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drawingml.chart+xml" PartName="/xl/charts/chart1.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 and Guidance" sheetId="1" r:id="rId4"/>
    <sheet state="visible" name="VAT Guidance" sheetId="2" r:id="rId5"/>
    <sheet state="visible" name="1. Basic Info" sheetId="3" r:id="rId6"/>
    <sheet state="visible" name="2. Detailed budget" sheetId="4" r:id="rId7"/>
    <sheet state="visible" name="3. Cost Summary" sheetId="5" r:id="rId8"/>
    <sheet state="hidden" name="Lookups" sheetId="6" r:id="rId9"/>
    <sheet state="visible" name="4. Work package breakdown " sheetId="7" r:id="rId10"/>
    <sheet state="visible" name="Charts" sheetId="8" r:id="rId11"/>
    <sheet state="hidden" name="BudgetExport" sheetId="9" r:id="rId12"/>
    <sheet state="hidden" name="Ranges" sheetId="10" r:id="rId13"/>
  </sheets>
  <definedNames>
    <definedName name="DetailBudgetCategory_Aleph">'2. Detailed budget'!$B$14:$B$147</definedName>
    <definedName name="AddToBudget">'1. Basic Info'!$C$14</definedName>
    <definedName name="DetailBudgetWPs_Aleph">'2. Detailed budget'!$G$14:$G$147</definedName>
    <definedName name="Othercost">'2. Detailed budget'!$BQ$120</definedName>
    <definedName name="Categories">'2. Detailed budget'!$B$15:$B$138</definedName>
    <definedName name="WPEmp">'2. Detailed budget'!$G$15:$G$43</definedName>
    <definedName name="Indirect">'2. Detailed budget'!$BQ$148</definedName>
    <definedName name="ApplicationID">'1. Basic Info'!$C$11</definedName>
    <definedName name="TotByLine">'2. Detailed budget'!$BQ$15:$BQ$138</definedName>
    <definedName name="AllWP">'2. Detailed budget'!$G$15:$G$138</definedName>
    <definedName name="InflationRates">'1. Basic Info'!$C$29:$C$36</definedName>
    <definedName name="NoWPs">BudgetExport!$C$3</definedName>
    <definedName name="Frequency">'1. Basic Info'!$C$21</definedName>
    <definedName name="WPTravel">'2. Detailed budget'!$G$48:$G$62</definedName>
    <definedName name="Version">'1. Basic Info'!$C$13</definedName>
    <definedName name="StartDate">'1. Basic Info'!$C$16</definedName>
    <definedName name="ProjectName">'1. Basic Info'!$C$10</definedName>
    <definedName name="NoCost">BudgetExport!$C$2</definedName>
    <definedName name="EndDate">'1. Basic Info'!$C$18</definedName>
    <definedName name="TotWP">'4. Work package breakdown '!$D$21</definedName>
    <definedName name="UK">Lookups!$B$4:$B$12</definedName>
    <definedName name="WPMaterials">'2. Detailed budget'!$G$67:$G$81</definedName>
    <definedName name="Equipment">'2. Detailed budget'!$BQ$101</definedName>
    <definedName name="WPSubcontractor">'2. Detailed budget'!$G$124:$G$138</definedName>
    <definedName name="WP">'1. Basic Info'!$B$40:$B$52</definedName>
    <definedName name="GrandTotal">'2. Detailed budget'!$BQ$150</definedName>
    <definedName name="WPDescription">'1. Basic Info'!$C$40:$C$52</definedName>
    <definedName name="Travel">'2. Detailed budget'!$BQ$63</definedName>
    <definedName name="NoRowsBudget">BudgetExport!$C$4</definedName>
    <definedName name="IndirectSelect">'2. Detailed budget'!$D$143</definedName>
    <definedName name="Budget_period">'1. Basic Info'!$C$21</definedName>
    <definedName name="WPUnique">'4. Work package breakdown '!$E$9:$Q$9</definedName>
    <definedName name="Duration">'1. Basic Info'!$C$17</definedName>
    <definedName name="Subcontractors">'2. Detailed budget'!$BQ$139</definedName>
    <definedName name="ProfitMargin">'1. Basic Info'!$C$23</definedName>
    <definedName name="FinancialYears">'1. Basic Info'!$B$29:$B$36</definedName>
    <definedName name="EmpCost">'2. Detailed budget'!$BQ$44</definedName>
    <definedName name="ProjectRef">'1. Basic Info'!$C$12</definedName>
    <definedName name="Materials">'2. Detailed budget'!$BQ$82</definedName>
    <definedName name="VAT">'1. Basic Info'!$C$24</definedName>
    <definedName name="WPEquipment">'2. Detailed budget'!$G$86:$G$100</definedName>
    <definedName name="WPOtherCost">'2. Detailed budget'!$G$105:$G$119</definedName>
    <definedName name="CostCategories">'3. Cost Summary'!$B$14:$B$20</definedName>
    <definedName name="OrgName">'1. Basic Info'!$C$9</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C14">
      <text>
        <t xml:space="preserve">Please select the type of staff (Hired, to be hired or PhD student). 
If PhD Student, please add in the last period any costs beyond the end date.</t>
      </text>
    </comment>
    <comment authorId="0" ref="E14">
      <text>
        <t xml:space="preserve">This should reflect the total cost to the employer, including gross salary, employer taxes, and employer pension contributions.</t>
      </text>
    </comment>
    <comment authorId="0" ref="F14">
      <text>
        <t xml:space="preserve">This should reflect the average % FTE allocation while working on the project only. For example, if you have a 2-year project and an employee works full time on the project in year 2, enter 100% (not 50%) and delete the formulas for the first year of the project.</t>
      </text>
    </comment>
    <comment authorId="0" ref="G14">
      <text>
        <t xml:space="preserve">Please make sure you filled in the details in tab "1.Basic Info"</t>
      </text>
    </comment>
  </commentList>
</comments>
</file>

<file path=xl/sharedStrings.xml><?xml version="1.0" encoding="utf-8"?>
<sst xmlns="http://schemas.openxmlformats.org/spreadsheetml/2006/main" count="1056" uniqueCount="573">
  <si>
    <r>
      <rPr>
        <rFont val="Jost"/>
        <b/>
        <color rgb="FF000000"/>
        <sz val="10.0"/>
      </rPr>
      <t>ARIA Costs Template for ARIA Grants and Contracts</t>
    </r>
  </si>
  <si>
    <t>Instructions and Guidance</t>
  </si>
  <si>
    <t>Instructions</t>
  </si>
  <si>
    <t>Please complete this template by only entering figures in the yellow cells, all other cells are automatically populated.</t>
  </si>
  <si>
    <t>The template is to be completed in GBP - where costs are incurred in another currency, please convert to GBP using the current exchange rate.</t>
  </si>
  <si>
    <t>Please do not alter or amend any of the formulae.</t>
  </si>
  <si>
    <t>Applicants are requested to complete the template starting from the tab "1.Basic Info" and continuing to "2.Detailed Budget". All other tabs will automatically populate</t>
  </si>
  <si>
    <r>
      <rPr>
        <rFont val="Jost"/>
        <color rgb="FF000000"/>
        <sz val="10.0"/>
        <u/>
      </rPr>
      <t xml:space="preserve">The instructions below should be read in conjunction with ARIAs eligible cost guidance found here - </t>
    </r>
    <r>
      <rPr>
        <rFont val="Jost"/>
        <color rgb="FF1155CC"/>
        <sz val="10.0"/>
        <u/>
      </rPr>
      <t>Eligible Expenditure</t>
    </r>
  </si>
  <si>
    <t>1. Basic Information</t>
  </si>
  <si>
    <t xml:space="preserve">Please complete the information requested on this tab. Based on the selected options under the tab "Basic Info" all other tabs will populate. </t>
  </si>
  <si>
    <t>Profit margin</t>
  </si>
  <si>
    <t>For grants, no profit margin is payable, and ARIA will fund costs only.</t>
  </si>
  <si>
    <t>For contracts, the profit margin as submitted in your tender return can be added. The maximum allowable profit margin is 10%.</t>
  </si>
  <si>
    <t>VAT</t>
  </si>
  <si>
    <t xml:space="preserve">If VAT is chargeable on the project then please include VAT. Some VAT guidance can be found from row 12 on this sheet, however you should obtain your own VAT advice if unsure whether VAT is chargeable. </t>
  </si>
  <si>
    <t>2. Costs Detail</t>
  </si>
  <si>
    <t>ARIA will reimburse costs which are paid for by the Recipient for the purposes of the project including:</t>
  </si>
  <si>
    <t>Employee Costs</t>
  </si>
  <si>
    <t xml:space="preserve">Please add all relevant details. You can either add the annual salary and the estimated time per staff member, or you can override the formulae under the budgeted periods. Please select the Work Packages. </t>
  </si>
  <si>
    <t>External Costs (Travel, Materials, Facilities and Equipment, Subcontractors)</t>
  </si>
  <si>
    <t>Please enter other external costs by work package in this tab. Please note the following guidance on external costs:</t>
  </si>
  <si>
    <r>
      <rPr>
        <rFont val="Jost"/>
        <color theme="1"/>
        <sz val="10.0"/>
      </rPr>
      <t xml:space="preserve">Costs must be wholly attributable to the project, or they could be a specified proportion of the total item cost. As a reminder, </t>
    </r>
    <r>
      <rPr>
        <rFont val="Jost"/>
        <color rgb="FFFF0000"/>
        <sz val="10.0"/>
      </rPr>
      <t xml:space="preserve">ARIA makes payment in arrears based on invoices provided along with the financial reports. Supporting evidence will be required for all expenses above £100. </t>
    </r>
  </si>
  <si>
    <t>Please note, if a particular cost will be incurred across multiple work packages, select all relevant Work Packages.</t>
  </si>
  <si>
    <t>Materials</t>
  </si>
  <si>
    <t>Costs must be wholly attributable to the project, or they could be a specified proportion of the total item cost</t>
  </si>
  <si>
    <t>Travel costs</t>
  </si>
  <si>
    <r>
      <rPr>
        <rFont val="Jost"/>
        <color theme="1"/>
        <sz val="10.0"/>
      </rPr>
      <t>Travel costs must be reasonable and necessary travel for the purposes of the project.</t>
    </r>
    <r>
      <rPr>
        <rFont val="Jost"/>
        <b/>
        <color theme="1"/>
        <sz val="10.0"/>
      </rPr>
      <t xml:space="preserve"> Please make sure to add travel to ARIA Workshops (Kick Off and annual meetings)</t>
    </r>
  </si>
  <si>
    <t>Facilities and Equipment hire</t>
  </si>
  <si>
    <t>Costs relating to workshops or laboratories usage that can be identified as directly attributable to the project can be claimed in this section.
Please add some info under the details section. Also, note that each workshop or laboratory will need to be supported with actual usage data to claim costs.</t>
  </si>
  <si>
    <t>Subcontracting Costs</t>
  </si>
  <si>
    <t>Please list each subcontractor on a separate line and include the name and location of each subcontractor. If the subcontractor is not yet known, indicate whether they are expected to be UK-based or non-UK based.</t>
  </si>
  <si>
    <t>If you plan to subcontract work to a subsidiary of the same parent company, please identify this separately in the cost template. Where applicable ensure that any profit is only charged once, either within the subcontracting costs or on top of the total contract, but not both.</t>
  </si>
  <si>
    <t>Overheads</t>
  </si>
  <si>
    <t>There are three options for allocating overheads, please select one of these options:</t>
  </si>
  <si>
    <t>- 25% on employee costs and 5% on external costs. This will calculate automatically.</t>
  </si>
  <si>
    <t>- company calculated overheads - please enter your own overhead rate, however evidence of your overhead rate will be required for agreement by ARIA.</t>
  </si>
  <si>
    <t>- full economic costs (FEC) method (primarily Higher Education institutions). If you selected FEC then please manually enter your overheads on this sheet. If using FEC these costs should be verifiable and evidence of workings will need to be agreed and should be provided to ARIA.</t>
  </si>
  <si>
    <t>Input VAT</t>
  </si>
  <si>
    <t>You shouldn't include input VAT (the VAT you pay on purchases that you can reclaim from HMRC) in your project costs if you can claim this back separately. ARIA does not fund VAT that you can reclaim from HMRC.</t>
  </si>
  <si>
    <t>All costs claimed must exclude recoverable VAT.</t>
  </si>
  <si>
    <t>3. Cost Summary</t>
  </si>
  <si>
    <t>The summary sheet brings in the calculations on the previous tabs and aggregates the total cost of the project.</t>
  </si>
  <si>
    <t>Monitoring and invoicing</t>
  </si>
  <si>
    <t xml:space="preserve">Applicants are required to provide regular invoices to ARIA. </t>
  </si>
  <si>
    <t>Recipients will be required to provide evidence of expenditure and other supporting calculations. Recipients will also be required to submit an updated forecast on a quarterly basis.</t>
  </si>
  <si>
    <t>Payments will only be made once the invoice and supporting documentation has been approved by the ARIA project team and ARIA finance.</t>
  </si>
  <si>
    <t xml:space="preserve">In the case of grants, an Independent Accountants Report (IAR) will be required. Please review your T&amp;Cs for the audit requirements. </t>
  </si>
  <si>
    <t>Copyright © Advanced Research and Invention Agency 2025</t>
  </si>
  <si>
    <t>VAT Guidance</t>
  </si>
  <si>
    <r>
      <rPr>
        <rFont val="Jost"/>
        <color theme="1"/>
        <sz val="10.0"/>
      </rPr>
      <t xml:space="preserve">Generally speaking, there are two different sides to VAT you need to consider when setting your budget. </t>
    </r>
    <r>
      <rPr>
        <rFont val="Jost"/>
        <b/>
        <color theme="1"/>
        <sz val="10.0"/>
      </rPr>
      <t>Input VAT</t>
    </r>
    <r>
      <rPr>
        <rFont val="Jost"/>
        <color theme="1"/>
        <sz val="10.0"/>
      </rPr>
      <t xml:space="preserve"> is the tax you pay when you buy goods or services from suppliers. </t>
    </r>
    <r>
      <rPr>
        <rFont val="Jost"/>
        <b/>
        <color theme="1"/>
        <sz val="10.0"/>
      </rPr>
      <t xml:space="preserve">Output VAT </t>
    </r>
    <r>
      <rPr>
        <rFont val="Jost"/>
        <color theme="1"/>
        <sz val="10.0"/>
      </rPr>
      <t>is the tax you charge when you sell goods or services to customers.</t>
    </r>
  </si>
  <si>
    <t>Your total ARIA award is "inclusive of all taxes," which means that if you are required to charge output VAT on the services or products delivered as part of the funded project, this VAT must be covered by the total amount you have been awarded. ARIA will not add extra money on top of your award to cover any VAT you need to pay to HMRC.</t>
  </si>
  <si>
    <t>We have provided some high-level guidance below based on our expectation of the applicability of UK output VAT to the funding you receive from ARIA - please note it is your responsibility as the recipient of the funding to determine the correct VAT position and we cannot provide you with any advice, nor should the below be formally relied upon. The guidance below has been provided simply to assist you in identifying some of the general areas that may need to be considered when determining the VAT treatment of the payments you receive from ARIA – this does not however provide confirmation of the correct VAT treatment and you should seek external professional advice, particularly if you are uncertain as to the correct position.</t>
  </si>
  <si>
    <t xml:space="preserve">Please also note that the agreement you enter into with ARIA is drafted on a VAT-inclusive basis and therefore any additional VAT that may become chargeable after the project budget has been agreed (whether UK VAT, non-UK VAT or other similar local tax) cannot be added at a later date and must be borne by you, not ARIA. </t>
  </si>
  <si>
    <t>For basic/standard/individual grant agreements</t>
  </si>
  <si>
    <t>If you have received grant funding from us, our expectation is that these will typically be treated as outside the scope of UK VAT on the basis no supply is being made to ARIA in return for consideration – and therefore we would expect cell C30 of the ‘Cost Summary’ tab to be zero. Where however this is not set to zero, please let the ARIA team know the reasoning for VAT being included in the project budget. Where you are based overseas and expect local VAT (or equivalent) to be charged in your country, please confirm the technical basis for this and provide support for the expected VAT amount due.</t>
  </si>
  <si>
    <t>For research contracts - UK-based creators</t>
  </si>
  <si>
    <t xml:space="preserve">Research contracts will typically be subject to VAT - if you are already registered for UK VAT, it is our expectation that 20% UK VAT should be included in the project budget. If you are not yet registered for UK VAT, the UK VAT registration threshold (£90k over a 12 month period) would need to be monitored (if the research contract is £90k or more we would recommend seeking external advice, as this could by itself result in a requirement for you to register for UK VAT). </t>
  </si>
  <si>
    <t>For research contracts - non-UK creators</t>
  </si>
  <si>
    <t>If you are based overseas, we would not expect UK VAT to be charged by you on the research contract income - please however let us know if you have a branch or other establishment in the UK that you operate from, as this could result in you being treated as UK-based for VAT purposes.</t>
  </si>
  <si>
    <t>There could be a requirement on you to charge local taxes to us depending on the local tax rules applicable where you are established. If this is the case, the local tax rate should be included in the project budget in cell C30 in the Cost Summary tab - please however let us know before the budget has been agreed if you believe you need to charge us any local taxes and confirm the basis for this.</t>
  </si>
  <si>
    <t>Important note</t>
  </si>
  <si>
    <t>You shouldn't include input VAT (the VAT you pay on purchases that you can reclaim from HMRC) in your project costs because you can claim this back separately. ARIA does not fund VAT that you can reclaim from HMRC.</t>
  </si>
  <si>
    <t>ARIA Costs Template</t>
  </si>
  <si>
    <t>Basic Information</t>
  </si>
  <si>
    <t xml:space="preserve">Please complete this template by only entering figures in the light blue cells, all other cells are automatically populated. </t>
  </si>
  <si>
    <t>Organisation Name</t>
  </si>
  <si>
    <t>University/Company XYZ</t>
  </si>
  <si>
    <t>Project Name</t>
  </si>
  <si>
    <t>Project 1</t>
  </si>
  <si>
    <t>Application ID (ARIA internal)</t>
  </si>
  <si>
    <t>Project Reference (ARIA internal)</t>
  </si>
  <si>
    <t>Version (ARIA Internal)</t>
  </si>
  <si>
    <t>Initial agreement</t>
  </si>
  <si>
    <t>Add to existing budget (ARIA Internal)</t>
  </si>
  <si>
    <t>No</t>
  </si>
  <si>
    <t>Start Date</t>
  </si>
  <si>
    <t>Duration (mths)</t>
  </si>
  <si>
    <t>End Date</t>
  </si>
  <si>
    <r>
      <rPr>
        <rFont val="Jost"/>
        <color theme="1"/>
        <sz val="10.0"/>
      </rPr>
      <t>Please select your preferred phasing for the budget:</t>
    </r>
    <r>
      <rPr>
        <rFont val="Jost"/>
        <b/>
        <color theme="1"/>
        <sz val="10.0"/>
      </rPr>
      <t xml:space="preserve"> yearly, quarterly, or monthly</t>
    </r>
    <r>
      <rPr>
        <rFont val="Jost"/>
        <color theme="1"/>
        <sz val="10.0"/>
      </rPr>
      <t xml:space="preserve">. You may submit your proposal using any of these options, based on what best suits your planning and activities.
</t>
    </r>
    <r>
      <rPr>
        <rFont val="Jost"/>
        <b/>
        <color theme="1"/>
        <sz val="10.0"/>
      </rPr>
      <t>Important:</t>
    </r>
    <r>
      <rPr>
        <rFont val="Jost"/>
        <color theme="1"/>
        <sz val="10.0"/>
      </rPr>
      <t xml:space="preserve"> If your proposal is successful, you will be required to provide a monthly budget breakdown during the grant negotiation stage, using the same template.</t>
    </r>
  </si>
  <si>
    <t>Budget periods</t>
  </si>
  <si>
    <t>Annually</t>
  </si>
  <si>
    <r>
      <rPr>
        <rFont val="Jost"/>
        <i/>
        <color theme="1"/>
        <sz val="10.0"/>
      </rPr>
      <t xml:space="preserve">For </t>
    </r>
    <r>
      <rPr>
        <rFont val="Jost"/>
        <b/>
        <i/>
        <color theme="1"/>
        <sz val="10.0"/>
      </rPr>
      <t>grants</t>
    </r>
    <r>
      <rPr>
        <rFont val="Jost"/>
        <i/>
        <color theme="1"/>
        <sz val="10.0"/>
      </rPr>
      <t xml:space="preserve">, no profit margin is payable, and ARIA will fund costs only. For </t>
    </r>
    <r>
      <rPr>
        <rFont val="Jost"/>
        <b/>
        <i/>
        <color theme="1"/>
        <sz val="10.0"/>
      </rPr>
      <t>contracts</t>
    </r>
    <r>
      <rPr>
        <rFont val="Jost"/>
        <i/>
        <color theme="1"/>
        <sz val="10.0"/>
      </rPr>
      <t xml:space="preserve">, the maximum allowable profit margin is 10%. </t>
    </r>
    <r>
      <rPr>
        <rFont val="Jost"/>
        <b/>
        <i/>
        <color theme="1"/>
        <sz val="10.0"/>
      </rPr>
      <t xml:space="preserve">VAT </t>
    </r>
    <r>
      <rPr>
        <rFont val="Jost"/>
        <i/>
        <color theme="1"/>
        <sz val="10.0"/>
      </rPr>
      <t xml:space="preserve">is set to zero if no VAT is chargeable on the project. Some VAT guidance is included on the 'Instructions and Guidance' tab, however </t>
    </r>
    <r>
      <rPr>
        <rFont val="Jost"/>
        <b/>
        <i/>
        <color theme="1"/>
        <sz val="10.0"/>
      </rPr>
      <t xml:space="preserve">you should obtain your own VAT advice if unsure whether VAT is chargeable. </t>
    </r>
  </si>
  <si>
    <t>Profit Margin</t>
  </si>
  <si>
    <t>For VAT guidance click here</t>
  </si>
  <si>
    <t xml:space="preserve">Please use the following table to add any inflation rates. </t>
  </si>
  <si>
    <t>Inflation rates (Applicable to staff cost)</t>
  </si>
  <si>
    <t>FY25/26</t>
  </si>
  <si>
    <t>FY26/27</t>
  </si>
  <si>
    <t>FY27/28</t>
  </si>
  <si>
    <t>FY28/29</t>
  </si>
  <si>
    <t>FY29/30</t>
  </si>
  <si>
    <t>FY30/31</t>
  </si>
  <si>
    <t>FY31/32</t>
  </si>
  <si>
    <t>FY32/33</t>
  </si>
  <si>
    <t xml:space="preserve">Work Packages - Please add the description. </t>
  </si>
  <si>
    <t>CODE</t>
  </si>
  <si>
    <t>Description</t>
  </si>
  <si>
    <t>WP1</t>
  </si>
  <si>
    <t>WP2</t>
  </si>
  <si>
    <t>WP3</t>
  </si>
  <si>
    <t>WP4</t>
  </si>
  <si>
    <t>WP5</t>
  </si>
  <si>
    <t>WP6</t>
  </si>
  <si>
    <t>WP7</t>
  </si>
  <si>
    <t>WP8</t>
  </si>
  <si>
    <t>WP9</t>
  </si>
  <si>
    <t>WP10</t>
  </si>
  <si>
    <t>WP11</t>
  </si>
  <si>
    <t>WP12</t>
  </si>
  <si>
    <t>WP13</t>
  </si>
  <si>
    <t>Programme location</t>
  </si>
  <si>
    <t>Please list the total funding allocated per geographic area. Use the dropdown for UK allocations. For non-UK allocations, specify the country and value.</t>
  </si>
  <si>
    <t>Location</t>
  </si>
  <si>
    <t>Fill in only if  "United Kingdom" is selected</t>
  </si>
  <si>
    <t>Value £</t>
  </si>
  <si>
    <t>Percentage</t>
  </si>
  <si>
    <t>Please complete this template by only entering figures in the light blue cells, all other cells are automatically populated. Please do not edit formulas in the automatically populated white cells. If you would like to include any other workings, please do so on a separate tab.</t>
  </si>
  <si>
    <t>Financial Year (start)</t>
  </si>
  <si>
    <t>Budget period</t>
  </si>
  <si>
    <t>Period multiplier</t>
  </si>
  <si>
    <t>Start of period</t>
  </si>
  <si>
    <t>End of period</t>
  </si>
  <si>
    <t>ARIA ELIGIBLE EXPENDITURE GUIDANCE - LINK HERE</t>
  </si>
  <si>
    <t>Inflation -----&gt;</t>
  </si>
  <si>
    <t xml:space="preserve">Employee Costs - Please add all relevant details. Provide annual salary and estimated time per staff member, or override the formulae under the budgeted periods with your working. Inflation is automatically calculated based on the Basic Info tab. </t>
  </si>
  <si>
    <t>Category</t>
  </si>
  <si>
    <t>Role</t>
  </si>
  <si>
    <t xml:space="preserve">Annual Rate including pension, Insurance and other fringe benefits (value in GBP) </t>
  </si>
  <si>
    <t>AVG % time spent on project</t>
  </si>
  <si>
    <t>Work Package</t>
  </si>
  <si>
    <t>Total incl. inflation</t>
  </si>
  <si>
    <t>Total Unavoidable costs</t>
  </si>
  <si>
    <t>To add more rows click on the +</t>
  </si>
  <si>
    <t>Employee cost</t>
  </si>
  <si>
    <t>Total Employee costs</t>
  </si>
  <si>
    <t xml:space="preserve">Travel costs - Please make sure you add cost for regular meeting with ARIA and workshops. </t>
  </si>
  <si>
    <t>Fill in if applicable</t>
  </si>
  <si>
    <t xml:space="preserve">Description </t>
  </si>
  <si>
    <t># of people travelling</t>
  </si>
  <si>
    <t xml:space="preserve">days </t>
  </si>
  <si>
    <t>Travel</t>
  </si>
  <si>
    <t>ARIA Kick Off workshop &amp; regular events</t>
  </si>
  <si>
    <t>Total Travel costs</t>
  </si>
  <si>
    <t>Materials costs - Please add any inflation for future periods</t>
  </si>
  <si>
    <t xml:space="preserve">Supplier name </t>
  </si>
  <si>
    <t>Supplier Location</t>
  </si>
  <si>
    <t>Total Materials costs</t>
  </si>
  <si>
    <t>Equipment &amp; Facilities</t>
  </si>
  <si>
    <t>Total Equipment &amp; Facilities costs</t>
  </si>
  <si>
    <t>Other cost</t>
  </si>
  <si>
    <t>Total Other costs</t>
  </si>
  <si>
    <t xml:space="preserve">External costs </t>
  </si>
  <si>
    <t>Name</t>
  </si>
  <si>
    <t>Subcontract</t>
  </si>
  <si>
    <t>Total Subcontractors costs</t>
  </si>
  <si>
    <t xml:space="preserve">TOTAL Programme </t>
  </si>
  <si>
    <t>Select Overheads Cost Method</t>
  </si>
  <si>
    <t>25% Employee cost/5% External</t>
  </si>
  <si>
    <t>25% Overheads/Full Economic Cost</t>
  </si>
  <si>
    <t>Notes</t>
  </si>
  <si>
    <t>Overhead Rate</t>
  </si>
  <si>
    <t>Company Calculated Rate</t>
  </si>
  <si>
    <t>Full Economic Cost</t>
  </si>
  <si>
    <t>Total Overheads</t>
  </si>
  <si>
    <t>GRAND TOTAL</t>
  </si>
  <si>
    <t>YEAR 1</t>
  </si>
  <si>
    <t>YEAR 2</t>
  </si>
  <si>
    <t>YEAR 3</t>
  </si>
  <si>
    <t>YEAR 4</t>
  </si>
  <si>
    <t>YEAR 5</t>
  </si>
  <si>
    <t xml:space="preserve">Total </t>
  </si>
  <si>
    <t>H</t>
  </si>
  <si>
    <t>T</t>
  </si>
  <si>
    <t>AF</t>
  </si>
  <si>
    <t>AR</t>
  </si>
  <si>
    <t>BD</t>
  </si>
  <si>
    <t>&lt;--monthly start</t>
  </si>
  <si>
    <t>S</t>
  </si>
  <si>
    <t>AE</t>
  </si>
  <si>
    <t>AQ</t>
  </si>
  <si>
    <t>BC</t>
  </si>
  <si>
    <t>BO</t>
  </si>
  <si>
    <t>&lt;--monthly end</t>
  </si>
  <si>
    <t>L</t>
  </si>
  <si>
    <t>P</t>
  </si>
  <si>
    <t>X</t>
  </si>
  <si>
    <t>&lt;-- Q start</t>
  </si>
  <si>
    <t>K</t>
  </si>
  <si>
    <t>O</t>
  </si>
  <si>
    <t>W</t>
  </si>
  <si>
    <t>AA</t>
  </si>
  <si>
    <t>&lt;-- Q End</t>
  </si>
  <si>
    <t>i</t>
  </si>
  <si>
    <t>J</t>
  </si>
  <si>
    <t>&lt;-- annually</t>
  </si>
  <si>
    <t>Indirect cost</t>
  </si>
  <si>
    <t>Total Project Cost</t>
  </si>
  <si>
    <t>Price to ARIA excluding VAT</t>
  </si>
  <si>
    <t>Price to ARIA Including VAT</t>
  </si>
  <si>
    <t xml:space="preserve">CASHFLOW </t>
  </si>
  <si>
    <r>
      <rPr>
        <rFont val="Jost"/>
        <i/>
        <color theme="1"/>
        <sz val="10.0"/>
      </rPr>
      <t xml:space="preserve">The folllowing table presents an estimated cashflow to assist you in planning and managing your programme activities. It is intended as a </t>
    </r>
    <r>
      <rPr>
        <rFont val="Jost"/>
        <b/>
        <i/>
        <color theme="1"/>
        <sz val="10.0"/>
      </rPr>
      <t>guidance tool only</t>
    </r>
    <r>
      <rPr>
        <rFont val="Jost"/>
        <i/>
        <color theme="1"/>
        <sz val="10.0"/>
      </rPr>
      <t>. Your actual cash requirements may differ due to a variety of factors, including the precise timing of expenses, unforeseen operational needs, and the pace of activity implementation.</t>
    </r>
  </si>
  <si>
    <t>Invoicing:</t>
  </si>
  <si>
    <t>Quarterly</t>
  </si>
  <si>
    <t>Your Invoice date:</t>
  </si>
  <si>
    <t>End of following month</t>
  </si>
  <si>
    <t xml:space="preserve">The date by which you able to send us your financial report. </t>
  </si>
  <si>
    <t xml:space="preserve">ARIA Review time </t>
  </si>
  <si>
    <t>10 days</t>
  </si>
  <si>
    <t>Average time ARIA's team spend reviewing invoices and supporting evidence. ARIA must be satisfied that the Activities have been carried out during the Funding Period before approval.</t>
  </si>
  <si>
    <t>ARIA Payment terms</t>
  </si>
  <si>
    <t>30 days</t>
  </si>
  <si>
    <t>Days from start of first reporting period to cash receipt:</t>
  </si>
  <si>
    <t>Potential cash outlay before reimbursement of first invoice:</t>
  </si>
  <si>
    <t>UK</t>
  </si>
  <si>
    <t>East of England</t>
  </si>
  <si>
    <t>Afghanistan</t>
  </si>
  <si>
    <t>London</t>
  </si>
  <si>
    <t>Albania</t>
  </si>
  <si>
    <t>North East</t>
  </si>
  <si>
    <t>Algeria</t>
  </si>
  <si>
    <t>North West</t>
  </si>
  <si>
    <t>Andorra</t>
  </si>
  <si>
    <t>Scotland</t>
  </si>
  <si>
    <t>Angola</t>
  </si>
  <si>
    <t>South East</t>
  </si>
  <si>
    <t>Antigua and Barbuda</t>
  </si>
  <si>
    <t>South West</t>
  </si>
  <si>
    <t>Argentina</t>
  </si>
  <si>
    <t>West Midlands</t>
  </si>
  <si>
    <t>Armenia</t>
  </si>
  <si>
    <t>Yorkshire and the Humber</t>
  </si>
  <si>
    <t>Australia</t>
  </si>
  <si>
    <t>Austria</t>
  </si>
  <si>
    <t>Azerbaijan</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</si>
  <si>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</si>
  <si>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</si>
  <si>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</si>
  <si>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</si>
  <si>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</si>
  <si>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</si>
  <si>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</si>
  <si>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</si>
  <si>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</si>
  <si>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</si>
  <si>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</si>
  <si>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</si>
  <si>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</si>
  <si>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</si>
  <si>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</si>
  <si>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</si>
  <si>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Cambodia</t>
  </si>
  <si>
    <t>Cameroon</t>
  </si>
  <si>
    <t>Canada</t>
  </si>
  <si>
    <t>Cape Verde</t>
  </si>
  <si>
    <t>Central African Republic</t>
  </si>
  <si>
    <t>Chad</t>
  </si>
  <si>
    <t>Chile</t>
  </si>
  <si>
    <t>China</t>
  </si>
  <si>
    <t>Colombia</t>
  </si>
  <si>
    <t>Comoros</t>
  </si>
  <si>
    <t>Congo</t>
  </si>
  <si>
    <t>Congo (Democratic Republic)</t>
  </si>
  <si>
    <t>Costa Rica</t>
  </si>
  <si>
    <t>Croatia</t>
  </si>
  <si>
    <t>Cuba</t>
  </si>
  <si>
    <t>Cyprus</t>
  </si>
  <si>
    <t>Czechia</t>
  </si>
  <si>
    <t>Denmark</t>
  </si>
  <si>
    <t>Djibouti</t>
  </si>
  <si>
    <t>Dominica</t>
  </si>
  <si>
    <t>Dominican Republic</t>
  </si>
  <si>
    <t>East Timor</t>
  </si>
  <si>
    <t>Ecuador</t>
  </si>
  <si>
    <t>Egypt</t>
  </si>
  <si>
    <t>El Salvador</t>
  </si>
  <si>
    <t>Equatorial Guinea</t>
  </si>
  <si>
    <t>Eritrea</t>
  </si>
  <si>
    <t>Estonia</t>
  </si>
  <si>
    <t>Eswatini</t>
  </si>
  <si>
    <t>Ethiopia</t>
  </si>
  <si>
    <t>Fiji</t>
  </si>
  <si>
    <t>Finland</t>
  </si>
  <si>
    <t>France</t>
  </si>
  <si>
    <t>Gabon</t>
  </si>
  <si>
    <t>Georgia</t>
  </si>
  <si>
    <t>Germany</t>
  </si>
  <si>
    <t>Ghana</t>
  </si>
  <si>
    <t>Greece</t>
  </si>
  <si>
    <t>Grenada</t>
  </si>
  <si>
    <t>Guatemala</t>
  </si>
  <si>
    <t>Guinea</t>
  </si>
  <si>
    <t>Guinea-Bissau</t>
  </si>
  <si>
    <t>Guyana</t>
  </si>
  <si>
    <t>Haiti</t>
  </si>
  <si>
    <t>Honduras</t>
  </si>
  <si>
    <t>Hungary</t>
  </si>
  <si>
    <t>Iceland</t>
  </si>
  <si>
    <t>India</t>
  </si>
  <si>
    <t>Indonesia</t>
  </si>
  <si>
    <t>Iran</t>
  </si>
  <si>
    <t>Iraq</t>
  </si>
  <si>
    <t>Ireland</t>
  </si>
  <si>
    <t>Israel</t>
  </si>
  <si>
    <t>Italy</t>
  </si>
  <si>
    <t>Ivory Coast</t>
  </si>
  <si>
    <t>Jamaica</t>
  </si>
  <si>
    <t>Japan</t>
  </si>
  <si>
    <t>Jordan</t>
  </si>
  <si>
    <t>Kazakhstan</t>
  </si>
  <si>
    <t>Kenya</t>
  </si>
  <si>
    <t>Kiribati</t>
  </si>
  <si>
    <t>Kosovo</t>
  </si>
  <si>
    <t>Kuwait</t>
  </si>
  <si>
    <t>Kyrgyzstan</t>
  </si>
  <si>
    <t>Laos</t>
  </si>
  <si>
    <t>Latvia</t>
  </si>
  <si>
    <t>Lebanon</t>
  </si>
  <si>
    <t>Lesotho</t>
  </si>
  <si>
    <t>Liberia</t>
  </si>
  <si>
    <t>Libya</t>
  </si>
  <si>
    <t>Liechtenstein</t>
  </si>
  <si>
    <t>Lithuania</t>
  </si>
  <si>
    <t>Luxembourg</t>
  </si>
  <si>
    <t>Madagascar</t>
  </si>
  <si>
    <t>Malawi</t>
  </si>
  <si>
    <t>Malaysia</t>
  </si>
  <si>
    <t>Maldives</t>
  </si>
  <si>
    <t>Mali</t>
  </si>
  <si>
    <t>Malta</t>
  </si>
  <si>
    <t>Marshall Islands</t>
  </si>
  <si>
    <t>Mauritania</t>
  </si>
  <si>
    <t>Mauritius</t>
  </si>
  <si>
    <t>Mexico</t>
  </si>
  <si>
    <t>Federated States of Micronesia</t>
  </si>
  <si>
    <t>Moldova</t>
  </si>
  <si>
    <t>Monaco</t>
  </si>
  <si>
    <t>Mongolia</t>
  </si>
  <si>
    <t>Montenegro</t>
  </si>
  <si>
    <t>Morocco</t>
  </si>
  <si>
    <t>Mozambique</t>
  </si>
  <si>
    <t>Myanmar (Burma)</t>
  </si>
  <si>
    <t>Namibia</t>
  </si>
  <si>
    <t>Nauru</t>
  </si>
  <si>
    <t>Nepal</t>
  </si>
  <si>
    <t>Netherlands</t>
  </si>
  <si>
    <t>New Zealand</t>
  </si>
  <si>
    <t>Nicaragua</t>
  </si>
  <si>
    <t>Niger</t>
  </si>
  <si>
    <t>Nigeria</t>
  </si>
  <si>
    <t>North Korea</t>
  </si>
  <si>
    <t>North Macedonia</t>
  </si>
  <si>
    <t>Norway</t>
  </si>
  <si>
    <t>Oman</t>
  </si>
  <si>
    <t>Pakistan</t>
  </si>
  <si>
    <t>Palau</t>
  </si>
  <si>
    <t>Panama</t>
  </si>
  <si>
    <t>Papua New Guinea</t>
  </si>
  <si>
    <t>Paraguay</t>
  </si>
  <si>
    <t>Peru</t>
  </si>
  <si>
    <t>Philippines</t>
  </si>
  <si>
    <t>Poland</t>
  </si>
  <si>
    <t>Portugal</t>
  </si>
  <si>
    <t>Qatar</t>
  </si>
  <si>
    <t>Romania</t>
  </si>
  <si>
    <t>Russia</t>
  </si>
  <si>
    <t>Rwanda</t>
  </si>
  <si>
    <t>St Kitts and Nevis</t>
  </si>
  <si>
    <t>St Lucia</t>
  </si>
  <si>
    <t>St Vincent</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</si>
  <si>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</si>
  <si>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</si>
  <si>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</si>
  <si>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</si>
  <si>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</si>
  <si>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</si>
  <si>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</si>
  <si>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</si>
  <si>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</si>
  <si>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</si>
  <si>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</si>
  <si>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</si>
  <si>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</si>
  <si>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</si>
  <si>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Korea</t>
  </si>
  <si>
    <t>South Sudan</t>
  </si>
  <si>
    <t>Spain</t>
  </si>
  <si>
    <t>Sri Lanka</t>
  </si>
  <si>
    <t>Sudan</t>
  </si>
  <si>
    <t>Suriname</t>
  </si>
  <si>
    <t>Sweden</t>
  </si>
  <si>
    <t>Switzerland</t>
  </si>
  <si>
    <t>Syria</t>
  </si>
  <si>
    <t>Tajikistan</t>
  </si>
  <si>
    <t>Tanzania</t>
  </si>
  <si>
    <t>Thailand</t>
  </si>
  <si>
    <t>The Bahamas</t>
  </si>
  <si>
    <t>The Gambia</t>
  </si>
  <si>
    <t>Togo</t>
  </si>
  <si>
    <t>Tonga</t>
  </si>
  <si>
    <t>Trinidad and Tobago</t>
  </si>
  <si>
    <t>Tunisia</t>
  </si>
  <si>
    <t>Turkey</t>
  </si>
  <si>
    <t>Turkmenistan</t>
  </si>
  <si>
    <t>Tuvalu</t>
  </si>
  <si>
    <t>Uganda</t>
  </si>
  <si>
    <t>Ukraine</t>
  </si>
  <si>
    <t>United Arab Emirates</t>
  </si>
  <si>
    <t>United Kingdom</t>
  </si>
  <si>
    <t>United States</t>
  </si>
  <si>
    <t>Uruguay</t>
  </si>
  <si>
    <t>Uzbekistan</t>
  </si>
  <si>
    <t>Vanuatu</t>
  </si>
  <si>
    <t>Vatican City</t>
  </si>
  <si>
    <t>Venezuela</t>
  </si>
  <si>
    <t>Vietnam</t>
  </si>
  <si>
    <t>Yemen</t>
  </si>
  <si>
    <t>Zambia</t>
  </si>
  <si>
    <t>Zimbabwe</t>
  </si>
  <si>
    <t>TOTAL</t>
  </si>
  <si>
    <t>Total Price</t>
  </si>
  <si>
    <t>Total Price to ARIA including VAT</t>
  </si>
  <si>
    <t>Staffing</t>
  </si>
  <si>
    <t>Within Project period</t>
  </si>
  <si>
    <t>To be hired</t>
  </si>
  <si>
    <t>PhD Student</t>
  </si>
  <si>
    <t>PhD Student - after project end</t>
  </si>
  <si>
    <t>In post</t>
  </si>
  <si>
    <t>Subcontractor section</t>
  </si>
  <si>
    <t>Value</t>
  </si>
  <si>
    <t>Non UK</t>
  </si>
  <si>
    <t>Number of cost categories</t>
  </si>
  <si>
    <t>Number of work packages</t>
  </si>
  <si>
    <t>Total rows needed</t>
  </si>
  <si>
    <t>Budget period divisor (to phase monthly/quarterly/annually)</t>
  </si>
  <si>
    <t>Multiplier (to adjust partial months)</t>
  </si>
  <si>
    <t>Monthly</t>
  </si>
  <si>
    <t>'2. Detailed budget'!$I$14:$I$147</t>
  </si>
  <si>
    <t>'2. Detailed budget'!$J$14:$J$147</t>
  </si>
  <si>
    <t>'2. Detailed budget'!$K$14:$K$147</t>
  </si>
  <si>
    <t>'2. Detailed budget'!$L$14:$L$147</t>
  </si>
  <si>
    <t>'2. Detailed budget'!$M$14:$M$147</t>
  </si>
  <si>
    <t>'2. Detailed budget'!$N$14:$N$147</t>
  </si>
  <si>
    <t>'2. Detailed budget'!$O$14:$O$147</t>
  </si>
  <si>
    <t>'2. Detailed budget'!$P$14:$P$147</t>
  </si>
  <si>
    <t>'2. Detailed budget'!$Q$14:$Q$147</t>
  </si>
  <si>
    <t>'2. Detailed budget'!$R$14:$R$147</t>
  </si>
  <si>
    <t>'2. Detailed budget'!$S$14:$S$147</t>
  </si>
  <si>
    <t>'2. Detailed budget'!$T$14:$T$147</t>
  </si>
  <si>
    <t>'2. Detailed budget'!$U$14:$U$147</t>
  </si>
  <si>
    <t>'2. Detailed budget'!$V$14:$V$147</t>
  </si>
  <si>
    <t>'2. Detailed budget'!$W$14:$W$147</t>
  </si>
  <si>
    <t>'2. Detailed budget'!$X$14:$X$147</t>
  </si>
  <si>
    <t>'2. Detailed budget'!$Y$14:$Y$147</t>
  </si>
  <si>
    <t>'2. Detailed budget'!$Z$14:$Z$147</t>
  </si>
  <si>
    <t>'2. Detailed budget'!$AA$14:$AA$147</t>
  </si>
  <si>
    <t>'2. Detailed budget'!$AB$14:$AB$147</t>
  </si>
  <si>
    <t>'2. Detailed budget'!$AC$14:$AC$147</t>
  </si>
  <si>
    <t>'2. Detailed budget'!$AD$14:$AD$147</t>
  </si>
  <si>
    <t>'2. Detailed budget'!$AE$14:$AE$147</t>
  </si>
  <si>
    <t>'2. Detailed budget'!$AF$14:$AF$147</t>
  </si>
  <si>
    <t>'2. Detailed budget'!$AG$14:$AG$147</t>
  </si>
  <si>
    <t>'2. Detailed budget'!$AH$14:$AH$147</t>
  </si>
  <si>
    <t>'2. Detailed budget'!$AI$14:$AI$147</t>
  </si>
  <si>
    <t>'2. Detailed budget'!$AJ$14:$AJ$147</t>
  </si>
  <si>
    <t>'2. Detailed budget'!$AK$14:$AK$147</t>
  </si>
  <si>
    <t>'2. Detailed budget'!$AL$14:$AL$147</t>
  </si>
  <si>
    <t>'2. Detailed budget'!$AM$14:$AM$147</t>
  </si>
  <si>
    <t>'2. Detailed budget'!$AN$14:$AN$147</t>
  </si>
  <si>
    <t>'2. Detailed budget'!$AO$14:$AO$147</t>
  </si>
  <si>
    <t>'2. Detailed budget'!$AP$14:$AP$147</t>
  </si>
  <si>
    <t>'2. Detailed budget'!$AQ$14:$AQ$147</t>
  </si>
  <si>
    <t>'2. Detailed budget'!$AR$14:$AR$147</t>
  </si>
  <si>
    <t>'2. Detailed budget'!$AS$14:$AS$147</t>
  </si>
  <si>
    <t>'2. Detailed budget'!$AT$14:$AT$147</t>
  </si>
  <si>
    <t>'2. Detailed budget'!$AU$14:$AU$147</t>
  </si>
  <si>
    <t>'2. Detailed budget'!$AV$14:$AV$147</t>
  </si>
  <si>
    <t>'2. Detailed budget'!$AW$14:$AW$147</t>
  </si>
  <si>
    <t>'2. Detailed budget'!$AX$14:$AX$147</t>
  </si>
  <si>
    <t>'2. Detailed budget'!$AY$14:$AY$147</t>
  </si>
  <si>
    <t>'2. Detailed budget'!$AZ$14:$AZ$147</t>
  </si>
  <si>
    <t>'2. Detailed budget'!$BA$14:$BA$147</t>
  </si>
  <si>
    <t>'2. Detailed budget'!$BB$14:$BB$147</t>
  </si>
  <si>
    <t>'2. Detailed budget'!$BC$14:$BC$147</t>
  </si>
  <si>
    <t>'2. Detailed budget'!$BD$14:$BD$147</t>
  </si>
  <si>
    <t>'2. Detailed budget'!$BE$14:$BE$147</t>
  </si>
  <si>
    <t>'2. Detailed budget'!$BF$14:$BF$147</t>
  </si>
  <si>
    <t>'2. Detailed budget'!$BG$14:$BG$147</t>
  </si>
  <si>
    <t>'2. Detailed budget'!$BH$14:$BH$147</t>
  </si>
  <si>
    <t>'2. Detailed budget'!$BI$14:$BI$147</t>
  </si>
  <si>
    <t>'2. Detailed budget'!$BJ$14:$BJ$147</t>
  </si>
  <si>
    <t>'2. Detailed budget'!$BK$14:$BK$147</t>
  </si>
  <si>
    <t>'2. Detailed budget'!$BL$14:$BL$147</t>
  </si>
  <si>
    <t>'2. Detailed budget'!$BM$14:$BM$147</t>
  </si>
  <si>
    <t>'2. Detailed budget'!$BN$14:$BN$147</t>
  </si>
  <si>
    <t>'2. Detailed budget'!$BO$14:$BO$147</t>
  </si>
  <si>
    <t>'2. Detailed budget'!$H$14:$H$147</t>
  </si>
  <si>
    <t>BudgetExport</t>
  </si>
  <si>
    <t>CostTemplate</t>
  </si>
  <si>
    <t>Variance</t>
  </si>
  <si>
    <t>Add to existing budget</t>
  </si>
  <si>
    <t>Organisation</t>
  </si>
  <si>
    <t>Project Code</t>
  </si>
  <si>
    <t>Application ID</t>
  </si>
  <si>
    <t>Version</t>
  </si>
  <si>
    <t>Project Start Date</t>
  </si>
  <si>
    <t>Project End Date</t>
  </si>
  <si>
    <t>Cost Category</t>
  </si>
  <si>
    <t>Work Package Number</t>
  </si>
  <si>
    <t>Work Package Name</t>
  </si>
  <si>
    <t>Period Ranges</t>
  </si>
  <si>
    <t>Period1</t>
  </si>
  <si>
    <t>'2. Detailed budget'!</t>
  </si>
  <si>
    <t>:</t>
  </si>
  <si>
    <t>$</t>
  </si>
  <si>
    <t>Period2</t>
  </si>
  <si>
    <t>Period3</t>
  </si>
  <si>
    <t>Period4</t>
  </si>
  <si>
    <t>Period5</t>
  </si>
  <si>
    <t>Period6</t>
  </si>
  <si>
    <t>Period7</t>
  </si>
  <si>
    <t>Period8</t>
  </si>
  <si>
    <t>Period9</t>
  </si>
  <si>
    <t>Period10</t>
  </si>
  <si>
    <t>Period11</t>
  </si>
  <si>
    <t>Period12</t>
  </si>
  <si>
    <t>Period13</t>
  </si>
  <si>
    <t>Period14</t>
  </si>
  <si>
    <t>Period15</t>
  </si>
  <si>
    <t>Period16</t>
  </si>
  <si>
    <t>Period17</t>
  </si>
  <si>
    <t>Period18</t>
  </si>
  <si>
    <t>Period19</t>
  </si>
  <si>
    <t>Period20</t>
  </si>
  <si>
    <t>Period21</t>
  </si>
  <si>
    <t>Period22</t>
  </si>
  <si>
    <t>Period23</t>
  </si>
  <si>
    <t>Period24</t>
  </si>
  <si>
    <t>Period25</t>
  </si>
  <si>
    <t>Period26</t>
  </si>
  <si>
    <t>Period27</t>
  </si>
  <si>
    <t>Period28</t>
  </si>
  <si>
    <t>Period29</t>
  </si>
  <si>
    <t>Period30</t>
  </si>
  <si>
    <t>Period31</t>
  </si>
  <si>
    <t>Period32</t>
  </si>
  <si>
    <t>Period33</t>
  </si>
  <si>
    <t>Period34</t>
  </si>
  <si>
    <t>Period35</t>
  </si>
  <si>
    <t>Period36</t>
  </si>
  <si>
    <t>Period37</t>
  </si>
  <si>
    <t>Period38</t>
  </si>
  <si>
    <t>Period39</t>
  </si>
  <si>
    <t>Period40</t>
  </si>
  <si>
    <t>Period41</t>
  </si>
  <si>
    <t>Period42</t>
  </si>
  <si>
    <t>Period43</t>
  </si>
  <si>
    <t>Period44</t>
  </si>
  <si>
    <t>Period45</t>
  </si>
  <si>
    <t>Period46</t>
  </si>
  <si>
    <t>Period47</t>
  </si>
  <si>
    <t>Period48</t>
  </si>
  <si>
    <t>Period49</t>
  </si>
  <si>
    <t>Period50</t>
  </si>
  <si>
    <t>Period51</t>
  </si>
  <si>
    <t>Period52</t>
  </si>
  <si>
    <t>Period53</t>
  </si>
  <si>
    <t>Period54</t>
  </si>
  <si>
    <t>Period55</t>
  </si>
  <si>
    <t>Period56</t>
  </si>
  <si>
    <t>Period57</t>
  </si>
  <si>
    <t>Period58</t>
  </si>
  <si>
    <t>Period59</t>
  </si>
  <si>
    <t>Period60</t>
  </si>
</sst>
</file>

<file path=xl/styles.xml><?xml version="1.0" encoding="utf-8"?>
<styleSheet xmlns="http://schemas.openxmlformats.org/spreadsheetml/2006/main" xmlns:x14ac="http://schemas.microsoft.com/office/spreadsheetml/2009/9/ac" xmlns:mc="http://schemas.openxmlformats.org/markup-compatibility/2006">
  <numFmts count="17">
    <numFmt numFmtId="164" formatCode="d/m/yyyy"/>
    <numFmt numFmtId="165" formatCode="0.0%"/>
    <numFmt numFmtId="166" formatCode="#,##0.0%;[Red](#,##0.0%);-"/>
    <numFmt numFmtId="167" formatCode="#,##0.00;[Red]\(#,##0.00\);\-"/>
    <numFmt numFmtId="168" formatCode="[$£-809]#,##0.00"/>
    <numFmt numFmtId="169" formatCode="0.000"/>
    <numFmt numFmtId="170" formatCode="#,##0;[Red](#,##0);-"/>
    <numFmt numFmtId="171" formatCode="#,##0.0;[Red](#,##0.0);-"/>
    <numFmt numFmtId="172" formatCode="D/M/YYYY"/>
    <numFmt numFmtId="173" formatCode="[$£-809]#,##0"/>
    <numFmt numFmtId="174" formatCode="£#,##0;[Red](£#,##0);-"/>
    <numFmt numFmtId="175" formatCode="_([$£-809]* #,##0_);_([$£-809]* \(#,##0\);-;_(@_)"/>
    <numFmt numFmtId="176" formatCode="_([$£-809]* #,##0_);_([$£-809]* \(#,##0\);_([$£-809]* &quot;-&quot;??_);_(@_)"/>
    <numFmt numFmtId="177" formatCode="_-* #,##0.00_-;\-* #,##0.00_-;_-* &quot;-&quot;??_-;_-@"/>
    <numFmt numFmtId="178" formatCode="\£#,##0;\(\£#,##0\);\-"/>
    <numFmt numFmtId="179" formatCode="&quot; &quot;mmm&quot; &quot;yy"/>
    <numFmt numFmtId="180" formatCode="#,##0.0;[Red]\(#,##0.0\);\-"/>
  </numFmts>
  <fonts count="25">
    <font>
      <sz val="10.0"/>
      <color rgb="FF000000"/>
      <name val="Arial"/>
      <scheme val="minor"/>
    </font>
    <font>
      <b/>
      <sz val="12.0"/>
      <color theme="1"/>
      <name val="Jost"/>
    </font>
    <font>
      <sz val="10.0"/>
      <color theme="1"/>
      <name val="Jost"/>
    </font>
    <font>
      <b/>
      <sz val="10.0"/>
      <color theme="1"/>
      <name val="Jost"/>
    </font>
    <font>
      <b/>
      <sz val="13.0"/>
      <color theme="0"/>
      <name val="Jost"/>
    </font>
    <font>
      <u/>
      <sz val="10.0"/>
      <color rgb="FF0000FF"/>
      <name val="Jost"/>
    </font>
    <font>
      <sz val="10.0"/>
      <color rgb="FFFF0000"/>
      <name val="Jost"/>
    </font>
    <font>
      <sz val="10.0"/>
      <color theme="1"/>
      <name val="Arial"/>
    </font>
    <font>
      <b/>
      <i/>
      <sz val="10.0"/>
      <color rgb="FFFF0000"/>
      <name val="Jost"/>
    </font>
    <font>
      <b/>
      <color theme="1"/>
      <name val="Jost"/>
    </font>
    <font>
      <color theme="1"/>
      <name val="Jost"/>
    </font>
    <font>
      <i/>
      <sz val="10.0"/>
      <color theme="1"/>
      <name val="Jost"/>
    </font>
    <font>
      <i/>
      <u/>
      <sz val="10.0"/>
      <color rgb="FF0000FF"/>
      <name val="Jost"/>
    </font>
    <font>
      <b/>
      <u/>
      <sz val="10.0"/>
      <color rgb="FF0000FF"/>
      <name val="Jost"/>
    </font>
    <font>
      <color theme="1"/>
      <name val="Arial"/>
      <scheme val="minor"/>
    </font>
    <font>
      <b/>
      <sz val="10.0"/>
      <color rgb="FFFF0000"/>
      <name val="Jost"/>
    </font>
    <font>
      <b/>
      <sz val="10.0"/>
      <color theme="0"/>
      <name val="Jost"/>
    </font>
    <font>
      <b/>
      <u/>
      <sz val="10.0"/>
      <color rgb="FF00B2A1"/>
      <name val="Jost"/>
    </font>
    <font>
      <b/>
      <i/>
      <sz val="10.0"/>
      <color theme="1"/>
      <name val="Jost"/>
    </font>
    <font/>
    <font>
      <sz val="10.0"/>
      <color theme="0"/>
      <name val="Jost"/>
    </font>
    <font>
      <sz val="10.0"/>
      <color rgb="FFFFFFFF"/>
      <name val="Jost"/>
    </font>
    <font>
      <b/>
      <i/>
      <color theme="1"/>
      <name val="Jost"/>
    </font>
    <font>
      <b/>
      <color theme="1"/>
      <name val="Arial"/>
      <scheme val="minor"/>
    </font>
    <font>
      <color theme="9"/>
      <name val="Arial"/>
      <scheme val="minor"/>
    </font>
  </fonts>
  <fills count="7">
    <fill>
      <patternFill patternType="none"/>
    </fill>
    <fill>
      <patternFill patternType="lightGray"/>
    </fill>
    <fill>
      <patternFill patternType="solid">
        <fgColor rgb="FF00B2A1"/>
        <bgColor rgb="FF00B2A1"/>
      </patternFill>
    </fill>
    <fill>
      <patternFill patternType="solid">
        <fgColor rgb="FFE6F7F6"/>
        <bgColor rgb="FFE6F7F6"/>
      </patternFill>
    </fill>
    <fill>
      <patternFill patternType="solid">
        <fgColor rgb="FFEFEFEF"/>
        <bgColor rgb="FFEFEFEF"/>
      </patternFill>
    </fill>
    <fill>
      <patternFill patternType="solid">
        <fgColor rgb="FFFFFFFF"/>
        <bgColor rgb="FFFFFFFF"/>
      </patternFill>
    </fill>
    <fill>
      <patternFill patternType="solid">
        <fgColor theme="7"/>
        <bgColor theme="7"/>
      </patternFill>
    </fill>
  </fills>
  <borders count="14">
    <border/>
    <border>
      <right style="thick">
        <color rgb="FF000000"/>
      </right>
    </border>
    <border>
      <left style="thin">
        <color rgb="FF000000"/>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thin">
        <color rgb="FF000000"/>
      </top>
      <bottom style="thin">
        <color rgb="FF000000"/>
      </bottom>
    </border>
    <border>
      <left style="thin">
        <color rgb="FF000000"/>
      </left>
    </border>
    <border>
      <bottom style="thin">
        <color rgb="FF000000"/>
      </bottom>
    </border>
    <border>
      <left style="thin">
        <color rgb="FF000000"/>
      </left>
      <bottom style="thin">
        <color rgb="FF000000"/>
      </bottom>
    </border>
    <border>
      <top style="double">
        <color rgb="FF000000"/>
      </top>
      <bottom style="thin">
        <color rgb="FF000000"/>
      </bottom>
    </border>
    <border>
      <left style="thin">
        <color rgb="FF000000"/>
      </left>
      <top style="double">
        <color rgb="FF000000"/>
      </top>
      <bottom style="thin">
        <color rgb="FF000000"/>
      </bottom>
    </border>
    <border>
      <left style="thin">
        <color rgb="FF000000"/>
      </left>
      <right style="thin">
        <color rgb="FF000000"/>
      </right>
      <top/>
      <bottom/>
    </border>
    <border>
      <left style="thin">
        <color rgb="FF000000"/>
      </left>
      <right style="thin">
        <color rgb="FF000000"/>
      </right>
      <top style="double">
        <color rgb="FF000000"/>
      </top>
      <bottom style="thin">
        <color rgb="FF000000"/>
      </bottom>
    </border>
  </borders>
  <cellStyleXfs count="1">
    <xf borderId="0" fillId="0" fontId="0" numFmtId="0" applyAlignment="1" applyFont="1"/>
  </cellStyleXfs>
  <cellXfs count="173">
    <xf borderId="0" fillId="0" fontId="0" numFmtId="0" xfId="0" applyAlignment="1" applyFont="1">
      <alignment readingOrder="0" shrinkToFit="0" vertical="bottom" wrapText="0"/>
    </xf>
    <xf borderId="1" fillId="0" fontId="1" numFmtId="0" xfId="0" applyAlignment="1" applyBorder="1" applyFont="1">
      <alignment shrinkToFit="0" wrapText="1"/>
    </xf>
    <xf borderId="0" fillId="0" fontId="1" numFmtId="0" xfId="0" applyAlignment="1" applyFont="1">
      <alignment shrinkToFit="0" wrapText="1"/>
    </xf>
    <xf borderId="0" fillId="0" fontId="2" numFmtId="0" xfId="0" applyAlignment="1" applyFont="1">
      <alignment shrinkToFit="0" wrapText="1"/>
    </xf>
    <xf borderId="0" fillId="0" fontId="3" numFmtId="0" xfId="0" applyAlignment="1" applyFont="1">
      <alignment shrinkToFit="0" wrapText="1"/>
    </xf>
    <xf borderId="1" fillId="0" fontId="3" numFmtId="0" xfId="0" applyAlignment="1" applyBorder="1" applyFont="1">
      <alignment shrinkToFit="0" wrapText="1"/>
    </xf>
    <xf borderId="1" fillId="0" fontId="2" numFmtId="0" xfId="0" applyAlignment="1" applyBorder="1" applyFont="1">
      <alignment shrinkToFit="0" wrapText="1"/>
    </xf>
    <xf borderId="2" fillId="2" fontId="4" numFmtId="0" xfId="0" applyAlignment="1" applyBorder="1" applyFill="1" applyFont="1">
      <alignment shrinkToFit="0" wrapText="1"/>
    </xf>
    <xf borderId="0" fillId="0" fontId="2" numFmtId="0" xfId="0" applyAlignment="1" applyFont="1">
      <alignment readingOrder="0" shrinkToFit="0" wrapText="1"/>
    </xf>
    <xf borderId="1" fillId="0" fontId="2" numFmtId="0" xfId="0" applyBorder="1" applyFont="1"/>
    <xf borderId="0" fillId="0" fontId="5" numFmtId="0" xfId="0" applyAlignment="1" applyFont="1">
      <alignment shrinkToFit="0" wrapText="1"/>
    </xf>
    <xf borderId="1" fillId="0" fontId="3" numFmtId="0" xfId="0" applyBorder="1" applyFont="1"/>
    <xf borderId="0" fillId="0" fontId="6" numFmtId="0" xfId="0" applyAlignment="1" applyFont="1">
      <alignment shrinkToFit="0" wrapText="1"/>
    </xf>
    <xf borderId="0" fillId="0" fontId="7" numFmtId="0" xfId="0" applyFont="1"/>
    <xf borderId="1" fillId="0" fontId="7" numFmtId="0" xfId="0" applyBorder="1" applyFont="1"/>
    <xf borderId="0" fillId="0" fontId="2" numFmtId="0" xfId="0" applyFont="1"/>
    <xf borderId="0" fillId="0" fontId="2" numFmtId="0" xfId="0" applyAlignment="1" applyFont="1">
      <alignment horizontal="left"/>
    </xf>
    <xf borderId="0" fillId="0" fontId="3" numFmtId="0" xfId="0" applyAlignment="1" applyFont="1">
      <alignment horizontal="left"/>
    </xf>
    <xf borderId="0" fillId="0" fontId="8" numFmtId="0" xfId="0" applyAlignment="1" applyFont="1">
      <alignment horizontal="left" readingOrder="0" shrinkToFit="0" wrapText="1"/>
    </xf>
    <xf borderId="0" fillId="0" fontId="8" numFmtId="0" xfId="0" applyAlignment="1" applyFont="1">
      <alignment readingOrder="0" shrinkToFit="0" wrapText="1"/>
    </xf>
    <xf borderId="2" fillId="0" fontId="3" numFmtId="0" xfId="0" applyAlignment="1" applyBorder="1" applyFont="1">
      <alignment horizontal="left"/>
    </xf>
    <xf borderId="2" fillId="3" fontId="2" numFmtId="0" xfId="0" applyAlignment="1" applyBorder="1" applyFill="1" applyFont="1">
      <alignment horizontal="left"/>
    </xf>
    <xf borderId="2" fillId="0" fontId="3" numFmtId="0" xfId="0" applyAlignment="1" applyBorder="1" applyFont="1">
      <alignment horizontal="left" readingOrder="0"/>
    </xf>
    <xf borderId="2" fillId="4" fontId="2" numFmtId="0" xfId="0" applyAlignment="1" applyBorder="1" applyFill="1" applyFont="1">
      <alignment horizontal="left"/>
    </xf>
    <xf borderId="2" fillId="4" fontId="2" numFmtId="0" xfId="0" applyAlignment="1" applyBorder="1" applyFont="1">
      <alignment horizontal="left" readingOrder="0"/>
    </xf>
    <xf borderId="2" fillId="0" fontId="9" numFmtId="0" xfId="0" applyAlignment="1" applyBorder="1" applyFont="1">
      <alignment vertical="bottom"/>
    </xf>
    <xf borderId="2" fillId="4" fontId="10" numFmtId="0" xfId="0" applyAlignment="1" applyBorder="1" applyFont="1">
      <alignment vertical="bottom"/>
    </xf>
    <xf borderId="2" fillId="3" fontId="2" numFmtId="164" xfId="0" applyAlignment="1" applyBorder="1" applyFont="1" applyNumberFormat="1">
      <alignment horizontal="left" readingOrder="0"/>
    </xf>
    <xf borderId="3" fillId="3" fontId="2" numFmtId="0" xfId="0" applyAlignment="1" applyBorder="1" applyFont="1">
      <alignment horizontal="left" readingOrder="0"/>
    </xf>
    <xf borderId="2" fillId="5" fontId="2" numFmtId="164" xfId="0" applyAlignment="1" applyBorder="1" applyFill="1" applyFont="1" applyNumberFormat="1">
      <alignment horizontal="left"/>
    </xf>
    <xf borderId="0" fillId="0" fontId="2" numFmtId="0" xfId="0" applyAlignment="1" applyFont="1">
      <alignment horizontal="left" readingOrder="0" shrinkToFit="0" wrapText="1"/>
    </xf>
    <xf borderId="0" fillId="0" fontId="11" numFmtId="0" xfId="0" applyAlignment="1" applyFont="1">
      <alignment horizontal="left"/>
    </xf>
    <xf borderId="0" fillId="0" fontId="11" numFmtId="0" xfId="0" applyFont="1"/>
    <xf borderId="2" fillId="3" fontId="2" numFmtId="0" xfId="0" applyAlignment="1" applyBorder="1" applyFont="1">
      <alignment horizontal="left" readingOrder="0"/>
    </xf>
    <xf borderId="0" fillId="0" fontId="11" numFmtId="0" xfId="0" applyAlignment="1" applyFont="1">
      <alignment horizontal="left" shrinkToFit="0" wrapText="1"/>
    </xf>
    <xf borderId="2" fillId="3" fontId="2" numFmtId="165" xfId="0" applyAlignment="1" applyBorder="1" applyFont="1" applyNumberFormat="1">
      <alignment horizontal="left"/>
    </xf>
    <xf borderId="0" fillId="0" fontId="12" numFmtId="0" xfId="0" applyAlignment="1" applyFont="1">
      <alignment horizontal="left"/>
    </xf>
    <xf borderId="0" fillId="0" fontId="3" numFmtId="0" xfId="0" applyAlignment="1" applyFont="1">
      <alignment horizontal="right"/>
    </xf>
    <xf borderId="0" fillId="0" fontId="13" numFmtId="0" xfId="0" applyAlignment="1" applyFont="1">
      <alignment horizontal="left" readingOrder="0"/>
    </xf>
    <xf borderId="2" fillId="5" fontId="2" numFmtId="166" xfId="0" applyAlignment="1" applyBorder="1" applyFont="1" applyNumberFormat="1">
      <alignment horizontal="left"/>
    </xf>
    <xf borderId="0" fillId="0" fontId="10" numFmtId="167" xfId="0" applyAlignment="1" applyFont="1" applyNumberFormat="1">
      <alignment horizontal="right" vertical="bottom"/>
    </xf>
    <xf borderId="2" fillId="3" fontId="2" numFmtId="9" xfId="0" applyAlignment="1" applyBorder="1" applyFont="1" applyNumberFormat="1">
      <alignment horizontal="left" readingOrder="0"/>
    </xf>
    <xf borderId="2" fillId="3" fontId="2" numFmtId="166" xfId="0" applyAlignment="1" applyBorder="1" applyFont="1" applyNumberFormat="1">
      <alignment horizontal="left" readingOrder="0"/>
    </xf>
    <xf borderId="2" fillId="3" fontId="2" numFmtId="166" xfId="0" applyAlignment="1" applyBorder="1" applyFont="1" applyNumberFormat="1">
      <alignment horizontal="left"/>
    </xf>
    <xf borderId="2" fillId="3" fontId="3" numFmtId="0" xfId="0" applyAlignment="1" applyBorder="1" applyFont="1">
      <alignment horizontal="left"/>
    </xf>
    <xf borderId="0" fillId="0" fontId="14" numFmtId="0" xfId="0" applyAlignment="1" applyFont="1">
      <alignment horizontal="left"/>
    </xf>
    <xf borderId="0" fillId="0" fontId="3" numFmtId="0" xfId="0" applyAlignment="1" applyFont="1">
      <alignment horizontal="left" readingOrder="0"/>
    </xf>
    <xf borderId="2" fillId="3" fontId="3" numFmtId="168" xfId="0" applyAlignment="1" applyBorder="1" applyFont="1" applyNumberFormat="1">
      <alignment horizontal="left" readingOrder="0"/>
    </xf>
    <xf borderId="2" fillId="3" fontId="3" numFmtId="9" xfId="0" applyAlignment="1" applyBorder="1" applyFont="1" applyNumberFormat="1">
      <alignment horizontal="left" readingOrder="0"/>
    </xf>
    <xf borderId="2" fillId="3" fontId="3" numFmtId="168" xfId="0" applyAlignment="1" applyBorder="1" applyFont="1" applyNumberFormat="1">
      <alignment horizontal="left"/>
    </xf>
    <xf borderId="0" fillId="0" fontId="15" numFmtId="0" xfId="0" applyAlignment="1" applyFont="1">
      <alignment horizontal="left" readingOrder="0"/>
    </xf>
    <xf borderId="0" fillId="0" fontId="16" numFmtId="0" xfId="0" applyAlignment="1" applyFont="1">
      <alignment horizontal="left"/>
    </xf>
    <xf borderId="0" fillId="0" fontId="16" numFmtId="0" xfId="0" applyFont="1"/>
    <xf borderId="0" fillId="0" fontId="16" numFmtId="168" xfId="0" applyAlignment="1" applyFont="1" applyNumberFormat="1">
      <alignment horizontal="left"/>
    </xf>
    <xf borderId="0" fillId="0" fontId="2" numFmtId="0" xfId="0" applyAlignment="1" applyFont="1">
      <alignment horizontal="right"/>
    </xf>
    <xf borderId="0" fillId="0" fontId="2" numFmtId="169" xfId="0" applyAlignment="1" applyFont="1" applyNumberFormat="1">
      <alignment horizontal="right"/>
    </xf>
    <xf borderId="2" fillId="0" fontId="9" numFmtId="0" xfId="0" applyAlignment="1" applyBorder="1" applyFont="1">
      <alignment shrinkToFit="0" vertical="bottom" wrapText="1"/>
    </xf>
    <xf borderId="2" fillId="0" fontId="9" numFmtId="0" xfId="0" applyAlignment="1" applyBorder="1" applyFont="1">
      <alignment horizontal="right" vertical="bottom"/>
    </xf>
    <xf borderId="2" fillId="0" fontId="10" numFmtId="0" xfId="0" applyAlignment="1" applyBorder="1" applyFont="1">
      <alignment shrinkToFit="0" vertical="bottom" wrapText="1"/>
    </xf>
    <xf borderId="2" fillId="0" fontId="10" numFmtId="170" xfId="0" applyAlignment="1" applyBorder="1" applyFont="1" applyNumberFormat="1">
      <alignment horizontal="right" vertical="bottom"/>
    </xf>
    <xf borderId="2" fillId="0" fontId="10" numFmtId="0" xfId="0" applyAlignment="1" applyBorder="1" applyFont="1">
      <alignment readingOrder="0" shrinkToFit="0" vertical="bottom" wrapText="1"/>
    </xf>
    <xf borderId="2" fillId="0" fontId="10" numFmtId="171" xfId="0" applyAlignment="1" applyBorder="1" applyFont="1" applyNumberFormat="1">
      <alignment horizontal="right" vertical="bottom"/>
    </xf>
    <xf borderId="2" fillId="0" fontId="10" numFmtId="172" xfId="0" applyAlignment="1" applyBorder="1" applyFont="1" applyNumberFormat="1">
      <alignment horizontal="right" vertical="bottom"/>
    </xf>
    <xf borderId="0" fillId="0" fontId="17" numFmtId="0" xfId="0" applyAlignment="1" applyFont="1">
      <alignment readingOrder="0"/>
    </xf>
    <xf borderId="0" fillId="0" fontId="18" numFmtId="0" xfId="0" applyFont="1"/>
    <xf borderId="2" fillId="0" fontId="11" numFmtId="4" xfId="0" applyAlignment="1" applyBorder="1" applyFont="1" applyNumberFormat="1">
      <alignment horizontal="right" readingOrder="0"/>
    </xf>
    <xf borderId="2" fillId="0" fontId="11" numFmtId="4" xfId="0" applyAlignment="1" applyBorder="1" applyFont="1" applyNumberFormat="1">
      <alignment horizontal="right"/>
    </xf>
    <xf borderId="0" fillId="0" fontId="3" numFmtId="0" xfId="0" applyAlignment="1" applyFont="1">
      <alignment horizontal="left" readingOrder="0" shrinkToFit="0" vertical="center" wrapText="1"/>
    </xf>
    <xf borderId="0" fillId="0" fontId="2" numFmtId="0" xfId="0" applyAlignment="1" applyFont="1">
      <alignment horizontal="right" shrinkToFit="0" wrapText="1"/>
    </xf>
    <xf borderId="2" fillId="0" fontId="3" numFmtId="0" xfId="0" applyAlignment="1" applyBorder="1" applyFont="1">
      <alignment horizontal="center" shrinkToFit="0" vertical="center" wrapText="1"/>
    </xf>
    <xf borderId="4" fillId="0" fontId="3" numFmtId="0" xfId="0" applyAlignment="1" applyBorder="1" applyFont="1">
      <alignment horizontal="center" shrinkToFit="0" vertical="center" wrapText="1"/>
    </xf>
    <xf borderId="5" fillId="0" fontId="19" numFmtId="0" xfId="0" applyBorder="1" applyFont="1"/>
    <xf borderId="2" fillId="0" fontId="3" numFmtId="0" xfId="0" applyAlignment="1" applyBorder="1" applyFont="1">
      <alignment horizontal="center" readingOrder="0" shrinkToFit="0" vertical="center" wrapText="1"/>
    </xf>
    <xf borderId="2" fillId="0" fontId="3" numFmtId="0" xfId="0" applyAlignment="1" applyBorder="1" applyFont="1">
      <alignment horizontal="right" vertical="center"/>
    </xf>
    <xf borderId="2" fillId="0" fontId="3" numFmtId="0" xfId="0" applyAlignment="1" applyBorder="1" applyFont="1">
      <alignment shrinkToFit="0" wrapText="1"/>
    </xf>
    <xf borderId="2" fillId="0" fontId="3" numFmtId="0" xfId="0" applyAlignment="1" applyBorder="1" applyFont="1">
      <alignment readingOrder="0" shrinkToFit="0" wrapText="1"/>
    </xf>
    <xf borderId="0" fillId="0" fontId="3" numFmtId="0" xfId="0" applyAlignment="1" applyFont="1">
      <alignment textRotation="90"/>
    </xf>
    <xf borderId="2" fillId="0" fontId="2" numFmtId="0" xfId="0" applyBorder="1" applyFont="1"/>
    <xf borderId="2" fillId="3" fontId="2" numFmtId="0" xfId="0" applyAlignment="1" applyBorder="1" applyFont="1">
      <alignment readingOrder="0"/>
    </xf>
    <xf borderId="2" fillId="3" fontId="2" numFmtId="173" xfId="0" applyAlignment="1" applyBorder="1" applyFont="1" applyNumberFormat="1">
      <alignment readingOrder="0"/>
    </xf>
    <xf borderId="2" fillId="3" fontId="2" numFmtId="9" xfId="0" applyAlignment="1" applyBorder="1" applyFont="1" applyNumberFormat="1">
      <alignment readingOrder="0"/>
    </xf>
    <xf borderId="2" fillId="3" fontId="2" numFmtId="174" xfId="0" applyAlignment="1" applyBorder="1" applyFont="1" applyNumberFormat="1">
      <alignment horizontal="right"/>
    </xf>
    <xf borderId="0" fillId="0" fontId="2" numFmtId="174" xfId="0" applyFont="1" applyNumberFormat="1"/>
    <xf borderId="2" fillId="0" fontId="2" numFmtId="174" xfId="0" applyBorder="1" applyFont="1" applyNumberFormat="1"/>
    <xf borderId="2" fillId="3" fontId="2" numFmtId="0" xfId="0" applyBorder="1" applyFont="1"/>
    <xf borderId="2" fillId="3" fontId="2" numFmtId="173" xfId="0" applyBorder="1" applyFont="1" applyNumberFormat="1"/>
    <xf borderId="2" fillId="3" fontId="2" numFmtId="9" xfId="0" applyBorder="1" applyFont="1" applyNumberFormat="1"/>
    <xf borderId="2" fillId="3" fontId="2" numFmtId="168" xfId="0" applyBorder="1" applyFont="1" applyNumberFormat="1"/>
    <xf borderId="2" fillId="3" fontId="2" numFmtId="168" xfId="0" applyAlignment="1" applyBorder="1" applyFont="1" applyNumberFormat="1">
      <alignment readingOrder="0"/>
    </xf>
    <xf borderId="4" fillId="0" fontId="3" numFmtId="0" xfId="0" applyBorder="1" applyFont="1"/>
    <xf borderId="6" fillId="0" fontId="19" numFmtId="0" xfId="0" applyBorder="1" applyFont="1"/>
    <xf borderId="2" fillId="0" fontId="3" numFmtId="174" xfId="0" applyAlignment="1" applyBorder="1" applyFont="1" applyNumberFormat="1">
      <alignment horizontal="right"/>
    </xf>
    <xf borderId="0" fillId="0" fontId="3" numFmtId="174" xfId="0" applyFont="1" applyNumberFormat="1"/>
    <xf borderId="2" fillId="0" fontId="3" numFmtId="174" xfId="0" applyBorder="1" applyFont="1" applyNumberFormat="1"/>
    <xf borderId="0" fillId="0" fontId="2" numFmtId="9" xfId="0" applyFont="1" applyNumberFormat="1"/>
    <xf borderId="0" fillId="0" fontId="2" numFmtId="174" xfId="0" applyAlignment="1" applyFont="1" applyNumberFormat="1">
      <alignment horizontal="right"/>
    </xf>
    <xf borderId="0" fillId="0" fontId="3" numFmtId="0" xfId="0" applyAlignment="1" applyFont="1">
      <alignment readingOrder="0" shrinkToFit="0" wrapText="1"/>
    </xf>
    <xf borderId="4" fillId="3" fontId="3" numFmtId="0" xfId="0" applyAlignment="1" applyBorder="1" applyFont="1">
      <alignment readingOrder="0"/>
    </xf>
    <xf borderId="2" fillId="3" fontId="2" numFmtId="4" xfId="0" applyBorder="1" applyFont="1" applyNumberFormat="1"/>
    <xf borderId="2" fillId="3" fontId="2" numFmtId="174" xfId="0" applyAlignment="1" applyBorder="1" applyFont="1" applyNumberFormat="1">
      <alignment horizontal="right" readingOrder="0"/>
    </xf>
    <xf borderId="4" fillId="3" fontId="2" numFmtId="0" xfId="0" applyBorder="1" applyFont="1"/>
    <xf borderId="0" fillId="0" fontId="3" numFmtId="0" xfId="0" applyAlignment="1" applyFont="1">
      <alignment readingOrder="0"/>
    </xf>
    <xf borderId="2" fillId="0" fontId="3" numFmtId="0" xfId="0" applyAlignment="1" applyBorder="1" applyFont="1">
      <alignment horizontal="center" vertical="center"/>
    </xf>
    <xf borderId="0" fillId="0" fontId="3" numFmtId="0" xfId="0" applyFont="1"/>
    <xf borderId="4" fillId="0" fontId="3" numFmtId="0" xfId="0" applyAlignment="1" applyBorder="1" applyFont="1">
      <alignment readingOrder="0"/>
    </xf>
    <xf borderId="4" fillId="0" fontId="3" numFmtId="0" xfId="0" applyAlignment="1" applyBorder="1" applyFont="1">
      <alignment shrinkToFit="0" wrapText="1"/>
    </xf>
    <xf borderId="2" fillId="0" fontId="3" numFmtId="0" xfId="0" applyBorder="1" applyFont="1"/>
    <xf borderId="4" fillId="0" fontId="2" numFmtId="0" xfId="0" applyAlignment="1" applyBorder="1" applyFont="1">
      <alignment readingOrder="0" shrinkToFit="0" wrapText="1"/>
    </xf>
    <xf borderId="2" fillId="0" fontId="2" numFmtId="173" xfId="0" applyBorder="1" applyFont="1" applyNumberFormat="1"/>
    <xf borderId="2" fillId="0" fontId="20" numFmtId="0" xfId="0" applyBorder="1" applyFont="1"/>
    <xf borderId="2" fillId="0" fontId="2" numFmtId="174" xfId="0" applyAlignment="1" applyBorder="1" applyFont="1" applyNumberFormat="1">
      <alignment horizontal="right"/>
    </xf>
    <xf borderId="2" fillId="0" fontId="2" numFmtId="9" xfId="0" applyAlignment="1" applyBorder="1" applyFont="1" applyNumberFormat="1">
      <alignment readingOrder="0"/>
    </xf>
    <xf borderId="2" fillId="0" fontId="2" numFmtId="174" xfId="0" applyAlignment="1" applyBorder="1" applyFont="1" applyNumberFormat="1">
      <alignment horizontal="right" readingOrder="0"/>
    </xf>
    <xf borderId="0" fillId="0" fontId="3" numFmtId="174" xfId="0" applyAlignment="1" applyFont="1" applyNumberFormat="1">
      <alignment horizontal="right"/>
    </xf>
    <xf borderId="0" fillId="0" fontId="10" numFmtId="0" xfId="0" applyFont="1"/>
    <xf borderId="0" fillId="0" fontId="10" numFmtId="0" xfId="0" applyAlignment="1" applyFont="1">
      <alignment horizontal="right"/>
    </xf>
    <xf borderId="7" fillId="0" fontId="2" numFmtId="0" xfId="0" applyBorder="1" applyFont="1"/>
    <xf borderId="0" fillId="0" fontId="3" numFmtId="0" xfId="0" applyAlignment="1" applyFont="1">
      <alignment horizontal="center"/>
    </xf>
    <xf borderId="8" fillId="0" fontId="3" numFmtId="0" xfId="0" applyAlignment="1" applyBorder="1" applyFont="1">
      <alignment horizontal="right"/>
    </xf>
    <xf borderId="8" fillId="0" fontId="3" numFmtId="173" xfId="0" applyAlignment="1" applyBorder="1" applyFont="1" applyNumberFormat="1">
      <alignment horizontal="right"/>
    </xf>
    <xf borderId="9" fillId="0" fontId="3" numFmtId="173" xfId="0" applyAlignment="1" applyBorder="1" applyFont="1" applyNumberFormat="1">
      <alignment horizontal="right"/>
    </xf>
    <xf borderId="0" fillId="0" fontId="3" numFmtId="173" xfId="0" applyAlignment="1" applyFont="1" applyNumberFormat="1">
      <alignment horizontal="right"/>
    </xf>
    <xf borderId="0" fillId="0" fontId="10" numFmtId="175" xfId="0" applyAlignment="1" applyFont="1" applyNumberFormat="1">
      <alignment horizontal="right"/>
    </xf>
    <xf borderId="0" fillId="0" fontId="2" numFmtId="175" xfId="0" applyAlignment="1" applyFont="1" applyNumberFormat="1">
      <alignment horizontal="right"/>
    </xf>
    <xf borderId="7" fillId="0" fontId="2" numFmtId="175" xfId="0" applyAlignment="1" applyBorder="1" applyFont="1" applyNumberFormat="1">
      <alignment horizontal="right"/>
    </xf>
    <xf borderId="0" fillId="0" fontId="2" numFmtId="175" xfId="0" applyAlignment="1" applyFont="1" applyNumberFormat="1">
      <alignment horizontal="right" readingOrder="0"/>
    </xf>
    <xf borderId="7" fillId="0" fontId="2" numFmtId="175" xfId="0" applyAlignment="1" applyBorder="1" applyFont="1" applyNumberFormat="1">
      <alignment horizontal="right" readingOrder="0"/>
    </xf>
    <xf borderId="0" fillId="0" fontId="11" numFmtId="0" xfId="0" applyAlignment="1" applyFont="1">
      <alignment readingOrder="0"/>
    </xf>
    <xf borderId="10" fillId="0" fontId="3" numFmtId="175" xfId="0" applyAlignment="1" applyBorder="1" applyFont="1" applyNumberFormat="1">
      <alignment horizontal="right"/>
    </xf>
    <xf borderId="11" fillId="0" fontId="3" numFmtId="175" xfId="0" applyAlignment="1" applyBorder="1" applyFont="1" applyNumberFormat="1">
      <alignment horizontal="right"/>
    </xf>
    <xf borderId="0" fillId="0" fontId="3" numFmtId="175" xfId="0" applyAlignment="1" applyFont="1" applyNumberFormat="1">
      <alignment horizontal="right"/>
    </xf>
    <xf borderId="0" fillId="0" fontId="2" numFmtId="176" xfId="0" applyFont="1" applyNumberFormat="1"/>
    <xf borderId="0" fillId="0" fontId="6" numFmtId="0" xfId="0" applyFont="1"/>
    <xf borderId="0" fillId="0" fontId="18" numFmtId="0" xfId="0" applyAlignment="1" applyFont="1">
      <alignment readingOrder="0"/>
    </xf>
    <xf borderId="0" fillId="0" fontId="11" numFmtId="0" xfId="0" applyAlignment="1" applyFont="1">
      <alignment readingOrder="0" shrinkToFit="0" wrapText="1"/>
    </xf>
    <xf borderId="0" fillId="0" fontId="21" numFmtId="0" xfId="0" applyFont="1"/>
    <xf borderId="0" fillId="0" fontId="2" numFmtId="0" xfId="0" applyAlignment="1" applyFont="1">
      <alignment horizontal="right" readingOrder="0"/>
    </xf>
    <xf borderId="0" fillId="0" fontId="2" numFmtId="0" xfId="0" applyAlignment="1" applyFont="1">
      <alignment readingOrder="0"/>
    </xf>
    <xf borderId="0" fillId="0" fontId="21" numFmtId="0" xfId="0" applyAlignment="1" applyFont="1">
      <alignment readingOrder="0"/>
    </xf>
    <xf borderId="0" fillId="0" fontId="11" numFmtId="0" xfId="0" applyAlignment="1" applyFont="1">
      <alignment readingOrder="0" vertical="center"/>
    </xf>
    <xf borderId="0" fillId="0" fontId="6" numFmtId="0" xfId="0" applyAlignment="1" applyFont="1">
      <alignment vertical="center"/>
    </xf>
    <xf borderId="0" fillId="0" fontId="2" numFmtId="0" xfId="0" applyAlignment="1" applyFont="1">
      <alignment horizontal="right" readingOrder="0" vertical="center"/>
    </xf>
    <xf borderId="0" fillId="0" fontId="10" numFmtId="0" xfId="0" applyAlignment="1" applyFont="1">
      <alignment vertical="bottom"/>
    </xf>
    <xf borderId="0" fillId="0" fontId="9" numFmtId="0" xfId="0" applyAlignment="1" applyFont="1">
      <alignment vertical="bottom"/>
    </xf>
    <xf borderId="0" fillId="0" fontId="22" numFmtId="0" xfId="0" applyAlignment="1" applyFont="1">
      <alignment vertical="bottom"/>
    </xf>
    <xf borderId="0" fillId="0" fontId="23" numFmtId="0" xfId="0" applyAlignment="1" applyFont="1">
      <alignment readingOrder="0"/>
    </xf>
    <xf borderId="0" fillId="0" fontId="14" numFmtId="0" xfId="0" applyAlignment="1" applyFont="1">
      <alignment readingOrder="0"/>
    </xf>
    <xf borderId="0" fillId="0" fontId="14" numFmtId="0" xfId="0" applyFont="1"/>
    <xf borderId="0" fillId="0" fontId="2" numFmtId="0" xfId="0" applyAlignment="1" applyFont="1">
      <alignment horizontal="center" shrinkToFit="0" vertical="center" wrapText="1"/>
    </xf>
    <xf borderId="12" fillId="6" fontId="3" numFmtId="175" xfId="0" applyBorder="1" applyFill="1" applyFont="1" applyNumberFormat="1"/>
    <xf borderId="0" fillId="0" fontId="2" numFmtId="175" xfId="0" applyFont="1" applyNumberFormat="1"/>
    <xf borderId="13" fillId="0" fontId="3" numFmtId="175" xfId="0" applyBorder="1" applyFont="1" applyNumberFormat="1"/>
    <xf borderId="10" fillId="0" fontId="3" numFmtId="175" xfId="0" applyBorder="1" applyFont="1" applyNumberFormat="1"/>
    <xf borderId="0" fillId="0" fontId="14" numFmtId="0" xfId="0" applyFont="1"/>
    <xf borderId="0" fillId="0" fontId="14" numFmtId="173" xfId="0" applyFont="1" applyNumberFormat="1"/>
    <xf borderId="0" fillId="0" fontId="14" numFmtId="175" xfId="0" applyFont="1" applyNumberFormat="1"/>
    <xf borderId="0" fillId="0" fontId="24" numFmtId="175" xfId="0" applyFont="1" applyNumberFormat="1"/>
    <xf borderId="0" fillId="0" fontId="14" numFmtId="173" xfId="0" applyFont="1" applyNumberFormat="1"/>
    <xf borderId="0" fillId="0" fontId="14" numFmtId="168" xfId="0" applyFont="1" applyNumberFormat="1"/>
    <xf borderId="0" fillId="0" fontId="14" numFmtId="174" xfId="0" applyFont="1" applyNumberFormat="1"/>
    <xf borderId="0" fillId="0" fontId="10" numFmtId="0" xfId="0" applyAlignment="1" applyFont="1">
      <alignment readingOrder="0"/>
    </xf>
    <xf borderId="0" fillId="0" fontId="10" numFmtId="171" xfId="0" applyFont="1" applyNumberFormat="1"/>
    <xf borderId="0" fillId="0" fontId="10" numFmtId="171" xfId="0" applyAlignment="1" applyFont="1" applyNumberFormat="1">
      <alignment horizontal="right" vertical="bottom"/>
    </xf>
    <xf borderId="0" fillId="0" fontId="10" numFmtId="170" xfId="0" applyAlignment="1" applyFont="1" applyNumberFormat="1">
      <alignment horizontal="right" vertical="bottom"/>
    </xf>
    <xf borderId="0" fillId="0" fontId="2" numFmtId="164" xfId="0" applyFont="1" applyNumberFormat="1"/>
    <xf borderId="0" fillId="0" fontId="10" numFmtId="164" xfId="0" applyAlignment="1" applyFont="1" applyNumberFormat="1">
      <alignment vertical="bottom"/>
    </xf>
    <xf borderId="0" fillId="0" fontId="2" numFmtId="177" xfId="0" applyFont="1" applyNumberFormat="1"/>
    <xf borderId="0" fillId="0" fontId="2" numFmtId="164" xfId="0" applyAlignment="1" applyFont="1" applyNumberFormat="1">
      <alignment horizontal="right"/>
    </xf>
    <xf borderId="0" fillId="0" fontId="2" numFmtId="178" xfId="0" applyAlignment="1" applyFont="1" applyNumberFormat="1">
      <alignment horizontal="right"/>
    </xf>
    <xf borderId="0" fillId="0" fontId="2" numFmtId="4" xfId="0" applyFont="1" applyNumberFormat="1"/>
    <xf borderId="2" fillId="0" fontId="2" numFmtId="0" xfId="0" applyAlignment="1" applyBorder="1" applyFont="1">
      <alignment horizontal="right"/>
    </xf>
    <xf borderId="0" fillId="0" fontId="3" numFmtId="179" xfId="0" applyAlignment="1" applyFont="1" applyNumberFormat="1">
      <alignment horizontal="right"/>
    </xf>
    <xf borderId="0" fillId="0" fontId="2" numFmtId="180" xfId="0" applyFont="1" applyNumberFormat="1"/>
  </cellXfs>
  <cellStyles count="1">
    <cellStyle xfId="0" name="Normal" builtinId="0"/>
  </cellStyles>
  <dxfs count="5">
    <dxf>
      <font>
        <color theme="0"/>
      </font>
      <fill>
        <patternFill patternType="solid">
          <fgColor theme="5"/>
          <bgColor theme="5"/>
        </patternFill>
      </fill>
      <border/>
    </dxf>
    <dxf>
      <font/>
      <fill>
        <patternFill patternType="solid">
          <fgColor rgb="FF999999"/>
          <bgColor rgb="FF999999"/>
        </patternFill>
      </fill>
      <border/>
    </dxf>
    <dxf>
      <font/>
      <fill>
        <patternFill patternType="solid">
          <fgColor rgb="FFE6F7F6"/>
          <bgColor rgb="FFE6F7F6"/>
        </patternFill>
      </fill>
      <border/>
    </dxf>
    <dxf>
      <font/>
      <fill>
        <patternFill patternType="solid">
          <fgColor rgb="FFB7E1CD"/>
          <bgColor rgb="FFB7E1CD"/>
        </patternFill>
      </fill>
      <border/>
    </dxf>
    <dxf>
      <font/>
      <fill>
        <patternFill patternType="solid">
          <fgColor rgb="FFFF0000"/>
          <bgColor rgb="FFFF0000"/>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TOTAL UK - Non-UK split </a:t>
            </a:r>
          </a:p>
        </c:rich>
      </c:tx>
      <c:layout>
        <c:manualLayout>
          <c:xMode val="edge"/>
          <c:yMode val="edge"/>
          <c:x val="0.03347602739726027"/>
          <c:y val="0.05"/>
        </c:manualLayout>
      </c:layout>
      <c:overlay val="0"/>
    </c:title>
    <c:plotArea>
      <c:layout/>
      <c:pieChart>
        <c:varyColors val="1"/>
        <c:ser>
          <c:idx val="0"/>
          <c:order val="0"/>
          <c:dPt>
            <c:idx val="0"/>
            <c:spPr>
              <a:solidFill>
                <a:srgbClr val="00B2A1"/>
              </a:solidFill>
            </c:spPr>
          </c:dPt>
          <c:dPt>
            <c:idx val="1"/>
            <c:spPr>
              <a:solidFill>
                <a:schemeClr val="accent4"/>
              </a:solidFill>
            </c:spPr>
          </c:dPt>
          <c:dLbls>
            <c:showLegendKey val="0"/>
            <c:showVal val="0"/>
            <c:showCatName val="0"/>
            <c:showSerName val="0"/>
            <c:showPercent val="0"/>
            <c:showBubbleSize val="0"/>
            <c:showLeaderLines val="1"/>
          </c:dLbls>
          <c:cat>
            <c:strRef>
              <c:f>Charts!$H$50:$H$51</c:f>
            </c:strRef>
          </c:cat>
          <c:val>
            <c:numRef>
              <c:f>Charts!$I$50:$I$51</c:f>
              <c:numCache/>
            </c:numRef>
          </c:val>
        </c:ser>
        <c:dLbls>
          <c:showLegendKey val="0"/>
          <c:showVal val="0"/>
          <c:showCatName val="0"/>
          <c:showSerName val="0"/>
          <c:showPercent val="0"/>
          <c:showBubbleSize val="0"/>
        </c:dLbls>
        <c:firstSliceAng val="0"/>
      </c:pieChart>
    </c:plotArea>
    <c:legend>
      <c:legendPos val="r"/>
      <c:overlay val="0"/>
      <c:txPr>
        <a:bodyPr/>
        <a:lstStyle/>
        <a:p>
          <a:pPr lvl="0">
            <a:defRPr b="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Subcontractors by Location</a:t>
            </a:r>
          </a:p>
        </c:rich>
      </c:tx>
      <c:overlay val="0"/>
    </c:title>
    <c:plotArea>
      <c:layout/>
      <c:pieChart>
        <c:varyColors val="1"/>
        <c:ser>
          <c:idx val="0"/>
          <c:order val="0"/>
          <c:dPt>
            <c:idx val="0"/>
          </c:dPt>
          <c:dPt>
            <c:idx val="1"/>
          </c:dPt>
          <c:dPt>
            <c:idx val="2"/>
          </c:dPt>
          <c:dPt>
            <c:idx val="3"/>
          </c:dPt>
          <c:dPt>
            <c:idx val="4"/>
          </c:dPt>
          <c:dPt>
            <c:idx val="5"/>
          </c:dPt>
          <c:dPt>
            <c:idx val="6"/>
          </c:dPt>
          <c:dPt>
            <c:idx val="7"/>
          </c:dPt>
          <c:dPt>
            <c:idx val="8"/>
          </c:dPt>
          <c:dPt>
            <c:idx val="9"/>
          </c:dPt>
          <c:dPt>
            <c:idx val="10"/>
          </c:dPt>
          <c:dPt>
            <c:idx val="11"/>
          </c:dPt>
          <c:dPt>
            <c:idx val="12"/>
          </c:dPt>
          <c:dLbls>
            <c:showLegendKey val="0"/>
            <c:showVal val="0"/>
            <c:showCatName val="0"/>
            <c:showSerName val="0"/>
            <c:showPercent val="0"/>
            <c:showBubbleSize val="0"/>
            <c:showLeaderLines val="1"/>
          </c:dLbls>
          <c:cat>
            <c:strRef>
              <c:f>Charts!$B$48:$B$60</c:f>
            </c:strRef>
          </c:cat>
          <c:val>
            <c:numRef>
              <c:f>Charts!$C$48:$C$60</c:f>
              <c:numCache/>
            </c:numRef>
          </c:val>
        </c:ser>
        <c:dLbls>
          <c:showLegendKey val="0"/>
          <c:showVal val="0"/>
          <c:showCatName val="0"/>
          <c:showSerName val="0"/>
          <c:showPercent val="0"/>
          <c:showBubbleSize val="0"/>
        </c:dLbls>
        <c:firstSliceAng val="0"/>
      </c:pieChart>
    </c:plotArea>
    <c:legend>
      <c:legendPos val="r"/>
      <c:overlay val="0"/>
      <c:txPr>
        <a:bodyPr/>
        <a:lstStyle/>
        <a:p>
          <a:pPr lvl="0">
            <a:defRPr b="0">
              <a:solidFill>
                <a:srgbClr val="1A1A1A"/>
              </a:solidFill>
              <a:latin typeface="+mn-lt"/>
            </a:defRPr>
          </a:pPr>
        </a:p>
      </c:txPr>
    </c:legend>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Budget over time</a:t>
            </a:r>
          </a:p>
        </c:rich>
      </c:tx>
      <c:overlay val="0"/>
    </c:title>
    <c:plotArea>
      <c:layout/>
      <c:lineChart>
        <c:varyColors val="0"/>
        <c:ser>
          <c:idx val="0"/>
          <c:order val="0"/>
          <c:spPr>
            <a:ln cmpd="sng">
              <a:solidFill>
                <a:srgbClr val="00B2A1"/>
              </a:solidFill>
            </a:ln>
          </c:spPr>
          <c:marker>
            <c:symbol val="none"/>
          </c:marker>
          <c:cat>
            <c:strRef>
              <c:f>Charts!$H$9:$L$9</c:f>
            </c:strRef>
          </c:cat>
          <c:val>
            <c:numRef>
              <c:f>Charts!$H$10:$L$10</c:f>
              <c:numCache/>
            </c:numRef>
          </c:val>
          <c:smooth val="0"/>
        </c:ser>
        <c:axId val="542780599"/>
        <c:axId val="1484431647"/>
      </c:lineChart>
      <c:catAx>
        <c:axId val="54278059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484431647"/>
      </c:catAx>
      <c:valAx>
        <c:axId val="148443164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542780599"/>
      </c:valAx>
    </c:plotArea>
    <c:legend>
      <c:legendPos val="r"/>
      <c:overlay val="0"/>
      <c:txPr>
        <a:bodyPr/>
        <a:lstStyle/>
        <a:p>
          <a:pPr lvl="0">
            <a:defRPr b="0">
              <a:solidFill>
                <a:srgbClr val="1A1A1A"/>
              </a:solidFill>
              <a:latin typeface="+mn-lt"/>
            </a:defRPr>
          </a:pPr>
        </a:p>
      </c:txPr>
    </c:legend>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Total </a:t>
            </a:r>
          </a:p>
        </c:rich>
      </c:tx>
      <c:overlay val="0"/>
    </c:title>
    <c:plotArea>
      <c:layout/>
      <c:pieChart>
        <c:varyColors val="1"/>
        <c:ser>
          <c:idx val="0"/>
          <c:order val="0"/>
          <c:tx>
            <c:strRef>
              <c:f>Charts!$C$8</c:f>
            </c:strRef>
          </c:tx>
          <c:dPt>
            <c:idx val="0"/>
            <c:spPr>
              <a:solidFill>
                <a:srgbClr val="00B2A1"/>
              </a:solidFill>
            </c:spPr>
          </c:dPt>
          <c:dPt>
            <c:idx val="1"/>
            <c:spPr>
              <a:solidFill>
                <a:srgbClr val="7F55D3"/>
              </a:solidFill>
            </c:spPr>
          </c:dPt>
          <c:dPt>
            <c:idx val="2"/>
            <c:spPr>
              <a:solidFill>
                <a:srgbClr val="72C7F6"/>
              </a:solidFill>
            </c:spPr>
          </c:dPt>
          <c:dPt>
            <c:idx val="3"/>
            <c:spPr>
              <a:solidFill>
                <a:srgbClr val="FFB92A"/>
              </a:solidFill>
            </c:spPr>
          </c:dPt>
          <c:dPt>
            <c:idx val="4"/>
            <c:spPr>
              <a:solidFill>
                <a:srgbClr val="FF8200"/>
              </a:solidFill>
            </c:spPr>
          </c:dPt>
          <c:dPt>
            <c:idx val="5"/>
            <c:spPr>
              <a:solidFill>
                <a:srgbClr val="FFFFFF"/>
              </a:solidFill>
            </c:spPr>
          </c:dPt>
          <c:dPt>
            <c:idx val="6"/>
            <c:spPr>
              <a:solidFill>
                <a:srgbClr val="4DC9BD"/>
              </a:solidFill>
            </c:spPr>
          </c:dPt>
          <c:dPt>
            <c:idx val="7"/>
            <c:spPr>
              <a:solidFill>
                <a:srgbClr val="A588E0"/>
              </a:solidFill>
            </c:spPr>
          </c:dPt>
          <c:dPt>
            <c:idx val="8"/>
            <c:spPr>
              <a:solidFill>
                <a:srgbClr val="9CD8F9"/>
              </a:solidFill>
            </c:spPr>
          </c:dPt>
          <c:dLbls>
            <c:showLegendKey val="0"/>
            <c:showVal val="0"/>
            <c:showCatName val="0"/>
            <c:showSerName val="0"/>
            <c:showPercent val="0"/>
            <c:showBubbleSize val="0"/>
            <c:showLeaderLines val="1"/>
          </c:dLbls>
          <c:cat>
            <c:strRef>
              <c:f>Charts!$B$9:$B$17</c:f>
            </c:strRef>
          </c:cat>
          <c:val>
            <c:numRef>
              <c:f>Charts!$C$9:$C$17</c:f>
              <c:numCache/>
            </c:numRef>
          </c:val>
        </c:ser>
        <c:dLbls>
          <c:showLegendKey val="0"/>
          <c:showVal val="0"/>
          <c:showCatName val="0"/>
          <c:showSerName val="0"/>
          <c:showPercent val="0"/>
          <c:showBubbleSize val="0"/>
        </c:dLbls>
        <c:firstSliceAng val="0"/>
      </c:pieChart>
    </c:plotArea>
    <c:legend>
      <c:legendPos val="r"/>
      <c:overlay val="0"/>
      <c:txPr>
        <a:bodyPr/>
        <a:lstStyle/>
        <a:p>
          <a:pPr lvl="0">
            <a:defRPr b="0">
              <a:solidFill>
                <a:srgbClr val="1A1A1A"/>
              </a:solidFill>
              <a:latin typeface="+mn-lt"/>
            </a:defRPr>
          </a:pPr>
        </a:p>
      </c:txPr>
    </c:legend>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Staffing</a:t>
            </a:r>
          </a:p>
        </c:rich>
      </c:tx>
      <c:overlay val="0"/>
    </c:title>
    <c:plotArea>
      <c:layout/>
      <c:barChart>
        <c:barDir val="bar"/>
        <c:grouping val="stacked"/>
        <c:ser>
          <c:idx val="0"/>
          <c:order val="0"/>
          <c:tx>
            <c:strRef>
              <c:f>Charts!$I$13</c:f>
            </c:strRef>
          </c:tx>
          <c:spPr>
            <a:solidFill>
              <a:schemeClr val="accent1"/>
            </a:solidFill>
            <a:ln cmpd="sng">
              <a:solidFill>
                <a:srgbClr val="000000"/>
              </a:solidFill>
            </a:ln>
          </c:spPr>
          <c:dPt>
            <c:idx val="2"/>
            <c:spPr>
              <a:solidFill>
                <a:schemeClr val="accent2"/>
              </a:solidFill>
              <a:ln cmpd="sng">
                <a:solidFill>
                  <a:srgbClr val="000000"/>
                </a:solidFill>
              </a:ln>
            </c:spPr>
          </c:dPt>
          <c:cat>
            <c:strRef>
              <c:f>Charts!$H$14:$H$17</c:f>
            </c:strRef>
          </c:cat>
          <c:val>
            <c:numRef>
              <c:f>Charts!$I$14:$I$17</c:f>
              <c:numCache/>
            </c:numRef>
          </c:val>
        </c:ser>
        <c:ser>
          <c:idx val="1"/>
          <c:order val="1"/>
          <c:tx>
            <c:strRef>
              <c:f>Charts!$J$13</c:f>
            </c:strRef>
          </c:tx>
          <c:cat>
            <c:strRef>
              <c:f>Charts!$H$14:$H$17</c:f>
            </c:strRef>
          </c:cat>
          <c:val>
            <c:numRef>
              <c:f>Charts!$J$14:$J$17</c:f>
              <c:numCache/>
            </c:numRef>
          </c:val>
        </c:ser>
        <c:overlap val="100"/>
        <c:axId val="1159120458"/>
        <c:axId val="1234347836"/>
      </c:barChart>
      <c:catAx>
        <c:axId val="1159120458"/>
        <c:scaling>
          <c:orientation val="maxMin"/>
        </c:scaling>
        <c:delete val="0"/>
        <c:axPos val="l"/>
        <c:title>
          <c:tx>
            <c:rich>
              <a:bodyPr/>
              <a:lstStyle/>
              <a:p>
                <a:pPr lvl="0">
                  <a:defRPr b="0">
                    <a:solidFill>
                      <a:srgbClr val="000000"/>
                    </a:solidFill>
                    <a:latin typeface="+mn-lt"/>
                  </a:defRPr>
                </a:pPr>
                <a:r>
                  <a:rPr b="0">
                    <a:solidFill>
                      <a:srgbClr val="000000"/>
                    </a:solidFill>
                    <a:latin typeface="+mn-lt"/>
                  </a:rPr>
                  <a:t>Staffing</a:t>
                </a:r>
              </a:p>
            </c:rich>
          </c:tx>
          <c:overlay val="0"/>
        </c:title>
        <c:numFmt formatCode="General" sourceLinked="1"/>
        <c:majorTickMark val="none"/>
        <c:minorTickMark val="none"/>
        <c:spPr/>
        <c:txPr>
          <a:bodyPr/>
          <a:lstStyle/>
          <a:p>
            <a:pPr lvl="0">
              <a:defRPr b="0">
                <a:solidFill>
                  <a:srgbClr val="000000"/>
                </a:solidFill>
                <a:latin typeface="+mn-lt"/>
              </a:defRPr>
            </a:pPr>
          </a:p>
        </c:txPr>
        <c:crossAx val="1234347836"/>
      </c:catAx>
      <c:valAx>
        <c:axId val="1234347836"/>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159120458"/>
        <c:crosses val="max"/>
      </c:valAx>
    </c:plotArea>
    <c:legend>
      <c:legendPos val="r"/>
      <c:overlay val="0"/>
      <c:txPr>
        <a:bodyPr/>
        <a:lstStyle/>
        <a:p>
          <a:pPr lvl="0">
            <a:defRPr b="0">
              <a:solidFill>
                <a:srgbClr val="1A1A1A"/>
              </a:solidFill>
              <a:latin typeface="+mn-lt"/>
            </a:defRPr>
          </a:pPr>
        </a:p>
      </c:txPr>
    </c:legend>
    <c:plotVisOnly val="1"/>
  </c:chart>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2009775" cy="7905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2009775" cy="7905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1628775" cy="6381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4</xdr:row>
      <xdr:rowOff>0</xdr:rowOff>
    </xdr:from>
    <xdr:ext cx="50482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200025</xdr:colOff>
      <xdr:row>1</xdr:row>
      <xdr:rowOff>95250</xdr:rowOff>
    </xdr:from>
    <xdr:ext cx="1590675" cy="6000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133350</xdr:colOff>
      <xdr:row>1</xdr:row>
      <xdr:rowOff>161925</xdr:rowOff>
    </xdr:from>
    <xdr:ext cx="1590675" cy="6000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666750</xdr:colOff>
      <xdr:row>44</xdr:row>
      <xdr:rowOff>123825</xdr:rowOff>
    </xdr:from>
    <xdr:ext cx="5791200" cy="3533775"/>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0</xdr:col>
      <xdr:colOff>0</xdr:colOff>
      <xdr:row>44</xdr:row>
      <xdr:rowOff>123825</xdr:rowOff>
    </xdr:from>
    <xdr:ext cx="5905500" cy="3533775"/>
    <xdr:graphicFrame>
      <xdr:nvGraphicFramePr>
        <xdr:cNvPr id="2" name="Chart 2"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0</xdr:col>
      <xdr:colOff>0</xdr:colOff>
      <xdr:row>24</xdr:row>
      <xdr:rowOff>142875</xdr:rowOff>
    </xdr:from>
    <xdr:ext cx="11696700" cy="3733800"/>
    <xdr:graphicFrame>
      <xdr:nvGraphicFramePr>
        <xdr:cNvPr id="3" name="Chart 3"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0</xdr:col>
      <xdr:colOff>0</xdr:colOff>
      <xdr:row>5</xdr:row>
      <xdr:rowOff>171450</xdr:rowOff>
    </xdr:from>
    <xdr:ext cx="5981700" cy="3533775"/>
    <xdr:graphicFrame>
      <xdr:nvGraphicFramePr>
        <xdr:cNvPr id="4" name="Chart 4"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5</xdr:col>
      <xdr:colOff>666750</xdr:colOff>
      <xdr:row>5</xdr:row>
      <xdr:rowOff>171450</xdr:rowOff>
    </xdr:from>
    <xdr:ext cx="5791200" cy="3533775"/>
    <xdr:graphicFrame>
      <xdr:nvGraphicFramePr>
        <xdr:cNvPr id="5" name="Chart 5" title="Chart"/>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1</xdr:col>
      <xdr:colOff>0</xdr:colOff>
      <xdr:row>1</xdr:row>
      <xdr:rowOff>0</xdr:rowOff>
    </xdr:from>
    <xdr:ext cx="485775" cy="190500"/>
    <xdr:pic>
      <xdr:nvPicPr>
        <xdr:cNvPr id="0" name="image1.png"/>
        <xdr:cNvPicPr preferRelativeResize="0"/>
      </xdr:nvPicPr>
      <xdr:blipFill>
        <a:blip cstate="print" r:embed="rId6"/>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00B2A1"/>
      </a:accent1>
      <a:accent2>
        <a:srgbClr val="7F55D3"/>
      </a:accent2>
      <a:accent3>
        <a:srgbClr val="72C7F6"/>
      </a:accent3>
      <a:accent4>
        <a:srgbClr val="FFB92A"/>
      </a:accent4>
      <a:accent5>
        <a:srgbClr val="FF8200"/>
      </a:accent5>
      <a:accent6>
        <a:srgbClr val="FFFFFF"/>
      </a:accent6>
      <a:hlink>
        <a:srgbClr val="00B2A1"/>
      </a:hlink>
      <a:folHlink>
        <a:srgbClr val="00B2A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aria.org.uk/wp-content/uploads/2023/12/Eligible-Expenditure.pdf" TargetMode="External"/><Relationship Id="rId2"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www.ons.gov.uk/economy/inflationandpriceindices"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https://www.aria.org.uk/wp-content/uploads/2023/12/Eligible-Expenditure.pdf" TargetMode="External"/><Relationship Id="rId3" Type="http://schemas.openxmlformats.org/officeDocument/2006/relationships/drawing" Target="../drawings/drawing4.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6"/>
    <outlinePr summaryBelow="0" summaryRight="0"/>
    <pageSetUpPr/>
  </sheetPr>
  <sheetViews>
    <sheetView showGridLines="0" workbookViewId="0"/>
  </sheetViews>
  <sheetFormatPr customHeight="1" defaultColWidth="12.63" defaultRowHeight="15.0"/>
  <cols>
    <col customWidth="1" min="1" max="1" width="1.75"/>
    <col customWidth="1" min="2" max="2" width="120.75"/>
  </cols>
  <sheetData>
    <row r="1" ht="15.75" customHeight="1">
      <c r="A1" s="1"/>
      <c r="B1" s="2"/>
    </row>
    <row r="2" ht="62.25" customHeight="1">
      <c r="A2" s="1"/>
      <c r="B2" s="3"/>
    </row>
    <row r="3" ht="15.75" customHeight="1">
      <c r="A3" s="1"/>
      <c r="B3" s="4" t="s">
        <v>0</v>
      </c>
    </row>
    <row r="4" ht="15.75" customHeight="1">
      <c r="A4" s="5"/>
      <c r="B4" s="4" t="s">
        <v>1</v>
      </c>
    </row>
    <row r="5" ht="15.75" customHeight="1">
      <c r="A5" s="5"/>
      <c r="B5" s="3"/>
    </row>
    <row r="6" ht="15.75" customHeight="1">
      <c r="A6" s="6"/>
      <c r="B6" s="7" t="s">
        <v>2</v>
      </c>
    </row>
    <row r="7" ht="15.75" customHeight="1">
      <c r="A7" s="6"/>
      <c r="B7" s="3" t="s">
        <v>3</v>
      </c>
    </row>
    <row r="8" ht="15.75" customHeight="1">
      <c r="A8" s="6"/>
      <c r="B8" s="3" t="s">
        <v>4</v>
      </c>
    </row>
    <row r="9" ht="15.75" customHeight="1">
      <c r="A9" s="6"/>
      <c r="B9" s="3" t="s">
        <v>5</v>
      </c>
    </row>
    <row r="10" ht="15.75" customHeight="1">
      <c r="A10" s="6"/>
      <c r="B10" s="8" t="s">
        <v>6</v>
      </c>
    </row>
    <row r="11" ht="15.75" customHeight="1">
      <c r="A11" s="9"/>
      <c r="B11" s="10" t="s">
        <v>7</v>
      </c>
    </row>
    <row r="12" ht="15.75" customHeight="1">
      <c r="A12" s="5"/>
      <c r="B12" s="3"/>
    </row>
    <row r="13" ht="15.75" customHeight="1">
      <c r="A13" s="6"/>
      <c r="B13" s="7" t="s">
        <v>8</v>
      </c>
    </row>
    <row r="14" ht="15.75" customHeight="1">
      <c r="A14" s="9"/>
      <c r="B14" s="3" t="s">
        <v>9</v>
      </c>
    </row>
    <row r="15" ht="6.75" customHeight="1">
      <c r="A15" s="9"/>
      <c r="B15" s="3"/>
    </row>
    <row r="16" ht="15.75" customHeight="1">
      <c r="A16" s="9"/>
      <c r="B16" s="4" t="s">
        <v>10</v>
      </c>
    </row>
    <row r="17" ht="15.75" customHeight="1">
      <c r="A17" s="9"/>
      <c r="B17" s="3" t="s">
        <v>11</v>
      </c>
    </row>
    <row r="18" ht="15.75" customHeight="1">
      <c r="A18" s="9"/>
      <c r="B18" s="8" t="s">
        <v>12</v>
      </c>
    </row>
    <row r="19" ht="6.0" customHeight="1">
      <c r="A19" s="9"/>
      <c r="B19" s="3"/>
    </row>
    <row r="20" ht="15.75" customHeight="1">
      <c r="A20" s="9"/>
      <c r="B20" s="4" t="s">
        <v>13</v>
      </c>
    </row>
    <row r="21" ht="15.75" customHeight="1">
      <c r="A21" s="9"/>
      <c r="B21" s="3" t="s">
        <v>14</v>
      </c>
    </row>
    <row r="22" ht="6.75" customHeight="1">
      <c r="A22" s="9"/>
      <c r="B22" s="3"/>
    </row>
    <row r="23" ht="15.75" customHeight="1">
      <c r="A23" s="9"/>
      <c r="B23" s="7" t="s">
        <v>15</v>
      </c>
    </row>
    <row r="24" ht="15.75" customHeight="1">
      <c r="A24" s="5"/>
      <c r="B24" s="2"/>
    </row>
    <row r="25" ht="15.75" customHeight="1">
      <c r="A25" s="5"/>
      <c r="B25" s="3" t="s">
        <v>16</v>
      </c>
    </row>
    <row r="26" ht="15.75" customHeight="1">
      <c r="A26" s="5"/>
      <c r="B26" s="2" t="s">
        <v>17</v>
      </c>
    </row>
    <row r="27" ht="15.75" customHeight="1">
      <c r="A27" s="6"/>
      <c r="B27" s="3" t="s">
        <v>18</v>
      </c>
    </row>
    <row r="28" ht="11.25" customHeight="1">
      <c r="A28" s="9"/>
      <c r="B28" s="3"/>
    </row>
    <row r="29" ht="15.75" customHeight="1">
      <c r="A29" s="6"/>
      <c r="B29" s="2" t="s">
        <v>19</v>
      </c>
    </row>
    <row r="30" ht="15.75" customHeight="1">
      <c r="A30" s="9"/>
      <c r="B30" s="3" t="s">
        <v>20</v>
      </c>
    </row>
    <row r="31" ht="9.0" customHeight="1">
      <c r="A31" s="11"/>
      <c r="B31" s="3"/>
    </row>
    <row r="32" ht="15.75" customHeight="1">
      <c r="A32" s="6"/>
      <c r="B32" s="8" t="s">
        <v>21</v>
      </c>
    </row>
    <row r="33" ht="6.75" customHeight="1">
      <c r="A33" s="6"/>
      <c r="B33" s="3"/>
    </row>
    <row r="34" ht="15.75" customHeight="1">
      <c r="A34" s="6"/>
      <c r="B34" s="3" t="s">
        <v>22</v>
      </c>
    </row>
    <row r="35" ht="15.75" customHeight="1">
      <c r="A35" s="9"/>
      <c r="B35" s="4" t="s">
        <v>23</v>
      </c>
    </row>
    <row r="36" ht="15.75" customHeight="1">
      <c r="A36" s="9"/>
      <c r="B36" s="8" t="s">
        <v>24</v>
      </c>
    </row>
    <row r="37" ht="3.0" customHeight="1">
      <c r="A37" s="6"/>
      <c r="B37" s="3"/>
    </row>
    <row r="38" ht="15.75" customHeight="1">
      <c r="A38" s="9"/>
      <c r="B38" s="4" t="s">
        <v>25</v>
      </c>
    </row>
    <row r="39" ht="15.75" customHeight="1">
      <c r="A39" s="5"/>
      <c r="B39" s="8" t="s">
        <v>26</v>
      </c>
    </row>
    <row r="40" ht="15.75" customHeight="1">
      <c r="A40" s="6"/>
      <c r="B40" s="4" t="s">
        <v>27</v>
      </c>
    </row>
    <row r="41" ht="15.75" customHeight="1">
      <c r="A41" s="6"/>
      <c r="B41" s="8" t="s">
        <v>28</v>
      </c>
    </row>
    <row r="42" ht="15.75" customHeight="1">
      <c r="A42" s="9"/>
      <c r="B42" s="4" t="s">
        <v>29</v>
      </c>
    </row>
    <row r="43" ht="15.75" customHeight="1">
      <c r="A43" s="9"/>
      <c r="B43" s="3" t="s">
        <v>30</v>
      </c>
    </row>
    <row r="44" ht="15.75" customHeight="1">
      <c r="A44" s="9"/>
      <c r="B44" s="3" t="s">
        <v>31</v>
      </c>
    </row>
    <row r="45" ht="15.75" customHeight="1">
      <c r="A45" s="9"/>
      <c r="B45" s="4" t="s">
        <v>32</v>
      </c>
    </row>
    <row r="46" ht="15.75" customHeight="1">
      <c r="A46" s="9"/>
      <c r="B46" s="3" t="s">
        <v>33</v>
      </c>
    </row>
    <row r="47" ht="15.75" customHeight="1">
      <c r="A47" s="9"/>
      <c r="B47" s="3" t="s">
        <v>34</v>
      </c>
    </row>
    <row r="48" ht="15.75" customHeight="1">
      <c r="A48" s="9"/>
      <c r="B48" s="8" t="s">
        <v>35</v>
      </c>
    </row>
    <row r="49" ht="15.75" customHeight="1">
      <c r="A49" s="9"/>
      <c r="B49" s="3" t="s">
        <v>36</v>
      </c>
    </row>
    <row r="50" ht="15.75" customHeight="1">
      <c r="A50" s="9"/>
      <c r="B50" s="4" t="s">
        <v>37</v>
      </c>
    </row>
    <row r="51" ht="15.75" customHeight="1">
      <c r="A51" s="9"/>
      <c r="B51" s="3" t="s">
        <v>38</v>
      </c>
    </row>
    <row r="52" ht="15.75" customHeight="1">
      <c r="A52" s="9"/>
      <c r="B52" s="3" t="s">
        <v>39</v>
      </c>
    </row>
    <row r="53" ht="15.75" customHeight="1">
      <c r="A53" s="9"/>
      <c r="B53" s="3"/>
    </row>
    <row r="54" ht="15.75" customHeight="1">
      <c r="A54" s="9"/>
      <c r="B54" s="7" t="s">
        <v>40</v>
      </c>
    </row>
    <row r="55" ht="15.75" customHeight="1">
      <c r="A55" s="9"/>
      <c r="B55" s="3" t="s">
        <v>41</v>
      </c>
    </row>
    <row r="56" ht="15.75" customHeight="1">
      <c r="A56" s="9"/>
      <c r="B56" s="3"/>
    </row>
    <row r="57" ht="15.75" customHeight="1">
      <c r="A57" s="9"/>
      <c r="B57" s="7" t="s">
        <v>42</v>
      </c>
    </row>
    <row r="58" ht="15.75" customHeight="1">
      <c r="A58" s="9"/>
      <c r="B58" s="3" t="s">
        <v>43</v>
      </c>
    </row>
    <row r="59" ht="15.75" customHeight="1">
      <c r="A59" s="9"/>
      <c r="B59" s="8" t="s">
        <v>44</v>
      </c>
    </row>
    <row r="60" ht="15.75" customHeight="1">
      <c r="A60" s="9"/>
      <c r="B60" s="12" t="s">
        <v>45</v>
      </c>
    </row>
    <row r="61" ht="15.75" customHeight="1">
      <c r="A61" s="9"/>
      <c r="B61" s="8" t="s">
        <v>46</v>
      </c>
    </row>
    <row r="62" ht="15.75" customHeight="1">
      <c r="A62" s="9"/>
      <c r="B62" s="3"/>
    </row>
    <row r="63" ht="15.75" customHeight="1">
      <c r="A63" s="9"/>
      <c r="B63" s="4" t="s">
        <v>47</v>
      </c>
    </row>
  </sheetData>
  <hyperlinks>
    <hyperlink r:id="rId1" ref="B11"/>
  </hyperlinks>
  <printOptions/>
  <pageMargins bottom="0.75" footer="0.0" header="0.0" left="0.7" right="0.7" top="0.75"/>
  <pageSetup paperSize="9" scale="63" orientation="portrait"/>
  <drawing r:id="rId2"/>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27BA0"/>
    <pageSetUpPr/>
  </sheetPr>
  <sheetViews>
    <sheetView workbookViewId="0"/>
  </sheetViews>
  <sheetFormatPr customHeight="1" defaultColWidth="12.63" defaultRowHeight="15.0"/>
  <cols>
    <col customWidth="1" min="1" max="1" width="13.25"/>
    <col customWidth="1" min="2" max="2" width="13.38"/>
    <col customWidth="1" min="3" max="5" width="33.63"/>
    <col customWidth="1" min="6" max="26" width="8.63"/>
  </cols>
  <sheetData>
    <row r="1" ht="12.75" customHeight="1">
      <c r="A1" s="114"/>
      <c r="B1" s="114"/>
      <c r="C1" s="114"/>
      <c r="D1" s="114"/>
      <c r="E1" s="114"/>
      <c r="F1" s="114"/>
      <c r="G1" s="114"/>
      <c r="H1" s="114"/>
      <c r="I1" s="114"/>
      <c r="J1" s="114"/>
      <c r="K1" s="114"/>
      <c r="L1" s="114"/>
      <c r="M1" s="114"/>
      <c r="N1" s="114"/>
      <c r="O1" s="114"/>
      <c r="P1" s="114"/>
      <c r="Q1" s="114"/>
      <c r="R1" s="114"/>
      <c r="S1" s="114"/>
      <c r="T1" s="114"/>
      <c r="U1" s="114"/>
      <c r="V1" s="114"/>
      <c r="W1" s="114"/>
      <c r="X1" s="114"/>
      <c r="Y1" s="114"/>
      <c r="Z1" s="114"/>
    </row>
    <row r="2" ht="12.75" customHeight="1">
      <c r="A2" s="114" t="s">
        <v>509</v>
      </c>
      <c r="B2" s="114"/>
      <c r="C2" s="114"/>
      <c r="D2" s="114"/>
      <c r="E2" s="114"/>
      <c r="F2" s="114"/>
      <c r="G2" s="114"/>
      <c r="H2" s="114"/>
      <c r="I2" s="114"/>
      <c r="J2" s="114"/>
      <c r="K2" s="114"/>
      <c r="L2" s="114"/>
      <c r="M2" s="114"/>
      <c r="N2" s="114"/>
      <c r="O2" s="114"/>
      <c r="P2" s="114"/>
      <c r="Q2" s="114"/>
      <c r="R2" s="114"/>
      <c r="S2" s="114"/>
      <c r="T2" s="114"/>
      <c r="U2" s="114"/>
      <c r="V2" s="114"/>
      <c r="W2" s="114"/>
      <c r="X2" s="114"/>
      <c r="Y2" s="114"/>
      <c r="Z2" s="114"/>
    </row>
    <row r="3" ht="12.75" customHeight="1">
      <c r="A3" s="114"/>
      <c r="B3" s="114"/>
      <c r="C3" s="114" t="s">
        <v>435</v>
      </c>
      <c r="D3" s="114" t="s">
        <v>202</v>
      </c>
      <c r="E3" s="114" t="s">
        <v>80</v>
      </c>
      <c r="F3" s="114"/>
      <c r="G3" s="114" t="s">
        <v>435</v>
      </c>
      <c r="H3" s="114" t="s">
        <v>202</v>
      </c>
      <c r="I3" s="114" t="s">
        <v>80</v>
      </c>
      <c r="J3" s="114"/>
      <c r="K3" s="114"/>
      <c r="L3" s="114"/>
      <c r="M3" s="114"/>
      <c r="N3" s="114"/>
      <c r="O3" s="114"/>
      <c r="P3" s="114"/>
      <c r="Q3" s="114"/>
      <c r="R3" s="114"/>
      <c r="S3" s="114"/>
      <c r="T3" s="114"/>
      <c r="U3" s="114"/>
      <c r="V3" s="114"/>
      <c r="W3" s="114"/>
      <c r="X3" s="114"/>
      <c r="Y3" s="114"/>
      <c r="Z3" s="114"/>
    </row>
    <row r="4" ht="12.75" customHeight="1">
      <c r="A4" s="114"/>
      <c r="B4" s="114" t="s">
        <v>510</v>
      </c>
      <c r="C4" s="114" t="str">
        <f t="shared" ref="C4:E4" si="1">CONCATENATE($F$4,$M$4,G4,$M$4,$J$4,$K$4,$M$4,G4,$M$4,$L$4)</f>
        <v>'2. Detailed budget'!$H$14:$H$147</v>
      </c>
      <c r="D4" s="114" t="str">
        <f t="shared" si="1"/>
        <v>'2. Detailed budget'!$H$14:$H$147</v>
      </c>
      <c r="E4" s="114" t="str">
        <f t="shared" si="1"/>
        <v>'2. Detailed budget'!$H$14:$H$147</v>
      </c>
      <c r="F4" s="114" t="s">
        <v>511</v>
      </c>
      <c r="G4" s="114" t="str">
        <f t="shared" ref="G4:G63" si="3">LEFT(ADDRESS(1, ROW(A8), 4, TRUE), (ROW(A8)&gt;26)+1)</f>
        <v>H</v>
      </c>
      <c r="H4" s="114" t="str">
        <f>G4</f>
        <v>H</v>
      </c>
      <c r="I4" s="114" t="str">
        <f>G4</f>
        <v>H</v>
      </c>
      <c r="J4" s="114">
        <v>14.0</v>
      </c>
      <c r="K4" s="114" t="s">
        <v>512</v>
      </c>
      <c r="L4" s="114">
        <v>147.0</v>
      </c>
      <c r="M4" s="114" t="s">
        <v>513</v>
      </c>
      <c r="N4" s="114"/>
      <c r="O4" s="114"/>
      <c r="P4" s="114"/>
      <c r="Q4" s="114"/>
      <c r="R4" s="114"/>
      <c r="S4" s="114"/>
      <c r="T4" s="114"/>
      <c r="U4" s="114"/>
      <c r="V4" s="114"/>
      <c r="W4" s="114"/>
      <c r="X4" s="114"/>
      <c r="Y4" s="114"/>
      <c r="Z4" s="114"/>
    </row>
    <row r="5" ht="12.75" customHeight="1">
      <c r="A5" s="114"/>
      <c r="B5" s="114" t="s">
        <v>514</v>
      </c>
      <c r="C5" s="114" t="str">
        <f t="shared" ref="C5:E5" si="2">CONCATENATE($F$4,$M$4,G5,$M$4,$J$4,$K$4,$M$4,G5,$M$4,$L$4)</f>
        <v>'2. Detailed budget'!$I$14:$I$147</v>
      </c>
      <c r="D5" s="114" t="str">
        <f t="shared" si="2"/>
        <v>'2. Detailed budget'!$H$14:$H$147</v>
      </c>
      <c r="E5" s="114" t="str">
        <f t="shared" si="2"/>
        <v>'2. Detailed budget'!$H$14:$H$147</v>
      </c>
      <c r="F5" s="114" t="s">
        <v>511</v>
      </c>
      <c r="G5" s="114" t="str">
        <f t="shared" si="3"/>
        <v>I</v>
      </c>
      <c r="H5" s="114" t="str">
        <f t="shared" ref="H5:I5" si="4">H4</f>
        <v>H</v>
      </c>
      <c r="I5" s="114" t="str">
        <f t="shared" si="4"/>
        <v>H</v>
      </c>
      <c r="J5" s="114">
        <v>14.0</v>
      </c>
      <c r="K5" s="114" t="s">
        <v>512</v>
      </c>
      <c r="L5" s="114">
        <v>147.0</v>
      </c>
      <c r="M5" s="114" t="s">
        <v>513</v>
      </c>
      <c r="N5" s="114"/>
      <c r="O5" s="114"/>
      <c r="P5" s="114"/>
      <c r="Q5" s="114"/>
      <c r="R5" s="114"/>
      <c r="S5" s="114"/>
      <c r="T5" s="114"/>
      <c r="U5" s="114"/>
      <c r="V5" s="114"/>
      <c r="W5" s="114"/>
      <c r="X5" s="114"/>
      <c r="Y5" s="114"/>
      <c r="Z5" s="114"/>
    </row>
    <row r="6" ht="12.75" customHeight="1">
      <c r="A6" s="114"/>
      <c r="B6" s="114" t="s">
        <v>515</v>
      </c>
      <c r="C6" s="114" t="str">
        <f t="shared" ref="C6:E6" si="5">CONCATENATE($F$4,$M$4,G6,$M$4,$J$4,$K$4,$M$4,G6,$M$4,$L$4)</f>
        <v>'2. Detailed budget'!$J$14:$J$147</v>
      </c>
      <c r="D6" s="114" t="str">
        <f t="shared" si="5"/>
        <v>'2. Detailed budget'!$H$14:$H$147</v>
      </c>
      <c r="E6" s="114" t="str">
        <f t="shared" si="5"/>
        <v>'2. Detailed budget'!$H$14:$H$147</v>
      </c>
      <c r="F6" s="114" t="s">
        <v>511</v>
      </c>
      <c r="G6" s="114" t="str">
        <f t="shared" si="3"/>
        <v>J</v>
      </c>
      <c r="H6" s="114" t="str">
        <f t="shared" ref="H6:I6" si="6">H5</f>
        <v>H</v>
      </c>
      <c r="I6" s="114" t="str">
        <f t="shared" si="6"/>
        <v>H</v>
      </c>
      <c r="J6" s="114">
        <v>14.0</v>
      </c>
      <c r="K6" s="114" t="s">
        <v>512</v>
      </c>
      <c r="L6" s="114">
        <v>147.0</v>
      </c>
      <c r="M6" s="114" t="s">
        <v>513</v>
      </c>
      <c r="N6" s="114"/>
      <c r="O6" s="114"/>
      <c r="P6" s="114"/>
      <c r="Q6" s="114"/>
      <c r="R6" s="114"/>
      <c r="S6" s="114"/>
      <c r="T6" s="114"/>
      <c r="U6" s="114"/>
      <c r="V6" s="114"/>
      <c r="W6" s="114"/>
      <c r="X6" s="114"/>
      <c r="Y6" s="114"/>
      <c r="Z6" s="114"/>
    </row>
    <row r="7" ht="12.75" customHeight="1">
      <c r="A7" s="114"/>
      <c r="B7" s="114" t="s">
        <v>516</v>
      </c>
      <c r="C7" s="114" t="str">
        <f t="shared" ref="C7:E7" si="7">CONCATENATE($F$4,$M$4,G7,$M$4,$J$4,$K$4,$M$4,G7,$M$4,$L$4)</f>
        <v>'2. Detailed budget'!$K$14:$K$147</v>
      </c>
      <c r="D7" s="114" t="str">
        <f t="shared" si="7"/>
        <v>'2. Detailed budget'!$I$14:$I$147</v>
      </c>
      <c r="E7" s="114" t="str">
        <f t="shared" si="7"/>
        <v>'2. Detailed budget'!$H$14:$H$147</v>
      </c>
      <c r="F7" s="114" t="s">
        <v>511</v>
      </c>
      <c r="G7" s="114" t="str">
        <f t="shared" si="3"/>
        <v>K</v>
      </c>
      <c r="H7" s="114" t="str">
        <f>G5</f>
        <v>I</v>
      </c>
      <c r="I7" s="114" t="str">
        <f>I6</f>
        <v>H</v>
      </c>
      <c r="J7" s="114">
        <v>14.0</v>
      </c>
      <c r="K7" s="114" t="s">
        <v>512</v>
      </c>
      <c r="L7" s="114">
        <v>147.0</v>
      </c>
      <c r="M7" s="114" t="s">
        <v>513</v>
      </c>
      <c r="N7" s="114"/>
      <c r="O7" s="114"/>
      <c r="P7" s="114"/>
      <c r="Q7" s="114"/>
      <c r="R7" s="114"/>
      <c r="S7" s="114"/>
      <c r="T7" s="114"/>
      <c r="U7" s="114"/>
      <c r="V7" s="114"/>
      <c r="W7" s="114"/>
      <c r="X7" s="114"/>
      <c r="Y7" s="114"/>
      <c r="Z7" s="114"/>
    </row>
    <row r="8" ht="12.75" customHeight="1">
      <c r="A8" s="114"/>
      <c r="B8" s="114" t="s">
        <v>517</v>
      </c>
      <c r="C8" s="114" t="str">
        <f t="shared" ref="C8:E8" si="8">CONCATENATE($F$4,$M$4,G8,$M$4,$J$4,$K$4,$M$4,G8,$M$4,$L$4)</f>
        <v>'2. Detailed budget'!$L$14:$L$147</v>
      </c>
      <c r="D8" s="114" t="str">
        <f t="shared" si="8"/>
        <v>'2. Detailed budget'!$I$14:$I$147</v>
      </c>
      <c r="E8" s="114" t="str">
        <f t="shared" si="8"/>
        <v>'2. Detailed budget'!$H$14:$H$147</v>
      </c>
      <c r="F8" s="114" t="s">
        <v>511</v>
      </c>
      <c r="G8" s="114" t="str">
        <f t="shared" si="3"/>
        <v>L</v>
      </c>
      <c r="H8" s="114" t="str">
        <f t="shared" ref="H8:I8" si="9">H7</f>
        <v>I</v>
      </c>
      <c r="I8" s="114" t="str">
        <f t="shared" si="9"/>
        <v>H</v>
      </c>
      <c r="J8" s="114">
        <v>14.0</v>
      </c>
      <c r="K8" s="114" t="s">
        <v>512</v>
      </c>
      <c r="L8" s="114">
        <v>147.0</v>
      </c>
      <c r="M8" s="114" t="s">
        <v>513</v>
      </c>
      <c r="N8" s="114"/>
      <c r="O8" s="114"/>
      <c r="P8" s="114"/>
      <c r="Q8" s="114"/>
      <c r="R8" s="114"/>
      <c r="S8" s="114"/>
      <c r="T8" s="114"/>
      <c r="U8" s="114"/>
      <c r="V8" s="114"/>
      <c r="W8" s="114"/>
      <c r="X8" s="114"/>
      <c r="Y8" s="114"/>
      <c r="Z8" s="114"/>
    </row>
    <row r="9" ht="12.75" customHeight="1">
      <c r="A9" s="114"/>
      <c r="B9" s="114" t="s">
        <v>518</v>
      </c>
      <c r="C9" s="114" t="str">
        <f t="shared" ref="C9:E9" si="10">CONCATENATE($F$4,$M$4,G9,$M$4,$J$4,$K$4,$M$4,G9,$M$4,$L$4)</f>
        <v>'2. Detailed budget'!$M$14:$M$147</v>
      </c>
      <c r="D9" s="114" t="str">
        <f t="shared" si="10"/>
        <v>'2. Detailed budget'!$I$14:$I$147</v>
      </c>
      <c r="E9" s="114" t="str">
        <f t="shared" si="10"/>
        <v>'2. Detailed budget'!$H$14:$H$147</v>
      </c>
      <c r="F9" s="114" t="s">
        <v>511</v>
      </c>
      <c r="G9" s="114" t="str">
        <f t="shared" si="3"/>
        <v>M</v>
      </c>
      <c r="H9" s="114" t="str">
        <f t="shared" ref="H9:I9" si="11">H8</f>
        <v>I</v>
      </c>
      <c r="I9" s="114" t="str">
        <f t="shared" si="11"/>
        <v>H</v>
      </c>
      <c r="J9" s="114">
        <v>14.0</v>
      </c>
      <c r="K9" s="114" t="s">
        <v>512</v>
      </c>
      <c r="L9" s="114">
        <v>147.0</v>
      </c>
      <c r="M9" s="114" t="s">
        <v>513</v>
      </c>
      <c r="N9" s="114"/>
      <c r="O9" s="114"/>
      <c r="P9" s="114"/>
      <c r="Q9" s="114"/>
      <c r="R9" s="114"/>
      <c r="S9" s="114"/>
      <c r="T9" s="114"/>
      <c r="U9" s="114"/>
      <c r="V9" s="114"/>
      <c r="W9" s="114"/>
      <c r="X9" s="114"/>
      <c r="Y9" s="114"/>
      <c r="Z9" s="114"/>
    </row>
    <row r="10" ht="12.75" customHeight="1">
      <c r="A10" s="114"/>
      <c r="B10" s="114" t="s">
        <v>519</v>
      </c>
      <c r="C10" s="114" t="str">
        <f t="shared" ref="C10:E10" si="12">CONCATENATE($F$4,$M$4,G10,$M$4,$J$4,$K$4,$M$4,G10,$M$4,$L$4)</f>
        <v>'2. Detailed budget'!$N$14:$N$147</v>
      </c>
      <c r="D10" s="114" t="str">
        <f t="shared" si="12"/>
        <v>'2. Detailed budget'!$J$14:$J$147</v>
      </c>
      <c r="E10" s="114" t="str">
        <f t="shared" si="12"/>
        <v>'2. Detailed budget'!$H$14:$H$147</v>
      </c>
      <c r="F10" s="114" t="s">
        <v>511</v>
      </c>
      <c r="G10" s="114" t="str">
        <f t="shared" si="3"/>
        <v>N</v>
      </c>
      <c r="H10" s="114" t="str">
        <f>G6</f>
        <v>J</v>
      </c>
      <c r="I10" s="114" t="str">
        <f>I9</f>
        <v>H</v>
      </c>
      <c r="J10" s="114">
        <v>14.0</v>
      </c>
      <c r="K10" s="114" t="s">
        <v>512</v>
      </c>
      <c r="L10" s="114">
        <v>147.0</v>
      </c>
      <c r="M10" s="114" t="s">
        <v>513</v>
      </c>
      <c r="N10" s="114"/>
      <c r="O10" s="114"/>
      <c r="P10" s="114"/>
      <c r="Q10" s="114"/>
      <c r="R10" s="114"/>
      <c r="S10" s="114"/>
      <c r="T10" s="114"/>
      <c r="U10" s="114"/>
      <c r="V10" s="114"/>
      <c r="W10" s="114"/>
      <c r="X10" s="114"/>
      <c r="Y10" s="114"/>
      <c r="Z10" s="114"/>
    </row>
    <row r="11" ht="12.75" customHeight="1">
      <c r="A11" s="114"/>
      <c r="B11" s="114" t="s">
        <v>520</v>
      </c>
      <c r="C11" s="114" t="str">
        <f t="shared" ref="C11:E11" si="13">CONCATENATE($F$4,$M$4,G11,$M$4,$J$4,$K$4,$M$4,G11,$M$4,$L$4)</f>
        <v>'2. Detailed budget'!$O$14:$O$147</v>
      </c>
      <c r="D11" s="114" t="str">
        <f t="shared" si="13"/>
        <v>'2. Detailed budget'!$J$14:$J$147</v>
      </c>
      <c r="E11" s="114" t="str">
        <f t="shared" si="13"/>
        <v>'2. Detailed budget'!$H$14:$H$147</v>
      </c>
      <c r="F11" s="114" t="s">
        <v>511</v>
      </c>
      <c r="G11" s="114" t="str">
        <f t="shared" si="3"/>
        <v>O</v>
      </c>
      <c r="H11" s="114" t="str">
        <f t="shared" ref="H11:I11" si="14">H10</f>
        <v>J</v>
      </c>
      <c r="I11" s="114" t="str">
        <f t="shared" si="14"/>
        <v>H</v>
      </c>
      <c r="J11" s="114">
        <v>14.0</v>
      </c>
      <c r="K11" s="114" t="s">
        <v>512</v>
      </c>
      <c r="L11" s="114">
        <v>147.0</v>
      </c>
      <c r="M11" s="114" t="s">
        <v>513</v>
      </c>
      <c r="N11" s="114"/>
      <c r="O11" s="114"/>
      <c r="P11" s="114"/>
      <c r="Q11" s="114"/>
      <c r="R11" s="114"/>
      <c r="S11" s="114"/>
      <c r="T11" s="114"/>
      <c r="U11" s="114"/>
      <c r="V11" s="114"/>
      <c r="W11" s="114"/>
      <c r="X11" s="114"/>
      <c r="Y11" s="114"/>
      <c r="Z11" s="114"/>
    </row>
    <row r="12" ht="12.75" customHeight="1">
      <c r="A12" s="114"/>
      <c r="B12" s="114" t="s">
        <v>521</v>
      </c>
      <c r="C12" s="114" t="str">
        <f t="shared" ref="C12:E12" si="15">CONCATENATE($F$4,$M$4,G12,$M$4,$J$4,$K$4,$M$4,G12,$M$4,$L$4)</f>
        <v>'2. Detailed budget'!$P$14:$P$147</v>
      </c>
      <c r="D12" s="114" t="str">
        <f t="shared" si="15"/>
        <v>'2. Detailed budget'!$J$14:$J$147</v>
      </c>
      <c r="E12" s="114" t="str">
        <f t="shared" si="15"/>
        <v>'2. Detailed budget'!$H$14:$H$147</v>
      </c>
      <c r="F12" s="114" t="s">
        <v>511</v>
      </c>
      <c r="G12" s="114" t="str">
        <f t="shared" si="3"/>
        <v>P</v>
      </c>
      <c r="H12" s="114" t="str">
        <f t="shared" ref="H12:I12" si="16">H11</f>
        <v>J</v>
      </c>
      <c r="I12" s="114" t="str">
        <f t="shared" si="16"/>
        <v>H</v>
      </c>
      <c r="J12" s="114">
        <v>14.0</v>
      </c>
      <c r="K12" s="114" t="s">
        <v>512</v>
      </c>
      <c r="L12" s="114">
        <v>147.0</v>
      </c>
      <c r="M12" s="114" t="s">
        <v>513</v>
      </c>
      <c r="N12" s="114"/>
      <c r="O12" s="114"/>
      <c r="P12" s="114"/>
      <c r="Q12" s="114"/>
      <c r="R12" s="114"/>
      <c r="S12" s="114"/>
      <c r="T12" s="114"/>
      <c r="U12" s="114"/>
      <c r="V12" s="114"/>
      <c r="W12" s="114"/>
      <c r="X12" s="114"/>
      <c r="Y12" s="114"/>
      <c r="Z12" s="114"/>
    </row>
    <row r="13" ht="12.75" customHeight="1">
      <c r="A13" s="114"/>
      <c r="B13" s="114" t="s">
        <v>522</v>
      </c>
      <c r="C13" s="114" t="str">
        <f t="shared" ref="C13:E13" si="17">CONCATENATE($F$4,$M$4,G13,$M$4,$J$4,$K$4,$M$4,G13,$M$4,$L$4)</f>
        <v>'2. Detailed budget'!$Q$14:$Q$147</v>
      </c>
      <c r="D13" s="114" t="str">
        <f t="shared" si="17"/>
        <v>'2. Detailed budget'!$K$14:$K$147</v>
      </c>
      <c r="E13" s="114" t="str">
        <f t="shared" si="17"/>
        <v>'2. Detailed budget'!$H$14:$H$147</v>
      </c>
      <c r="F13" s="114" t="s">
        <v>511</v>
      </c>
      <c r="G13" s="114" t="str">
        <f t="shared" si="3"/>
        <v>Q</v>
      </c>
      <c r="H13" s="114" t="str">
        <f>G7</f>
        <v>K</v>
      </c>
      <c r="I13" s="114" t="str">
        <f>I12</f>
        <v>H</v>
      </c>
      <c r="J13" s="114">
        <v>14.0</v>
      </c>
      <c r="K13" s="114" t="s">
        <v>512</v>
      </c>
      <c r="L13" s="114">
        <v>147.0</v>
      </c>
      <c r="M13" s="114" t="s">
        <v>513</v>
      </c>
      <c r="N13" s="114"/>
      <c r="O13" s="114"/>
      <c r="P13" s="114"/>
      <c r="Q13" s="114"/>
      <c r="R13" s="114"/>
      <c r="S13" s="114"/>
      <c r="T13" s="114"/>
      <c r="U13" s="114"/>
      <c r="V13" s="114"/>
      <c r="W13" s="114"/>
      <c r="X13" s="114"/>
      <c r="Y13" s="114"/>
      <c r="Z13" s="114"/>
    </row>
    <row r="14" ht="12.75" customHeight="1">
      <c r="A14" s="114"/>
      <c r="B14" s="114" t="s">
        <v>523</v>
      </c>
      <c r="C14" s="114" t="str">
        <f t="shared" ref="C14:E14" si="18">CONCATENATE($F$4,$M$4,G14,$M$4,$J$4,$K$4,$M$4,G14,$M$4,$L$4)</f>
        <v>'2. Detailed budget'!$R$14:$R$147</v>
      </c>
      <c r="D14" s="114" t="str">
        <f t="shared" si="18"/>
        <v>'2. Detailed budget'!$K$14:$K$147</v>
      </c>
      <c r="E14" s="114" t="str">
        <f t="shared" si="18"/>
        <v>'2. Detailed budget'!$H$14:$H$147</v>
      </c>
      <c r="F14" s="114" t="s">
        <v>511</v>
      </c>
      <c r="G14" s="114" t="str">
        <f t="shared" si="3"/>
        <v>R</v>
      </c>
      <c r="H14" s="114" t="str">
        <f t="shared" ref="H14:I14" si="19">H13</f>
        <v>K</v>
      </c>
      <c r="I14" s="114" t="str">
        <f t="shared" si="19"/>
        <v>H</v>
      </c>
      <c r="J14" s="114">
        <v>14.0</v>
      </c>
      <c r="K14" s="114" t="s">
        <v>512</v>
      </c>
      <c r="L14" s="114">
        <v>147.0</v>
      </c>
      <c r="M14" s="114" t="s">
        <v>513</v>
      </c>
      <c r="N14" s="114"/>
      <c r="O14" s="114"/>
      <c r="P14" s="114"/>
      <c r="Q14" s="114"/>
      <c r="R14" s="114"/>
      <c r="S14" s="114"/>
      <c r="T14" s="114"/>
      <c r="U14" s="114"/>
      <c r="V14" s="114"/>
      <c r="W14" s="114"/>
      <c r="X14" s="114"/>
      <c r="Y14" s="114"/>
      <c r="Z14" s="114"/>
    </row>
    <row r="15" ht="12.75" customHeight="1">
      <c r="A15" s="114"/>
      <c r="B15" s="114" t="s">
        <v>524</v>
      </c>
      <c r="C15" s="114" t="str">
        <f t="shared" ref="C15:E15" si="20">CONCATENATE($F$4,$M$4,G15,$M$4,$J$4,$K$4,$M$4,G15,$M$4,$L$4)</f>
        <v>'2. Detailed budget'!$S$14:$S$147</v>
      </c>
      <c r="D15" s="114" t="str">
        <f t="shared" si="20"/>
        <v>'2. Detailed budget'!$K$14:$K$147</v>
      </c>
      <c r="E15" s="114" t="str">
        <f t="shared" si="20"/>
        <v>'2. Detailed budget'!$H$14:$H$147</v>
      </c>
      <c r="F15" s="114" t="s">
        <v>511</v>
      </c>
      <c r="G15" s="114" t="str">
        <f t="shared" si="3"/>
        <v>S</v>
      </c>
      <c r="H15" s="114" t="str">
        <f t="shared" ref="H15:I15" si="21">H14</f>
        <v>K</v>
      </c>
      <c r="I15" s="114" t="str">
        <f t="shared" si="21"/>
        <v>H</v>
      </c>
      <c r="J15" s="114">
        <v>14.0</v>
      </c>
      <c r="K15" s="114" t="s">
        <v>512</v>
      </c>
      <c r="L15" s="114">
        <v>147.0</v>
      </c>
      <c r="M15" s="114" t="s">
        <v>513</v>
      </c>
      <c r="N15" s="114"/>
      <c r="O15" s="114"/>
      <c r="P15" s="114"/>
      <c r="Q15" s="114"/>
      <c r="R15" s="114"/>
      <c r="S15" s="114"/>
      <c r="T15" s="114"/>
      <c r="U15" s="114"/>
      <c r="V15" s="114"/>
      <c r="W15" s="114"/>
      <c r="X15" s="114"/>
      <c r="Y15" s="114"/>
      <c r="Z15" s="114"/>
    </row>
    <row r="16" ht="12.75" customHeight="1">
      <c r="A16" s="114"/>
      <c r="B16" s="114" t="s">
        <v>525</v>
      </c>
      <c r="C16" s="114" t="str">
        <f t="shared" ref="C16:E16" si="22">CONCATENATE($F$4,$M$4,G16,$M$4,$J$4,$K$4,$M$4,G16,$M$4,$L$4)</f>
        <v>'2. Detailed budget'!$T$14:$T$147</v>
      </c>
      <c r="D16" s="114" t="str">
        <f t="shared" si="22"/>
        <v>'2. Detailed budget'!$L$14:$L$147</v>
      </c>
      <c r="E16" s="114" t="str">
        <f t="shared" si="22"/>
        <v>'2. Detailed budget'!$I$14:$I$147</v>
      </c>
      <c r="F16" s="114" t="s">
        <v>511</v>
      </c>
      <c r="G16" s="114" t="str">
        <f t="shared" si="3"/>
        <v>T</v>
      </c>
      <c r="H16" s="114" t="str">
        <f>G8</f>
        <v>L</v>
      </c>
      <c r="I16" s="114" t="str">
        <f>G5</f>
        <v>I</v>
      </c>
      <c r="J16" s="114">
        <v>14.0</v>
      </c>
      <c r="K16" s="114" t="s">
        <v>512</v>
      </c>
      <c r="L16" s="114">
        <v>147.0</v>
      </c>
      <c r="M16" s="114" t="s">
        <v>513</v>
      </c>
      <c r="N16" s="114"/>
      <c r="O16" s="114"/>
      <c r="P16" s="114"/>
      <c r="Q16" s="114"/>
      <c r="R16" s="114"/>
      <c r="S16" s="114"/>
      <c r="T16" s="114"/>
      <c r="U16" s="114"/>
      <c r="V16" s="114"/>
      <c r="W16" s="114"/>
      <c r="X16" s="114"/>
      <c r="Y16" s="114"/>
      <c r="Z16" s="114"/>
    </row>
    <row r="17" ht="12.75" customHeight="1">
      <c r="A17" s="114"/>
      <c r="B17" s="114" t="s">
        <v>526</v>
      </c>
      <c r="C17" s="114" t="str">
        <f t="shared" ref="C17:E17" si="23">CONCATENATE($F$4,$M$4,G17,$M$4,$J$4,$K$4,$M$4,G17,$M$4,$L$4)</f>
        <v>'2. Detailed budget'!$U$14:$U$147</v>
      </c>
      <c r="D17" s="114" t="str">
        <f t="shared" si="23"/>
        <v>'2. Detailed budget'!$L$14:$L$147</v>
      </c>
      <c r="E17" s="114" t="str">
        <f t="shared" si="23"/>
        <v>'2. Detailed budget'!$I$14:$I$147</v>
      </c>
      <c r="F17" s="114" t="s">
        <v>511</v>
      </c>
      <c r="G17" s="114" t="str">
        <f t="shared" si="3"/>
        <v>U</v>
      </c>
      <c r="H17" s="114" t="str">
        <f t="shared" ref="H17:I17" si="24">H16</f>
        <v>L</v>
      </c>
      <c r="I17" s="114" t="str">
        <f t="shared" si="24"/>
        <v>I</v>
      </c>
      <c r="J17" s="114">
        <v>14.0</v>
      </c>
      <c r="K17" s="114" t="s">
        <v>512</v>
      </c>
      <c r="L17" s="114">
        <v>147.0</v>
      </c>
      <c r="M17" s="114" t="s">
        <v>513</v>
      </c>
      <c r="N17" s="114"/>
      <c r="O17" s="114"/>
      <c r="P17" s="114"/>
      <c r="Q17" s="114"/>
      <c r="R17" s="114"/>
      <c r="S17" s="114"/>
      <c r="T17" s="114"/>
      <c r="U17" s="114"/>
      <c r="V17" s="114"/>
      <c r="W17" s="114"/>
      <c r="X17" s="114"/>
      <c r="Y17" s="114"/>
      <c r="Z17" s="114"/>
    </row>
    <row r="18" ht="12.75" customHeight="1">
      <c r="A18" s="114"/>
      <c r="B18" s="114" t="s">
        <v>527</v>
      </c>
      <c r="C18" s="114" t="str">
        <f t="shared" ref="C18:E18" si="25">CONCATENATE($F$4,$M$4,G18,$M$4,$J$4,$K$4,$M$4,G18,$M$4,$L$4)</f>
        <v>'2. Detailed budget'!$V$14:$V$147</v>
      </c>
      <c r="D18" s="114" t="str">
        <f t="shared" si="25"/>
        <v>'2. Detailed budget'!$L$14:$L$147</v>
      </c>
      <c r="E18" s="114" t="str">
        <f t="shared" si="25"/>
        <v>'2. Detailed budget'!$I$14:$I$147</v>
      </c>
      <c r="F18" s="114" t="s">
        <v>511</v>
      </c>
      <c r="G18" s="114" t="str">
        <f t="shared" si="3"/>
        <v>V</v>
      </c>
      <c r="H18" s="114" t="str">
        <f t="shared" ref="H18:I18" si="26">H17</f>
        <v>L</v>
      </c>
      <c r="I18" s="114" t="str">
        <f t="shared" si="26"/>
        <v>I</v>
      </c>
      <c r="J18" s="114">
        <v>14.0</v>
      </c>
      <c r="K18" s="114" t="s">
        <v>512</v>
      </c>
      <c r="L18" s="114">
        <v>147.0</v>
      </c>
      <c r="M18" s="114" t="s">
        <v>513</v>
      </c>
      <c r="N18" s="114"/>
      <c r="O18" s="114"/>
      <c r="P18" s="114"/>
      <c r="Q18" s="114"/>
      <c r="R18" s="114"/>
      <c r="S18" s="114"/>
      <c r="T18" s="114"/>
      <c r="U18" s="114"/>
      <c r="V18" s="114"/>
      <c r="W18" s="114"/>
      <c r="X18" s="114"/>
      <c r="Y18" s="114"/>
      <c r="Z18" s="114"/>
    </row>
    <row r="19" ht="12.75" customHeight="1">
      <c r="A19" s="114"/>
      <c r="B19" s="114" t="s">
        <v>528</v>
      </c>
      <c r="C19" s="114" t="str">
        <f t="shared" ref="C19:E19" si="27">CONCATENATE($F$4,$M$4,G19,$M$4,$J$4,$K$4,$M$4,G19,$M$4,$L$4)</f>
        <v>'2. Detailed budget'!$W$14:$W$147</v>
      </c>
      <c r="D19" s="114" t="str">
        <f t="shared" si="27"/>
        <v>'2. Detailed budget'!$M$14:$M$147</v>
      </c>
      <c r="E19" s="114" t="str">
        <f t="shared" si="27"/>
        <v>'2. Detailed budget'!$I$14:$I$147</v>
      </c>
      <c r="F19" s="114" t="s">
        <v>511</v>
      </c>
      <c r="G19" s="114" t="str">
        <f t="shared" si="3"/>
        <v>W</v>
      </c>
      <c r="H19" s="114" t="str">
        <f>G9</f>
        <v>M</v>
      </c>
      <c r="I19" s="114" t="str">
        <f>I18</f>
        <v>I</v>
      </c>
      <c r="J19" s="114">
        <v>14.0</v>
      </c>
      <c r="K19" s="114" t="s">
        <v>512</v>
      </c>
      <c r="L19" s="114">
        <v>147.0</v>
      </c>
      <c r="M19" s="114" t="s">
        <v>513</v>
      </c>
      <c r="N19" s="114"/>
      <c r="O19" s="114"/>
      <c r="P19" s="114"/>
      <c r="Q19" s="114"/>
      <c r="R19" s="114"/>
      <c r="S19" s="114"/>
      <c r="T19" s="114"/>
      <c r="U19" s="114"/>
      <c r="V19" s="114"/>
      <c r="W19" s="114"/>
      <c r="X19" s="114"/>
      <c r="Y19" s="114"/>
      <c r="Z19" s="114"/>
    </row>
    <row r="20" ht="12.75" customHeight="1">
      <c r="A20" s="114"/>
      <c r="B20" s="114" t="s">
        <v>529</v>
      </c>
      <c r="C20" s="114" t="str">
        <f t="shared" ref="C20:E20" si="28">CONCATENATE($F$4,$M$4,G20,$M$4,$J$4,$K$4,$M$4,G20,$M$4,$L$4)</f>
        <v>'2. Detailed budget'!$X$14:$X$147</v>
      </c>
      <c r="D20" s="114" t="str">
        <f t="shared" si="28"/>
        <v>'2. Detailed budget'!$M$14:$M$147</v>
      </c>
      <c r="E20" s="114" t="str">
        <f t="shared" si="28"/>
        <v>'2. Detailed budget'!$I$14:$I$147</v>
      </c>
      <c r="F20" s="114" t="s">
        <v>511</v>
      </c>
      <c r="G20" s="114" t="str">
        <f t="shared" si="3"/>
        <v>X</v>
      </c>
      <c r="H20" s="114" t="str">
        <f t="shared" ref="H20:I20" si="29">H19</f>
        <v>M</v>
      </c>
      <c r="I20" s="114" t="str">
        <f t="shared" si="29"/>
        <v>I</v>
      </c>
      <c r="J20" s="114">
        <v>14.0</v>
      </c>
      <c r="K20" s="114" t="s">
        <v>512</v>
      </c>
      <c r="L20" s="114">
        <v>147.0</v>
      </c>
      <c r="M20" s="114" t="s">
        <v>513</v>
      </c>
      <c r="N20" s="114"/>
      <c r="O20" s="114"/>
      <c r="P20" s="114"/>
      <c r="Q20" s="114"/>
      <c r="R20" s="114"/>
      <c r="S20" s="114"/>
      <c r="T20" s="114"/>
      <c r="U20" s="114"/>
      <c r="V20" s="114"/>
      <c r="W20" s="114"/>
      <c r="X20" s="114"/>
      <c r="Y20" s="114"/>
      <c r="Z20" s="114"/>
    </row>
    <row r="21" ht="12.75" customHeight="1">
      <c r="A21" s="114"/>
      <c r="B21" s="114" t="s">
        <v>530</v>
      </c>
      <c r="C21" s="114" t="str">
        <f t="shared" ref="C21:E21" si="30">CONCATENATE($F$4,$M$4,G21,$M$4,$J$4,$K$4,$M$4,G21,$M$4,$L$4)</f>
        <v>'2. Detailed budget'!$Y$14:$Y$147</v>
      </c>
      <c r="D21" s="114" t="str">
        <f t="shared" si="30"/>
        <v>'2. Detailed budget'!$M$14:$M$147</v>
      </c>
      <c r="E21" s="114" t="str">
        <f t="shared" si="30"/>
        <v>'2. Detailed budget'!$I$14:$I$147</v>
      </c>
      <c r="F21" s="114" t="s">
        <v>511</v>
      </c>
      <c r="G21" s="114" t="str">
        <f t="shared" si="3"/>
        <v>Y</v>
      </c>
      <c r="H21" s="114" t="str">
        <f t="shared" ref="H21:I21" si="31">H20</f>
        <v>M</v>
      </c>
      <c r="I21" s="114" t="str">
        <f t="shared" si="31"/>
        <v>I</v>
      </c>
      <c r="J21" s="114">
        <v>14.0</v>
      </c>
      <c r="K21" s="114" t="s">
        <v>512</v>
      </c>
      <c r="L21" s="114">
        <v>147.0</v>
      </c>
      <c r="M21" s="114" t="s">
        <v>513</v>
      </c>
      <c r="N21" s="114"/>
      <c r="O21" s="114"/>
      <c r="P21" s="114"/>
      <c r="Q21" s="114"/>
      <c r="R21" s="114"/>
      <c r="S21" s="114"/>
      <c r="T21" s="114"/>
      <c r="U21" s="114"/>
      <c r="V21" s="114"/>
      <c r="W21" s="114"/>
      <c r="X21" s="114"/>
      <c r="Y21" s="114"/>
      <c r="Z21" s="114"/>
    </row>
    <row r="22" ht="12.75" customHeight="1">
      <c r="A22" s="114"/>
      <c r="B22" s="114" t="s">
        <v>531</v>
      </c>
      <c r="C22" s="114" t="str">
        <f t="shared" ref="C22:E22" si="32">CONCATENATE($F$4,$M$4,G22,$M$4,$J$4,$K$4,$M$4,G22,$M$4,$L$4)</f>
        <v>'2. Detailed budget'!$Z$14:$Z$147</v>
      </c>
      <c r="D22" s="114" t="str">
        <f t="shared" si="32"/>
        <v>'2. Detailed budget'!$N$14:$N$147</v>
      </c>
      <c r="E22" s="114" t="str">
        <f t="shared" si="32"/>
        <v>'2. Detailed budget'!$I$14:$I$147</v>
      </c>
      <c r="F22" s="114" t="s">
        <v>511</v>
      </c>
      <c r="G22" s="114" t="str">
        <f t="shared" si="3"/>
        <v>Z</v>
      </c>
      <c r="H22" s="114" t="str">
        <f>G10</f>
        <v>N</v>
      </c>
      <c r="I22" s="114" t="str">
        <f>I21</f>
        <v>I</v>
      </c>
      <c r="J22" s="114">
        <v>14.0</v>
      </c>
      <c r="K22" s="114" t="s">
        <v>512</v>
      </c>
      <c r="L22" s="114">
        <v>147.0</v>
      </c>
      <c r="M22" s="114" t="s">
        <v>513</v>
      </c>
      <c r="N22" s="114"/>
      <c r="O22" s="114"/>
      <c r="P22" s="114"/>
      <c r="Q22" s="114"/>
      <c r="R22" s="114"/>
      <c r="S22" s="114"/>
      <c r="T22" s="114"/>
      <c r="U22" s="114"/>
      <c r="V22" s="114"/>
      <c r="W22" s="114"/>
      <c r="X22" s="114"/>
      <c r="Y22" s="114"/>
      <c r="Z22" s="114"/>
    </row>
    <row r="23" ht="12.75" customHeight="1">
      <c r="A23" s="114"/>
      <c r="B23" s="114" t="s">
        <v>532</v>
      </c>
      <c r="C23" s="114" t="str">
        <f t="shared" ref="C23:E23" si="33">CONCATENATE($F$4,$M$4,G23,$M$4,$J$4,$K$4,$M$4,G23,$M$4,$L$4)</f>
        <v>'2. Detailed budget'!$AA$14:$AA$147</v>
      </c>
      <c r="D23" s="114" t="str">
        <f t="shared" si="33"/>
        <v>'2. Detailed budget'!$N$14:$N$147</v>
      </c>
      <c r="E23" s="114" t="str">
        <f t="shared" si="33"/>
        <v>'2. Detailed budget'!$I$14:$I$147</v>
      </c>
      <c r="F23" s="114" t="s">
        <v>511</v>
      </c>
      <c r="G23" s="114" t="str">
        <f t="shared" si="3"/>
        <v>AA</v>
      </c>
      <c r="H23" s="114" t="str">
        <f t="shared" ref="H23:I23" si="34">H22</f>
        <v>N</v>
      </c>
      <c r="I23" s="114" t="str">
        <f t="shared" si="34"/>
        <v>I</v>
      </c>
      <c r="J23" s="114">
        <v>14.0</v>
      </c>
      <c r="K23" s="114" t="s">
        <v>512</v>
      </c>
      <c r="L23" s="114">
        <v>147.0</v>
      </c>
      <c r="M23" s="114" t="s">
        <v>513</v>
      </c>
      <c r="N23" s="114"/>
      <c r="O23" s="114"/>
      <c r="P23" s="114"/>
      <c r="Q23" s="114"/>
      <c r="R23" s="114"/>
      <c r="S23" s="114"/>
      <c r="T23" s="114"/>
      <c r="U23" s="114"/>
      <c r="V23" s="114"/>
      <c r="W23" s="114"/>
      <c r="X23" s="114"/>
      <c r="Y23" s="114"/>
      <c r="Z23" s="114"/>
    </row>
    <row r="24" ht="12.75" customHeight="1">
      <c r="A24" s="114"/>
      <c r="B24" s="114" t="s">
        <v>533</v>
      </c>
      <c r="C24" s="114" t="str">
        <f t="shared" ref="C24:E24" si="35">CONCATENATE($F$4,$M$4,G24,$M$4,$J$4,$K$4,$M$4,G24,$M$4,$L$4)</f>
        <v>'2. Detailed budget'!$AB$14:$AB$147</v>
      </c>
      <c r="D24" s="114" t="str">
        <f t="shared" si="35"/>
        <v>'2. Detailed budget'!$N$14:$N$147</v>
      </c>
      <c r="E24" s="114" t="str">
        <f t="shared" si="35"/>
        <v>'2. Detailed budget'!$I$14:$I$147</v>
      </c>
      <c r="F24" s="114" t="s">
        <v>511</v>
      </c>
      <c r="G24" s="114" t="str">
        <f t="shared" si="3"/>
        <v>AB</v>
      </c>
      <c r="H24" s="114" t="str">
        <f t="shared" ref="H24:I24" si="36">H23</f>
        <v>N</v>
      </c>
      <c r="I24" s="114" t="str">
        <f t="shared" si="36"/>
        <v>I</v>
      </c>
      <c r="J24" s="114">
        <v>14.0</v>
      </c>
      <c r="K24" s="114" t="s">
        <v>512</v>
      </c>
      <c r="L24" s="114">
        <v>147.0</v>
      </c>
      <c r="M24" s="114" t="s">
        <v>513</v>
      </c>
      <c r="N24" s="114"/>
      <c r="O24" s="114"/>
      <c r="P24" s="114"/>
      <c r="Q24" s="114"/>
      <c r="R24" s="114"/>
      <c r="S24" s="114"/>
      <c r="T24" s="114"/>
      <c r="U24" s="114"/>
      <c r="V24" s="114"/>
      <c r="W24" s="114"/>
      <c r="X24" s="114"/>
      <c r="Y24" s="114"/>
      <c r="Z24" s="114"/>
    </row>
    <row r="25" ht="12.75" customHeight="1">
      <c r="A25" s="114"/>
      <c r="B25" s="114" t="s">
        <v>534</v>
      </c>
      <c r="C25" s="114" t="str">
        <f t="shared" ref="C25:E25" si="37">CONCATENATE($F$4,$M$4,G25,$M$4,$J$4,$K$4,$M$4,G25,$M$4,$L$4)</f>
        <v>'2. Detailed budget'!$AC$14:$AC$147</v>
      </c>
      <c r="D25" s="114" t="str">
        <f t="shared" si="37"/>
        <v>'2. Detailed budget'!$O$14:$O$147</v>
      </c>
      <c r="E25" s="114" t="str">
        <f t="shared" si="37"/>
        <v>'2. Detailed budget'!$I$14:$I$147</v>
      </c>
      <c r="F25" s="114" t="s">
        <v>511</v>
      </c>
      <c r="G25" s="114" t="str">
        <f t="shared" si="3"/>
        <v>AC</v>
      </c>
      <c r="H25" s="114" t="str">
        <f>G11</f>
        <v>O</v>
      </c>
      <c r="I25" s="114" t="str">
        <f>I24</f>
        <v>I</v>
      </c>
      <c r="J25" s="114">
        <v>14.0</v>
      </c>
      <c r="K25" s="114" t="s">
        <v>512</v>
      </c>
      <c r="L25" s="114">
        <v>147.0</v>
      </c>
      <c r="M25" s="114" t="s">
        <v>513</v>
      </c>
      <c r="N25" s="114"/>
      <c r="O25" s="114"/>
      <c r="P25" s="114"/>
      <c r="Q25" s="114"/>
      <c r="R25" s="114"/>
      <c r="S25" s="114"/>
      <c r="T25" s="114"/>
      <c r="U25" s="114"/>
      <c r="V25" s="114"/>
      <c r="W25" s="114"/>
      <c r="X25" s="114"/>
      <c r="Y25" s="114"/>
      <c r="Z25" s="114"/>
    </row>
    <row r="26" ht="12.75" customHeight="1">
      <c r="A26" s="114"/>
      <c r="B26" s="114" t="s">
        <v>535</v>
      </c>
      <c r="C26" s="114" t="str">
        <f t="shared" ref="C26:E26" si="38">CONCATENATE($F$4,$M$4,G26,$M$4,$J$4,$K$4,$M$4,G26,$M$4,$L$4)</f>
        <v>'2. Detailed budget'!$AD$14:$AD$147</v>
      </c>
      <c r="D26" s="114" t="str">
        <f t="shared" si="38"/>
        <v>'2. Detailed budget'!$O$14:$O$147</v>
      </c>
      <c r="E26" s="114" t="str">
        <f t="shared" si="38"/>
        <v>'2. Detailed budget'!$I$14:$I$147</v>
      </c>
      <c r="F26" s="114" t="s">
        <v>511</v>
      </c>
      <c r="G26" s="114" t="str">
        <f t="shared" si="3"/>
        <v>AD</v>
      </c>
      <c r="H26" s="114" t="str">
        <f t="shared" ref="H26:I26" si="39">H25</f>
        <v>O</v>
      </c>
      <c r="I26" s="114" t="str">
        <f t="shared" si="39"/>
        <v>I</v>
      </c>
      <c r="J26" s="114">
        <v>14.0</v>
      </c>
      <c r="K26" s="114" t="s">
        <v>512</v>
      </c>
      <c r="L26" s="114">
        <v>147.0</v>
      </c>
      <c r="M26" s="114" t="s">
        <v>513</v>
      </c>
      <c r="N26" s="114"/>
      <c r="O26" s="114"/>
      <c r="P26" s="114"/>
      <c r="Q26" s="114"/>
      <c r="R26" s="114"/>
      <c r="S26" s="114"/>
      <c r="T26" s="114"/>
      <c r="U26" s="114"/>
      <c r="V26" s="114"/>
      <c r="W26" s="114"/>
      <c r="X26" s="114"/>
      <c r="Y26" s="114"/>
      <c r="Z26" s="114"/>
    </row>
    <row r="27" ht="12.75" customHeight="1">
      <c r="A27" s="114"/>
      <c r="B27" s="114" t="s">
        <v>536</v>
      </c>
      <c r="C27" s="114" t="str">
        <f t="shared" ref="C27:E27" si="40">CONCATENATE($F$4,$M$4,G27,$M$4,$J$4,$K$4,$M$4,G27,$M$4,$L$4)</f>
        <v>'2. Detailed budget'!$AE$14:$AE$147</v>
      </c>
      <c r="D27" s="114" t="str">
        <f t="shared" si="40"/>
        <v>'2. Detailed budget'!$O$14:$O$147</v>
      </c>
      <c r="E27" s="114" t="str">
        <f t="shared" si="40"/>
        <v>'2. Detailed budget'!$I$14:$I$147</v>
      </c>
      <c r="F27" s="114" t="s">
        <v>511</v>
      </c>
      <c r="G27" s="114" t="str">
        <f t="shared" si="3"/>
        <v>AE</v>
      </c>
      <c r="H27" s="114" t="str">
        <f t="shared" ref="H27:I27" si="41">H26</f>
        <v>O</v>
      </c>
      <c r="I27" s="114" t="str">
        <f t="shared" si="41"/>
        <v>I</v>
      </c>
      <c r="J27" s="114">
        <v>14.0</v>
      </c>
      <c r="K27" s="114" t="s">
        <v>512</v>
      </c>
      <c r="L27" s="114">
        <v>147.0</v>
      </c>
      <c r="M27" s="114" t="s">
        <v>513</v>
      </c>
      <c r="N27" s="114"/>
      <c r="O27" s="114"/>
      <c r="P27" s="114"/>
      <c r="Q27" s="114"/>
      <c r="R27" s="114"/>
      <c r="S27" s="114"/>
      <c r="T27" s="114"/>
      <c r="U27" s="114"/>
      <c r="V27" s="114"/>
      <c r="W27" s="114"/>
      <c r="X27" s="114"/>
      <c r="Y27" s="114"/>
      <c r="Z27" s="114"/>
    </row>
    <row r="28" ht="12.75" customHeight="1">
      <c r="A28" s="114"/>
      <c r="B28" s="114" t="s">
        <v>537</v>
      </c>
      <c r="C28" s="114" t="str">
        <f t="shared" ref="C28:E28" si="42">CONCATENATE($F$4,$M$4,G28,$M$4,$J$4,$K$4,$M$4,G28,$M$4,$L$4)</f>
        <v>'2. Detailed budget'!$AF$14:$AF$147</v>
      </c>
      <c r="D28" s="114" t="str">
        <f t="shared" si="42"/>
        <v>'2. Detailed budget'!$P$14:$P$147</v>
      </c>
      <c r="E28" s="114" t="str">
        <f t="shared" si="42"/>
        <v>'2. Detailed budget'!$J$14:$J$147</v>
      </c>
      <c r="F28" s="114" t="s">
        <v>511</v>
      </c>
      <c r="G28" s="114" t="str">
        <f t="shared" si="3"/>
        <v>AF</v>
      </c>
      <c r="H28" s="114" t="str">
        <f>G12</f>
        <v>P</v>
      </c>
      <c r="I28" s="114" t="str">
        <f>G6</f>
        <v>J</v>
      </c>
      <c r="J28" s="114">
        <v>14.0</v>
      </c>
      <c r="K28" s="114" t="s">
        <v>512</v>
      </c>
      <c r="L28" s="114">
        <v>147.0</v>
      </c>
      <c r="M28" s="114" t="s">
        <v>513</v>
      </c>
      <c r="N28" s="114"/>
      <c r="O28" s="114"/>
      <c r="P28" s="114"/>
      <c r="Q28" s="114"/>
      <c r="R28" s="114"/>
      <c r="S28" s="114"/>
      <c r="T28" s="114"/>
      <c r="U28" s="114"/>
      <c r="V28" s="114"/>
      <c r="W28" s="114"/>
      <c r="X28" s="114"/>
      <c r="Y28" s="114"/>
      <c r="Z28" s="114"/>
    </row>
    <row r="29" ht="12.75" customHeight="1">
      <c r="A29" s="114"/>
      <c r="B29" s="114" t="s">
        <v>538</v>
      </c>
      <c r="C29" s="114" t="str">
        <f t="shared" ref="C29:E29" si="43">CONCATENATE($F$4,$M$4,G29,$M$4,$J$4,$K$4,$M$4,G29,$M$4,$L$4)</f>
        <v>'2. Detailed budget'!$AG$14:$AG$147</v>
      </c>
      <c r="D29" s="114" t="str">
        <f t="shared" si="43"/>
        <v>'2. Detailed budget'!$P$14:$P$147</v>
      </c>
      <c r="E29" s="114" t="str">
        <f t="shared" si="43"/>
        <v>'2. Detailed budget'!$J$14:$J$147</v>
      </c>
      <c r="F29" s="114" t="s">
        <v>511</v>
      </c>
      <c r="G29" s="114" t="str">
        <f t="shared" si="3"/>
        <v>AG</v>
      </c>
      <c r="H29" s="114" t="str">
        <f t="shared" ref="H29:I29" si="44">H28</f>
        <v>P</v>
      </c>
      <c r="I29" s="114" t="str">
        <f t="shared" si="44"/>
        <v>J</v>
      </c>
      <c r="J29" s="114">
        <v>14.0</v>
      </c>
      <c r="K29" s="114" t="s">
        <v>512</v>
      </c>
      <c r="L29" s="114">
        <v>147.0</v>
      </c>
      <c r="M29" s="114" t="s">
        <v>513</v>
      </c>
      <c r="N29" s="114"/>
      <c r="O29" s="114"/>
      <c r="P29" s="114"/>
      <c r="Q29" s="114"/>
      <c r="R29" s="114"/>
      <c r="S29" s="114"/>
      <c r="T29" s="114"/>
      <c r="U29" s="114"/>
      <c r="V29" s="114"/>
      <c r="W29" s="114"/>
      <c r="X29" s="114"/>
      <c r="Y29" s="114"/>
      <c r="Z29" s="114"/>
    </row>
    <row r="30" ht="12.75" customHeight="1">
      <c r="A30" s="114"/>
      <c r="B30" s="114" t="s">
        <v>539</v>
      </c>
      <c r="C30" s="114" t="str">
        <f t="shared" ref="C30:E30" si="45">CONCATENATE($F$4,$M$4,G30,$M$4,$J$4,$K$4,$M$4,G30,$M$4,$L$4)</f>
        <v>'2. Detailed budget'!$AH$14:$AH$147</v>
      </c>
      <c r="D30" s="114" t="str">
        <f t="shared" si="45"/>
        <v>'2. Detailed budget'!$P$14:$P$147</v>
      </c>
      <c r="E30" s="114" t="str">
        <f t="shared" si="45"/>
        <v>'2. Detailed budget'!$J$14:$J$147</v>
      </c>
      <c r="F30" s="114" t="s">
        <v>511</v>
      </c>
      <c r="G30" s="114" t="str">
        <f t="shared" si="3"/>
        <v>AH</v>
      </c>
      <c r="H30" s="114" t="str">
        <f t="shared" ref="H30:I30" si="46">H29</f>
        <v>P</v>
      </c>
      <c r="I30" s="114" t="str">
        <f t="shared" si="46"/>
        <v>J</v>
      </c>
      <c r="J30" s="114">
        <v>14.0</v>
      </c>
      <c r="K30" s="114" t="s">
        <v>512</v>
      </c>
      <c r="L30" s="114">
        <v>147.0</v>
      </c>
      <c r="M30" s="114" t="s">
        <v>513</v>
      </c>
      <c r="N30" s="114"/>
      <c r="O30" s="114"/>
      <c r="P30" s="114"/>
      <c r="Q30" s="114"/>
      <c r="R30" s="114"/>
      <c r="S30" s="114"/>
      <c r="T30" s="114"/>
      <c r="U30" s="114"/>
      <c r="V30" s="114"/>
      <c r="W30" s="114"/>
      <c r="X30" s="114"/>
      <c r="Y30" s="114"/>
      <c r="Z30" s="114"/>
    </row>
    <row r="31" ht="12.75" customHeight="1">
      <c r="A31" s="114"/>
      <c r="B31" s="114" t="s">
        <v>540</v>
      </c>
      <c r="C31" s="114" t="str">
        <f t="shared" ref="C31:E31" si="47">CONCATENATE($F$4,$M$4,G31,$M$4,$J$4,$K$4,$M$4,G31,$M$4,$L$4)</f>
        <v>'2. Detailed budget'!$AI$14:$AI$147</v>
      </c>
      <c r="D31" s="114" t="str">
        <f t="shared" si="47"/>
        <v>'2. Detailed budget'!$Q$14:$Q$147</v>
      </c>
      <c r="E31" s="114" t="str">
        <f t="shared" si="47"/>
        <v>'2. Detailed budget'!$J$14:$J$147</v>
      </c>
      <c r="F31" s="114" t="s">
        <v>511</v>
      </c>
      <c r="G31" s="114" t="str">
        <f t="shared" si="3"/>
        <v>AI</v>
      </c>
      <c r="H31" s="114" t="str">
        <f>G13</f>
        <v>Q</v>
      </c>
      <c r="I31" s="114" t="str">
        <f>I30</f>
        <v>J</v>
      </c>
      <c r="J31" s="114">
        <v>14.0</v>
      </c>
      <c r="K31" s="114" t="s">
        <v>512</v>
      </c>
      <c r="L31" s="114">
        <v>147.0</v>
      </c>
      <c r="M31" s="114" t="s">
        <v>513</v>
      </c>
      <c r="N31" s="114"/>
      <c r="O31" s="114"/>
      <c r="P31" s="114"/>
      <c r="Q31" s="114"/>
      <c r="R31" s="114"/>
      <c r="S31" s="114"/>
      <c r="T31" s="114"/>
      <c r="U31" s="114"/>
      <c r="V31" s="114"/>
      <c r="W31" s="114"/>
      <c r="X31" s="114"/>
      <c r="Y31" s="114"/>
      <c r="Z31" s="114"/>
    </row>
    <row r="32" ht="12.75" customHeight="1">
      <c r="A32" s="114"/>
      <c r="B32" s="114" t="s">
        <v>541</v>
      </c>
      <c r="C32" s="114" t="str">
        <f t="shared" ref="C32:E32" si="48">CONCATENATE($F$4,$M$4,G32,$M$4,$J$4,$K$4,$M$4,G32,$M$4,$L$4)</f>
        <v>'2. Detailed budget'!$AJ$14:$AJ$147</v>
      </c>
      <c r="D32" s="114" t="str">
        <f t="shared" si="48"/>
        <v>'2. Detailed budget'!$Q$14:$Q$147</v>
      </c>
      <c r="E32" s="114" t="str">
        <f t="shared" si="48"/>
        <v>'2. Detailed budget'!$J$14:$J$147</v>
      </c>
      <c r="F32" s="114" t="s">
        <v>511</v>
      </c>
      <c r="G32" s="114" t="str">
        <f t="shared" si="3"/>
        <v>AJ</v>
      </c>
      <c r="H32" s="114" t="str">
        <f t="shared" ref="H32:I32" si="49">H31</f>
        <v>Q</v>
      </c>
      <c r="I32" s="114" t="str">
        <f t="shared" si="49"/>
        <v>J</v>
      </c>
      <c r="J32" s="114">
        <v>14.0</v>
      </c>
      <c r="K32" s="114" t="s">
        <v>512</v>
      </c>
      <c r="L32" s="114">
        <v>147.0</v>
      </c>
      <c r="M32" s="114" t="s">
        <v>513</v>
      </c>
      <c r="N32" s="114"/>
      <c r="O32" s="114"/>
      <c r="P32" s="114"/>
      <c r="Q32" s="114"/>
      <c r="R32" s="114"/>
      <c r="S32" s="114"/>
      <c r="T32" s="114"/>
      <c r="U32" s="114"/>
      <c r="V32" s="114"/>
      <c r="W32" s="114"/>
      <c r="X32" s="114"/>
      <c r="Y32" s="114"/>
      <c r="Z32" s="114"/>
    </row>
    <row r="33" ht="12.75" customHeight="1">
      <c r="A33" s="114"/>
      <c r="B33" s="114" t="s">
        <v>542</v>
      </c>
      <c r="C33" s="114" t="str">
        <f t="shared" ref="C33:E33" si="50">CONCATENATE($F$4,$M$4,G33,$M$4,$J$4,$K$4,$M$4,G33,$M$4,$L$4)</f>
        <v>'2. Detailed budget'!$AK$14:$AK$147</v>
      </c>
      <c r="D33" s="114" t="str">
        <f t="shared" si="50"/>
        <v>'2. Detailed budget'!$Q$14:$Q$147</v>
      </c>
      <c r="E33" s="114" t="str">
        <f t="shared" si="50"/>
        <v>'2. Detailed budget'!$J$14:$J$147</v>
      </c>
      <c r="F33" s="114" t="s">
        <v>511</v>
      </c>
      <c r="G33" s="114" t="str">
        <f t="shared" si="3"/>
        <v>AK</v>
      </c>
      <c r="H33" s="114" t="str">
        <f t="shared" ref="H33:I33" si="51">H32</f>
        <v>Q</v>
      </c>
      <c r="I33" s="114" t="str">
        <f t="shared" si="51"/>
        <v>J</v>
      </c>
      <c r="J33" s="114">
        <v>14.0</v>
      </c>
      <c r="K33" s="114" t="s">
        <v>512</v>
      </c>
      <c r="L33" s="114">
        <v>147.0</v>
      </c>
      <c r="M33" s="114" t="s">
        <v>513</v>
      </c>
      <c r="N33" s="114"/>
      <c r="O33" s="114"/>
      <c r="P33" s="114"/>
      <c r="Q33" s="114"/>
      <c r="R33" s="114"/>
      <c r="S33" s="114"/>
      <c r="T33" s="114"/>
      <c r="U33" s="114"/>
      <c r="V33" s="114"/>
      <c r="W33" s="114"/>
      <c r="X33" s="114"/>
      <c r="Y33" s="114"/>
      <c r="Z33" s="114"/>
    </row>
    <row r="34" ht="12.75" customHeight="1">
      <c r="A34" s="114"/>
      <c r="B34" s="114" t="s">
        <v>543</v>
      </c>
      <c r="C34" s="114" t="str">
        <f t="shared" ref="C34:E34" si="52">CONCATENATE($F$4,$M$4,G34,$M$4,$J$4,$K$4,$M$4,G34,$M$4,$L$4)</f>
        <v>'2. Detailed budget'!$AL$14:$AL$147</v>
      </c>
      <c r="D34" s="114" t="str">
        <f t="shared" si="52"/>
        <v>'2. Detailed budget'!$R$14:$R$147</v>
      </c>
      <c r="E34" s="114" t="str">
        <f t="shared" si="52"/>
        <v>'2. Detailed budget'!$J$14:$J$147</v>
      </c>
      <c r="F34" s="114" t="s">
        <v>511</v>
      </c>
      <c r="G34" s="114" t="str">
        <f t="shared" si="3"/>
        <v>AL</v>
      </c>
      <c r="H34" s="114" t="str">
        <f>G14</f>
        <v>R</v>
      </c>
      <c r="I34" s="114" t="str">
        <f>I33</f>
        <v>J</v>
      </c>
      <c r="J34" s="114">
        <v>14.0</v>
      </c>
      <c r="K34" s="114" t="s">
        <v>512</v>
      </c>
      <c r="L34" s="114">
        <v>147.0</v>
      </c>
      <c r="M34" s="114" t="s">
        <v>513</v>
      </c>
      <c r="N34" s="114"/>
      <c r="O34" s="114"/>
      <c r="P34" s="114"/>
      <c r="Q34" s="114"/>
      <c r="R34" s="114"/>
      <c r="S34" s="114"/>
      <c r="T34" s="114"/>
      <c r="U34" s="114"/>
      <c r="V34" s="114"/>
      <c r="W34" s="114"/>
      <c r="X34" s="114"/>
      <c r="Y34" s="114"/>
      <c r="Z34" s="114"/>
    </row>
    <row r="35" ht="12.75" customHeight="1">
      <c r="A35" s="114"/>
      <c r="B35" s="114" t="s">
        <v>544</v>
      </c>
      <c r="C35" s="114" t="str">
        <f t="shared" ref="C35:E35" si="53">CONCATENATE($F$4,$M$4,G35,$M$4,$J$4,$K$4,$M$4,G35,$M$4,$L$4)</f>
        <v>'2. Detailed budget'!$AM$14:$AM$147</v>
      </c>
      <c r="D35" s="114" t="str">
        <f t="shared" si="53"/>
        <v>'2. Detailed budget'!$R$14:$R$147</v>
      </c>
      <c r="E35" s="114" t="str">
        <f t="shared" si="53"/>
        <v>'2. Detailed budget'!$J$14:$J$147</v>
      </c>
      <c r="F35" s="114" t="s">
        <v>511</v>
      </c>
      <c r="G35" s="114" t="str">
        <f t="shared" si="3"/>
        <v>AM</v>
      </c>
      <c r="H35" s="114" t="str">
        <f t="shared" ref="H35:I35" si="54">H34</f>
        <v>R</v>
      </c>
      <c r="I35" s="114" t="str">
        <f t="shared" si="54"/>
        <v>J</v>
      </c>
      <c r="J35" s="114">
        <v>14.0</v>
      </c>
      <c r="K35" s="114" t="s">
        <v>512</v>
      </c>
      <c r="L35" s="114">
        <v>147.0</v>
      </c>
      <c r="M35" s="114" t="s">
        <v>513</v>
      </c>
      <c r="N35" s="114"/>
      <c r="O35" s="114"/>
      <c r="P35" s="114"/>
      <c r="Q35" s="114"/>
      <c r="R35" s="114"/>
      <c r="S35" s="114"/>
      <c r="T35" s="114"/>
      <c r="U35" s="114"/>
      <c r="V35" s="114"/>
      <c r="W35" s="114"/>
      <c r="X35" s="114"/>
      <c r="Y35" s="114"/>
      <c r="Z35" s="114"/>
    </row>
    <row r="36" ht="12.75" customHeight="1">
      <c r="A36" s="114"/>
      <c r="B36" s="114" t="s">
        <v>545</v>
      </c>
      <c r="C36" s="114" t="str">
        <f t="shared" ref="C36:E36" si="55">CONCATENATE($F$4,$M$4,G36,$M$4,$J$4,$K$4,$M$4,G36,$M$4,$L$4)</f>
        <v>'2. Detailed budget'!$AN$14:$AN$147</v>
      </c>
      <c r="D36" s="114" t="str">
        <f t="shared" si="55"/>
        <v>'2. Detailed budget'!$R$14:$R$147</v>
      </c>
      <c r="E36" s="114" t="str">
        <f t="shared" si="55"/>
        <v>'2. Detailed budget'!$J$14:$J$147</v>
      </c>
      <c r="F36" s="114" t="s">
        <v>511</v>
      </c>
      <c r="G36" s="114" t="str">
        <f t="shared" si="3"/>
        <v>AN</v>
      </c>
      <c r="H36" s="114" t="str">
        <f t="shared" ref="H36:I36" si="56">H35</f>
        <v>R</v>
      </c>
      <c r="I36" s="114" t="str">
        <f t="shared" si="56"/>
        <v>J</v>
      </c>
      <c r="J36" s="114">
        <v>14.0</v>
      </c>
      <c r="K36" s="114" t="s">
        <v>512</v>
      </c>
      <c r="L36" s="114">
        <v>147.0</v>
      </c>
      <c r="M36" s="114" t="s">
        <v>513</v>
      </c>
      <c r="N36" s="114"/>
      <c r="O36" s="114"/>
      <c r="P36" s="114"/>
      <c r="Q36" s="114"/>
      <c r="R36" s="114"/>
      <c r="S36" s="114"/>
      <c r="T36" s="114"/>
      <c r="U36" s="114"/>
      <c r="V36" s="114"/>
      <c r="W36" s="114"/>
      <c r="X36" s="114"/>
      <c r="Y36" s="114"/>
      <c r="Z36" s="114"/>
    </row>
    <row r="37" ht="12.75" customHeight="1">
      <c r="A37" s="114"/>
      <c r="B37" s="114" t="s">
        <v>546</v>
      </c>
      <c r="C37" s="114" t="str">
        <f t="shared" ref="C37:E37" si="57">CONCATENATE($F$4,$M$4,G37,$M$4,$J$4,$K$4,$M$4,G37,$M$4,$L$4)</f>
        <v>'2. Detailed budget'!$AO$14:$AO$147</v>
      </c>
      <c r="D37" s="114" t="str">
        <f t="shared" si="57"/>
        <v>'2. Detailed budget'!$S$14:$S$147</v>
      </c>
      <c r="E37" s="114" t="str">
        <f t="shared" si="57"/>
        <v>'2. Detailed budget'!$J$14:$J$147</v>
      </c>
      <c r="F37" s="114" t="s">
        <v>511</v>
      </c>
      <c r="G37" s="114" t="str">
        <f t="shared" si="3"/>
        <v>AO</v>
      </c>
      <c r="H37" s="114" t="str">
        <f>G15</f>
        <v>S</v>
      </c>
      <c r="I37" s="114" t="str">
        <f>I36</f>
        <v>J</v>
      </c>
      <c r="J37" s="114">
        <v>14.0</v>
      </c>
      <c r="K37" s="114" t="s">
        <v>512</v>
      </c>
      <c r="L37" s="114">
        <v>147.0</v>
      </c>
      <c r="M37" s="114" t="s">
        <v>513</v>
      </c>
      <c r="N37" s="114"/>
      <c r="O37" s="114"/>
      <c r="P37" s="114"/>
      <c r="Q37" s="114"/>
      <c r="R37" s="114"/>
      <c r="S37" s="114"/>
      <c r="T37" s="114"/>
      <c r="U37" s="114"/>
      <c r="V37" s="114"/>
      <c r="W37" s="114"/>
      <c r="X37" s="114"/>
      <c r="Y37" s="114"/>
      <c r="Z37" s="114"/>
    </row>
    <row r="38" ht="12.75" customHeight="1">
      <c r="A38" s="114"/>
      <c r="B38" s="114" t="s">
        <v>547</v>
      </c>
      <c r="C38" s="114" t="str">
        <f t="shared" ref="C38:E38" si="58">CONCATENATE($F$4,$M$4,G38,$M$4,$J$4,$K$4,$M$4,G38,$M$4,$L$4)</f>
        <v>'2. Detailed budget'!$AP$14:$AP$147</v>
      </c>
      <c r="D38" s="114" t="str">
        <f t="shared" si="58"/>
        <v>'2. Detailed budget'!$S$14:$S$147</v>
      </c>
      <c r="E38" s="114" t="str">
        <f t="shared" si="58"/>
        <v>'2. Detailed budget'!$J$14:$J$147</v>
      </c>
      <c r="F38" s="114" t="s">
        <v>511</v>
      </c>
      <c r="G38" s="114" t="str">
        <f t="shared" si="3"/>
        <v>AP</v>
      </c>
      <c r="H38" s="114" t="str">
        <f t="shared" ref="H38:I38" si="59">H37</f>
        <v>S</v>
      </c>
      <c r="I38" s="114" t="str">
        <f t="shared" si="59"/>
        <v>J</v>
      </c>
      <c r="J38" s="114">
        <v>14.0</v>
      </c>
      <c r="K38" s="114" t="s">
        <v>512</v>
      </c>
      <c r="L38" s="114">
        <v>147.0</v>
      </c>
      <c r="M38" s="114" t="s">
        <v>513</v>
      </c>
      <c r="N38" s="114"/>
      <c r="O38" s="114"/>
      <c r="P38" s="114"/>
      <c r="Q38" s="114"/>
      <c r="R38" s="114"/>
      <c r="S38" s="114"/>
      <c r="T38" s="114"/>
      <c r="U38" s="114"/>
      <c r="V38" s="114"/>
      <c r="W38" s="114"/>
      <c r="X38" s="114"/>
      <c r="Y38" s="114"/>
      <c r="Z38" s="114"/>
    </row>
    <row r="39" ht="12.75" customHeight="1">
      <c r="A39" s="114"/>
      <c r="B39" s="114" t="s">
        <v>548</v>
      </c>
      <c r="C39" s="114" t="str">
        <f t="shared" ref="C39:E39" si="60">CONCATENATE($F$4,$M$4,G39,$M$4,$J$4,$K$4,$M$4,G39,$M$4,$L$4)</f>
        <v>'2. Detailed budget'!$AQ$14:$AQ$147</v>
      </c>
      <c r="D39" s="114" t="str">
        <f t="shared" si="60"/>
        <v>'2. Detailed budget'!$S$14:$S$147</v>
      </c>
      <c r="E39" s="114" t="str">
        <f t="shared" si="60"/>
        <v>'2. Detailed budget'!$J$14:$J$147</v>
      </c>
      <c r="F39" s="114" t="s">
        <v>511</v>
      </c>
      <c r="G39" s="114" t="str">
        <f t="shared" si="3"/>
        <v>AQ</v>
      </c>
      <c r="H39" s="114" t="str">
        <f t="shared" ref="H39:I39" si="61">H38</f>
        <v>S</v>
      </c>
      <c r="I39" s="114" t="str">
        <f t="shared" si="61"/>
        <v>J</v>
      </c>
      <c r="J39" s="114">
        <v>14.0</v>
      </c>
      <c r="K39" s="114" t="s">
        <v>512</v>
      </c>
      <c r="L39" s="114">
        <v>147.0</v>
      </c>
      <c r="M39" s="114" t="s">
        <v>513</v>
      </c>
      <c r="N39" s="114"/>
      <c r="O39" s="114"/>
      <c r="P39" s="114"/>
      <c r="Q39" s="114"/>
      <c r="R39" s="114"/>
      <c r="S39" s="114"/>
      <c r="T39" s="114"/>
      <c r="U39" s="114"/>
      <c r="V39" s="114"/>
      <c r="W39" s="114"/>
      <c r="X39" s="114"/>
      <c r="Y39" s="114"/>
      <c r="Z39" s="114"/>
    </row>
    <row r="40" ht="12.75" customHeight="1">
      <c r="A40" s="114"/>
      <c r="B40" s="114" t="s">
        <v>549</v>
      </c>
      <c r="C40" s="114" t="str">
        <f t="shared" ref="C40:E40" si="62">CONCATENATE($F$4,$M$4,G40,$M$4,$J$4,$K$4,$M$4,G40,$M$4,$L$4)</f>
        <v>'2. Detailed budget'!$AR$14:$AR$147</v>
      </c>
      <c r="D40" s="114" t="str">
        <f t="shared" si="62"/>
        <v>'2. Detailed budget'!$T$14:$T$147</v>
      </c>
      <c r="E40" s="114" t="str">
        <f t="shared" si="62"/>
        <v>'2. Detailed budget'!$K$14:$K$147</v>
      </c>
      <c r="F40" s="114" t="s">
        <v>511</v>
      </c>
      <c r="G40" s="114" t="str">
        <f t="shared" si="3"/>
        <v>AR</v>
      </c>
      <c r="H40" s="114" t="str">
        <f>G16</f>
        <v>T</v>
      </c>
      <c r="I40" s="114" t="str">
        <f>G7</f>
        <v>K</v>
      </c>
      <c r="J40" s="114">
        <v>14.0</v>
      </c>
      <c r="K40" s="114" t="s">
        <v>512</v>
      </c>
      <c r="L40" s="114">
        <v>147.0</v>
      </c>
      <c r="M40" s="114" t="s">
        <v>513</v>
      </c>
      <c r="N40" s="114"/>
      <c r="O40" s="114"/>
      <c r="P40" s="114"/>
      <c r="Q40" s="114"/>
      <c r="R40" s="114"/>
      <c r="S40" s="114"/>
      <c r="T40" s="114"/>
      <c r="U40" s="114"/>
      <c r="V40" s="114"/>
      <c r="W40" s="114"/>
      <c r="X40" s="114"/>
      <c r="Y40" s="114"/>
      <c r="Z40" s="114"/>
    </row>
    <row r="41" ht="12.75" customHeight="1">
      <c r="A41" s="114"/>
      <c r="B41" s="114" t="s">
        <v>550</v>
      </c>
      <c r="C41" s="114" t="str">
        <f t="shared" ref="C41:E41" si="63">CONCATENATE($F$4,$M$4,G41,$M$4,$J$4,$K$4,$M$4,G41,$M$4,$L$4)</f>
        <v>'2. Detailed budget'!$AS$14:$AS$147</v>
      </c>
      <c r="D41" s="114" t="str">
        <f t="shared" si="63"/>
        <v>'2. Detailed budget'!$T$14:$T$147</v>
      </c>
      <c r="E41" s="114" t="str">
        <f t="shared" si="63"/>
        <v>'2. Detailed budget'!$K$14:$K$147</v>
      </c>
      <c r="F41" s="114" t="s">
        <v>511</v>
      </c>
      <c r="G41" s="114" t="str">
        <f t="shared" si="3"/>
        <v>AS</v>
      </c>
      <c r="H41" s="114" t="str">
        <f t="shared" ref="H41:I41" si="64">H40</f>
        <v>T</v>
      </c>
      <c r="I41" s="114" t="str">
        <f t="shared" si="64"/>
        <v>K</v>
      </c>
      <c r="J41" s="114">
        <v>14.0</v>
      </c>
      <c r="K41" s="114" t="s">
        <v>512</v>
      </c>
      <c r="L41" s="114">
        <v>147.0</v>
      </c>
      <c r="M41" s="114" t="s">
        <v>513</v>
      </c>
      <c r="N41" s="114"/>
      <c r="O41" s="114"/>
      <c r="P41" s="114"/>
      <c r="Q41" s="114"/>
      <c r="R41" s="114"/>
      <c r="S41" s="114"/>
      <c r="T41" s="114"/>
      <c r="U41" s="114"/>
      <c r="V41" s="114"/>
      <c r="W41" s="114"/>
      <c r="X41" s="114"/>
      <c r="Y41" s="114"/>
      <c r="Z41" s="114"/>
    </row>
    <row r="42" ht="12.75" customHeight="1">
      <c r="A42" s="114"/>
      <c r="B42" s="114" t="s">
        <v>551</v>
      </c>
      <c r="C42" s="114" t="str">
        <f t="shared" ref="C42:E42" si="65">CONCATENATE($F$4,$M$4,G42,$M$4,$J$4,$K$4,$M$4,G42,$M$4,$L$4)</f>
        <v>'2. Detailed budget'!$AT$14:$AT$147</v>
      </c>
      <c r="D42" s="114" t="str">
        <f t="shared" si="65"/>
        <v>'2. Detailed budget'!$T$14:$T$147</v>
      </c>
      <c r="E42" s="114" t="str">
        <f t="shared" si="65"/>
        <v>'2. Detailed budget'!$K$14:$K$147</v>
      </c>
      <c r="F42" s="114" t="s">
        <v>511</v>
      </c>
      <c r="G42" s="114" t="str">
        <f t="shared" si="3"/>
        <v>AT</v>
      </c>
      <c r="H42" s="114" t="str">
        <f t="shared" ref="H42:I42" si="66">H41</f>
        <v>T</v>
      </c>
      <c r="I42" s="114" t="str">
        <f t="shared" si="66"/>
        <v>K</v>
      </c>
      <c r="J42" s="114">
        <v>14.0</v>
      </c>
      <c r="K42" s="114" t="s">
        <v>512</v>
      </c>
      <c r="L42" s="114">
        <v>147.0</v>
      </c>
      <c r="M42" s="114" t="s">
        <v>513</v>
      </c>
      <c r="N42" s="114"/>
      <c r="O42" s="114"/>
      <c r="P42" s="114"/>
      <c r="Q42" s="114"/>
      <c r="R42" s="114"/>
      <c r="S42" s="114"/>
      <c r="T42" s="114"/>
      <c r="U42" s="114"/>
      <c r="V42" s="114"/>
      <c r="W42" s="114"/>
      <c r="X42" s="114"/>
      <c r="Y42" s="114"/>
      <c r="Z42" s="114"/>
    </row>
    <row r="43" ht="12.75" customHeight="1">
      <c r="A43" s="114"/>
      <c r="B43" s="114" t="s">
        <v>552</v>
      </c>
      <c r="C43" s="114" t="str">
        <f t="shared" ref="C43:E43" si="67">CONCATENATE($F$4,$M$4,G43,$M$4,$J$4,$K$4,$M$4,G43,$M$4,$L$4)</f>
        <v>'2. Detailed budget'!$AU$14:$AU$147</v>
      </c>
      <c r="D43" s="114" t="str">
        <f t="shared" si="67"/>
        <v>'2. Detailed budget'!$U$14:$U$147</v>
      </c>
      <c r="E43" s="114" t="str">
        <f t="shared" si="67"/>
        <v>'2. Detailed budget'!$K$14:$K$147</v>
      </c>
      <c r="F43" s="114" t="s">
        <v>511</v>
      </c>
      <c r="G43" s="114" t="str">
        <f t="shared" si="3"/>
        <v>AU</v>
      </c>
      <c r="H43" s="114" t="str">
        <f>G17</f>
        <v>U</v>
      </c>
      <c r="I43" s="114" t="str">
        <f>I42</f>
        <v>K</v>
      </c>
      <c r="J43" s="114">
        <v>14.0</v>
      </c>
      <c r="K43" s="114" t="s">
        <v>512</v>
      </c>
      <c r="L43" s="114">
        <v>147.0</v>
      </c>
      <c r="M43" s="114" t="s">
        <v>513</v>
      </c>
      <c r="N43" s="114"/>
      <c r="O43" s="114"/>
      <c r="P43" s="114"/>
      <c r="Q43" s="114"/>
      <c r="R43" s="114"/>
      <c r="S43" s="114"/>
      <c r="T43" s="114"/>
      <c r="U43" s="114"/>
      <c r="V43" s="114"/>
      <c r="W43" s="114"/>
      <c r="X43" s="114"/>
      <c r="Y43" s="114"/>
      <c r="Z43" s="114"/>
    </row>
    <row r="44" ht="12.75" customHeight="1">
      <c r="A44" s="114"/>
      <c r="B44" s="114" t="s">
        <v>553</v>
      </c>
      <c r="C44" s="114" t="str">
        <f t="shared" ref="C44:E44" si="68">CONCATENATE($F$4,$M$4,G44,$M$4,$J$4,$K$4,$M$4,G44,$M$4,$L$4)</f>
        <v>'2. Detailed budget'!$AV$14:$AV$147</v>
      </c>
      <c r="D44" s="114" t="str">
        <f t="shared" si="68"/>
        <v>'2. Detailed budget'!$U$14:$U$147</v>
      </c>
      <c r="E44" s="114" t="str">
        <f t="shared" si="68"/>
        <v>'2. Detailed budget'!$K$14:$K$147</v>
      </c>
      <c r="F44" s="114" t="s">
        <v>511</v>
      </c>
      <c r="G44" s="114" t="str">
        <f t="shared" si="3"/>
        <v>AV</v>
      </c>
      <c r="H44" s="114" t="str">
        <f t="shared" ref="H44:I44" si="69">H43</f>
        <v>U</v>
      </c>
      <c r="I44" s="114" t="str">
        <f t="shared" si="69"/>
        <v>K</v>
      </c>
      <c r="J44" s="114">
        <v>14.0</v>
      </c>
      <c r="K44" s="114" t="s">
        <v>512</v>
      </c>
      <c r="L44" s="114">
        <v>147.0</v>
      </c>
      <c r="M44" s="114" t="s">
        <v>513</v>
      </c>
      <c r="N44" s="114"/>
      <c r="O44" s="114"/>
      <c r="P44" s="114"/>
      <c r="Q44" s="114"/>
      <c r="R44" s="114"/>
      <c r="S44" s="114"/>
      <c r="T44" s="114"/>
      <c r="U44" s="114"/>
      <c r="V44" s="114"/>
      <c r="W44" s="114"/>
      <c r="X44" s="114"/>
      <c r="Y44" s="114"/>
      <c r="Z44" s="114"/>
    </row>
    <row r="45" ht="12.75" customHeight="1">
      <c r="A45" s="114"/>
      <c r="B45" s="114" t="s">
        <v>554</v>
      </c>
      <c r="C45" s="114" t="str">
        <f t="shared" ref="C45:E45" si="70">CONCATENATE($F$4,$M$4,G45,$M$4,$J$4,$K$4,$M$4,G45,$M$4,$L$4)</f>
        <v>'2. Detailed budget'!$AW$14:$AW$147</v>
      </c>
      <c r="D45" s="114" t="str">
        <f t="shared" si="70"/>
        <v>'2. Detailed budget'!$U$14:$U$147</v>
      </c>
      <c r="E45" s="114" t="str">
        <f t="shared" si="70"/>
        <v>'2. Detailed budget'!$K$14:$K$147</v>
      </c>
      <c r="F45" s="114" t="s">
        <v>511</v>
      </c>
      <c r="G45" s="114" t="str">
        <f t="shared" si="3"/>
        <v>AW</v>
      </c>
      <c r="H45" s="114" t="str">
        <f t="shared" ref="H45:I45" si="71">H44</f>
        <v>U</v>
      </c>
      <c r="I45" s="114" t="str">
        <f t="shared" si="71"/>
        <v>K</v>
      </c>
      <c r="J45" s="114">
        <v>14.0</v>
      </c>
      <c r="K45" s="114" t="s">
        <v>512</v>
      </c>
      <c r="L45" s="114">
        <v>147.0</v>
      </c>
      <c r="M45" s="114" t="s">
        <v>513</v>
      </c>
      <c r="N45" s="114"/>
      <c r="O45" s="114"/>
      <c r="P45" s="114"/>
      <c r="Q45" s="114"/>
      <c r="R45" s="114"/>
      <c r="S45" s="114"/>
      <c r="T45" s="114"/>
      <c r="U45" s="114"/>
      <c r="V45" s="114"/>
      <c r="W45" s="114"/>
      <c r="X45" s="114"/>
      <c r="Y45" s="114"/>
      <c r="Z45" s="114"/>
    </row>
    <row r="46" ht="12.75" customHeight="1">
      <c r="A46" s="114"/>
      <c r="B46" s="114" t="s">
        <v>555</v>
      </c>
      <c r="C46" s="114" t="str">
        <f t="shared" ref="C46:E46" si="72">CONCATENATE($F$4,$M$4,G46,$M$4,$J$4,$K$4,$M$4,G46,$M$4,$L$4)</f>
        <v>'2. Detailed budget'!$AX$14:$AX$147</v>
      </c>
      <c r="D46" s="114" t="str">
        <f t="shared" si="72"/>
        <v>'2. Detailed budget'!$V$14:$V$147</v>
      </c>
      <c r="E46" s="114" t="str">
        <f t="shared" si="72"/>
        <v>'2. Detailed budget'!$K$14:$K$147</v>
      </c>
      <c r="F46" s="114" t="s">
        <v>511</v>
      </c>
      <c r="G46" s="114" t="str">
        <f t="shared" si="3"/>
        <v>AX</v>
      </c>
      <c r="H46" s="114" t="str">
        <f>G18</f>
        <v>V</v>
      </c>
      <c r="I46" s="114" t="str">
        <f>I45</f>
        <v>K</v>
      </c>
      <c r="J46" s="114">
        <v>14.0</v>
      </c>
      <c r="K46" s="114" t="s">
        <v>512</v>
      </c>
      <c r="L46" s="114">
        <v>147.0</v>
      </c>
      <c r="M46" s="114" t="s">
        <v>513</v>
      </c>
      <c r="N46" s="114"/>
      <c r="O46" s="114"/>
      <c r="P46" s="114"/>
      <c r="Q46" s="114"/>
      <c r="R46" s="114"/>
      <c r="S46" s="114"/>
      <c r="T46" s="114"/>
      <c r="U46" s="114"/>
      <c r="V46" s="114"/>
      <c r="W46" s="114"/>
      <c r="X46" s="114"/>
      <c r="Y46" s="114"/>
      <c r="Z46" s="114"/>
    </row>
    <row r="47" ht="12.75" customHeight="1">
      <c r="A47" s="114"/>
      <c r="B47" s="114" t="s">
        <v>556</v>
      </c>
      <c r="C47" s="114" t="str">
        <f t="shared" ref="C47:E47" si="73">CONCATENATE($F$4,$M$4,G47,$M$4,$J$4,$K$4,$M$4,G47,$M$4,$L$4)</f>
        <v>'2. Detailed budget'!$AY$14:$AY$147</v>
      </c>
      <c r="D47" s="114" t="str">
        <f t="shared" si="73"/>
        <v>'2. Detailed budget'!$V$14:$V$147</v>
      </c>
      <c r="E47" s="114" t="str">
        <f t="shared" si="73"/>
        <v>'2. Detailed budget'!$K$14:$K$147</v>
      </c>
      <c r="F47" s="114" t="s">
        <v>511</v>
      </c>
      <c r="G47" s="114" t="str">
        <f t="shared" si="3"/>
        <v>AY</v>
      </c>
      <c r="H47" s="114" t="str">
        <f t="shared" ref="H47:I47" si="74">H46</f>
        <v>V</v>
      </c>
      <c r="I47" s="114" t="str">
        <f t="shared" si="74"/>
        <v>K</v>
      </c>
      <c r="J47" s="114">
        <v>14.0</v>
      </c>
      <c r="K47" s="114" t="s">
        <v>512</v>
      </c>
      <c r="L47" s="114">
        <v>147.0</v>
      </c>
      <c r="M47" s="114" t="s">
        <v>513</v>
      </c>
      <c r="N47" s="114"/>
      <c r="O47" s="114"/>
      <c r="P47" s="114"/>
      <c r="Q47" s="114"/>
      <c r="R47" s="114"/>
      <c r="S47" s="114"/>
      <c r="T47" s="114"/>
      <c r="U47" s="114"/>
      <c r="V47" s="114"/>
      <c r="W47" s="114"/>
      <c r="X47" s="114"/>
      <c r="Y47" s="114"/>
      <c r="Z47" s="114"/>
    </row>
    <row r="48" ht="12.75" customHeight="1">
      <c r="A48" s="114"/>
      <c r="B48" s="114" t="s">
        <v>557</v>
      </c>
      <c r="C48" s="114" t="str">
        <f t="shared" ref="C48:E48" si="75">CONCATENATE($F$4,$M$4,G48,$M$4,$J$4,$K$4,$M$4,G48,$M$4,$L$4)</f>
        <v>'2. Detailed budget'!$AZ$14:$AZ$147</v>
      </c>
      <c r="D48" s="114" t="str">
        <f t="shared" si="75"/>
        <v>'2. Detailed budget'!$V$14:$V$147</v>
      </c>
      <c r="E48" s="114" t="str">
        <f t="shared" si="75"/>
        <v>'2. Detailed budget'!$K$14:$K$147</v>
      </c>
      <c r="F48" s="114" t="s">
        <v>511</v>
      </c>
      <c r="G48" s="114" t="str">
        <f t="shared" si="3"/>
        <v>AZ</v>
      </c>
      <c r="H48" s="114" t="str">
        <f t="shared" ref="H48:I48" si="76">H47</f>
        <v>V</v>
      </c>
      <c r="I48" s="114" t="str">
        <f t="shared" si="76"/>
        <v>K</v>
      </c>
      <c r="J48" s="114">
        <v>14.0</v>
      </c>
      <c r="K48" s="114" t="s">
        <v>512</v>
      </c>
      <c r="L48" s="114">
        <v>147.0</v>
      </c>
      <c r="M48" s="114" t="s">
        <v>513</v>
      </c>
      <c r="N48" s="114"/>
      <c r="O48" s="114"/>
      <c r="P48" s="114"/>
      <c r="Q48" s="114"/>
      <c r="R48" s="114"/>
      <c r="S48" s="114"/>
      <c r="T48" s="114"/>
      <c r="U48" s="114"/>
      <c r="V48" s="114"/>
      <c r="W48" s="114"/>
      <c r="X48" s="114"/>
      <c r="Y48" s="114"/>
      <c r="Z48" s="114"/>
    </row>
    <row r="49" ht="12.75" customHeight="1">
      <c r="A49" s="114"/>
      <c r="B49" s="114" t="s">
        <v>558</v>
      </c>
      <c r="C49" s="114" t="str">
        <f t="shared" ref="C49:E49" si="77">CONCATENATE($F$4,$M$4,G49,$M$4,$J$4,$K$4,$M$4,G49,$M$4,$L$4)</f>
        <v>'2. Detailed budget'!$BA$14:$BA$147</v>
      </c>
      <c r="D49" s="114" t="str">
        <f t="shared" si="77"/>
        <v>'2. Detailed budget'!$W$14:$W$147</v>
      </c>
      <c r="E49" s="114" t="str">
        <f t="shared" si="77"/>
        <v>'2. Detailed budget'!$K$14:$K$147</v>
      </c>
      <c r="F49" s="114" t="s">
        <v>511</v>
      </c>
      <c r="G49" s="114" t="str">
        <f t="shared" si="3"/>
        <v>BA</v>
      </c>
      <c r="H49" s="114" t="str">
        <f>G19</f>
        <v>W</v>
      </c>
      <c r="I49" s="114" t="str">
        <f>I48</f>
        <v>K</v>
      </c>
      <c r="J49" s="114">
        <v>14.0</v>
      </c>
      <c r="K49" s="114" t="s">
        <v>512</v>
      </c>
      <c r="L49" s="114">
        <v>147.0</v>
      </c>
      <c r="M49" s="114" t="s">
        <v>513</v>
      </c>
      <c r="N49" s="114"/>
      <c r="O49" s="114"/>
      <c r="P49" s="114"/>
      <c r="Q49" s="114"/>
      <c r="R49" s="114"/>
      <c r="S49" s="114"/>
      <c r="T49" s="114"/>
      <c r="U49" s="114"/>
      <c r="V49" s="114"/>
      <c r="W49" s="114"/>
      <c r="X49" s="114"/>
      <c r="Y49" s="114"/>
      <c r="Z49" s="114"/>
    </row>
    <row r="50" ht="12.75" customHeight="1">
      <c r="A50" s="114"/>
      <c r="B50" s="114" t="s">
        <v>559</v>
      </c>
      <c r="C50" s="114" t="str">
        <f t="shared" ref="C50:E50" si="78">CONCATENATE($F$4,$M$4,G50,$M$4,$J$4,$K$4,$M$4,G50,$M$4,$L$4)</f>
        <v>'2. Detailed budget'!$BB$14:$BB$147</v>
      </c>
      <c r="D50" s="114" t="str">
        <f t="shared" si="78"/>
        <v>'2. Detailed budget'!$W$14:$W$147</v>
      </c>
      <c r="E50" s="114" t="str">
        <f t="shared" si="78"/>
        <v>'2. Detailed budget'!$K$14:$K$147</v>
      </c>
      <c r="F50" s="114" t="s">
        <v>511</v>
      </c>
      <c r="G50" s="114" t="str">
        <f t="shared" si="3"/>
        <v>BB</v>
      </c>
      <c r="H50" s="114" t="str">
        <f t="shared" ref="H50:I50" si="79">H49</f>
        <v>W</v>
      </c>
      <c r="I50" s="114" t="str">
        <f t="shared" si="79"/>
        <v>K</v>
      </c>
      <c r="J50" s="114">
        <v>14.0</v>
      </c>
      <c r="K50" s="114" t="s">
        <v>512</v>
      </c>
      <c r="L50" s="114">
        <v>147.0</v>
      </c>
      <c r="M50" s="114" t="s">
        <v>513</v>
      </c>
      <c r="N50" s="114"/>
      <c r="O50" s="114"/>
      <c r="P50" s="114"/>
      <c r="Q50" s="114"/>
      <c r="R50" s="114"/>
      <c r="S50" s="114"/>
      <c r="T50" s="114"/>
      <c r="U50" s="114"/>
      <c r="V50" s="114"/>
      <c r="W50" s="114"/>
      <c r="X50" s="114"/>
      <c r="Y50" s="114"/>
      <c r="Z50" s="114"/>
    </row>
    <row r="51" ht="12.75" customHeight="1">
      <c r="A51" s="114"/>
      <c r="B51" s="114" t="s">
        <v>560</v>
      </c>
      <c r="C51" s="114" t="str">
        <f t="shared" ref="C51:E51" si="80">CONCATENATE($F$4,$M$4,G51,$M$4,$J$4,$K$4,$M$4,G51,$M$4,$L$4)</f>
        <v>'2. Detailed budget'!$BC$14:$BC$147</v>
      </c>
      <c r="D51" s="114" t="str">
        <f t="shared" si="80"/>
        <v>'2. Detailed budget'!$W$14:$W$147</v>
      </c>
      <c r="E51" s="114" t="str">
        <f t="shared" si="80"/>
        <v>'2. Detailed budget'!$K$14:$K$147</v>
      </c>
      <c r="F51" s="114" t="s">
        <v>511</v>
      </c>
      <c r="G51" s="114" t="str">
        <f t="shared" si="3"/>
        <v>BC</v>
      </c>
      <c r="H51" s="114" t="str">
        <f t="shared" ref="H51:I51" si="81">H50</f>
        <v>W</v>
      </c>
      <c r="I51" s="114" t="str">
        <f t="shared" si="81"/>
        <v>K</v>
      </c>
      <c r="J51" s="114">
        <v>14.0</v>
      </c>
      <c r="K51" s="114" t="s">
        <v>512</v>
      </c>
      <c r="L51" s="114">
        <v>147.0</v>
      </c>
      <c r="M51" s="114" t="s">
        <v>513</v>
      </c>
      <c r="N51" s="114"/>
      <c r="O51" s="114"/>
      <c r="P51" s="114"/>
      <c r="Q51" s="114"/>
      <c r="R51" s="114"/>
      <c r="S51" s="114"/>
      <c r="T51" s="114"/>
      <c r="U51" s="114"/>
      <c r="V51" s="114"/>
      <c r="W51" s="114"/>
      <c r="X51" s="114"/>
      <c r="Y51" s="114"/>
      <c r="Z51" s="114"/>
    </row>
    <row r="52" ht="12.75" customHeight="1">
      <c r="A52" s="114"/>
      <c r="B52" s="114" t="s">
        <v>561</v>
      </c>
      <c r="C52" s="114" t="str">
        <f t="shared" ref="C52:E52" si="82">CONCATENATE($F$4,$M$4,G52,$M$4,$J$4,$K$4,$M$4,G52,$M$4,$L$4)</f>
        <v>'2. Detailed budget'!$BD$14:$BD$147</v>
      </c>
      <c r="D52" s="114" t="str">
        <f t="shared" si="82"/>
        <v>'2. Detailed budget'!$X$14:$X$147</v>
      </c>
      <c r="E52" s="114" t="str">
        <f t="shared" si="82"/>
        <v>'2. Detailed budget'!$L$14:$L$147</v>
      </c>
      <c r="F52" s="114" t="s">
        <v>511</v>
      </c>
      <c r="G52" s="114" t="str">
        <f t="shared" si="3"/>
        <v>BD</v>
      </c>
      <c r="H52" s="114" t="str">
        <f>G20</f>
        <v>X</v>
      </c>
      <c r="I52" s="114" t="str">
        <f>G8</f>
        <v>L</v>
      </c>
      <c r="J52" s="114">
        <v>14.0</v>
      </c>
      <c r="K52" s="114" t="s">
        <v>512</v>
      </c>
      <c r="L52" s="114">
        <v>147.0</v>
      </c>
      <c r="M52" s="114" t="s">
        <v>513</v>
      </c>
      <c r="N52" s="114"/>
      <c r="O52" s="114"/>
      <c r="P52" s="114"/>
      <c r="Q52" s="114"/>
      <c r="R52" s="114"/>
      <c r="S52" s="114"/>
      <c r="T52" s="114"/>
      <c r="U52" s="114"/>
      <c r="V52" s="114"/>
      <c r="W52" s="114"/>
      <c r="X52" s="114"/>
      <c r="Y52" s="114"/>
      <c r="Z52" s="114"/>
    </row>
    <row r="53" ht="12.75" customHeight="1">
      <c r="A53" s="114"/>
      <c r="B53" s="114" t="s">
        <v>562</v>
      </c>
      <c r="C53" s="114" t="str">
        <f t="shared" ref="C53:E53" si="83">CONCATENATE($F$4,$M$4,G53,$M$4,$J$4,$K$4,$M$4,G53,$M$4,$L$4)</f>
        <v>'2. Detailed budget'!$BE$14:$BE$147</v>
      </c>
      <c r="D53" s="114" t="str">
        <f t="shared" si="83"/>
        <v>'2. Detailed budget'!$X$14:$X$147</v>
      </c>
      <c r="E53" s="114" t="str">
        <f t="shared" si="83"/>
        <v>'2. Detailed budget'!$L$14:$L$147</v>
      </c>
      <c r="F53" s="114" t="s">
        <v>511</v>
      </c>
      <c r="G53" s="114" t="str">
        <f t="shared" si="3"/>
        <v>BE</v>
      </c>
      <c r="H53" s="114" t="str">
        <f t="shared" ref="H53:I53" si="84">H52</f>
        <v>X</v>
      </c>
      <c r="I53" s="114" t="str">
        <f t="shared" si="84"/>
        <v>L</v>
      </c>
      <c r="J53" s="114">
        <v>14.0</v>
      </c>
      <c r="K53" s="114" t="s">
        <v>512</v>
      </c>
      <c r="L53" s="114">
        <v>147.0</v>
      </c>
      <c r="M53" s="114" t="s">
        <v>513</v>
      </c>
      <c r="N53" s="114"/>
      <c r="O53" s="114"/>
      <c r="P53" s="114"/>
      <c r="Q53" s="114"/>
      <c r="R53" s="114"/>
      <c r="S53" s="114"/>
      <c r="T53" s="114"/>
      <c r="U53" s="114"/>
      <c r="V53" s="114"/>
      <c r="W53" s="114"/>
      <c r="X53" s="114"/>
      <c r="Y53" s="114"/>
      <c r="Z53" s="114"/>
    </row>
    <row r="54" ht="12.75" customHeight="1">
      <c r="A54" s="114"/>
      <c r="B54" s="114" t="s">
        <v>563</v>
      </c>
      <c r="C54" s="114" t="str">
        <f t="shared" ref="C54:E54" si="85">CONCATENATE($F$4,$M$4,G54,$M$4,$J$4,$K$4,$M$4,G54,$M$4,$L$4)</f>
        <v>'2. Detailed budget'!$BF$14:$BF$147</v>
      </c>
      <c r="D54" s="114" t="str">
        <f t="shared" si="85"/>
        <v>'2. Detailed budget'!$X$14:$X$147</v>
      </c>
      <c r="E54" s="114" t="str">
        <f t="shared" si="85"/>
        <v>'2. Detailed budget'!$L$14:$L$147</v>
      </c>
      <c r="F54" s="114" t="s">
        <v>511</v>
      </c>
      <c r="G54" s="114" t="str">
        <f t="shared" si="3"/>
        <v>BF</v>
      </c>
      <c r="H54" s="114" t="str">
        <f t="shared" ref="H54:I54" si="86">H53</f>
        <v>X</v>
      </c>
      <c r="I54" s="114" t="str">
        <f t="shared" si="86"/>
        <v>L</v>
      </c>
      <c r="J54" s="114">
        <v>14.0</v>
      </c>
      <c r="K54" s="114" t="s">
        <v>512</v>
      </c>
      <c r="L54" s="114">
        <v>147.0</v>
      </c>
      <c r="M54" s="114" t="s">
        <v>513</v>
      </c>
      <c r="N54" s="114"/>
      <c r="O54" s="114"/>
      <c r="P54" s="114"/>
      <c r="Q54" s="114"/>
      <c r="R54" s="114"/>
      <c r="S54" s="114"/>
      <c r="T54" s="114"/>
      <c r="U54" s="114"/>
      <c r="V54" s="114"/>
      <c r="W54" s="114"/>
      <c r="X54" s="114"/>
      <c r="Y54" s="114"/>
      <c r="Z54" s="114"/>
    </row>
    <row r="55" ht="12.75" customHeight="1">
      <c r="A55" s="114"/>
      <c r="B55" s="114" t="s">
        <v>564</v>
      </c>
      <c r="C55" s="114" t="str">
        <f t="shared" ref="C55:E55" si="87">CONCATENATE($F$4,$M$4,G55,$M$4,$J$4,$K$4,$M$4,G55,$M$4,$L$4)</f>
        <v>'2. Detailed budget'!$BG$14:$BG$147</v>
      </c>
      <c r="D55" s="114" t="str">
        <f t="shared" si="87"/>
        <v>'2. Detailed budget'!$Y$14:$Y$147</v>
      </c>
      <c r="E55" s="114" t="str">
        <f t="shared" si="87"/>
        <v>'2. Detailed budget'!$L$14:$L$147</v>
      </c>
      <c r="F55" s="114" t="s">
        <v>511</v>
      </c>
      <c r="G55" s="114" t="str">
        <f t="shared" si="3"/>
        <v>BG</v>
      </c>
      <c r="H55" s="114" t="str">
        <f>G21</f>
        <v>Y</v>
      </c>
      <c r="I55" s="114" t="str">
        <f>I54</f>
        <v>L</v>
      </c>
      <c r="J55" s="114">
        <v>14.0</v>
      </c>
      <c r="K55" s="114" t="s">
        <v>512</v>
      </c>
      <c r="L55" s="114">
        <v>147.0</v>
      </c>
      <c r="M55" s="114" t="s">
        <v>513</v>
      </c>
      <c r="N55" s="114"/>
      <c r="O55" s="114"/>
      <c r="P55" s="114"/>
      <c r="Q55" s="114"/>
      <c r="R55" s="114"/>
      <c r="S55" s="114"/>
      <c r="T55" s="114"/>
      <c r="U55" s="114"/>
      <c r="V55" s="114"/>
      <c r="W55" s="114"/>
      <c r="X55" s="114"/>
      <c r="Y55" s="114"/>
      <c r="Z55" s="114"/>
    </row>
    <row r="56" ht="12.75" customHeight="1">
      <c r="A56" s="114"/>
      <c r="B56" s="114" t="s">
        <v>565</v>
      </c>
      <c r="C56" s="114" t="str">
        <f t="shared" ref="C56:E56" si="88">CONCATENATE($F$4,$M$4,G56,$M$4,$J$4,$K$4,$M$4,G56,$M$4,$L$4)</f>
        <v>'2. Detailed budget'!$BH$14:$BH$147</v>
      </c>
      <c r="D56" s="114" t="str">
        <f t="shared" si="88"/>
        <v>'2. Detailed budget'!$Y$14:$Y$147</v>
      </c>
      <c r="E56" s="114" t="str">
        <f t="shared" si="88"/>
        <v>'2. Detailed budget'!$L$14:$L$147</v>
      </c>
      <c r="F56" s="114" t="s">
        <v>511</v>
      </c>
      <c r="G56" s="114" t="str">
        <f t="shared" si="3"/>
        <v>BH</v>
      </c>
      <c r="H56" s="114" t="str">
        <f t="shared" ref="H56:I56" si="89">H55</f>
        <v>Y</v>
      </c>
      <c r="I56" s="114" t="str">
        <f t="shared" si="89"/>
        <v>L</v>
      </c>
      <c r="J56" s="114">
        <v>14.0</v>
      </c>
      <c r="K56" s="114" t="s">
        <v>512</v>
      </c>
      <c r="L56" s="114">
        <v>147.0</v>
      </c>
      <c r="M56" s="114" t="s">
        <v>513</v>
      </c>
      <c r="N56" s="114"/>
      <c r="O56" s="114"/>
      <c r="P56" s="114"/>
      <c r="Q56" s="114"/>
      <c r="R56" s="114"/>
      <c r="S56" s="114"/>
      <c r="T56" s="114"/>
      <c r="U56" s="114"/>
      <c r="V56" s="114"/>
      <c r="W56" s="114"/>
      <c r="X56" s="114"/>
      <c r="Y56" s="114"/>
      <c r="Z56" s="114"/>
    </row>
    <row r="57" ht="12.75" customHeight="1">
      <c r="A57" s="114"/>
      <c r="B57" s="114" t="s">
        <v>566</v>
      </c>
      <c r="C57" s="114" t="str">
        <f t="shared" ref="C57:E57" si="90">CONCATENATE($F$4,$M$4,G57,$M$4,$J$4,$K$4,$M$4,G57,$M$4,$L$4)</f>
        <v>'2. Detailed budget'!$BI$14:$BI$147</v>
      </c>
      <c r="D57" s="114" t="str">
        <f t="shared" si="90"/>
        <v>'2. Detailed budget'!$Y$14:$Y$147</v>
      </c>
      <c r="E57" s="114" t="str">
        <f t="shared" si="90"/>
        <v>'2. Detailed budget'!$L$14:$L$147</v>
      </c>
      <c r="F57" s="114" t="s">
        <v>511</v>
      </c>
      <c r="G57" s="114" t="str">
        <f t="shared" si="3"/>
        <v>BI</v>
      </c>
      <c r="H57" s="114" t="str">
        <f t="shared" ref="H57:I57" si="91">H56</f>
        <v>Y</v>
      </c>
      <c r="I57" s="114" t="str">
        <f t="shared" si="91"/>
        <v>L</v>
      </c>
      <c r="J57" s="114">
        <v>14.0</v>
      </c>
      <c r="K57" s="114" t="s">
        <v>512</v>
      </c>
      <c r="L57" s="114">
        <v>147.0</v>
      </c>
      <c r="M57" s="114" t="s">
        <v>513</v>
      </c>
      <c r="N57" s="114"/>
      <c r="O57" s="114"/>
      <c r="P57" s="114"/>
      <c r="Q57" s="114"/>
      <c r="R57" s="114"/>
      <c r="S57" s="114"/>
      <c r="T57" s="114"/>
      <c r="U57" s="114"/>
      <c r="V57" s="114"/>
      <c r="W57" s="114"/>
      <c r="X57" s="114"/>
      <c r="Y57" s="114"/>
      <c r="Z57" s="114"/>
    </row>
    <row r="58" ht="12.75" customHeight="1">
      <c r="A58" s="114"/>
      <c r="B58" s="114" t="s">
        <v>567</v>
      </c>
      <c r="C58" s="114" t="str">
        <f t="shared" ref="C58:E58" si="92">CONCATENATE($F$4,$M$4,G58,$M$4,$J$4,$K$4,$M$4,G58,$M$4,$L$4)</f>
        <v>'2. Detailed budget'!$BJ$14:$BJ$147</v>
      </c>
      <c r="D58" s="114" t="str">
        <f t="shared" si="92"/>
        <v>'2. Detailed budget'!$Z$14:$Z$147</v>
      </c>
      <c r="E58" s="114" t="str">
        <f t="shared" si="92"/>
        <v>'2. Detailed budget'!$L$14:$L$147</v>
      </c>
      <c r="F58" s="114" t="s">
        <v>511</v>
      </c>
      <c r="G58" s="114" t="str">
        <f t="shared" si="3"/>
        <v>BJ</v>
      </c>
      <c r="H58" s="114" t="str">
        <f>G22</f>
        <v>Z</v>
      </c>
      <c r="I58" s="114" t="str">
        <f>I57</f>
        <v>L</v>
      </c>
      <c r="J58" s="114">
        <v>14.0</v>
      </c>
      <c r="K58" s="114" t="s">
        <v>512</v>
      </c>
      <c r="L58" s="114">
        <v>147.0</v>
      </c>
      <c r="M58" s="114" t="s">
        <v>513</v>
      </c>
      <c r="N58" s="114"/>
      <c r="O58" s="114"/>
      <c r="P58" s="114"/>
      <c r="Q58" s="114"/>
      <c r="R58" s="114"/>
      <c r="S58" s="114"/>
      <c r="T58" s="114"/>
      <c r="U58" s="114"/>
      <c r="V58" s="114"/>
      <c r="W58" s="114"/>
      <c r="X58" s="114"/>
      <c r="Y58" s="114"/>
      <c r="Z58" s="114"/>
    </row>
    <row r="59" ht="12.75" customHeight="1">
      <c r="A59" s="114"/>
      <c r="B59" s="114" t="s">
        <v>568</v>
      </c>
      <c r="C59" s="114" t="str">
        <f t="shared" ref="C59:E59" si="93">CONCATENATE($F$4,$M$4,G59,$M$4,$J$4,$K$4,$M$4,G59,$M$4,$L$4)</f>
        <v>'2. Detailed budget'!$BK$14:$BK$147</v>
      </c>
      <c r="D59" s="114" t="str">
        <f t="shared" si="93"/>
        <v>'2. Detailed budget'!$Z$14:$Z$147</v>
      </c>
      <c r="E59" s="114" t="str">
        <f t="shared" si="93"/>
        <v>'2. Detailed budget'!$L$14:$L$147</v>
      </c>
      <c r="F59" s="114" t="s">
        <v>511</v>
      </c>
      <c r="G59" s="114" t="str">
        <f t="shared" si="3"/>
        <v>BK</v>
      </c>
      <c r="H59" s="114" t="str">
        <f t="shared" ref="H59:I59" si="94">H58</f>
        <v>Z</v>
      </c>
      <c r="I59" s="114" t="str">
        <f t="shared" si="94"/>
        <v>L</v>
      </c>
      <c r="J59" s="114">
        <v>14.0</v>
      </c>
      <c r="K59" s="114" t="s">
        <v>512</v>
      </c>
      <c r="L59" s="114">
        <v>147.0</v>
      </c>
      <c r="M59" s="114" t="s">
        <v>513</v>
      </c>
      <c r="N59" s="114"/>
      <c r="O59" s="114"/>
      <c r="P59" s="114"/>
      <c r="Q59" s="114"/>
      <c r="R59" s="114"/>
      <c r="S59" s="114"/>
      <c r="T59" s="114"/>
      <c r="U59" s="114"/>
      <c r="V59" s="114"/>
      <c r="W59" s="114"/>
      <c r="X59" s="114"/>
      <c r="Y59" s="114"/>
      <c r="Z59" s="114"/>
    </row>
    <row r="60" ht="12.75" customHeight="1">
      <c r="A60" s="114"/>
      <c r="B60" s="114" t="s">
        <v>569</v>
      </c>
      <c r="C60" s="114" t="str">
        <f t="shared" ref="C60:E60" si="95">CONCATENATE($F$4,$M$4,G60,$M$4,$J$4,$K$4,$M$4,G60,$M$4,$L$4)</f>
        <v>'2. Detailed budget'!$BL$14:$BL$147</v>
      </c>
      <c r="D60" s="114" t="str">
        <f t="shared" si="95"/>
        <v>'2. Detailed budget'!$Z$14:$Z$147</v>
      </c>
      <c r="E60" s="114" t="str">
        <f t="shared" si="95"/>
        <v>'2. Detailed budget'!$L$14:$L$147</v>
      </c>
      <c r="F60" s="114" t="s">
        <v>511</v>
      </c>
      <c r="G60" s="114" t="str">
        <f t="shared" si="3"/>
        <v>BL</v>
      </c>
      <c r="H60" s="114" t="str">
        <f t="shared" ref="H60:I60" si="96">H59</f>
        <v>Z</v>
      </c>
      <c r="I60" s="114" t="str">
        <f t="shared" si="96"/>
        <v>L</v>
      </c>
      <c r="J60" s="114">
        <v>14.0</v>
      </c>
      <c r="K60" s="114" t="s">
        <v>512</v>
      </c>
      <c r="L60" s="114">
        <v>147.0</v>
      </c>
      <c r="M60" s="114" t="s">
        <v>513</v>
      </c>
      <c r="N60" s="114"/>
      <c r="O60" s="114"/>
      <c r="P60" s="114"/>
      <c r="Q60" s="114"/>
      <c r="R60" s="114"/>
      <c r="S60" s="114"/>
      <c r="T60" s="114"/>
      <c r="U60" s="114"/>
      <c r="V60" s="114"/>
      <c r="W60" s="114"/>
      <c r="X60" s="114"/>
      <c r="Y60" s="114"/>
      <c r="Z60" s="114"/>
    </row>
    <row r="61" ht="12.75" customHeight="1">
      <c r="A61" s="114"/>
      <c r="B61" s="114" t="s">
        <v>570</v>
      </c>
      <c r="C61" s="114" t="str">
        <f t="shared" ref="C61:E61" si="97">CONCATENATE($F$4,$M$4,G61,$M$4,$J$4,$K$4,$M$4,G61,$M$4,$L$4)</f>
        <v>'2. Detailed budget'!$BM$14:$BM$147</v>
      </c>
      <c r="D61" s="114" t="str">
        <f t="shared" si="97"/>
        <v>'2. Detailed budget'!$AA$14:$AA$147</v>
      </c>
      <c r="E61" s="114" t="str">
        <f t="shared" si="97"/>
        <v>'2. Detailed budget'!$L$14:$L$147</v>
      </c>
      <c r="F61" s="114" t="s">
        <v>511</v>
      </c>
      <c r="G61" s="114" t="str">
        <f t="shared" si="3"/>
        <v>BM</v>
      </c>
      <c r="H61" s="114" t="str">
        <f>G23</f>
        <v>AA</v>
      </c>
      <c r="I61" s="114" t="str">
        <f>I60</f>
        <v>L</v>
      </c>
      <c r="J61" s="114">
        <v>14.0</v>
      </c>
      <c r="K61" s="114" t="s">
        <v>512</v>
      </c>
      <c r="L61" s="114">
        <v>147.0</v>
      </c>
      <c r="M61" s="114" t="s">
        <v>513</v>
      </c>
      <c r="N61" s="114"/>
      <c r="O61" s="114"/>
      <c r="P61" s="114"/>
      <c r="Q61" s="114"/>
      <c r="R61" s="114"/>
      <c r="S61" s="114"/>
      <c r="T61" s="114"/>
      <c r="U61" s="114"/>
      <c r="V61" s="114"/>
      <c r="W61" s="114"/>
      <c r="X61" s="114"/>
      <c r="Y61" s="114"/>
      <c r="Z61" s="114"/>
    </row>
    <row r="62" ht="12.75" customHeight="1">
      <c r="A62" s="114"/>
      <c r="B62" s="114" t="s">
        <v>571</v>
      </c>
      <c r="C62" s="114" t="str">
        <f t="shared" ref="C62:E62" si="98">CONCATENATE($F$4,$M$4,G62,$M$4,$J$4,$K$4,$M$4,G62,$M$4,$L$4)</f>
        <v>'2. Detailed budget'!$BN$14:$BN$147</v>
      </c>
      <c r="D62" s="114" t="str">
        <f t="shared" si="98"/>
        <v>'2. Detailed budget'!$AA$14:$AA$147</v>
      </c>
      <c r="E62" s="114" t="str">
        <f t="shared" si="98"/>
        <v>'2. Detailed budget'!$L$14:$L$147</v>
      </c>
      <c r="F62" s="114" t="s">
        <v>511</v>
      </c>
      <c r="G62" s="114" t="str">
        <f t="shared" si="3"/>
        <v>BN</v>
      </c>
      <c r="H62" s="114" t="str">
        <f t="shared" ref="H62:I62" si="99">H61</f>
        <v>AA</v>
      </c>
      <c r="I62" s="114" t="str">
        <f t="shared" si="99"/>
        <v>L</v>
      </c>
      <c r="J62" s="114">
        <v>14.0</v>
      </c>
      <c r="K62" s="114" t="s">
        <v>512</v>
      </c>
      <c r="L62" s="114">
        <v>147.0</v>
      </c>
      <c r="M62" s="114" t="s">
        <v>513</v>
      </c>
      <c r="N62" s="114"/>
      <c r="O62" s="114"/>
      <c r="P62" s="114"/>
      <c r="Q62" s="114"/>
      <c r="R62" s="114"/>
      <c r="S62" s="114"/>
      <c r="T62" s="114"/>
      <c r="U62" s="114"/>
      <c r="V62" s="114"/>
      <c r="W62" s="114"/>
      <c r="X62" s="114"/>
      <c r="Y62" s="114"/>
      <c r="Z62" s="114"/>
    </row>
    <row r="63" ht="12.75" customHeight="1">
      <c r="A63" s="114"/>
      <c r="B63" s="114" t="s">
        <v>572</v>
      </c>
      <c r="C63" s="114" t="str">
        <f t="shared" ref="C63:E63" si="100">CONCATENATE($F$4,$M$4,G63,$M$4,$J$4,$K$4,$M$4,G63,$M$4,$L$4)</f>
        <v>'2. Detailed budget'!$BO$14:$BO$147</v>
      </c>
      <c r="D63" s="114" t="str">
        <f t="shared" si="100"/>
        <v>'2. Detailed budget'!$AA$14:$AA$147</v>
      </c>
      <c r="E63" s="114" t="str">
        <f t="shared" si="100"/>
        <v>'2. Detailed budget'!$L$14:$L$147</v>
      </c>
      <c r="F63" s="114" t="s">
        <v>511</v>
      </c>
      <c r="G63" s="114" t="str">
        <f t="shared" si="3"/>
        <v>BO</v>
      </c>
      <c r="H63" s="114" t="str">
        <f t="shared" ref="H63:I63" si="101">H62</f>
        <v>AA</v>
      </c>
      <c r="I63" s="114" t="str">
        <f t="shared" si="101"/>
        <v>L</v>
      </c>
      <c r="J63" s="114">
        <v>14.0</v>
      </c>
      <c r="K63" s="114" t="s">
        <v>512</v>
      </c>
      <c r="L63" s="114">
        <v>147.0</v>
      </c>
      <c r="M63" s="114" t="s">
        <v>513</v>
      </c>
      <c r="N63" s="114"/>
      <c r="O63" s="114"/>
      <c r="P63" s="114"/>
      <c r="Q63" s="114"/>
      <c r="R63" s="114"/>
      <c r="S63" s="114"/>
      <c r="T63" s="114"/>
      <c r="U63" s="114"/>
      <c r="V63" s="114"/>
      <c r="W63" s="114"/>
      <c r="X63" s="114"/>
      <c r="Y63" s="114"/>
      <c r="Z63" s="114"/>
    </row>
    <row r="64" ht="12.75" customHeight="1">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row>
    <row r="65" ht="12.75" customHeight="1">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row>
    <row r="66" ht="12.75" customHeight="1">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row>
    <row r="67" ht="12.75" customHeight="1">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row>
    <row r="68" ht="12.75" customHeight="1">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row>
    <row r="69" ht="12.75" customHeight="1">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row>
    <row r="70" ht="12.75" customHeight="1">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row>
    <row r="71" ht="12.75" customHeight="1">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row>
    <row r="72" ht="12.75" customHeight="1">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row>
    <row r="73" ht="12.75" customHeight="1">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row>
    <row r="74" ht="12.75" customHeight="1">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row>
    <row r="75" ht="12.75" customHeight="1">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row>
    <row r="76" ht="12.75" customHeight="1">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row>
    <row r="77" ht="12.75" customHeight="1">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row>
    <row r="78" ht="12.75" customHeight="1">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row>
    <row r="79" ht="12.75" customHeight="1">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row>
    <row r="80" ht="12.75" customHeight="1">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row>
    <row r="81" ht="12.75" customHeight="1">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row>
    <row r="82" ht="12.75" customHeight="1">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row>
    <row r="83" ht="12.75" customHeight="1">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row>
    <row r="84" ht="12.75" customHeight="1">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row>
    <row r="85" ht="12.75" customHeight="1">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row>
    <row r="86" ht="12.75" customHeight="1">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row>
    <row r="87" ht="12.75" customHeight="1">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row>
    <row r="88" ht="12.75" customHeight="1">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row>
    <row r="89" ht="12.75" customHeight="1">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row>
    <row r="90" ht="12.75" customHeight="1">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row>
    <row r="91" ht="12.75" customHeight="1">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row>
    <row r="92" ht="12.75" customHeight="1">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row>
    <row r="93" ht="12.75" customHeight="1">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row>
    <row r="94" ht="12.75" customHeight="1">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row>
    <row r="95" ht="12.75" customHeight="1">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row>
    <row r="96" ht="12.75" customHeight="1">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row>
    <row r="97" ht="12.75" customHeight="1">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row>
    <row r="98" ht="12.75" customHeight="1">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row>
    <row r="99" ht="12.75" customHeight="1">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row>
    <row r="100" ht="12.75" customHeight="1">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row>
    <row r="101" ht="12.75" customHeight="1">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row>
    <row r="102" ht="12.75" customHeight="1">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row>
    <row r="103" ht="12.75" customHeight="1">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row>
    <row r="104" ht="12.75" customHeight="1">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row>
    <row r="105" ht="12.75" customHeight="1">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row>
    <row r="106" ht="12.75" customHeight="1">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row>
    <row r="107" ht="12.75" customHeight="1">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row>
    <row r="108" ht="12.75" customHeight="1">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row>
    <row r="109" ht="12.75" customHeight="1">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row>
    <row r="110" ht="12.75" customHeight="1">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row>
    <row r="111" ht="12.75" customHeight="1">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row>
    <row r="112" ht="12.75" customHeight="1">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row>
    <row r="113" ht="12.75" customHeight="1">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row>
    <row r="114" ht="12.75" customHeight="1">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row>
    <row r="115" ht="12.75" customHeight="1">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row>
    <row r="116" ht="12.75" customHeight="1">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row>
    <row r="117" ht="12.75" customHeight="1">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row>
    <row r="118" ht="12.75" customHeight="1">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row>
    <row r="119" ht="12.75" customHeight="1">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row>
    <row r="120" ht="12.75" customHeight="1">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row>
    <row r="121" ht="12.75" customHeight="1">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row>
    <row r="122" ht="12.75" customHeight="1">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row>
    <row r="123" ht="12.75" customHeight="1">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row>
    <row r="124" ht="12.75" customHeight="1">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row>
    <row r="125" ht="12.75" customHeight="1">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row>
    <row r="126" ht="12.75" customHeight="1">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row>
    <row r="127" ht="12.75" customHeight="1">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row>
    <row r="128" ht="12.75" customHeight="1">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row>
    <row r="129" ht="12.75" customHeight="1">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row>
    <row r="130" ht="12.75" customHeight="1">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row>
    <row r="131" ht="12.75" customHeight="1">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row>
    <row r="132" ht="12.75" customHeight="1">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row>
    <row r="133" ht="12.75" customHeight="1">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row>
    <row r="134" ht="12.75" customHeight="1">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row>
    <row r="135" ht="12.75" customHeight="1">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row>
    <row r="136" ht="12.75" customHeight="1">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row>
    <row r="137" ht="12.75" customHeight="1">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row>
    <row r="138" ht="12.75" customHeight="1">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row>
    <row r="139" ht="12.75" customHeight="1">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row>
    <row r="140" ht="12.75" customHeight="1">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row>
    <row r="141" ht="12.75" customHeight="1">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row>
    <row r="142" ht="12.75" customHeight="1">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row>
    <row r="143" ht="12.75" customHeight="1">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row>
    <row r="144" ht="12.75" customHeight="1">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row>
    <row r="145" ht="12.75" customHeight="1">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row>
    <row r="146" ht="12.75" customHeight="1">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row>
    <row r="147" ht="12.75" customHeight="1">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row>
    <row r="148" ht="12.75" customHeight="1">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row>
    <row r="149" ht="12.75" customHeight="1">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row>
    <row r="150" ht="12.75" customHeight="1">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row>
    <row r="151" ht="12.75" customHeight="1">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row>
    <row r="152" ht="12.75" customHeight="1">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row>
    <row r="153" ht="12.75" customHeight="1">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row>
    <row r="154" ht="12.75" customHeight="1">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row>
    <row r="155" ht="12.75" customHeight="1">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row>
    <row r="156" ht="12.75" customHeight="1">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row>
    <row r="157" ht="12.75" customHeight="1">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row>
    <row r="158" ht="12.75" customHeight="1">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row>
    <row r="159" ht="12.75" customHeight="1">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row>
    <row r="160" ht="12.75" customHeight="1">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row>
    <row r="161" ht="12.75" customHeight="1">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row>
    <row r="162" ht="12.75" customHeight="1">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row>
    <row r="163" ht="12.75" customHeight="1">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row>
    <row r="164" ht="12.75" customHeight="1">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row>
    <row r="165" ht="12.75" customHeight="1">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row>
    <row r="166" ht="12.75" customHeight="1">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row>
    <row r="167" ht="12.75" customHeight="1">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row>
    <row r="168" ht="12.75" customHeight="1">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row>
    <row r="169" ht="12.75" customHeight="1">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row>
    <row r="170" ht="12.75" customHeight="1">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row>
    <row r="171" ht="12.75" customHeight="1">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row>
    <row r="172" ht="12.75" customHeight="1">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row>
    <row r="173" ht="12.75" customHeight="1">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row>
    <row r="174" ht="12.75" customHeight="1">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row>
    <row r="175" ht="12.75" customHeight="1">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row>
    <row r="176" ht="12.75" customHeight="1">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row>
    <row r="177" ht="12.75" customHeight="1">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row>
    <row r="178" ht="12.75" customHeight="1">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row>
    <row r="179" ht="12.75" customHeight="1">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row>
    <row r="180" ht="12.75" customHeight="1">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row>
    <row r="181" ht="12.75" customHeight="1">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row>
    <row r="182" ht="12.75" customHeight="1">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row>
    <row r="183" ht="12.75" customHeight="1">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row>
    <row r="184" ht="12.75" customHeight="1">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row>
    <row r="185" ht="12.75" customHeight="1">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row>
    <row r="186" ht="12.75" customHeight="1">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row>
    <row r="187" ht="12.75" customHeight="1">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row>
    <row r="188" ht="12.75" customHeight="1">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row>
    <row r="189" ht="12.75" customHeight="1">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row>
    <row r="190" ht="12.75" customHeight="1">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row>
    <row r="191" ht="12.75" customHeight="1">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row>
    <row r="192" ht="12.75" customHeight="1">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row>
    <row r="193" ht="12.75" customHeight="1">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row>
    <row r="194" ht="12.75" customHeight="1">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row>
    <row r="195" ht="12.75" customHeight="1">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row>
    <row r="196" ht="12.75" customHeight="1">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row>
    <row r="197" ht="12.75" customHeight="1">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row>
    <row r="198" ht="12.75" customHeight="1">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row>
    <row r="199" ht="12.75" customHeight="1">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row>
    <row r="200" ht="12.75" customHeight="1">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row>
    <row r="201" ht="12.75" customHeight="1">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row>
    <row r="202" ht="12.75" customHeight="1">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row>
    <row r="203" ht="12.75" customHeight="1">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row>
    <row r="204" ht="12.75" customHeight="1">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row>
    <row r="205" ht="12.75" customHeight="1">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row>
    <row r="206" ht="12.75" customHeight="1">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row>
    <row r="207" ht="12.75" customHeight="1">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row>
    <row r="208" ht="12.75" customHeight="1">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row>
    <row r="209" ht="12.75" customHeight="1">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row>
    <row r="210" ht="12.75" customHeight="1">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row>
    <row r="211" ht="12.75" customHeight="1">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row>
    <row r="212" ht="12.75" customHeight="1">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row>
    <row r="213" ht="12.75" customHeight="1">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row>
    <row r="214" ht="12.75" customHeight="1">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row>
    <row r="215" ht="12.75" customHeight="1">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row>
    <row r="216" ht="12.75" customHeight="1">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row>
    <row r="217" ht="12.75" customHeight="1">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row>
    <row r="218" ht="12.75" customHeight="1">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row>
    <row r="219" ht="12.75" customHeight="1">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row>
    <row r="220" ht="12.75" customHeight="1">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row>
    <row r="221" ht="12.75" customHeight="1">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row>
    <row r="222" ht="12.75" customHeight="1">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row>
    <row r="223" ht="12.75" customHeight="1">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row>
    <row r="224" ht="12.75" customHeight="1">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row>
    <row r="225" ht="12.75" customHeight="1">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row>
    <row r="226" ht="12.75" customHeight="1">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row>
    <row r="227" ht="12.75" customHeight="1">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row>
    <row r="228" ht="12.75" customHeight="1">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row>
    <row r="229" ht="12.75" customHeight="1">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row>
    <row r="230" ht="12.75" customHeight="1">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row>
    <row r="231" ht="12.75" customHeight="1">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row>
    <row r="232" ht="12.75" customHeight="1">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row>
    <row r="233" ht="12.75" customHeight="1">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row>
    <row r="234" ht="12.75" customHeight="1">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row>
    <row r="235" ht="12.75" customHeight="1">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row>
    <row r="236" ht="12.75" customHeight="1">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row>
    <row r="237" ht="12.75" customHeight="1">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row>
    <row r="238" ht="12.75" customHeight="1">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row>
    <row r="239" ht="12.75" customHeight="1">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row>
    <row r="240" ht="12.75" customHeight="1">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row>
    <row r="241" ht="12.75" customHeight="1">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row>
    <row r="242" ht="12.75" customHeight="1">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row>
    <row r="243" ht="12.75" customHeight="1">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row>
    <row r="244" ht="12.75" customHeight="1">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row>
    <row r="245" ht="12.75" customHeight="1">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row>
    <row r="246" ht="12.75" customHeight="1">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row>
    <row r="247" ht="12.75" customHeight="1">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row>
    <row r="248" ht="12.75" customHeight="1">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row>
    <row r="249" ht="12.75" customHeight="1">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row>
    <row r="250" ht="12.75" customHeight="1">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row>
    <row r="251" ht="12.75" customHeight="1">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row>
    <row r="252" ht="12.75" customHeight="1">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row>
    <row r="253" ht="12.75" customHeight="1">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row>
    <row r="254" ht="12.75" customHeight="1">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row>
    <row r="255" ht="12.75" customHeight="1">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row>
    <row r="256" ht="12.75" customHeight="1">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row>
    <row r="257" ht="12.75" customHeight="1">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row>
    <row r="258" ht="12.75" customHeight="1">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row>
    <row r="259" ht="12.75" customHeight="1">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row>
    <row r="260" ht="12.75" customHeight="1">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row>
    <row r="261" ht="12.75" customHeight="1">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row>
    <row r="262" ht="12.75" customHeight="1">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row>
    <row r="263" ht="12.75" customHeight="1">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row>
    <row r="264" ht="12.75" customHeight="1">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row>
    <row r="265" ht="12.75" customHeight="1">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row>
    <row r="266" ht="12.75" customHeight="1">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row>
    <row r="267" ht="12.75" customHeight="1">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row>
    <row r="268" ht="12.75" customHeight="1">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row>
    <row r="269" ht="12.75" customHeight="1">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row>
    <row r="270" ht="12.75" customHeight="1">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row>
    <row r="271" ht="12.75" customHeight="1">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row>
    <row r="272" ht="12.75" customHeight="1">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row>
    <row r="273" ht="12.75" customHeight="1">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row>
    <row r="274" ht="12.75" customHeight="1">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row>
    <row r="275" ht="12.75" customHeight="1">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row>
    <row r="276" ht="12.75" customHeight="1">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row>
    <row r="277" ht="12.75" customHeight="1">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row>
    <row r="278" ht="12.75" customHeight="1">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row>
    <row r="279" ht="12.75" customHeight="1">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row>
    <row r="280" ht="12.75" customHeight="1">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row>
    <row r="281" ht="12.75" customHeight="1">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row>
    <row r="282" ht="12.75" customHeight="1">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row>
    <row r="283" ht="12.75" customHeight="1">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row>
    <row r="284" ht="12.75" customHeight="1">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row>
    <row r="285" ht="12.75" customHeight="1">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row>
    <row r="286" ht="12.75" customHeight="1">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row>
    <row r="287" ht="12.75" customHeight="1">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row>
    <row r="288" ht="12.75" customHeight="1">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row>
    <row r="289" ht="12.75" customHeight="1">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row>
    <row r="290" ht="12.75" customHeight="1">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row>
    <row r="291" ht="12.75" customHeight="1">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row>
    <row r="292" ht="12.75" customHeight="1">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row>
    <row r="293" ht="12.75" customHeight="1">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row>
    <row r="294" ht="12.75" customHeight="1">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row>
    <row r="295" ht="12.75" customHeight="1">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row>
    <row r="296" ht="12.75" customHeight="1">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row>
    <row r="297" ht="12.75" customHeight="1">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row>
    <row r="298" ht="12.75" customHeight="1">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row>
    <row r="299" ht="12.75" customHeight="1">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row>
    <row r="300" ht="12.75" customHeight="1">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row>
    <row r="301" ht="12.75" customHeight="1">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row>
    <row r="302" ht="12.75" customHeight="1">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row>
    <row r="303" ht="12.75" customHeight="1">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row>
    <row r="304" ht="12.75" customHeight="1">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row>
    <row r="305" ht="12.75" customHeight="1">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row>
    <row r="306" ht="12.75" customHeight="1">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row>
    <row r="307" ht="12.75" customHeight="1">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ht="12.75" customHeight="1">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row>
    <row r="309" ht="12.75" customHeight="1">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row>
    <row r="310" ht="12.75" customHeight="1">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row>
    <row r="311" ht="12.75" customHeight="1">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row>
    <row r="312" ht="12.75" customHeight="1">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row>
    <row r="313" ht="12.75" customHeight="1">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row>
    <row r="314" ht="12.75" customHeight="1">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row>
    <row r="315" ht="12.75" customHeight="1">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row>
    <row r="316" ht="12.75" customHeight="1">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row>
    <row r="317" ht="12.75" customHeight="1">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row>
    <row r="318" ht="12.75" customHeight="1">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row>
    <row r="319" ht="12.75" customHeight="1">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row>
    <row r="320" ht="12.75" customHeight="1">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row>
    <row r="321" ht="12.75" customHeight="1">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row>
    <row r="322" ht="12.75" customHeight="1">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row>
    <row r="323" ht="12.75" customHeight="1">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row>
    <row r="324" ht="12.75" customHeight="1">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row>
    <row r="325" ht="12.75" customHeight="1">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row>
    <row r="326" ht="12.75" customHeight="1">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row>
    <row r="327" ht="12.75" customHeight="1">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row>
    <row r="328" ht="12.75" customHeight="1">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row>
    <row r="329" ht="12.75" customHeight="1">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row>
    <row r="330" ht="12.75" customHeight="1">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row>
    <row r="331" ht="12.75" customHeight="1">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row>
    <row r="332" ht="12.75" customHeight="1">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row>
    <row r="333" ht="12.75" customHeight="1">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row>
    <row r="334" ht="12.75" customHeight="1">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row>
    <row r="335" ht="12.75" customHeight="1">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row>
    <row r="336" ht="12.75" customHeight="1">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row>
    <row r="337" ht="12.75" customHeight="1">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row>
    <row r="338" ht="12.75" customHeight="1">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row>
    <row r="339" ht="12.75" customHeight="1">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row>
    <row r="340" ht="12.75" customHeight="1">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row>
    <row r="341" ht="12.75" customHeight="1">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row>
    <row r="342" ht="12.75" customHeight="1">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row>
    <row r="343" ht="12.75" customHeight="1">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row>
    <row r="344" ht="12.75" customHeight="1">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row>
    <row r="345" ht="12.75" customHeight="1">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row>
    <row r="346" ht="12.75" customHeight="1">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row>
    <row r="347" ht="12.75" customHeight="1">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row>
    <row r="348" ht="12.75" customHeight="1">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row>
    <row r="349" ht="12.75" customHeight="1">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row>
    <row r="350" ht="12.75" customHeight="1">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row>
    <row r="351" ht="12.75" customHeight="1">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row>
    <row r="352" ht="12.75" customHeight="1">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row>
    <row r="353" ht="12.75" customHeight="1">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row>
    <row r="354" ht="12.75" customHeight="1">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row>
    <row r="355" ht="12.75" customHeight="1">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row>
    <row r="356" ht="12.75" customHeight="1">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row>
    <row r="357" ht="12.75" customHeight="1">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row>
    <row r="358" ht="12.75" customHeight="1">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row>
    <row r="359" ht="12.75" customHeight="1">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row>
    <row r="360" ht="12.75" customHeight="1">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row>
    <row r="361" ht="12.75" customHeight="1">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row>
    <row r="362" ht="12.75" customHeight="1">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row>
    <row r="363" ht="12.75" customHeight="1">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row>
    <row r="364" ht="12.75" customHeight="1">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row>
    <row r="365" ht="12.75" customHeight="1">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row>
    <row r="366" ht="12.75" customHeight="1">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row>
    <row r="367" ht="12.75" customHeight="1">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row>
    <row r="368" ht="12.75" customHeight="1">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row>
    <row r="369" ht="12.75" customHeight="1">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row>
    <row r="370" ht="12.75" customHeight="1">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row>
    <row r="371" ht="12.75" customHeight="1">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row>
    <row r="372" ht="12.75" customHeight="1">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row>
    <row r="373" ht="12.75" customHeight="1">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row>
    <row r="374" ht="12.75" customHeight="1">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row>
    <row r="375" ht="12.75" customHeight="1">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row>
    <row r="376" ht="12.75" customHeight="1">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row>
    <row r="377" ht="12.75" customHeight="1">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row>
    <row r="378" ht="12.75" customHeight="1">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row>
    <row r="379" ht="12.75" customHeight="1">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row>
    <row r="380" ht="12.75" customHeight="1">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row>
    <row r="381" ht="12.75" customHeight="1">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row>
    <row r="382" ht="12.75" customHeight="1">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row>
    <row r="383" ht="12.75" customHeight="1">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row>
    <row r="384" ht="12.75" customHeight="1">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row>
    <row r="385" ht="12.75" customHeight="1">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row>
    <row r="386" ht="12.75" customHeight="1">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row>
    <row r="387" ht="12.75" customHeight="1">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row>
    <row r="388" ht="12.75" customHeight="1">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row>
    <row r="389" ht="12.75" customHeight="1">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row>
    <row r="390" ht="12.75" customHeight="1">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row>
    <row r="391" ht="12.75" customHeight="1">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row>
    <row r="392" ht="12.75" customHeight="1">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row>
    <row r="393" ht="12.75" customHeight="1">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row>
    <row r="394" ht="12.75" customHeight="1">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row>
    <row r="395" ht="12.75" customHeight="1">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row>
    <row r="396" ht="12.75" customHeight="1">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row>
    <row r="397" ht="12.75" customHeight="1">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row>
    <row r="398" ht="12.75" customHeight="1">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row>
    <row r="399" ht="12.75" customHeight="1">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row>
    <row r="400" ht="12.75" customHeight="1">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row>
    <row r="401" ht="12.75" customHeight="1">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row>
    <row r="402" ht="12.75" customHeight="1">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row>
    <row r="403" ht="12.75" customHeight="1">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row>
    <row r="404" ht="12.75" customHeight="1">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row>
    <row r="405" ht="12.75" customHeight="1">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row>
    <row r="406" ht="12.75" customHeight="1">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row>
    <row r="407" ht="12.75" customHeight="1">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row>
    <row r="408" ht="12.75" customHeight="1">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row>
    <row r="409" ht="12.75" customHeight="1">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row>
    <row r="410" ht="12.75" customHeight="1">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row>
    <row r="411" ht="12.75" customHeight="1">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row>
    <row r="412" ht="12.75" customHeight="1">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row>
    <row r="413" ht="12.75" customHeight="1">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row>
    <row r="414" ht="12.75" customHeight="1">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row>
    <row r="415" ht="12.75" customHeight="1">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row>
    <row r="416" ht="12.75" customHeight="1">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row>
    <row r="417" ht="12.75" customHeight="1">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row>
    <row r="418" ht="12.75" customHeight="1">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row>
    <row r="419" ht="12.75" customHeight="1">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row>
    <row r="420" ht="12.75" customHeight="1">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row>
    <row r="421" ht="12.75" customHeight="1">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row>
    <row r="422" ht="12.75" customHeight="1">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row>
    <row r="423" ht="12.75" customHeight="1">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row>
    <row r="424" ht="12.75" customHeight="1">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row>
    <row r="425" ht="12.75" customHeight="1">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row>
    <row r="426" ht="12.75" customHeight="1">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row>
    <row r="427" ht="12.75" customHeight="1">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row>
    <row r="428" ht="12.75" customHeight="1">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row>
    <row r="429" ht="12.75" customHeight="1">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row>
    <row r="430" ht="12.75" customHeight="1">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row>
    <row r="431" ht="12.75" customHeight="1">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row>
    <row r="432" ht="12.75" customHeight="1">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row>
    <row r="433" ht="12.75" customHeight="1">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row>
    <row r="434" ht="12.75" customHeight="1">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row>
    <row r="435" ht="12.75" customHeight="1">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row>
    <row r="436" ht="12.75" customHeight="1">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row>
    <row r="437" ht="12.75" customHeight="1">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row>
    <row r="438" ht="12.75" customHeight="1">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row>
    <row r="439" ht="12.75" customHeight="1">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row>
    <row r="440" ht="12.75" customHeight="1">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row>
    <row r="441" ht="12.75" customHeight="1">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row>
    <row r="442" ht="12.75" customHeight="1">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row>
    <row r="443" ht="12.75" customHeight="1">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row>
    <row r="444" ht="12.75" customHeight="1">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row>
    <row r="445" ht="12.75" customHeight="1">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row>
    <row r="446" ht="12.75" customHeight="1">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row>
    <row r="447" ht="12.75" customHeight="1">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row>
    <row r="448" ht="12.75" customHeight="1">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row>
    <row r="449" ht="12.75" customHeight="1">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row>
    <row r="450" ht="12.75" customHeight="1">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row>
    <row r="451" ht="12.75" customHeight="1">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row>
    <row r="452" ht="12.75" customHeight="1">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row>
    <row r="453" ht="12.75" customHeight="1">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row>
    <row r="454" ht="12.75" customHeight="1">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row>
    <row r="455" ht="12.75" customHeight="1">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row>
    <row r="456" ht="12.75" customHeight="1">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row>
    <row r="457" ht="12.75" customHeight="1">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row>
    <row r="458" ht="12.75" customHeight="1">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row>
    <row r="459" ht="12.75" customHeight="1">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row>
    <row r="460" ht="12.75" customHeight="1">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row>
    <row r="461" ht="12.75" customHeight="1">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row>
    <row r="462" ht="12.75" customHeight="1">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row>
    <row r="463" ht="12.75" customHeight="1">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row>
    <row r="464" ht="12.75" customHeight="1">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row>
    <row r="465" ht="12.75" customHeight="1">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row>
    <row r="466" ht="12.75" customHeight="1">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row>
    <row r="467" ht="12.75" customHeight="1">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row>
    <row r="468" ht="12.75" customHeight="1">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row>
    <row r="469" ht="12.75" customHeight="1">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row>
    <row r="470" ht="12.75" customHeight="1">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row>
    <row r="471" ht="12.75" customHeight="1">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row>
    <row r="472" ht="12.75" customHeight="1">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row>
    <row r="473" ht="12.75" customHeight="1">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row>
    <row r="474" ht="12.75" customHeight="1">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row>
    <row r="475" ht="12.75" customHeight="1">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row>
    <row r="476" ht="12.75" customHeight="1">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row>
    <row r="477" ht="12.75" customHeight="1">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row>
    <row r="478" ht="12.75" customHeight="1">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row>
    <row r="479" ht="12.75" customHeight="1">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row>
    <row r="480" ht="12.75" customHeight="1">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row>
    <row r="481" ht="12.75" customHeight="1">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row>
    <row r="482" ht="12.75" customHeight="1">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row>
    <row r="483" ht="12.75" customHeight="1">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row>
    <row r="484" ht="12.75" customHeight="1">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row>
    <row r="485" ht="12.75" customHeight="1">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row>
    <row r="486" ht="12.75" customHeight="1">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row>
    <row r="487" ht="12.75" customHeight="1">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row>
    <row r="488" ht="12.75" customHeight="1">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row>
    <row r="489" ht="12.75" customHeight="1">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row>
    <row r="490" ht="12.75" customHeight="1">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row>
    <row r="491" ht="12.75" customHeight="1">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row>
    <row r="492" ht="12.75" customHeight="1">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row>
    <row r="493" ht="12.75" customHeight="1">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row>
    <row r="494" ht="12.75" customHeight="1">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row>
    <row r="495" ht="12.75" customHeight="1">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row>
    <row r="496" ht="12.75" customHeight="1">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row>
    <row r="497" ht="12.75" customHeight="1">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row>
    <row r="498" ht="12.75" customHeight="1">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row>
    <row r="499" ht="12.75" customHeight="1">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row>
    <row r="500" ht="12.75" customHeight="1">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row>
    <row r="501" ht="12.75" customHeight="1">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row>
    <row r="502" ht="12.75" customHeight="1">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row>
    <row r="503" ht="12.75" customHeight="1">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row>
    <row r="504" ht="12.75" customHeight="1">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row>
    <row r="505" ht="12.75" customHeight="1">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row>
    <row r="506" ht="12.75" customHeight="1">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row>
    <row r="507" ht="12.75" customHeight="1">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row>
    <row r="508" ht="12.75" customHeight="1">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row>
    <row r="509" ht="12.75" customHeight="1">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row>
    <row r="510" ht="12.75" customHeight="1">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row>
    <row r="511" ht="12.75" customHeight="1">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row>
    <row r="512" ht="12.75" customHeight="1">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row>
    <row r="513" ht="12.75" customHeight="1">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row>
    <row r="514" ht="12.75" customHeight="1">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row>
    <row r="515" ht="12.75" customHeight="1">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row>
    <row r="516" ht="12.75" customHeight="1">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row>
    <row r="517" ht="12.75" customHeight="1">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row>
    <row r="518" ht="12.75" customHeight="1">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row>
    <row r="519" ht="12.75" customHeight="1">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row>
    <row r="520" ht="12.75" customHeight="1">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row>
    <row r="521" ht="12.75" customHeight="1">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row>
    <row r="522" ht="12.75" customHeight="1">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row>
    <row r="523" ht="12.75" customHeight="1">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row>
    <row r="524" ht="12.75" customHeight="1">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row>
    <row r="525" ht="12.75" customHeight="1">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row>
    <row r="526" ht="12.75" customHeight="1">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row>
    <row r="527" ht="12.75" customHeight="1">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row>
    <row r="528" ht="12.75" customHeight="1">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row>
    <row r="529" ht="12.75" customHeight="1">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row>
    <row r="530" ht="12.75" customHeight="1">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row>
    <row r="531" ht="12.75" customHeight="1">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row>
    <row r="532" ht="12.75" customHeight="1">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row>
    <row r="533" ht="12.75" customHeight="1">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row>
    <row r="534" ht="12.75" customHeight="1">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row>
    <row r="535" ht="12.75" customHeight="1">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row>
    <row r="536" ht="12.75" customHeight="1">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row>
    <row r="537" ht="12.75" customHeight="1">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row>
    <row r="538" ht="12.75" customHeight="1">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row>
    <row r="539" ht="12.75" customHeight="1">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row>
    <row r="540" ht="12.75" customHeight="1">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row>
    <row r="541" ht="12.75" customHeight="1">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row>
    <row r="542" ht="12.75" customHeight="1">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row>
    <row r="543" ht="12.75" customHeight="1">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row>
    <row r="544" ht="12.75" customHeight="1">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row>
    <row r="545" ht="12.75" customHeight="1">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row>
    <row r="546" ht="12.75" customHeight="1">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row>
    <row r="547" ht="12.75" customHeight="1">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row>
    <row r="548" ht="12.75" customHeight="1">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row>
    <row r="549" ht="12.75" customHeight="1">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row>
    <row r="550" ht="12.75" customHeight="1">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row>
    <row r="551" ht="12.75" customHeight="1">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row>
    <row r="552" ht="12.75" customHeight="1">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row>
    <row r="553" ht="12.75" customHeight="1">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row>
    <row r="554" ht="12.75" customHeight="1">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row>
    <row r="555" ht="12.75" customHeight="1">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row>
    <row r="556" ht="12.75" customHeight="1">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row>
    <row r="557" ht="12.75" customHeight="1">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row>
    <row r="558" ht="12.75" customHeight="1">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row>
    <row r="559" ht="12.75" customHeight="1">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row>
    <row r="560" ht="12.75" customHeight="1">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row>
    <row r="561" ht="12.75" customHeight="1">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row>
    <row r="562" ht="12.75" customHeight="1">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row>
    <row r="563" ht="12.75" customHeight="1">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row>
    <row r="564" ht="12.75" customHeight="1">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row>
    <row r="565" ht="12.75" customHeight="1">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row>
    <row r="566" ht="12.75" customHeight="1">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row>
    <row r="567" ht="12.75" customHeight="1">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row>
    <row r="568" ht="12.75" customHeight="1">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row>
    <row r="569" ht="12.75" customHeight="1">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row>
    <row r="570" ht="12.75" customHeight="1">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row>
    <row r="571" ht="12.75" customHeight="1">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row>
    <row r="572" ht="12.75" customHeight="1">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row>
    <row r="573" ht="12.75" customHeight="1">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row>
    <row r="574" ht="12.75" customHeight="1">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row>
    <row r="575" ht="12.75" customHeight="1">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row>
    <row r="576" ht="12.75" customHeight="1">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row>
    <row r="577" ht="12.75" customHeight="1">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row>
    <row r="578" ht="12.75" customHeight="1">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row>
    <row r="579" ht="12.75" customHeight="1">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row>
    <row r="580" ht="12.75" customHeight="1">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row>
    <row r="581" ht="12.75" customHeight="1">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row>
    <row r="582" ht="12.75" customHeight="1">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row>
    <row r="583" ht="12.75" customHeight="1">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row>
    <row r="584" ht="12.75" customHeight="1">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row>
    <row r="585" ht="12.75" customHeight="1">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row>
    <row r="586" ht="12.75" customHeight="1">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row>
    <row r="587" ht="12.75" customHeight="1">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row>
    <row r="588" ht="12.75" customHeight="1">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row>
    <row r="589" ht="12.75" customHeight="1">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row>
    <row r="590" ht="12.75" customHeight="1">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row>
    <row r="591" ht="12.75" customHeight="1">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row>
    <row r="592" ht="12.75" customHeight="1">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row>
    <row r="593" ht="12.75" customHeight="1">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row>
    <row r="594" ht="12.75" customHeight="1">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row>
    <row r="595" ht="12.75" customHeight="1">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row>
    <row r="596" ht="12.75" customHeight="1">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row>
    <row r="597" ht="12.75" customHeight="1">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row>
    <row r="598" ht="12.75" customHeight="1">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row>
    <row r="599" ht="12.75" customHeight="1">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row>
    <row r="600" ht="12.75" customHeight="1">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row>
    <row r="601" ht="12.75" customHeight="1">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row>
    <row r="602" ht="12.75" customHeight="1">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row>
    <row r="603" ht="12.75" customHeight="1">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row>
    <row r="604" ht="12.75" customHeight="1">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row>
    <row r="605" ht="12.75" customHeight="1">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row>
    <row r="606" ht="12.75" customHeight="1">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row>
    <row r="607" ht="12.75" customHeight="1">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row>
    <row r="608" ht="12.75" customHeight="1">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row>
    <row r="609" ht="12.75" customHeight="1">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row>
    <row r="610" ht="12.75" customHeight="1">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row>
    <row r="611" ht="12.75" customHeight="1">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row>
    <row r="612" ht="12.75" customHeight="1">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row>
    <row r="613" ht="12.75" customHeight="1">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row>
    <row r="614" ht="12.75" customHeight="1">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row>
    <row r="615" ht="12.75" customHeight="1">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row>
    <row r="616" ht="12.75" customHeight="1">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row>
    <row r="617" ht="12.75" customHeight="1">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row>
    <row r="618" ht="12.75" customHeight="1">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row>
    <row r="619" ht="12.75" customHeight="1">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row>
    <row r="620" ht="12.75" customHeight="1">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row>
    <row r="621" ht="12.75" customHeight="1">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row>
    <row r="622" ht="12.75" customHeight="1">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row>
    <row r="623" ht="12.75" customHeight="1">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row>
    <row r="624" ht="12.75" customHeight="1">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row>
    <row r="625" ht="12.75" customHeight="1">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row>
    <row r="626" ht="12.75" customHeight="1">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row>
    <row r="627" ht="12.75" customHeight="1">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row>
    <row r="628" ht="12.75" customHeight="1">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row>
    <row r="629" ht="12.75" customHeight="1">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row>
    <row r="630" ht="12.75" customHeight="1">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row>
    <row r="631" ht="12.75" customHeight="1">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row>
    <row r="632" ht="12.75" customHeight="1">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row>
    <row r="633" ht="12.75" customHeight="1">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row>
    <row r="634" ht="12.75" customHeight="1">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row>
    <row r="635" ht="12.75" customHeight="1">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row>
    <row r="636" ht="12.75" customHeight="1">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row>
    <row r="637" ht="12.75" customHeight="1">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row>
    <row r="638" ht="12.75" customHeight="1">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row>
    <row r="639" ht="12.75" customHeight="1">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row>
    <row r="640" ht="12.75" customHeight="1">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row>
    <row r="641" ht="12.75" customHeight="1">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row>
    <row r="642" ht="12.75" customHeight="1">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row>
    <row r="643" ht="12.75" customHeight="1">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row>
    <row r="644" ht="12.75" customHeight="1">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row>
    <row r="645" ht="12.75" customHeight="1">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row>
    <row r="646" ht="12.75" customHeight="1">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row>
    <row r="647" ht="12.75" customHeight="1">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row>
    <row r="648" ht="12.75" customHeight="1">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row>
    <row r="649" ht="12.75" customHeight="1">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row>
    <row r="650" ht="12.75" customHeight="1">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row>
    <row r="651" ht="12.75" customHeight="1">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row>
    <row r="652" ht="12.75" customHeight="1">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row>
    <row r="653" ht="12.75" customHeight="1">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row>
    <row r="654" ht="12.75" customHeight="1">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row>
    <row r="655" ht="12.75" customHeight="1">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row>
    <row r="656" ht="12.75" customHeight="1">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row>
    <row r="657" ht="12.75" customHeight="1">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row>
    <row r="658" ht="12.75" customHeight="1">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row>
    <row r="659" ht="12.75" customHeight="1">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row>
    <row r="660" ht="12.75" customHeight="1">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row>
    <row r="661" ht="12.75" customHeight="1">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row>
    <row r="662" ht="12.75" customHeight="1">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row>
    <row r="663" ht="12.75" customHeight="1">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row>
    <row r="664" ht="12.75" customHeight="1">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row>
    <row r="665" ht="12.75" customHeight="1">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row>
    <row r="666" ht="12.75" customHeight="1">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row>
    <row r="667" ht="12.75" customHeight="1">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row>
    <row r="668" ht="12.75" customHeight="1">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row>
    <row r="669" ht="12.75" customHeight="1">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row>
    <row r="670" ht="12.75" customHeight="1">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row>
    <row r="671" ht="12.75" customHeight="1">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row>
    <row r="672" ht="12.75" customHeight="1">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row>
    <row r="673" ht="12.75" customHeight="1">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row>
    <row r="674" ht="12.75" customHeight="1">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row>
    <row r="675" ht="12.75" customHeight="1">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row>
    <row r="676" ht="12.75" customHeight="1">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row>
    <row r="677" ht="12.75" customHeight="1">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row>
    <row r="678" ht="12.75" customHeight="1">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row>
    <row r="679" ht="12.75" customHeight="1">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row>
    <row r="680" ht="12.75" customHeight="1">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row>
    <row r="681" ht="12.75" customHeight="1">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row>
    <row r="682" ht="12.75" customHeight="1">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row>
    <row r="683" ht="12.75" customHeight="1">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row>
    <row r="684" ht="12.75" customHeight="1">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row>
    <row r="685" ht="12.75" customHeight="1">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row>
    <row r="686" ht="12.75" customHeight="1">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row>
    <row r="687" ht="12.75" customHeight="1">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row>
    <row r="688" ht="12.75" customHeight="1">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row>
    <row r="689" ht="12.75" customHeight="1">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row>
    <row r="690" ht="12.75" customHeight="1">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row>
    <row r="691" ht="12.75" customHeight="1">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row>
    <row r="692" ht="12.75" customHeight="1">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row>
    <row r="693" ht="12.75" customHeight="1">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row>
    <row r="694" ht="12.75" customHeight="1">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row>
    <row r="695" ht="12.75" customHeight="1">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row>
    <row r="696" ht="12.75" customHeight="1">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row>
    <row r="697" ht="12.75" customHeight="1">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row>
    <row r="698" ht="12.75" customHeight="1">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row>
    <row r="699" ht="12.75" customHeight="1">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row>
    <row r="700" ht="12.75" customHeight="1">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row>
    <row r="701" ht="12.75" customHeight="1">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row>
    <row r="702" ht="12.75" customHeight="1">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row>
    <row r="703" ht="12.75" customHeight="1">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row>
    <row r="704" ht="12.75" customHeight="1">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row>
    <row r="705" ht="12.75" customHeight="1">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row>
    <row r="706" ht="12.75" customHeight="1">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row>
    <row r="707" ht="12.75" customHeight="1">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row>
    <row r="708" ht="12.75" customHeight="1">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row>
    <row r="709" ht="12.75" customHeight="1">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row>
    <row r="710" ht="12.75" customHeight="1">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row>
    <row r="711" ht="12.75" customHeight="1">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row>
    <row r="712" ht="12.75" customHeight="1">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row>
    <row r="713" ht="12.75" customHeight="1">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row>
    <row r="714" ht="12.75" customHeight="1">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row>
    <row r="715" ht="12.75" customHeight="1">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row>
    <row r="716" ht="12.75" customHeight="1">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row>
    <row r="717" ht="12.75" customHeight="1">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row>
    <row r="718" ht="12.75" customHeight="1">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row>
    <row r="719" ht="12.75" customHeight="1">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row>
    <row r="720" ht="12.75" customHeight="1">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row>
    <row r="721" ht="12.75" customHeight="1">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row>
    <row r="722" ht="12.75" customHeight="1">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row>
    <row r="723" ht="12.75" customHeight="1">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row>
    <row r="724" ht="12.75" customHeight="1">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row>
    <row r="725" ht="12.75" customHeight="1">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row>
    <row r="726" ht="12.75" customHeight="1">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row>
    <row r="727" ht="12.75" customHeight="1">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row>
    <row r="728" ht="12.75" customHeight="1">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row>
    <row r="729" ht="12.75" customHeight="1">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row>
    <row r="730" ht="12.75" customHeight="1">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row>
    <row r="731" ht="12.75" customHeight="1">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row>
    <row r="732" ht="12.75" customHeight="1">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row>
    <row r="733" ht="12.75" customHeight="1">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row>
    <row r="734" ht="12.75" customHeight="1">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row>
    <row r="735" ht="12.75" customHeight="1">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row>
    <row r="736" ht="12.75" customHeight="1">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row>
    <row r="737" ht="12.75" customHeight="1">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row>
    <row r="738" ht="12.75" customHeight="1">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row>
    <row r="739" ht="12.75" customHeight="1">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row>
    <row r="740" ht="12.75" customHeight="1">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row>
    <row r="741" ht="12.75" customHeight="1">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row>
    <row r="742" ht="12.75" customHeight="1">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row>
    <row r="743" ht="12.75" customHeight="1">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row>
    <row r="744" ht="12.75" customHeight="1">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row>
    <row r="745" ht="12.75" customHeight="1">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row>
    <row r="746" ht="12.75" customHeight="1">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row>
    <row r="747" ht="12.75" customHeight="1">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row>
    <row r="748" ht="12.75" customHeight="1">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row>
    <row r="749" ht="12.75" customHeight="1">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row>
    <row r="750" ht="12.75" customHeight="1">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row>
    <row r="751" ht="12.75" customHeight="1">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row>
    <row r="752" ht="12.75" customHeight="1">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row>
    <row r="753" ht="12.75" customHeight="1">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row>
    <row r="754" ht="12.75" customHeight="1">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row>
    <row r="755" ht="12.75" customHeight="1">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row>
    <row r="756" ht="12.75" customHeight="1">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row>
    <row r="757" ht="12.75" customHeight="1">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row>
    <row r="758" ht="12.75" customHeight="1">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row>
    <row r="759" ht="12.75" customHeight="1">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row>
    <row r="760" ht="12.75" customHeight="1">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row>
    <row r="761" ht="12.75" customHeight="1">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row>
    <row r="762" ht="12.75" customHeight="1">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row>
    <row r="763" ht="12.75" customHeight="1">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row>
    <row r="764" ht="12.75" customHeight="1">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row>
    <row r="765" ht="12.75" customHeight="1">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row>
    <row r="766" ht="12.75" customHeight="1">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row>
    <row r="767" ht="12.75" customHeight="1">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row>
    <row r="768" ht="12.75" customHeight="1">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row>
    <row r="769" ht="12.75" customHeight="1">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row>
    <row r="770" ht="12.75" customHeight="1">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row>
    <row r="771" ht="12.75" customHeight="1">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row>
    <row r="772" ht="12.75" customHeight="1">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row>
    <row r="773" ht="12.75" customHeight="1">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row>
    <row r="774" ht="12.75" customHeight="1">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row>
    <row r="775" ht="12.75" customHeight="1">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row>
    <row r="776" ht="12.75" customHeight="1">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row>
    <row r="777" ht="12.75" customHeight="1">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row>
    <row r="778" ht="12.75" customHeight="1">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row>
    <row r="779" ht="12.75" customHeight="1">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row>
    <row r="780" ht="12.75" customHeight="1">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row>
    <row r="781" ht="12.75" customHeight="1">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row>
    <row r="782" ht="12.75" customHeight="1">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row>
    <row r="783" ht="12.75" customHeight="1">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row>
    <row r="784" ht="12.75" customHeight="1">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row>
    <row r="785" ht="12.75" customHeight="1">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row>
    <row r="786" ht="12.75" customHeight="1">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row>
    <row r="787" ht="12.75" customHeight="1">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row>
    <row r="788" ht="12.75" customHeight="1">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row>
    <row r="789" ht="12.75" customHeight="1">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row>
    <row r="790" ht="12.75" customHeight="1">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row>
    <row r="791" ht="12.75" customHeight="1">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row>
    <row r="792" ht="12.75" customHeight="1">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row>
    <row r="793" ht="12.75" customHeight="1">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row>
    <row r="794" ht="12.75" customHeight="1">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row>
    <row r="795" ht="12.75" customHeight="1">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row>
    <row r="796" ht="12.75" customHeight="1">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row>
    <row r="797" ht="12.75" customHeight="1">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row>
    <row r="798" ht="12.75" customHeight="1">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row>
    <row r="799" ht="12.75" customHeight="1">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row>
    <row r="800" ht="12.75" customHeight="1">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row>
    <row r="801" ht="12.75" customHeight="1">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row>
    <row r="802" ht="12.75" customHeight="1">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row>
    <row r="803" ht="12.75" customHeight="1">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row>
    <row r="804" ht="12.75" customHeight="1">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row>
    <row r="805" ht="12.75" customHeight="1">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row>
    <row r="806" ht="12.75" customHeight="1">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row>
    <row r="807" ht="12.75" customHeight="1">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row>
    <row r="808" ht="12.75" customHeight="1">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row>
    <row r="809" ht="12.75" customHeight="1">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row>
    <row r="810" ht="12.75" customHeight="1">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row>
    <row r="811" ht="12.75" customHeight="1">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row>
    <row r="812" ht="12.75" customHeight="1">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row>
    <row r="813" ht="12.75" customHeight="1">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row>
    <row r="814" ht="12.75" customHeight="1">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row>
    <row r="815" ht="12.75" customHeight="1">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row>
    <row r="816" ht="12.75" customHeight="1">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row>
    <row r="817" ht="12.75" customHeight="1">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row>
    <row r="818" ht="12.75" customHeight="1">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row>
    <row r="819" ht="12.75" customHeight="1">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row>
    <row r="820" ht="12.75" customHeight="1">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row>
    <row r="821" ht="12.75" customHeight="1">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row>
    <row r="822" ht="12.75" customHeight="1">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row>
    <row r="823" ht="12.75" customHeight="1">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row>
    <row r="824" ht="12.75" customHeight="1">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row>
    <row r="825" ht="12.75" customHeight="1">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row>
    <row r="826" ht="12.75" customHeight="1">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row>
    <row r="827" ht="12.75" customHeight="1">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row>
    <row r="828" ht="12.75" customHeight="1">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row>
    <row r="829" ht="12.75" customHeight="1">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row>
    <row r="830" ht="12.75" customHeight="1">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row>
    <row r="831" ht="12.75" customHeight="1">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row>
    <row r="832" ht="12.75" customHeight="1">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row>
    <row r="833" ht="12.75" customHeight="1">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row>
    <row r="834" ht="12.75" customHeight="1">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row>
    <row r="835" ht="12.75" customHeight="1">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row>
    <row r="836" ht="12.75" customHeight="1">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row>
    <row r="837" ht="12.75" customHeight="1">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row>
    <row r="838" ht="12.75" customHeight="1">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row>
    <row r="839" ht="12.75" customHeight="1">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row>
    <row r="840" ht="12.75" customHeight="1">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row>
    <row r="841" ht="12.75" customHeight="1">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row>
    <row r="842" ht="12.75" customHeight="1">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row>
    <row r="843" ht="12.75" customHeight="1">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row>
    <row r="844" ht="12.75" customHeight="1">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row>
    <row r="845" ht="12.75" customHeight="1">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row>
    <row r="846" ht="12.75" customHeight="1">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row>
    <row r="847" ht="12.75" customHeight="1">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row>
    <row r="848" ht="12.75" customHeight="1">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row>
    <row r="849" ht="12.75" customHeight="1">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row>
    <row r="850" ht="12.75" customHeight="1">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row>
    <row r="851" ht="12.75" customHeight="1">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row>
    <row r="852" ht="12.75" customHeight="1">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row>
    <row r="853" ht="12.75" customHeight="1">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row>
    <row r="854" ht="12.75" customHeight="1">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row>
    <row r="855" ht="12.75" customHeight="1">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row>
    <row r="856" ht="12.75" customHeight="1">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row>
    <row r="857" ht="12.75" customHeight="1">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row>
    <row r="858" ht="12.75" customHeight="1">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row>
    <row r="859" ht="12.75" customHeight="1">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row>
    <row r="860" ht="12.75" customHeight="1">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row>
    <row r="861" ht="12.75" customHeight="1">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row>
    <row r="862" ht="12.75" customHeight="1">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row>
    <row r="863" ht="12.75" customHeight="1">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row>
    <row r="864" ht="12.75" customHeight="1">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row>
    <row r="865" ht="12.75" customHeight="1">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row>
    <row r="866" ht="12.75" customHeight="1">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row>
    <row r="867" ht="12.75" customHeight="1">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row>
    <row r="868" ht="12.75" customHeight="1">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row>
    <row r="869" ht="12.75" customHeight="1">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row>
    <row r="870" ht="12.75" customHeight="1">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row>
    <row r="871" ht="12.75" customHeight="1">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row>
    <row r="872" ht="12.75" customHeight="1">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row>
    <row r="873" ht="12.75" customHeight="1">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row>
    <row r="874" ht="12.75" customHeight="1">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row>
    <row r="875" ht="12.75" customHeight="1">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row>
    <row r="876" ht="12.75" customHeight="1">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row>
    <row r="877" ht="12.75" customHeight="1">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row>
    <row r="878" ht="12.75" customHeight="1">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row>
    <row r="879" ht="12.75" customHeight="1">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row>
    <row r="880" ht="12.75" customHeight="1">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row>
    <row r="881" ht="12.75" customHeight="1">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row>
    <row r="882" ht="12.75" customHeight="1">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row>
    <row r="883" ht="12.75" customHeight="1">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row>
    <row r="884" ht="12.75" customHeight="1">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row>
    <row r="885" ht="12.75" customHeight="1">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row>
    <row r="886" ht="12.75" customHeight="1">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row>
    <row r="887" ht="12.75" customHeight="1">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row>
    <row r="888" ht="12.75" customHeight="1">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row>
    <row r="889" ht="12.75" customHeight="1">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row>
    <row r="890" ht="12.75" customHeight="1">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row>
    <row r="891" ht="12.75" customHeight="1">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row>
    <row r="892" ht="12.75" customHeight="1">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row>
    <row r="893" ht="12.75" customHeight="1">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row>
    <row r="894" ht="12.75" customHeight="1">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row>
    <row r="895" ht="12.75" customHeight="1">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row>
    <row r="896" ht="12.75" customHeight="1">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row>
    <row r="897" ht="12.75" customHeight="1">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row>
    <row r="898" ht="12.75" customHeight="1">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row>
    <row r="899" ht="12.75" customHeight="1">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row>
    <row r="900" ht="12.75" customHeight="1">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row>
    <row r="901" ht="12.75" customHeight="1">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row>
    <row r="902" ht="12.75" customHeight="1">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row>
    <row r="903" ht="12.75" customHeight="1">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row>
    <row r="904" ht="12.75" customHeight="1">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row>
    <row r="905" ht="12.75" customHeight="1">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row>
    <row r="906" ht="12.75" customHeight="1">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row>
    <row r="907" ht="12.75" customHeight="1">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row>
    <row r="908" ht="12.75" customHeight="1">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row>
    <row r="909" ht="12.75" customHeight="1">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row>
    <row r="910" ht="12.75" customHeight="1">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row>
    <row r="911" ht="12.75" customHeight="1">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row>
    <row r="912" ht="12.75" customHeight="1">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row>
    <row r="913" ht="12.75" customHeight="1">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row>
    <row r="914" ht="12.75" customHeight="1">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row>
    <row r="915" ht="12.75" customHeight="1">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row>
    <row r="916" ht="12.75" customHeight="1">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row>
    <row r="917" ht="12.75" customHeight="1">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row>
    <row r="918" ht="12.75" customHeight="1">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row>
    <row r="919" ht="12.75" customHeight="1">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row>
    <row r="920" ht="12.75" customHeight="1">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row>
    <row r="921" ht="12.75" customHeight="1">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row>
    <row r="922" ht="12.75" customHeight="1">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row>
    <row r="923" ht="12.75" customHeight="1">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row>
    <row r="924" ht="12.75" customHeight="1">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row>
    <row r="925" ht="12.75" customHeight="1">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row>
    <row r="926" ht="12.75" customHeight="1">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row>
    <row r="927" ht="12.75" customHeight="1">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row>
    <row r="928" ht="12.75" customHeight="1">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row>
    <row r="929" ht="12.75" customHeight="1">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row>
    <row r="930" ht="12.75" customHeight="1">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row>
    <row r="931" ht="12.75" customHeight="1">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row>
    <row r="932" ht="12.75" customHeight="1">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row>
    <row r="933" ht="12.75" customHeight="1">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row>
    <row r="934" ht="12.75" customHeight="1">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row>
    <row r="935" ht="12.75" customHeight="1">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row>
    <row r="936" ht="12.75" customHeight="1">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row>
    <row r="937" ht="12.75" customHeight="1">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row>
    <row r="938" ht="12.75" customHeight="1">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row>
    <row r="939" ht="12.75" customHeight="1">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row>
    <row r="940" ht="12.75" customHeight="1">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row>
    <row r="941" ht="12.75" customHeight="1">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row>
    <row r="942" ht="12.75" customHeight="1">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row>
    <row r="943" ht="12.75" customHeight="1">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row>
    <row r="944" ht="12.75" customHeight="1">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row>
    <row r="945" ht="12.75" customHeight="1">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row>
    <row r="946" ht="12.75" customHeight="1">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row>
    <row r="947" ht="12.75" customHeight="1">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row>
    <row r="948" ht="12.75" customHeight="1">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row>
    <row r="949" ht="12.75" customHeight="1">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row>
    <row r="950" ht="12.75" customHeight="1">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row>
    <row r="951" ht="12.75" customHeight="1">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row>
    <row r="952" ht="12.75" customHeight="1">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row>
    <row r="953" ht="12.75" customHeight="1">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row>
    <row r="954" ht="12.75" customHeight="1">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row>
    <row r="955" ht="12.75" customHeight="1">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row>
    <row r="956" ht="12.75" customHeight="1">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row>
    <row r="957" ht="12.75" customHeight="1">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row>
    <row r="958" ht="12.75" customHeight="1">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row>
    <row r="959" ht="12.75" customHeight="1">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row>
    <row r="960" ht="12.75" customHeight="1">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row>
    <row r="961" ht="12.75" customHeight="1">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row>
    <row r="962" ht="12.75" customHeight="1">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row>
    <row r="963" ht="12.75" customHeight="1">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row>
    <row r="964" ht="12.75" customHeight="1">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row>
    <row r="965" ht="12.75" customHeight="1">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row>
    <row r="966" ht="12.75" customHeight="1">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row>
    <row r="967" ht="12.75" customHeight="1">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row>
    <row r="968" ht="12.75" customHeight="1">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row>
    <row r="969" ht="12.75" customHeight="1">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row>
    <row r="970" ht="12.75" customHeight="1">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row>
    <row r="971" ht="12.75" customHeight="1">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row>
    <row r="972" ht="12.75" customHeight="1">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row>
    <row r="973" ht="12.75" customHeight="1">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row>
    <row r="974" ht="12.75" customHeight="1">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row>
    <row r="975" ht="12.75" customHeight="1">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row>
    <row r="976" ht="12.75" customHeight="1">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row>
    <row r="977" ht="12.75" customHeight="1">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row>
    <row r="978" ht="12.75" customHeight="1">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row>
    <row r="979" ht="12.75" customHeight="1">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row>
    <row r="980" ht="12.75" customHeight="1">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row>
    <row r="981" ht="12.75" customHeight="1">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row>
    <row r="982" ht="12.75" customHeight="1">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row>
    <row r="983" ht="12.75" customHeight="1">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row>
    <row r="984" ht="12.75" customHeight="1">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row>
    <row r="985" ht="12.75" customHeight="1">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row>
    <row r="986" ht="12.75" customHeight="1">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row>
    <row r="987" ht="12.75" customHeight="1">
      <c r="A987" s="114"/>
      <c r="B987" s="114"/>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row>
    <row r="988" ht="12.75" customHeight="1">
      <c r="A988" s="114"/>
      <c r="B988" s="114"/>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row>
    <row r="989" ht="12.75" customHeight="1">
      <c r="A989" s="114"/>
      <c r="B989" s="114"/>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row>
    <row r="990" ht="12.75" customHeight="1">
      <c r="A990" s="114"/>
      <c r="B990" s="114"/>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row>
    <row r="991" ht="12.75" customHeight="1">
      <c r="A991" s="114"/>
      <c r="B991" s="114"/>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row>
    <row r="992" ht="12.75" customHeight="1">
      <c r="A992" s="114"/>
      <c r="B992" s="114"/>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row>
    <row r="993" ht="12.75" customHeight="1">
      <c r="A993" s="114"/>
      <c r="B993" s="114"/>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row>
    <row r="994" ht="12.75" customHeight="1">
      <c r="A994" s="114"/>
      <c r="B994" s="114"/>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row>
    <row r="995" ht="12.75" customHeight="1">
      <c r="A995" s="114"/>
      <c r="B995" s="114"/>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row>
    <row r="996" ht="12.75" customHeight="1">
      <c r="A996" s="114"/>
      <c r="B996" s="114"/>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row>
    <row r="997" ht="12.75" customHeight="1">
      <c r="A997" s="114"/>
      <c r="B997" s="114"/>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row>
    <row r="998" ht="12.75" customHeight="1">
      <c r="A998" s="114"/>
      <c r="B998" s="114"/>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row>
    <row r="999" ht="12.75" customHeight="1">
      <c r="A999" s="114"/>
      <c r="B999" s="114"/>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row>
    <row r="1000" ht="12.75" customHeight="1">
      <c r="A1000" s="114"/>
      <c r="B1000" s="114"/>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6"/>
    <outlinePr summaryBelow="0" summaryRight="0"/>
    <pageSetUpPr fitToPage="1"/>
  </sheetPr>
  <sheetViews>
    <sheetView showGridLines="0" workbookViewId="0"/>
  </sheetViews>
  <sheetFormatPr customHeight="1" defaultColWidth="12.63" defaultRowHeight="15.0"/>
  <cols>
    <col customWidth="1" min="1" max="1" width="1.63"/>
    <col customWidth="1" min="2" max="2" width="120.75"/>
  </cols>
  <sheetData>
    <row r="1" ht="15.75" customHeight="1">
      <c r="A1" s="1"/>
      <c r="B1" s="2"/>
    </row>
    <row r="2" ht="62.25" customHeight="1">
      <c r="A2" s="1"/>
      <c r="B2" s="13"/>
    </row>
    <row r="3" ht="15.75" customHeight="1">
      <c r="A3" s="5"/>
      <c r="B3" s="13"/>
    </row>
    <row r="4" ht="15.75" customHeight="1">
      <c r="A4" s="6"/>
      <c r="B4" s="7" t="s">
        <v>48</v>
      </c>
    </row>
    <row r="5" ht="15.75" customHeight="1">
      <c r="A5" s="14"/>
      <c r="B5" s="13"/>
    </row>
    <row r="6" ht="15.75" customHeight="1">
      <c r="A6" s="5"/>
      <c r="B6" s="3" t="s">
        <v>49</v>
      </c>
    </row>
    <row r="7" ht="6.75" customHeight="1">
      <c r="A7" s="6"/>
      <c r="B7" s="13"/>
    </row>
    <row r="8" ht="15.75" customHeight="1">
      <c r="A8" s="14"/>
      <c r="B8" s="3" t="s">
        <v>50</v>
      </c>
    </row>
    <row r="9" ht="8.25" customHeight="1">
      <c r="A9" s="6"/>
      <c r="B9" s="13"/>
    </row>
    <row r="10" ht="15.75" customHeight="1">
      <c r="A10" s="14"/>
      <c r="B10" s="3" t="s">
        <v>51</v>
      </c>
    </row>
    <row r="11" ht="6.0" customHeight="1">
      <c r="A11" s="6"/>
      <c r="B11" s="13"/>
    </row>
    <row r="12" ht="15.75" customHeight="1">
      <c r="A12" s="6"/>
      <c r="B12" s="3" t="s">
        <v>52</v>
      </c>
    </row>
    <row r="13" ht="6.75" customHeight="1">
      <c r="A13" s="6"/>
      <c r="B13" s="13"/>
    </row>
    <row r="14" ht="15.75" customHeight="1">
      <c r="A14" s="6"/>
      <c r="B14" s="4" t="s">
        <v>53</v>
      </c>
    </row>
    <row r="15" ht="15.75" customHeight="1">
      <c r="A15" s="6"/>
      <c r="B15" s="3" t="s">
        <v>54</v>
      </c>
    </row>
    <row r="16" ht="9.0" customHeight="1">
      <c r="A16" s="6"/>
      <c r="B16" s="13"/>
    </row>
    <row r="17" ht="15.75" customHeight="1">
      <c r="A17" s="14"/>
      <c r="B17" s="4" t="s">
        <v>55</v>
      </c>
    </row>
    <row r="18" ht="15.75" customHeight="1">
      <c r="A18" s="6"/>
      <c r="B18" s="3" t="s">
        <v>56</v>
      </c>
    </row>
    <row r="19" ht="5.25" customHeight="1">
      <c r="A19" s="6"/>
      <c r="B19" s="13"/>
    </row>
    <row r="20" ht="15.75" customHeight="1">
      <c r="A20" s="14"/>
      <c r="B20" s="4" t="s">
        <v>57</v>
      </c>
    </row>
    <row r="21" ht="15.75" customHeight="1">
      <c r="A21" s="14"/>
      <c r="B21" s="3" t="s">
        <v>58</v>
      </c>
    </row>
    <row r="22" ht="15.75" customHeight="1">
      <c r="A22" s="6"/>
      <c r="B22" s="13"/>
    </row>
    <row r="23" ht="15.75" customHeight="1">
      <c r="A23" s="14"/>
      <c r="B23" s="3" t="s">
        <v>59</v>
      </c>
    </row>
    <row r="24" ht="3.0" customHeight="1">
      <c r="A24" s="6"/>
      <c r="B24" s="13"/>
    </row>
    <row r="25" ht="15.75" customHeight="1">
      <c r="A25" s="6"/>
      <c r="B25" s="4" t="s">
        <v>60</v>
      </c>
    </row>
    <row r="26" ht="15.75" customHeight="1">
      <c r="A26" s="6"/>
      <c r="B26" s="3" t="s">
        <v>61</v>
      </c>
    </row>
    <row r="27" ht="15.75" customHeight="1">
      <c r="A27" s="14"/>
      <c r="B27" s="13"/>
    </row>
  </sheetData>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2CC"/>
    <outlinePr summaryBelow="0" summaryRight="0"/>
    <pageSetUpPr/>
  </sheetPr>
  <sheetViews>
    <sheetView showGridLines="0" workbookViewId="0"/>
  </sheetViews>
  <sheetFormatPr customHeight="1" defaultColWidth="12.63" defaultRowHeight="15.0" outlineLevelRow="1"/>
  <cols>
    <col customWidth="1" min="1" max="1" width="2.75"/>
    <col customWidth="1" min="2" max="2" width="33.13"/>
    <col customWidth="1" min="3" max="3" width="35.25"/>
    <col customWidth="1" min="4" max="5" width="31.38"/>
    <col customWidth="1" hidden="1" min="6" max="6" width="31.38"/>
  </cols>
  <sheetData>
    <row r="1" ht="15.75" customHeight="1">
      <c r="A1" s="15"/>
      <c r="B1" s="16"/>
      <c r="C1" s="16"/>
      <c r="D1" s="16"/>
      <c r="E1" s="16"/>
      <c r="F1" s="15"/>
    </row>
    <row r="2" ht="50.25" customHeight="1">
      <c r="A2" s="15"/>
      <c r="B2" s="16"/>
      <c r="C2" s="16"/>
      <c r="D2" s="16"/>
      <c r="E2" s="16"/>
      <c r="F2" s="15"/>
    </row>
    <row r="3" ht="15.75" customHeight="1">
      <c r="A3" s="15"/>
      <c r="B3" s="16"/>
      <c r="C3" s="16"/>
      <c r="D3" s="16"/>
      <c r="E3" s="16"/>
      <c r="F3" s="15"/>
    </row>
    <row r="4" ht="15.75" customHeight="1">
      <c r="A4" s="15"/>
      <c r="B4" s="17" t="s">
        <v>62</v>
      </c>
      <c r="C4" s="16"/>
      <c r="D4" s="16"/>
      <c r="E4" s="16"/>
      <c r="F4" s="15"/>
    </row>
    <row r="5" ht="15.75" customHeight="1">
      <c r="A5" s="15"/>
      <c r="B5" s="17" t="s">
        <v>63</v>
      </c>
      <c r="C5" s="16"/>
      <c r="D5" s="16"/>
      <c r="E5" s="16"/>
      <c r="F5" s="15"/>
    </row>
    <row r="6" ht="15.75" customHeight="1">
      <c r="A6" s="15"/>
      <c r="B6" s="16"/>
      <c r="C6" s="16"/>
      <c r="D6" s="16"/>
      <c r="E6" s="16"/>
      <c r="F6" s="15"/>
    </row>
    <row r="7" ht="15.75" customHeight="1">
      <c r="A7" s="15"/>
      <c r="B7" s="18" t="s">
        <v>64</v>
      </c>
      <c r="E7" s="18"/>
      <c r="F7" s="19"/>
    </row>
    <row r="8" ht="15.75" customHeight="1">
      <c r="A8" s="15"/>
      <c r="B8" s="16"/>
      <c r="C8" s="16"/>
      <c r="D8" s="16"/>
      <c r="E8" s="16"/>
      <c r="F8" s="15"/>
    </row>
    <row r="9" ht="15.75" customHeight="1">
      <c r="A9" s="15"/>
      <c r="B9" s="20" t="s">
        <v>65</v>
      </c>
      <c r="C9" s="21" t="s">
        <v>66</v>
      </c>
      <c r="D9" s="16"/>
      <c r="E9" s="16"/>
      <c r="F9" s="15"/>
    </row>
    <row r="10" ht="15.75" customHeight="1">
      <c r="A10" s="15"/>
      <c r="B10" s="20" t="s">
        <v>67</v>
      </c>
      <c r="C10" s="21" t="s">
        <v>68</v>
      </c>
      <c r="D10" s="16"/>
      <c r="E10" s="16"/>
      <c r="F10" s="15"/>
    </row>
    <row r="11" ht="15.75" customHeight="1">
      <c r="A11" s="15"/>
      <c r="B11" s="22" t="s">
        <v>69</v>
      </c>
      <c r="C11" s="23"/>
      <c r="D11" s="16"/>
      <c r="E11" s="16"/>
      <c r="F11" s="15"/>
    </row>
    <row r="12" ht="15.75" customHeight="1">
      <c r="A12" s="15"/>
      <c r="B12" s="20" t="s">
        <v>70</v>
      </c>
      <c r="C12" s="23"/>
      <c r="D12" s="16"/>
      <c r="E12" s="16"/>
      <c r="F12" s="15"/>
    </row>
    <row r="13" ht="15.75" customHeight="1" collapsed="1">
      <c r="A13" s="15"/>
      <c r="B13" s="22" t="s">
        <v>71</v>
      </c>
      <c r="C13" s="24" t="s">
        <v>72</v>
      </c>
      <c r="D13" s="16"/>
      <c r="E13" s="16"/>
      <c r="F13" s="15"/>
    </row>
    <row r="14" ht="15.75" hidden="1" customHeight="1" outlineLevel="1">
      <c r="A14" s="15"/>
      <c r="B14" s="25" t="s">
        <v>73</v>
      </c>
      <c r="C14" s="26" t="s">
        <v>74</v>
      </c>
      <c r="D14" s="16"/>
      <c r="E14" s="16"/>
      <c r="F14" s="15"/>
    </row>
    <row r="15" ht="15.75" customHeight="1">
      <c r="A15" s="15"/>
      <c r="B15" s="16"/>
      <c r="C15" s="16"/>
      <c r="D15" s="16"/>
      <c r="E15" s="16"/>
      <c r="F15" s="15"/>
    </row>
    <row r="16" ht="15.75" customHeight="1">
      <c r="A16" s="15"/>
      <c r="B16" s="20" t="s">
        <v>75</v>
      </c>
      <c r="C16" s="27">
        <v>45901.0</v>
      </c>
      <c r="D16" s="16"/>
      <c r="E16" s="16"/>
      <c r="F16" s="15"/>
    </row>
    <row r="17" ht="15.75" customHeight="1">
      <c r="A17" s="15"/>
      <c r="B17" s="20" t="s">
        <v>76</v>
      </c>
      <c r="C17" s="28">
        <v>60.0</v>
      </c>
      <c r="D17" s="16"/>
      <c r="E17" s="16"/>
      <c r="F17" s="15"/>
    </row>
    <row r="18" ht="15.75" customHeight="1">
      <c r="A18" s="15"/>
      <c r="B18" s="20" t="s">
        <v>77</v>
      </c>
      <c r="C18" s="29">
        <f>IF(C16 = "", "", IFERROR(EDATE(C16, C17) - 1, ""))</f>
        <v>47726</v>
      </c>
      <c r="D18" s="16"/>
      <c r="E18" s="16"/>
      <c r="F18" s="15"/>
    </row>
    <row r="19" ht="15.75" customHeight="1">
      <c r="A19" s="15"/>
      <c r="B19" s="16"/>
      <c r="C19" s="16"/>
      <c r="D19" s="16"/>
      <c r="E19" s="16"/>
      <c r="F19" s="15"/>
    </row>
    <row r="20" ht="81.0" customHeight="1">
      <c r="A20" s="15"/>
      <c r="B20" s="30" t="s">
        <v>78</v>
      </c>
      <c r="D20" s="31"/>
      <c r="E20" s="31"/>
      <c r="F20" s="32"/>
    </row>
    <row r="21" ht="18.75" customHeight="1">
      <c r="A21" s="15"/>
      <c r="B21" s="20" t="s">
        <v>79</v>
      </c>
      <c r="C21" s="33" t="s">
        <v>80</v>
      </c>
      <c r="D21" s="31"/>
      <c r="E21" s="31"/>
      <c r="F21" s="32"/>
    </row>
    <row r="22" ht="63.75" customHeight="1">
      <c r="A22" s="15"/>
      <c r="B22" s="34" t="s">
        <v>81</v>
      </c>
      <c r="D22" s="31"/>
      <c r="E22" s="31"/>
      <c r="F22" s="32"/>
    </row>
    <row r="23" ht="15.75" customHeight="1">
      <c r="A23" s="15"/>
      <c r="B23" s="20" t="s">
        <v>82</v>
      </c>
      <c r="C23" s="35"/>
      <c r="D23" s="31"/>
      <c r="E23" s="31"/>
      <c r="F23" s="32"/>
    </row>
    <row r="24" ht="15.75" customHeight="1">
      <c r="A24" s="15"/>
      <c r="B24" s="20" t="s">
        <v>13</v>
      </c>
      <c r="C24" s="35"/>
      <c r="D24" s="36" t="s">
        <v>83</v>
      </c>
      <c r="E24" s="31"/>
      <c r="F24" s="32"/>
    </row>
    <row r="25" ht="15.75" customHeight="1">
      <c r="A25" s="15"/>
      <c r="B25" s="31"/>
      <c r="C25" s="31"/>
      <c r="D25" s="31"/>
      <c r="E25" s="31"/>
      <c r="F25" s="32"/>
    </row>
    <row r="26" ht="15.75" customHeight="1">
      <c r="A26" s="15"/>
      <c r="B26" s="31" t="s">
        <v>84</v>
      </c>
      <c r="E26" s="31"/>
      <c r="F26" s="32"/>
    </row>
    <row r="27" ht="9.75" customHeight="1">
      <c r="A27" s="15"/>
      <c r="B27" s="17"/>
      <c r="C27" s="17"/>
      <c r="D27" s="17"/>
      <c r="E27" s="17"/>
      <c r="F27" s="37"/>
    </row>
    <row r="28" ht="15.75" customHeight="1">
      <c r="A28" s="15"/>
      <c r="B28" s="38" t="s">
        <v>85</v>
      </c>
      <c r="C28" s="17"/>
      <c r="D28" s="17"/>
      <c r="E28" s="17"/>
      <c r="F28" s="37"/>
    </row>
    <row r="29" ht="15.75" customHeight="1">
      <c r="A29" s="15"/>
      <c r="B29" s="20" t="s">
        <v>86</v>
      </c>
      <c r="C29" s="39">
        <v>0.0</v>
      </c>
      <c r="D29" s="17"/>
      <c r="E29" s="17"/>
      <c r="F29" s="40">
        <f>1 + C29</f>
        <v>1</v>
      </c>
    </row>
    <row r="30" ht="15.75" customHeight="1">
      <c r="A30" s="15"/>
      <c r="B30" s="20" t="s">
        <v>87</v>
      </c>
      <c r="C30" s="41"/>
      <c r="D30" s="17"/>
      <c r="E30" s="17"/>
      <c r="F30" s="40">
        <f t="shared" ref="F30:F36" si="1">F29 * (1 + C30)</f>
        <v>1</v>
      </c>
    </row>
    <row r="31" ht="15.75" customHeight="1">
      <c r="A31" s="15"/>
      <c r="B31" s="20" t="s">
        <v>88</v>
      </c>
      <c r="C31" s="41"/>
      <c r="D31" s="17"/>
      <c r="E31" s="17"/>
      <c r="F31" s="40">
        <f t="shared" si="1"/>
        <v>1</v>
      </c>
    </row>
    <row r="32" ht="15.75" customHeight="1">
      <c r="A32" s="15"/>
      <c r="B32" s="20" t="s">
        <v>89</v>
      </c>
      <c r="C32" s="41"/>
      <c r="D32" s="17"/>
      <c r="E32" s="17"/>
      <c r="F32" s="40">
        <f t="shared" si="1"/>
        <v>1</v>
      </c>
    </row>
    <row r="33" ht="15.75" customHeight="1">
      <c r="A33" s="15"/>
      <c r="B33" s="20" t="s">
        <v>90</v>
      </c>
      <c r="C33" s="41"/>
      <c r="D33" s="17"/>
      <c r="E33" s="17"/>
      <c r="F33" s="40">
        <f t="shared" si="1"/>
        <v>1</v>
      </c>
    </row>
    <row r="34" ht="15.75" customHeight="1">
      <c r="A34" s="15"/>
      <c r="B34" s="20" t="s">
        <v>91</v>
      </c>
      <c r="C34" s="42"/>
      <c r="D34" s="17"/>
      <c r="E34" s="17"/>
      <c r="F34" s="40">
        <f t="shared" si="1"/>
        <v>1</v>
      </c>
    </row>
    <row r="35" ht="15.75" customHeight="1">
      <c r="A35" s="15"/>
      <c r="B35" s="20" t="s">
        <v>92</v>
      </c>
      <c r="C35" s="42"/>
      <c r="D35" s="17"/>
      <c r="E35" s="17"/>
      <c r="F35" s="40">
        <f t="shared" si="1"/>
        <v>1</v>
      </c>
    </row>
    <row r="36" ht="15.75" customHeight="1">
      <c r="A36" s="15"/>
      <c r="B36" s="20" t="s">
        <v>93</v>
      </c>
      <c r="C36" s="43"/>
      <c r="D36" s="17"/>
      <c r="E36" s="17"/>
      <c r="F36" s="40">
        <f t="shared" si="1"/>
        <v>1</v>
      </c>
    </row>
    <row r="37" ht="15.75" customHeight="1">
      <c r="A37" s="15"/>
      <c r="B37" s="17"/>
      <c r="C37" s="17"/>
      <c r="D37" s="17"/>
      <c r="E37" s="17"/>
      <c r="F37" s="37"/>
    </row>
    <row r="38" ht="15.75" customHeight="1">
      <c r="A38" s="15"/>
      <c r="B38" s="17" t="s">
        <v>94</v>
      </c>
      <c r="C38" s="17"/>
      <c r="D38" s="17"/>
      <c r="E38" s="17"/>
      <c r="F38" s="37"/>
    </row>
    <row r="39" ht="15.75" customHeight="1">
      <c r="A39" s="15"/>
      <c r="B39" s="20" t="s">
        <v>95</v>
      </c>
      <c r="C39" s="20" t="s">
        <v>96</v>
      </c>
      <c r="D39" s="17"/>
      <c r="E39" s="17"/>
      <c r="F39" s="37"/>
    </row>
    <row r="40" ht="15.75" customHeight="1">
      <c r="A40" s="15"/>
      <c r="B40" s="20" t="s">
        <v>97</v>
      </c>
      <c r="C40" s="44"/>
      <c r="D40" s="17"/>
      <c r="E40" s="17"/>
      <c r="F40" s="37"/>
    </row>
    <row r="41" ht="15.75" customHeight="1">
      <c r="A41" s="15"/>
      <c r="B41" s="20" t="s">
        <v>98</v>
      </c>
      <c r="C41" s="44"/>
      <c r="D41" s="17"/>
      <c r="E41" s="17"/>
      <c r="F41" s="37"/>
    </row>
    <row r="42" ht="15.75" customHeight="1">
      <c r="A42" s="15"/>
      <c r="B42" s="20" t="s">
        <v>99</v>
      </c>
      <c r="C42" s="44"/>
      <c r="D42" s="17"/>
      <c r="E42" s="17"/>
      <c r="F42" s="37"/>
    </row>
    <row r="43" ht="15.75" customHeight="1">
      <c r="A43" s="15"/>
      <c r="B43" s="20" t="s">
        <v>100</v>
      </c>
      <c r="C43" s="44"/>
      <c r="D43" s="17"/>
      <c r="E43" s="17"/>
      <c r="F43" s="37"/>
    </row>
    <row r="44" ht="15.75" customHeight="1">
      <c r="A44" s="15"/>
      <c r="B44" s="20" t="s">
        <v>101</v>
      </c>
      <c r="C44" s="44"/>
      <c r="D44" s="17"/>
      <c r="E44" s="17"/>
      <c r="F44" s="37"/>
    </row>
    <row r="45" ht="15.75" customHeight="1">
      <c r="A45" s="15"/>
      <c r="B45" s="20" t="s">
        <v>102</v>
      </c>
      <c r="C45" s="44"/>
      <c r="D45" s="17"/>
      <c r="E45" s="17"/>
      <c r="F45" s="37"/>
    </row>
    <row r="46" ht="15.75" customHeight="1">
      <c r="A46" s="15"/>
      <c r="B46" s="20" t="s">
        <v>103</v>
      </c>
      <c r="C46" s="44"/>
      <c r="D46" s="17"/>
      <c r="E46" s="17"/>
      <c r="F46" s="37"/>
    </row>
    <row r="47" ht="15.75" customHeight="1">
      <c r="A47" s="15"/>
      <c r="B47" s="20" t="s">
        <v>104</v>
      </c>
      <c r="C47" s="44"/>
      <c r="D47" s="17"/>
      <c r="E47" s="17"/>
      <c r="F47" s="37"/>
    </row>
    <row r="48" ht="15.75" customHeight="1">
      <c r="A48" s="15"/>
      <c r="B48" s="20" t="s">
        <v>105</v>
      </c>
      <c r="C48" s="44"/>
      <c r="D48" s="17"/>
      <c r="E48" s="17"/>
      <c r="F48" s="37"/>
    </row>
    <row r="49" ht="15.75" customHeight="1">
      <c r="A49" s="15"/>
      <c r="B49" s="20" t="s">
        <v>106</v>
      </c>
      <c r="C49" s="44"/>
      <c r="D49" s="17"/>
      <c r="E49" s="17"/>
      <c r="F49" s="37"/>
    </row>
    <row r="50" ht="15.75" customHeight="1">
      <c r="A50" s="15"/>
      <c r="B50" s="20" t="s">
        <v>107</v>
      </c>
      <c r="C50" s="44"/>
      <c r="D50" s="17"/>
      <c r="E50" s="17"/>
      <c r="F50" s="37"/>
    </row>
    <row r="51" ht="15.75" customHeight="1">
      <c r="A51" s="15"/>
      <c r="B51" s="20" t="s">
        <v>108</v>
      </c>
      <c r="C51" s="44"/>
      <c r="D51" s="17"/>
      <c r="E51" s="17"/>
      <c r="F51" s="37"/>
    </row>
    <row r="52" ht="15.75" customHeight="1">
      <c r="A52" s="15"/>
      <c r="B52" s="20" t="s">
        <v>109</v>
      </c>
      <c r="C52" s="44"/>
      <c r="D52" s="17"/>
      <c r="E52" s="17"/>
      <c r="F52" s="37"/>
    </row>
    <row r="53" ht="15.75" customHeight="1">
      <c r="B53" s="45"/>
      <c r="C53" s="45"/>
      <c r="D53" s="45"/>
      <c r="E53" s="45"/>
      <c r="F53" s="37"/>
    </row>
    <row r="54" ht="15.75" customHeight="1">
      <c r="B54" s="46" t="s">
        <v>110</v>
      </c>
      <c r="C54" s="45"/>
      <c r="D54" s="45"/>
      <c r="E54" s="45"/>
      <c r="F54" s="37"/>
    </row>
    <row r="55" ht="15.75" customHeight="1">
      <c r="B55" s="30" t="s">
        <v>111</v>
      </c>
      <c r="D55" s="45"/>
      <c r="E55" s="45"/>
      <c r="F55" s="37"/>
    </row>
    <row r="56" ht="15.75" customHeight="1">
      <c r="B56" s="22" t="s">
        <v>112</v>
      </c>
      <c r="C56" s="22" t="s">
        <v>113</v>
      </c>
      <c r="D56" s="22" t="s">
        <v>114</v>
      </c>
      <c r="E56" s="22" t="s">
        <v>115</v>
      </c>
      <c r="F56" s="37"/>
    </row>
    <row r="57" ht="15.75" customHeight="1">
      <c r="B57" s="22"/>
      <c r="C57" s="22"/>
      <c r="D57" s="47"/>
      <c r="E57" s="48" t="str">
        <f t="shared" ref="E57:E63" si="2">iferror(D57/sum($D$57:$D$63),"")</f>
        <v/>
      </c>
      <c r="F57" s="37"/>
    </row>
    <row r="58" ht="15.75" customHeight="1">
      <c r="B58" s="22"/>
      <c r="C58" s="20"/>
      <c r="D58" s="47"/>
      <c r="E58" s="48" t="str">
        <f t="shared" si="2"/>
        <v/>
      </c>
      <c r="F58" s="37"/>
    </row>
    <row r="59" ht="15.75" customHeight="1">
      <c r="B59" s="20"/>
      <c r="C59" s="20"/>
      <c r="D59" s="49"/>
      <c r="E59" s="48" t="str">
        <f t="shared" si="2"/>
        <v/>
      </c>
      <c r="F59" s="37"/>
    </row>
    <row r="60" ht="15.75" customHeight="1">
      <c r="B60" s="20"/>
      <c r="C60" s="20"/>
      <c r="D60" s="47"/>
      <c r="E60" s="48" t="str">
        <f t="shared" si="2"/>
        <v/>
      </c>
      <c r="F60" s="37"/>
    </row>
    <row r="61" ht="15.75" customHeight="1">
      <c r="B61" s="20"/>
      <c r="C61" s="20"/>
      <c r="D61" s="49"/>
      <c r="E61" s="48" t="str">
        <f t="shared" si="2"/>
        <v/>
      </c>
      <c r="F61" s="37"/>
    </row>
    <row r="62" ht="15.75" customHeight="1">
      <c r="B62" s="20"/>
      <c r="C62" s="20"/>
      <c r="D62" s="49"/>
      <c r="E62" s="48" t="str">
        <f t="shared" si="2"/>
        <v/>
      </c>
      <c r="F62" s="37"/>
    </row>
    <row r="63" ht="15.75" customHeight="1">
      <c r="B63" s="20"/>
      <c r="C63" s="20"/>
      <c r="D63" s="49"/>
      <c r="E63" s="48" t="str">
        <f t="shared" si="2"/>
        <v/>
      </c>
      <c r="F63" s="37"/>
    </row>
    <row r="64" ht="15.75" customHeight="1">
      <c r="B64" s="50"/>
      <c r="C64" s="45"/>
      <c r="D64" s="51"/>
      <c r="E64" s="46"/>
      <c r="F64" s="37"/>
    </row>
    <row r="65" ht="15.75" customHeight="1">
      <c r="B65" s="50"/>
      <c r="C65" s="45"/>
      <c r="D65" s="51"/>
      <c r="E65" s="46"/>
      <c r="F65" s="37"/>
    </row>
    <row r="66" ht="15.75" customHeight="1">
      <c r="B66" s="50"/>
      <c r="C66" s="45"/>
      <c r="D66" s="51"/>
      <c r="E66" s="51"/>
      <c r="F66" s="52"/>
    </row>
    <row r="67" ht="15.75" customHeight="1">
      <c r="B67" s="50" t="str">
        <f>IF(D67=0,"","Total amount should reconcile with total grant - please check your working")</f>
        <v/>
      </c>
      <c r="C67" s="45"/>
      <c r="D67" s="53">
        <f>sum(D57:D63)-'3. Cost Summary'!I29</f>
        <v>0</v>
      </c>
      <c r="E67" s="51"/>
      <c r="F67" s="52"/>
    </row>
  </sheetData>
  <mergeCells count="5">
    <mergeCell ref="B7:D7"/>
    <mergeCell ref="B20:C20"/>
    <mergeCell ref="B22:C22"/>
    <mergeCell ref="B26:D26"/>
    <mergeCell ref="B55:C55"/>
  </mergeCells>
  <dataValidations>
    <dataValidation type="list" allowBlank="1" showErrorMessage="1" sqref="B57:B63">
      <formula1>Lookups!$D$4:$D$198</formula1>
    </dataValidation>
    <dataValidation type="custom" allowBlank="1" showDropDown="1" showErrorMessage="1" sqref="C16">
      <formula1>OR(NOT(ISERROR(DATEVALUE(C16))), AND(ISNUMBER(C16), LEFT(CELL("format", C16))="D"))</formula1>
    </dataValidation>
    <dataValidation type="list" allowBlank="1" showErrorMessage="1" sqref="C57:C63">
      <formula1>Lookups!$E$5:$E$13</formula1>
    </dataValidation>
    <dataValidation type="list" allowBlank="1" showErrorMessage="1" sqref="C21">
      <formula1>"Monthly,Quarterly,Annually"</formula1>
    </dataValidation>
  </dataValidations>
  <hyperlinks>
    <hyperlink display="For VAT guidance click here" location="'VAT Guidance'!A1" ref="D24"/>
    <hyperlink r:id="rId1" ref="B28"/>
  </hyperlinks>
  <printOptions/>
  <pageMargins bottom="0.75" footer="0.0" header="0.0" left="0.7" right="0.7" top="0.75"/>
  <pageSetup orientation="landscape"/>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2CC"/>
    <outlinePr summaryBelow="0" summaryRight="0"/>
    <pageSetUpPr/>
  </sheetPr>
  <sheetViews>
    <sheetView showGridLines="0" workbookViewId="0">
      <pane xSplit="7.0" ySplit="11.0" topLeftCell="H12" activePane="bottomRight" state="frozen"/>
      <selection activeCell="H1" sqref="H1" pane="topRight"/>
      <selection activeCell="A12" sqref="A12" pane="bottomLeft"/>
      <selection activeCell="H12" sqref="H12" pane="bottomRight"/>
    </sheetView>
  </sheetViews>
  <sheetFormatPr customHeight="1" defaultColWidth="12.63" defaultRowHeight="15.0" outlineLevelRow="1"/>
  <cols>
    <col customWidth="1" min="1" max="1" width="4.75"/>
    <col customWidth="1" min="2" max="2" width="22.88"/>
    <col customWidth="1" min="3" max="3" width="13.63"/>
    <col customWidth="1" min="4" max="4" width="36.63"/>
    <col customWidth="1" min="5" max="5" width="22.0"/>
    <col customWidth="1" min="6" max="6" width="15.88"/>
    <col customWidth="1" min="7" max="7" width="20.38"/>
    <col customWidth="1" min="8" max="67" width="10.38"/>
    <col customWidth="1" min="68" max="68" width="4.0"/>
    <col hidden="1" min="70" max="70" width="12.63"/>
  </cols>
  <sheetData>
    <row r="1" ht="15.75" customHeight="1">
      <c r="A1" s="15"/>
      <c r="B1" s="15"/>
      <c r="C1" s="15"/>
      <c r="D1" s="15"/>
      <c r="E1" s="15"/>
      <c r="F1" s="15"/>
      <c r="G1" s="15"/>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15"/>
      <c r="BQ1" s="15"/>
      <c r="BR1" s="15"/>
    </row>
    <row r="2" ht="15.75" customHeight="1">
      <c r="A2" s="15"/>
      <c r="B2" s="15"/>
      <c r="C2" s="15"/>
      <c r="D2" s="15"/>
      <c r="E2" s="15"/>
      <c r="F2" s="15"/>
      <c r="G2" s="15"/>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15"/>
      <c r="BQ2" s="15"/>
      <c r="BR2" s="15"/>
    </row>
    <row r="3" ht="15.75" customHeight="1">
      <c r="A3" s="15"/>
      <c r="B3" s="19" t="s">
        <v>116</v>
      </c>
      <c r="H3" s="55"/>
      <c r="I3" s="55"/>
      <c r="J3" s="55"/>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15"/>
      <c r="BQ3" s="15"/>
      <c r="BR3" s="15"/>
    </row>
    <row r="4" ht="15.75" customHeight="1">
      <c r="A4" s="15"/>
      <c r="B4" s="15"/>
      <c r="C4" s="15"/>
      <c r="D4" s="15"/>
      <c r="E4" s="15"/>
      <c r="F4" s="15"/>
      <c r="G4" s="15"/>
      <c r="H4" s="54"/>
      <c r="I4" s="54"/>
      <c r="J4" s="54"/>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15"/>
      <c r="BQ4" s="15"/>
      <c r="BR4" s="15"/>
    </row>
    <row r="5" ht="15.75" customHeight="1">
      <c r="A5" s="15"/>
      <c r="B5" s="15"/>
      <c r="E5" s="15"/>
      <c r="F5" s="4"/>
      <c r="G5" s="56" t="s">
        <v>117</v>
      </c>
      <c r="H5" s="57" t="str">
        <f>IF(StartDate="","",IF(MONTH(H9)&gt;3,"FY"&amp;YEAR(H9)-2000&amp;"/"&amp;YEAR(H9)-2000+1,"FY"&amp;YEAR(H9)-2000-1&amp;"/"&amp;YEAR(H9)-2000))</f>
        <v>FY25/26</v>
      </c>
      <c r="I5" s="57" t="str">
        <f>IF(StartDate="","",IF(MONTH(I9)&gt;3,"FY"&amp;YEAR(I9)-2000&amp;"/"&amp;YEAR(I9)-2000+1,"FY"&amp;YEAR(I9)-2000-1&amp;"/"&amp;YEAR(I9)-2000))</f>
        <v>FY26/27</v>
      </c>
      <c r="J5" s="57" t="str">
        <f>IF(StartDate="","",IF(MONTH(J9)&gt;3,"FY"&amp;YEAR(J9)-2000&amp;"/"&amp;YEAR(J9)-2000+1,"FY"&amp;YEAR(J9)-2000-1&amp;"/"&amp;YEAR(J9)-2000))</f>
        <v>FY27/28</v>
      </c>
      <c r="K5" s="57" t="str">
        <f>IF(StartDate="","",IF(MONTH(K9)&gt;3,"FY"&amp;YEAR(K9)-2000&amp;"/"&amp;YEAR(K9)-2000+1,"FY"&amp;YEAR(K9)-2000-1&amp;"/"&amp;YEAR(K9)-2000))</f>
        <v>FY28/29</v>
      </c>
      <c r="L5" s="57" t="str">
        <f>IF(StartDate="","",IF(MONTH(L9)&gt;3,"FY"&amp;YEAR(L9)-2000&amp;"/"&amp;YEAR(L9)-2000+1,"FY"&amp;YEAR(L9)-2000-1&amp;"/"&amp;YEAR(L9)-2000))</f>
        <v>FY29/30</v>
      </c>
      <c r="M5" s="57" t="str">
        <f>IF(StartDate="","",IF(MONTH(M9)&gt;3,"FY"&amp;YEAR(M9)-2000&amp;"/"&amp;YEAR(M9)-2000+1,"FY"&amp;YEAR(M9)-2000-1&amp;"/"&amp;YEAR(M9)-2000))</f>
        <v>FY30/31</v>
      </c>
      <c r="N5" s="57" t="str">
        <f>IF(StartDate="","",IF(MONTH(N9)&gt;3,"FY"&amp;YEAR(N9)-2000&amp;"/"&amp;YEAR(N9)-2000+1,"FY"&amp;YEAR(N9)-2000-1&amp;"/"&amp;YEAR(N9)-2000))</f>
        <v>FY31/32</v>
      </c>
      <c r="O5" s="57" t="str">
        <f>IF(StartDate="","",IF(MONTH(O9)&gt;3,"FY"&amp;YEAR(O9)-2000&amp;"/"&amp;YEAR(O9)-2000+1,"FY"&amp;YEAR(O9)-2000-1&amp;"/"&amp;YEAR(O9)-2000))</f>
        <v>FY32/33</v>
      </c>
      <c r="P5" s="57" t="str">
        <f>IF(StartDate="","",IF(MONTH(P9)&gt;3,"FY"&amp;YEAR(P9)-2000&amp;"/"&amp;YEAR(P9)-2000+1,"FY"&amp;YEAR(P9)-2000-1&amp;"/"&amp;YEAR(P9)-2000))</f>
        <v>FY33/34</v>
      </c>
      <c r="Q5" s="57" t="str">
        <f>IF(StartDate="","",IF(MONTH(Q9)&gt;3,"FY"&amp;YEAR(Q9)-2000&amp;"/"&amp;YEAR(Q9)-2000+1,"FY"&amp;YEAR(Q9)-2000-1&amp;"/"&amp;YEAR(Q9)-2000))</f>
        <v>FY34/35</v>
      </c>
      <c r="R5" s="57" t="str">
        <f>IF(StartDate="","",IF(MONTH(R9)&gt;3,"FY"&amp;YEAR(R9)-2000&amp;"/"&amp;YEAR(R9)-2000+1,"FY"&amp;YEAR(R9)-2000-1&amp;"/"&amp;YEAR(R9)-2000))</f>
        <v>FY35/36</v>
      </c>
      <c r="S5" s="57" t="str">
        <f>IF(StartDate="","",IF(MONTH(S9)&gt;3,"FY"&amp;YEAR(S9)-2000&amp;"/"&amp;YEAR(S9)-2000+1,"FY"&amp;YEAR(S9)-2000-1&amp;"/"&amp;YEAR(S9)-2000))</f>
        <v>FY36/37</v>
      </c>
      <c r="T5" s="57" t="str">
        <f>IF(StartDate="","",IF(MONTH(T9)&gt;3,"FY"&amp;YEAR(T9)-2000&amp;"/"&amp;YEAR(T9)-2000+1,"FY"&amp;YEAR(T9)-2000-1&amp;"/"&amp;YEAR(T9)-2000))</f>
        <v>FY37/38</v>
      </c>
      <c r="U5" s="57" t="str">
        <f>IF(StartDate="","",IF(MONTH(U9)&gt;3,"FY"&amp;YEAR(U9)-2000&amp;"/"&amp;YEAR(U9)-2000+1,"FY"&amp;YEAR(U9)-2000-1&amp;"/"&amp;YEAR(U9)-2000))</f>
        <v>FY38/39</v>
      </c>
      <c r="V5" s="57" t="str">
        <f>IF(StartDate="","",IF(MONTH(V9)&gt;3,"FY"&amp;YEAR(V9)-2000&amp;"/"&amp;YEAR(V9)-2000+1,"FY"&amp;YEAR(V9)-2000-1&amp;"/"&amp;YEAR(V9)-2000))</f>
        <v>FY39/40</v>
      </c>
      <c r="W5" s="57" t="str">
        <f>IF(StartDate="","",IF(MONTH(W9)&gt;3,"FY"&amp;YEAR(W9)-2000&amp;"/"&amp;YEAR(W9)-2000+1,"FY"&amp;YEAR(W9)-2000-1&amp;"/"&amp;YEAR(W9)-2000))</f>
        <v>FY40/41</v>
      </c>
      <c r="X5" s="57" t="str">
        <f>IF(StartDate="","",IF(MONTH(X9)&gt;3,"FY"&amp;YEAR(X9)-2000&amp;"/"&amp;YEAR(X9)-2000+1,"FY"&amp;YEAR(X9)-2000-1&amp;"/"&amp;YEAR(X9)-2000))</f>
        <v>FY41/42</v>
      </c>
      <c r="Y5" s="57" t="str">
        <f>IF(StartDate="","",IF(MONTH(Y9)&gt;3,"FY"&amp;YEAR(Y9)-2000&amp;"/"&amp;YEAR(Y9)-2000+1,"FY"&amp;YEAR(Y9)-2000-1&amp;"/"&amp;YEAR(Y9)-2000))</f>
        <v>FY42/43</v>
      </c>
      <c r="Z5" s="57" t="str">
        <f>IF(StartDate="","",IF(MONTH(Z9)&gt;3,"FY"&amp;YEAR(Z9)-2000&amp;"/"&amp;YEAR(Z9)-2000+1,"FY"&amp;YEAR(Z9)-2000-1&amp;"/"&amp;YEAR(Z9)-2000))</f>
        <v>FY43/44</v>
      </c>
      <c r="AA5" s="57" t="str">
        <f>IF(StartDate="","",IF(MONTH(AA9)&gt;3,"FY"&amp;YEAR(AA9)-2000&amp;"/"&amp;YEAR(AA9)-2000+1,"FY"&amp;YEAR(AA9)-2000-1&amp;"/"&amp;YEAR(AA9)-2000))</f>
        <v>FY44/45</v>
      </c>
      <c r="AB5" s="57" t="str">
        <f>IF(StartDate="","",IF(MONTH(AB9)&gt;3,"FY"&amp;YEAR(AB9)-2000&amp;"/"&amp;YEAR(AB9)-2000+1,"FY"&amp;YEAR(AB9)-2000-1&amp;"/"&amp;YEAR(AB9)-2000))</f>
        <v>FY45/46</v>
      </c>
      <c r="AC5" s="57" t="str">
        <f>IF(StartDate="","",IF(MONTH(AC9)&gt;3,"FY"&amp;YEAR(AC9)-2000&amp;"/"&amp;YEAR(AC9)-2000+1,"FY"&amp;YEAR(AC9)-2000-1&amp;"/"&amp;YEAR(AC9)-2000))</f>
        <v>FY46/47</v>
      </c>
      <c r="AD5" s="57" t="str">
        <f>IF(StartDate="","",IF(MONTH(AD9)&gt;3,"FY"&amp;YEAR(AD9)-2000&amp;"/"&amp;YEAR(AD9)-2000+1,"FY"&amp;YEAR(AD9)-2000-1&amp;"/"&amp;YEAR(AD9)-2000))</f>
        <v>FY47/48</v>
      </c>
      <c r="AE5" s="57" t="str">
        <f>IF(StartDate="","",IF(MONTH(AE9)&gt;3,"FY"&amp;YEAR(AE9)-2000&amp;"/"&amp;YEAR(AE9)-2000+1,"FY"&amp;YEAR(AE9)-2000-1&amp;"/"&amp;YEAR(AE9)-2000))</f>
        <v>FY48/49</v>
      </c>
      <c r="AF5" s="57" t="str">
        <f>IF(StartDate="","",IF(MONTH(AF9)&gt;3,"FY"&amp;YEAR(AF9)-2000&amp;"/"&amp;YEAR(AF9)-2000+1,"FY"&amp;YEAR(AF9)-2000-1&amp;"/"&amp;YEAR(AF9)-2000))</f>
        <v>FY49/50</v>
      </c>
      <c r="AG5" s="57" t="str">
        <f>IF(StartDate="","",IF(MONTH(AG9)&gt;3,"FY"&amp;YEAR(AG9)-2000&amp;"/"&amp;YEAR(AG9)-2000+1,"FY"&amp;YEAR(AG9)-2000-1&amp;"/"&amp;YEAR(AG9)-2000))</f>
        <v>FY50/51</v>
      </c>
      <c r="AH5" s="57" t="str">
        <f>IF(StartDate="","",IF(MONTH(AH9)&gt;3,"FY"&amp;YEAR(AH9)-2000&amp;"/"&amp;YEAR(AH9)-2000+1,"FY"&amp;YEAR(AH9)-2000-1&amp;"/"&amp;YEAR(AH9)-2000))</f>
        <v>FY51/52</v>
      </c>
      <c r="AI5" s="57" t="str">
        <f>IF(StartDate="","",IF(MONTH(AI9)&gt;3,"FY"&amp;YEAR(AI9)-2000&amp;"/"&amp;YEAR(AI9)-2000+1,"FY"&amp;YEAR(AI9)-2000-1&amp;"/"&amp;YEAR(AI9)-2000))</f>
        <v>FY52/53</v>
      </c>
      <c r="AJ5" s="57" t="str">
        <f>IF(StartDate="","",IF(MONTH(AJ9)&gt;3,"FY"&amp;YEAR(AJ9)-2000&amp;"/"&amp;YEAR(AJ9)-2000+1,"FY"&amp;YEAR(AJ9)-2000-1&amp;"/"&amp;YEAR(AJ9)-2000))</f>
        <v>FY53/54</v>
      </c>
      <c r="AK5" s="57" t="str">
        <f>IF(StartDate="","",IF(MONTH(AK9)&gt;3,"FY"&amp;YEAR(AK9)-2000&amp;"/"&amp;YEAR(AK9)-2000+1,"FY"&amp;YEAR(AK9)-2000-1&amp;"/"&amp;YEAR(AK9)-2000))</f>
        <v>FY54/55</v>
      </c>
      <c r="AL5" s="57" t="str">
        <f>IF(StartDate="","",IF(MONTH(AL9)&gt;3,"FY"&amp;YEAR(AL9)-2000&amp;"/"&amp;YEAR(AL9)-2000+1,"FY"&amp;YEAR(AL9)-2000-1&amp;"/"&amp;YEAR(AL9)-2000))</f>
        <v>FY55/56</v>
      </c>
      <c r="AM5" s="57" t="str">
        <f>IF(StartDate="","",IF(MONTH(AM9)&gt;3,"FY"&amp;YEAR(AM9)-2000&amp;"/"&amp;YEAR(AM9)-2000+1,"FY"&amp;YEAR(AM9)-2000-1&amp;"/"&amp;YEAR(AM9)-2000))</f>
        <v>FY56/57</v>
      </c>
      <c r="AN5" s="57" t="str">
        <f>IF(StartDate="","",IF(MONTH(AN9)&gt;3,"FY"&amp;YEAR(AN9)-2000&amp;"/"&amp;YEAR(AN9)-2000+1,"FY"&amp;YEAR(AN9)-2000-1&amp;"/"&amp;YEAR(AN9)-2000))</f>
        <v>FY57/58</v>
      </c>
      <c r="AO5" s="57" t="str">
        <f>IF(StartDate="","",IF(MONTH(AO9)&gt;3,"FY"&amp;YEAR(AO9)-2000&amp;"/"&amp;YEAR(AO9)-2000+1,"FY"&amp;YEAR(AO9)-2000-1&amp;"/"&amp;YEAR(AO9)-2000))</f>
        <v>FY58/59</v>
      </c>
      <c r="AP5" s="57" t="str">
        <f>IF(StartDate="","",IF(MONTH(AP9)&gt;3,"FY"&amp;YEAR(AP9)-2000&amp;"/"&amp;YEAR(AP9)-2000+1,"FY"&amp;YEAR(AP9)-2000-1&amp;"/"&amp;YEAR(AP9)-2000))</f>
        <v>FY59/60</v>
      </c>
      <c r="AQ5" s="57" t="str">
        <f>IF(StartDate="","",IF(MONTH(AQ9)&gt;3,"FY"&amp;YEAR(AQ9)-2000&amp;"/"&amp;YEAR(AQ9)-2000+1,"FY"&amp;YEAR(AQ9)-2000-1&amp;"/"&amp;YEAR(AQ9)-2000))</f>
        <v>FY60/61</v>
      </c>
      <c r="AR5" s="57" t="str">
        <f>IF(StartDate="","",IF(MONTH(AR9)&gt;3,"FY"&amp;YEAR(AR9)-2000&amp;"/"&amp;YEAR(AR9)-2000+1,"FY"&amp;YEAR(AR9)-2000-1&amp;"/"&amp;YEAR(AR9)-2000))</f>
        <v>FY61/62</v>
      </c>
      <c r="AS5" s="57" t="str">
        <f>IF(StartDate="","",IF(MONTH(AS9)&gt;3,"FY"&amp;YEAR(AS9)-2000&amp;"/"&amp;YEAR(AS9)-2000+1,"FY"&amp;YEAR(AS9)-2000-1&amp;"/"&amp;YEAR(AS9)-2000))</f>
        <v>FY62/63</v>
      </c>
      <c r="AT5" s="57" t="str">
        <f>IF(StartDate="","",IF(MONTH(AT9)&gt;3,"FY"&amp;YEAR(AT9)-2000&amp;"/"&amp;YEAR(AT9)-2000+1,"FY"&amp;YEAR(AT9)-2000-1&amp;"/"&amp;YEAR(AT9)-2000))</f>
        <v>FY63/64</v>
      </c>
      <c r="AU5" s="57" t="str">
        <f>IF(StartDate="","",IF(MONTH(AU9)&gt;3,"FY"&amp;YEAR(AU9)-2000&amp;"/"&amp;YEAR(AU9)-2000+1,"FY"&amp;YEAR(AU9)-2000-1&amp;"/"&amp;YEAR(AU9)-2000))</f>
        <v>FY64/65</v>
      </c>
      <c r="AV5" s="57" t="str">
        <f>IF(StartDate="","",IF(MONTH(AV9)&gt;3,"FY"&amp;YEAR(AV9)-2000&amp;"/"&amp;YEAR(AV9)-2000+1,"FY"&amp;YEAR(AV9)-2000-1&amp;"/"&amp;YEAR(AV9)-2000))</f>
        <v>FY65/66</v>
      </c>
      <c r="AW5" s="57" t="str">
        <f>IF(StartDate="","",IF(MONTH(AW9)&gt;3,"FY"&amp;YEAR(AW9)-2000&amp;"/"&amp;YEAR(AW9)-2000+1,"FY"&amp;YEAR(AW9)-2000-1&amp;"/"&amp;YEAR(AW9)-2000))</f>
        <v>FY66/67</v>
      </c>
      <c r="AX5" s="57" t="str">
        <f>IF(StartDate="","",IF(MONTH(AX9)&gt;3,"FY"&amp;YEAR(AX9)-2000&amp;"/"&amp;YEAR(AX9)-2000+1,"FY"&amp;YEAR(AX9)-2000-1&amp;"/"&amp;YEAR(AX9)-2000))</f>
        <v>FY67/68</v>
      </c>
      <c r="AY5" s="57" t="str">
        <f>IF(StartDate="","",IF(MONTH(AY9)&gt;3,"FY"&amp;YEAR(AY9)-2000&amp;"/"&amp;YEAR(AY9)-2000+1,"FY"&amp;YEAR(AY9)-2000-1&amp;"/"&amp;YEAR(AY9)-2000))</f>
        <v>FY68/69</v>
      </c>
      <c r="AZ5" s="57" t="str">
        <f>IF(StartDate="","",IF(MONTH(AZ9)&gt;3,"FY"&amp;YEAR(AZ9)-2000&amp;"/"&amp;YEAR(AZ9)-2000+1,"FY"&amp;YEAR(AZ9)-2000-1&amp;"/"&amp;YEAR(AZ9)-2000))</f>
        <v>FY69/70</v>
      </c>
      <c r="BA5" s="57" t="str">
        <f>IF(StartDate="","",IF(MONTH(BA9)&gt;3,"FY"&amp;YEAR(BA9)-2000&amp;"/"&amp;YEAR(BA9)-2000+1,"FY"&amp;YEAR(BA9)-2000-1&amp;"/"&amp;YEAR(BA9)-2000))</f>
        <v>FY70/71</v>
      </c>
      <c r="BB5" s="57" t="str">
        <f>IF(StartDate="","",IF(MONTH(BB9)&gt;3,"FY"&amp;YEAR(BB9)-2000&amp;"/"&amp;YEAR(BB9)-2000+1,"FY"&amp;YEAR(BB9)-2000-1&amp;"/"&amp;YEAR(BB9)-2000))</f>
        <v>FY71/72</v>
      </c>
      <c r="BC5" s="57" t="str">
        <f>IF(StartDate="","",IF(MONTH(BC9)&gt;3,"FY"&amp;YEAR(BC9)-2000&amp;"/"&amp;YEAR(BC9)-2000+1,"FY"&amp;YEAR(BC9)-2000-1&amp;"/"&amp;YEAR(BC9)-2000))</f>
        <v>FY72/73</v>
      </c>
      <c r="BD5" s="57" t="str">
        <f>IF(StartDate="","",IF(MONTH(BD9)&gt;3,"FY"&amp;YEAR(BD9)-2000&amp;"/"&amp;YEAR(BD9)-2000+1,"FY"&amp;YEAR(BD9)-2000-1&amp;"/"&amp;YEAR(BD9)-2000))</f>
        <v>FY73/74</v>
      </c>
      <c r="BE5" s="57" t="str">
        <f>IF(StartDate="","",IF(MONTH(BE9)&gt;3,"FY"&amp;YEAR(BE9)-2000&amp;"/"&amp;YEAR(BE9)-2000+1,"FY"&amp;YEAR(BE9)-2000-1&amp;"/"&amp;YEAR(BE9)-2000))</f>
        <v>FY74/75</v>
      </c>
      <c r="BF5" s="57" t="str">
        <f>IF(StartDate="","",IF(MONTH(BF9)&gt;3,"FY"&amp;YEAR(BF9)-2000&amp;"/"&amp;YEAR(BF9)-2000+1,"FY"&amp;YEAR(BF9)-2000-1&amp;"/"&amp;YEAR(BF9)-2000))</f>
        <v>FY75/76</v>
      </c>
      <c r="BG5" s="57" t="str">
        <f>IF(StartDate="","",IF(MONTH(BG9)&gt;3,"FY"&amp;YEAR(BG9)-2000&amp;"/"&amp;YEAR(BG9)-2000+1,"FY"&amp;YEAR(BG9)-2000-1&amp;"/"&amp;YEAR(BG9)-2000))</f>
        <v>FY76/77</v>
      </c>
      <c r="BH5" s="57" t="str">
        <f>IF(StartDate="","",IF(MONTH(BH9)&gt;3,"FY"&amp;YEAR(BH9)-2000&amp;"/"&amp;YEAR(BH9)-2000+1,"FY"&amp;YEAR(BH9)-2000-1&amp;"/"&amp;YEAR(BH9)-2000))</f>
        <v>FY77/78</v>
      </c>
      <c r="BI5" s="57" t="str">
        <f>IF(StartDate="","",IF(MONTH(BI9)&gt;3,"FY"&amp;YEAR(BI9)-2000&amp;"/"&amp;YEAR(BI9)-2000+1,"FY"&amp;YEAR(BI9)-2000-1&amp;"/"&amp;YEAR(BI9)-2000))</f>
        <v>FY78/79</v>
      </c>
      <c r="BJ5" s="57" t="str">
        <f>IF(StartDate="","",IF(MONTH(BJ9)&gt;3,"FY"&amp;YEAR(BJ9)-2000&amp;"/"&amp;YEAR(BJ9)-2000+1,"FY"&amp;YEAR(BJ9)-2000-1&amp;"/"&amp;YEAR(BJ9)-2000))</f>
        <v>FY79/80</v>
      </c>
      <c r="BK5" s="57" t="str">
        <f>IF(StartDate="","",IF(MONTH(BK9)&gt;3,"FY"&amp;YEAR(BK9)-2000&amp;"/"&amp;YEAR(BK9)-2000+1,"FY"&amp;YEAR(BK9)-2000-1&amp;"/"&amp;YEAR(BK9)-2000))</f>
        <v>FY80/81</v>
      </c>
      <c r="BL5" s="57" t="str">
        <f>IF(StartDate="","",IF(MONTH(BL9)&gt;3,"FY"&amp;YEAR(BL9)-2000&amp;"/"&amp;YEAR(BL9)-2000+1,"FY"&amp;YEAR(BL9)-2000-1&amp;"/"&amp;YEAR(BL9)-2000))</f>
        <v>FY81/82</v>
      </c>
      <c r="BM5" s="57" t="str">
        <f>IF(StartDate="","",IF(MONTH(BM9)&gt;3,"FY"&amp;YEAR(BM9)-2000&amp;"/"&amp;YEAR(BM9)-2000+1,"FY"&amp;YEAR(BM9)-2000-1&amp;"/"&amp;YEAR(BM9)-2000))</f>
        <v>FY82/83</v>
      </c>
      <c r="BN5" s="57" t="str">
        <f>IF(StartDate="","",IF(MONTH(BN9)&gt;3,"FY"&amp;YEAR(BN9)-2000&amp;"/"&amp;YEAR(BN9)-2000+1,"FY"&amp;YEAR(BN9)-2000-1&amp;"/"&amp;YEAR(BN9)-2000))</f>
        <v>FY83/84</v>
      </c>
      <c r="BO5" s="57" t="str">
        <f>IF(StartDate="","",IF(MONTH(BO9)&gt;3,"FY"&amp;YEAR(BO9)-2000&amp;"/"&amp;YEAR(BO9)-2000+1,"FY"&amp;YEAR(BO9)-2000-1&amp;"/"&amp;YEAR(BO9)-2000))</f>
        <v>FY84/85</v>
      </c>
      <c r="BP5" s="15"/>
      <c r="BQ5" s="15"/>
      <c r="BR5" s="15"/>
    </row>
    <row r="6" ht="15.75" hidden="1" customHeight="1">
      <c r="A6" s="15"/>
      <c r="E6" s="15"/>
      <c r="F6" s="3"/>
      <c r="G6" s="58" t="s">
        <v>118</v>
      </c>
      <c r="H6" s="59">
        <v>1.0</v>
      </c>
      <c r="I6" s="59">
        <f t="shared" ref="I6:BO6" si="1">H6+1</f>
        <v>2</v>
      </c>
      <c r="J6" s="59">
        <f t="shared" si="1"/>
        <v>3</v>
      </c>
      <c r="K6" s="59">
        <f t="shared" si="1"/>
        <v>4</v>
      </c>
      <c r="L6" s="59">
        <f t="shared" si="1"/>
        <v>5</v>
      </c>
      <c r="M6" s="59">
        <f t="shared" si="1"/>
        <v>6</v>
      </c>
      <c r="N6" s="59">
        <f t="shared" si="1"/>
        <v>7</v>
      </c>
      <c r="O6" s="59">
        <f t="shared" si="1"/>
        <v>8</v>
      </c>
      <c r="P6" s="59">
        <f t="shared" si="1"/>
        <v>9</v>
      </c>
      <c r="Q6" s="59">
        <f t="shared" si="1"/>
        <v>10</v>
      </c>
      <c r="R6" s="59">
        <f t="shared" si="1"/>
        <v>11</v>
      </c>
      <c r="S6" s="59">
        <f t="shared" si="1"/>
        <v>12</v>
      </c>
      <c r="T6" s="59">
        <f t="shared" si="1"/>
        <v>13</v>
      </c>
      <c r="U6" s="59">
        <f t="shared" si="1"/>
        <v>14</v>
      </c>
      <c r="V6" s="59">
        <f t="shared" si="1"/>
        <v>15</v>
      </c>
      <c r="W6" s="59">
        <f t="shared" si="1"/>
        <v>16</v>
      </c>
      <c r="X6" s="59">
        <f t="shared" si="1"/>
        <v>17</v>
      </c>
      <c r="Y6" s="59">
        <f t="shared" si="1"/>
        <v>18</v>
      </c>
      <c r="Z6" s="59">
        <f t="shared" si="1"/>
        <v>19</v>
      </c>
      <c r="AA6" s="59">
        <f t="shared" si="1"/>
        <v>20</v>
      </c>
      <c r="AB6" s="59">
        <f t="shared" si="1"/>
        <v>21</v>
      </c>
      <c r="AC6" s="59">
        <f t="shared" si="1"/>
        <v>22</v>
      </c>
      <c r="AD6" s="59">
        <f t="shared" si="1"/>
        <v>23</v>
      </c>
      <c r="AE6" s="59">
        <f t="shared" si="1"/>
        <v>24</v>
      </c>
      <c r="AF6" s="59">
        <f t="shared" si="1"/>
        <v>25</v>
      </c>
      <c r="AG6" s="59">
        <f t="shared" si="1"/>
        <v>26</v>
      </c>
      <c r="AH6" s="59">
        <f t="shared" si="1"/>
        <v>27</v>
      </c>
      <c r="AI6" s="59">
        <f t="shared" si="1"/>
        <v>28</v>
      </c>
      <c r="AJ6" s="59">
        <f t="shared" si="1"/>
        <v>29</v>
      </c>
      <c r="AK6" s="59">
        <f t="shared" si="1"/>
        <v>30</v>
      </c>
      <c r="AL6" s="59">
        <f t="shared" si="1"/>
        <v>31</v>
      </c>
      <c r="AM6" s="59">
        <f t="shared" si="1"/>
        <v>32</v>
      </c>
      <c r="AN6" s="59">
        <f t="shared" si="1"/>
        <v>33</v>
      </c>
      <c r="AO6" s="59">
        <f t="shared" si="1"/>
        <v>34</v>
      </c>
      <c r="AP6" s="59">
        <f t="shared" si="1"/>
        <v>35</v>
      </c>
      <c r="AQ6" s="59">
        <f t="shared" si="1"/>
        <v>36</v>
      </c>
      <c r="AR6" s="59">
        <f t="shared" si="1"/>
        <v>37</v>
      </c>
      <c r="AS6" s="59">
        <f t="shared" si="1"/>
        <v>38</v>
      </c>
      <c r="AT6" s="59">
        <f t="shared" si="1"/>
        <v>39</v>
      </c>
      <c r="AU6" s="59">
        <f t="shared" si="1"/>
        <v>40</v>
      </c>
      <c r="AV6" s="59">
        <f t="shared" si="1"/>
        <v>41</v>
      </c>
      <c r="AW6" s="59">
        <f t="shared" si="1"/>
        <v>42</v>
      </c>
      <c r="AX6" s="59">
        <f t="shared" si="1"/>
        <v>43</v>
      </c>
      <c r="AY6" s="59">
        <f t="shared" si="1"/>
        <v>44</v>
      </c>
      <c r="AZ6" s="59">
        <f t="shared" si="1"/>
        <v>45</v>
      </c>
      <c r="BA6" s="59">
        <f t="shared" si="1"/>
        <v>46</v>
      </c>
      <c r="BB6" s="59">
        <f t="shared" si="1"/>
        <v>47</v>
      </c>
      <c r="BC6" s="59">
        <f t="shared" si="1"/>
        <v>48</v>
      </c>
      <c r="BD6" s="59">
        <f t="shared" si="1"/>
        <v>49</v>
      </c>
      <c r="BE6" s="59">
        <f t="shared" si="1"/>
        <v>50</v>
      </c>
      <c r="BF6" s="59">
        <f t="shared" si="1"/>
        <v>51</v>
      </c>
      <c r="BG6" s="59">
        <f t="shared" si="1"/>
        <v>52</v>
      </c>
      <c r="BH6" s="59">
        <f t="shared" si="1"/>
        <v>53</v>
      </c>
      <c r="BI6" s="59">
        <f t="shared" si="1"/>
        <v>54</v>
      </c>
      <c r="BJ6" s="59">
        <f t="shared" si="1"/>
        <v>55</v>
      </c>
      <c r="BK6" s="59">
        <f t="shared" si="1"/>
        <v>56</v>
      </c>
      <c r="BL6" s="59">
        <f t="shared" si="1"/>
        <v>57</v>
      </c>
      <c r="BM6" s="59">
        <f t="shared" si="1"/>
        <v>58</v>
      </c>
      <c r="BN6" s="59">
        <f t="shared" si="1"/>
        <v>59</v>
      </c>
      <c r="BO6" s="59">
        <f t="shared" si="1"/>
        <v>60</v>
      </c>
      <c r="BP6" s="15"/>
      <c r="BQ6" s="15"/>
      <c r="BR6" s="15"/>
    </row>
    <row r="7" ht="15.75" hidden="1" customHeight="1">
      <c r="A7" s="15"/>
      <c r="E7" s="15"/>
      <c r="F7" s="3"/>
      <c r="G7" s="60" t="s">
        <v>79</v>
      </c>
      <c r="H7" s="59">
        <f>IF(Budget_period="monthly", 1, IF(Budget_period="quarterly", 3, 12))</f>
        <v>12</v>
      </c>
      <c r="I7" s="59">
        <f>IF(Budget_period="monthly", 1, IF(Budget_period="quarterly", 3, 12))</f>
        <v>12</v>
      </c>
      <c r="J7" s="59">
        <f>IF(Budget_period="monthly", 1, IF(Budget_period="quarterly", 3, 12))</f>
        <v>12</v>
      </c>
      <c r="K7" s="59">
        <f>IF(Budget_period="monthly", 1, IF(Budget_period="quarterly", 3, 12))</f>
        <v>12</v>
      </c>
      <c r="L7" s="59">
        <f>IF(Budget_period="monthly", 1, IF(Budget_period="quarterly", 3, 12))</f>
        <v>12</v>
      </c>
      <c r="M7" s="59">
        <f>IF(Budget_period="monthly", 1, IF(Budget_period="quarterly", 3, 12))</f>
        <v>12</v>
      </c>
      <c r="N7" s="59">
        <f>IF(Budget_period="monthly", 1, IF(Budget_period="quarterly", 3, 12))</f>
        <v>12</v>
      </c>
      <c r="O7" s="59">
        <f>IF(Budget_period="monthly", 1, IF(Budget_period="quarterly", 3, 12))</f>
        <v>12</v>
      </c>
      <c r="P7" s="59">
        <f>IF(Budget_period="monthly", 1, IF(Budget_period="quarterly", 3, 12))</f>
        <v>12</v>
      </c>
      <c r="Q7" s="59">
        <f>IF(Budget_period="monthly", 1, IF(Budget_period="quarterly", 3, 12))</f>
        <v>12</v>
      </c>
      <c r="R7" s="59">
        <f>IF(Budget_period="monthly", 1, IF(Budget_period="quarterly", 3, 12))</f>
        <v>12</v>
      </c>
      <c r="S7" s="59">
        <f>IF(Budget_period="monthly", 1, IF(Budget_period="quarterly", 3, 12))</f>
        <v>12</v>
      </c>
      <c r="T7" s="59">
        <f>IF(Budget_period="monthly", 1, IF(Budget_period="quarterly", 3, 12))</f>
        <v>12</v>
      </c>
      <c r="U7" s="59">
        <f>IF(Budget_period="monthly", 1, IF(Budget_period="quarterly", 3, 12))</f>
        <v>12</v>
      </c>
      <c r="V7" s="59">
        <f>IF(Budget_period="monthly", 1, IF(Budget_period="quarterly", 3, 12))</f>
        <v>12</v>
      </c>
      <c r="W7" s="59">
        <f>IF(Budget_period="monthly", 1, IF(Budget_period="quarterly", 3, 12))</f>
        <v>12</v>
      </c>
      <c r="X7" s="59">
        <f>IF(Budget_period="monthly", 1, IF(Budget_period="quarterly", 3, 12))</f>
        <v>12</v>
      </c>
      <c r="Y7" s="59">
        <f>IF(Budget_period="monthly", 1, IF(Budget_period="quarterly", 3, 12))</f>
        <v>12</v>
      </c>
      <c r="Z7" s="59">
        <f>IF(Budget_period="monthly", 1, IF(Budget_period="quarterly", 3, 12))</f>
        <v>12</v>
      </c>
      <c r="AA7" s="59">
        <f>IF(Budget_period="monthly", 1, IF(Budget_period="quarterly", 3, 12))</f>
        <v>12</v>
      </c>
      <c r="AB7" s="59">
        <f>IF(Budget_period="monthly", 1, IF(Budget_period="quarterly", 3, 12))</f>
        <v>12</v>
      </c>
      <c r="AC7" s="59">
        <f>IF(Budget_period="monthly", 1, IF(Budget_period="quarterly", 3, 12))</f>
        <v>12</v>
      </c>
      <c r="AD7" s="59">
        <f>IF(Budget_period="monthly", 1, IF(Budget_period="quarterly", 3, 12))</f>
        <v>12</v>
      </c>
      <c r="AE7" s="59">
        <f>IF(Budget_period="monthly", 1, IF(Budget_period="quarterly", 3, 12))</f>
        <v>12</v>
      </c>
      <c r="AF7" s="59">
        <f>IF(Budget_period="monthly", 1, IF(Budget_period="quarterly", 3, 12))</f>
        <v>12</v>
      </c>
      <c r="AG7" s="59">
        <f>IF(Budget_period="monthly", 1, IF(Budget_period="quarterly", 3, 12))</f>
        <v>12</v>
      </c>
      <c r="AH7" s="59">
        <f>IF(Budget_period="monthly", 1, IF(Budget_period="quarterly", 3, 12))</f>
        <v>12</v>
      </c>
      <c r="AI7" s="59">
        <f>IF(Budget_period="monthly", 1, IF(Budget_period="quarterly", 3, 12))</f>
        <v>12</v>
      </c>
      <c r="AJ7" s="59">
        <f>IF(Budget_period="monthly", 1, IF(Budget_period="quarterly", 3, 12))</f>
        <v>12</v>
      </c>
      <c r="AK7" s="59">
        <f>IF(Budget_period="monthly", 1, IF(Budget_period="quarterly", 3, 12))</f>
        <v>12</v>
      </c>
      <c r="AL7" s="59">
        <f>IF(Budget_period="monthly", 1, IF(Budget_period="quarterly", 3, 12))</f>
        <v>12</v>
      </c>
      <c r="AM7" s="59">
        <f>IF(Budget_period="monthly", 1, IF(Budget_period="quarterly", 3, 12))</f>
        <v>12</v>
      </c>
      <c r="AN7" s="59">
        <f>IF(Budget_period="monthly", 1, IF(Budget_period="quarterly", 3, 12))</f>
        <v>12</v>
      </c>
      <c r="AO7" s="59">
        <f>IF(Budget_period="monthly", 1, IF(Budget_period="quarterly", 3, 12))</f>
        <v>12</v>
      </c>
      <c r="AP7" s="59">
        <f>IF(Budget_period="monthly", 1, IF(Budget_period="quarterly", 3, 12))</f>
        <v>12</v>
      </c>
      <c r="AQ7" s="59">
        <f>IF(Budget_period="monthly", 1, IF(Budget_period="quarterly", 3, 12))</f>
        <v>12</v>
      </c>
      <c r="AR7" s="59">
        <f>IF(Budget_period="monthly", 1, IF(Budget_period="quarterly", 3, 12))</f>
        <v>12</v>
      </c>
      <c r="AS7" s="59">
        <f>IF(Budget_period="monthly", 1, IF(Budget_period="quarterly", 3, 12))</f>
        <v>12</v>
      </c>
      <c r="AT7" s="59">
        <f>IF(Budget_period="monthly", 1, IF(Budget_period="quarterly", 3, 12))</f>
        <v>12</v>
      </c>
      <c r="AU7" s="59">
        <f>IF(Budget_period="monthly", 1, IF(Budget_period="quarterly", 3, 12))</f>
        <v>12</v>
      </c>
      <c r="AV7" s="59">
        <f>IF(Budget_period="monthly", 1, IF(Budget_period="quarterly", 3, 12))</f>
        <v>12</v>
      </c>
      <c r="AW7" s="59">
        <f>IF(Budget_period="monthly", 1, IF(Budget_period="quarterly", 3, 12))</f>
        <v>12</v>
      </c>
      <c r="AX7" s="59">
        <f>IF(Budget_period="monthly", 1, IF(Budget_period="quarterly", 3, 12))</f>
        <v>12</v>
      </c>
      <c r="AY7" s="59">
        <f>IF(Budget_period="monthly", 1, IF(Budget_period="quarterly", 3, 12))</f>
        <v>12</v>
      </c>
      <c r="AZ7" s="59">
        <f>IF(Budget_period="monthly", 1, IF(Budget_period="quarterly", 3, 12))</f>
        <v>12</v>
      </c>
      <c r="BA7" s="59">
        <f>IF(Budget_period="monthly", 1, IF(Budget_period="quarterly", 3, 12))</f>
        <v>12</v>
      </c>
      <c r="BB7" s="59">
        <f>IF(Budget_period="monthly", 1, IF(Budget_period="quarterly", 3, 12))</f>
        <v>12</v>
      </c>
      <c r="BC7" s="59">
        <f>IF(Budget_period="monthly", 1, IF(Budget_period="quarterly", 3, 12))</f>
        <v>12</v>
      </c>
      <c r="BD7" s="59">
        <f>IF(Budget_period="monthly", 1, IF(Budget_period="quarterly", 3, 12))</f>
        <v>12</v>
      </c>
      <c r="BE7" s="59">
        <f>IF(Budget_period="monthly", 1, IF(Budget_period="quarterly", 3, 12))</f>
        <v>12</v>
      </c>
      <c r="BF7" s="59">
        <f>IF(Budget_period="monthly", 1, IF(Budget_period="quarterly", 3, 12))</f>
        <v>12</v>
      </c>
      <c r="BG7" s="59">
        <f>IF(Budget_period="monthly", 1, IF(Budget_period="quarterly", 3, 12))</f>
        <v>12</v>
      </c>
      <c r="BH7" s="59">
        <f>IF(Budget_period="monthly", 1, IF(Budget_period="quarterly", 3, 12))</f>
        <v>12</v>
      </c>
      <c r="BI7" s="59">
        <f>IF(Budget_period="monthly", 1, IF(Budget_period="quarterly", 3, 12))</f>
        <v>12</v>
      </c>
      <c r="BJ7" s="59">
        <f>IF(Budget_period="monthly", 1, IF(Budget_period="quarterly", 3, 12))</f>
        <v>12</v>
      </c>
      <c r="BK7" s="59">
        <f>IF(Budget_period="monthly", 1, IF(Budget_period="quarterly", 3, 12))</f>
        <v>12</v>
      </c>
      <c r="BL7" s="59">
        <f>IF(Budget_period="monthly", 1, IF(Budget_period="quarterly", 3, 12))</f>
        <v>12</v>
      </c>
      <c r="BM7" s="59">
        <f>IF(Budget_period="monthly", 1, IF(Budget_period="quarterly", 3, 12))</f>
        <v>12</v>
      </c>
      <c r="BN7" s="59">
        <f>IF(Budget_period="monthly", 1, IF(Budget_period="quarterly", 3, 12))</f>
        <v>12</v>
      </c>
      <c r="BO7" s="59">
        <f>IF(Budget_period="monthly", 1, IF(Budget_period="quarterly", 3, 12))</f>
        <v>12</v>
      </c>
      <c r="BP7" s="15"/>
      <c r="BQ7" s="15"/>
      <c r="BR7" s="15"/>
    </row>
    <row r="8" ht="15.75" hidden="1" customHeight="1">
      <c r="A8" s="15"/>
      <c r="E8" s="15"/>
      <c r="F8" s="3"/>
      <c r="G8" s="60" t="s">
        <v>119</v>
      </c>
      <c r="H8" s="61">
        <f>(IF(Budget_period="monthly", 1, IF(Budget_period="quarterly", 3, 12)) - (1 - (EOMONTH(StartDate, 0)-StartDate)/(EOMONTH(StartDate, 0)-(EOMONTH(StartDate, -1) + 1)))) / IF(Budget_period="monthly", 1, IF(Budget_period="quarterly", 3, 12))</f>
        <v>1</v>
      </c>
      <c r="I8" s="61">
        <f>IF(I9 &lt; EndDate, IF(AND(I10 &gt; EndDate, H10 &lt; EndDate), Duration/ IF(Budget_period="monthly",1, IF(Budget_period="quarterly",3, 12)) - SUM($H$8:H$8), 1), 0)</f>
        <v>1</v>
      </c>
      <c r="J8" s="61">
        <f>IF(J9 &lt; EndDate, IF(AND(J10 &gt; EndDate, I10 &lt; EndDate), Duration/ IF(Budget_period="monthly",1, IF(Budget_period="quarterly",3, 12)) - SUM($H$8:I$8), 1), 0)</f>
        <v>1</v>
      </c>
      <c r="K8" s="61">
        <f>IF(K9 &lt; EndDate, IF(AND(K10 &gt; EndDate, J10 &lt; EndDate), Duration/ IF(Budget_period="monthly",1, IF(Budget_period="quarterly",3, 12)) - SUM($H$8:J$8), 1), 0)</f>
        <v>1</v>
      </c>
      <c r="L8" s="61">
        <f>IF(L9 &lt; EndDate, IF(AND(L10 &gt; EndDate, K10 &lt; EndDate), Duration/ IF(Budget_period="monthly",1, IF(Budget_period="quarterly",3, 12)) - SUM($H$8:K$8), 1), 0)</f>
        <v>1</v>
      </c>
      <c r="M8" s="61">
        <f>IF(M9 &lt; EndDate, IF(AND(M10 &gt; EndDate, L10 &lt; EndDate), Duration/ IF(Budget_period="monthly",1, IF(Budget_period="quarterly",3, 12)) - SUM($H$8:L$8), 1), 0)</f>
        <v>0</v>
      </c>
      <c r="N8" s="61">
        <f>IF(N9 &lt; EndDate, IF(AND(N10 &gt; EndDate, M10 &lt; EndDate), Duration/ IF(Budget_period="monthly",1, IF(Budget_period="quarterly",3, 12)) - SUM($H$8:M$8), 1), 0)</f>
        <v>0</v>
      </c>
      <c r="O8" s="61">
        <f>IF(O9 &lt; EndDate, IF(AND(O10 &gt; EndDate, N10 &lt; EndDate), Duration/ IF(Budget_period="monthly",1, IF(Budget_period="quarterly",3, 12)) - SUM($H$8:N$8), 1), 0)</f>
        <v>0</v>
      </c>
      <c r="P8" s="61">
        <f>IF(P9 &lt; EndDate, IF(AND(P10 &gt; EndDate, O10 &lt; EndDate), Duration/ IF(Budget_period="monthly",1, IF(Budget_period="quarterly",3, 12)) - SUM($H$8:O$8), 1), 0)</f>
        <v>0</v>
      </c>
      <c r="Q8" s="61">
        <f>IF(Q9 &lt; EndDate, IF(AND(Q10 &gt; EndDate, P10 &lt; EndDate), Duration/ IF(Budget_period="monthly",1, IF(Budget_period="quarterly",3, 12)) - SUM($H$8:P$8), 1), 0)</f>
        <v>0</v>
      </c>
      <c r="R8" s="61">
        <f>IF(R9 &lt; EndDate, IF(AND(R10 &gt; EndDate, Q10 &lt; EndDate), Duration/ IF(Budget_period="monthly",1, IF(Budget_period="quarterly",3, 12)) - SUM($H$8:Q$8), 1), 0)</f>
        <v>0</v>
      </c>
      <c r="S8" s="61">
        <f>IF(S9 &lt; EndDate, IF(AND(S10 &gt; EndDate, R10 &lt; EndDate), Duration/ IF(Budget_period="monthly",1, IF(Budget_period="quarterly",3, 12)) - SUM($H$8:R$8), 1), 0)</f>
        <v>0</v>
      </c>
      <c r="T8" s="61">
        <f>IF(T9 &lt; EndDate, IF(AND(T10 &gt; EndDate, S10 &lt; EndDate), Duration/ IF(Budget_period="monthly",1, IF(Budget_period="quarterly",3, 12)) - SUM($H$8:S$8), 1), 0)</f>
        <v>0</v>
      </c>
      <c r="U8" s="61">
        <f>IF(U9 &lt; EndDate, IF(AND(U10 &gt; EndDate, T10 &lt; EndDate), Duration/ IF(Budget_period="monthly",1, IF(Budget_period="quarterly",3, 12)) - SUM($H$8:T$8), 1), 0)</f>
        <v>0</v>
      </c>
      <c r="V8" s="61">
        <f>IF(V9 &lt; EndDate, IF(AND(V10 &gt; EndDate, U10 &lt; EndDate), Duration/ IF(Budget_period="monthly",1, IF(Budget_period="quarterly",3, 12)) - SUM($H$8:U$8), 1), 0)</f>
        <v>0</v>
      </c>
      <c r="W8" s="61">
        <f>IF(W9 &lt; EndDate, IF(AND(W10 &gt; EndDate, V10 &lt; EndDate), Duration/ IF(Budget_period="monthly",1, IF(Budget_period="quarterly",3, 12)) - SUM($H$8:V$8), 1), 0)</f>
        <v>0</v>
      </c>
      <c r="X8" s="61">
        <f>IF(X9 &lt; EndDate, IF(AND(X10 &gt; EndDate, W10 &lt; EndDate), Duration/ IF(Budget_period="monthly",1, IF(Budget_period="quarterly",3, 12)) - SUM($H$8:W$8), 1), 0)</f>
        <v>0</v>
      </c>
      <c r="Y8" s="61">
        <f>IF(Y9 &lt; EndDate, IF(AND(Y10 &gt; EndDate, X10 &lt; EndDate), Duration/ IF(Budget_period="monthly",1, IF(Budget_period="quarterly",3, 12)) - SUM($H$8:X$8), 1), 0)</f>
        <v>0</v>
      </c>
      <c r="Z8" s="61">
        <f>IF(Z9 &lt; EndDate, IF(AND(Z10 &gt; EndDate, Y10 &lt; EndDate), Duration/ IF(Budget_period="monthly",1, IF(Budget_period="quarterly",3, 12)) - SUM($H$8:Y$8), 1), 0)</f>
        <v>0</v>
      </c>
      <c r="AA8" s="61">
        <f>IF(AA9 &lt; EndDate, IF(AND(AA10 &gt; EndDate, Z10 &lt; EndDate), Duration/ IF(Budget_period="monthly",1, IF(Budget_period="quarterly",3, 12)) - SUM($H$8:Z$8), 1), 0)</f>
        <v>0</v>
      </c>
      <c r="AB8" s="61">
        <f>IF(AB9 &lt; EndDate, IF(AND(AB10 &gt; EndDate, AA10 &lt; EndDate), Duration/ IF(Budget_period="monthly",1, IF(Budget_period="quarterly",3, 12)) - SUM($H$8:AA$8), 1), 0)</f>
        <v>0</v>
      </c>
      <c r="AC8" s="61">
        <f>IF(AC9 &lt; EndDate, IF(AND(AC10 &gt; EndDate, AB10 &lt; EndDate), Duration/ IF(Budget_period="monthly",1, IF(Budget_period="quarterly",3, 12)) - SUM($H$8:AB$8), 1), 0)</f>
        <v>0</v>
      </c>
      <c r="AD8" s="61">
        <f>IF(AD9 &lt; EndDate, IF(AND(AD10 &gt; EndDate, AC10 &lt; EndDate), Duration/ IF(Budget_period="monthly",1, IF(Budget_period="quarterly",3, 12)) - SUM($H$8:AC$8), 1), 0)</f>
        <v>0</v>
      </c>
      <c r="AE8" s="61">
        <f>IF(AE9 &lt; EndDate, IF(AND(AE10 &gt; EndDate, AD10 &lt; EndDate), Duration/ IF(Budget_period="monthly",1, IF(Budget_period="quarterly",3, 12)) - SUM($H$8:AD$8), 1), 0)</f>
        <v>0</v>
      </c>
      <c r="AF8" s="61">
        <f>IF(AF9 &lt; EndDate, IF(AND(AF10 &gt; EndDate, AE10 &lt; EndDate), Duration/ IF(Budget_period="monthly",1, IF(Budget_period="quarterly",3, 12)) - SUM($H$8:AE$8), 1), 0)</f>
        <v>0</v>
      </c>
      <c r="AG8" s="61">
        <f>IF(AG9 &lt; EndDate, IF(AND(AG10 &gt; EndDate, AF10 &lt; EndDate), Duration/ IF(Budget_period="monthly",1, IF(Budget_period="quarterly",3, 12)) - SUM($H$8:AF$8), 1), 0)</f>
        <v>0</v>
      </c>
      <c r="AH8" s="61">
        <f>IF(AH9 &lt; EndDate, IF(AND(AH10 &gt; EndDate, AG10 &lt; EndDate), Duration/ IF(Budget_period="monthly",1, IF(Budget_period="quarterly",3, 12)) - SUM($H$8:AG$8), 1), 0)</f>
        <v>0</v>
      </c>
      <c r="AI8" s="61">
        <f>IF(AI9 &lt; EndDate, IF(AND(AI10 &gt; EndDate, AH10 &lt; EndDate), Duration/ IF(Budget_period="monthly",1, IF(Budget_period="quarterly",3, 12)) - SUM($H$8:AH$8), 1), 0)</f>
        <v>0</v>
      </c>
      <c r="AJ8" s="61">
        <f>IF(AJ9 &lt; EndDate, IF(AND(AJ10 &gt; EndDate, AI10 &lt; EndDate), Duration/ IF(Budget_period="monthly",1, IF(Budget_period="quarterly",3, 12)) - SUM($H$8:AI$8), 1), 0)</f>
        <v>0</v>
      </c>
      <c r="AK8" s="61">
        <f>IF(AK9 &lt; EndDate, IF(AND(AK10 &gt; EndDate, AJ10 &lt; EndDate), Duration/ IF(Budget_period="monthly",1, IF(Budget_period="quarterly",3, 12)) - SUM($H$8:AJ$8), 1), 0)</f>
        <v>0</v>
      </c>
      <c r="AL8" s="61">
        <f>IF(AL9 &lt; EndDate, IF(AND(AL10 &gt; EndDate, AK10 &lt; EndDate), Duration/ IF(Budget_period="monthly",1, IF(Budget_period="quarterly",3, 12)) - SUM($H$8:AK$8), 1), 0)</f>
        <v>0</v>
      </c>
      <c r="AM8" s="61">
        <f>IF(AM9 &lt; EndDate, IF(AND(AM10 &gt; EndDate, AL10 &lt; EndDate), Duration/ IF(Budget_period="monthly",1, IF(Budget_period="quarterly",3, 12)) - SUM($H$8:AL$8), 1), 0)</f>
        <v>0</v>
      </c>
      <c r="AN8" s="61">
        <f>IF(AN9 &lt; EndDate, IF(AND(AN10 &gt; EndDate, AM10 &lt; EndDate), Duration/ IF(Budget_period="monthly",1, IF(Budget_period="quarterly",3, 12)) - SUM($H$8:AM$8), 1), 0)</f>
        <v>0</v>
      </c>
      <c r="AO8" s="61">
        <f>IF(AO9 &lt; EndDate, IF(AND(AO10 &gt; EndDate, AN10 &lt; EndDate), Duration/ IF(Budget_period="monthly",1, IF(Budget_period="quarterly",3, 12)) - SUM($H$8:AN$8), 1), 0)</f>
        <v>0</v>
      </c>
      <c r="AP8" s="61">
        <f>IF(AP9 &lt; EndDate, IF(AND(AP10 &gt; EndDate, AO10 &lt; EndDate), Duration/ IF(Budget_period="monthly",1, IF(Budget_period="quarterly",3, 12)) - SUM($H$8:AO$8), 1), 0)</f>
        <v>0</v>
      </c>
      <c r="AQ8" s="61">
        <f>IF(AQ9 &lt; EndDate, IF(AND(AQ10 &gt; EndDate, AP10 &lt; EndDate), Duration/ IF(Budget_period="monthly",1, IF(Budget_period="quarterly",3, 12)) - SUM($H$8:AP$8), 1), 0)</f>
        <v>0</v>
      </c>
      <c r="AR8" s="61">
        <f>IF(AR9 &lt; EndDate, IF(AND(AR10 &gt; EndDate, AQ10 &lt; EndDate), Duration/ IF(Budget_period="monthly",1, IF(Budget_period="quarterly",3, 12)) - SUM($H$8:AQ$8), 1), 0)</f>
        <v>0</v>
      </c>
      <c r="AS8" s="61">
        <f>IF(AS9 &lt; EndDate, IF(AND(AS10 &gt; EndDate, AR10 &lt; EndDate), Duration/ IF(Budget_period="monthly",1, IF(Budget_period="quarterly",3, 12)) - SUM($H$8:AR$8), 1), 0)</f>
        <v>0</v>
      </c>
      <c r="AT8" s="61">
        <f>IF(AT9 &lt; EndDate, IF(AND(AT10 &gt; EndDate, AS10 &lt; EndDate), Duration/ IF(Budget_period="monthly",1, IF(Budget_period="quarterly",3, 12)) - SUM($H$8:AS$8), 1), 0)</f>
        <v>0</v>
      </c>
      <c r="AU8" s="61">
        <f>IF(AU9 &lt; EndDate, IF(AND(AU10 &gt; EndDate, AT10 &lt; EndDate), Duration/ IF(Budget_period="monthly",1, IF(Budget_period="quarterly",3, 12)) - SUM($H$8:AT$8), 1), 0)</f>
        <v>0</v>
      </c>
      <c r="AV8" s="61">
        <f>IF(AV9 &lt; EndDate, IF(AND(AV10 &gt; EndDate, AU10 &lt; EndDate), Duration/ IF(Budget_period="monthly",1, IF(Budget_period="quarterly",3, 12)) - SUM($H$8:AU$8), 1), 0)</f>
        <v>0</v>
      </c>
      <c r="AW8" s="61">
        <f>IF(AW9 &lt; EndDate, IF(AND(AW10 &gt; EndDate, AV10 &lt; EndDate), Duration/ IF(Budget_period="monthly",1, IF(Budget_period="quarterly",3, 12)) - SUM($H$8:AV$8), 1), 0)</f>
        <v>0</v>
      </c>
      <c r="AX8" s="61">
        <f>IF(AX9 &lt; EndDate, IF(AND(AX10 &gt; EndDate, AW10 &lt; EndDate), Duration/ IF(Budget_period="monthly",1, IF(Budget_period="quarterly",3, 12)) - SUM($H$8:AW$8), 1), 0)</f>
        <v>0</v>
      </c>
      <c r="AY8" s="61">
        <f>IF(AY9 &lt; EndDate, IF(AND(AY10 &gt; EndDate, AX10 &lt; EndDate), Duration/ IF(Budget_period="monthly",1, IF(Budget_period="quarterly",3, 12)) - SUM($H$8:AX$8), 1), 0)</f>
        <v>0</v>
      </c>
      <c r="AZ8" s="61">
        <f>IF(AZ9 &lt; EndDate, IF(AND(AZ10 &gt; EndDate, AY10 &lt; EndDate), Duration/ IF(Budget_period="monthly",1, IF(Budget_period="quarterly",3, 12)) - SUM($H$8:AY$8), 1), 0)</f>
        <v>0</v>
      </c>
      <c r="BA8" s="61">
        <f>IF(BA9 &lt; EndDate, IF(AND(BA10 &gt; EndDate, AZ10 &lt; EndDate), Duration/ IF(Budget_period="monthly",1, IF(Budget_period="quarterly",3, 12)) - SUM($H$8:AZ$8), 1), 0)</f>
        <v>0</v>
      </c>
      <c r="BB8" s="61">
        <f>IF(BB9 &lt; EndDate, IF(AND(BB10 &gt; EndDate, BA10 &lt; EndDate), Duration/ IF(Budget_period="monthly",1, IF(Budget_period="quarterly",3, 12)) - SUM($H$8:BA$8), 1), 0)</f>
        <v>0</v>
      </c>
      <c r="BC8" s="61">
        <f>IF(BC9 &lt; EndDate, IF(AND(BC10 &gt; EndDate, BB10 &lt; EndDate), Duration/ IF(Budget_period="monthly",1, IF(Budget_period="quarterly",3, 12)) - SUM($H$8:BB$8), 1), 0)</f>
        <v>0</v>
      </c>
      <c r="BD8" s="61">
        <f>IF(BD9 &lt; EndDate, IF(AND(BD10 &gt; EndDate, BC10 &lt; EndDate), Duration/ IF(Budget_period="monthly",1, IF(Budget_period="quarterly",3, 12)) - SUM($H$8:BC$8), 1), 0)</f>
        <v>0</v>
      </c>
      <c r="BE8" s="61">
        <f>IF(BE9 &lt; EndDate, IF(AND(BE10 &gt; EndDate, BD10 &lt; EndDate), Duration/ IF(Budget_period="monthly",1, IF(Budget_period="quarterly",3, 12)) - SUM($H$8:BD$8), 1), 0)</f>
        <v>0</v>
      </c>
      <c r="BF8" s="61">
        <f>IF(BF9 &lt; EndDate, IF(AND(BF10 &gt; EndDate, BE10 &lt; EndDate), Duration/ IF(Budget_period="monthly",1, IF(Budget_period="quarterly",3, 12)) - SUM($H$8:BE$8), 1), 0)</f>
        <v>0</v>
      </c>
      <c r="BG8" s="61">
        <f>IF(BG9 &lt; EndDate, IF(AND(BG10 &gt; EndDate, BF10 &lt; EndDate), Duration/ IF(Budget_period="monthly",1, IF(Budget_period="quarterly",3, 12)) - SUM($H$8:BF$8), 1), 0)</f>
        <v>0</v>
      </c>
      <c r="BH8" s="61">
        <f>IF(BH9 &lt; EndDate, IF(AND(BH10 &gt; EndDate, BG10 &lt; EndDate), Duration/ IF(Budget_period="monthly",1, IF(Budget_period="quarterly",3, 12)) - SUM($H$8:BG$8), 1), 0)</f>
        <v>0</v>
      </c>
      <c r="BI8" s="61">
        <f>IF(BI9 &lt; EndDate, IF(AND(BI10 &gt; EndDate, BH10 &lt; EndDate), Duration/ IF(Budget_period="monthly",1, IF(Budget_period="quarterly",3, 12)) - SUM($H$8:BH$8), 1), 0)</f>
        <v>0</v>
      </c>
      <c r="BJ8" s="61">
        <f>IF(BJ9 &lt; EndDate, IF(AND(BJ10 &gt; EndDate, BI10 &lt; EndDate), Duration/ IF(Budget_period="monthly",1, IF(Budget_period="quarterly",3, 12)) - SUM($H$8:BI$8), 1), 0)</f>
        <v>0</v>
      </c>
      <c r="BK8" s="61">
        <f>IF(BK9 &lt; EndDate, IF(AND(BK10 &gt; EndDate, BJ10 &lt; EndDate), Duration/ IF(Budget_period="monthly",1, IF(Budget_period="quarterly",3, 12)) - SUM($H$8:BJ$8), 1), 0)</f>
        <v>0</v>
      </c>
      <c r="BL8" s="61">
        <f>IF(BL9 &lt; EndDate, IF(AND(BL10 &gt; EndDate, BK10 &lt; EndDate), Duration/ IF(Budget_period="monthly",1, IF(Budget_period="quarterly",3, 12)) - SUM($H$8:BK$8), 1), 0)</f>
        <v>0</v>
      </c>
      <c r="BM8" s="61">
        <f>IF(BM9 &lt; EndDate, IF(AND(BM10 &gt; EndDate, BL10 &lt; EndDate), Duration/ IF(Budget_period="monthly",1, IF(Budget_period="quarterly",3, 12)) - SUM($H$8:BL$8), 1), 0)</f>
        <v>0</v>
      </c>
      <c r="BN8" s="61">
        <f>IF(BN9 &lt; EndDate, IF(AND(BN10 &gt; EndDate, BM10 &lt; EndDate), Duration/ IF(Budget_period="monthly",1, IF(Budget_period="quarterly",3, 12)) - SUM($H$8:BM$8), 1), 0)</f>
        <v>0</v>
      </c>
      <c r="BO8" s="61">
        <f>IF(BO9 &lt; EndDate, IF(AND(BO10 &gt; EndDate, BN10 &lt; EndDate), Duration/ IF(Budget_period="monthly",1, IF(Budget_period="quarterly",3, 12)) - SUM($H$8:BN$8), 1), 0)</f>
        <v>0</v>
      </c>
      <c r="BP8" s="15"/>
      <c r="BQ8" s="15"/>
      <c r="BR8" s="15"/>
    </row>
    <row r="9" ht="15.75" customHeight="1">
      <c r="A9" s="15"/>
      <c r="E9" s="15"/>
      <c r="F9" s="3"/>
      <c r="G9" s="58" t="s">
        <v>120</v>
      </c>
      <c r="H9" s="62">
        <f>StartDate</f>
        <v>45901</v>
      </c>
      <c r="I9" s="62">
        <f t="shared" ref="I9:BO9" si="2">H10+1</f>
        <v>46266</v>
      </c>
      <c r="J9" s="62">
        <f t="shared" si="2"/>
        <v>46631</v>
      </c>
      <c r="K9" s="62">
        <f t="shared" si="2"/>
        <v>46997</v>
      </c>
      <c r="L9" s="62">
        <f t="shared" si="2"/>
        <v>47362</v>
      </c>
      <c r="M9" s="62">
        <f t="shared" si="2"/>
        <v>47727</v>
      </c>
      <c r="N9" s="62">
        <f t="shared" si="2"/>
        <v>48092</v>
      </c>
      <c r="O9" s="62">
        <f t="shared" si="2"/>
        <v>48458</v>
      </c>
      <c r="P9" s="62">
        <f t="shared" si="2"/>
        <v>48823</v>
      </c>
      <c r="Q9" s="62">
        <f t="shared" si="2"/>
        <v>49188</v>
      </c>
      <c r="R9" s="62">
        <f t="shared" si="2"/>
        <v>49553</v>
      </c>
      <c r="S9" s="62">
        <f t="shared" si="2"/>
        <v>49919</v>
      </c>
      <c r="T9" s="62">
        <f t="shared" si="2"/>
        <v>50284</v>
      </c>
      <c r="U9" s="62">
        <f t="shared" si="2"/>
        <v>50649</v>
      </c>
      <c r="V9" s="62">
        <f t="shared" si="2"/>
        <v>51014</v>
      </c>
      <c r="W9" s="62">
        <f t="shared" si="2"/>
        <v>51380</v>
      </c>
      <c r="X9" s="62">
        <f t="shared" si="2"/>
        <v>51745</v>
      </c>
      <c r="Y9" s="62">
        <f t="shared" si="2"/>
        <v>52110</v>
      </c>
      <c r="Z9" s="62">
        <f t="shared" si="2"/>
        <v>52475</v>
      </c>
      <c r="AA9" s="62">
        <f t="shared" si="2"/>
        <v>52841</v>
      </c>
      <c r="AB9" s="62">
        <f t="shared" si="2"/>
        <v>53206</v>
      </c>
      <c r="AC9" s="62">
        <f t="shared" si="2"/>
        <v>53571</v>
      </c>
      <c r="AD9" s="62">
        <f t="shared" si="2"/>
        <v>53936</v>
      </c>
      <c r="AE9" s="62">
        <f t="shared" si="2"/>
        <v>54302</v>
      </c>
      <c r="AF9" s="62">
        <f t="shared" si="2"/>
        <v>54667</v>
      </c>
      <c r="AG9" s="62">
        <f t="shared" si="2"/>
        <v>55032</v>
      </c>
      <c r="AH9" s="62">
        <f t="shared" si="2"/>
        <v>55397</v>
      </c>
      <c r="AI9" s="62">
        <f t="shared" si="2"/>
        <v>55763</v>
      </c>
      <c r="AJ9" s="62">
        <f t="shared" si="2"/>
        <v>56128</v>
      </c>
      <c r="AK9" s="62">
        <f t="shared" si="2"/>
        <v>56493</v>
      </c>
      <c r="AL9" s="62">
        <f t="shared" si="2"/>
        <v>56858</v>
      </c>
      <c r="AM9" s="62">
        <f t="shared" si="2"/>
        <v>57224</v>
      </c>
      <c r="AN9" s="62">
        <f t="shared" si="2"/>
        <v>57589</v>
      </c>
      <c r="AO9" s="62">
        <f t="shared" si="2"/>
        <v>57954</v>
      </c>
      <c r="AP9" s="62">
        <f t="shared" si="2"/>
        <v>58319</v>
      </c>
      <c r="AQ9" s="62">
        <f t="shared" si="2"/>
        <v>58685</v>
      </c>
      <c r="AR9" s="62">
        <f t="shared" si="2"/>
        <v>59050</v>
      </c>
      <c r="AS9" s="62">
        <f t="shared" si="2"/>
        <v>59415</v>
      </c>
      <c r="AT9" s="62">
        <f t="shared" si="2"/>
        <v>59780</v>
      </c>
      <c r="AU9" s="62">
        <f t="shared" si="2"/>
        <v>60146</v>
      </c>
      <c r="AV9" s="62">
        <f t="shared" si="2"/>
        <v>60511</v>
      </c>
      <c r="AW9" s="62">
        <f t="shared" si="2"/>
        <v>60876</v>
      </c>
      <c r="AX9" s="62">
        <f t="shared" si="2"/>
        <v>61241</v>
      </c>
      <c r="AY9" s="62">
        <f t="shared" si="2"/>
        <v>61607</v>
      </c>
      <c r="AZ9" s="62">
        <f t="shared" si="2"/>
        <v>61972</v>
      </c>
      <c r="BA9" s="62">
        <f t="shared" si="2"/>
        <v>62337</v>
      </c>
      <c r="BB9" s="62">
        <f t="shared" si="2"/>
        <v>62702</v>
      </c>
      <c r="BC9" s="62">
        <f t="shared" si="2"/>
        <v>63068</v>
      </c>
      <c r="BD9" s="62">
        <f t="shared" si="2"/>
        <v>63433</v>
      </c>
      <c r="BE9" s="62">
        <f t="shared" si="2"/>
        <v>63798</v>
      </c>
      <c r="BF9" s="62">
        <f t="shared" si="2"/>
        <v>64163</v>
      </c>
      <c r="BG9" s="62">
        <f t="shared" si="2"/>
        <v>64529</v>
      </c>
      <c r="BH9" s="62">
        <f t="shared" si="2"/>
        <v>64894</v>
      </c>
      <c r="BI9" s="62">
        <f t="shared" si="2"/>
        <v>65259</v>
      </c>
      <c r="BJ9" s="62">
        <f t="shared" si="2"/>
        <v>65624</v>
      </c>
      <c r="BK9" s="62">
        <f t="shared" si="2"/>
        <v>65990</v>
      </c>
      <c r="BL9" s="62">
        <f t="shared" si="2"/>
        <v>66355</v>
      </c>
      <c r="BM9" s="62">
        <f t="shared" si="2"/>
        <v>66720</v>
      </c>
      <c r="BN9" s="62">
        <f t="shared" si="2"/>
        <v>67085</v>
      </c>
      <c r="BO9" s="62">
        <f t="shared" si="2"/>
        <v>67451</v>
      </c>
      <c r="BP9" s="15"/>
      <c r="BQ9" s="15"/>
      <c r="BR9" s="15"/>
    </row>
    <row r="10" ht="15.75" customHeight="1">
      <c r="A10" s="15"/>
      <c r="E10" s="15"/>
      <c r="F10" s="3"/>
      <c r="G10" s="58" t="s">
        <v>121</v>
      </c>
      <c r="H10" s="62">
        <f>IF(Budget_period="monthly",EOMONTH(H9,1-1),IF(Budget_period="quarterly",EOMONTH(H9,3-1),EOMONTH(H9,12-1)))</f>
        <v>46265</v>
      </c>
      <c r="I10" s="62">
        <f>IF(Budget_period="monthly",EOMONTH(I9,1-1),IF(Budget_period="quarterly",EOMONTH(I9,3-1),EOMONTH(I9,12-1)))</f>
        <v>46630</v>
      </c>
      <c r="J10" s="62">
        <f>IF(Budget_period="monthly",EOMONTH(J9,1-1),IF(Budget_period="quarterly",EOMONTH(J9,3-1),EOMONTH(J9,12-1)))</f>
        <v>46996</v>
      </c>
      <c r="K10" s="62">
        <f>IF(Budget_period="monthly",EOMONTH(K9,1-1),IF(Budget_period="quarterly",EOMONTH(K9,3-1),EOMONTH(K9,12-1)))</f>
        <v>47361</v>
      </c>
      <c r="L10" s="62">
        <f>IF(Budget_period="monthly",EOMONTH(L9,1-1),IF(Budget_period="quarterly",EOMONTH(L9,3-1),EOMONTH(L9,12-1)))</f>
        <v>47726</v>
      </c>
      <c r="M10" s="62">
        <f>IF(Budget_period="monthly",EOMONTH(M9,1-1),IF(Budget_period="quarterly",EOMONTH(M9,3-1),EOMONTH(M9,12-1)))</f>
        <v>48091</v>
      </c>
      <c r="N10" s="62">
        <f>IF(Budget_period="monthly",EOMONTH(N9,1-1),IF(Budget_period="quarterly",EOMONTH(N9,3-1),EOMONTH(N9,12-1)))</f>
        <v>48457</v>
      </c>
      <c r="O10" s="62">
        <f>IF(Budget_period="monthly",EOMONTH(O9,1-1),IF(Budget_period="quarterly",EOMONTH(O9,3-1),EOMONTH(O9,12-1)))</f>
        <v>48822</v>
      </c>
      <c r="P10" s="62">
        <f>IF(Budget_period="monthly",EOMONTH(P9,1-1),IF(Budget_period="quarterly",EOMONTH(P9,3-1),EOMONTH(P9,12-1)))</f>
        <v>49187</v>
      </c>
      <c r="Q10" s="62">
        <f>IF(Budget_period="monthly",EOMONTH(Q9,1-1),IF(Budget_period="quarterly",EOMONTH(Q9,3-1),EOMONTH(Q9,12-1)))</f>
        <v>49552</v>
      </c>
      <c r="R10" s="62">
        <f>IF(Budget_period="monthly",EOMONTH(R9,1-1),IF(Budget_period="quarterly",EOMONTH(R9,3-1),EOMONTH(R9,12-1)))</f>
        <v>49918</v>
      </c>
      <c r="S10" s="62">
        <f>IF(Budget_period="monthly",EOMONTH(S9,1-1),IF(Budget_period="quarterly",EOMONTH(S9,3-1),EOMONTH(S9,12-1)))</f>
        <v>50283</v>
      </c>
      <c r="T10" s="62">
        <f>IF(Budget_period="monthly",EOMONTH(T9,1-1),IF(Budget_period="quarterly",EOMONTH(T9,3-1),EOMONTH(T9,12-1)))</f>
        <v>50648</v>
      </c>
      <c r="U10" s="62">
        <f>IF(Budget_period="monthly",EOMONTH(U9,1-1),IF(Budget_period="quarterly",EOMONTH(U9,3-1),EOMONTH(U9,12-1)))</f>
        <v>51013</v>
      </c>
      <c r="V10" s="62">
        <f>IF(Budget_period="monthly",EOMONTH(V9,1-1),IF(Budget_period="quarterly",EOMONTH(V9,3-1),EOMONTH(V9,12-1)))</f>
        <v>51379</v>
      </c>
      <c r="W10" s="62">
        <f>IF(Budget_period="monthly",EOMONTH(W9,1-1),IF(Budget_period="quarterly",EOMONTH(W9,3-1),EOMONTH(W9,12-1)))</f>
        <v>51744</v>
      </c>
      <c r="X10" s="62">
        <f>IF(Budget_period="monthly",EOMONTH(X9,1-1),IF(Budget_period="quarterly",EOMONTH(X9,3-1),EOMONTH(X9,12-1)))</f>
        <v>52109</v>
      </c>
      <c r="Y10" s="62">
        <f>IF(Budget_period="monthly",EOMONTH(Y9,1-1),IF(Budget_period="quarterly",EOMONTH(Y9,3-1),EOMONTH(Y9,12-1)))</f>
        <v>52474</v>
      </c>
      <c r="Z10" s="62">
        <f>IF(Budget_period="monthly",EOMONTH(Z9,1-1),IF(Budget_period="quarterly",EOMONTH(Z9,3-1),EOMONTH(Z9,12-1)))</f>
        <v>52840</v>
      </c>
      <c r="AA10" s="62">
        <f>IF(Budget_period="monthly",EOMONTH(AA9,1-1),IF(Budget_period="quarterly",EOMONTH(AA9,3-1),EOMONTH(AA9,12-1)))</f>
        <v>53205</v>
      </c>
      <c r="AB10" s="62">
        <f>IF(Budget_period="monthly",EOMONTH(AB9,1-1),IF(Budget_period="quarterly",EOMONTH(AB9,3-1),EOMONTH(AB9,12-1)))</f>
        <v>53570</v>
      </c>
      <c r="AC10" s="62">
        <f>IF(Budget_period="monthly",EOMONTH(AC9,1-1),IF(Budget_period="quarterly",EOMONTH(AC9,3-1),EOMONTH(AC9,12-1)))</f>
        <v>53935</v>
      </c>
      <c r="AD10" s="62">
        <f>IF(Budget_period="monthly",EOMONTH(AD9,1-1),IF(Budget_period="quarterly",EOMONTH(AD9,3-1),EOMONTH(AD9,12-1)))</f>
        <v>54301</v>
      </c>
      <c r="AE10" s="62">
        <f>IF(Budget_period="monthly",EOMONTH(AE9,1-1),IF(Budget_period="quarterly",EOMONTH(AE9,3-1),EOMONTH(AE9,12-1)))</f>
        <v>54666</v>
      </c>
      <c r="AF10" s="62">
        <f>IF(Budget_period="monthly",EOMONTH(AF9,1-1),IF(Budget_period="quarterly",EOMONTH(AF9,3-1),EOMONTH(AF9,12-1)))</f>
        <v>55031</v>
      </c>
      <c r="AG10" s="62">
        <f>IF(Budget_period="monthly",EOMONTH(AG9,1-1),IF(Budget_period="quarterly",EOMONTH(AG9,3-1),EOMONTH(AG9,12-1)))</f>
        <v>55396</v>
      </c>
      <c r="AH10" s="62">
        <f>IF(Budget_period="monthly",EOMONTH(AH9,1-1),IF(Budget_period="quarterly",EOMONTH(AH9,3-1),EOMONTH(AH9,12-1)))</f>
        <v>55762</v>
      </c>
      <c r="AI10" s="62">
        <f>IF(Budget_period="monthly",EOMONTH(AI9,1-1),IF(Budget_period="quarterly",EOMONTH(AI9,3-1),EOMONTH(AI9,12-1)))</f>
        <v>56127</v>
      </c>
      <c r="AJ10" s="62">
        <f>IF(Budget_period="monthly",EOMONTH(AJ9,1-1),IF(Budget_period="quarterly",EOMONTH(AJ9,3-1),EOMONTH(AJ9,12-1)))</f>
        <v>56492</v>
      </c>
      <c r="AK10" s="62">
        <f>IF(Budget_period="monthly",EOMONTH(AK9,1-1),IF(Budget_period="quarterly",EOMONTH(AK9,3-1),EOMONTH(AK9,12-1)))</f>
        <v>56857</v>
      </c>
      <c r="AL10" s="62">
        <f>IF(Budget_period="monthly",EOMONTH(AL9,1-1),IF(Budget_period="quarterly",EOMONTH(AL9,3-1),EOMONTH(AL9,12-1)))</f>
        <v>57223</v>
      </c>
      <c r="AM10" s="62">
        <f>IF(Budget_period="monthly",EOMONTH(AM9,1-1),IF(Budget_period="quarterly",EOMONTH(AM9,3-1),EOMONTH(AM9,12-1)))</f>
        <v>57588</v>
      </c>
      <c r="AN10" s="62">
        <f>IF(Budget_period="monthly",EOMONTH(AN9,1-1),IF(Budget_period="quarterly",EOMONTH(AN9,3-1),EOMONTH(AN9,12-1)))</f>
        <v>57953</v>
      </c>
      <c r="AO10" s="62">
        <f>IF(Budget_period="monthly",EOMONTH(AO9,1-1),IF(Budget_period="quarterly",EOMONTH(AO9,3-1),EOMONTH(AO9,12-1)))</f>
        <v>58318</v>
      </c>
      <c r="AP10" s="62">
        <f>IF(Budget_period="monthly",EOMONTH(AP9,1-1),IF(Budget_period="quarterly",EOMONTH(AP9,3-1),EOMONTH(AP9,12-1)))</f>
        <v>58684</v>
      </c>
      <c r="AQ10" s="62">
        <f>IF(Budget_period="monthly",EOMONTH(AQ9,1-1),IF(Budget_period="quarterly",EOMONTH(AQ9,3-1),EOMONTH(AQ9,12-1)))</f>
        <v>59049</v>
      </c>
      <c r="AR10" s="62">
        <f>IF(Budget_period="monthly",EOMONTH(AR9,1-1),IF(Budget_period="quarterly",EOMONTH(AR9,3-1),EOMONTH(AR9,12-1)))</f>
        <v>59414</v>
      </c>
      <c r="AS10" s="62">
        <f>IF(Budget_period="monthly",EOMONTH(AS9,1-1),IF(Budget_period="quarterly",EOMONTH(AS9,3-1),EOMONTH(AS9,12-1)))</f>
        <v>59779</v>
      </c>
      <c r="AT10" s="62">
        <f>IF(Budget_period="monthly",EOMONTH(AT9,1-1),IF(Budget_period="quarterly",EOMONTH(AT9,3-1),EOMONTH(AT9,12-1)))</f>
        <v>60145</v>
      </c>
      <c r="AU10" s="62">
        <f>IF(Budget_period="monthly",EOMONTH(AU9,1-1),IF(Budget_period="quarterly",EOMONTH(AU9,3-1),EOMONTH(AU9,12-1)))</f>
        <v>60510</v>
      </c>
      <c r="AV10" s="62">
        <f>IF(Budget_period="monthly",EOMONTH(AV9,1-1),IF(Budget_period="quarterly",EOMONTH(AV9,3-1),EOMONTH(AV9,12-1)))</f>
        <v>60875</v>
      </c>
      <c r="AW10" s="62">
        <f>IF(Budget_period="monthly",EOMONTH(AW9,1-1),IF(Budget_period="quarterly",EOMONTH(AW9,3-1),EOMONTH(AW9,12-1)))</f>
        <v>61240</v>
      </c>
      <c r="AX10" s="62">
        <f>IF(Budget_period="monthly",EOMONTH(AX9,1-1),IF(Budget_period="quarterly",EOMONTH(AX9,3-1),EOMONTH(AX9,12-1)))</f>
        <v>61606</v>
      </c>
      <c r="AY10" s="62">
        <f>IF(Budget_period="monthly",EOMONTH(AY9,1-1),IF(Budget_period="quarterly",EOMONTH(AY9,3-1),EOMONTH(AY9,12-1)))</f>
        <v>61971</v>
      </c>
      <c r="AZ10" s="62">
        <f>IF(Budget_period="monthly",EOMONTH(AZ9,1-1),IF(Budget_period="quarterly",EOMONTH(AZ9,3-1),EOMONTH(AZ9,12-1)))</f>
        <v>62336</v>
      </c>
      <c r="BA10" s="62">
        <f>IF(Budget_period="monthly",EOMONTH(BA9,1-1),IF(Budget_period="quarterly",EOMONTH(BA9,3-1),EOMONTH(BA9,12-1)))</f>
        <v>62701</v>
      </c>
      <c r="BB10" s="62">
        <f>IF(Budget_period="monthly",EOMONTH(BB9,1-1),IF(Budget_period="quarterly",EOMONTH(BB9,3-1),EOMONTH(BB9,12-1)))</f>
        <v>63067</v>
      </c>
      <c r="BC10" s="62">
        <f>IF(Budget_period="monthly",EOMONTH(BC9,1-1),IF(Budget_period="quarterly",EOMONTH(BC9,3-1),EOMONTH(BC9,12-1)))</f>
        <v>63432</v>
      </c>
      <c r="BD10" s="62">
        <f>IF(Budget_period="monthly",EOMONTH(BD9,1-1),IF(Budget_period="quarterly",EOMONTH(BD9,3-1),EOMONTH(BD9,12-1)))</f>
        <v>63797</v>
      </c>
      <c r="BE10" s="62">
        <f>IF(Budget_period="monthly",EOMONTH(BE9,1-1),IF(Budget_period="quarterly",EOMONTH(BE9,3-1),EOMONTH(BE9,12-1)))</f>
        <v>64162</v>
      </c>
      <c r="BF10" s="62">
        <f>IF(Budget_period="monthly",EOMONTH(BF9,1-1),IF(Budget_period="quarterly",EOMONTH(BF9,3-1),EOMONTH(BF9,12-1)))</f>
        <v>64528</v>
      </c>
      <c r="BG10" s="62">
        <f>IF(Budget_period="monthly",EOMONTH(BG9,1-1),IF(Budget_period="quarterly",EOMONTH(BG9,3-1),EOMONTH(BG9,12-1)))</f>
        <v>64893</v>
      </c>
      <c r="BH10" s="62">
        <f>IF(Budget_period="monthly",EOMONTH(BH9,1-1),IF(Budget_period="quarterly",EOMONTH(BH9,3-1),EOMONTH(BH9,12-1)))</f>
        <v>65258</v>
      </c>
      <c r="BI10" s="62">
        <f>IF(Budget_period="monthly",EOMONTH(BI9,1-1),IF(Budget_period="quarterly",EOMONTH(BI9,3-1),EOMONTH(BI9,12-1)))</f>
        <v>65623</v>
      </c>
      <c r="BJ10" s="62">
        <f>IF(Budget_period="monthly",EOMONTH(BJ9,1-1),IF(Budget_period="quarterly",EOMONTH(BJ9,3-1),EOMONTH(BJ9,12-1)))</f>
        <v>65989</v>
      </c>
      <c r="BK10" s="62">
        <f>IF(Budget_period="monthly",EOMONTH(BK9,1-1),IF(Budget_period="quarterly",EOMONTH(BK9,3-1),EOMONTH(BK9,12-1)))</f>
        <v>66354</v>
      </c>
      <c r="BL10" s="62">
        <f>IF(Budget_period="monthly",EOMONTH(BL9,1-1),IF(Budget_period="quarterly",EOMONTH(BL9,3-1),EOMONTH(BL9,12-1)))</f>
        <v>66719</v>
      </c>
      <c r="BM10" s="62">
        <f>IF(Budget_period="monthly",EOMONTH(BM9,1-1),IF(Budget_period="quarterly",EOMONTH(BM9,3-1),EOMONTH(BM9,12-1)))</f>
        <v>67084</v>
      </c>
      <c r="BN10" s="62">
        <f>IF(Budget_period="monthly",EOMONTH(BN9,1-1),IF(Budget_period="quarterly",EOMONTH(BN9,3-1),EOMONTH(BN9,12-1)))</f>
        <v>67450</v>
      </c>
      <c r="BO10" s="62">
        <f>IF(Budget_period="monthly",EOMONTH(BO9,1-1),IF(Budget_period="quarterly",EOMONTH(BO9,3-1),EOMONTH(BO9,12-1)))</f>
        <v>67815</v>
      </c>
      <c r="BP10" s="15"/>
      <c r="BQ10" s="15"/>
      <c r="BR10" s="15"/>
    </row>
    <row r="11" ht="6.0" customHeight="1">
      <c r="A11" s="15"/>
      <c r="B11" s="15"/>
      <c r="C11" s="15"/>
      <c r="D11" s="15"/>
      <c r="E11" s="15"/>
      <c r="F11" s="15"/>
      <c r="G11" s="15"/>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c r="AX11" s="54"/>
      <c r="AY11" s="54"/>
      <c r="AZ11" s="54"/>
      <c r="BA11" s="54"/>
      <c r="BB11" s="54"/>
      <c r="BC11" s="54"/>
      <c r="BD11" s="54"/>
      <c r="BE11" s="54"/>
      <c r="BF11" s="54"/>
      <c r="BG11" s="54"/>
      <c r="BH11" s="54"/>
      <c r="BI11" s="54"/>
      <c r="BJ11" s="54"/>
      <c r="BK11" s="54"/>
      <c r="BL11" s="54"/>
      <c r="BM11" s="54"/>
      <c r="BN11" s="54"/>
      <c r="BO11" s="54"/>
      <c r="BP11" s="15"/>
      <c r="BQ11" s="15"/>
      <c r="BR11" s="15"/>
    </row>
    <row r="12" ht="15.75" customHeight="1">
      <c r="A12" s="15"/>
      <c r="B12" s="63" t="s">
        <v>122</v>
      </c>
      <c r="C12" s="15"/>
      <c r="D12" s="15"/>
      <c r="E12" s="15"/>
      <c r="F12" s="15"/>
      <c r="G12" s="64" t="s">
        <v>123</v>
      </c>
      <c r="H12" s="65">
        <v>1.0</v>
      </c>
      <c r="I12" s="66">
        <f>iferror(if(EndDate&lt;I10,1,if(I5&lt;&gt;H5,H12*1+vLOOKUP(I$5,'1. Basic Info'!$B$29:$C$36,2,false),H12)),1)</f>
        <v>1</v>
      </c>
      <c r="J12" s="66">
        <f>iferror(if(EndDate&lt;J10,1,if(J5&lt;&gt;I5,I12*1+vLOOKUP(J$5,'1. Basic Info'!$B$29:$C$36,2,false),I12)),1)</f>
        <v>1</v>
      </c>
      <c r="K12" s="66">
        <f>iferror(if(EndDate&lt;K10,1,if(K5&lt;&gt;J5,J12*1+vLOOKUP(K$5,'1. Basic Info'!$B$29:$C$36,2,false),J12)),1)</f>
        <v>1</v>
      </c>
      <c r="L12" s="66">
        <f>iferror(if(EndDate&lt;L10,1,if(L5&lt;&gt;K5,K12*1+vLOOKUP(L$5,'1. Basic Info'!$B$29:$C$36,2,false),K12)),1)</f>
        <v>1</v>
      </c>
      <c r="M12" s="66">
        <f>iferror(if(EndDate&lt;M10,1,if(M5&lt;&gt;L5,L12*1+vLOOKUP(M$5,'1. Basic Info'!$B$29:$C$36,2,false),L12)),1)</f>
        <v>1</v>
      </c>
      <c r="N12" s="66">
        <f>iferror(if(EndDate&lt;N10,1,if(N5&lt;&gt;M5,M12*1+vLOOKUP(N$5,'1. Basic Info'!$B$29:$C$36,2,false),M12)),1)</f>
        <v>1</v>
      </c>
      <c r="O12" s="66">
        <f>iferror(if(EndDate&lt;O10,1,if(O5&lt;&gt;N5,N12*1+vLOOKUP(O$5,'1. Basic Info'!$B$29:$C$36,2,false),N12)),1)</f>
        <v>1</v>
      </c>
      <c r="P12" s="66">
        <f>iferror(if(EndDate&lt;P10,1,if(P5&lt;&gt;O5,O12*1+vLOOKUP(P$5,'1. Basic Info'!$B$29:$C$36,2,false),O12)),1)</f>
        <v>1</v>
      </c>
      <c r="Q12" s="66">
        <f>iferror(if(EndDate&lt;Q10,1,if(Q5&lt;&gt;P5,P12*1+vLOOKUP(Q$5,'1. Basic Info'!$B$29:$C$36,2,false),P12)),1)</f>
        <v>1</v>
      </c>
      <c r="R12" s="66">
        <f>iferror(if(EndDate&lt;R10,1,if(R5&lt;&gt;Q5,Q12*1+vLOOKUP(R$5,'1. Basic Info'!$B$29:$C$36,2,false),Q12)),1)</f>
        <v>1</v>
      </c>
      <c r="S12" s="66">
        <f>iferror(if(EndDate&lt;S10,1,if(S5&lt;&gt;R5,R12*1+vLOOKUP(S$5,'1. Basic Info'!$B$29:$C$36,2,false),R12)),1)</f>
        <v>1</v>
      </c>
      <c r="T12" s="66">
        <f>iferror(if(EndDate&lt;T10,1,if(T5&lt;&gt;S5,S12*1+vLOOKUP(T$5,'1. Basic Info'!$B$29:$C$36,2,false),S12)),1)</f>
        <v>1</v>
      </c>
      <c r="U12" s="66">
        <f>iferror(if(EndDate&lt;U10,1,if(U5&lt;&gt;T5,T12*1+vLOOKUP(U$5,'1. Basic Info'!$B$29:$C$36,2,false),T12)),1)</f>
        <v>1</v>
      </c>
      <c r="V12" s="66">
        <f>iferror(if(EndDate&lt;V10,1,if(V5&lt;&gt;U5,U12*1+vLOOKUP(V$5,'1. Basic Info'!$B$29:$C$36,2,false),U12)),1)</f>
        <v>1</v>
      </c>
      <c r="W12" s="66">
        <f>iferror(if(EndDate&lt;W10,1,if(W5&lt;&gt;V5,V12*1+vLOOKUP(W$5,'1. Basic Info'!$B$29:$C$36,2,false),V12)),1)</f>
        <v>1</v>
      </c>
      <c r="X12" s="66">
        <f>iferror(if(EndDate&lt;X10,1,if(X5&lt;&gt;W5,W12*1+vLOOKUP(X$5,'1. Basic Info'!$B$29:$C$36,2,false),W12)),1)</f>
        <v>1</v>
      </c>
      <c r="Y12" s="66">
        <f>iferror(if(EndDate&lt;Y10,1,if(Y5&lt;&gt;X5,X12*1+vLOOKUP(Y$5,'1. Basic Info'!$B$29:$C$36,2,false),X12)),1)</f>
        <v>1</v>
      </c>
      <c r="Z12" s="66">
        <f>iferror(if(EndDate&lt;Z10,1,if(Z5&lt;&gt;Y5,Y12*1+vLOOKUP(Z$5,'1. Basic Info'!$B$29:$C$36,2,false),Y12)),1)</f>
        <v>1</v>
      </c>
      <c r="AA12" s="66">
        <f>iferror(if(EndDate&lt;AA10,1,if(AA5&lt;&gt;Z5,Z12*1+vLOOKUP(AA$5,'1. Basic Info'!$B$29:$C$36,2,false),Z12)),1)</f>
        <v>1</v>
      </c>
      <c r="AB12" s="66">
        <f>iferror(if(EndDate&lt;AB10,1,if(AB5&lt;&gt;AA5,AA12*1+vLOOKUP(AB$5,'1. Basic Info'!$B$29:$C$36,2,false),AA12)),1)</f>
        <v>1</v>
      </c>
      <c r="AC12" s="66">
        <f>iferror(if(EndDate&lt;AC10,1,if(AC5&lt;&gt;AB5,AB12*1+vLOOKUP(AC$5,'1. Basic Info'!$B$29:$C$36,2,false),AB12)),1)</f>
        <v>1</v>
      </c>
      <c r="AD12" s="66">
        <f>iferror(if(EndDate&lt;AD10,1,if(AD5&lt;&gt;AC5,AC12*1+vLOOKUP(AD$5,'1. Basic Info'!$B$29:$C$36,2,false),AC12)),1)</f>
        <v>1</v>
      </c>
      <c r="AE12" s="66">
        <f>iferror(if(EndDate&lt;AE10,1,if(AE5&lt;&gt;AD5,AD12*1+vLOOKUP(AE$5,'1. Basic Info'!$B$29:$C$36,2,false),AD12)),1)</f>
        <v>1</v>
      </c>
      <c r="AF12" s="66">
        <f>iferror(if(EndDate&lt;AF10,1,if(AF5&lt;&gt;AE5,AE12*1+vLOOKUP(AF$5,'1. Basic Info'!$B$29:$C$36,2,false),AE12)),1)</f>
        <v>1</v>
      </c>
      <c r="AG12" s="66">
        <f>iferror(if(EndDate&lt;AG10,1,if(AG5&lt;&gt;AF5,AF12*1+vLOOKUP(AG$5,'1. Basic Info'!$B$29:$C$36,2,false),AF12)),1)</f>
        <v>1</v>
      </c>
      <c r="AH12" s="66">
        <f>iferror(if(EndDate&lt;AH10,1,if(AH5&lt;&gt;AG5,AG12*1+vLOOKUP(AH$5,'1. Basic Info'!$B$29:$C$36,2,false),AG12)),1)</f>
        <v>1</v>
      </c>
      <c r="AI12" s="66">
        <f>iferror(if(EndDate&lt;AI10,1,if(AI5&lt;&gt;AH5,AH12*1+vLOOKUP(AI$5,'1. Basic Info'!$B$29:$C$36,2,false),AH12)),1)</f>
        <v>1</v>
      </c>
      <c r="AJ12" s="66">
        <f>iferror(if(EndDate&lt;AJ10,1,if(AJ5&lt;&gt;AI5,AI12*1+vLOOKUP(AJ$5,'1. Basic Info'!$B$29:$C$36,2,false),AI12)),1)</f>
        <v>1</v>
      </c>
      <c r="AK12" s="66">
        <f>iferror(if(EndDate&lt;AK10,1,if(AK5&lt;&gt;AJ5,AJ12*1+vLOOKUP(AK$5,'1. Basic Info'!$B$29:$C$36,2,false),AJ12)),1)</f>
        <v>1</v>
      </c>
      <c r="AL12" s="66">
        <f>iferror(if(EndDate&lt;AL10,1,if(AL5&lt;&gt;AK5,AK12*1+vLOOKUP(AL$5,'1. Basic Info'!$B$29:$C$36,2,false),AK12)),1)</f>
        <v>1</v>
      </c>
      <c r="AM12" s="66">
        <f>iferror(if(EndDate&lt;AM10,1,if(AM5&lt;&gt;AL5,AL12*1+vLOOKUP(AM$5,'1. Basic Info'!$B$29:$C$36,2,false),AL12)),1)</f>
        <v>1</v>
      </c>
      <c r="AN12" s="66">
        <f>iferror(if(EndDate&lt;AN10,1,if(AN5&lt;&gt;AM5,AM12*1+vLOOKUP(AN$5,'1. Basic Info'!$B$29:$C$36,2,false),AM12)),1)</f>
        <v>1</v>
      </c>
      <c r="AO12" s="66">
        <f>iferror(if(EndDate&lt;AO10,1,if(AO5&lt;&gt;AN5,AN12*1+vLOOKUP(AO$5,'1. Basic Info'!$B$29:$C$36,2,false),AN12)),1)</f>
        <v>1</v>
      </c>
      <c r="AP12" s="66">
        <f>iferror(if(EndDate&lt;AP10,1,if(AP5&lt;&gt;AO5,AO12*1+vLOOKUP(AP$5,'1. Basic Info'!$B$29:$C$36,2,false),AO12)),1)</f>
        <v>1</v>
      </c>
      <c r="AQ12" s="66">
        <f>iferror(if(EndDate&lt;AQ10,1,if(AQ5&lt;&gt;AP5,AP12*1+vLOOKUP(AQ$5,'1. Basic Info'!$B$29:$C$36,2,false),AP12)),1)</f>
        <v>1</v>
      </c>
      <c r="AR12" s="66">
        <f>iferror(if(EndDate&lt;AR10,1,if(AR5&lt;&gt;AQ5,AQ12*1+vLOOKUP(AR$5,'1. Basic Info'!$B$29:$C$36,2,false),AQ12)),1)</f>
        <v>1</v>
      </c>
      <c r="AS12" s="66">
        <f>iferror(if(EndDate&lt;AS10,1,if(AS5&lt;&gt;AR5,AR12*1+vLOOKUP(AS$5,'1. Basic Info'!$B$29:$C$36,2,false),AR12)),1)</f>
        <v>1</v>
      </c>
      <c r="AT12" s="66">
        <f>iferror(if(EndDate&lt;AT10,1,if(AT5&lt;&gt;AS5,AS12*1+vLOOKUP(AT$5,'1. Basic Info'!$B$29:$C$36,2,false),AS12)),1)</f>
        <v>1</v>
      </c>
      <c r="AU12" s="66">
        <f>iferror(if(EndDate&lt;AU10,1,if(AU5&lt;&gt;AT5,AT12*1+vLOOKUP(AU$5,'1. Basic Info'!$B$29:$C$36,2,false),AT12)),1)</f>
        <v>1</v>
      </c>
      <c r="AV12" s="66">
        <f>iferror(if(EndDate&lt;AV10,1,if(AV5&lt;&gt;AU5,AU12*1+vLOOKUP(AV$5,'1. Basic Info'!$B$29:$C$36,2,false),AU12)),1)</f>
        <v>1</v>
      </c>
      <c r="AW12" s="66">
        <f>iferror(if(EndDate&lt;AW10,1,if(AW5&lt;&gt;AV5,AV12*1+vLOOKUP(AW$5,'1. Basic Info'!$B$29:$C$36,2,false),AV12)),1)</f>
        <v>1</v>
      </c>
      <c r="AX12" s="66">
        <f>iferror(if(EndDate&lt;AX10,1,if(AX5&lt;&gt;AW5,AW12*1+vLOOKUP(AX$5,'1. Basic Info'!$B$29:$C$36,2,false),AW12)),1)</f>
        <v>1</v>
      </c>
      <c r="AY12" s="66">
        <f>iferror(if(EndDate&lt;AY10,1,if(AY5&lt;&gt;AX5,AX12*1+vLOOKUP(AY$5,'1. Basic Info'!$B$29:$C$36,2,false),AX12)),1)</f>
        <v>1</v>
      </c>
      <c r="AZ12" s="66">
        <f>iferror(if(EndDate&lt;AZ10,1,if(AZ5&lt;&gt;AY5,AY12*1+vLOOKUP(AZ$5,'1. Basic Info'!$B$29:$C$36,2,false),AY12)),1)</f>
        <v>1</v>
      </c>
      <c r="BA12" s="66">
        <f>iferror(if(EndDate&lt;BA10,1,if(BA5&lt;&gt;AZ5,AZ12*1+vLOOKUP(BA$5,'1. Basic Info'!$B$29:$C$36,2,false),AZ12)),1)</f>
        <v>1</v>
      </c>
      <c r="BB12" s="66">
        <f>iferror(if(EndDate&lt;BB10,1,if(BB5&lt;&gt;BA5,BA12*1+vLOOKUP(BB$5,'1. Basic Info'!$B$29:$C$36,2,false),BA12)),1)</f>
        <v>1</v>
      </c>
      <c r="BC12" s="66">
        <f>iferror(if(EndDate&lt;BC10,1,if(BC5&lt;&gt;BB5,BB12*1+vLOOKUP(BC$5,'1. Basic Info'!$B$29:$C$36,2,false),BB12)),1)</f>
        <v>1</v>
      </c>
      <c r="BD12" s="66">
        <f>iferror(if(EndDate&lt;BD10,1,if(BD5&lt;&gt;BC5,BC12*1+vLOOKUP(BD$5,'1. Basic Info'!$B$29:$C$36,2,false),BC12)),1)</f>
        <v>1</v>
      </c>
      <c r="BE12" s="66">
        <f>iferror(if(EndDate&lt;BE10,1,if(BE5&lt;&gt;BD5,BD12*1+vLOOKUP(BE$5,'1. Basic Info'!$B$29:$C$36,2,false),BD12)),1)</f>
        <v>1</v>
      </c>
      <c r="BF12" s="66">
        <f>iferror(if(EndDate&lt;BF10,1,if(BF5&lt;&gt;BE5,BE12*1+vLOOKUP(BF$5,'1. Basic Info'!$B$29:$C$36,2,false),BE12)),1)</f>
        <v>1</v>
      </c>
      <c r="BG12" s="66">
        <f>iferror(if(EndDate&lt;BG10,1,if(BG5&lt;&gt;BF5,BF12*1+vLOOKUP(BG$5,'1. Basic Info'!$B$29:$C$36,2,false),BF12)),1)</f>
        <v>1</v>
      </c>
      <c r="BH12" s="66">
        <f>iferror(if(EndDate&lt;BH10,1,if(BH5&lt;&gt;BG5,BG12*1+vLOOKUP(BH$5,'1. Basic Info'!$B$29:$C$36,2,false),BG12)),1)</f>
        <v>1</v>
      </c>
      <c r="BI12" s="66">
        <f>iferror(if(EndDate&lt;BI10,1,if(BI5&lt;&gt;BH5,BH12*1+vLOOKUP(BI$5,'1. Basic Info'!$B$29:$C$36,2,false),BH12)),1)</f>
        <v>1</v>
      </c>
      <c r="BJ12" s="66">
        <f>iferror(if(EndDate&lt;BJ10,1,if(BJ5&lt;&gt;BI5,BI12*1+vLOOKUP(BJ$5,'1. Basic Info'!$B$29:$C$36,2,false),BI12)),1)</f>
        <v>1</v>
      </c>
      <c r="BK12" s="66">
        <f>iferror(if(EndDate&lt;BK10,1,if(BK5&lt;&gt;BJ5,BJ12*1+vLOOKUP(BK$5,'1. Basic Info'!$B$29:$C$36,2,false),BJ12)),1)</f>
        <v>1</v>
      </c>
      <c r="BL12" s="66">
        <f>iferror(if(EndDate&lt;BL10,1,if(BL5&lt;&gt;BK5,BK12*1+vLOOKUP(BL$5,'1. Basic Info'!$B$29:$C$36,2,false),BK12)),1)</f>
        <v>1</v>
      </c>
      <c r="BM12" s="66">
        <f>iferror(if(EndDate&lt;BM10,1,if(BM5&lt;&gt;BL5,BL12*1+vLOOKUP(BM$5,'1. Basic Info'!$B$29:$C$36,2,false),BL12)),1)</f>
        <v>1</v>
      </c>
      <c r="BN12" s="66">
        <f>iferror(if(EndDate&lt;BN10,1,if(BN5&lt;&gt;BM5,BM12*1+vLOOKUP(BN$5,'1. Basic Info'!$B$29:$C$36,2,false),BM12)),1)</f>
        <v>1</v>
      </c>
      <c r="BO12" s="66">
        <f>iferror(if(EndDate&lt;BO10,1,if(BO5&lt;&gt;BN5,BN12*1+vLOOKUP(BO$5,'1. Basic Info'!$B$29:$C$36,2,false),BN12)),1)</f>
        <v>1</v>
      </c>
      <c r="BP12" s="15"/>
      <c r="BQ12" s="15"/>
      <c r="BR12" s="15"/>
    </row>
    <row r="13" ht="36.75" customHeight="1">
      <c r="A13" s="3"/>
      <c r="B13" s="67" t="s">
        <v>124</v>
      </c>
      <c r="H13" s="68" t="str">
        <f>IF(H9=EndDate+1,"Add all unavoidable costs",if(H9&gt;EndDate,"Ater End Date, please don't add any values",""))</f>
        <v/>
      </c>
      <c r="I13" s="68" t="str">
        <f>IF(I9=EndDate+1,"Add all unavoidable costs",if(I9&gt;EndDate,"Ater End Date, please don't add any values",""))</f>
        <v/>
      </c>
      <c r="J13" s="68" t="str">
        <f>IF(J9=EndDate+1,"Add all unavoidable costs",if(J9&gt;EndDate,"Ater End Date, please don't add any values",""))</f>
        <v/>
      </c>
      <c r="K13" s="68" t="str">
        <f>IF(K9=EndDate+1,"Add all unavoidable costs",if(K9&gt;EndDate,"Ater End Date, please don't add any values",""))</f>
        <v/>
      </c>
      <c r="L13" s="68" t="str">
        <f>IF(L9=EndDate+1,"Add all unavoidable costs",if(L9&gt;EndDate,"Ater End Date, please don't add any values",""))</f>
        <v/>
      </c>
      <c r="M13" s="68" t="str">
        <f>if(M9&gt;EndDate,"Ater End Date, please don't add any values","")</f>
        <v>Ater End Date, please don't add any values</v>
      </c>
      <c r="N13" s="68" t="str">
        <f>if(N9&gt;EndDate,"Ater End Date, please don't add any values","")</f>
        <v>Ater End Date, please don't add any values</v>
      </c>
      <c r="O13" s="68" t="str">
        <f>if(O9&gt;EndDate,"Ater End Date, please don't add any values","")</f>
        <v>Ater End Date, please don't add any values</v>
      </c>
      <c r="P13" s="68" t="str">
        <f>if(P9&gt;EndDate,"Ater End Date, please don't add any values","")</f>
        <v>Ater End Date, please don't add any values</v>
      </c>
      <c r="Q13" s="68" t="str">
        <f>if(Q9&gt;EndDate,"Ater End Date, please don't add any values","")</f>
        <v>Ater End Date, please don't add any values</v>
      </c>
      <c r="R13" s="68" t="str">
        <f>if(R9&gt;EndDate,"Ater End Date, please don't add any values","")</f>
        <v>Ater End Date, please don't add any values</v>
      </c>
      <c r="S13" s="68" t="str">
        <f>if(S9&gt;EndDate,"Ater End Date, please don't add any values","")</f>
        <v>Ater End Date, please don't add any values</v>
      </c>
      <c r="T13" s="68" t="str">
        <f>if(T9&gt;EndDate,"Ater End Date, please don't add any values","")</f>
        <v>Ater End Date, please don't add any values</v>
      </c>
      <c r="U13" s="68" t="str">
        <f>if(U9&gt;EndDate,"Ater End Date, please don't add any values","")</f>
        <v>Ater End Date, please don't add any values</v>
      </c>
      <c r="V13" s="68" t="str">
        <f>if(V9&gt;EndDate,"Ater End Date, please don't add any values","")</f>
        <v>Ater End Date, please don't add any values</v>
      </c>
      <c r="W13" s="68" t="str">
        <f>if(W9&gt;EndDate,"Ater End Date, please don't add any values","")</f>
        <v>Ater End Date, please don't add any values</v>
      </c>
      <c r="X13" s="68" t="str">
        <f>if(X9&gt;EndDate,"Ater End Date, please don't add any values","")</f>
        <v>Ater End Date, please don't add any values</v>
      </c>
      <c r="Y13" s="68" t="str">
        <f>if(Y9&gt;EndDate,"Ater End Date, please don't add any values","")</f>
        <v>Ater End Date, please don't add any values</v>
      </c>
      <c r="Z13" s="68" t="str">
        <f>if(Z9&gt;EndDate,"Ater End Date, please don't add any values","")</f>
        <v>Ater End Date, please don't add any values</v>
      </c>
      <c r="AA13" s="68" t="str">
        <f>if(AA9&gt;EndDate,"Ater End Date, please don't add any values","")</f>
        <v>Ater End Date, please don't add any values</v>
      </c>
      <c r="AB13" s="68" t="str">
        <f>if(AB9&gt;EndDate,"Ater End Date, please don't add any values","")</f>
        <v>Ater End Date, please don't add any values</v>
      </c>
      <c r="AC13" s="68" t="str">
        <f>if(AC9&gt;EndDate,"Ater End Date, please don't add any values","")</f>
        <v>Ater End Date, please don't add any values</v>
      </c>
      <c r="AD13" s="68" t="str">
        <f>if(AD9&gt;EndDate,"Ater End Date, please don't add any values","")</f>
        <v>Ater End Date, please don't add any values</v>
      </c>
      <c r="AE13" s="68" t="str">
        <f>if(AE9&gt;EndDate,"Ater End Date, please don't add any values","")</f>
        <v>Ater End Date, please don't add any values</v>
      </c>
      <c r="AF13" s="68" t="str">
        <f>if(AF9&gt;EndDate,"Ater End Date, please don't add any values","")</f>
        <v>Ater End Date, please don't add any values</v>
      </c>
      <c r="AG13" s="68" t="str">
        <f>if(AG9&gt;EndDate,"Ater End Date, please don't add any values","")</f>
        <v>Ater End Date, please don't add any values</v>
      </c>
      <c r="AH13" s="68" t="str">
        <f>if(AH9&gt;EndDate,"Ater End Date, please don't add any values","")</f>
        <v>Ater End Date, please don't add any values</v>
      </c>
      <c r="AI13" s="68" t="str">
        <f>if(AI9&gt;EndDate,"Ater End Date, please don't add any values","")</f>
        <v>Ater End Date, please don't add any values</v>
      </c>
      <c r="AJ13" s="68" t="str">
        <f>if(AJ9&gt;EndDate,"Ater End Date, please don't add any values","")</f>
        <v>Ater End Date, please don't add any values</v>
      </c>
      <c r="AK13" s="68" t="str">
        <f>if(AK9&gt;EndDate,"Ater End Date, please don't add any values","")</f>
        <v>Ater End Date, please don't add any values</v>
      </c>
      <c r="AL13" s="68" t="str">
        <f>if(AL9&gt;EndDate,"Ater End Date, please don't add any values","")</f>
        <v>Ater End Date, please don't add any values</v>
      </c>
      <c r="AM13" s="68" t="str">
        <f>if(AM9&gt;EndDate,"Ater End Date, please don't add any values","")</f>
        <v>Ater End Date, please don't add any values</v>
      </c>
      <c r="AN13" s="68" t="str">
        <f>if(AN9&gt;EndDate,"Ater End Date, please don't add any values","")</f>
        <v>Ater End Date, please don't add any values</v>
      </c>
      <c r="AO13" s="68" t="str">
        <f>if(AO9&gt;EndDate,"Ater End Date, please don't add any values","")</f>
        <v>Ater End Date, please don't add any values</v>
      </c>
      <c r="AP13" s="68" t="str">
        <f>if(AP9&gt;EndDate,"Ater End Date, please don't add any values","")</f>
        <v>Ater End Date, please don't add any values</v>
      </c>
      <c r="AQ13" s="68" t="str">
        <f>if(AQ9&gt;EndDate,"Ater End Date, please don't add any values","")</f>
        <v>Ater End Date, please don't add any values</v>
      </c>
      <c r="AR13" s="68" t="str">
        <f>if(AR9&gt;EndDate,"Ater End Date, please don't add any values","")</f>
        <v>Ater End Date, please don't add any values</v>
      </c>
      <c r="AS13" s="68" t="str">
        <f>if(AS9&gt;EndDate,"Ater End Date, please don't add any values","")</f>
        <v>Ater End Date, please don't add any values</v>
      </c>
      <c r="AT13" s="68" t="str">
        <f>if(AT9&gt;EndDate,"Ater End Date, please don't add any values","")</f>
        <v>Ater End Date, please don't add any values</v>
      </c>
      <c r="AU13" s="68" t="str">
        <f>if(AU9&gt;EndDate,"Ater End Date, please don't add any values","")</f>
        <v>Ater End Date, please don't add any values</v>
      </c>
      <c r="AV13" s="68" t="str">
        <f>if(AV9&gt;EndDate,"Ater End Date, please don't add any values","")</f>
        <v>Ater End Date, please don't add any values</v>
      </c>
      <c r="AW13" s="68" t="str">
        <f>if(AW9&gt;EndDate,"Ater End Date, please don't add any values","")</f>
        <v>Ater End Date, please don't add any values</v>
      </c>
      <c r="AX13" s="68" t="str">
        <f>if(AX9&gt;EndDate,"Ater End Date, please don't add any values","")</f>
        <v>Ater End Date, please don't add any values</v>
      </c>
      <c r="AY13" s="68" t="str">
        <f>if(AY9&gt;EndDate,"Ater End Date, please don't add any values","")</f>
        <v>Ater End Date, please don't add any values</v>
      </c>
      <c r="AZ13" s="68" t="str">
        <f>if(AZ9&gt;EndDate,"Ater End Date, please don't add any values","")</f>
        <v>Ater End Date, please don't add any values</v>
      </c>
      <c r="BA13" s="68" t="str">
        <f>if(BA9&gt;EndDate,"Ater End Date, please don't add any values","")</f>
        <v>Ater End Date, please don't add any values</v>
      </c>
      <c r="BB13" s="68" t="str">
        <f>if(BB9&gt;EndDate,"Ater End Date, please don't add any values","")</f>
        <v>Ater End Date, please don't add any values</v>
      </c>
      <c r="BC13" s="68" t="str">
        <f>if(BC9&gt;EndDate,"Ater End Date, please don't add any values","")</f>
        <v>Ater End Date, please don't add any values</v>
      </c>
      <c r="BD13" s="68" t="str">
        <f>if(BD9&gt;EndDate,"Ater End Date, please don't add any values","")</f>
        <v>Ater End Date, please don't add any values</v>
      </c>
      <c r="BE13" s="68" t="str">
        <f>if(BE9&gt;EndDate,"Ater End Date, please don't add any values","")</f>
        <v>Ater End Date, please don't add any values</v>
      </c>
      <c r="BF13" s="68" t="str">
        <f>if(BF9&gt;EndDate,"Ater End Date, please don't add any values","")</f>
        <v>Ater End Date, please don't add any values</v>
      </c>
      <c r="BG13" s="68" t="str">
        <f>if(BG9&gt;EndDate,"Ater End Date, please don't add any values","")</f>
        <v>Ater End Date, please don't add any values</v>
      </c>
      <c r="BH13" s="68" t="str">
        <f>if(BH9&gt;EndDate,"Ater End Date, please don't add any values","")</f>
        <v>Ater End Date, please don't add any values</v>
      </c>
      <c r="BI13" s="68" t="str">
        <f>if(BI9&gt;EndDate,"Ater End Date, please don't add any values","")</f>
        <v>Ater End Date, please don't add any values</v>
      </c>
      <c r="BJ13" s="68" t="str">
        <f>if(BJ9&gt;EndDate,"Ater End Date, please don't add any values","")</f>
        <v>Ater End Date, please don't add any values</v>
      </c>
      <c r="BK13" s="68" t="str">
        <f>if(BK9&gt;EndDate,"Ater End Date, please don't add any values","")</f>
        <v>Ater End Date, please don't add any values</v>
      </c>
      <c r="BL13" s="68" t="str">
        <f>if(BL9&gt;EndDate,"Ater End Date, please don't add any values","")</f>
        <v>Ater End Date, please don't add any values</v>
      </c>
      <c r="BM13" s="68" t="str">
        <f>if(BM9&gt;EndDate,"Ater End Date, please don't add any values","")</f>
        <v>Ater End Date, please don't add any values</v>
      </c>
      <c r="BN13" s="68" t="str">
        <f>if(BN9&gt;EndDate,"Ater End Date, please don't add any values","")</f>
        <v>Ater End Date, please don't add any values</v>
      </c>
      <c r="BO13" s="68" t="str">
        <f>if(BO9&gt;EndDate,"Ater End Date, please don't add any values","")</f>
        <v>Ater End Date, please don't add any values</v>
      </c>
      <c r="BP13" s="3"/>
      <c r="BQ13" s="3"/>
      <c r="BR13" s="3"/>
    </row>
    <row r="14" ht="15.75" customHeight="1">
      <c r="A14" s="15"/>
      <c r="B14" s="69" t="s">
        <v>125</v>
      </c>
      <c r="C14" s="70" t="s">
        <v>126</v>
      </c>
      <c r="D14" s="71"/>
      <c r="E14" s="72" t="s">
        <v>127</v>
      </c>
      <c r="F14" s="72" t="s">
        <v>128</v>
      </c>
      <c r="G14" s="69" t="s">
        <v>129</v>
      </c>
      <c r="H14" s="73" t="str">
        <f>IF(Budget_period="monthly","Month "&amp;H$6,IF(Budget_period="quarterly","Quarter "&amp;H$6,"Year "&amp;H$6))</f>
        <v>Year 1</v>
      </c>
      <c r="I14" s="73" t="str">
        <f>IF(Budget_period="monthly","Month "&amp;I$6,IF(Budget_period="quarterly","Quarter "&amp;I$6,"Year "&amp;I$6))</f>
        <v>Year 2</v>
      </c>
      <c r="J14" s="73" t="str">
        <f>IF(Budget_period="monthly","Month "&amp;J$6,IF(Budget_period="quarterly","Quarter "&amp;J$6,"Year "&amp;J$6))</f>
        <v>Year 3</v>
      </c>
      <c r="K14" s="73" t="str">
        <f>IF(Budget_period="monthly","Month "&amp;K$6,IF(Budget_period="quarterly","Quarter "&amp;K$6,"Year "&amp;K$6))</f>
        <v>Year 4</v>
      </c>
      <c r="L14" s="73" t="str">
        <f>IF(Budget_period="monthly","Month "&amp;L$6,IF(Budget_period="quarterly","Quarter "&amp;L$6,"Year "&amp;L$6))</f>
        <v>Year 5</v>
      </c>
      <c r="M14" s="73" t="str">
        <f>IF(Budget_period="monthly","Month "&amp;M$6,IF(Budget_period="quarterly","Quarter "&amp;M$6,"Year "&amp;M$6))</f>
        <v>Year 6</v>
      </c>
      <c r="N14" s="73" t="str">
        <f>IF(Budget_period="monthly","Month "&amp;N$6,IF(Budget_period="quarterly","Quarter "&amp;N$6,"Year "&amp;N$6))</f>
        <v>Year 7</v>
      </c>
      <c r="O14" s="73" t="str">
        <f>IF(Budget_period="monthly","Month "&amp;O$6,IF(Budget_period="quarterly","Quarter "&amp;O$6,"Year "&amp;O$6))</f>
        <v>Year 8</v>
      </c>
      <c r="P14" s="73" t="str">
        <f>IF(Budget_period="monthly","Month "&amp;P$6,IF(Budget_period="quarterly","Quarter "&amp;P$6,"Year "&amp;P$6))</f>
        <v>Year 9</v>
      </c>
      <c r="Q14" s="73" t="str">
        <f>IF(Budget_period="monthly","Month "&amp;Q$6,IF(Budget_period="quarterly","Quarter "&amp;Q$6,"Year "&amp;Q$6))</f>
        <v>Year 10</v>
      </c>
      <c r="R14" s="73" t="str">
        <f>IF(Budget_period="monthly","Month "&amp;R$6,IF(Budget_period="quarterly","Quarter "&amp;R$6,"Year "&amp;R$6))</f>
        <v>Year 11</v>
      </c>
      <c r="S14" s="73" t="str">
        <f>IF(Budget_period="monthly","Month "&amp;S$6,IF(Budget_period="quarterly","Quarter "&amp;S$6,"Year "&amp;S$6))</f>
        <v>Year 12</v>
      </c>
      <c r="T14" s="73" t="str">
        <f>IF(Budget_period="monthly","Month "&amp;T$6,IF(Budget_period="quarterly","Quarter "&amp;T$6,"Year "&amp;T$6))</f>
        <v>Year 13</v>
      </c>
      <c r="U14" s="73" t="str">
        <f>IF(Budget_period="monthly","Month "&amp;U$6,IF(Budget_period="quarterly","Quarter "&amp;U$6,"Year "&amp;U$6))</f>
        <v>Year 14</v>
      </c>
      <c r="V14" s="73" t="str">
        <f>IF(Budget_period="monthly","Month "&amp;V$6,IF(Budget_period="quarterly","Quarter "&amp;V$6,"Year "&amp;V$6))</f>
        <v>Year 15</v>
      </c>
      <c r="W14" s="73" t="str">
        <f>IF(Budget_period="monthly","Month "&amp;W$6,IF(Budget_period="quarterly","Quarter "&amp;W$6,"Year "&amp;W$6))</f>
        <v>Year 16</v>
      </c>
      <c r="X14" s="73" t="str">
        <f>IF(Budget_period="monthly","Month "&amp;X$6,IF(Budget_period="quarterly","Quarter "&amp;X$6,"Year "&amp;X$6))</f>
        <v>Year 17</v>
      </c>
      <c r="Y14" s="73" t="str">
        <f>IF(Budget_period="monthly","Month "&amp;Y$6,IF(Budget_period="quarterly","Quarter "&amp;Y$6,"Year "&amp;Y$6))</f>
        <v>Year 18</v>
      </c>
      <c r="Z14" s="73" t="str">
        <f>IF(Budget_period="monthly","Month "&amp;Z$6,IF(Budget_period="quarterly","Quarter "&amp;Z$6,"Year "&amp;Z$6))</f>
        <v>Year 19</v>
      </c>
      <c r="AA14" s="73" t="str">
        <f>IF(Budget_period="monthly","Month "&amp;AA$6,IF(Budget_period="quarterly","Quarter "&amp;AA$6,"Year "&amp;AA$6))</f>
        <v>Year 20</v>
      </c>
      <c r="AB14" s="73" t="str">
        <f>IF(Budget_period="monthly","Month "&amp;AB$6,IF(Budget_period="quarterly","Quarter "&amp;AB$6,"Year "&amp;AB$6))</f>
        <v>Year 21</v>
      </c>
      <c r="AC14" s="73" t="str">
        <f>IF(Budget_period="monthly","Month "&amp;AC$6,IF(Budget_period="quarterly","Quarter "&amp;AC$6,"Year "&amp;AC$6))</f>
        <v>Year 22</v>
      </c>
      <c r="AD14" s="73" t="str">
        <f>IF(Budget_period="monthly","Month "&amp;AD$6,IF(Budget_period="quarterly","Quarter "&amp;AD$6,"Year "&amp;AD$6))</f>
        <v>Year 23</v>
      </c>
      <c r="AE14" s="73" t="str">
        <f>IF(Budget_period="monthly","Month "&amp;AE$6,IF(Budget_period="quarterly","Quarter "&amp;AE$6,"Year "&amp;AE$6))</f>
        <v>Year 24</v>
      </c>
      <c r="AF14" s="73" t="str">
        <f>IF(Budget_period="monthly","Month "&amp;AF$6,IF(Budget_period="quarterly","Quarter "&amp;AF$6,"Year "&amp;AF$6))</f>
        <v>Year 25</v>
      </c>
      <c r="AG14" s="73" t="str">
        <f>IF(Budget_period="monthly","Month "&amp;AG$6,IF(Budget_period="quarterly","Quarter "&amp;AG$6,"Year "&amp;AG$6))</f>
        <v>Year 26</v>
      </c>
      <c r="AH14" s="73" t="str">
        <f>IF(Budget_period="monthly","Month "&amp;AH$6,IF(Budget_period="quarterly","Quarter "&amp;AH$6,"Year "&amp;AH$6))</f>
        <v>Year 27</v>
      </c>
      <c r="AI14" s="73" t="str">
        <f>IF(Budget_period="monthly","Month "&amp;AI$6,IF(Budget_period="quarterly","Quarter "&amp;AI$6,"Year "&amp;AI$6))</f>
        <v>Year 28</v>
      </c>
      <c r="AJ14" s="73" t="str">
        <f>IF(Budget_period="monthly","Month "&amp;AJ$6,IF(Budget_period="quarterly","Quarter "&amp;AJ$6,"Year "&amp;AJ$6))</f>
        <v>Year 29</v>
      </c>
      <c r="AK14" s="73" t="str">
        <f>IF(Budget_period="monthly","Month "&amp;AK$6,IF(Budget_period="quarterly","Quarter "&amp;AK$6,"Year "&amp;AK$6))</f>
        <v>Year 30</v>
      </c>
      <c r="AL14" s="73" t="str">
        <f>IF(Budget_period="monthly","Month "&amp;AL$6,IF(Budget_period="quarterly","Quarter "&amp;AL$6,"Year "&amp;AL$6))</f>
        <v>Year 31</v>
      </c>
      <c r="AM14" s="73" t="str">
        <f>IF(Budget_period="monthly","Month "&amp;AM$6,IF(Budget_period="quarterly","Quarter "&amp;AM$6,"Year "&amp;AM$6))</f>
        <v>Year 32</v>
      </c>
      <c r="AN14" s="73" t="str">
        <f>IF(Budget_period="monthly","Month "&amp;AN$6,IF(Budget_period="quarterly","Quarter "&amp;AN$6,"Year "&amp;AN$6))</f>
        <v>Year 33</v>
      </c>
      <c r="AO14" s="73" t="str">
        <f>IF(Budget_period="monthly","Month "&amp;AO$6,IF(Budget_period="quarterly","Quarter "&amp;AO$6,"Year "&amp;AO$6))</f>
        <v>Year 34</v>
      </c>
      <c r="AP14" s="73" t="str">
        <f>IF(Budget_period="monthly","Month "&amp;AP$6,IF(Budget_period="quarterly","Quarter "&amp;AP$6,"Year "&amp;AP$6))</f>
        <v>Year 35</v>
      </c>
      <c r="AQ14" s="73" t="str">
        <f>IF(Budget_period="monthly","Month "&amp;AQ$6,IF(Budget_period="quarterly","Quarter "&amp;AQ$6,"Year "&amp;AQ$6))</f>
        <v>Year 36</v>
      </c>
      <c r="AR14" s="73" t="str">
        <f>IF(Budget_period="monthly","Month "&amp;AR$6,IF(Budget_period="quarterly","Quarter "&amp;AR$6,"Year "&amp;AR$6))</f>
        <v>Year 37</v>
      </c>
      <c r="AS14" s="73" t="str">
        <f>IF(Budget_period="monthly","Month "&amp;AS$6,IF(Budget_period="quarterly","Quarter "&amp;AS$6,"Year "&amp;AS$6))</f>
        <v>Year 38</v>
      </c>
      <c r="AT14" s="73" t="str">
        <f>IF(Budget_period="monthly","Month "&amp;AT$6,IF(Budget_period="quarterly","Quarter "&amp;AT$6,"Year "&amp;AT$6))</f>
        <v>Year 39</v>
      </c>
      <c r="AU14" s="73" t="str">
        <f>IF(Budget_period="monthly","Month "&amp;AU$6,IF(Budget_period="quarterly","Quarter "&amp;AU$6,"Year "&amp;AU$6))</f>
        <v>Year 40</v>
      </c>
      <c r="AV14" s="73" t="str">
        <f>IF(Budget_period="monthly","Month "&amp;AV$6,IF(Budget_period="quarterly","Quarter "&amp;AV$6,"Year "&amp;AV$6))</f>
        <v>Year 41</v>
      </c>
      <c r="AW14" s="73" t="str">
        <f>IF(Budget_period="monthly","Month "&amp;AW$6,IF(Budget_period="quarterly","Quarter "&amp;AW$6,"Year "&amp;AW$6))</f>
        <v>Year 42</v>
      </c>
      <c r="AX14" s="73" t="str">
        <f>IF(Budget_period="monthly","Month "&amp;AX$6,IF(Budget_period="quarterly","Quarter "&amp;AX$6,"Year "&amp;AX$6))</f>
        <v>Year 43</v>
      </c>
      <c r="AY14" s="73" t="str">
        <f>IF(Budget_period="monthly","Month "&amp;AY$6,IF(Budget_period="quarterly","Quarter "&amp;AY$6,"Year "&amp;AY$6))</f>
        <v>Year 44</v>
      </c>
      <c r="AZ14" s="73" t="str">
        <f>IF(Budget_period="monthly","Month "&amp;AZ$6,IF(Budget_period="quarterly","Quarter "&amp;AZ$6,"Year "&amp;AZ$6))</f>
        <v>Year 45</v>
      </c>
      <c r="BA14" s="73" t="str">
        <f>IF(Budget_period="monthly","Month "&amp;BA$6,IF(Budget_period="quarterly","Quarter "&amp;BA$6,"Year "&amp;BA$6))</f>
        <v>Year 46</v>
      </c>
      <c r="BB14" s="73" t="str">
        <f>IF(Budget_period="monthly","Month "&amp;BB$6,IF(Budget_period="quarterly","Quarter "&amp;BB$6,"Year "&amp;BB$6))</f>
        <v>Year 47</v>
      </c>
      <c r="BC14" s="73" t="str">
        <f>IF(Budget_period="monthly","Month "&amp;BC$6,IF(Budget_period="quarterly","Quarter "&amp;BC$6,"Year "&amp;BC$6))</f>
        <v>Year 48</v>
      </c>
      <c r="BD14" s="73" t="str">
        <f>IF(Budget_period="monthly","Month "&amp;BD$6,IF(Budget_period="quarterly","Quarter "&amp;BD$6,"Year "&amp;BD$6))</f>
        <v>Year 49</v>
      </c>
      <c r="BE14" s="73" t="str">
        <f>IF(Budget_period="monthly","Month "&amp;BE$6,IF(Budget_period="quarterly","Quarter "&amp;BE$6,"Year "&amp;BE$6))</f>
        <v>Year 50</v>
      </c>
      <c r="BF14" s="73" t="str">
        <f>IF(Budget_period="monthly","Month "&amp;BF$6,IF(Budget_period="quarterly","Quarter "&amp;BF$6,"Year "&amp;BF$6))</f>
        <v>Year 51</v>
      </c>
      <c r="BG14" s="73" t="str">
        <f>IF(Budget_period="monthly","Month "&amp;BG$6,IF(Budget_period="quarterly","Quarter "&amp;BG$6,"Year "&amp;BG$6))</f>
        <v>Year 52</v>
      </c>
      <c r="BH14" s="73" t="str">
        <f>IF(Budget_period="monthly","Month "&amp;BH$6,IF(Budget_period="quarterly","Quarter "&amp;BH$6,"Year "&amp;BH$6))</f>
        <v>Year 53</v>
      </c>
      <c r="BI14" s="73" t="str">
        <f>IF(Budget_period="monthly","Month "&amp;BI$6,IF(Budget_period="quarterly","Quarter "&amp;BI$6,"Year "&amp;BI$6))</f>
        <v>Year 54</v>
      </c>
      <c r="BJ14" s="73" t="str">
        <f>IF(Budget_period="monthly","Month "&amp;BJ$6,IF(Budget_period="quarterly","Quarter "&amp;BJ$6,"Year "&amp;BJ$6))</f>
        <v>Year 55</v>
      </c>
      <c r="BK14" s="73" t="str">
        <f>IF(Budget_period="monthly","Month "&amp;BK$6,IF(Budget_period="quarterly","Quarter "&amp;BK$6,"Year "&amp;BK$6))</f>
        <v>Year 56</v>
      </c>
      <c r="BL14" s="73" t="str">
        <f>IF(Budget_period="monthly","Month "&amp;BL$6,IF(Budget_period="quarterly","Quarter "&amp;BL$6,"Year "&amp;BL$6))</f>
        <v>Year 57</v>
      </c>
      <c r="BM14" s="73" t="str">
        <f>IF(Budget_period="monthly","Month "&amp;BM$6,IF(Budget_period="quarterly","Quarter "&amp;BM$6,"Year "&amp;BM$6))</f>
        <v>Year 58</v>
      </c>
      <c r="BN14" s="73" t="str">
        <f>IF(Budget_period="monthly","Month "&amp;BN$6,IF(Budget_period="quarterly","Quarter "&amp;BN$6,"Year "&amp;BN$6))</f>
        <v>Year 59</v>
      </c>
      <c r="BO14" s="73" t="str">
        <f>IF(Budget_period="monthly","Month "&amp;BO$6,IF(Budget_period="quarterly","Quarter "&amp;BO$6,"Year "&amp;BO$6))</f>
        <v>Year 60</v>
      </c>
      <c r="BP14" s="15"/>
      <c r="BQ14" s="74" t="s">
        <v>130</v>
      </c>
      <c r="BR14" s="75" t="s">
        <v>131</v>
      </c>
    </row>
    <row r="15" ht="15.75" customHeight="1">
      <c r="A15" s="76" t="s">
        <v>132</v>
      </c>
      <c r="B15" s="77" t="s">
        <v>133</v>
      </c>
      <c r="C15" s="78"/>
      <c r="D15" s="78"/>
      <c r="E15" s="79"/>
      <c r="F15" s="80"/>
      <c r="G15" s="78"/>
      <c r="H15" s="81">
        <f>IF(H$7&lt;=0,"",IF(Budget_period="monthly",($E15/12)*$F15*H$12*H$8,IF(Budget_period="Quarterly",($E15/12*H$7)*$F15*H$12*H$8,($E15/12*H$7)*$F15*H$12*H$8)))</f>
        <v>0</v>
      </c>
      <c r="I15" s="81">
        <f>IF(I$7&lt;=0,"",IF(Budget_period="monthly",($E15/12)*$F15*I$12*I$8,IF(Budget_period="Quarterly",($E15/12*I$7)*$F15*I$12*I$8,($E15/12*I$7)*$F15*I$12*I$8)))</f>
        <v>0</v>
      </c>
      <c r="J15" s="81">
        <f>IF(J$7&lt;=0,"",IF(Budget_period="monthly",($E15/12)*$F15*J$12*J$8,IF(Budget_period="Quarterly",($E15/12*J$7)*$F15*J$12*J$8,($E15/12*J$7)*$F15*J$12*J$8)))</f>
        <v>0</v>
      </c>
      <c r="K15" s="81">
        <f>IF(K$7&lt;=0,"",IF(Budget_period="monthly",($E15/12)*$F15*K$12*K$8,IF(Budget_period="Quarterly",($E15/12*K$7)*$F15*K$12*K$8,($E15/12*K$7)*$F15*K$12*K$8)))</f>
        <v>0</v>
      </c>
      <c r="L15" s="81">
        <f>IF(L$7&lt;=0,"",IF(Budget_period="monthly",($E15/12)*$F15*L$12*L$8,IF(Budget_period="Quarterly",($E15/12*L$7)*$F15*L$12*L$8,($E15/12*L$7)*$F15*L$12*L$8)))</f>
        <v>0</v>
      </c>
      <c r="M15" s="81">
        <f>IF(M$7&lt;=0,"",IF(Budget_period="monthly",($E15/12)*$F15*M$12*M$8,IF(Budget_period="Quarterly",($E15/12*M$7)*$F15*M$12*M$8,($E15/12*M$7)*$F15*M$12*M$8)))</f>
        <v>0</v>
      </c>
      <c r="N15" s="81">
        <f>IF(N$7&lt;=0,"",IF(Budget_period="monthly",($E15/12)*$F15*N$12*N$8,IF(Budget_period="Quarterly",($E15/12*N$7)*$F15*N$12*N$8,($E15/12*N$7)*$F15*N$12*N$8)))</f>
        <v>0</v>
      </c>
      <c r="O15" s="81">
        <f>IF(O$7&lt;=0,"",IF(Budget_period="monthly",($E15/12)*$F15*O$12*O$8,IF(Budget_period="Quarterly",($E15/12*O$7)*$F15*O$12*O$8,($E15/12*O$7)*$F15*O$12*O$8)))</f>
        <v>0</v>
      </c>
      <c r="P15" s="81">
        <f>IF(P$7&lt;=0,"",IF(Budget_period="monthly",($E15/12)*$F15*P$12*P$8,IF(Budget_period="Quarterly",($E15/12*P$7)*$F15*P$12*P$8,($E15/12*P$7)*$F15*P$12*P$8)))</f>
        <v>0</v>
      </c>
      <c r="Q15" s="81">
        <f>IF(Q$7&lt;=0,"",IF(Budget_period="monthly",($E15/12)*$F15*Q$12*Q$8,IF(Budget_period="Quarterly",($E15/12*Q$7)*$F15*Q$12*Q$8,($E15/12*Q$7)*$F15*Q$12*Q$8)))</f>
        <v>0</v>
      </c>
      <c r="R15" s="81">
        <f>IF(R$7&lt;=0,"",IF(Budget_period="monthly",($E15/12)*$F15*R$12*R$8,IF(Budget_period="Quarterly",($E15/12*R$7)*$F15*R$12*R$8,($E15/12*R$7)*$F15*R$12*R$8)))</f>
        <v>0</v>
      </c>
      <c r="S15" s="81">
        <f>IF(S$7&lt;=0,"",IF(Budget_period="monthly",($E15/12)*$F15*S$12*S$8,IF(Budget_period="Quarterly",($E15/12*S$7)*$F15*S$12*S$8,($E15/12*S$7)*$F15*S$12*S$8)))</f>
        <v>0</v>
      </c>
      <c r="T15" s="81">
        <f>IF(T$7&lt;=0,"",IF(Budget_period="monthly",($E15/12)*$F15*T$12*T$8,IF(Budget_period="Quarterly",($E15/12*T$7)*$F15*T$12*T$8,($E15/12*T$7)*$F15*T$12*T$8)))</f>
        <v>0</v>
      </c>
      <c r="U15" s="81">
        <f>IF(U$7&lt;=0,"",IF(Budget_period="monthly",($E15/12)*$F15*U$12*U$8,IF(Budget_period="Quarterly",($E15/12*U$7)*$F15*U$12*U$8,($E15/12*U$7)*$F15*U$12*U$8)))</f>
        <v>0</v>
      </c>
      <c r="V15" s="81">
        <f>IF(V$7&lt;=0,"",IF(Budget_period="monthly",($E15/12)*$F15*V$12*V$8,IF(Budget_period="Quarterly",($E15/12*V$7)*$F15*V$12*V$8,($E15/12*V$7)*$F15*V$12*V$8)))</f>
        <v>0</v>
      </c>
      <c r="W15" s="81">
        <f>IF(W$7&lt;=0,"",IF(Budget_period="monthly",($E15/12)*$F15*W$12*W$8,IF(Budget_period="Quarterly",($E15/12*W$7)*$F15*W$12*W$8,($E15/12*W$7)*$F15*W$12*W$8)))</f>
        <v>0</v>
      </c>
      <c r="X15" s="81">
        <f>IF(X$7&lt;=0,"",IF(Budget_period="monthly",($E15/12)*$F15*X$12*X$8,IF(Budget_period="Quarterly",($E15/12*X$7)*$F15*X$12*X$8,($E15/12*X$7)*$F15*X$12*X$8)))</f>
        <v>0</v>
      </c>
      <c r="Y15" s="81">
        <f>IF(Y$7&lt;=0,"",IF(Budget_period="monthly",($E15/12)*$F15*Y$12*Y$8,IF(Budget_period="Quarterly",($E15/12*Y$7)*$F15*Y$12*Y$8,($E15/12*Y$7)*$F15*Y$12*Y$8)))</f>
        <v>0</v>
      </c>
      <c r="Z15" s="81">
        <f>IF(Z$7&lt;=0,"",IF(Budget_period="monthly",($E15/12)*$F15*Z$12*Z$8,IF(Budget_period="Quarterly",($E15/12*Z$7)*$F15*Z$12*Z$8,($E15/12*Z$7)*$F15*Z$12*Z$8)))</f>
        <v>0</v>
      </c>
      <c r="AA15" s="81">
        <f>IF(AA$7&lt;=0,"",IF(Budget_period="monthly",($E15/12)*$F15*AA$12*AA$8,IF(Budget_period="Quarterly",($E15/12*AA$7)*$F15*AA$12*AA$8,($E15/12*AA$7)*$F15*AA$12*AA$8)))</f>
        <v>0</v>
      </c>
      <c r="AB15" s="81">
        <f>IF(AB$7&lt;=0,"",IF(Budget_period="monthly",($E15/12)*$F15*AB$12*AB$8,IF(Budget_period="Quarterly",($E15/12*AB$7)*$F15*AB$12*AB$8,($E15/12*AB$7)*$F15*AB$12*AB$8)))</f>
        <v>0</v>
      </c>
      <c r="AC15" s="81">
        <f>IF(AC$7&lt;=0,"",IF(Budget_period="monthly",($E15/12)*$F15*AC$12*AC$8,IF(Budget_period="Quarterly",($E15/12*AC$7)*$F15*AC$12*AC$8,($E15/12*AC$7)*$F15*AC$12*AC$8)))</f>
        <v>0</v>
      </c>
      <c r="AD15" s="81">
        <f>IF(AD$7&lt;=0,"",IF(Budget_period="monthly",($E15/12)*$F15*AD$12*AD$8,IF(Budget_period="Quarterly",($E15/12*AD$7)*$F15*AD$12*AD$8,($E15/12*AD$7)*$F15*AD$12*AD$8)))</f>
        <v>0</v>
      </c>
      <c r="AE15" s="81">
        <f>IF(AE$7&lt;=0,"",IF(Budget_period="monthly",($E15/12)*$F15*AE$12*AE$8,IF(Budget_period="Quarterly",($E15/12*AE$7)*$F15*AE$12*AE$8,($E15/12*AE$7)*$F15*AE$12*AE$8)))</f>
        <v>0</v>
      </c>
      <c r="AF15" s="81">
        <f>IF(AF$7&lt;=0,"",IF(Budget_period="monthly",($E15/12)*$F15*AF$12*AF$8,IF(Budget_period="Quarterly",($E15/12*AF$7)*$F15*AF$12*AF$8,($E15/12*AF$7)*$F15*AF$12*AF$8)))</f>
        <v>0</v>
      </c>
      <c r="AG15" s="81">
        <f>IF(AG$7&lt;=0,"",IF(Budget_period="monthly",($E15/12)*$F15*AG$12*AG$8,IF(Budget_period="Quarterly",($E15/12*AG$7)*$F15*AG$12*AG$8,($E15/12*AG$7)*$F15*AG$12*AG$8)))</f>
        <v>0</v>
      </c>
      <c r="AH15" s="81">
        <f>IF(AH$7&lt;=0,"",IF(Budget_period="monthly",($E15/12)*$F15*AH$12*AH$8,IF(Budget_period="Quarterly",($E15/12*AH$7)*$F15*AH$12*AH$8,($E15/12*AH$7)*$F15*AH$12*AH$8)))</f>
        <v>0</v>
      </c>
      <c r="AI15" s="81">
        <f>IF(AI$7&lt;=0,"",IF(Budget_period="monthly",($E15/12)*$F15*AI$12*AI$8,IF(Budget_period="Quarterly",($E15/12*AI$7)*$F15*AI$12*AI$8,($E15/12*AI$7)*$F15*AI$12*AI$8)))</f>
        <v>0</v>
      </c>
      <c r="AJ15" s="81">
        <f>IF(AJ$7&lt;=0,"",IF(Budget_period="monthly",($E15/12)*$F15*AJ$12*AJ$8,IF(Budget_period="Quarterly",($E15/12*AJ$7)*$F15*AJ$12*AJ$8,($E15/12*AJ$7)*$F15*AJ$12*AJ$8)))</f>
        <v>0</v>
      </c>
      <c r="AK15" s="81">
        <f>IF(AK$7&lt;=0,"",IF(Budget_period="monthly",($E15/12)*$F15*AK$12*AK$8,IF(Budget_period="Quarterly",($E15/12*AK$7)*$F15*AK$12*AK$8,($E15/12*AK$7)*$F15*AK$12*AK$8)))</f>
        <v>0</v>
      </c>
      <c r="AL15" s="81">
        <f>IF(AL$7&lt;=0,"",IF(Budget_period="monthly",($E15/12)*$F15*AL$12*AL$8,IF(Budget_period="Quarterly",($E15/12*AL$7)*$F15*AL$12*AL$8,($E15/12*AL$7)*$F15*AL$12*AL$8)))</f>
        <v>0</v>
      </c>
      <c r="AM15" s="81">
        <f>IF(AM$7&lt;=0,"",IF(Budget_period="monthly",($E15/12)*$F15*AM$12*AM$8,IF(Budget_period="Quarterly",($E15/12*AM$7)*$F15*AM$12*AM$8,($E15/12*AM$7)*$F15*AM$12*AM$8)))</f>
        <v>0</v>
      </c>
      <c r="AN15" s="81">
        <f>IF(AN$7&lt;=0,"",IF(Budget_period="monthly",($E15/12)*$F15*AN$12*AN$8,IF(Budget_period="Quarterly",($E15/12*AN$7)*$F15*AN$12*AN$8,($E15/12*AN$7)*$F15*AN$12*AN$8)))</f>
        <v>0</v>
      </c>
      <c r="AO15" s="81">
        <f>IF(AO$7&lt;=0,"",IF(Budget_period="monthly",($E15/12)*$F15*AO$12*AO$8,IF(Budget_period="Quarterly",($E15/12*AO$7)*$F15*AO$12*AO$8,($E15/12*AO$7)*$F15*AO$12*AO$8)))</f>
        <v>0</v>
      </c>
      <c r="AP15" s="81">
        <f>IF(AP$7&lt;=0,"",IF(Budget_period="monthly",($E15/12)*$F15*AP$12*AP$8,IF(Budget_period="Quarterly",($E15/12*AP$7)*$F15*AP$12*AP$8,($E15/12*AP$7)*$F15*AP$12*AP$8)))</f>
        <v>0</v>
      </c>
      <c r="AQ15" s="81">
        <f>IF(AQ$7&lt;=0,"",IF(Budget_period="monthly",($E15/12)*$F15*AQ$12*AQ$8,IF(Budget_period="Quarterly",($E15/12*AQ$7)*$F15*AQ$12*AQ$8,($E15/12*AQ$7)*$F15*AQ$12*AQ$8)))</f>
        <v>0</v>
      </c>
      <c r="AR15" s="81">
        <f>IF(AR$7&lt;=0,"",IF(Budget_period="monthly",($E15/12)*$F15*AR$12*AR$8,IF(Budget_period="Quarterly",($E15/12*AR$7)*$F15*AR$12*AR$8,($E15/12*AR$7)*$F15*AR$12*AR$8)))</f>
        <v>0</v>
      </c>
      <c r="AS15" s="81">
        <f>IF(AS$7&lt;=0,"",IF(Budget_period="monthly",($E15/12)*$F15*AS$12*AS$8,IF(Budget_period="Quarterly",($E15/12*AS$7)*$F15*AS$12*AS$8,($E15/12*AS$7)*$F15*AS$12*AS$8)))</f>
        <v>0</v>
      </c>
      <c r="AT15" s="81">
        <f>IF(AT$7&lt;=0,"",IF(Budget_period="monthly",($E15/12)*$F15*AT$12*AT$8,IF(Budget_period="Quarterly",($E15/12*AT$7)*$F15*AT$12*AT$8,($E15/12*AT$7)*$F15*AT$12*AT$8)))</f>
        <v>0</v>
      </c>
      <c r="AU15" s="81">
        <f>IF(AU$7&lt;=0,"",IF(Budget_period="monthly",($E15/12)*$F15*AU$12*AU$8,IF(Budget_period="Quarterly",($E15/12*AU$7)*$F15*AU$12*AU$8,($E15/12*AU$7)*$F15*AU$12*AU$8)))</f>
        <v>0</v>
      </c>
      <c r="AV15" s="81">
        <f>IF(AV$7&lt;=0,"",IF(Budget_period="monthly",($E15/12)*$F15*AV$12*AV$8,IF(Budget_period="Quarterly",($E15/12*AV$7)*$F15*AV$12*AV$8,($E15/12*AV$7)*$F15*AV$12*AV$8)))</f>
        <v>0</v>
      </c>
      <c r="AW15" s="81">
        <f>IF(AW$7&lt;=0,"",IF(Budget_period="monthly",($E15/12)*$F15*AW$12*AW$8,IF(Budget_period="Quarterly",($E15/12*AW$7)*$F15*AW$12*AW$8,($E15/12*AW$7)*$F15*AW$12*AW$8)))</f>
        <v>0</v>
      </c>
      <c r="AX15" s="81">
        <f>IF(AX$7&lt;=0,"",IF(Budget_period="monthly",($E15/12)*$F15*AX$12*AX$8,IF(Budget_period="Quarterly",($E15/12*AX$7)*$F15*AX$12*AX$8,($E15/12*AX$7)*$F15*AX$12*AX$8)))</f>
        <v>0</v>
      </c>
      <c r="AY15" s="81">
        <f>IF(AY$7&lt;=0,"",IF(Budget_period="monthly",($E15/12)*$F15*AY$12*AY$8,IF(Budget_period="Quarterly",($E15/12*AY$7)*$F15*AY$12*AY$8,($E15/12*AY$7)*$F15*AY$12*AY$8)))</f>
        <v>0</v>
      </c>
      <c r="AZ15" s="81">
        <f>IF(AZ$7&lt;=0,"",IF(Budget_period="monthly",($E15/12)*$F15*AZ$12*AZ$8,IF(Budget_period="Quarterly",($E15/12*AZ$7)*$F15*AZ$12*AZ$8,($E15/12*AZ$7)*$F15*AZ$12*AZ$8)))</f>
        <v>0</v>
      </c>
      <c r="BA15" s="81">
        <f>IF(BA$7&lt;=0,"",IF(Budget_period="monthly",($E15/12)*$F15*BA$12*BA$8,IF(Budget_period="Quarterly",($E15/12*BA$7)*$F15*BA$12*BA$8,($E15/12*BA$7)*$F15*BA$12*BA$8)))</f>
        <v>0</v>
      </c>
      <c r="BB15" s="81">
        <f>IF(BB$7&lt;=0,"",IF(Budget_period="monthly",($E15/12)*$F15*BB$12*BB$8,IF(Budget_period="Quarterly",($E15/12*BB$7)*$F15*BB$12*BB$8,($E15/12*BB$7)*$F15*BB$12*BB$8)))</f>
        <v>0</v>
      </c>
      <c r="BC15" s="81">
        <f>IF(BC$7&lt;=0,"",IF(Budget_period="monthly",($E15/12)*$F15*BC$12*BC$8,IF(Budget_period="Quarterly",($E15/12*BC$7)*$F15*BC$12*BC$8,($E15/12*BC$7)*$F15*BC$12*BC$8)))</f>
        <v>0</v>
      </c>
      <c r="BD15" s="81">
        <f>IF(BD$7&lt;=0,"",IF(Budget_period="monthly",($E15/12)*$F15*BD$12*BD$8,IF(Budget_period="Quarterly",($E15/12*BD$7)*$F15*BD$12*BD$8,($E15/12*BD$7)*$F15*BD$12*BD$8)))</f>
        <v>0</v>
      </c>
      <c r="BE15" s="81">
        <f>IF(BE$7&lt;=0,"",IF(Budget_period="monthly",($E15/12)*$F15*BE$12*BE$8,IF(Budget_period="Quarterly",($E15/12*BE$7)*$F15*BE$12*BE$8,($E15/12*BE$7)*$F15*BE$12*BE$8)))</f>
        <v>0</v>
      </c>
      <c r="BF15" s="81">
        <f>IF(BF$7&lt;=0,"",IF(Budget_period="monthly",($E15/12)*$F15*BF$12*BF$8,IF(Budget_period="Quarterly",($E15/12*BF$7)*$F15*BF$12*BF$8,($E15/12*BF$7)*$F15*BF$12*BF$8)))</f>
        <v>0</v>
      </c>
      <c r="BG15" s="81">
        <f>IF(BG$7&lt;=0,"",IF(Budget_period="monthly",($E15/12)*$F15*BG$12*BG$8,IF(Budget_period="Quarterly",($E15/12*BG$7)*$F15*BG$12*BG$8,($E15/12*BG$7)*$F15*BG$12*BG$8)))</f>
        <v>0</v>
      </c>
      <c r="BH15" s="81">
        <f>IF(BH$7&lt;=0,"",IF(Budget_period="monthly",($E15/12)*$F15*BH$12*BH$8,IF(Budget_period="Quarterly",($E15/12*BH$7)*$F15*BH$12*BH$8,($E15/12*BH$7)*$F15*BH$12*BH$8)))</f>
        <v>0</v>
      </c>
      <c r="BI15" s="81">
        <f>IF(BI$7&lt;=0,"",IF(Budget_period="monthly",($E15/12)*$F15*BI$12*BI$8,IF(Budget_period="Quarterly",($E15/12*BI$7)*$F15*BI$12*BI$8,($E15/12*BI$7)*$F15*BI$12*BI$8)))</f>
        <v>0</v>
      </c>
      <c r="BJ15" s="81">
        <f>IF(BJ$7&lt;=0,"",IF(Budget_period="monthly",($E15/12)*$F15*BJ$12*BJ$8,IF(Budget_period="Quarterly",($E15/12*BJ$7)*$F15*BJ$12*BJ$8,($E15/12*BJ$7)*$F15*BJ$12*BJ$8)))</f>
        <v>0</v>
      </c>
      <c r="BK15" s="81">
        <f>IF(BK$7&lt;=0,"",IF(Budget_period="monthly",($E15/12)*$F15*BK$12*BK$8,IF(Budget_period="Quarterly",($E15/12*BK$7)*$F15*BK$12*BK$8,($E15/12*BK$7)*$F15*BK$12*BK$8)))</f>
        <v>0</v>
      </c>
      <c r="BL15" s="81">
        <f>IF(BL$7&lt;=0,"",IF(Budget_period="monthly",($E15/12)*$F15*BL$12*BL$8,IF(Budget_period="Quarterly",($E15/12*BL$7)*$F15*BL$12*BL$8,($E15/12*BL$7)*$F15*BL$12*BL$8)))</f>
        <v>0</v>
      </c>
      <c r="BM15" s="81">
        <f>IF(BM$7&lt;=0,"",IF(Budget_period="monthly",($E15/12)*$F15*BM$12*BM$8,IF(Budget_period="Quarterly",($E15/12*BM$7)*$F15*BM$12*BM$8,($E15/12*BM$7)*$F15*BM$12*BM$8)))</f>
        <v>0</v>
      </c>
      <c r="BN15" s="81">
        <f>IF(BN$7&lt;=0,"",IF(Budget_period="monthly",($E15/12)*$F15*BN$12*BN$8,IF(Budget_period="Quarterly",($E15/12*BN$7)*$F15*BN$12*BN$8,($E15/12*BN$7)*$F15*BN$12*BN$8)))</f>
        <v>0</v>
      </c>
      <c r="BO15" s="81">
        <f>IF(BO$7&lt;=0,"",IF(Budget_period="monthly",($E15/12)*$F15*BO$12*BO$8,IF(Budget_period="Quarterly",($E15/12*BO$7)*$F15*BO$12*BO$8,($E15/12*BO$7)*$F15*BO$12*BO$8)))</f>
        <v>0</v>
      </c>
      <c r="BP15" s="82"/>
      <c r="BQ15" s="83">
        <f t="shared" ref="BQ15:BQ43" si="3">SUM($H15:$BO15)</f>
        <v>0</v>
      </c>
      <c r="BR15" s="83">
        <f t="shared" ref="BR15:BR43" si="4">sumif($H$13:$BO$13,"ADD UNAVOIDABLE COSTS",H15:BO15)</f>
        <v>0</v>
      </c>
    </row>
    <row r="16" ht="15.75" customHeight="1">
      <c r="B16" s="77" t="s">
        <v>133</v>
      </c>
      <c r="C16" s="78"/>
      <c r="D16" s="78"/>
      <c r="E16" s="79"/>
      <c r="F16" s="80"/>
      <c r="G16" s="78"/>
      <c r="H16" s="81">
        <f>IF(H$7&lt;=0,"",IF(Budget_period="monthly",($E16/12)*$F16*H$12*H$8,IF(Budget_period="Quarterly",($E16/12*H$7)*$F16*H$12*H$8,($E16/12*H$7)*$F16*H$12*H$8)))</f>
        <v>0</v>
      </c>
      <c r="I16" s="81">
        <f>IF(I$7&lt;=0,"",IF(Budget_period="monthly",($E16/12)*$F16*I$12*I$8,IF(Budget_period="Quarterly",($E16/12*I$7)*$F16*I$12*I$8,($E16/12*I$7)*$F16*I$12*I$8)))</f>
        <v>0</v>
      </c>
      <c r="J16" s="81">
        <f>IF(J$7&lt;=0,"",IF(Budget_period="monthly",($E16/12)*$F16*J$12*J$8,IF(Budget_period="Quarterly",($E16/12*J$7)*$F16*J$12*J$8,($E16/12*J$7)*$F16*J$12*J$8)))</f>
        <v>0</v>
      </c>
      <c r="K16" s="81">
        <f>IF(K$7&lt;=0,"",IF(Budget_period="monthly",($E16/12)*$F16*K$12*K$8,IF(Budget_period="Quarterly",($E16/12*K$7)*$F16*K$12*K$8,($E16/12*K$7)*$F16*K$12*K$8)))</f>
        <v>0</v>
      </c>
      <c r="L16" s="81">
        <f>IF(L$7&lt;=0,"",IF(Budget_period="monthly",($E16/12)*$F16*L$12*L$8,IF(Budget_period="Quarterly",($E16/12*L$7)*$F16*L$12*L$8,($E16/12*L$7)*$F16*L$12*L$8)))</f>
        <v>0</v>
      </c>
      <c r="M16" s="81">
        <f>IF(M$7&lt;=0,"",IF(Budget_period="monthly",($E16/12)*$F16*M$12*M$8,IF(Budget_period="Quarterly",($E16/12*M$7)*$F16*M$12*M$8,($E16/12*M$7)*$F16*M$12*M$8)))</f>
        <v>0</v>
      </c>
      <c r="N16" s="81">
        <f>IF(N$7&lt;=0,"",IF(Budget_period="monthly",($E16/12)*$F16*N$12*N$8,IF(Budget_period="Quarterly",($E16/12*N$7)*$F16*N$12*N$8,($E16/12*N$7)*$F16*N$12*N$8)))</f>
        <v>0</v>
      </c>
      <c r="O16" s="81">
        <f>IF(O$7&lt;=0,"",IF(Budget_period="monthly",($E16/12)*$F16*O$12*O$8,IF(Budget_period="Quarterly",($E16/12*O$7)*$F16*O$12*O$8,($E16/12*O$7)*$F16*O$12*O$8)))</f>
        <v>0</v>
      </c>
      <c r="P16" s="81">
        <f>IF(P$7&lt;=0,"",IF(Budget_period="monthly",($E16/12)*$F16*P$12*P$8,IF(Budget_period="Quarterly",($E16/12*P$7)*$F16*P$12*P$8,($E16/12*P$7)*$F16*P$12*P$8)))</f>
        <v>0</v>
      </c>
      <c r="Q16" s="81">
        <f>IF(Q$7&lt;=0,"",IF(Budget_period="monthly",($E16/12)*$F16*Q$12*Q$8,IF(Budget_period="Quarterly",($E16/12*Q$7)*$F16*Q$12*Q$8,($E16/12*Q$7)*$F16*Q$12*Q$8)))</f>
        <v>0</v>
      </c>
      <c r="R16" s="81">
        <f>IF(R$7&lt;=0,"",IF(Budget_period="monthly",($E16/12)*$F16*R$12*R$8,IF(Budget_period="Quarterly",($E16/12*R$7)*$F16*R$12*R$8,($E16/12*R$7)*$F16*R$12*R$8)))</f>
        <v>0</v>
      </c>
      <c r="S16" s="81">
        <f>IF(S$7&lt;=0,"",IF(Budget_period="monthly",($E16/12)*$F16*S$12*S$8,IF(Budget_period="Quarterly",($E16/12*S$7)*$F16*S$12*S$8,($E16/12*S$7)*$F16*S$12*S$8)))</f>
        <v>0</v>
      </c>
      <c r="T16" s="81">
        <f>IF(T$7&lt;=0,"",IF(Budget_period="monthly",($E16/12)*$F16*T$12*T$8,IF(Budget_period="Quarterly",($E16/12*T$7)*$F16*T$12*T$8,($E16/12*T$7)*$F16*T$12*T$8)))</f>
        <v>0</v>
      </c>
      <c r="U16" s="81">
        <f>IF(U$7&lt;=0,"",IF(Budget_period="monthly",($E16/12)*$F16*U$12*U$8,IF(Budget_period="Quarterly",($E16/12*U$7)*$F16*U$12*U$8,($E16/12*U$7)*$F16*U$12*U$8)))</f>
        <v>0</v>
      </c>
      <c r="V16" s="81">
        <f>IF(V$7&lt;=0,"",IF(Budget_period="monthly",($E16/12)*$F16*V$12*V$8,IF(Budget_period="Quarterly",($E16/12*V$7)*$F16*V$12*V$8,($E16/12*V$7)*$F16*V$12*V$8)))</f>
        <v>0</v>
      </c>
      <c r="W16" s="81">
        <f>IF(W$7&lt;=0,"",IF(Budget_period="monthly",($E16/12)*$F16*W$12*W$8,IF(Budget_period="Quarterly",($E16/12*W$7)*$F16*W$12*W$8,($E16/12*W$7)*$F16*W$12*W$8)))</f>
        <v>0</v>
      </c>
      <c r="X16" s="81">
        <f>IF(X$7&lt;=0,"",IF(Budget_period="monthly",($E16/12)*$F16*X$12*X$8,IF(Budget_period="Quarterly",($E16/12*X$7)*$F16*X$12*X$8,($E16/12*X$7)*$F16*X$12*X$8)))</f>
        <v>0</v>
      </c>
      <c r="Y16" s="81">
        <f>IF(Y$7&lt;=0,"",IF(Budget_period="monthly",($E16/12)*$F16*Y$12*Y$8,IF(Budget_period="Quarterly",($E16/12*Y$7)*$F16*Y$12*Y$8,($E16/12*Y$7)*$F16*Y$12*Y$8)))</f>
        <v>0</v>
      </c>
      <c r="Z16" s="81">
        <f>IF(Z$7&lt;=0,"",IF(Budget_period="monthly",($E16/12)*$F16*Z$12*Z$8,IF(Budget_period="Quarterly",($E16/12*Z$7)*$F16*Z$12*Z$8,($E16/12*Z$7)*$F16*Z$12*Z$8)))</f>
        <v>0</v>
      </c>
      <c r="AA16" s="81">
        <f>IF(AA$7&lt;=0,"",IF(Budget_period="monthly",($E16/12)*$F16*AA$12*AA$8,IF(Budget_period="Quarterly",($E16/12*AA$7)*$F16*AA$12*AA$8,($E16/12*AA$7)*$F16*AA$12*AA$8)))</f>
        <v>0</v>
      </c>
      <c r="AB16" s="81">
        <f>IF(AB$7&lt;=0,"",IF(Budget_period="monthly",($E16/12)*$F16*AB$12*AB$8,IF(Budget_period="Quarterly",($E16/12*AB$7)*$F16*AB$12*AB$8,($E16/12*AB$7)*$F16*AB$12*AB$8)))</f>
        <v>0</v>
      </c>
      <c r="AC16" s="81">
        <f>IF(AC$7&lt;=0,"",IF(Budget_period="monthly",($E16/12)*$F16*AC$12*AC$8,IF(Budget_period="Quarterly",($E16/12*AC$7)*$F16*AC$12*AC$8,($E16/12*AC$7)*$F16*AC$12*AC$8)))</f>
        <v>0</v>
      </c>
      <c r="AD16" s="81">
        <f>IF(AD$7&lt;=0,"",IF(Budget_period="monthly",($E16/12)*$F16*AD$12*AD$8,IF(Budget_period="Quarterly",($E16/12*AD$7)*$F16*AD$12*AD$8,($E16/12*AD$7)*$F16*AD$12*AD$8)))</f>
        <v>0</v>
      </c>
      <c r="AE16" s="81">
        <f>IF(AE$7&lt;=0,"",IF(Budget_period="monthly",($E16/12)*$F16*AE$12*AE$8,IF(Budget_period="Quarterly",($E16/12*AE$7)*$F16*AE$12*AE$8,($E16/12*AE$7)*$F16*AE$12*AE$8)))</f>
        <v>0</v>
      </c>
      <c r="AF16" s="81">
        <f>IF(AF$7&lt;=0,"",IF(Budget_period="monthly",($E16/12)*$F16*AF$12*AF$8,IF(Budget_period="Quarterly",($E16/12*AF$7)*$F16*AF$12*AF$8,($E16/12*AF$7)*$F16*AF$12*AF$8)))</f>
        <v>0</v>
      </c>
      <c r="AG16" s="81">
        <f>IF(AG$7&lt;=0,"",IF(Budget_period="monthly",($E16/12)*$F16*AG$12*AG$8,IF(Budget_period="Quarterly",($E16/12*AG$7)*$F16*AG$12*AG$8,($E16/12*AG$7)*$F16*AG$12*AG$8)))</f>
        <v>0</v>
      </c>
      <c r="AH16" s="81">
        <f>IF(AH$7&lt;=0,"",IF(Budget_period="monthly",($E16/12)*$F16*AH$12*AH$8,IF(Budget_period="Quarterly",($E16/12*AH$7)*$F16*AH$12*AH$8,($E16/12*AH$7)*$F16*AH$12*AH$8)))</f>
        <v>0</v>
      </c>
      <c r="AI16" s="81">
        <f>IF(AI$7&lt;=0,"",IF(Budget_period="monthly",($E16/12)*$F16*AI$12*AI$8,IF(Budget_period="Quarterly",($E16/12*AI$7)*$F16*AI$12*AI$8,($E16/12*AI$7)*$F16*AI$12*AI$8)))</f>
        <v>0</v>
      </c>
      <c r="AJ16" s="81">
        <f>IF(AJ$7&lt;=0,"",IF(Budget_period="monthly",($E16/12)*$F16*AJ$12*AJ$8,IF(Budget_period="Quarterly",($E16/12*AJ$7)*$F16*AJ$12*AJ$8,($E16/12*AJ$7)*$F16*AJ$12*AJ$8)))</f>
        <v>0</v>
      </c>
      <c r="AK16" s="81">
        <f>IF(AK$7&lt;=0,"",IF(Budget_period="monthly",($E16/12)*$F16*AK$12*AK$8,IF(Budget_period="Quarterly",($E16/12*AK$7)*$F16*AK$12*AK$8,($E16/12*AK$7)*$F16*AK$12*AK$8)))</f>
        <v>0</v>
      </c>
      <c r="AL16" s="81">
        <f>IF(AL$7&lt;=0,"",IF(Budget_period="monthly",($E16/12)*$F16*AL$12*AL$8,IF(Budget_period="Quarterly",($E16/12*AL$7)*$F16*AL$12*AL$8,($E16/12*AL$7)*$F16*AL$12*AL$8)))</f>
        <v>0</v>
      </c>
      <c r="AM16" s="81">
        <f>IF(AM$7&lt;=0,"",IF(Budget_period="monthly",($E16/12)*$F16*AM$12*AM$8,IF(Budget_period="Quarterly",($E16/12*AM$7)*$F16*AM$12*AM$8,($E16/12*AM$7)*$F16*AM$12*AM$8)))</f>
        <v>0</v>
      </c>
      <c r="AN16" s="81">
        <f>IF(AN$7&lt;=0,"",IF(Budget_period="monthly",($E16/12)*$F16*AN$12*AN$8,IF(Budget_period="Quarterly",($E16/12*AN$7)*$F16*AN$12*AN$8,($E16/12*AN$7)*$F16*AN$12*AN$8)))</f>
        <v>0</v>
      </c>
      <c r="AO16" s="81">
        <f>IF(AO$7&lt;=0,"",IF(Budget_period="monthly",($E16/12)*$F16*AO$12*AO$8,IF(Budget_period="Quarterly",($E16/12*AO$7)*$F16*AO$12*AO$8,($E16/12*AO$7)*$F16*AO$12*AO$8)))</f>
        <v>0</v>
      </c>
      <c r="AP16" s="81">
        <f>IF(AP$7&lt;=0,"",IF(Budget_period="monthly",($E16/12)*$F16*AP$12*AP$8,IF(Budget_period="Quarterly",($E16/12*AP$7)*$F16*AP$12*AP$8,($E16/12*AP$7)*$F16*AP$12*AP$8)))</f>
        <v>0</v>
      </c>
      <c r="AQ16" s="81">
        <f>IF(AQ$7&lt;=0,"",IF(Budget_period="monthly",($E16/12)*$F16*AQ$12*AQ$8,IF(Budget_period="Quarterly",($E16/12*AQ$7)*$F16*AQ$12*AQ$8,($E16/12*AQ$7)*$F16*AQ$12*AQ$8)))</f>
        <v>0</v>
      </c>
      <c r="AR16" s="81">
        <f>IF(AR$7&lt;=0,"",IF(Budget_period="monthly",($E16/12)*$F16*AR$12*AR$8,IF(Budget_period="Quarterly",($E16/12*AR$7)*$F16*AR$12*AR$8,($E16/12*AR$7)*$F16*AR$12*AR$8)))</f>
        <v>0</v>
      </c>
      <c r="AS16" s="81">
        <f>IF(AS$7&lt;=0,"",IF(Budget_period="monthly",($E16/12)*$F16*AS$12*AS$8,IF(Budget_period="Quarterly",($E16/12*AS$7)*$F16*AS$12*AS$8,($E16/12*AS$7)*$F16*AS$12*AS$8)))</f>
        <v>0</v>
      </c>
      <c r="AT16" s="81">
        <f>IF(AT$7&lt;=0,"",IF(Budget_period="monthly",($E16/12)*$F16*AT$12*AT$8,IF(Budget_period="Quarterly",($E16/12*AT$7)*$F16*AT$12*AT$8,($E16/12*AT$7)*$F16*AT$12*AT$8)))</f>
        <v>0</v>
      </c>
      <c r="AU16" s="81">
        <f>IF(AU$7&lt;=0,"",IF(Budget_period="monthly",($E16/12)*$F16*AU$12*AU$8,IF(Budget_period="Quarterly",($E16/12*AU$7)*$F16*AU$12*AU$8,($E16/12*AU$7)*$F16*AU$12*AU$8)))</f>
        <v>0</v>
      </c>
      <c r="AV16" s="81">
        <f>IF(AV$7&lt;=0,"",IF(Budget_period="monthly",($E16/12)*$F16*AV$12*AV$8,IF(Budget_period="Quarterly",($E16/12*AV$7)*$F16*AV$12*AV$8,($E16/12*AV$7)*$F16*AV$12*AV$8)))</f>
        <v>0</v>
      </c>
      <c r="AW16" s="81">
        <f>IF(AW$7&lt;=0,"",IF(Budget_period="monthly",($E16/12)*$F16*AW$12*AW$8,IF(Budget_period="Quarterly",($E16/12*AW$7)*$F16*AW$12*AW$8,($E16/12*AW$7)*$F16*AW$12*AW$8)))</f>
        <v>0</v>
      </c>
      <c r="AX16" s="81">
        <f>IF(AX$7&lt;=0,"",IF(Budget_period="monthly",($E16/12)*$F16*AX$12*AX$8,IF(Budget_period="Quarterly",($E16/12*AX$7)*$F16*AX$12*AX$8,($E16/12*AX$7)*$F16*AX$12*AX$8)))</f>
        <v>0</v>
      </c>
      <c r="AY16" s="81">
        <f>IF(AY$7&lt;=0,"",IF(Budget_period="monthly",($E16/12)*$F16*AY$12*AY$8,IF(Budget_period="Quarterly",($E16/12*AY$7)*$F16*AY$12*AY$8,($E16/12*AY$7)*$F16*AY$12*AY$8)))</f>
        <v>0</v>
      </c>
      <c r="AZ16" s="81">
        <f>IF(AZ$7&lt;=0,"",IF(Budget_period="monthly",($E16/12)*$F16*AZ$12*AZ$8,IF(Budget_period="Quarterly",($E16/12*AZ$7)*$F16*AZ$12*AZ$8,($E16/12*AZ$7)*$F16*AZ$12*AZ$8)))</f>
        <v>0</v>
      </c>
      <c r="BA16" s="81">
        <f>IF(BA$7&lt;=0,"",IF(Budget_period="monthly",($E16/12)*$F16*BA$12*BA$8,IF(Budget_period="Quarterly",($E16/12*BA$7)*$F16*BA$12*BA$8,($E16/12*BA$7)*$F16*BA$12*BA$8)))</f>
        <v>0</v>
      </c>
      <c r="BB16" s="81">
        <f>IF(BB$7&lt;=0,"",IF(Budget_period="monthly",($E16/12)*$F16*BB$12*BB$8,IF(Budget_period="Quarterly",($E16/12*BB$7)*$F16*BB$12*BB$8,($E16/12*BB$7)*$F16*BB$12*BB$8)))</f>
        <v>0</v>
      </c>
      <c r="BC16" s="81">
        <f>IF(BC$7&lt;=0,"",IF(Budget_period="monthly",($E16/12)*$F16*BC$12*BC$8,IF(Budget_period="Quarterly",($E16/12*BC$7)*$F16*BC$12*BC$8,($E16/12*BC$7)*$F16*BC$12*BC$8)))</f>
        <v>0</v>
      </c>
      <c r="BD16" s="81">
        <f>IF(BD$7&lt;=0,"",IF(Budget_period="monthly",($E16/12)*$F16*BD$12*BD$8,IF(Budget_period="Quarterly",($E16/12*BD$7)*$F16*BD$12*BD$8,($E16/12*BD$7)*$F16*BD$12*BD$8)))</f>
        <v>0</v>
      </c>
      <c r="BE16" s="81">
        <f>IF(BE$7&lt;=0,"",IF(Budget_period="monthly",($E16/12)*$F16*BE$12*BE$8,IF(Budget_period="Quarterly",($E16/12*BE$7)*$F16*BE$12*BE$8,($E16/12*BE$7)*$F16*BE$12*BE$8)))</f>
        <v>0</v>
      </c>
      <c r="BF16" s="81">
        <f>IF(BF$7&lt;=0,"",IF(Budget_period="monthly",($E16/12)*$F16*BF$12*BF$8,IF(Budget_period="Quarterly",($E16/12*BF$7)*$F16*BF$12*BF$8,($E16/12*BF$7)*$F16*BF$12*BF$8)))</f>
        <v>0</v>
      </c>
      <c r="BG16" s="81">
        <f>IF(BG$7&lt;=0,"",IF(Budget_period="monthly",($E16/12)*$F16*BG$12*BG$8,IF(Budget_period="Quarterly",($E16/12*BG$7)*$F16*BG$12*BG$8,($E16/12*BG$7)*$F16*BG$12*BG$8)))</f>
        <v>0</v>
      </c>
      <c r="BH16" s="81">
        <f>IF(BH$7&lt;=0,"",IF(Budget_period="monthly",($E16/12)*$F16*BH$12*BH$8,IF(Budget_period="Quarterly",($E16/12*BH$7)*$F16*BH$12*BH$8,($E16/12*BH$7)*$F16*BH$12*BH$8)))</f>
        <v>0</v>
      </c>
      <c r="BI16" s="81">
        <f>IF(BI$7&lt;=0,"",IF(Budget_period="monthly",($E16/12)*$F16*BI$12*BI$8,IF(Budget_period="Quarterly",($E16/12*BI$7)*$F16*BI$12*BI$8,($E16/12*BI$7)*$F16*BI$12*BI$8)))</f>
        <v>0</v>
      </c>
      <c r="BJ16" s="81">
        <f>IF(BJ$7&lt;=0,"",IF(Budget_period="monthly",($E16/12)*$F16*BJ$12*BJ$8,IF(Budget_period="Quarterly",($E16/12*BJ$7)*$F16*BJ$12*BJ$8,($E16/12*BJ$7)*$F16*BJ$12*BJ$8)))</f>
        <v>0</v>
      </c>
      <c r="BK16" s="81">
        <f>IF(BK$7&lt;=0,"",IF(Budget_period="monthly",($E16/12)*$F16*BK$12*BK$8,IF(Budget_period="Quarterly",($E16/12*BK$7)*$F16*BK$12*BK$8,($E16/12*BK$7)*$F16*BK$12*BK$8)))</f>
        <v>0</v>
      </c>
      <c r="BL16" s="81">
        <f>IF(BL$7&lt;=0,"",IF(Budget_period="monthly",($E16/12)*$F16*BL$12*BL$8,IF(Budget_period="Quarterly",($E16/12*BL$7)*$F16*BL$12*BL$8,($E16/12*BL$7)*$F16*BL$12*BL$8)))</f>
        <v>0</v>
      </c>
      <c r="BM16" s="81">
        <f>IF(BM$7&lt;=0,"",IF(Budget_period="monthly",($E16/12)*$F16*BM$12*BM$8,IF(Budget_period="Quarterly",($E16/12*BM$7)*$F16*BM$12*BM$8,($E16/12*BM$7)*$F16*BM$12*BM$8)))</f>
        <v>0</v>
      </c>
      <c r="BN16" s="81">
        <f>IF(BN$7&lt;=0,"",IF(Budget_period="monthly",($E16/12)*$F16*BN$12*BN$8,IF(Budget_period="Quarterly",($E16/12*BN$7)*$F16*BN$12*BN$8,($E16/12*BN$7)*$F16*BN$12*BN$8)))</f>
        <v>0</v>
      </c>
      <c r="BO16" s="81">
        <f>IF(BO$7&lt;=0,"",IF(Budget_period="monthly",($E16/12)*$F16*BO$12*BO$8,IF(Budget_period="Quarterly",($E16/12*BO$7)*$F16*BO$12*BO$8,($E16/12*BO$7)*$F16*BO$12*BO$8)))</f>
        <v>0</v>
      </c>
      <c r="BP16" s="82"/>
      <c r="BQ16" s="83">
        <f t="shared" si="3"/>
        <v>0</v>
      </c>
      <c r="BR16" s="83">
        <f t="shared" si="4"/>
        <v>0</v>
      </c>
    </row>
    <row r="17" ht="15.75" customHeight="1">
      <c r="B17" s="77" t="s">
        <v>133</v>
      </c>
      <c r="C17" s="78"/>
      <c r="D17" s="78"/>
      <c r="E17" s="79"/>
      <c r="F17" s="80"/>
      <c r="G17" s="78"/>
      <c r="H17" s="81">
        <f>IF(H$7&lt;=0,"",IF(Budget_period="monthly",($E17/12)*$F17*H$12*H$8,IF(Budget_period="Quarterly",($E17/12*H$7)*$F17*H$12*H$8,($E17/12*H$7)*$F17*H$12*H$8)))</f>
        <v>0</v>
      </c>
      <c r="I17" s="81">
        <f>IF(I$7&lt;=0,"",IF(Budget_period="monthly",($E17/12)*$F17*I$12*I$8,IF(Budget_period="Quarterly",($E17/12*I$7)*$F17*I$12*I$8,($E17/12*I$7)*$F17*I$12*I$8)))</f>
        <v>0</v>
      </c>
      <c r="J17" s="81">
        <f>IF(J$7&lt;=0,"",IF(Budget_period="monthly",($E17/12)*$F17*J$12*J$8,IF(Budget_period="Quarterly",($E17/12*J$7)*$F17*J$12*J$8,($E17/12*J$7)*$F17*J$12*J$8)))</f>
        <v>0</v>
      </c>
      <c r="K17" s="81">
        <f>IF(K$7&lt;=0,"",IF(Budget_period="monthly",($E17/12)*$F17*K$12*K$8,IF(Budget_period="Quarterly",($E17/12*K$7)*$F17*K$12*K$8,($E17/12*K$7)*$F17*K$12*K$8)))</f>
        <v>0</v>
      </c>
      <c r="L17" s="81">
        <f>IF(L$7&lt;=0,"",IF(Budget_period="monthly",($E17/12)*$F17*L$12*L$8,IF(Budget_period="Quarterly",($E17/12*L$7)*$F17*L$12*L$8,($E17/12*L$7)*$F17*L$12*L$8)))</f>
        <v>0</v>
      </c>
      <c r="M17" s="81">
        <f>IF(M$7&lt;=0,"",IF(Budget_period="monthly",($E17/12)*$F17*M$12*M$8,IF(Budget_period="Quarterly",($E17/12*M$7)*$F17*M$12*M$8,($E17/12*M$7)*$F17*M$12*M$8)))</f>
        <v>0</v>
      </c>
      <c r="N17" s="81">
        <f>IF(N$7&lt;=0,"",IF(Budget_period="monthly",($E17/12)*$F17*N$12*N$8,IF(Budget_period="Quarterly",($E17/12*N$7)*$F17*N$12*N$8,($E17/12*N$7)*$F17*N$12*N$8)))</f>
        <v>0</v>
      </c>
      <c r="O17" s="81">
        <f>IF(O$7&lt;=0,"",IF(Budget_period="monthly",($E17/12)*$F17*O$12*O$8,IF(Budget_period="Quarterly",($E17/12*O$7)*$F17*O$12*O$8,($E17/12*O$7)*$F17*O$12*O$8)))</f>
        <v>0</v>
      </c>
      <c r="P17" s="81">
        <f>IF(P$7&lt;=0,"",IF(Budget_period="monthly",($E17/12)*$F17*P$12*P$8,IF(Budget_period="Quarterly",($E17/12*P$7)*$F17*P$12*P$8,($E17/12*P$7)*$F17*P$12*P$8)))</f>
        <v>0</v>
      </c>
      <c r="Q17" s="81">
        <f>IF(Q$7&lt;=0,"",IF(Budget_period="monthly",($E17/12)*$F17*Q$12*Q$8,IF(Budget_period="Quarterly",($E17/12*Q$7)*$F17*Q$12*Q$8,($E17/12*Q$7)*$F17*Q$12*Q$8)))</f>
        <v>0</v>
      </c>
      <c r="R17" s="81">
        <f>IF(R$7&lt;=0,"",IF(Budget_period="monthly",($E17/12)*$F17*R$12*R$8,IF(Budget_period="Quarterly",($E17/12*R$7)*$F17*R$12*R$8,($E17/12*R$7)*$F17*R$12*R$8)))</f>
        <v>0</v>
      </c>
      <c r="S17" s="81">
        <f>IF(S$7&lt;=0,"",IF(Budget_period="monthly",($E17/12)*$F17*S$12*S$8,IF(Budget_period="Quarterly",($E17/12*S$7)*$F17*S$12*S$8,($E17/12*S$7)*$F17*S$12*S$8)))</f>
        <v>0</v>
      </c>
      <c r="T17" s="81">
        <f>IF(T$7&lt;=0,"",IF(Budget_period="monthly",($E17/12)*$F17*T$12*T$8,IF(Budget_period="Quarterly",($E17/12*T$7)*$F17*T$12*T$8,($E17/12*T$7)*$F17*T$12*T$8)))</f>
        <v>0</v>
      </c>
      <c r="U17" s="81">
        <f>IF(U$7&lt;=0,"",IF(Budget_period="monthly",($E17/12)*$F17*U$12*U$8,IF(Budget_period="Quarterly",($E17/12*U$7)*$F17*U$12*U$8,($E17/12*U$7)*$F17*U$12*U$8)))</f>
        <v>0</v>
      </c>
      <c r="V17" s="81">
        <f>IF(V$7&lt;=0,"",IF(Budget_period="monthly",($E17/12)*$F17*V$12*V$8,IF(Budget_period="Quarterly",($E17/12*V$7)*$F17*V$12*V$8,($E17/12*V$7)*$F17*V$12*V$8)))</f>
        <v>0</v>
      </c>
      <c r="W17" s="81">
        <f>IF(W$7&lt;=0,"",IF(Budget_period="monthly",($E17/12)*$F17*W$12*W$8,IF(Budget_period="Quarterly",($E17/12*W$7)*$F17*W$12*W$8,($E17/12*W$7)*$F17*W$12*W$8)))</f>
        <v>0</v>
      </c>
      <c r="X17" s="81">
        <f>IF(X$7&lt;=0,"",IF(Budget_period="monthly",($E17/12)*$F17*X$12*X$8,IF(Budget_period="Quarterly",($E17/12*X$7)*$F17*X$12*X$8,($E17/12*X$7)*$F17*X$12*X$8)))</f>
        <v>0</v>
      </c>
      <c r="Y17" s="81">
        <f>IF(Y$7&lt;=0,"",IF(Budget_period="monthly",($E17/12)*$F17*Y$12*Y$8,IF(Budget_period="Quarterly",($E17/12*Y$7)*$F17*Y$12*Y$8,($E17/12*Y$7)*$F17*Y$12*Y$8)))</f>
        <v>0</v>
      </c>
      <c r="Z17" s="81">
        <f>IF(Z$7&lt;=0,"",IF(Budget_period="monthly",($E17/12)*$F17*Z$12*Z$8,IF(Budget_period="Quarterly",($E17/12*Z$7)*$F17*Z$12*Z$8,($E17/12*Z$7)*$F17*Z$12*Z$8)))</f>
        <v>0</v>
      </c>
      <c r="AA17" s="81">
        <f>IF(AA$7&lt;=0,"",IF(Budget_period="monthly",($E17/12)*$F17*AA$12*AA$8,IF(Budget_period="Quarterly",($E17/12*AA$7)*$F17*AA$12*AA$8,($E17/12*AA$7)*$F17*AA$12*AA$8)))</f>
        <v>0</v>
      </c>
      <c r="AB17" s="81">
        <f>IF(AB$7&lt;=0,"",IF(Budget_period="monthly",($E17/12)*$F17*AB$12*AB$8,IF(Budget_period="Quarterly",($E17/12*AB$7)*$F17*AB$12*AB$8,($E17/12*AB$7)*$F17*AB$12*AB$8)))</f>
        <v>0</v>
      </c>
      <c r="AC17" s="81">
        <f>IF(AC$7&lt;=0,"",IF(Budget_period="monthly",($E17/12)*$F17*AC$12*AC$8,IF(Budget_period="Quarterly",($E17/12*AC$7)*$F17*AC$12*AC$8,($E17/12*AC$7)*$F17*AC$12*AC$8)))</f>
        <v>0</v>
      </c>
      <c r="AD17" s="81">
        <f>IF(AD$7&lt;=0,"",IF(Budget_period="monthly",($E17/12)*$F17*AD$12*AD$8,IF(Budget_period="Quarterly",($E17/12*AD$7)*$F17*AD$12*AD$8,($E17/12*AD$7)*$F17*AD$12*AD$8)))</f>
        <v>0</v>
      </c>
      <c r="AE17" s="81">
        <f>IF(AE$7&lt;=0,"",IF(Budget_period="monthly",($E17/12)*$F17*AE$12*AE$8,IF(Budget_period="Quarterly",($E17/12*AE$7)*$F17*AE$12*AE$8,($E17/12*AE$7)*$F17*AE$12*AE$8)))</f>
        <v>0</v>
      </c>
      <c r="AF17" s="81">
        <f>IF(AF$7&lt;=0,"",IF(Budget_period="monthly",($E17/12)*$F17*AF$12*AF$8,IF(Budget_period="Quarterly",($E17/12*AF$7)*$F17*AF$12*AF$8,($E17/12*AF$7)*$F17*AF$12*AF$8)))</f>
        <v>0</v>
      </c>
      <c r="AG17" s="81">
        <f>IF(AG$7&lt;=0,"",IF(Budget_period="monthly",($E17/12)*$F17*AG$12*AG$8,IF(Budget_period="Quarterly",($E17/12*AG$7)*$F17*AG$12*AG$8,($E17/12*AG$7)*$F17*AG$12*AG$8)))</f>
        <v>0</v>
      </c>
      <c r="AH17" s="81">
        <f>IF(AH$7&lt;=0,"",IF(Budget_period="monthly",($E17/12)*$F17*AH$12*AH$8,IF(Budget_period="Quarterly",($E17/12*AH$7)*$F17*AH$12*AH$8,($E17/12*AH$7)*$F17*AH$12*AH$8)))</f>
        <v>0</v>
      </c>
      <c r="AI17" s="81">
        <f>IF(AI$7&lt;=0,"",IF(Budget_period="monthly",($E17/12)*$F17*AI$12*AI$8,IF(Budget_period="Quarterly",($E17/12*AI$7)*$F17*AI$12*AI$8,($E17/12*AI$7)*$F17*AI$12*AI$8)))</f>
        <v>0</v>
      </c>
      <c r="AJ17" s="81">
        <f>IF(AJ$7&lt;=0,"",IF(Budget_period="monthly",($E17/12)*$F17*AJ$12*AJ$8,IF(Budget_period="Quarterly",($E17/12*AJ$7)*$F17*AJ$12*AJ$8,($E17/12*AJ$7)*$F17*AJ$12*AJ$8)))</f>
        <v>0</v>
      </c>
      <c r="AK17" s="81">
        <f>IF(AK$7&lt;=0,"",IF(Budget_period="monthly",($E17/12)*$F17*AK$12*AK$8,IF(Budget_period="Quarterly",($E17/12*AK$7)*$F17*AK$12*AK$8,($E17/12*AK$7)*$F17*AK$12*AK$8)))</f>
        <v>0</v>
      </c>
      <c r="AL17" s="81">
        <f>IF(AL$7&lt;=0,"",IF(Budget_period="monthly",($E17/12)*$F17*AL$12*AL$8,IF(Budget_period="Quarterly",($E17/12*AL$7)*$F17*AL$12*AL$8,($E17/12*AL$7)*$F17*AL$12*AL$8)))</f>
        <v>0</v>
      </c>
      <c r="AM17" s="81">
        <f>IF(AM$7&lt;=0,"",IF(Budget_period="monthly",($E17/12)*$F17*AM$12*AM$8,IF(Budget_period="Quarterly",($E17/12*AM$7)*$F17*AM$12*AM$8,($E17/12*AM$7)*$F17*AM$12*AM$8)))</f>
        <v>0</v>
      </c>
      <c r="AN17" s="81">
        <f>IF(AN$7&lt;=0,"",IF(Budget_period="monthly",($E17/12)*$F17*AN$12*AN$8,IF(Budget_period="Quarterly",($E17/12*AN$7)*$F17*AN$12*AN$8,($E17/12*AN$7)*$F17*AN$12*AN$8)))</f>
        <v>0</v>
      </c>
      <c r="AO17" s="81">
        <f>IF(AO$7&lt;=0,"",IF(Budget_period="monthly",($E17/12)*$F17*AO$12*AO$8,IF(Budget_period="Quarterly",($E17/12*AO$7)*$F17*AO$12*AO$8,($E17/12*AO$7)*$F17*AO$12*AO$8)))</f>
        <v>0</v>
      </c>
      <c r="AP17" s="81">
        <f>IF(AP$7&lt;=0,"",IF(Budget_period="monthly",($E17/12)*$F17*AP$12*AP$8,IF(Budget_period="Quarterly",($E17/12*AP$7)*$F17*AP$12*AP$8,($E17/12*AP$7)*$F17*AP$12*AP$8)))</f>
        <v>0</v>
      </c>
      <c r="AQ17" s="81">
        <f>IF(AQ$7&lt;=0,"",IF(Budget_period="monthly",($E17/12)*$F17*AQ$12*AQ$8,IF(Budget_period="Quarterly",($E17/12*AQ$7)*$F17*AQ$12*AQ$8,($E17/12*AQ$7)*$F17*AQ$12*AQ$8)))</f>
        <v>0</v>
      </c>
      <c r="AR17" s="81">
        <f>IF(AR$7&lt;=0,"",IF(Budget_period="monthly",($E17/12)*$F17*AR$12*AR$8,IF(Budget_period="Quarterly",($E17/12*AR$7)*$F17*AR$12*AR$8,($E17/12*AR$7)*$F17*AR$12*AR$8)))</f>
        <v>0</v>
      </c>
      <c r="AS17" s="81">
        <f>IF(AS$7&lt;=0,"",IF(Budget_period="monthly",($E17/12)*$F17*AS$12*AS$8,IF(Budget_period="Quarterly",($E17/12*AS$7)*$F17*AS$12*AS$8,($E17/12*AS$7)*$F17*AS$12*AS$8)))</f>
        <v>0</v>
      </c>
      <c r="AT17" s="81">
        <f>IF(AT$7&lt;=0,"",IF(Budget_period="monthly",($E17/12)*$F17*AT$12*AT$8,IF(Budget_period="Quarterly",($E17/12*AT$7)*$F17*AT$12*AT$8,($E17/12*AT$7)*$F17*AT$12*AT$8)))</f>
        <v>0</v>
      </c>
      <c r="AU17" s="81">
        <f>IF(AU$7&lt;=0,"",IF(Budget_period="monthly",($E17/12)*$F17*AU$12*AU$8,IF(Budget_period="Quarterly",($E17/12*AU$7)*$F17*AU$12*AU$8,($E17/12*AU$7)*$F17*AU$12*AU$8)))</f>
        <v>0</v>
      </c>
      <c r="AV17" s="81">
        <f>IF(AV$7&lt;=0,"",IF(Budget_period="monthly",($E17/12)*$F17*AV$12*AV$8,IF(Budget_period="Quarterly",($E17/12*AV$7)*$F17*AV$12*AV$8,($E17/12*AV$7)*$F17*AV$12*AV$8)))</f>
        <v>0</v>
      </c>
      <c r="AW17" s="81">
        <f>IF(AW$7&lt;=0,"",IF(Budget_period="monthly",($E17/12)*$F17*AW$12*AW$8,IF(Budget_period="Quarterly",($E17/12*AW$7)*$F17*AW$12*AW$8,($E17/12*AW$7)*$F17*AW$12*AW$8)))</f>
        <v>0</v>
      </c>
      <c r="AX17" s="81">
        <f>IF(AX$7&lt;=0,"",IF(Budget_period="monthly",($E17/12)*$F17*AX$12*AX$8,IF(Budget_period="Quarterly",($E17/12*AX$7)*$F17*AX$12*AX$8,($E17/12*AX$7)*$F17*AX$12*AX$8)))</f>
        <v>0</v>
      </c>
      <c r="AY17" s="81">
        <f>IF(AY$7&lt;=0,"",IF(Budget_period="monthly",($E17/12)*$F17*AY$12*AY$8,IF(Budget_period="Quarterly",($E17/12*AY$7)*$F17*AY$12*AY$8,($E17/12*AY$7)*$F17*AY$12*AY$8)))</f>
        <v>0</v>
      </c>
      <c r="AZ17" s="81">
        <f>IF(AZ$7&lt;=0,"",IF(Budget_period="monthly",($E17/12)*$F17*AZ$12*AZ$8,IF(Budget_period="Quarterly",($E17/12*AZ$7)*$F17*AZ$12*AZ$8,($E17/12*AZ$7)*$F17*AZ$12*AZ$8)))</f>
        <v>0</v>
      </c>
      <c r="BA17" s="81">
        <f>IF(BA$7&lt;=0,"",IF(Budget_period="monthly",($E17/12)*$F17*BA$12*BA$8,IF(Budget_period="Quarterly",($E17/12*BA$7)*$F17*BA$12*BA$8,($E17/12*BA$7)*$F17*BA$12*BA$8)))</f>
        <v>0</v>
      </c>
      <c r="BB17" s="81">
        <f>IF(BB$7&lt;=0,"",IF(Budget_period="monthly",($E17/12)*$F17*BB$12*BB$8,IF(Budget_period="Quarterly",($E17/12*BB$7)*$F17*BB$12*BB$8,($E17/12*BB$7)*$F17*BB$12*BB$8)))</f>
        <v>0</v>
      </c>
      <c r="BC17" s="81">
        <f>IF(BC$7&lt;=0,"",IF(Budget_period="monthly",($E17/12)*$F17*BC$12*BC$8,IF(Budget_period="Quarterly",($E17/12*BC$7)*$F17*BC$12*BC$8,($E17/12*BC$7)*$F17*BC$12*BC$8)))</f>
        <v>0</v>
      </c>
      <c r="BD17" s="81">
        <f>IF(BD$7&lt;=0,"",IF(Budget_period="monthly",($E17/12)*$F17*BD$12*BD$8,IF(Budget_period="Quarterly",($E17/12*BD$7)*$F17*BD$12*BD$8,($E17/12*BD$7)*$F17*BD$12*BD$8)))</f>
        <v>0</v>
      </c>
      <c r="BE17" s="81">
        <f>IF(BE$7&lt;=0,"",IF(Budget_period="monthly",($E17/12)*$F17*BE$12*BE$8,IF(Budget_period="Quarterly",($E17/12*BE$7)*$F17*BE$12*BE$8,($E17/12*BE$7)*$F17*BE$12*BE$8)))</f>
        <v>0</v>
      </c>
      <c r="BF17" s="81">
        <f>IF(BF$7&lt;=0,"",IF(Budget_period="monthly",($E17/12)*$F17*BF$12*BF$8,IF(Budget_period="Quarterly",($E17/12*BF$7)*$F17*BF$12*BF$8,($E17/12*BF$7)*$F17*BF$12*BF$8)))</f>
        <v>0</v>
      </c>
      <c r="BG17" s="81">
        <f>IF(BG$7&lt;=0,"",IF(Budget_period="monthly",($E17/12)*$F17*BG$12*BG$8,IF(Budget_period="Quarterly",($E17/12*BG$7)*$F17*BG$12*BG$8,($E17/12*BG$7)*$F17*BG$12*BG$8)))</f>
        <v>0</v>
      </c>
      <c r="BH17" s="81">
        <f>IF(BH$7&lt;=0,"",IF(Budget_period="monthly",($E17/12)*$F17*BH$12*BH$8,IF(Budget_period="Quarterly",($E17/12*BH$7)*$F17*BH$12*BH$8,($E17/12*BH$7)*$F17*BH$12*BH$8)))</f>
        <v>0</v>
      </c>
      <c r="BI17" s="81">
        <f>IF(BI$7&lt;=0,"",IF(Budget_period="monthly",($E17/12)*$F17*BI$12*BI$8,IF(Budget_period="Quarterly",($E17/12*BI$7)*$F17*BI$12*BI$8,($E17/12*BI$7)*$F17*BI$12*BI$8)))</f>
        <v>0</v>
      </c>
      <c r="BJ17" s="81">
        <f>IF(BJ$7&lt;=0,"",IF(Budget_period="monthly",($E17/12)*$F17*BJ$12*BJ$8,IF(Budget_period="Quarterly",($E17/12*BJ$7)*$F17*BJ$12*BJ$8,($E17/12*BJ$7)*$F17*BJ$12*BJ$8)))</f>
        <v>0</v>
      </c>
      <c r="BK17" s="81">
        <f>IF(BK$7&lt;=0,"",IF(Budget_period="monthly",($E17/12)*$F17*BK$12*BK$8,IF(Budget_period="Quarterly",($E17/12*BK$7)*$F17*BK$12*BK$8,($E17/12*BK$7)*$F17*BK$12*BK$8)))</f>
        <v>0</v>
      </c>
      <c r="BL17" s="81">
        <f>IF(BL$7&lt;=0,"",IF(Budget_period="monthly",($E17/12)*$F17*BL$12*BL$8,IF(Budget_period="Quarterly",($E17/12*BL$7)*$F17*BL$12*BL$8,($E17/12*BL$7)*$F17*BL$12*BL$8)))</f>
        <v>0</v>
      </c>
      <c r="BM17" s="81">
        <f>IF(BM$7&lt;=0,"",IF(Budget_period="monthly",($E17/12)*$F17*BM$12*BM$8,IF(Budget_period="Quarterly",($E17/12*BM$7)*$F17*BM$12*BM$8,($E17/12*BM$7)*$F17*BM$12*BM$8)))</f>
        <v>0</v>
      </c>
      <c r="BN17" s="81">
        <f>IF(BN$7&lt;=0,"",IF(Budget_period="monthly",($E17/12)*$F17*BN$12*BN$8,IF(Budget_period="Quarterly",($E17/12*BN$7)*$F17*BN$12*BN$8,($E17/12*BN$7)*$F17*BN$12*BN$8)))</f>
        <v>0</v>
      </c>
      <c r="BO17" s="81">
        <f>IF(BO$7&lt;=0,"",IF(Budget_period="monthly",($E17/12)*$F17*BO$12*BO$8,IF(Budget_period="Quarterly",($E17/12*BO$7)*$F17*BO$12*BO$8,($E17/12*BO$7)*$F17*BO$12*BO$8)))</f>
        <v>0</v>
      </c>
      <c r="BP17" s="82"/>
      <c r="BQ17" s="83">
        <f t="shared" si="3"/>
        <v>0</v>
      </c>
      <c r="BR17" s="83">
        <f t="shared" si="4"/>
        <v>0</v>
      </c>
    </row>
    <row r="18" ht="15.75" customHeight="1">
      <c r="B18" s="77" t="s">
        <v>133</v>
      </c>
      <c r="C18" s="78"/>
      <c r="D18" s="78"/>
      <c r="E18" s="79"/>
      <c r="F18" s="80"/>
      <c r="G18" s="78"/>
      <c r="H18" s="81">
        <f>IF(H$7&lt;=0,"",IF(Budget_period="monthly",($E18/12)*$F18*H$12*H$8,IF(Budget_period="Quarterly",($E18/12*H$7)*$F18*H$12*H$8,($E18/12*H$7)*$F18*H$12*H$8)))</f>
        <v>0</v>
      </c>
      <c r="I18" s="81">
        <f>IF(I$7&lt;=0,"",IF(Budget_period="monthly",($E18/12)*$F18*I$12*I$8,IF(Budget_period="Quarterly",($E18/12*I$7)*$F18*I$12*I$8,($E18/12*I$7)*$F18*I$12*I$8)))</f>
        <v>0</v>
      </c>
      <c r="J18" s="81">
        <f>IF(J$7&lt;=0,"",IF(Budget_period="monthly",($E18/12)*$F18*J$12*J$8,IF(Budget_period="Quarterly",($E18/12*J$7)*$F18*J$12*J$8,($E18/12*J$7)*$F18*J$12*J$8)))</f>
        <v>0</v>
      </c>
      <c r="K18" s="81">
        <f>IF(K$7&lt;=0,"",IF(Budget_period="monthly",($E18/12)*$F18*K$12*K$8,IF(Budget_period="Quarterly",($E18/12*K$7)*$F18*K$12*K$8,($E18/12*K$7)*$F18*K$12*K$8)))</f>
        <v>0</v>
      </c>
      <c r="L18" s="81">
        <f>IF(L$7&lt;=0,"",IF(Budget_period="monthly",($E18/12)*$F18*L$12*L$8,IF(Budget_period="Quarterly",($E18/12*L$7)*$F18*L$12*L$8,($E18/12*L$7)*$F18*L$12*L$8)))</f>
        <v>0</v>
      </c>
      <c r="M18" s="81">
        <f>IF(M$7&lt;=0,"",IF(Budget_period="monthly",($E18/12)*$F18*M$12*M$8,IF(Budget_period="Quarterly",($E18/12*M$7)*$F18*M$12*M$8,($E18/12*M$7)*$F18*M$12*M$8)))</f>
        <v>0</v>
      </c>
      <c r="N18" s="81">
        <f>IF(N$7&lt;=0,"",IF(Budget_period="monthly",($E18/12)*$F18*N$12*N$8,IF(Budget_period="Quarterly",($E18/12*N$7)*$F18*N$12*N$8,($E18/12*N$7)*$F18*N$12*N$8)))</f>
        <v>0</v>
      </c>
      <c r="O18" s="81">
        <f>IF(O$7&lt;=0,"",IF(Budget_period="monthly",($E18/12)*$F18*O$12*O$8,IF(Budget_period="Quarterly",($E18/12*O$7)*$F18*O$12*O$8,($E18/12*O$7)*$F18*O$12*O$8)))</f>
        <v>0</v>
      </c>
      <c r="P18" s="81">
        <f>IF(P$7&lt;=0,"",IF(Budget_period="monthly",($E18/12)*$F18*P$12*P$8,IF(Budget_period="Quarterly",($E18/12*P$7)*$F18*P$12*P$8,($E18/12*P$7)*$F18*P$12*P$8)))</f>
        <v>0</v>
      </c>
      <c r="Q18" s="81">
        <f>IF(Q$7&lt;=0,"",IF(Budget_period="monthly",($E18/12)*$F18*Q$12*Q$8,IF(Budget_period="Quarterly",($E18/12*Q$7)*$F18*Q$12*Q$8,($E18/12*Q$7)*$F18*Q$12*Q$8)))</f>
        <v>0</v>
      </c>
      <c r="R18" s="81">
        <f>IF(R$7&lt;=0,"",IF(Budget_period="monthly",($E18/12)*$F18*R$12*R$8,IF(Budget_period="Quarterly",($E18/12*R$7)*$F18*R$12*R$8,($E18/12*R$7)*$F18*R$12*R$8)))</f>
        <v>0</v>
      </c>
      <c r="S18" s="81">
        <f>IF(S$7&lt;=0,"",IF(Budget_period="monthly",($E18/12)*$F18*S$12*S$8,IF(Budget_period="Quarterly",($E18/12*S$7)*$F18*S$12*S$8,($E18/12*S$7)*$F18*S$12*S$8)))</f>
        <v>0</v>
      </c>
      <c r="T18" s="81">
        <f>IF(T$7&lt;=0,"",IF(Budget_period="monthly",($E18/12)*$F18*T$12*T$8,IF(Budget_period="Quarterly",($E18/12*T$7)*$F18*T$12*T$8,($E18/12*T$7)*$F18*T$12*T$8)))</f>
        <v>0</v>
      </c>
      <c r="U18" s="81">
        <f>IF(U$7&lt;=0,"",IF(Budget_period="monthly",($E18/12)*$F18*U$12*U$8,IF(Budget_period="Quarterly",($E18/12*U$7)*$F18*U$12*U$8,($E18/12*U$7)*$F18*U$12*U$8)))</f>
        <v>0</v>
      </c>
      <c r="V18" s="81">
        <f>IF(V$7&lt;=0,"",IF(Budget_period="monthly",($E18/12)*$F18*V$12*V$8,IF(Budget_period="Quarterly",($E18/12*V$7)*$F18*V$12*V$8,($E18/12*V$7)*$F18*V$12*V$8)))</f>
        <v>0</v>
      </c>
      <c r="W18" s="81">
        <f>IF(W$7&lt;=0,"",IF(Budget_period="monthly",($E18/12)*$F18*W$12*W$8,IF(Budget_period="Quarterly",($E18/12*W$7)*$F18*W$12*W$8,($E18/12*W$7)*$F18*W$12*W$8)))</f>
        <v>0</v>
      </c>
      <c r="X18" s="81">
        <f>IF(X$7&lt;=0,"",IF(Budget_period="monthly",($E18/12)*$F18*X$12*X$8,IF(Budget_period="Quarterly",($E18/12*X$7)*$F18*X$12*X$8,($E18/12*X$7)*$F18*X$12*X$8)))</f>
        <v>0</v>
      </c>
      <c r="Y18" s="81">
        <f>IF(Y$7&lt;=0,"",IF(Budget_period="monthly",($E18/12)*$F18*Y$12*Y$8,IF(Budget_period="Quarterly",($E18/12*Y$7)*$F18*Y$12*Y$8,($E18/12*Y$7)*$F18*Y$12*Y$8)))</f>
        <v>0</v>
      </c>
      <c r="Z18" s="81">
        <f>IF(Z$7&lt;=0,"",IF(Budget_period="monthly",($E18/12)*$F18*Z$12*Z$8,IF(Budget_period="Quarterly",($E18/12*Z$7)*$F18*Z$12*Z$8,($E18/12*Z$7)*$F18*Z$12*Z$8)))</f>
        <v>0</v>
      </c>
      <c r="AA18" s="81">
        <f>IF(AA$7&lt;=0,"",IF(Budget_period="monthly",($E18/12)*$F18*AA$12*AA$8,IF(Budget_period="Quarterly",($E18/12*AA$7)*$F18*AA$12*AA$8,($E18/12*AA$7)*$F18*AA$12*AA$8)))</f>
        <v>0</v>
      </c>
      <c r="AB18" s="81">
        <f>IF(AB$7&lt;=0,"",IF(Budget_period="monthly",($E18/12)*$F18*AB$12*AB$8,IF(Budget_period="Quarterly",($E18/12*AB$7)*$F18*AB$12*AB$8,($E18/12*AB$7)*$F18*AB$12*AB$8)))</f>
        <v>0</v>
      </c>
      <c r="AC18" s="81">
        <f>IF(AC$7&lt;=0,"",IF(Budget_period="monthly",($E18/12)*$F18*AC$12*AC$8,IF(Budget_period="Quarterly",($E18/12*AC$7)*$F18*AC$12*AC$8,($E18/12*AC$7)*$F18*AC$12*AC$8)))</f>
        <v>0</v>
      </c>
      <c r="AD18" s="81">
        <f>IF(AD$7&lt;=0,"",IF(Budget_period="monthly",($E18/12)*$F18*AD$12*AD$8,IF(Budget_period="Quarterly",($E18/12*AD$7)*$F18*AD$12*AD$8,($E18/12*AD$7)*$F18*AD$12*AD$8)))</f>
        <v>0</v>
      </c>
      <c r="AE18" s="81">
        <f>IF(AE$7&lt;=0,"",IF(Budget_period="monthly",($E18/12)*$F18*AE$12*AE$8,IF(Budget_period="Quarterly",($E18/12*AE$7)*$F18*AE$12*AE$8,($E18/12*AE$7)*$F18*AE$12*AE$8)))</f>
        <v>0</v>
      </c>
      <c r="AF18" s="81">
        <f>IF(AF$7&lt;=0,"",IF(Budget_period="monthly",($E18/12)*$F18*AF$12*AF$8,IF(Budget_period="Quarterly",($E18/12*AF$7)*$F18*AF$12*AF$8,($E18/12*AF$7)*$F18*AF$12*AF$8)))</f>
        <v>0</v>
      </c>
      <c r="AG18" s="81">
        <f>IF(AG$7&lt;=0,"",IF(Budget_period="monthly",($E18/12)*$F18*AG$12*AG$8,IF(Budget_period="Quarterly",($E18/12*AG$7)*$F18*AG$12*AG$8,($E18/12*AG$7)*$F18*AG$12*AG$8)))</f>
        <v>0</v>
      </c>
      <c r="AH18" s="81">
        <f>IF(AH$7&lt;=0,"",IF(Budget_period="monthly",($E18/12)*$F18*AH$12*AH$8,IF(Budget_period="Quarterly",($E18/12*AH$7)*$F18*AH$12*AH$8,($E18/12*AH$7)*$F18*AH$12*AH$8)))</f>
        <v>0</v>
      </c>
      <c r="AI18" s="81">
        <f>IF(AI$7&lt;=0,"",IF(Budget_period="monthly",($E18/12)*$F18*AI$12*AI$8,IF(Budget_period="Quarterly",($E18/12*AI$7)*$F18*AI$12*AI$8,($E18/12*AI$7)*$F18*AI$12*AI$8)))</f>
        <v>0</v>
      </c>
      <c r="AJ18" s="81">
        <f>IF(AJ$7&lt;=0,"",IF(Budget_period="monthly",($E18/12)*$F18*AJ$12*AJ$8,IF(Budget_period="Quarterly",($E18/12*AJ$7)*$F18*AJ$12*AJ$8,($E18/12*AJ$7)*$F18*AJ$12*AJ$8)))</f>
        <v>0</v>
      </c>
      <c r="AK18" s="81">
        <f>IF(AK$7&lt;=0,"",IF(Budget_period="monthly",($E18/12)*$F18*AK$12*AK$8,IF(Budget_period="Quarterly",($E18/12*AK$7)*$F18*AK$12*AK$8,($E18/12*AK$7)*$F18*AK$12*AK$8)))</f>
        <v>0</v>
      </c>
      <c r="AL18" s="81">
        <f>IF(AL$7&lt;=0,"",IF(Budget_period="monthly",($E18/12)*$F18*AL$12*AL$8,IF(Budget_period="Quarterly",($E18/12*AL$7)*$F18*AL$12*AL$8,($E18/12*AL$7)*$F18*AL$12*AL$8)))</f>
        <v>0</v>
      </c>
      <c r="AM18" s="81">
        <f>IF(AM$7&lt;=0,"",IF(Budget_period="monthly",($E18/12)*$F18*AM$12*AM$8,IF(Budget_period="Quarterly",($E18/12*AM$7)*$F18*AM$12*AM$8,($E18/12*AM$7)*$F18*AM$12*AM$8)))</f>
        <v>0</v>
      </c>
      <c r="AN18" s="81">
        <f>IF(AN$7&lt;=0,"",IF(Budget_period="monthly",($E18/12)*$F18*AN$12*AN$8,IF(Budget_period="Quarterly",($E18/12*AN$7)*$F18*AN$12*AN$8,($E18/12*AN$7)*$F18*AN$12*AN$8)))</f>
        <v>0</v>
      </c>
      <c r="AO18" s="81">
        <f>IF(AO$7&lt;=0,"",IF(Budget_period="monthly",($E18/12)*$F18*AO$12*AO$8,IF(Budget_period="Quarterly",($E18/12*AO$7)*$F18*AO$12*AO$8,($E18/12*AO$7)*$F18*AO$12*AO$8)))</f>
        <v>0</v>
      </c>
      <c r="AP18" s="81">
        <f>IF(AP$7&lt;=0,"",IF(Budget_period="monthly",($E18/12)*$F18*AP$12*AP$8,IF(Budget_period="Quarterly",($E18/12*AP$7)*$F18*AP$12*AP$8,($E18/12*AP$7)*$F18*AP$12*AP$8)))</f>
        <v>0</v>
      </c>
      <c r="AQ18" s="81">
        <f>IF(AQ$7&lt;=0,"",IF(Budget_period="monthly",($E18/12)*$F18*AQ$12*AQ$8,IF(Budget_period="Quarterly",($E18/12*AQ$7)*$F18*AQ$12*AQ$8,($E18/12*AQ$7)*$F18*AQ$12*AQ$8)))</f>
        <v>0</v>
      </c>
      <c r="AR18" s="81">
        <f>IF(AR$7&lt;=0,"",IF(Budget_period="monthly",($E18/12)*$F18*AR$12*AR$8,IF(Budget_period="Quarterly",($E18/12*AR$7)*$F18*AR$12*AR$8,($E18/12*AR$7)*$F18*AR$12*AR$8)))</f>
        <v>0</v>
      </c>
      <c r="AS18" s="81">
        <f>IF(AS$7&lt;=0,"",IF(Budget_period="monthly",($E18/12)*$F18*AS$12*AS$8,IF(Budget_period="Quarterly",($E18/12*AS$7)*$F18*AS$12*AS$8,($E18/12*AS$7)*$F18*AS$12*AS$8)))</f>
        <v>0</v>
      </c>
      <c r="AT18" s="81">
        <f>IF(AT$7&lt;=0,"",IF(Budget_period="monthly",($E18/12)*$F18*AT$12*AT$8,IF(Budget_period="Quarterly",($E18/12*AT$7)*$F18*AT$12*AT$8,($E18/12*AT$7)*$F18*AT$12*AT$8)))</f>
        <v>0</v>
      </c>
      <c r="AU18" s="81">
        <f>IF(AU$7&lt;=0,"",IF(Budget_period="monthly",($E18/12)*$F18*AU$12*AU$8,IF(Budget_period="Quarterly",($E18/12*AU$7)*$F18*AU$12*AU$8,($E18/12*AU$7)*$F18*AU$12*AU$8)))</f>
        <v>0</v>
      </c>
      <c r="AV18" s="81">
        <f>IF(AV$7&lt;=0,"",IF(Budget_period="monthly",($E18/12)*$F18*AV$12*AV$8,IF(Budget_period="Quarterly",($E18/12*AV$7)*$F18*AV$12*AV$8,($E18/12*AV$7)*$F18*AV$12*AV$8)))</f>
        <v>0</v>
      </c>
      <c r="AW18" s="81">
        <f>IF(AW$7&lt;=0,"",IF(Budget_period="monthly",($E18/12)*$F18*AW$12*AW$8,IF(Budget_period="Quarterly",($E18/12*AW$7)*$F18*AW$12*AW$8,($E18/12*AW$7)*$F18*AW$12*AW$8)))</f>
        <v>0</v>
      </c>
      <c r="AX18" s="81">
        <f>IF(AX$7&lt;=0,"",IF(Budget_period="monthly",($E18/12)*$F18*AX$12*AX$8,IF(Budget_period="Quarterly",($E18/12*AX$7)*$F18*AX$12*AX$8,($E18/12*AX$7)*$F18*AX$12*AX$8)))</f>
        <v>0</v>
      </c>
      <c r="AY18" s="81">
        <f>IF(AY$7&lt;=0,"",IF(Budget_period="monthly",($E18/12)*$F18*AY$12*AY$8,IF(Budget_period="Quarterly",($E18/12*AY$7)*$F18*AY$12*AY$8,($E18/12*AY$7)*$F18*AY$12*AY$8)))</f>
        <v>0</v>
      </c>
      <c r="AZ18" s="81">
        <f>IF(AZ$7&lt;=0,"",IF(Budget_period="monthly",($E18/12)*$F18*AZ$12*AZ$8,IF(Budget_period="Quarterly",($E18/12*AZ$7)*$F18*AZ$12*AZ$8,($E18/12*AZ$7)*$F18*AZ$12*AZ$8)))</f>
        <v>0</v>
      </c>
      <c r="BA18" s="81">
        <f>IF(BA$7&lt;=0,"",IF(Budget_period="monthly",($E18/12)*$F18*BA$12*BA$8,IF(Budget_period="Quarterly",($E18/12*BA$7)*$F18*BA$12*BA$8,($E18/12*BA$7)*$F18*BA$12*BA$8)))</f>
        <v>0</v>
      </c>
      <c r="BB18" s="81">
        <f>IF(BB$7&lt;=0,"",IF(Budget_period="monthly",($E18/12)*$F18*BB$12*BB$8,IF(Budget_period="Quarterly",($E18/12*BB$7)*$F18*BB$12*BB$8,($E18/12*BB$7)*$F18*BB$12*BB$8)))</f>
        <v>0</v>
      </c>
      <c r="BC18" s="81">
        <f>IF(BC$7&lt;=0,"",IF(Budget_period="monthly",($E18/12)*$F18*BC$12*BC$8,IF(Budget_period="Quarterly",($E18/12*BC$7)*$F18*BC$12*BC$8,($E18/12*BC$7)*$F18*BC$12*BC$8)))</f>
        <v>0</v>
      </c>
      <c r="BD18" s="81">
        <f>IF(BD$7&lt;=0,"",IF(Budget_period="monthly",($E18/12)*$F18*BD$12*BD$8,IF(Budget_period="Quarterly",($E18/12*BD$7)*$F18*BD$12*BD$8,($E18/12*BD$7)*$F18*BD$12*BD$8)))</f>
        <v>0</v>
      </c>
      <c r="BE18" s="81">
        <f>IF(BE$7&lt;=0,"",IF(Budget_period="monthly",($E18/12)*$F18*BE$12*BE$8,IF(Budget_period="Quarterly",($E18/12*BE$7)*$F18*BE$12*BE$8,($E18/12*BE$7)*$F18*BE$12*BE$8)))</f>
        <v>0</v>
      </c>
      <c r="BF18" s="81">
        <f>IF(BF$7&lt;=0,"",IF(Budget_period="monthly",($E18/12)*$F18*BF$12*BF$8,IF(Budget_period="Quarterly",($E18/12*BF$7)*$F18*BF$12*BF$8,($E18/12*BF$7)*$F18*BF$12*BF$8)))</f>
        <v>0</v>
      </c>
      <c r="BG18" s="81">
        <f>IF(BG$7&lt;=0,"",IF(Budget_period="monthly",($E18/12)*$F18*BG$12*BG$8,IF(Budget_period="Quarterly",($E18/12*BG$7)*$F18*BG$12*BG$8,($E18/12*BG$7)*$F18*BG$12*BG$8)))</f>
        <v>0</v>
      </c>
      <c r="BH18" s="81">
        <f>IF(BH$7&lt;=0,"",IF(Budget_period="monthly",($E18/12)*$F18*BH$12*BH$8,IF(Budget_period="Quarterly",($E18/12*BH$7)*$F18*BH$12*BH$8,($E18/12*BH$7)*$F18*BH$12*BH$8)))</f>
        <v>0</v>
      </c>
      <c r="BI18" s="81">
        <f>IF(BI$7&lt;=0,"",IF(Budget_period="monthly",($E18/12)*$F18*BI$12*BI$8,IF(Budget_period="Quarterly",($E18/12*BI$7)*$F18*BI$12*BI$8,($E18/12*BI$7)*$F18*BI$12*BI$8)))</f>
        <v>0</v>
      </c>
      <c r="BJ18" s="81">
        <f>IF(BJ$7&lt;=0,"",IF(Budget_period="monthly",($E18/12)*$F18*BJ$12*BJ$8,IF(Budget_period="Quarterly",($E18/12*BJ$7)*$F18*BJ$12*BJ$8,($E18/12*BJ$7)*$F18*BJ$12*BJ$8)))</f>
        <v>0</v>
      </c>
      <c r="BK18" s="81">
        <f>IF(BK$7&lt;=0,"",IF(Budget_period="monthly",($E18/12)*$F18*BK$12*BK$8,IF(Budget_period="Quarterly",($E18/12*BK$7)*$F18*BK$12*BK$8,($E18/12*BK$7)*$F18*BK$12*BK$8)))</f>
        <v>0</v>
      </c>
      <c r="BL18" s="81">
        <f>IF(BL$7&lt;=0,"",IF(Budget_period="monthly",($E18/12)*$F18*BL$12*BL$8,IF(Budget_period="Quarterly",($E18/12*BL$7)*$F18*BL$12*BL$8,($E18/12*BL$7)*$F18*BL$12*BL$8)))</f>
        <v>0</v>
      </c>
      <c r="BM18" s="81">
        <f>IF(BM$7&lt;=0,"",IF(Budget_period="monthly",($E18/12)*$F18*BM$12*BM$8,IF(Budget_period="Quarterly",($E18/12*BM$7)*$F18*BM$12*BM$8,($E18/12*BM$7)*$F18*BM$12*BM$8)))</f>
        <v>0</v>
      </c>
      <c r="BN18" s="81">
        <f>IF(BN$7&lt;=0,"",IF(Budget_period="monthly",($E18/12)*$F18*BN$12*BN$8,IF(Budget_period="Quarterly",($E18/12*BN$7)*$F18*BN$12*BN$8,($E18/12*BN$7)*$F18*BN$12*BN$8)))</f>
        <v>0</v>
      </c>
      <c r="BO18" s="81">
        <f>IF(BO$7&lt;=0,"",IF(Budget_period="monthly",($E18/12)*$F18*BO$12*BO$8,IF(Budget_period="Quarterly",($E18/12*BO$7)*$F18*BO$12*BO$8,($E18/12*BO$7)*$F18*BO$12*BO$8)))</f>
        <v>0</v>
      </c>
      <c r="BP18" s="82"/>
      <c r="BQ18" s="83">
        <f t="shared" si="3"/>
        <v>0</v>
      </c>
      <c r="BR18" s="83">
        <f t="shared" si="4"/>
        <v>0</v>
      </c>
    </row>
    <row r="19" ht="15.75" customHeight="1">
      <c r="B19" s="77" t="s">
        <v>133</v>
      </c>
      <c r="C19" s="78"/>
      <c r="D19" s="78"/>
      <c r="E19" s="79"/>
      <c r="F19" s="80"/>
      <c r="G19" s="78"/>
      <c r="H19" s="81">
        <f>IF(H$7&lt;=0,"",IF(Budget_period="monthly",($E19/12)*$F19*H$12*H$8,IF(Budget_period="Quarterly",($E19/12*H$7)*$F19*H$12*H$8,($E19/12*H$7)*$F19*H$12*H$8)))</f>
        <v>0</v>
      </c>
      <c r="I19" s="81">
        <f>IF(I$7&lt;=0,"",IF(Budget_period="monthly",($E19/12)*$F19*I$12*I$8,IF(Budget_period="Quarterly",($E19/12*I$7)*$F19*I$12*I$8,($E19/12*I$7)*$F19*I$12*I$8)))</f>
        <v>0</v>
      </c>
      <c r="J19" s="81">
        <f>IF(J$7&lt;=0,"",IF(Budget_period="monthly",($E19/12)*$F19*J$12*J$8,IF(Budget_period="Quarterly",($E19/12*J$7)*$F19*J$12*J$8,($E19/12*J$7)*$F19*J$12*J$8)))</f>
        <v>0</v>
      </c>
      <c r="K19" s="81">
        <f>IF(K$7&lt;=0,"",IF(Budget_period="monthly",($E19/12)*$F19*K$12*K$8,IF(Budget_period="Quarterly",($E19/12*K$7)*$F19*K$12*K$8,($E19/12*K$7)*$F19*K$12*K$8)))</f>
        <v>0</v>
      </c>
      <c r="L19" s="81">
        <f>IF(L$7&lt;=0,"",IF(Budget_period="monthly",($E19/12)*$F19*L$12*L$8,IF(Budget_period="Quarterly",($E19/12*L$7)*$F19*L$12*L$8,($E19/12*L$7)*$F19*L$12*L$8)))</f>
        <v>0</v>
      </c>
      <c r="M19" s="81">
        <f>IF(M$7&lt;=0,"",IF(Budget_period="monthly",($E19/12)*$F19*M$12*M$8,IF(Budget_period="Quarterly",($E19/12*M$7)*$F19*M$12*M$8,($E19/12*M$7)*$F19*M$12*M$8)))</f>
        <v>0</v>
      </c>
      <c r="N19" s="81">
        <f>IF(N$7&lt;=0,"",IF(Budget_period="monthly",($E19/12)*$F19*N$12*N$8,IF(Budget_period="Quarterly",($E19/12*N$7)*$F19*N$12*N$8,($E19/12*N$7)*$F19*N$12*N$8)))</f>
        <v>0</v>
      </c>
      <c r="O19" s="81">
        <f>IF(O$7&lt;=0,"",IF(Budget_period="monthly",($E19/12)*$F19*O$12*O$8,IF(Budget_period="Quarterly",($E19/12*O$7)*$F19*O$12*O$8,($E19/12*O$7)*$F19*O$12*O$8)))</f>
        <v>0</v>
      </c>
      <c r="P19" s="81">
        <f>IF(P$7&lt;=0,"",IF(Budget_period="monthly",($E19/12)*$F19*P$12*P$8,IF(Budget_period="Quarterly",($E19/12*P$7)*$F19*P$12*P$8,($E19/12*P$7)*$F19*P$12*P$8)))</f>
        <v>0</v>
      </c>
      <c r="Q19" s="81">
        <f>IF(Q$7&lt;=0,"",IF(Budget_period="monthly",($E19/12)*$F19*Q$12*Q$8,IF(Budget_period="Quarterly",($E19/12*Q$7)*$F19*Q$12*Q$8,($E19/12*Q$7)*$F19*Q$12*Q$8)))</f>
        <v>0</v>
      </c>
      <c r="R19" s="81">
        <f>IF(R$7&lt;=0,"",IF(Budget_period="monthly",($E19/12)*$F19*R$12*R$8,IF(Budget_period="Quarterly",($E19/12*R$7)*$F19*R$12*R$8,($E19/12*R$7)*$F19*R$12*R$8)))</f>
        <v>0</v>
      </c>
      <c r="S19" s="81">
        <f>IF(S$7&lt;=0,"",IF(Budget_period="monthly",($E19/12)*$F19*S$12*S$8,IF(Budget_period="Quarterly",($E19/12*S$7)*$F19*S$12*S$8,($E19/12*S$7)*$F19*S$12*S$8)))</f>
        <v>0</v>
      </c>
      <c r="T19" s="81">
        <f>IF(T$7&lt;=0,"",IF(Budget_period="monthly",($E19/12)*$F19*T$12*T$8,IF(Budget_period="Quarterly",($E19/12*T$7)*$F19*T$12*T$8,($E19/12*T$7)*$F19*T$12*T$8)))</f>
        <v>0</v>
      </c>
      <c r="U19" s="81">
        <f>IF(U$7&lt;=0,"",IF(Budget_period="monthly",($E19/12)*$F19*U$12*U$8,IF(Budget_period="Quarterly",($E19/12*U$7)*$F19*U$12*U$8,($E19/12*U$7)*$F19*U$12*U$8)))</f>
        <v>0</v>
      </c>
      <c r="V19" s="81">
        <f>IF(V$7&lt;=0,"",IF(Budget_period="monthly",($E19/12)*$F19*V$12*V$8,IF(Budget_period="Quarterly",($E19/12*V$7)*$F19*V$12*V$8,($E19/12*V$7)*$F19*V$12*V$8)))</f>
        <v>0</v>
      </c>
      <c r="W19" s="81">
        <f>IF(W$7&lt;=0,"",IF(Budget_period="monthly",($E19/12)*$F19*W$12*W$8,IF(Budget_period="Quarterly",($E19/12*W$7)*$F19*W$12*W$8,($E19/12*W$7)*$F19*W$12*W$8)))</f>
        <v>0</v>
      </c>
      <c r="X19" s="81">
        <f>IF(X$7&lt;=0,"",IF(Budget_period="monthly",($E19/12)*$F19*X$12*X$8,IF(Budget_period="Quarterly",($E19/12*X$7)*$F19*X$12*X$8,($E19/12*X$7)*$F19*X$12*X$8)))</f>
        <v>0</v>
      </c>
      <c r="Y19" s="81">
        <f>IF(Y$7&lt;=0,"",IF(Budget_period="monthly",($E19/12)*$F19*Y$12*Y$8,IF(Budget_period="Quarterly",($E19/12*Y$7)*$F19*Y$12*Y$8,($E19/12*Y$7)*$F19*Y$12*Y$8)))</f>
        <v>0</v>
      </c>
      <c r="Z19" s="81">
        <f>IF(Z$7&lt;=0,"",IF(Budget_period="monthly",($E19/12)*$F19*Z$12*Z$8,IF(Budget_period="Quarterly",($E19/12*Z$7)*$F19*Z$12*Z$8,($E19/12*Z$7)*$F19*Z$12*Z$8)))</f>
        <v>0</v>
      </c>
      <c r="AA19" s="81">
        <f>IF(AA$7&lt;=0,"",IF(Budget_period="monthly",($E19/12)*$F19*AA$12*AA$8,IF(Budget_period="Quarterly",($E19/12*AA$7)*$F19*AA$12*AA$8,($E19/12*AA$7)*$F19*AA$12*AA$8)))</f>
        <v>0</v>
      </c>
      <c r="AB19" s="81">
        <f>IF(AB$7&lt;=0,"",IF(Budget_period="monthly",($E19/12)*$F19*AB$12*AB$8,IF(Budget_period="Quarterly",($E19/12*AB$7)*$F19*AB$12*AB$8,($E19/12*AB$7)*$F19*AB$12*AB$8)))</f>
        <v>0</v>
      </c>
      <c r="AC19" s="81">
        <f>IF(AC$7&lt;=0,"",IF(Budget_period="monthly",($E19/12)*$F19*AC$12*AC$8,IF(Budget_period="Quarterly",($E19/12*AC$7)*$F19*AC$12*AC$8,($E19/12*AC$7)*$F19*AC$12*AC$8)))</f>
        <v>0</v>
      </c>
      <c r="AD19" s="81">
        <f>IF(AD$7&lt;=0,"",IF(Budget_period="monthly",($E19/12)*$F19*AD$12*AD$8,IF(Budget_period="Quarterly",($E19/12*AD$7)*$F19*AD$12*AD$8,($E19/12*AD$7)*$F19*AD$12*AD$8)))</f>
        <v>0</v>
      </c>
      <c r="AE19" s="81">
        <f>IF(AE$7&lt;=0,"",IF(Budget_period="monthly",($E19/12)*$F19*AE$12*AE$8,IF(Budget_period="Quarterly",($E19/12*AE$7)*$F19*AE$12*AE$8,($E19/12*AE$7)*$F19*AE$12*AE$8)))</f>
        <v>0</v>
      </c>
      <c r="AF19" s="81">
        <f>IF(AF$7&lt;=0,"",IF(Budget_period="monthly",($E19/12)*$F19*AF$12*AF$8,IF(Budget_period="Quarterly",($E19/12*AF$7)*$F19*AF$12*AF$8,($E19/12*AF$7)*$F19*AF$12*AF$8)))</f>
        <v>0</v>
      </c>
      <c r="AG19" s="81">
        <f>IF(AG$7&lt;=0,"",IF(Budget_period="monthly",($E19/12)*$F19*AG$12*AG$8,IF(Budget_period="Quarterly",($E19/12*AG$7)*$F19*AG$12*AG$8,($E19/12*AG$7)*$F19*AG$12*AG$8)))</f>
        <v>0</v>
      </c>
      <c r="AH19" s="81">
        <f>IF(AH$7&lt;=0,"",IF(Budget_period="monthly",($E19/12)*$F19*AH$12*AH$8,IF(Budget_period="Quarterly",($E19/12*AH$7)*$F19*AH$12*AH$8,($E19/12*AH$7)*$F19*AH$12*AH$8)))</f>
        <v>0</v>
      </c>
      <c r="AI19" s="81">
        <f>IF(AI$7&lt;=0,"",IF(Budget_period="monthly",($E19/12)*$F19*AI$12*AI$8,IF(Budget_period="Quarterly",($E19/12*AI$7)*$F19*AI$12*AI$8,($E19/12*AI$7)*$F19*AI$12*AI$8)))</f>
        <v>0</v>
      </c>
      <c r="AJ19" s="81">
        <f>IF(AJ$7&lt;=0,"",IF(Budget_period="monthly",($E19/12)*$F19*AJ$12*AJ$8,IF(Budget_period="Quarterly",($E19/12*AJ$7)*$F19*AJ$12*AJ$8,($E19/12*AJ$7)*$F19*AJ$12*AJ$8)))</f>
        <v>0</v>
      </c>
      <c r="AK19" s="81">
        <f>IF(AK$7&lt;=0,"",IF(Budget_period="monthly",($E19/12)*$F19*AK$12*AK$8,IF(Budget_period="Quarterly",($E19/12*AK$7)*$F19*AK$12*AK$8,($E19/12*AK$7)*$F19*AK$12*AK$8)))</f>
        <v>0</v>
      </c>
      <c r="AL19" s="81">
        <f>IF(AL$7&lt;=0,"",IF(Budget_period="monthly",($E19/12)*$F19*AL$12*AL$8,IF(Budget_period="Quarterly",($E19/12*AL$7)*$F19*AL$12*AL$8,($E19/12*AL$7)*$F19*AL$12*AL$8)))</f>
        <v>0</v>
      </c>
      <c r="AM19" s="81">
        <f>IF(AM$7&lt;=0,"",IF(Budget_period="monthly",($E19/12)*$F19*AM$12*AM$8,IF(Budget_period="Quarterly",($E19/12*AM$7)*$F19*AM$12*AM$8,($E19/12*AM$7)*$F19*AM$12*AM$8)))</f>
        <v>0</v>
      </c>
      <c r="AN19" s="81">
        <f>IF(AN$7&lt;=0,"",IF(Budget_period="monthly",($E19/12)*$F19*AN$12*AN$8,IF(Budget_period="Quarterly",($E19/12*AN$7)*$F19*AN$12*AN$8,($E19/12*AN$7)*$F19*AN$12*AN$8)))</f>
        <v>0</v>
      </c>
      <c r="AO19" s="81">
        <f>IF(AO$7&lt;=0,"",IF(Budget_period="monthly",($E19/12)*$F19*AO$12*AO$8,IF(Budget_period="Quarterly",($E19/12*AO$7)*$F19*AO$12*AO$8,($E19/12*AO$7)*$F19*AO$12*AO$8)))</f>
        <v>0</v>
      </c>
      <c r="AP19" s="81">
        <f>IF(AP$7&lt;=0,"",IF(Budget_period="monthly",($E19/12)*$F19*AP$12*AP$8,IF(Budget_period="Quarterly",($E19/12*AP$7)*$F19*AP$12*AP$8,($E19/12*AP$7)*$F19*AP$12*AP$8)))</f>
        <v>0</v>
      </c>
      <c r="AQ19" s="81">
        <f>IF(AQ$7&lt;=0,"",IF(Budget_period="monthly",($E19/12)*$F19*AQ$12*AQ$8,IF(Budget_period="Quarterly",($E19/12*AQ$7)*$F19*AQ$12*AQ$8,($E19/12*AQ$7)*$F19*AQ$12*AQ$8)))</f>
        <v>0</v>
      </c>
      <c r="AR19" s="81">
        <f>IF(AR$7&lt;=0,"",IF(Budget_period="monthly",($E19/12)*$F19*AR$12*AR$8,IF(Budget_period="Quarterly",($E19/12*AR$7)*$F19*AR$12*AR$8,($E19/12*AR$7)*$F19*AR$12*AR$8)))</f>
        <v>0</v>
      </c>
      <c r="AS19" s="81">
        <f>IF(AS$7&lt;=0,"",IF(Budget_period="monthly",($E19/12)*$F19*AS$12*AS$8,IF(Budget_period="Quarterly",($E19/12*AS$7)*$F19*AS$12*AS$8,($E19/12*AS$7)*$F19*AS$12*AS$8)))</f>
        <v>0</v>
      </c>
      <c r="AT19" s="81">
        <f>IF(AT$7&lt;=0,"",IF(Budget_period="monthly",($E19/12)*$F19*AT$12*AT$8,IF(Budget_period="Quarterly",($E19/12*AT$7)*$F19*AT$12*AT$8,($E19/12*AT$7)*$F19*AT$12*AT$8)))</f>
        <v>0</v>
      </c>
      <c r="AU19" s="81">
        <f>IF(AU$7&lt;=0,"",IF(Budget_period="monthly",($E19/12)*$F19*AU$12*AU$8,IF(Budget_period="Quarterly",($E19/12*AU$7)*$F19*AU$12*AU$8,($E19/12*AU$7)*$F19*AU$12*AU$8)))</f>
        <v>0</v>
      </c>
      <c r="AV19" s="81">
        <f>IF(AV$7&lt;=0,"",IF(Budget_period="monthly",($E19/12)*$F19*AV$12*AV$8,IF(Budget_period="Quarterly",($E19/12*AV$7)*$F19*AV$12*AV$8,($E19/12*AV$7)*$F19*AV$12*AV$8)))</f>
        <v>0</v>
      </c>
      <c r="AW19" s="81">
        <f>IF(AW$7&lt;=0,"",IF(Budget_period="monthly",($E19/12)*$F19*AW$12*AW$8,IF(Budget_period="Quarterly",($E19/12*AW$7)*$F19*AW$12*AW$8,($E19/12*AW$7)*$F19*AW$12*AW$8)))</f>
        <v>0</v>
      </c>
      <c r="AX19" s="81">
        <f>IF(AX$7&lt;=0,"",IF(Budget_period="monthly",($E19/12)*$F19*AX$12*AX$8,IF(Budget_period="Quarterly",($E19/12*AX$7)*$F19*AX$12*AX$8,($E19/12*AX$7)*$F19*AX$12*AX$8)))</f>
        <v>0</v>
      </c>
      <c r="AY19" s="81">
        <f>IF(AY$7&lt;=0,"",IF(Budget_period="monthly",($E19/12)*$F19*AY$12*AY$8,IF(Budget_period="Quarterly",($E19/12*AY$7)*$F19*AY$12*AY$8,($E19/12*AY$7)*$F19*AY$12*AY$8)))</f>
        <v>0</v>
      </c>
      <c r="AZ19" s="81">
        <f>IF(AZ$7&lt;=0,"",IF(Budget_period="monthly",($E19/12)*$F19*AZ$12*AZ$8,IF(Budget_period="Quarterly",($E19/12*AZ$7)*$F19*AZ$12*AZ$8,($E19/12*AZ$7)*$F19*AZ$12*AZ$8)))</f>
        <v>0</v>
      </c>
      <c r="BA19" s="81">
        <f>IF(BA$7&lt;=0,"",IF(Budget_period="monthly",($E19/12)*$F19*BA$12*BA$8,IF(Budget_period="Quarterly",($E19/12*BA$7)*$F19*BA$12*BA$8,($E19/12*BA$7)*$F19*BA$12*BA$8)))</f>
        <v>0</v>
      </c>
      <c r="BB19" s="81">
        <f>IF(BB$7&lt;=0,"",IF(Budget_period="monthly",($E19/12)*$F19*BB$12*BB$8,IF(Budget_period="Quarterly",($E19/12*BB$7)*$F19*BB$12*BB$8,($E19/12*BB$7)*$F19*BB$12*BB$8)))</f>
        <v>0</v>
      </c>
      <c r="BC19" s="81">
        <f>IF(BC$7&lt;=0,"",IF(Budget_period="monthly",($E19/12)*$F19*BC$12*BC$8,IF(Budget_period="Quarterly",($E19/12*BC$7)*$F19*BC$12*BC$8,($E19/12*BC$7)*$F19*BC$12*BC$8)))</f>
        <v>0</v>
      </c>
      <c r="BD19" s="81">
        <f>IF(BD$7&lt;=0,"",IF(Budget_period="monthly",($E19/12)*$F19*BD$12*BD$8,IF(Budget_period="Quarterly",($E19/12*BD$7)*$F19*BD$12*BD$8,($E19/12*BD$7)*$F19*BD$12*BD$8)))</f>
        <v>0</v>
      </c>
      <c r="BE19" s="81">
        <f>IF(BE$7&lt;=0,"",IF(Budget_period="monthly",($E19/12)*$F19*BE$12*BE$8,IF(Budget_period="Quarterly",($E19/12*BE$7)*$F19*BE$12*BE$8,($E19/12*BE$7)*$F19*BE$12*BE$8)))</f>
        <v>0</v>
      </c>
      <c r="BF19" s="81">
        <f>IF(BF$7&lt;=0,"",IF(Budget_period="monthly",($E19/12)*$F19*BF$12*BF$8,IF(Budget_period="Quarterly",($E19/12*BF$7)*$F19*BF$12*BF$8,($E19/12*BF$7)*$F19*BF$12*BF$8)))</f>
        <v>0</v>
      </c>
      <c r="BG19" s="81">
        <f>IF(BG$7&lt;=0,"",IF(Budget_period="monthly",($E19/12)*$F19*BG$12*BG$8,IF(Budget_period="Quarterly",($E19/12*BG$7)*$F19*BG$12*BG$8,($E19/12*BG$7)*$F19*BG$12*BG$8)))</f>
        <v>0</v>
      </c>
      <c r="BH19" s="81">
        <f>IF(BH$7&lt;=0,"",IF(Budget_period="monthly",($E19/12)*$F19*BH$12*BH$8,IF(Budget_period="Quarterly",($E19/12*BH$7)*$F19*BH$12*BH$8,($E19/12*BH$7)*$F19*BH$12*BH$8)))</f>
        <v>0</v>
      </c>
      <c r="BI19" s="81">
        <f>IF(BI$7&lt;=0,"",IF(Budget_period="monthly",($E19/12)*$F19*BI$12*BI$8,IF(Budget_period="Quarterly",($E19/12*BI$7)*$F19*BI$12*BI$8,($E19/12*BI$7)*$F19*BI$12*BI$8)))</f>
        <v>0</v>
      </c>
      <c r="BJ19" s="81">
        <f>IF(BJ$7&lt;=0,"",IF(Budget_period="monthly",($E19/12)*$F19*BJ$12*BJ$8,IF(Budget_period="Quarterly",($E19/12*BJ$7)*$F19*BJ$12*BJ$8,($E19/12*BJ$7)*$F19*BJ$12*BJ$8)))</f>
        <v>0</v>
      </c>
      <c r="BK19" s="81">
        <f>IF(BK$7&lt;=0,"",IF(Budget_period="monthly",($E19/12)*$F19*BK$12*BK$8,IF(Budget_period="Quarterly",($E19/12*BK$7)*$F19*BK$12*BK$8,($E19/12*BK$7)*$F19*BK$12*BK$8)))</f>
        <v>0</v>
      </c>
      <c r="BL19" s="81">
        <f>IF(BL$7&lt;=0,"",IF(Budget_period="monthly",($E19/12)*$F19*BL$12*BL$8,IF(Budget_period="Quarterly",($E19/12*BL$7)*$F19*BL$12*BL$8,($E19/12*BL$7)*$F19*BL$12*BL$8)))</f>
        <v>0</v>
      </c>
      <c r="BM19" s="81">
        <f>IF(BM$7&lt;=0,"",IF(Budget_period="monthly",($E19/12)*$F19*BM$12*BM$8,IF(Budget_period="Quarterly",($E19/12*BM$7)*$F19*BM$12*BM$8,($E19/12*BM$7)*$F19*BM$12*BM$8)))</f>
        <v>0</v>
      </c>
      <c r="BN19" s="81">
        <f>IF(BN$7&lt;=0,"",IF(Budget_period="monthly",($E19/12)*$F19*BN$12*BN$8,IF(Budget_period="Quarterly",($E19/12*BN$7)*$F19*BN$12*BN$8,($E19/12*BN$7)*$F19*BN$12*BN$8)))</f>
        <v>0</v>
      </c>
      <c r="BO19" s="81">
        <f>IF(BO$7&lt;=0,"",IF(Budget_period="monthly",($E19/12)*$F19*BO$12*BO$8,IF(Budget_period="Quarterly",($E19/12*BO$7)*$F19*BO$12*BO$8,($E19/12*BO$7)*$F19*BO$12*BO$8)))</f>
        <v>0</v>
      </c>
      <c r="BP19" s="82"/>
      <c r="BQ19" s="83">
        <f t="shared" si="3"/>
        <v>0</v>
      </c>
      <c r="BR19" s="83">
        <f t="shared" si="4"/>
        <v>0</v>
      </c>
    </row>
    <row r="20" ht="15.75" customHeight="1">
      <c r="B20" s="77" t="s">
        <v>133</v>
      </c>
      <c r="C20" s="78"/>
      <c r="D20" s="78"/>
      <c r="E20" s="79"/>
      <c r="F20" s="80"/>
      <c r="G20" s="84"/>
      <c r="H20" s="81">
        <f>IF(H$7&lt;=0,"",IF(Budget_period="monthly",($E20/12)*$F20*H$12*H$8,IF(Budget_period="Quarterly",($E20/12*H$7)*$F20*H$12*H$8,($E20/12*H$7)*$F20*H$12*H$8)))</f>
        <v>0</v>
      </c>
      <c r="I20" s="81">
        <f>IF(I$7&lt;=0,"",IF(Budget_period="monthly",($E20/12)*$F20*I$12*I$8,IF(Budget_period="Quarterly",($E20/12*I$7)*$F20*I$12*I$8,($E20/12*I$7)*$F20*I$12*I$8)))</f>
        <v>0</v>
      </c>
      <c r="J20" s="81">
        <f>IF(J$7&lt;=0,"",IF(Budget_period="monthly",($E20/12)*$F20*J$12*J$8,IF(Budget_period="Quarterly",($E20/12*J$7)*$F20*J$12*J$8,($E20/12*J$7)*$F20*J$12*J$8)))</f>
        <v>0</v>
      </c>
      <c r="K20" s="81">
        <f>IF(K$7&lt;=0,"",IF(Budget_period="monthly",($E20/12)*$F20*K$12*K$8,IF(Budget_period="Quarterly",($E20/12*K$7)*$F20*K$12*K$8,($E20/12*K$7)*$F20*K$12*K$8)))</f>
        <v>0</v>
      </c>
      <c r="L20" s="81">
        <f>IF(L$7&lt;=0,"",IF(Budget_period="monthly",($E20/12)*$F20*L$12*L$8,IF(Budget_period="Quarterly",($E20/12*L$7)*$F20*L$12*L$8,($E20/12*L$7)*$F20*L$12*L$8)))</f>
        <v>0</v>
      </c>
      <c r="M20" s="81">
        <f>IF(M$7&lt;=0,"",IF(Budget_period="monthly",($E20/12)*$F20*M$12*M$8,IF(Budget_period="Quarterly",($E20/12*M$7)*$F20*M$12*M$8,($E20/12*M$7)*$F20*M$12*M$8)))</f>
        <v>0</v>
      </c>
      <c r="N20" s="81">
        <f>IF(N$7&lt;=0,"",IF(Budget_period="monthly",($E20/12)*$F20*N$12*N$8,IF(Budget_period="Quarterly",($E20/12*N$7)*$F20*N$12*N$8,($E20/12*N$7)*$F20*N$12*N$8)))</f>
        <v>0</v>
      </c>
      <c r="O20" s="81">
        <f>IF(O$7&lt;=0,"",IF(Budget_period="monthly",($E20/12)*$F20*O$12*O$8,IF(Budget_period="Quarterly",($E20/12*O$7)*$F20*O$12*O$8,($E20/12*O$7)*$F20*O$12*O$8)))</f>
        <v>0</v>
      </c>
      <c r="P20" s="81">
        <f>IF(P$7&lt;=0,"",IF(Budget_period="monthly",($E20/12)*$F20*P$12*P$8,IF(Budget_period="Quarterly",($E20/12*P$7)*$F20*P$12*P$8,($E20/12*P$7)*$F20*P$12*P$8)))</f>
        <v>0</v>
      </c>
      <c r="Q20" s="81">
        <f>IF(Q$7&lt;=0,"",IF(Budget_period="monthly",($E20/12)*$F20*Q$12*Q$8,IF(Budget_period="Quarterly",($E20/12*Q$7)*$F20*Q$12*Q$8,($E20/12*Q$7)*$F20*Q$12*Q$8)))</f>
        <v>0</v>
      </c>
      <c r="R20" s="81">
        <f>IF(R$7&lt;=0,"",IF(Budget_period="monthly",($E20/12)*$F20*R$12*R$8,IF(Budget_period="Quarterly",($E20/12*R$7)*$F20*R$12*R$8,($E20/12*R$7)*$F20*R$12*R$8)))</f>
        <v>0</v>
      </c>
      <c r="S20" s="81">
        <f>IF(S$7&lt;=0,"",IF(Budget_period="monthly",($E20/12)*$F20*S$12*S$8,IF(Budget_period="Quarterly",($E20/12*S$7)*$F20*S$12*S$8,($E20/12*S$7)*$F20*S$12*S$8)))</f>
        <v>0</v>
      </c>
      <c r="T20" s="81">
        <f>IF(T$7&lt;=0,"",IF(Budget_period="monthly",($E20/12)*$F20*T$12*T$8,IF(Budget_period="Quarterly",($E20/12*T$7)*$F20*T$12*T$8,($E20/12*T$7)*$F20*T$12*T$8)))</f>
        <v>0</v>
      </c>
      <c r="U20" s="81">
        <f>IF(U$7&lt;=0,"",IF(Budget_period="monthly",($E20/12)*$F20*U$12*U$8,IF(Budget_period="Quarterly",($E20/12*U$7)*$F20*U$12*U$8,($E20/12*U$7)*$F20*U$12*U$8)))</f>
        <v>0</v>
      </c>
      <c r="V20" s="81">
        <f>IF(V$7&lt;=0,"",IF(Budget_period="monthly",($E20/12)*$F20*V$12*V$8,IF(Budget_period="Quarterly",($E20/12*V$7)*$F20*V$12*V$8,($E20/12*V$7)*$F20*V$12*V$8)))</f>
        <v>0</v>
      </c>
      <c r="W20" s="81">
        <f>IF(W$7&lt;=0,"",IF(Budget_period="monthly",($E20/12)*$F20*W$12*W$8,IF(Budget_period="Quarterly",($E20/12*W$7)*$F20*W$12*W$8,($E20/12*W$7)*$F20*W$12*W$8)))</f>
        <v>0</v>
      </c>
      <c r="X20" s="81">
        <f>IF(X$7&lt;=0,"",IF(Budget_period="monthly",($E20/12)*$F20*X$12*X$8,IF(Budget_period="Quarterly",($E20/12*X$7)*$F20*X$12*X$8,($E20/12*X$7)*$F20*X$12*X$8)))</f>
        <v>0</v>
      </c>
      <c r="Y20" s="81">
        <f>IF(Y$7&lt;=0,"",IF(Budget_period="monthly",($E20/12)*$F20*Y$12*Y$8,IF(Budget_period="Quarterly",($E20/12*Y$7)*$F20*Y$12*Y$8,($E20/12*Y$7)*$F20*Y$12*Y$8)))</f>
        <v>0</v>
      </c>
      <c r="Z20" s="81">
        <f>IF(Z$7&lt;=0,"",IF(Budget_period="monthly",($E20/12)*$F20*Z$12*Z$8,IF(Budget_period="Quarterly",($E20/12*Z$7)*$F20*Z$12*Z$8,($E20/12*Z$7)*$F20*Z$12*Z$8)))</f>
        <v>0</v>
      </c>
      <c r="AA20" s="81">
        <f>IF(AA$7&lt;=0,"",IF(Budget_period="monthly",($E20/12)*$F20*AA$12*AA$8,IF(Budget_period="Quarterly",($E20/12*AA$7)*$F20*AA$12*AA$8,($E20/12*AA$7)*$F20*AA$12*AA$8)))</f>
        <v>0</v>
      </c>
      <c r="AB20" s="81">
        <f>IF(AB$7&lt;=0,"",IF(Budget_period="monthly",($E20/12)*$F20*AB$12*AB$8,IF(Budget_period="Quarterly",($E20/12*AB$7)*$F20*AB$12*AB$8,($E20/12*AB$7)*$F20*AB$12*AB$8)))</f>
        <v>0</v>
      </c>
      <c r="AC20" s="81">
        <f>IF(AC$7&lt;=0,"",IF(Budget_period="monthly",($E20/12)*$F20*AC$12*AC$8,IF(Budget_period="Quarterly",($E20/12*AC$7)*$F20*AC$12*AC$8,($E20/12*AC$7)*$F20*AC$12*AC$8)))</f>
        <v>0</v>
      </c>
      <c r="AD20" s="81">
        <f>IF(AD$7&lt;=0,"",IF(Budget_period="monthly",($E20/12)*$F20*AD$12*AD$8,IF(Budget_period="Quarterly",($E20/12*AD$7)*$F20*AD$12*AD$8,($E20/12*AD$7)*$F20*AD$12*AD$8)))</f>
        <v>0</v>
      </c>
      <c r="AE20" s="81">
        <f>IF(AE$7&lt;=0,"",IF(Budget_period="monthly",($E20/12)*$F20*AE$12*AE$8,IF(Budget_period="Quarterly",($E20/12*AE$7)*$F20*AE$12*AE$8,($E20/12*AE$7)*$F20*AE$12*AE$8)))</f>
        <v>0</v>
      </c>
      <c r="AF20" s="81">
        <f>IF(AF$7&lt;=0,"",IF(Budget_period="monthly",($E20/12)*$F20*AF$12*AF$8,IF(Budget_period="Quarterly",($E20/12*AF$7)*$F20*AF$12*AF$8,($E20/12*AF$7)*$F20*AF$12*AF$8)))</f>
        <v>0</v>
      </c>
      <c r="AG20" s="81">
        <f>IF(AG$7&lt;=0,"",IF(Budget_period="monthly",($E20/12)*$F20*AG$12*AG$8,IF(Budget_period="Quarterly",($E20/12*AG$7)*$F20*AG$12*AG$8,($E20/12*AG$7)*$F20*AG$12*AG$8)))</f>
        <v>0</v>
      </c>
      <c r="AH20" s="81">
        <f>IF(AH$7&lt;=0,"",IF(Budget_period="monthly",($E20/12)*$F20*AH$12*AH$8,IF(Budget_period="Quarterly",($E20/12*AH$7)*$F20*AH$12*AH$8,($E20/12*AH$7)*$F20*AH$12*AH$8)))</f>
        <v>0</v>
      </c>
      <c r="AI20" s="81">
        <f>IF(AI$7&lt;=0,"",IF(Budget_period="monthly",($E20/12)*$F20*AI$12*AI$8,IF(Budget_period="Quarterly",($E20/12*AI$7)*$F20*AI$12*AI$8,($E20/12*AI$7)*$F20*AI$12*AI$8)))</f>
        <v>0</v>
      </c>
      <c r="AJ20" s="81">
        <f>IF(AJ$7&lt;=0,"",IF(Budget_period="monthly",($E20/12)*$F20*AJ$12*AJ$8,IF(Budget_period="Quarterly",($E20/12*AJ$7)*$F20*AJ$12*AJ$8,($E20/12*AJ$7)*$F20*AJ$12*AJ$8)))</f>
        <v>0</v>
      </c>
      <c r="AK20" s="81">
        <f>IF(AK$7&lt;=0,"",IF(Budget_period="monthly",($E20/12)*$F20*AK$12*AK$8,IF(Budget_period="Quarterly",($E20/12*AK$7)*$F20*AK$12*AK$8,($E20/12*AK$7)*$F20*AK$12*AK$8)))</f>
        <v>0</v>
      </c>
      <c r="AL20" s="81">
        <f>IF(AL$7&lt;=0,"",IF(Budget_period="monthly",($E20/12)*$F20*AL$12*AL$8,IF(Budget_period="Quarterly",($E20/12*AL$7)*$F20*AL$12*AL$8,($E20/12*AL$7)*$F20*AL$12*AL$8)))</f>
        <v>0</v>
      </c>
      <c r="AM20" s="81">
        <f>IF(AM$7&lt;=0,"",IF(Budget_period="monthly",($E20/12)*$F20*AM$12*AM$8,IF(Budget_period="Quarterly",($E20/12*AM$7)*$F20*AM$12*AM$8,($E20/12*AM$7)*$F20*AM$12*AM$8)))</f>
        <v>0</v>
      </c>
      <c r="AN20" s="81">
        <f>IF(AN$7&lt;=0,"",IF(Budget_period="monthly",($E20/12)*$F20*AN$12*AN$8,IF(Budget_period="Quarterly",($E20/12*AN$7)*$F20*AN$12*AN$8,($E20/12*AN$7)*$F20*AN$12*AN$8)))</f>
        <v>0</v>
      </c>
      <c r="AO20" s="81">
        <f>IF(AO$7&lt;=0,"",IF(Budget_period="monthly",($E20/12)*$F20*AO$12*AO$8,IF(Budget_period="Quarterly",($E20/12*AO$7)*$F20*AO$12*AO$8,($E20/12*AO$7)*$F20*AO$12*AO$8)))</f>
        <v>0</v>
      </c>
      <c r="AP20" s="81">
        <f>IF(AP$7&lt;=0,"",IF(Budget_period="monthly",($E20/12)*$F20*AP$12*AP$8,IF(Budget_period="Quarterly",($E20/12*AP$7)*$F20*AP$12*AP$8,($E20/12*AP$7)*$F20*AP$12*AP$8)))</f>
        <v>0</v>
      </c>
      <c r="AQ20" s="81">
        <f>IF(AQ$7&lt;=0,"",IF(Budget_period="monthly",($E20/12)*$F20*AQ$12*AQ$8,IF(Budget_period="Quarterly",($E20/12*AQ$7)*$F20*AQ$12*AQ$8,($E20/12*AQ$7)*$F20*AQ$12*AQ$8)))</f>
        <v>0</v>
      </c>
      <c r="AR20" s="81">
        <f>IF(AR$7&lt;=0,"",IF(Budget_period="monthly",($E20/12)*$F20*AR$12*AR$8,IF(Budget_period="Quarterly",($E20/12*AR$7)*$F20*AR$12*AR$8,($E20/12*AR$7)*$F20*AR$12*AR$8)))</f>
        <v>0</v>
      </c>
      <c r="AS20" s="81">
        <f>IF(AS$7&lt;=0,"",IF(Budget_period="monthly",($E20/12)*$F20*AS$12*AS$8,IF(Budget_period="Quarterly",($E20/12*AS$7)*$F20*AS$12*AS$8,($E20/12*AS$7)*$F20*AS$12*AS$8)))</f>
        <v>0</v>
      </c>
      <c r="AT20" s="81">
        <f>IF(AT$7&lt;=0,"",IF(Budget_period="monthly",($E20/12)*$F20*AT$12*AT$8,IF(Budget_period="Quarterly",($E20/12*AT$7)*$F20*AT$12*AT$8,($E20/12*AT$7)*$F20*AT$12*AT$8)))</f>
        <v>0</v>
      </c>
      <c r="AU20" s="81">
        <f>IF(AU$7&lt;=0,"",IF(Budget_period="monthly",($E20/12)*$F20*AU$12*AU$8,IF(Budget_period="Quarterly",($E20/12*AU$7)*$F20*AU$12*AU$8,($E20/12*AU$7)*$F20*AU$12*AU$8)))</f>
        <v>0</v>
      </c>
      <c r="AV20" s="81">
        <f>IF(AV$7&lt;=0,"",IF(Budget_period="monthly",($E20/12)*$F20*AV$12*AV$8,IF(Budget_period="Quarterly",($E20/12*AV$7)*$F20*AV$12*AV$8,($E20/12*AV$7)*$F20*AV$12*AV$8)))</f>
        <v>0</v>
      </c>
      <c r="AW20" s="81">
        <f>IF(AW$7&lt;=0,"",IF(Budget_period="monthly",($E20/12)*$F20*AW$12*AW$8,IF(Budget_period="Quarterly",($E20/12*AW$7)*$F20*AW$12*AW$8,($E20/12*AW$7)*$F20*AW$12*AW$8)))</f>
        <v>0</v>
      </c>
      <c r="AX20" s="81">
        <f>IF(AX$7&lt;=0,"",IF(Budget_period="monthly",($E20/12)*$F20*AX$12*AX$8,IF(Budget_period="Quarterly",($E20/12*AX$7)*$F20*AX$12*AX$8,($E20/12*AX$7)*$F20*AX$12*AX$8)))</f>
        <v>0</v>
      </c>
      <c r="AY20" s="81">
        <f>IF(AY$7&lt;=0,"",IF(Budget_period="monthly",($E20/12)*$F20*AY$12*AY$8,IF(Budget_period="Quarterly",($E20/12*AY$7)*$F20*AY$12*AY$8,($E20/12*AY$7)*$F20*AY$12*AY$8)))</f>
        <v>0</v>
      </c>
      <c r="AZ20" s="81">
        <f>IF(AZ$7&lt;=0,"",IF(Budget_period="monthly",($E20/12)*$F20*AZ$12*AZ$8,IF(Budget_period="Quarterly",($E20/12*AZ$7)*$F20*AZ$12*AZ$8,($E20/12*AZ$7)*$F20*AZ$12*AZ$8)))</f>
        <v>0</v>
      </c>
      <c r="BA20" s="81">
        <f>IF(BA$7&lt;=0,"",IF(Budget_period="monthly",($E20/12)*$F20*BA$12*BA$8,IF(Budget_period="Quarterly",($E20/12*BA$7)*$F20*BA$12*BA$8,($E20/12*BA$7)*$F20*BA$12*BA$8)))</f>
        <v>0</v>
      </c>
      <c r="BB20" s="81">
        <f>IF(BB$7&lt;=0,"",IF(Budget_period="monthly",($E20/12)*$F20*BB$12*BB$8,IF(Budget_period="Quarterly",($E20/12*BB$7)*$F20*BB$12*BB$8,($E20/12*BB$7)*$F20*BB$12*BB$8)))</f>
        <v>0</v>
      </c>
      <c r="BC20" s="81">
        <f>IF(BC$7&lt;=0,"",IF(Budget_period="monthly",($E20/12)*$F20*BC$12*BC$8,IF(Budget_period="Quarterly",($E20/12*BC$7)*$F20*BC$12*BC$8,($E20/12*BC$7)*$F20*BC$12*BC$8)))</f>
        <v>0</v>
      </c>
      <c r="BD20" s="81">
        <f>IF(BD$7&lt;=0,"",IF(Budget_period="monthly",($E20/12)*$F20*BD$12*BD$8,IF(Budget_period="Quarterly",($E20/12*BD$7)*$F20*BD$12*BD$8,($E20/12*BD$7)*$F20*BD$12*BD$8)))</f>
        <v>0</v>
      </c>
      <c r="BE20" s="81">
        <f>IF(BE$7&lt;=0,"",IF(Budget_period="monthly",($E20/12)*$F20*BE$12*BE$8,IF(Budget_period="Quarterly",($E20/12*BE$7)*$F20*BE$12*BE$8,($E20/12*BE$7)*$F20*BE$12*BE$8)))</f>
        <v>0</v>
      </c>
      <c r="BF20" s="81">
        <f>IF(BF$7&lt;=0,"",IF(Budget_period="monthly",($E20/12)*$F20*BF$12*BF$8,IF(Budget_period="Quarterly",($E20/12*BF$7)*$F20*BF$12*BF$8,($E20/12*BF$7)*$F20*BF$12*BF$8)))</f>
        <v>0</v>
      </c>
      <c r="BG20" s="81">
        <f>IF(BG$7&lt;=0,"",IF(Budget_period="monthly",($E20/12)*$F20*BG$12*BG$8,IF(Budget_period="Quarterly",($E20/12*BG$7)*$F20*BG$12*BG$8,($E20/12*BG$7)*$F20*BG$12*BG$8)))</f>
        <v>0</v>
      </c>
      <c r="BH20" s="81">
        <f>IF(BH$7&lt;=0,"",IF(Budget_period="monthly",($E20/12)*$F20*BH$12*BH$8,IF(Budget_period="Quarterly",($E20/12*BH$7)*$F20*BH$12*BH$8,($E20/12*BH$7)*$F20*BH$12*BH$8)))</f>
        <v>0</v>
      </c>
      <c r="BI20" s="81">
        <f>IF(BI$7&lt;=0,"",IF(Budget_period="monthly",($E20/12)*$F20*BI$12*BI$8,IF(Budget_period="Quarterly",($E20/12*BI$7)*$F20*BI$12*BI$8,($E20/12*BI$7)*$F20*BI$12*BI$8)))</f>
        <v>0</v>
      </c>
      <c r="BJ20" s="81">
        <f>IF(BJ$7&lt;=0,"",IF(Budget_period="monthly",($E20/12)*$F20*BJ$12*BJ$8,IF(Budget_period="Quarterly",($E20/12*BJ$7)*$F20*BJ$12*BJ$8,($E20/12*BJ$7)*$F20*BJ$12*BJ$8)))</f>
        <v>0</v>
      </c>
      <c r="BK20" s="81">
        <f>IF(BK$7&lt;=0,"",IF(Budget_period="monthly",($E20/12)*$F20*BK$12*BK$8,IF(Budget_period="Quarterly",($E20/12*BK$7)*$F20*BK$12*BK$8,($E20/12*BK$7)*$F20*BK$12*BK$8)))</f>
        <v>0</v>
      </c>
      <c r="BL20" s="81">
        <f>IF(BL$7&lt;=0,"",IF(Budget_period="monthly",($E20/12)*$F20*BL$12*BL$8,IF(Budget_period="Quarterly",($E20/12*BL$7)*$F20*BL$12*BL$8,($E20/12*BL$7)*$F20*BL$12*BL$8)))</f>
        <v>0</v>
      </c>
      <c r="BM20" s="81">
        <f>IF(BM$7&lt;=0,"",IF(Budget_period="monthly",($E20/12)*$F20*BM$12*BM$8,IF(Budget_period="Quarterly",($E20/12*BM$7)*$F20*BM$12*BM$8,($E20/12*BM$7)*$F20*BM$12*BM$8)))</f>
        <v>0</v>
      </c>
      <c r="BN20" s="81">
        <f>IF(BN$7&lt;=0,"",IF(Budget_period="monthly",($E20/12)*$F20*BN$12*BN$8,IF(Budget_period="Quarterly",($E20/12*BN$7)*$F20*BN$12*BN$8,($E20/12*BN$7)*$F20*BN$12*BN$8)))</f>
        <v>0</v>
      </c>
      <c r="BO20" s="81">
        <f>IF(BO$7&lt;=0,"",IF(Budget_period="monthly",($E20/12)*$F20*BO$12*BO$8,IF(Budget_period="Quarterly",($E20/12*BO$7)*$F20*BO$12*BO$8,($E20/12*BO$7)*$F20*BO$12*BO$8)))</f>
        <v>0</v>
      </c>
      <c r="BP20" s="82"/>
      <c r="BQ20" s="83">
        <f t="shared" si="3"/>
        <v>0</v>
      </c>
      <c r="BR20" s="83">
        <f t="shared" si="4"/>
        <v>0</v>
      </c>
    </row>
    <row r="21" ht="15.75" customHeight="1">
      <c r="B21" s="77" t="s">
        <v>133</v>
      </c>
      <c r="C21" s="78"/>
      <c r="D21" s="78"/>
      <c r="E21" s="79"/>
      <c r="F21" s="80"/>
      <c r="G21" s="84"/>
      <c r="H21" s="81">
        <f>IF(H$7&lt;=0,"",IF(Budget_period="monthly",($E21/12)*$F21*H$12*H$8,IF(Budget_period="Quarterly",($E21/12*H$7)*$F21*H$12*H$8,($E21/12*H$7)*$F21*H$12*H$8)))</f>
        <v>0</v>
      </c>
      <c r="I21" s="81">
        <f>IF(I$7&lt;=0,"",IF(Budget_period="monthly",($E21/12)*$F21*I$12*I$8,IF(Budget_period="Quarterly",($E21/12*I$7)*$F21*I$12*I$8,($E21/12*I$7)*$F21*I$12*I$8)))</f>
        <v>0</v>
      </c>
      <c r="J21" s="81">
        <f>IF(J$7&lt;=0,"",IF(Budget_period="monthly",($E21/12)*$F21*J$12*J$8,IF(Budget_period="Quarterly",($E21/12*J$7)*$F21*J$12*J$8,($E21/12*J$7)*$F21*J$12*J$8)))</f>
        <v>0</v>
      </c>
      <c r="K21" s="81">
        <f>IF(K$7&lt;=0,"",IF(Budget_period="monthly",($E21/12)*$F21*K$12*K$8,IF(Budget_period="Quarterly",($E21/12*K$7)*$F21*K$12*K$8,($E21/12*K$7)*$F21*K$12*K$8)))</f>
        <v>0</v>
      </c>
      <c r="L21" s="81">
        <f>IF(L$7&lt;=0,"",IF(Budget_period="monthly",($E21/12)*$F21*L$12*L$8,IF(Budget_period="Quarterly",($E21/12*L$7)*$F21*L$12*L$8,($E21/12*L$7)*$F21*L$12*L$8)))</f>
        <v>0</v>
      </c>
      <c r="M21" s="81">
        <f>IF(M$7&lt;=0,"",IF(Budget_period="monthly",($E21/12)*$F21*M$12*M$8,IF(Budget_period="Quarterly",($E21/12*M$7)*$F21*M$12*M$8,($E21/12*M$7)*$F21*M$12*M$8)))</f>
        <v>0</v>
      </c>
      <c r="N21" s="81">
        <f>IF(N$7&lt;=0,"",IF(Budget_period="monthly",($E21/12)*$F21*N$12*N$8,IF(Budget_period="Quarterly",($E21/12*N$7)*$F21*N$12*N$8,($E21/12*N$7)*$F21*N$12*N$8)))</f>
        <v>0</v>
      </c>
      <c r="O21" s="81">
        <f>IF(O$7&lt;=0,"",IF(Budget_period="monthly",($E21/12)*$F21*O$12*O$8,IF(Budget_period="Quarterly",($E21/12*O$7)*$F21*O$12*O$8,($E21/12*O$7)*$F21*O$12*O$8)))</f>
        <v>0</v>
      </c>
      <c r="P21" s="81">
        <f>IF(P$7&lt;=0,"",IF(Budget_period="monthly",($E21/12)*$F21*P$12*P$8,IF(Budget_period="Quarterly",($E21/12*P$7)*$F21*P$12*P$8,($E21/12*P$7)*$F21*P$12*P$8)))</f>
        <v>0</v>
      </c>
      <c r="Q21" s="81">
        <f>IF(Q$7&lt;=0,"",IF(Budget_period="monthly",($E21/12)*$F21*Q$12*Q$8,IF(Budget_period="Quarterly",($E21/12*Q$7)*$F21*Q$12*Q$8,($E21/12*Q$7)*$F21*Q$12*Q$8)))</f>
        <v>0</v>
      </c>
      <c r="R21" s="81">
        <f>IF(R$7&lt;=0,"",IF(Budget_period="monthly",($E21/12)*$F21*R$12*R$8,IF(Budget_period="Quarterly",($E21/12*R$7)*$F21*R$12*R$8,($E21/12*R$7)*$F21*R$12*R$8)))</f>
        <v>0</v>
      </c>
      <c r="S21" s="81">
        <f>IF(S$7&lt;=0,"",IF(Budget_period="monthly",($E21/12)*$F21*S$12*S$8,IF(Budget_period="Quarterly",($E21/12*S$7)*$F21*S$12*S$8,($E21/12*S$7)*$F21*S$12*S$8)))</f>
        <v>0</v>
      </c>
      <c r="T21" s="81">
        <f>IF(T$7&lt;=0,"",IF(Budget_period="monthly",($E21/12)*$F21*T$12*T$8,IF(Budget_period="Quarterly",($E21/12*T$7)*$F21*T$12*T$8,($E21/12*T$7)*$F21*T$12*T$8)))</f>
        <v>0</v>
      </c>
      <c r="U21" s="81">
        <f>IF(U$7&lt;=0,"",IF(Budget_period="monthly",($E21/12)*$F21*U$12*U$8,IF(Budget_period="Quarterly",($E21/12*U$7)*$F21*U$12*U$8,($E21/12*U$7)*$F21*U$12*U$8)))</f>
        <v>0</v>
      </c>
      <c r="V21" s="81">
        <f>IF(V$7&lt;=0,"",IF(Budget_period="monthly",($E21/12)*$F21*V$12*V$8,IF(Budget_period="Quarterly",($E21/12*V$7)*$F21*V$12*V$8,($E21/12*V$7)*$F21*V$12*V$8)))</f>
        <v>0</v>
      </c>
      <c r="W21" s="81">
        <f>IF(W$7&lt;=0,"",IF(Budget_period="monthly",($E21/12)*$F21*W$12*W$8,IF(Budget_period="Quarterly",($E21/12*W$7)*$F21*W$12*W$8,($E21/12*W$7)*$F21*W$12*W$8)))</f>
        <v>0</v>
      </c>
      <c r="X21" s="81">
        <f>IF(X$7&lt;=0,"",IF(Budget_period="monthly",($E21/12)*$F21*X$12*X$8,IF(Budget_period="Quarterly",($E21/12*X$7)*$F21*X$12*X$8,($E21/12*X$7)*$F21*X$12*X$8)))</f>
        <v>0</v>
      </c>
      <c r="Y21" s="81">
        <f>IF(Y$7&lt;=0,"",IF(Budget_period="monthly",($E21/12)*$F21*Y$12*Y$8,IF(Budget_period="Quarterly",($E21/12*Y$7)*$F21*Y$12*Y$8,($E21/12*Y$7)*$F21*Y$12*Y$8)))</f>
        <v>0</v>
      </c>
      <c r="Z21" s="81">
        <f>IF(Z$7&lt;=0,"",IF(Budget_period="monthly",($E21/12)*$F21*Z$12*Z$8,IF(Budget_period="Quarterly",($E21/12*Z$7)*$F21*Z$12*Z$8,($E21/12*Z$7)*$F21*Z$12*Z$8)))</f>
        <v>0</v>
      </c>
      <c r="AA21" s="81">
        <f>IF(AA$7&lt;=0,"",IF(Budget_period="monthly",($E21/12)*$F21*AA$12*AA$8,IF(Budget_period="Quarterly",($E21/12*AA$7)*$F21*AA$12*AA$8,($E21/12*AA$7)*$F21*AA$12*AA$8)))</f>
        <v>0</v>
      </c>
      <c r="AB21" s="81">
        <f>IF(AB$7&lt;=0,"",IF(Budget_period="monthly",($E21/12)*$F21*AB$12*AB$8,IF(Budget_period="Quarterly",($E21/12*AB$7)*$F21*AB$12*AB$8,($E21/12*AB$7)*$F21*AB$12*AB$8)))</f>
        <v>0</v>
      </c>
      <c r="AC21" s="81">
        <f>IF(AC$7&lt;=0,"",IF(Budget_period="monthly",($E21/12)*$F21*AC$12*AC$8,IF(Budget_period="Quarterly",($E21/12*AC$7)*$F21*AC$12*AC$8,($E21/12*AC$7)*$F21*AC$12*AC$8)))</f>
        <v>0</v>
      </c>
      <c r="AD21" s="81">
        <f>IF(AD$7&lt;=0,"",IF(Budget_period="monthly",($E21/12)*$F21*AD$12*AD$8,IF(Budget_period="Quarterly",($E21/12*AD$7)*$F21*AD$12*AD$8,($E21/12*AD$7)*$F21*AD$12*AD$8)))</f>
        <v>0</v>
      </c>
      <c r="AE21" s="81">
        <f>IF(AE$7&lt;=0,"",IF(Budget_period="monthly",($E21/12)*$F21*AE$12*AE$8,IF(Budget_period="Quarterly",($E21/12*AE$7)*$F21*AE$12*AE$8,($E21/12*AE$7)*$F21*AE$12*AE$8)))</f>
        <v>0</v>
      </c>
      <c r="AF21" s="81">
        <f>IF(AF$7&lt;=0,"",IF(Budget_period="monthly",($E21/12)*$F21*AF$12*AF$8,IF(Budget_period="Quarterly",($E21/12*AF$7)*$F21*AF$12*AF$8,($E21/12*AF$7)*$F21*AF$12*AF$8)))</f>
        <v>0</v>
      </c>
      <c r="AG21" s="81">
        <f>IF(AG$7&lt;=0,"",IF(Budget_period="monthly",($E21/12)*$F21*AG$12*AG$8,IF(Budget_period="Quarterly",($E21/12*AG$7)*$F21*AG$12*AG$8,($E21/12*AG$7)*$F21*AG$12*AG$8)))</f>
        <v>0</v>
      </c>
      <c r="AH21" s="81">
        <f>IF(AH$7&lt;=0,"",IF(Budget_period="monthly",($E21/12)*$F21*AH$12*AH$8,IF(Budget_period="Quarterly",($E21/12*AH$7)*$F21*AH$12*AH$8,($E21/12*AH$7)*$F21*AH$12*AH$8)))</f>
        <v>0</v>
      </c>
      <c r="AI21" s="81">
        <f>IF(AI$7&lt;=0,"",IF(Budget_period="monthly",($E21/12)*$F21*AI$12*AI$8,IF(Budget_period="Quarterly",($E21/12*AI$7)*$F21*AI$12*AI$8,($E21/12*AI$7)*$F21*AI$12*AI$8)))</f>
        <v>0</v>
      </c>
      <c r="AJ21" s="81">
        <f>IF(AJ$7&lt;=0,"",IF(Budget_period="monthly",($E21/12)*$F21*AJ$12*AJ$8,IF(Budget_period="Quarterly",($E21/12*AJ$7)*$F21*AJ$12*AJ$8,($E21/12*AJ$7)*$F21*AJ$12*AJ$8)))</f>
        <v>0</v>
      </c>
      <c r="AK21" s="81">
        <f>IF(AK$7&lt;=0,"",IF(Budget_period="monthly",($E21/12)*$F21*AK$12*AK$8,IF(Budget_period="Quarterly",($E21/12*AK$7)*$F21*AK$12*AK$8,($E21/12*AK$7)*$F21*AK$12*AK$8)))</f>
        <v>0</v>
      </c>
      <c r="AL21" s="81">
        <f>IF(AL$7&lt;=0,"",IF(Budget_period="monthly",($E21/12)*$F21*AL$12*AL$8,IF(Budget_period="Quarterly",($E21/12*AL$7)*$F21*AL$12*AL$8,($E21/12*AL$7)*$F21*AL$12*AL$8)))</f>
        <v>0</v>
      </c>
      <c r="AM21" s="81">
        <f>IF(AM$7&lt;=0,"",IF(Budget_period="monthly",($E21/12)*$F21*AM$12*AM$8,IF(Budget_period="Quarterly",($E21/12*AM$7)*$F21*AM$12*AM$8,($E21/12*AM$7)*$F21*AM$12*AM$8)))</f>
        <v>0</v>
      </c>
      <c r="AN21" s="81">
        <f>IF(AN$7&lt;=0,"",IF(Budget_period="monthly",($E21/12)*$F21*AN$12*AN$8,IF(Budget_period="Quarterly",($E21/12*AN$7)*$F21*AN$12*AN$8,($E21/12*AN$7)*$F21*AN$12*AN$8)))</f>
        <v>0</v>
      </c>
      <c r="AO21" s="81">
        <f>IF(AO$7&lt;=0,"",IF(Budget_period="monthly",($E21/12)*$F21*AO$12*AO$8,IF(Budget_period="Quarterly",($E21/12*AO$7)*$F21*AO$12*AO$8,($E21/12*AO$7)*$F21*AO$12*AO$8)))</f>
        <v>0</v>
      </c>
      <c r="AP21" s="81">
        <f>IF(AP$7&lt;=0,"",IF(Budget_period="monthly",($E21/12)*$F21*AP$12*AP$8,IF(Budget_period="Quarterly",($E21/12*AP$7)*$F21*AP$12*AP$8,($E21/12*AP$7)*$F21*AP$12*AP$8)))</f>
        <v>0</v>
      </c>
      <c r="AQ21" s="81">
        <f>IF(AQ$7&lt;=0,"",IF(Budget_period="monthly",($E21/12)*$F21*AQ$12*AQ$8,IF(Budget_period="Quarterly",($E21/12*AQ$7)*$F21*AQ$12*AQ$8,($E21/12*AQ$7)*$F21*AQ$12*AQ$8)))</f>
        <v>0</v>
      </c>
      <c r="AR21" s="81">
        <f>IF(AR$7&lt;=0,"",IF(Budget_period="monthly",($E21/12)*$F21*AR$12*AR$8,IF(Budget_period="Quarterly",($E21/12*AR$7)*$F21*AR$12*AR$8,($E21/12*AR$7)*$F21*AR$12*AR$8)))</f>
        <v>0</v>
      </c>
      <c r="AS21" s="81">
        <f>IF(AS$7&lt;=0,"",IF(Budget_period="monthly",($E21/12)*$F21*AS$12*AS$8,IF(Budget_period="Quarterly",($E21/12*AS$7)*$F21*AS$12*AS$8,($E21/12*AS$7)*$F21*AS$12*AS$8)))</f>
        <v>0</v>
      </c>
      <c r="AT21" s="81">
        <f>IF(AT$7&lt;=0,"",IF(Budget_period="monthly",($E21/12)*$F21*AT$12*AT$8,IF(Budget_period="Quarterly",($E21/12*AT$7)*$F21*AT$12*AT$8,($E21/12*AT$7)*$F21*AT$12*AT$8)))</f>
        <v>0</v>
      </c>
      <c r="AU21" s="81">
        <f>IF(AU$7&lt;=0,"",IF(Budget_period="monthly",($E21/12)*$F21*AU$12*AU$8,IF(Budget_period="Quarterly",($E21/12*AU$7)*$F21*AU$12*AU$8,($E21/12*AU$7)*$F21*AU$12*AU$8)))</f>
        <v>0</v>
      </c>
      <c r="AV21" s="81">
        <f>IF(AV$7&lt;=0,"",IF(Budget_period="monthly",($E21/12)*$F21*AV$12*AV$8,IF(Budget_period="Quarterly",($E21/12*AV$7)*$F21*AV$12*AV$8,($E21/12*AV$7)*$F21*AV$12*AV$8)))</f>
        <v>0</v>
      </c>
      <c r="AW21" s="81">
        <f>IF(AW$7&lt;=0,"",IF(Budget_period="monthly",($E21/12)*$F21*AW$12*AW$8,IF(Budget_period="Quarterly",($E21/12*AW$7)*$F21*AW$12*AW$8,($E21/12*AW$7)*$F21*AW$12*AW$8)))</f>
        <v>0</v>
      </c>
      <c r="AX21" s="81">
        <f>IF(AX$7&lt;=0,"",IF(Budget_period="monthly",($E21/12)*$F21*AX$12*AX$8,IF(Budget_period="Quarterly",($E21/12*AX$7)*$F21*AX$12*AX$8,($E21/12*AX$7)*$F21*AX$12*AX$8)))</f>
        <v>0</v>
      </c>
      <c r="AY21" s="81">
        <f>IF(AY$7&lt;=0,"",IF(Budget_period="monthly",($E21/12)*$F21*AY$12*AY$8,IF(Budget_period="Quarterly",($E21/12*AY$7)*$F21*AY$12*AY$8,($E21/12*AY$7)*$F21*AY$12*AY$8)))</f>
        <v>0</v>
      </c>
      <c r="AZ21" s="81">
        <f>IF(AZ$7&lt;=0,"",IF(Budget_period="monthly",($E21/12)*$F21*AZ$12*AZ$8,IF(Budget_period="Quarterly",($E21/12*AZ$7)*$F21*AZ$12*AZ$8,($E21/12*AZ$7)*$F21*AZ$12*AZ$8)))</f>
        <v>0</v>
      </c>
      <c r="BA21" s="81">
        <f>IF(BA$7&lt;=0,"",IF(Budget_period="monthly",($E21/12)*$F21*BA$12*BA$8,IF(Budget_period="Quarterly",($E21/12*BA$7)*$F21*BA$12*BA$8,($E21/12*BA$7)*$F21*BA$12*BA$8)))</f>
        <v>0</v>
      </c>
      <c r="BB21" s="81">
        <f>IF(BB$7&lt;=0,"",IF(Budget_period="monthly",($E21/12)*$F21*BB$12*BB$8,IF(Budget_period="Quarterly",($E21/12*BB$7)*$F21*BB$12*BB$8,($E21/12*BB$7)*$F21*BB$12*BB$8)))</f>
        <v>0</v>
      </c>
      <c r="BC21" s="81">
        <f>IF(BC$7&lt;=0,"",IF(Budget_period="monthly",($E21/12)*$F21*BC$12*BC$8,IF(Budget_period="Quarterly",($E21/12*BC$7)*$F21*BC$12*BC$8,($E21/12*BC$7)*$F21*BC$12*BC$8)))</f>
        <v>0</v>
      </c>
      <c r="BD21" s="81">
        <f>IF(BD$7&lt;=0,"",IF(Budget_period="monthly",($E21/12)*$F21*BD$12*BD$8,IF(Budget_period="Quarterly",($E21/12*BD$7)*$F21*BD$12*BD$8,($E21/12*BD$7)*$F21*BD$12*BD$8)))</f>
        <v>0</v>
      </c>
      <c r="BE21" s="81">
        <f>IF(BE$7&lt;=0,"",IF(Budget_period="monthly",($E21/12)*$F21*BE$12*BE$8,IF(Budget_period="Quarterly",($E21/12*BE$7)*$F21*BE$12*BE$8,($E21/12*BE$7)*$F21*BE$12*BE$8)))</f>
        <v>0</v>
      </c>
      <c r="BF21" s="81">
        <f>IF(BF$7&lt;=0,"",IF(Budget_period="monthly",($E21/12)*$F21*BF$12*BF$8,IF(Budget_period="Quarterly",($E21/12*BF$7)*$F21*BF$12*BF$8,($E21/12*BF$7)*$F21*BF$12*BF$8)))</f>
        <v>0</v>
      </c>
      <c r="BG21" s="81">
        <f>IF(BG$7&lt;=0,"",IF(Budget_period="monthly",($E21/12)*$F21*BG$12*BG$8,IF(Budget_period="Quarterly",($E21/12*BG$7)*$F21*BG$12*BG$8,($E21/12*BG$7)*$F21*BG$12*BG$8)))</f>
        <v>0</v>
      </c>
      <c r="BH21" s="81">
        <f>IF(BH$7&lt;=0,"",IF(Budget_period="monthly",($E21/12)*$F21*BH$12*BH$8,IF(Budget_period="Quarterly",($E21/12*BH$7)*$F21*BH$12*BH$8,($E21/12*BH$7)*$F21*BH$12*BH$8)))</f>
        <v>0</v>
      </c>
      <c r="BI21" s="81">
        <f>IF(BI$7&lt;=0,"",IF(Budget_period="monthly",($E21/12)*$F21*BI$12*BI$8,IF(Budget_period="Quarterly",($E21/12*BI$7)*$F21*BI$12*BI$8,($E21/12*BI$7)*$F21*BI$12*BI$8)))</f>
        <v>0</v>
      </c>
      <c r="BJ21" s="81">
        <f>IF(BJ$7&lt;=0,"",IF(Budget_period="monthly",($E21/12)*$F21*BJ$12*BJ$8,IF(Budget_period="Quarterly",($E21/12*BJ$7)*$F21*BJ$12*BJ$8,($E21/12*BJ$7)*$F21*BJ$12*BJ$8)))</f>
        <v>0</v>
      </c>
      <c r="BK21" s="81">
        <f>IF(BK$7&lt;=0,"",IF(Budget_period="monthly",($E21/12)*$F21*BK$12*BK$8,IF(Budget_period="Quarterly",($E21/12*BK$7)*$F21*BK$12*BK$8,($E21/12*BK$7)*$F21*BK$12*BK$8)))</f>
        <v>0</v>
      </c>
      <c r="BL21" s="81">
        <f>IF(BL$7&lt;=0,"",IF(Budget_period="monthly",($E21/12)*$F21*BL$12*BL$8,IF(Budget_period="Quarterly",($E21/12*BL$7)*$F21*BL$12*BL$8,($E21/12*BL$7)*$F21*BL$12*BL$8)))</f>
        <v>0</v>
      </c>
      <c r="BM21" s="81">
        <f>IF(BM$7&lt;=0,"",IF(Budget_period="monthly",($E21/12)*$F21*BM$12*BM$8,IF(Budget_period="Quarterly",($E21/12*BM$7)*$F21*BM$12*BM$8,($E21/12*BM$7)*$F21*BM$12*BM$8)))</f>
        <v>0</v>
      </c>
      <c r="BN21" s="81">
        <f>IF(BN$7&lt;=0,"",IF(Budget_period="monthly",($E21/12)*$F21*BN$12*BN$8,IF(Budget_period="Quarterly",($E21/12*BN$7)*$F21*BN$12*BN$8,($E21/12*BN$7)*$F21*BN$12*BN$8)))</f>
        <v>0</v>
      </c>
      <c r="BO21" s="81">
        <f>IF(BO$7&lt;=0,"",IF(Budget_period="monthly",($E21/12)*$F21*BO$12*BO$8,IF(Budget_period="Quarterly",($E21/12*BO$7)*$F21*BO$12*BO$8,($E21/12*BO$7)*$F21*BO$12*BO$8)))</f>
        <v>0</v>
      </c>
      <c r="BP21" s="82"/>
      <c r="BQ21" s="83">
        <f t="shared" si="3"/>
        <v>0</v>
      </c>
      <c r="BR21" s="83">
        <f t="shared" si="4"/>
        <v>0</v>
      </c>
    </row>
    <row r="22" ht="15.75" customHeight="1">
      <c r="B22" s="77" t="s">
        <v>133</v>
      </c>
      <c r="C22" s="78"/>
      <c r="D22" s="78"/>
      <c r="E22" s="79"/>
      <c r="F22" s="80"/>
      <c r="G22" s="84"/>
      <c r="H22" s="81">
        <f>IF(H$7&lt;=0,"",IF(Budget_period="monthly",($E22/12)*$F22*H$12*H$8,IF(Budget_period="Quarterly",($E22/12*H$7)*$F22*H$12*H$8,($E22/12*H$7)*$F22*H$12*H$8)))</f>
        <v>0</v>
      </c>
      <c r="I22" s="81">
        <f>IF(I$7&lt;=0,"",IF(Budget_period="monthly",($E22/12)*$F22*I$12*I$8,IF(Budget_period="Quarterly",($E22/12*I$7)*$F22*I$12*I$8,($E22/12*I$7)*$F22*I$12*I$8)))</f>
        <v>0</v>
      </c>
      <c r="J22" s="81">
        <f>IF(J$7&lt;=0,"",IF(Budget_period="monthly",($E22/12)*$F22*J$12*J$8,IF(Budget_period="Quarterly",($E22/12*J$7)*$F22*J$12*J$8,($E22/12*J$7)*$F22*J$12*J$8)))</f>
        <v>0</v>
      </c>
      <c r="K22" s="81">
        <f>IF(K$7&lt;=0,"",IF(Budget_period="monthly",($E22/12)*$F22*K$12*K$8,IF(Budget_period="Quarterly",($E22/12*K$7)*$F22*K$12*K$8,($E22/12*K$7)*$F22*K$12*K$8)))</f>
        <v>0</v>
      </c>
      <c r="L22" s="81">
        <f>IF(L$7&lt;=0,"",IF(Budget_period="monthly",($E22/12)*$F22*L$12*L$8,IF(Budget_period="Quarterly",($E22/12*L$7)*$F22*L$12*L$8,($E22/12*L$7)*$F22*L$12*L$8)))</f>
        <v>0</v>
      </c>
      <c r="M22" s="81">
        <f>IF(M$7&lt;=0,"",IF(Budget_period="monthly",($E22/12)*$F22*M$12*M$8,IF(Budget_period="Quarterly",($E22/12*M$7)*$F22*M$12*M$8,($E22/12*M$7)*$F22*M$12*M$8)))</f>
        <v>0</v>
      </c>
      <c r="N22" s="81">
        <f>IF(N$7&lt;=0,"",IF(Budget_period="monthly",($E22/12)*$F22*N$12*N$8,IF(Budget_period="Quarterly",($E22/12*N$7)*$F22*N$12*N$8,($E22/12*N$7)*$F22*N$12*N$8)))</f>
        <v>0</v>
      </c>
      <c r="O22" s="81">
        <f>IF(O$7&lt;=0,"",IF(Budget_period="monthly",($E22/12)*$F22*O$12*O$8,IF(Budget_period="Quarterly",($E22/12*O$7)*$F22*O$12*O$8,($E22/12*O$7)*$F22*O$12*O$8)))</f>
        <v>0</v>
      </c>
      <c r="P22" s="81">
        <f>IF(P$7&lt;=0,"",IF(Budget_period="monthly",($E22/12)*$F22*P$12*P$8,IF(Budget_period="Quarterly",($E22/12*P$7)*$F22*P$12*P$8,($E22/12*P$7)*$F22*P$12*P$8)))</f>
        <v>0</v>
      </c>
      <c r="Q22" s="81">
        <f>IF(Q$7&lt;=0,"",IF(Budget_period="monthly",($E22/12)*$F22*Q$12*Q$8,IF(Budget_period="Quarterly",($E22/12*Q$7)*$F22*Q$12*Q$8,($E22/12*Q$7)*$F22*Q$12*Q$8)))</f>
        <v>0</v>
      </c>
      <c r="R22" s="81">
        <f>IF(R$7&lt;=0,"",IF(Budget_period="monthly",($E22/12)*$F22*R$12*R$8,IF(Budget_period="Quarterly",($E22/12*R$7)*$F22*R$12*R$8,($E22/12*R$7)*$F22*R$12*R$8)))</f>
        <v>0</v>
      </c>
      <c r="S22" s="81">
        <f>IF(S$7&lt;=0,"",IF(Budget_period="monthly",($E22/12)*$F22*S$12*S$8,IF(Budget_period="Quarterly",($E22/12*S$7)*$F22*S$12*S$8,($E22/12*S$7)*$F22*S$12*S$8)))</f>
        <v>0</v>
      </c>
      <c r="T22" s="81">
        <f>IF(T$7&lt;=0,"",IF(Budget_period="monthly",($E22/12)*$F22*T$12*T$8,IF(Budget_period="Quarterly",($E22/12*T$7)*$F22*T$12*T$8,($E22/12*T$7)*$F22*T$12*T$8)))</f>
        <v>0</v>
      </c>
      <c r="U22" s="81">
        <f>IF(U$7&lt;=0,"",IF(Budget_period="monthly",($E22/12)*$F22*U$12*U$8,IF(Budget_period="Quarterly",($E22/12*U$7)*$F22*U$12*U$8,($E22/12*U$7)*$F22*U$12*U$8)))</f>
        <v>0</v>
      </c>
      <c r="V22" s="81">
        <f>IF(V$7&lt;=0,"",IF(Budget_period="monthly",($E22/12)*$F22*V$12*V$8,IF(Budget_period="Quarterly",($E22/12*V$7)*$F22*V$12*V$8,($E22/12*V$7)*$F22*V$12*V$8)))</f>
        <v>0</v>
      </c>
      <c r="W22" s="81">
        <f>IF(W$7&lt;=0,"",IF(Budget_period="monthly",($E22/12)*$F22*W$12*W$8,IF(Budget_period="Quarterly",($E22/12*W$7)*$F22*W$12*W$8,($E22/12*W$7)*$F22*W$12*W$8)))</f>
        <v>0</v>
      </c>
      <c r="X22" s="81">
        <f>IF(X$7&lt;=0,"",IF(Budget_period="monthly",($E22/12)*$F22*X$12*X$8,IF(Budget_period="Quarterly",($E22/12*X$7)*$F22*X$12*X$8,($E22/12*X$7)*$F22*X$12*X$8)))</f>
        <v>0</v>
      </c>
      <c r="Y22" s="81">
        <f>IF(Y$7&lt;=0,"",IF(Budget_period="monthly",($E22/12)*$F22*Y$12*Y$8,IF(Budget_period="Quarterly",($E22/12*Y$7)*$F22*Y$12*Y$8,($E22/12*Y$7)*$F22*Y$12*Y$8)))</f>
        <v>0</v>
      </c>
      <c r="Z22" s="81">
        <f>IF(Z$7&lt;=0,"",IF(Budget_period="monthly",($E22/12)*$F22*Z$12*Z$8,IF(Budget_period="Quarterly",($E22/12*Z$7)*$F22*Z$12*Z$8,($E22/12*Z$7)*$F22*Z$12*Z$8)))</f>
        <v>0</v>
      </c>
      <c r="AA22" s="81">
        <f>IF(AA$7&lt;=0,"",IF(Budget_period="monthly",($E22/12)*$F22*AA$12*AA$8,IF(Budget_period="Quarterly",($E22/12*AA$7)*$F22*AA$12*AA$8,($E22/12*AA$7)*$F22*AA$12*AA$8)))</f>
        <v>0</v>
      </c>
      <c r="AB22" s="81">
        <f>IF(AB$7&lt;=0,"",IF(Budget_period="monthly",($E22/12)*$F22*AB$12*AB$8,IF(Budget_period="Quarterly",($E22/12*AB$7)*$F22*AB$12*AB$8,($E22/12*AB$7)*$F22*AB$12*AB$8)))</f>
        <v>0</v>
      </c>
      <c r="AC22" s="81">
        <f>IF(AC$7&lt;=0,"",IF(Budget_period="monthly",($E22/12)*$F22*AC$12*AC$8,IF(Budget_period="Quarterly",($E22/12*AC$7)*$F22*AC$12*AC$8,($E22/12*AC$7)*$F22*AC$12*AC$8)))</f>
        <v>0</v>
      </c>
      <c r="AD22" s="81">
        <f>IF(AD$7&lt;=0,"",IF(Budget_period="monthly",($E22/12)*$F22*AD$12*AD$8,IF(Budget_period="Quarterly",($E22/12*AD$7)*$F22*AD$12*AD$8,($E22/12*AD$7)*$F22*AD$12*AD$8)))</f>
        <v>0</v>
      </c>
      <c r="AE22" s="81">
        <f>IF(AE$7&lt;=0,"",IF(Budget_period="monthly",($E22/12)*$F22*AE$12*AE$8,IF(Budget_period="Quarterly",($E22/12*AE$7)*$F22*AE$12*AE$8,($E22/12*AE$7)*$F22*AE$12*AE$8)))</f>
        <v>0</v>
      </c>
      <c r="AF22" s="81">
        <f>IF(AF$7&lt;=0,"",IF(Budget_period="monthly",($E22/12)*$F22*AF$12*AF$8,IF(Budget_period="Quarterly",($E22/12*AF$7)*$F22*AF$12*AF$8,($E22/12*AF$7)*$F22*AF$12*AF$8)))</f>
        <v>0</v>
      </c>
      <c r="AG22" s="81">
        <f>IF(AG$7&lt;=0,"",IF(Budget_period="monthly",($E22/12)*$F22*AG$12*AG$8,IF(Budget_period="Quarterly",($E22/12*AG$7)*$F22*AG$12*AG$8,($E22/12*AG$7)*$F22*AG$12*AG$8)))</f>
        <v>0</v>
      </c>
      <c r="AH22" s="81">
        <f>IF(AH$7&lt;=0,"",IF(Budget_period="monthly",($E22/12)*$F22*AH$12*AH$8,IF(Budget_period="Quarterly",($E22/12*AH$7)*$F22*AH$12*AH$8,($E22/12*AH$7)*$F22*AH$12*AH$8)))</f>
        <v>0</v>
      </c>
      <c r="AI22" s="81">
        <f>IF(AI$7&lt;=0,"",IF(Budget_period="monthly",($E22/12)*$F22*AI$12*AI$8,IF(Budget_period="Quarterly",($E22/12*AI$7)*$F22*AI$12*AI$8,($E22/12*AI$7)*$F22*AI$12*AI$8)))</f>
        <v>0</v>
      </c>
      <c r="AJ22" s="81">
        <f>IF(AJ$7&lt;=0,"",IF(Budget_period="monthly",($E22/12)*$F22*AJ$12*AJ$8,IF(Budget_period="Quarterly",($E22/12*AJ$7)*$F22*AJ$12*AJ$8,($E22/12*AJ$7)*$F22*AJ$12*AJ$8)))</f>
        <v>0</v>
      </c>
      <c r="AK22" s="81">
        <f>IF(AK$7&lt;=0,"",IF(Budget_period="monthly",($E22/12)*$F22*AK$12*AK$8,IF(Budget_period="Quarterly",($E22/12*AK$7)*$F22*AK$12*AK$8,($E22/12*AK$7)*$F22*AK$12*AK$8)))</f>
        <v>0</v>
      </c>
      <c r="AL22" s="81">
        <f>IF(AL$7&lt;=0,"",IF(Budget_period="monthly",($E22/12)*$F22*AL$12*AL$8,IF(Budget_period="Quarterly",($E22/12*AL$7)*$F22*AL$12*AL$8,($E22/12*AL$7)*$F22*AL$12*AL$8)))</f>
        <v>0</v>
      </c>
      <c r="AM22" s="81">
        <f>IF(AM$7&lt;=0,"",IF(Budget_period="monthly",($E22/12)*$F22*AM$12*AM$8,IF(Budget_period="Quarterly",($E22/12*AM$7)*$F22*AM$12*AM$8,($E22/12*AM$7)*$F22*AM$12*AM$8)))</f>
        <v>0</v>
      </c>
      <c r="AN22" s="81">
        <f>IF(AN$7&lt;=0,"",IF(Budget_period="monthly",($E22/12)*$F22*AN$12*AN$8,IF(Budget_period="Quarterly",($E22/12*AN$7)*$F22*AN$12*AN$8,($E22/12*AN$7)*$F22*AN$12*AN$8)))</f>
        <v>0</v>
      </c>
      <c r="AO22" s="81">
        <f>IF(AO$7&lt;=0,"",IF(Budget_period="monthly",($E22/12)*$F22*AO$12*AO$8,IF(Budget_period="Quarterly",($E22/12*AO$7)*$F22*AO$12*AO$8,($E22/12*AO$7)*$F22*AO$12*AO$8)))</f>
        <v>0</v>
      </c>
      <c r="AP22" s="81">
        <f>IF(AP$7&lt;=0,"",IF(Budget_period="monthly",($E22/12)*$F22*AP$12*AP$8,IF(Budget_period="Quarterly",($E22/12*AP$7)*$F22*AP$12*AP$8,($E22/12*AP$7)*$F22*AP$12*AP$8)))</f>
        <v>0</v>
      </c>
      <c r="AQ22" s="81">
        <f>IF(AQ$7&lt;=0,"",IF(Budget_period="monthly",($E22/12)*$F22*AQ$12*AQ$8,IF(Budget_period="Quarterly",($E22/12*AQ$7)*$F22*AQ$12*AQ$8,($E22/12*AQ$7)*$F22*AQ$12*AQ$8)))</f>
        <v>0</v>
      </c>
      <c r="AR22" s="81">
        <f>IF(AR$7&lt;=0,"",IF(Budget_period="monthly",($E22/12)*$F22*AR$12*AR$8,IF(Budget_period="Quarterly",($E22/12*AR$7)*$F22*AR$12*AR$8,($E22/12*AR$7)*$F22*AR$12*AR$8)))</f>
        <v>0</v>
      </c>
      <c r="AS22" s="81">
        <f>IF(AS$7&lt;=0,"",IF(Budget_period="monthly",($E22/12)*$F22*AS$12*AS$8,IF(Budget_period="Quarterly",($E22/12*AS$7)*$F22*AS$12*AS$8,($E22/12*AS$7)*$F22*AS$12*AS$8)))</f>
        <v>0</v>
      </c>
      <c r="AT22" s="81">
        <f>IF(AT$7&lt;=0,"",IF(Budget_period="monthly",($E22/12)*$F22*AT$12*AT$8,IF(Budget_period="Quarterly",($E22/12*AT$7)*$F22*AT$12*AT$8,($E22/12*AT$7)*$F22*AT$12*AT$8)))</f>
        <v>0</v>
      </c>
      <c r="AU22" s="81">
        <f>IF(AU$7&lt;=0,"",IF(Budget_period="monthly",($E22/12)*$F22*AU$12*AU$8,IF(Budget_period="Quarterly",($E22/12*AU$7)*$F22*AU$12*AU$8,($E22/12*AU$7)*$F22*AU$12*AU$8)))</f>
        <v>0</v>
      </c>
      <c r="AV22" s="81">
        <f>IF(AV$7&lt;=0,"",IF(Budget_period="monthly",($E22/12)*$F22*AV$12*AV$8,IF(Budget_period="Quarterly",($E22/12*AV$7)*$F22*AV$12*AV$8,($E22/12*AV$7)*$F22*AV$12*AV$8)))</f>
        <v>0</v>
      </c>
      <c r="AW22" s="81">
        <f>IF(AW$7&lt;=0,"",IF(Budget_period="monthly",($E22/12)*$F22*AW$12*AW$8,IF(Budget_period="Quarterly",($E22/12*AW$7)*$F22*AW$12*AW$8,($E22/12*AW$7)*$F22*AW$12*AW$8)))</f>
        <v>0</v>
      </c>
      <c r="AX22" s="81">
        <f>IF(AX$7&lt;=0,"",IF(Budget_period="monthly",($E22/12)*$F22*AX$12*AX$8,IF(Budget_period="Quarterly",($E22/12*AX$7)*$F22*AX$12*AX$8,($E22/12*AX$7)*$F22*AX$12*AX$8)))</f>
        <v>0</v>
      </c>
      <c r="AY22" s="81">
        <f>IF(AY$7&lt;=0,"",IF(Budget_period="monthly",($E22/12)*$F22*AY$12*AY$8,IF(Budget_period="Quarterly",($E22/12*AY$7)*$F22*AY$12*AY$8,($E22/12*AY$7)*$F22*AY$12*AY$8)))</f>
        <v>0</v>
      </c>
      <c r="AZ22" s="81">
        <f>IF(AZ$7&lt;=0,"",IF(Budget_period="monthly",($E22/12)*$F22*AZ$12*AZ$8,IF(Budget_period="Quarterly",($E22/12*AZ$7)*$F22*AZ$12*AZ$8,($E22/12*AZ$7)*$F22*AZ$12*AZ$8)))</f>
        <v>0</v>
      </c>
      <c r="BA22" s="81">
        <f>IF(BA$7&lt;=0,"",IF(Budget_period="monthly",($E22/12)*$F22*BA$12*BA$8,IF(Budget_period="Quarterly",($E22/12*BA$7)*$F22*BA$12*BA$8,($E22/12*BA$7)*$F22*BA$12*BA$8)))</f>
        <v>0</v>
      </c>
      <c r="BB22" s="81">
        <f>IF(BB$7&lt;=0,"",IF(Budget_period="monthly",($E22/12)*$F22*BB$12*BB$8,IF(Budget_period="Quarterly",($E22/12*BB$7)*$F22*BB$12*BB$8,($E22/12*BB$7)*$F22*BB$12*BB$8)))</f>
        <v>0</v>
      </c>
      <c r="BC22" s="81">
        <f>IF(BC$7&lt;=0,"",IF(Budget_period="monthly",($E22/12)*$F22*BC$12*BC$8,IF(Budget_period="Quarterly",($E22/12*BC$7)*$F22*BC$12*BC$8,($E22/12*BC$7)*$F22*BC$12*BC$8)))</f>
        <v>0</v>
      </c>
      <c r="BD22" s="81">
        <f>IF(BD$7&lt;=0,"",IF(Budget_period="monthly",($E22/12)*$F22*BD$12*BD$8,IF(Budget_period="Quarterly",($E22/12*BD$7)*$F22*BD$12*BD$8,($E22/12*BD$7)*$F22*BD$12*BD$8)))</f>
        <v>0</v>
      </c>
      <c r="BE22" s="81">
        <f>IF(BE$7&lt;=0,"",IF(Budget_period="monthly",($E22/12)*$F22*BE$12*BE$8,IF(Budget_period="Quarterly",($E22/12*BE$7)*$F22*BE$12*BE$8,($E22/12*BE$7)*$F22*BE$12*BE$8)))</f>
        <v>0</v>
      </c>
      <c r="BF22" s="81">
        <f>IF(BF$7&lt;=0,"",IF(Budget_period="monthly",($E22/12)*$F22*BF$12*BF$8,IF(Budget_period="Quarterly",($E22/12*BF$7)*$F22*BF$12*BF$8,($E22/12*BF$7)*$F22*BF$12*BF$8)))</f>
        <v>0</v>
      </c>
      <c r="BG22" s="81">
        <f>IF(BG$7&lt;=0,"",IF(Budget_period="monthly",($E22/12)*$F22*BG$12*BG$8,IF(Budget_period="Quarterly",($E22/12*BG$7)*$F22*BG$12*BG$8,($E22/12*BG$7)*$F22*BG$12*BG$8)))</f>
        <v>0</v>
      </c>
      <c r="BH22" s="81">
        <f>IF(BH$7&lt;=0,"",IF(Budget_period="monthly",($E22/12)*$F22*BH$12*BH$8,IF(Budget_period="Quarterly",($E22/12*BH$7)*$F22*BH$12*BH$8,($E22/12*BH$7)*$F22*BH$12*BH$8)))</f>
        <v>0</v>
      </c>
      <c r="BI22" s="81">
        <f>IF(BI$7&lt;=0,"",IF(Budget_period="monthly",($E22/12)*$F22*BI$12*BI$8,IF(Budget_period="Quarterly",($E22/12*BI$7)*$F22*BI$12*BI$8,($E22/12*BI$7)*$F22*BI$12*BI$8)))</f>
        <v>0</v>
      </c>
      <c r="BJ22" s="81">
        <f>IF(BJ$7&lt;=0,"",IF(Budget_period="monthly",($E22/12)*$F22*BJ$12*BJ$8,IF(Budget_period="Quarterly",($E22/12*BJ$7)*$F22*BJ$12*BJ$8,($E22/12*BJ$7)*$F22*BJ$12*BJ$8)))</f>
        <v>0</v>
      </c>
      <c r="BK22" s="81">
        <f>IF(BK$7&lt;=0,"",IF(Budget_period="monthly",($E22/12)*$F22*BK$12*BK$8,IF(Budget_period="Quarterly",($E22/12*BK$7)*$F22*BK$12*BK$8,($E22/12*BK$7)*$F22*BK$12*BK$8)))</f>
        <v>0</v>
      </c>
      <c r="BL22" s="81">
        <f>IF(BL$7&lt;=0,"",IF(Budget_period="monthly",($E22/12)*$F22*BL$12*BL$8,IF(Budget_period="Quarterly",($E22/12*BL$7)*$F22*BL$12*BL$8,($E22/12*BL$7)*$F22*BL$12*BL$8)))</f>
        <v>0</v>
      </c>
      <c r="BM22" s="81">
        <f>IF(BM$7&lt;=0,"",IF(Budget_period="monthly",($E22/12)*$F22*BM$12*BM$8,IF(Budget_period="Quarterly",($E22/12*BM$7)*$F22*BM$12*BM$8,($E22/12*BM$7)*$F22*BM$12*BM$8)))</f>
        <v>0</v>
      </c>
      <c r="BN22" s="81">
        <f>IF(BN$7&lt;=0,"",IF(Budget_period="monthly",($E22/12)*$F22*BN$12*BN$8,IF(Budget_period="Quarterly",($E22/12*BN$7)*$F22*BN$12*BN$8,($E22/12*BN$7)*$F22*BN$12*BN$8)))</f>
        <v>0</v>
      </c>
      <c r="BO22" s="81">
        <f>IF(BO$7&lt;=0,"",IF(Budget_period="monthly",($E22/12)*$F22*BO$12*BO$8,IF(Budget_period="Quarterly",($E22/12*BO$7)*$F22*BO$12*BO$8,($E22/12*BO$7)*$F22*BO$12*BO$8)))</f>
        <v>0</v>
      </c>
      <c r="BP22" s="82"/>
      <c r="BQ22" s="83">
        <f t="shared" si="3"/>
        <v>0</v>
      </c>
      <c r="BR22" s="83">
        <f t="shared" si="4"/>
        <v>0</v>
      </c>
    </row>
    <row r="23" ht="15.75" customHeight="1">
      <c r="B23" s="77" t="s">
        <v>133</v>
      </c>
      <c r="C23" s="78"/>
      <c r="D23" s="84"/>
      <c r="E23" s="85"/>
      <c r="F23" s="86"/>
      <c r="G23" s="84"/>
      <c r="H23" s="81">
        <f>IF(H$7&lt;=0,"",IF(Budget_period="monthly",($E23/12)*$F23*H$12*H$8,IF(Budget_period="Quarterly",($E23/12*H$7)*$F23*H$12*H$8,($E23/12*H$7)*$F23*H$12*H$8)))</f>
        <v>0</v>
      </c>
      <c r="I23" s="81">
        <f>IF(I$7&lt;=0,"",IF(Budget_period="monthly",($E23/12)*$F23*I$12*I$8,IF(Budget_period="Quarterly",($E23/12*I$7)*$F23*I$12*I$8,($E23/12*I$7)*$F23*I$12*I$8)))</f>
        <v>0</v>
      </c>
      <c r="J23" s="81">
        <f>IF(J$7&lt;=0,"",IF(Budget_period="monthly",($E23/12)*$F23*J$12*J$8,IF(Budget_period="Quarterly",($E23/12*J$7)*$F23*J$12*J$8,($E23/12*J$7)*$F23*J$12*J$8)))</f>
        <v>0</v>
      </c>
      <c r="K23" s="81">
        <f>IF(K$7&lt;=0,"",IF(Budget_period="monthly",($E23/12)*$F23*K$12*K$8,IF(Budget_period="Quarterly",($E23/12*K$7)*$F23*K$12*K$8,($E23/12*K$7)*$F23*K$12*K$8)))</f>
        <v>0</v>
      </c>
      <c r="L23" s="81">
        <f>IF(L$7&lt;=0,"",IF(Budget_period="monthly",($E23/12)*$F23*L$12*L$8,IF(Budget_period="Quarterly",($E23/12*L$7)*$F23*L$12*L$8,($E23/12*L$7)*$F23*L$12*L$8)))</f>
        <v>0</v>
      </c>
      <c r="M23" s="81">
        <f>IF(M$7&lt;=0,"",IF(Budget_period="monthly",($E23/12)*$F23*M$12*M$8,IF(Budget_period="Quarterly",($E23/12*M$7)*$F23*M$12*M$8,($E23/12*M$7)*$F23*M$12*M$8)))</f>
        <v>0</v>
      </c>
      <c r="N23" s="81">
        <f>IF(N$7&lt;=0,"",IF(Budget_period="monthly",($E23/12)*$F23*N$12*N$8,IF(Budget_period="Quarterly",($E23/12*N$7)*$F23*N$12*N$8,($E23/12*N$7)*$F23*N$12*N$8)))</f>
        <v>0</v>
      </c>
      <c r="O23" s="81">
        <f>IF(O$7&lt;=0,"",IF(Budget_period="monthly",($E23/12)*$F23*O$12*O$8,IF(Budget_period="Quarterly",($E23/12*O$7)*$F23*O$12*O$8,($E23/12*O$7)*$F23*O$12*O$8)))</f>
        <v>0</v>
      </c>
      <c r="P23" s="81">
        <f>IF(P$7&lt;=0,"",IF(Budget_period="monthly",($E23/12)*$F23*P$12*P$8,IF(Budget_period="Quarterly",($E23/12*P$7)*$F23*P$12*P$8,($E23/12*P$7)*$F23*P$12*P$8)))</f>
        <v>0</v>
      </c>
      <c r="Q23" s="81">
        <f>IF(Q$7&lt;=0,"",IF(Budget_period="monthly",($E23/12)*$F23*Q$12*Q$8,IF(Budget_period="Quarterly",($E23/12*Q$7)*$F23*Q$12*Q$8,($E23/12*Q$7)*$F23*Q$12*Q$8)))</f>
        <v>0</v>
      </c>
      <c r="R23" s="81">
        <f>IF(R$7&lt;=0,"",IF(Budget_period="monthly",($E23/12)*$F23*R$12*R$8,IF(Budget_period="Quarterly",($E23/12*R$7)*$F23*R$12*R$8,($E23/12*R$7)*$F23*R$12*R$8)))</f>
        <v>0</v>
      </c>
      <c r="S23" s="81">
        <f>IF(S$7&lt;=0,"",IF(Budget_period="monthly",($E23/12)*$F23*S$12*S$8,IF(Budget_period="Quarterly",($E23/12*S$7)*$F23*S$12*S$8,($E23/12*S$7)*$F23*S$12*S$8)))</f>
        <v>0</v>
      </c>
      <c r="T23" s="81">
        <f>IF(T$7&lt;=0,"",IF(Budget_period="monthly",($E23/12)*$F23*T$12*T$8,IF(Budget_period="Quarterly",($E23/12*T$7)*$F23*T$12*T$8,($E23/12*T$7)*$F23*T$12*T$8)))</f>
        <v>0</v>
      </c>
      <c r="U23" s="81">
        <f>IF(U$7&lt;=0,"",IF(Budget_period="monthly",($E23/12)*$F23*U$12*U$8,IF(Budget_period="Quarterly",($E23/12*U$7)*$F23*U$12*U$8,($E23/12*U$7)*$F23*U$12*U$8)))</f>
        <v>0</v>
      </c>
      <c r="V23" s="81">
        <f>IF(V$7&lt;=0,"",IF(Budget_period="monthly",($E23/12)*$F23*V$12*V$8,IF(Budget_period="Quarterly",($E23/12*V$7)*$F23*V$12*V$8,($E23/12*V$7)*$F23*V$12*V$8)))</f>
        <v>0</v>
      </c>
      <c r="W23" s="81">
        <f>IF(W$7&lt;=0,"",IF(Budget_period="monthly",($E23/12)*$F23*W$12*W$8,IF(Budget_period="Quarterly",($E23/12*W$7)*$F23*W$12*W$8,($E23/12*W$7)*$F23*W$12*W$8)))</f>
        <v>0</v>
      </c>
      <c r="X23" s="81">
        <f>IF(X$7&lt;=0,"",IF(Budget_period="monthly",($E23/12)*$F23*X$12*X$8,IF(Budget_period="Quarterly",($E23/12*X$7)*$F23*X$12*X$8,($E23/12*X$7)*$F23*X$12*X$8)))</f>
        <v>0</v>
      </c>
      <c r="Y23" s="81">
        <f>IF(Y$7&lt;=0,"",IF(Budget_period="monthly",($E23/12)*$F23*Y$12*Y$8,IF(Budget_period="Quarterly",($E23/12*Y$7)*$F23*Y$12*Y$8,($E23/12*Y$7)*$F23*Y$12*Y$8)))</f>
        <v>0</v>
      </c>
      <c r="Z23" s="81">
        <f>IF(Z$7&lt;=0,"",IF(Budget_period="monthly",($E23/12)*$F23*Z$12*Z$8,IF(Budget_period="Quarterly",($E23/12*Z$7)*$F23*Z$12*Z$8,($E23/12*Z$7)*$F23*Z$12*Z$8)))</f>
        <v>0</v>
      </c>
      <c r="AA23" s="81">
        <f>IF(AA$7&lt;=0,"",IF(Budget_period="monthly",($E23/12)*$F23*AA$12*AA$8,IF(Budget_period="Quarterly",($E23/12*AA$7)*$F23*AA$12*AA$8,($E23/12*AA$7)*$F23*AA$12*AA$8)))</f>
        <v>0</v>
      </c>
      <c r="AB23" s="81">
        <f>IF(AB$7&lt;=0,"",IF(Budget_period="monthly",($E23/12)*$F23*AB$12*AB$8,IF(Budget_period="Quarterly",($E23/12*AB$7)*$F23*AB$12*AB$8,($E23/12*AB$7)*$F23*AB$12*AB$8)))</f>
        <v>0</v>
      </c>
      <c r="AC23" s="81">
        <f>IF(AC$7&lt;=0,"",IF(Budget_period="monthly",($E23/12)*$F23*AC$12*AC$8,IF(Budget_period="Quarterly",($E23/12*AC$7)*$F23*AC$12*AC$8,($E23/12*AC$7)*$F23*AC$12*AC$8)))</f>
        <v>0</v>
      </c>
      <c r="AD23" s="81">
        <f>IF(AD$7&lt;=0,"",IF(Budget_period="monthly",($E23/12)*$F23*AD$12*AD$8,IF(Budget_period="Quarterly",($E23/12*AD$7)*$F23*AD$12*AD$8,($E23/12*AD$7)*$F23*AD$12*AD$8)))</f>
        <v>0</v>
      </c>
      <c r="AE23" s="81">
        <f>IF(AE$7&lt;=0,"",IF(Budget_period="monthly",($E23/12)*$F23*AE$12*AE$8,IF(Budget_period="Quarterly",($E23/12*AE$7)*$F23*AE$12*AE$8,($E23/12*AE$7)*$F23*AE$12*AE$8)))</f>
        <v>0</v>
      </c>
      <c r="AF23" s="81">
        <f>IF(AF$7&lt;=0,"",IF(Budget_period="monthly",($E23/12)*$F23*AF$12*AF$8,IF(Budget_period="Quarterly",($E23/12*AF$7)*$F23*AF$12*AF$8,($E23/12*AF$7)*$F23*AF$12*AF$8)))</f>
        <v>0</v>
      </c>
      <c r="AG23" s="81">
        <f>IF(AG$7&lt;=0,"",IF(Budget_period="monthly",($E23/12)*$F23*AG$12*AG$8,IF(Budget_period="Quarterly",($E23/12*AG$7)*$F23*AG$12*AG$8,($E23/12*AG$7)*$F23*AG$12*AG$8)))</f>
        <v>0</v>
      </c>
      <c r="AH23" s="81">
        <f>IF(AH$7&lt;=0,"",IF(Budget_period="monthly",($E23/12)*$F23*AH$12*AH$8,IF(Budget_period="Quarterly",($E23/12*AH$7)*$F23*AH$12*AH$8,($E23/12*AH$7)*$F23*AH$12*AH$8)))</f>
        <v>0</v>
      </c>
      <c r="AI23" s="81">
        <f>IF(AI$7&lt;=0,"",IF(Budget_period="monthly",($E23/12)*$F23*AI$12*AI$8,IF(Budget_period="Quarterly",($E23/12*AI$7)*$F23*AI$12*AI$8,($E23/12*AI$7)*$F23*AI$12*AI$8)))</f>
        <v>0</v>
      </c>
      <c r="AJ23" s="81">
        <f>IF(AJ$7&lt;=0,"",IF(Budget_period="monthly",($E23/12)*$F23*AJ$12*AJ$8,IF(Budget_period="Quarterly",($E23/12*AJ$7)*$F23*AJ$12*AJ$8,($E23/12*AJ$7)*$F23*AJ$12*AJ$8)))</f>
        <v>0</v>
      </c>
      <c r="AK23" s="81">
        <f>IF(AK$7&lt;=0,"",IF(Budget_period="monthly",($E23/12)*$F23*AK$12*AK$8,IF(Budget_period="Quarterly",($E23/12*AK$7)*$F23*AK$12*AK$8,($E23/12*AK$7)*$F23*AK$12*AK$8)))</f>
        <v>0</v>
      </c>
      <c r="AL23" s="81">
        <f>IF(AL$7&lt;=0,"",IF(Budget_period="monthly",($E23/12)*$F23*AL$12*AL$8,IF(Budget_period="Quarterly",($E23/12*AL$7)*$F23*AL$12*AL$8,($E23/12*AL$7)*$F23*AL$12*AL$8)))</f>
        <v>0</v>
      </c>
      <c r="AM23" s="81">
        <f>IF(AM$7&lt;=0,"",IF(Budget_period="monthly",($E23/12)*$F23*AM$12*AM$8,IF(Budget_period="Quarterly",($E23/12*AM$7)*$F23*AM$12*AM$8,($E23/12*AM$7)*$F23*AM$12*AM$8)))</f>
        <v>0</v>
      </c>
      <c r="AN23" s="81">
        <f>IF(AN$7&lt;=0,"",IF(Budget_period="monthly",($E23/12)*$F23*AN$12*AN$8,IF(Budget_period="Quarterly",($E23/12*AN$7)*$F23*AN$12*AN$8,($E23/12*AN$7)*$F23*AN$12*AN$8)))</f>
        <v>0</v>
      </c>
      <c r="AO23" s="81">
        <f>IF(AO$7&lt;=0,"",IF(Budget_period="monthly",($E23/12)*$F23*AO$12*AO$8,IF(Budget_period="Quarterly",($E23/12*AO$7)*$F23*AO$12*AO$8,($E23/12*AO$7)*$F23*AO$12*AO$8)))</f>
        <v>0</v>
      </c>
      <c r="AP23" s="81">
        <f>IF(AP$7&lt;=0,"",IF(Budget_period="monthly",($E23/12)*$F23*AP$12*AP$8,IF(Budget_period="Quarterly",($E23/12*AP$7)*$F23*AP$12*AP$8,($E23/12*AP$7)*$F23*AP$12*AP$8)))</f>
        <v>0</v>
      </c>
      <c r="AQ23" s="81">
        <f>IF(AQ$7&lt;=0,"",IF(Budget_period="monthly",($E23/12)*$F23*AQ$12*AQ$8,IF(Budget_period="Quarterly",($E23/12*AQ$7)*$F23*AQ$12*AQ$8,($E23/12*AQ$7)*$F23*AQ$12*AQ$8)))</f>
        <v>0</v>
      </c>
      <c r="AR23" s="81">
        <f>IF(AR$7&lt;=0,"",IF(Budget_period="monthly",($E23/12)*$F23*AR$12*AR$8,IF(Budget_period="Quarterly",($E23/12*AR$7)*$F23*AR$12*AR$8,($E23/12*AR$7)*$F23*AR$12*AR$8)))</f>
        <v>0</v>
      </c>
      <c r="AS23" s="81">
        <f>IF(AS$7&lt;=0,"",IF(Budget_period="monthly",($E23/12)*$F23*AS$12*AS$8,IF(Budget_period="Quarterly",($E23/12*AS$7)*$F23*AS$12*AS$8,($E23/12*AS$7)*$F23*AS$12*AS$8)))</f>
        <v>0</v>
      </c>
      <c r="AT23" s="81">
        <f>IF(AT$7&lt;=0,"",IF(Budget_period="monthly",($E23/12)*$F23*AT$12*AT$8,IF(Budget_period="Quarterly",($E23/12*AT$7)*$F23*AT$12*AT$8,($E23/12*AT$7)*$F23*AT$12*AT$8)))</f>
        <v>0</v>
      </c>
      <c r="AU23" s="81">
        <f>IF(AU$7&lt;=0,"",IF(Budget_period="monthly",($E23/12)*$F23*AU$12*AU$8,IF(Budget_period="Quarterly",($E23/12*AU$7)*$F23*AU$12*AU$8,($E23/12*AU$7)*$F23*AU$12*AU$8)))</f>
        <v>0</v>
      </c>
      <c r="AV23" s="81">
        <f>IF(AV$7&lt;=0,"",IF(Budget_period="monthly",($E23/12)*$F23*AV$12*AV$8,IF(Budget_period="Quarterly",($E23/12*AV$7)*$F23*AV$12*AV$8,($E23/12*AV$7)*$F23*AV$12*AV$8)))</f>
        <v>0</v>
      </c>
      <c r="AW23" s="81">
        <f>IF(AW$7&lt;=0,"",IF(Budget_period="monthly",($E23/12)*$F23*AW$12*AW$8,IF(Budget_period="Quarterly",($E23/12*AW$7)*$F23*AW$12*AW$8,($E23/12*AW$7)*$F23*AW$12*AW$8)))</f>
        <v>0</v>
      </c>
      <c r="AX23" s="81">
        <f>IF(AX$7&lt;=0,"",IF(Budget_period="monthly",($E23/12)*$F23*AX$12*AX$8,IF(Budget_period="Quarterly",($E23/12*AX$7)*$F23*AX$12*AX$8,($E23/12*AX$7)*$F23*AX$12*AX$8)))</f>
        <v>0</v>
      </c>
      <c r="AY23" s="81">
        <f>IF(AY$7&lt;=0,"",IF(Budget_period="monthly",($E23/12)*$F23*AY$12*AY$8,IF(Budget_period="Quarterly",($E23/12*AY$7)*$F23*AY$12*AY$8,($E23/12*AY$7)*$F23*AY$12*AY$8)))</f>
        <v>0</v>
      </c>
      <c r="AZ23" s="81">
        <f>IF(AZ$7&lt;=0,"",IF(Budget_period="monthly",($E23/12)*$F23*AZ$12*AZ$8,IF(Budget_period="Quarterly",($E23/12*AZ$7)*$F23*AZ$12*AZ$8,($E23/12*AZ$7)*$F23*AZ$12*AZ$8)))</f>
        <v>0</v>
      </c>
      <c r="BA23" s="81">
        <f>IF(BA$7&lt;=0,"",IF(Budget_period="monthly",($E23/12)*$F23*BA$12*BA$8,IF(Budget_period="Quarterly",($E23/12*BA$7)*$F23*BA$12*BA$8,($E23/12*BA$7)*$F23*BA$12*BA$8)))</f>
        <v>0</v>
      </c>
      <c r="BB23" s="81">
        <f>IF(BB$7&lt;=0,"",IF(Budget_period="monthly",($E23/12)*$F23*BB$12*BB$8,IF(Budget_period="Quarterly",($E23/12*BB$7)*$F23*BB$12*BB$8,($E23/12*BB$7)*$F23*BB$12*BB$8)))</f>
        <v>0</v>
      </c>
      <c r="BC23" s="81">
        <f>IF(BC$7&lt;=0,"",IF(Budget_period="monthly",($E23/12)*$F23*BC$12*BC$8,IF(Budget_period="Quarterly",($E23/12*BC$7)*$F23*BC$12*BC$8,($E23/12*BC$7)*$F23*BC$12*BC$8)))</f>
        <v>0</v>
      </c>
      <c r="BD23" s="81">
        <f>IF(BD$7&lt;=0,"",IF(Budget_period="monthly",($E23/12)*$F23*BD$12*BD$8,IF(Budget_period="Quarterly",($E23/12*BD$7)*$F23*BD$12*BD$8,($E23/12*BD$7)*$F23*BD$12*BD$8)))</f>
        <v>0</v>
      </c>
      <c r="BE23" s="81">
        <f>IF(BE$7&lt;=0,"",IF(Budget_period="monthly",($E23/12)*$F23*BE$12*BE$8,IF(Budget_period="Quarterly",($E23/12*BE$7)*$F23*BE$12*BE$8,($E23/12*BE$7)*$F23*BE$12*BE$8)))</f>
        <v>0</v>
      </c>
      <c r="BF23" s="81">
        <f>IF(BF$7&lt;=0,"",IF(Budget_period="monthly",($E23/12)*$F23*BF$12*BF$8,IF(Budget_period="Quarterly",($E23/12*BF$7)*$F23*BF$12*BF$8,($E23/12*BF$7)*$F23*BF$12*BF$8)))</f>
        <v>0</v>
      </c>
      <c r="BG23" s="81">
        <f>IF(BG$7&lt;=0,"",IF(Budget_period="monthly",($E23/12)*$F23*BG$12*BG$8,IF(Budget_period="Quarterly",($E23/12*BG$7)*$F23*BG$12*BG$8,($E23/12*BG$7)*$F23*BG$12*BG$8)))</f>
        <v>0</v>
      </c>
      <c r="BH23" s="81">
        <f>IF(BH$7&lt;=0,"",IF(Budget_period="monthly",($E23/12)*$F23*BH$12*BH$8,IF(Budget_period="Quarterly",($E23/12*BH$7)*$F23*BH$12*BH$8,($E23/12*BH$7)*$F23*BH$12*BH$8)))</f>
        <v>0</v>
      </c>
      <c r="BI23" s="81">
        <f>IF(BI$7&lt;=0,"",IF(Budget_period="monthly",($E23/12)*$F23*BI$12*BI$8,IF(Budget_period="Quarterly",($E23/12*BI$7)*$F23*BI$12*BI$8,($E23/12*BI$7)*$F23*BI$12*BI$8)))</f>
        <v>0</v>
      </c>
      <c r="BJ23" s="81">
        <f>IF(BJ$7&lt;=0,"",IF(Budget_period="monthly",($E23/12)*$F23*BJ$12*BJ$8,IF(Budget_period="Quarterly",($E23/12*BJ$7)*$F23*BJ$12*BJ$8,($E23/12*BJ$7)*$F23*BJ$12*BJ$8)))</f>
        <v>0</v>
      </c>
      <c r="BK23" s="81">
        <f>IF(BK$7&lt;=0,"",IF(Budget_period="monthly",($E23/12)*$F23*BK$12*BK$8,IF(Budget_period="Quarterly",($E23/12*BK$7)*$F23*BK$12*BK$8,($E23/12*BK$7)*$F23*BK$12*BK$8)))</f>
        <v>0</v>
      </c>
      <c r="BL23" s="81">
        <f>IF(BL$7&lt;=0,"",IF(Budget_period="monthly",($E23/12)*$F23*BL$12*BL$8,IF(Budget_period="Quarterly",($E23/12*BL$7)*$F23*BL$12*BL$8,($E23/12*BL$7)*$F23*BL$12*BL$8)))</f>
        <v>0</v>
      </c>
      <c r="BM23" s="81">
        <f>IF(BM$7&lt;=0,"",IF(Budget_period="monthly",($E23/12)*$F23*BM$12*BM$8,IF(Budget_period="Quarterly",($E23/12*BM$7)*$F23*BM$12*BM$8,($E23/12*BM$7)*$F23*BM$12*BM$8)))</f>
        <v>0</v>
      </c>
      <c r="BN23" s="81">
        <f>IF(BN$7&lt;=0,"",IF(Budget_period="monthly",($E23/12)*$F23*BN$12*BN$8,IF(Budget_period="Quarterly",($E23/12*BN$7)*$F23*BN$12*BN$8,($E23/12*BN$7)*$F23*BN$12*BN$8)))</f>
        <v>0</v>
      </c>
      <c r="BO23" s="81">
        <f>IF(BO$7&lt;=0,"",IF(Budget_period="monthly",($E23/12)*$F23*BO$12*BO$8,IF(Budget_period="Quarterly",($E23/12*BO$7)*$F23*BO$12*BO$8,($E23/12*BO$7)*$F23*BO$12*BO$8)))</f>
        <v>0</v>
      </c>
      <c r="BP23" s="82"/>
      <c r="BQ23" s="83">
        <f t="shared" si="3"/>
        <v>0</v>
      </c>
      <c r="BR23" s="83">
        <f t="shared" si="4"/>
        <v>0</v>
      </c>
    </row>
    <row r="24" ht="15.75" customHeight="1">
      <c r="B24" s="77" t="s">
        <v>133</v>
      </c>
      <c r="C24" s="78"/>
      <c r="D24" s="84"/>
      <c r="E24" s="85"/>
      <c r="F24" s="86"/>
      <c r="G24" s="84"/>
      <c r="H24" s="81">
        <f>IF(H$7&lt;=0,"",IF(Budget_period="monthly",($E24/12)*$F24*H$12*H$8,IF(Budget_period="Quarterly",($E24/12*H$7)*$F24*H$12*H$8,($E24/12*H$7)*$F24*H$12*H$8)))</f>
        <v>0</v>
      </c>
      <c r="I24" s="81">
        <f>IF(I$7&lt;=0,"",IF(Budget_period="monthly",($E24/12)*$F24*I$12*I$8,IF(Budget_period="Quarterly",($E24/12*I$7)*$F24*I$12*I$8,($E24/12*I$7)*$F24*I$12*I$8)))</f>
        <v>0</v>
      </c>
      <c r="J24" s="81">
        <f>IF(J$7&lt;=0,"",IF(Budget_period="monthly",($E24/12)*$F24*J$12*J$8,IF(Budget_period="Quarterly",($E24/12*J$7)*$F24*J$12*J$8,($E24/12*J$7)*$F24*J$12*J$8)))</f>
        <v>0</v>
      </c>
      <c r="K24" s="81">
        <f>IF(K$7&lt;=0,"",IF(Budget_period="monthly",($E24/12)*$F24*K$12*K$8,IF(Budget_period="Quarterly",($E24/12*K$7)*$F24*K$12*K$8,($E24/12*K$7)*$F24*K$12*K$8)))</f>
        <v>0</v>
      </c>
      <c r="L24" s="81">
        <f>IF(L$7&lt;=0,"",IF(Budget_period="monthly",($E24/12)*$F24*L$12*L$8,IF(Budget_period="Quarterly",($E24/12*L$7)*$F24*L$12*L$8,($E24/12*L$7)*$F24*L$12*L$8)))</f>
        <v>0</v>
      </c>
      <c r="M24" s="81">
        <f>IF(M$7&lt;=0,"",IF(Budget_period="monthly",($E24/12)*$F24*M$12*M$8,IF(Budget_period="Quarterly",($E24/12*M$7)*$F24*M$12*M$8,($E24/12*M$7)*$F24*M$12*M$8)))</f>
        <v>0</v>
      </c>
      <c r="N24" s="81">
        <f>IF(N$7&lt;=0,"",IF(Budget_period="monthly",($E24/12)*$F24*N$12*N$8,IF(Budget_period="Quarterly",($E24/12*N$7)*$F24*N$12*N$8,($E24/12*N$7)*$F24*N$12*N$8)))</f>
        <v>0</v>
      </c>
      <c r="O24" s="81">
        <f>IF(O$7&lt;=0,"",IF(Budget_period="monthly",($E24/12)*$F24*O$12*O$8,IF(Budget_period="Quarterly",($E24/12*O$7)*$F24*O$12*O$8,($E24/12*O$7)*$F24*O$12*O$8)))</f>
        <v>0</v>
      </c>
      <c r="P24" s="81">
        <f>IF(P$7&lt;=0,"",IF(Budget_period="monthly",($E24/12)*$F24*P$12*P$8,IF(Budget_period="Quarterly",($E24/12*P$7)*$F24*P$12*P$8,($E24/12*P$7)*$F24*P$12*P$8)))</f>
        <v>0</v>
      </c>
      <c r="Q24" s="81">
        <f>IF(Q$7&lt;=0,"",IF(Budget_period="monthly",($E24/12)*$F24*Q$12*Q$8,IF(Budget_period="Quarterly",($E24/12*Q$7)*$F24*Q$12*Q$8,($E24/12*Q$7)*$F24*Q$12*Q$8)))</f>
        <v>0</v>
      </c>
      <c r="R24" s="81">
        <f>IF(R$7&lt;=0,"",IF(Budget_period="monthly",($E24/12)*$F24*R$12*R$8,IF(Budget_period="Quarterly",($E24/12*R$7)*$F24*R$12*R$8,($E24/12*R$7)*$F24*R$12*R$8)))</f>
        <v>0</v>
      </c>
      <c r="S24" s="81">
        <f>IF(S$7&lt;=0,"",IF(Budget_period="monthly",($E24/12)*$F24*S$12*S$8,IF(Budget_period="Quarterly",($E24/12*S$7)*$F24*S$12*S$8,($E24/12*S$7)*$F24*S$12*S$8)))</f>
        <v>0</v>
      </c>
      <c r="T24" s="81">
        <f>IF(T$7&lt;=0,"",IF(Budget_period="monthly",($E24/12)*$F24*T$12*T$8,IF(Budget_period="Quarterly",($E24/12*T$7)*$F24*T$12*T$8,($E24/12*T$7)*$F24*T$12*T$8)))</f>
        <v>0</v>
      </c>
      <c r="U24" s="81">
        <f>IF(U$7&lt;=0,"",IF(Budget_period="monthly",($E24/12)*$F24*U$12*U$8,IF(Budget_period="Quarterly",($E24/12*U$7)*$F24*U$12*U$8,($E24/12*U$7)*$F24*U$12*U$8)))</f>
        <v>0</v>
      </c>
      <c r="V24" s="81">
        <f>IF(V$7&lt;=0,"",IF(Budget_period="monthly",($E24/12)*$F24*V$12*V$8,IF(Budget_period="Quarterly",($E24/12*V$7)*$F24*V$12*V$8,($E24/12*V$7)*$F24*V$12*V$8)))</f>
        <v>0</v>
      </c>
      <c r="W24" s="81">
        <f>IF(W$7&lt;=0,"",IF(Budget_period="monthly",($E24/12)*$F24*W$12*W$8,IF(Budget_period="Quarterly",($E24/12*W$7)*$F24*W$12*W$8,($E24/12*W$7)*$F24*W$12*W$8)))</f>
        <v>0</v>
      </c>
      <c r="X24" s="81">
        <f>IF(X$7&lt;=0,"",IF(Budget_period="monthly",($E24/12)*$F24*X$12*X$8,IF(Budget_period="Quarterly",($E24/12*X$7)*$F24*X$12*X$8,($E24/12*X$7)*$F24*X$12*X$8)))</f>
        <v>0</v>
      </c>
      <c r="Y24" s="81">
        <f>IF(Y$7&lt;=0,"",IF(Budget_period="monthly",($E24/12)*$F24*Y$12*Y$8,IF(Budget_period="Quarterly",($E24/12*Y$7)*$F24*Y$12*Y$8,($E24/12*Y$7)*$F24*Y$12*Y$8)))</f>
        <v>0</v>
      </c>
      <c r="Z24" s="81">
        <f>IF(Z$7&lt;=0,"",IF(Budget_period="monthly",($E24/12)*$F24*Z$12*Z$8,IF(Budget_period="Quarterly",($E24/12*Z$7)*$F24*Z$12*Z$8,($E24/12*Z$7)*$F24*Z$12*Z$8)))</f>
        <v>0</v>
      </c>
      <c r="AA24" s="81">
        <f>IF(AA$7&lt;=0,"",IF(Budget_period="monthly",($E24/12)*$F24*AA$12*AA$8,IF(Budget_period="Quarterly",($E24/12*AA$7)*$F24*AA$12*AA$8,($E24/12*AA$7)*$F24*AA$12*AA$8)))</f>
        <v>0</v>
      </c>
      <c r="AB24" s="81">
        <f>IF(AB$7&lt;=0,"",IF(Budget_period="monthly",($E24/12)*$F24*AB$12*AB$8,IF(Budget_period="Quarterly",($E24/12*AB$7)*$F24*AB$12*AB$8,($E24/12*AB$7)*$F24*AB$12*AB$8)))</f>
        <v>0</v>
      </c>
      <c r="AC24" s="81">
        <f>IF(AC$7&lt;=0,"",IF(Budget_period="monthly",($E24/12)*$F24*AC$12*AC$8,IF(Budget_period="Quarterly",($E24/12*AC$7)*$F24*AC$12*AC$8,($E24/12*AC$7)*$F24*AC$12*AC$8)))</f>
        <v>0</v>
      </c>
      <c r="AD24" s="81">
        <f>IF(AD$7&lt;=0,"",IF(Budget_period="monthly",($E24/12)*$F24*AD$12*AD$8,IF(Budget_period="Quarterly",($E24/12*AD$7)*$F24*AD$12*AD$8,($E24/12*AD$7)*$F24*AD$12*AD$8)))</f>
        <v>0</v>
      </c>
      <c r="AE24" s="81">
        <f>IF(AE$7&lt;=0,"",IF(Budget_period="monthly",($E24/12)*$F24*AE$12*AE$8,IF(Budget_period="Quarterly",($E24/12*AE$7)*$F24*AE$12*AE$8,($E24/12*AE$7)*$F24*AE$12*AE$8)))</f>
        <v>0</v>
      </c>
      <c r="AF24" s="81">
        <f>IF(AF$7&lt;=0,"",IF(Budget_period="monthly",($E24/12)*$F24*AF$12*AF$8,IF(Budget_period="Quarterly",($E24/12*AF$7)*$F24*AF$12*AF$8,($E24/12*AF$7)*$F24*AF$12*AF$8)))</f>
        <v>0</v>
      </c>
      <c r="AG24" s="81">
        <f>IF(AG$7&lt;=0,"",IF(Budget_period="monthly",($E24/12)*$F24*AG$12*AG$8,IF(Budget_period="Quarterly",($E24/12*AG$7)*$F24*AG$12*AG$8,($E24/12*AG$7)*$F24*AG$12*AG$8)))</f>
        <v>0</v>
      </c>
      <c r="AH24" s="81">
        <f>IF(AH$7&lt;=0,"",IF(Budget_period="monthly",($E24/12)*$F24*AH$12*AH$8,IF(Budget_period="Quarterly",($E24/12*AH$7)*$F24*AH$12*AH$8,($E24/12*AH$7)*$F24*AH$12*AH$8)))</f>
        <v>0</v>
      </c>
      <c r="AI24" s="81">
        <f>IF(AI$7&lt;=0,"",IF(Budget_period="monthly",($E24/12)*$F24*AI$12*AI$8,IF(Budget_period="Quarterly",($E24/12*AI$7)*$F24*AI$12*AI$8,($E24/12*AI$7)*$F24*AI$12*AI$8)))</f>
        <v>0</v>
      </c>
      <c r="AJ24" s="81">
        <f>IF(AJ$7&lt;=0,"",IF(Budget_period="monthly",($E24/12)*$F24*AJ$12*AJ$8,IF(Budget_period="Quarterly",($E24/12*AJ$7)*$F24*AJ$12*AJ$8,($E24/12*AJ$7)*$F24*AJ$12*AJ$8)))</f>
        <v>0</v>
      </c>
      <c r="AK24" s="81">
        <f>IF(AK$7&lt;=0,"",IF(Budget_period="monthly",($E24/12)*$F24*AK$12*AK$8,IF(Budget_period="Quarterly",($E24/12*AK$7)*$F24*AK$12*AK$8,($E24/12*AK$7)*$F24*AK$12*AK$8)))</f>
        <v>0</v>
      </c>
      <c r="AL24" s="81">
        <f>IF(AL$7&lt;=0,"",IF(Budget_period="monthly",($E24/12)*$F24*AL$12*AL$8,IF(Budget_period="Quarterly",($E24/12*AL$7)*$F24*AL$12*AL$8,($E24/12*AL$7)*$F24*AL$12*AL$8)))</f>
        <v>0</v>
      </c>
      <c r="AM24" s="81">
        <f>IF(AM$7&lt;=0,"",IF(Budget_period="monthly",($E24/12)*$F24*AM$12*AM$8,IF(Budget_period="Quarterly",($E24/12*AM$7)*$F24*AM$12*AM$8,($E24/12*AM$7)*$F24*AM$12*AM$8)))</f>
        <v>0</v>
      </c>
      <c r="AN24" s="81">
        <f>IF(AN$7&lt;=0,"",IF(Budget_period="monthly",($E24/12)*$F24*AN$12*AN$8,IF(Budget_period="Quarterly",($E24/12*AN$7)*$F24*AN$12*AN$8,($E24/12*AN$7)*$F24*AN$12*AN$8)))</f>
        <v>0</v>
      </c>
      <c r="AO24" s="81">
        <f>IF(AO$7&lt;=0,"",IF(Budget_period="monthly",($E24/12)*$F24*AO$12*AO$8,IF(Budget_period="Quarterly",($E24/12*AO$7)*$F24*AO$12*AO$8,($E24/12*AO$7)*$F24*AO$12*AO$8)))</f>
        <v>0</v>
      </c>
      <c r="AP24" s="81">
        <f>IF(AP$7&lt;=0,"",IF(Budget_period="monthly",($E24/12)*$F24*AP$12*AP$8,IF(Budget_period="Quarterly",($E24/12*AP$7)*$F24*AP$12*AP$8,($E24/12*AP$7)*$F24*AP$12*AP$8)))</f>
        <v>0</v>
      </c>
      <c r="AQ24" s="81">
        <f>IF(AQ$7&lt;=0,"",IF(Budget_period="monthly",($E24/12)*$F24*AQ$12*AQ$8,IF(Budget_period="Quarterly",($E24/12*AQ$7)*$F24*AQ$12*AQ$8,($E24/12*AQ$7)*$F24*AQ$12*AQ$8)))</f>
        <v>0</v>
      </c>
      <c r="AR24" s="81">
        <f>IF(AR$7&lt;=0,"",IF(Budget_period="monthly",($E24/12)*$F24*AR$12*AR$8,IF(Budget_period="Quarterly",($E24/12*AR$7)*$F24*AR$12*AR$8,($E24/12*AR$7)*$F24*AR$12*AR$8)))</f>
        <v>0</v>
      </c>
      <c r="AS24" s="81">
        <f>IF(AS$7&lt;=0,"",IF(Budget_period="monthly",($E24/12)*$F24*AS$12*AS$8,IF(Budget_period="Quarterly",($E24/12*AS$7)*$F24*AS$12*AS$8,($E24/12*AS$7)*$F24*AS$12*AS$8)))</f>
        <v>0</v>
      </c>
      <c r="AT24" s="81">
        <f>IF(AT$7&lt;=0,"",IF(Budget_period="monthly",($E24/12)*$F24*AT$12*AT$8,IF(Budget_period="Quarterly",($E24/12*AT$7)*$F24*AT$12*AT$8,($E24/12*AT$7)*$F24*AT$12*AT$8)))</f>
        <v>0</v>
      </c>
      <c r="AU24" s="81">
        <f>IF(AU$7&lt;=0,"",IF(Budget_period="monthly",($E24/12)*$F24*AU$12*AU$8,IF(Budget_period="Quarterly",($E24/12*AU$7)*$F24*AU$12*AU$8,($E24/12*AU$7)*$F24*AU$12*AU$8)))</f>
        <v>0</v>
      </c>
      <c r="AV24" s="81">
        <f>IF(AV$7&lt;=0,"",IF(Budget_period="monthly",($E24/12)*$F24*AV$12*AV$8,IF(Budget_period="Quarterly",($E24/12*AV$7)*$F24*AV$12*AV$8,($E24/12*AV$7)*$F24*AV$12*AV$8)))</f>
        <v>0</v>
      </c>
      <c r="AW24" s="81">
        <f>IF(AW$7&lt;=0,"",IF(Budget_period="monthly",($E24/12)*$F24*AW$12*AW$8,IF(Budget_period="Quarterly",($E24/12*AW$7)*$F24*AW$12*AW$8,($E24/12*AW$7)*$F24*AW$12*AW$8)))</f>
        <v>0</v>
      </c>
      <c r="AX24" s="81">
        <f>IF(AX$7&lt;=0,"",IF(Budget_period="monthly",($E24/12)*$F24*AX$12*AX$8,IF(Budget_period="Quarterly",($E24/12*AX$7)*$F24*AX$12*AX$8,($E24/12*AX$7)*$F24*AX$12*AX$8)))</f>
        <v>0</v>
      </c>
      <c r="AY24" s="81">
        <f>IF(AY$7&lt;=0,"",IF(Budget_period="monthly",($E24/12)*$F24*AY$12*AY$8,IF(Budget_period="Quarterly",($E24/12*AY$7)*$F24*AY$12*AY$8,($E24/12*AY$7)*$F24*AY$12*AY$8)))</f>
        <v>0</v>
      </c>
      <c r="AZ24" s="81">
        <f>IF(AZ$7&lt;=0,"",IF(Budget_period="monthly",($E24/12)*$F24*AZ$12*AZ$8,IF(Budget_period="Quarterly",($E24/12*AZ$7)*$F24*AZ$12*AZ$8,($E24/12*AZ$7)*$F24*AZ$12*AZ$8)))</f>
        <v>0</v>
      </c>
      <c r="BA24" s="81">
        <f>IF(BA$7&lt;=0,"",IF(Budget_period="monthly",($E24/12)*$F24*BA$12*BA$8,IF(Budget_period="Quarterly",($E24/12*BA$7)*$F24*BA$12*BA$8,($E24/12*BA$7)*$F24*BA$12*BA$8)))</f>
        <v>0</v>
      </c>
      <c r="BB24" s="81">
        <f>IF(BB$7&lt;=0,"",IF(Budget_period="monthly",($E24/12)*$F24*BB$12*BB$8,IF(Budget_period="Quarterly",($E24/12*BB$7)*$F24*BB$12*BB$8,($E24/12*BB$7)*$F24*BB$12*BB$8)))</f>
        <v>0</v>
      </c>
      <c r="BC24" s="81">
        <f>IF(BC$7&lt;=0,"",IF(Budget_period="monthly",($E24/12)*$F24*BC$12*BC$8,IF(Budget_period="Quarterly",($E24/12*BC$7)*$F24*BC$12*BC$8,($E24/12*BC$7)*$F24*BC$12*BC$8)))</f>
        <v>0</v>
      </c>
      <c r="BD24" s="81">
        <f>IF(BD$7&lt;=0,"",IF(Budget_period="monthly",($E24/12)*$F24*BD$12*BD$8,IF(Budget_period="Quarterly",($E24/12*BD$7)*$F24*BD$12*BD$8,($E24/12*BD$7)*$F24*BD$12*BD$8)))</f>
        <v>0</v>
      </c>
      <c r="BE24" s="81">
        <f>IF(BE$7&lt;=0,"",IF(Budget_period="monthly",($E24/12)*$F24*BE$12*BE$8,IF(Budget_period="Quarterly",($E24/12*BE$7)*$F24*BE$12*BE$8,($E24/12*BE$7)*$F24*BE$12*BE$8)))</f>
        <v>0</v>
      </c>
      <c r="BF24" s="81">
        <f>IF(BF$7&lt;=0,"",IF(Budget_period="monthly",($E24/12)*$F24*BF$12*BF$8,IF(Budget_period="Quarterly",($E24/12*BF$7)*$F24*BF$12*BF$8,($E24/12*BF$7)*$F24*BF$12*BF$8)))</f>
        <v>0</v>
      </c>
      <c r="BG24" s="81">
        <f>IF(BG$7&lt;=0,"",IF(Budget_period="monthly",($E24/12)*$F24*BG$12*BG$8,IF(Budget_period="Quarterly",($E24/12*BG$7)*$F24*BG$12*BG$8,($E24/12*BG$7)*$F24*BG$12*BG$8)))</f>
        <v>0</v>
      </c>
      <c r="BH24" s="81">
        <f>IF(BH$7&lt;=0,"",IF(Budget_period="monthly",($E24/12)*$F24*BH$12*BH$8,IF(Budget_period="Quarterly",($E24/12*BH$7)*$F24*BH$12*BH$8,($E24/12*BH$7)*$F24*BH$12*BH$8)))</f>
        <v>0</v>
      </c>
      <c r="BI24" s="81">
        <f>IF(BI$7&lt;=0,"",IF(Budget_period="monthly",($E24/12)*$F24*BI$12*BI$8,IF(Budget_period="Quarterly",($E24/12*BI$7)*$F24*BI$12*BI$8,($E24/12*BI$7)*$F24*BI$12*BI$8)))</f>
        <v>0</v>
      </c>
      <c r="BJ24" s="81">
        <f>IF(BJ$7&lt;=0,"",IF(Budget_period="monthly",($E24/12)*$F24*BJ$12*BJ$8,IF(Budget_period="Quarterly",($E24/12*BJ$7)*$F24*BJ$12*BJ$8,($E24/12*BJ$7)*$F24*BJ$12*BJ$8)))</f>
        <v>0</v>
      </c>
      <c r="BK24" s="81">
        <f>IF(BK$7&lt;=0,"",IF(Budget_period="monthly",($E24/12)*$F24*BK$12*BK$8,IF(Budget_period="Quarterly",($E24/12*BK$7)*$F24*BK$12*BK$8,($E24/12*BK$7)*$F24*BK$12*BK$8)))</f>
        <v>0</v>
      </c>
      <c r="BL24" s="81">
        <f>IF(BL$7&lt;=0,"",IF(Budget_period="monthly",($E24/12)*$F24*BL$12*BL$8,IF(Budget_period="Quarterly",($E24/12*BL$7)*$F24*BL$12*BL$8,($E24/12*BL$7)*$F24*BL$12*BL$8)))</f>
        <v>0</v>
      </c>
      <c r="BM24" s="81">
        <f>IF(BM$7&lt;=0,"",IF(Budget_period="monthly",($E24/12)*$F24*BM$12*BM$8,IF(Budget_period="Quarterly",($E24/12*BM$7)*$F24*BM$12*BM$8,($E24/12*BM$7)*$F24*BM$12*BM$8)))</f>
        <v>0</v>
      </c>
      <c r="BN24" s="81">
        <f>IF(BN$7&lt;=0,"",IF(Budget_period="monthly",($E24/12)*$F24*BN$12*BN$8,IF(Budget_period="Quarterly",($E24/12*BN$7)*$F24*BN$12*BN$8,($E24/12*BN$7)*$F24*BN$12*BN$8)))</f>
        <v>0</v>
      </c>
      <c r="BO24" s="81">
        <f>IF(BO$7&lt;=0,"",IF(Budget_period="monthly",($E24/12)*$F24*BO$12*BO$8,IF(Budget_period="Quarterly",($E24/12*BO$7)*$F24*BO$12*BO$8,($E24/12*BO$7)*$F24*BO$12*BO$8)))</f>
        <v>0</v>
      </c>
      <c r="BP24" s="82"/>
      <c r="BQ24" s="83">
        <f t="shared" si="3"/>
        <v>0</v>
      </c>
      <c r="BR24" s="83">
        <f t="shared" si="4"/>
        <v>0</v>
      </c>
    </row>
    <row r="25" ht="15.75" customHeight="1">
      <c r="B25" s="77" t="s">
        <v>133</v>
      </c>
      <c r="C25" s="78"/>
      <c r="D25" s="84"/>
      <c r="E25" s="85"/>
      <c r="F25" s="86"/>
      <c r="G25" s="84"/>
      <c r="H25" s="81">
        <f>IF(H$7&lt;=0,"",IF(Budget_period="monthly",($E25/12)*$F25*H$12*H$8,IF(Budget_period="Quarterly",($E25/12*H$7)*$F25*H$12*H$8,($E25/12*H$7)*$F25*H$12*H$8)))</f>
        <v>0</v>
      </c>
      <c r="I25" s="81">
        <f>IF(I$7&lt;=0,"",IF(Budget_period="monthly",($E25/12)*$F25*I$12*I$8,IF(Budget_period="Quarterly",($E25/12*I$7)*$F25*I$12*I$8,($E25/12*I$7)*$F25*I$12*I$8)))</f>
        <v>0</v>
      </c>
      <c r="J25" s="81">
        <f>IF(J$7&lt;=0,"",IF(Budget_period="monthly",($E25/12)*$F25*J$12*J$8,IF(Budget_period="Quarterly",($E25/12*J$7)*$F25*J$12*J$8,($E25/12*J$7)*$F25*J$12*J$8)))</f>
        <v>0</v>
      </c>
      <c r="K25" s="81">
        <f>IF(K$7&lt;=0,"",IF(Budget_period="monthly",($E25/12)*$F25*K$12*K$8,IF(Budget_period="Quarterly",($E25/12*K$7)*$F25*K$12*K$8,($E25/12*K$7)*$F25*K$12*K$8)))</f>
        <v>0</v>
      </c>
      <c r="L25" s="81">
        <f>IF(L$7&lt;=0,"",IF(Budget_period="monthly",($E25/12)*$F25*L$12*L$8,IF(Budget_period="Quarterly",($E25/12*L$7)*$F25*L$12*L$8,($E25/12*L$7)*$F25*L$12*L$8)))</f>
        <v>0</v>
      </c>
      <c r="M25" s="81">
        <f>IF(M$7&lt;=0,"",IF(Budget_period="monthly",($E25/12)*$F25*M$12*M$8,IF(Budget_period="Quarterly",($E25/12*M$7)*$F25*M$12*M$8,($E25/12*M$7)*$F25*M$12*M$8)))</f>
        <v>0</v>
      </c>
      <c r="N25" s="81">
        <f>IF(N$7&lt;=0,"",IF(Budget_period="monthly",($E25/12)*$F25*N$12*N$8,IF(Budget_period="Quarterly",($E25/12*N$7)*$F25*N$12*N$8,($E25/12*N$7)*$F25*N$12*N$8)))</f>
        <v>0</v>
      </c>
      <c r="O25" s="81">
        <f>IF(O$7&lt;=0,"",IF(Budget_period="monthly",($E25/12)*$F25*O$12*O$8,IF(Budget_period="Quarterly",($E25/12*O$7)*$F25*O$12*O$8,($E25/12*O$7)*$F25*O$12*O$8)))</f>
        <v>0</v>
      </c>
      <c r="P25" s="81">
        <f>IF(P$7&lt;=0,"",IF(Budget_period="monthly",($E25/12)*$F25*P$12*P$8,IF(Budget_period="Quarterly",($E25/12*P$7)*$F25*P$12*P$8,($E25/12*P$7)*$F25*P$12*P$8)))</f>
        <v>0</v>
      </c>
      <c r="Q25" s="81">
        <f>IF(Q$7&lt;=0,"",IF(Budget_period="monthly",($E25/12)*$F25*Q$12*Q$8,IF(Budget_period="Quarterly",($E25/12*Q$7)*$F25*Q$12*Q$8,($E25/12*Q$7)*$F25*Q$12*Q$8)))</f>
        <v>0</v>
      </c>
      <c r="R25" s="81">
        <f>IF(R$7&lt;=0,"",IF(Budget_period="monthly",($E25/12)*$F25*R$12*R$8,IF(Budget_period="Quarterly",($E25/12*R$7)*$F25*R$12*R$8,($E25/12*R$7)*$F25*R$12*R$8)))</f>
        <v>0</v>
      </c>
      <c r="S25" s="81">
        <f>IF(S$7&lt;=0,"",IF(Budget_period="monthly",($E25/12)*$F25*S$12*S$8,IF(Budget_period="Quarterly",($E25/12*S$7)*$F25*S$12*S$8,($E25/12*S$7)*$F25*S$12*S$8)))</f>
        <v>0</v>
      </c>
      <c r="T25" s="81">
        <f>IF(T$7&lt;=0,"",IF(Budget_period="monthly",($E25/12)*$F25*T$12*T$8,IF(Budget_period="Quarterly",($E25/12*T$7)*$F25*T$12*T$8,($E25/12*T$7)*$F25*T$12*T$8)))</f>
        <v>0</v>
      </c>
      <c r="U25" s="81">
        <f>IF(U$7&lt;=0,"",IF(Budget_period="monthly",($E25/12)*$F25*U$12*U$8,IF(Budget_period="Quarterly",($E25/12*U$7)*$F25*U$12*U$8,($E25/12*U$7)*$F25*U$12*U$8)))</f>
        <v>0</v>
      </c>
      <c r="V25" s="81">
        <f>IF(V$7&lt;=0,"",IF(Budget_period="monthly",($E25/12)*$F25*V$12*V$8,IF(Budget_period="Quarterly",($E25/12*V$7)*$F25*V$12*V$8,($E25/12*V$7)*$F25*V$12*V$8)))</f>
        <v>0</v>
      </c>
      <c r="W25" s="81">
        <f>IF(W$7&lt;=0,"",IF(Budget_period="monthly",($E25/12)*$F25*W$12*W$8,IF(Budget_period="Quarterly",($E25/12*W$7)*$F25*W$12*W$8,($E25/12*W$7)*$F25*W$12*W$8)))</f>
        <v>0</v>
      </c>
      <c r="X25" s="81">
        <f>IF(X$7&lt;=0,"",IF(Budget_period="monthly",($E25/12)*$F25*X$12*X$8,IF(Budget_period="Quarterly",($E25/12*X$7)*$F25*X$12*X$8,($E25/12*X$7)*$F25*X$12*X$8)))</f>
        <v>0</v>
      </c>
      <c r="Y25" s="81">
        <f>IF(Y$7&lt;=0,"",IF(Budget_period="monthly",($E25/12)*$F25*Y$12*Y$8,IF(Budget_period="Quarterly",($E25/12*Y$7)*$F25*Y$12*Y$8,($E25/12*Y$7)*$F25*Y$12*Y$8)))</f>
        <v>0</v>
      </c>
      <c r="Z25" s="81">
        <f>IF(Z$7&lt;=0,"",IF(Budget_period="monthly",($E25/12)*$F25*Z$12*Z$8,IF(Budget_period="Quarterly",($E25/12*Z$7)*$F25*Z$12*Z$8,($E25/12*Z$7)*$F25*Z$12*Z$8)))</f>
        <v>0</v>
      </c>
      <c r="AA25" s="81">
        <f>IF(AA$7&lt;=0,"",IF(Budget_period="monthly",($E25/12)*$F25*AA$12*AA$8,IF(Budget_period="Quarterly",($E25/12*AA$7)*$F25*AA$12*AA$8,($E25/12*AA$7)*$F25*AA$12*AA$8)))</f>
        <v>0</v>
      </c>
      <c r="AB25" s="81">
        <f>IF(AB$7&lt;=0,"",IF(Budget_period="monthly",($E25/12)*$F25*AB$12*AB$8,IF(Budget_period="Quarterly",($E25/12*AB$7)*$F25*AB$12*AB$8,($E25/12*AB$7)*$F25*AB$12*AB$8)))</f>
        <v>0</v>
      </c>
      <c r="AC25" s="81">
        <f>IF(AC$7&lt;=0,"",IF(Budget_period="monthly",($E25/12)*$F25*AC$12*AC$8,IF(Budget_period="Quarterly",($E25/12*AC$7)*$F25*AC$12*AC$8,($E25/12*AC$7)*$F25*AC$12*AC$8)))</f>
        <v>0</v>
      </c>
      <c r="AD25" s="81">
        <f>IF(AD$7&lt;=0,"",IF(Budget_period="monthly",($E25/12)*$F25*AD$12*AD$8,IF(Budget_period="Quarterly",($E25/12*AD$7)*$F25*AD$12*AD$8,($E25/12*AD$7)*$F25*AD$12*AD$8)))</f>
        <v>0</v>
      </c>
      <c r="AE25" s="81">
        <f>IF(AE$7&lt;=0,"",IF(Budget_period="monthly",($E25/12)*$F25*AE$12*AE$8,IF(Budget_period="Quarterly",($E25/12*AE$7)*$F25*AE$12*AE$8,($E25/12*AE$7)*$F25*AE$12*AE$8)))</f>
        <v>0</v>
      </c>
      <c r="AF25" s="81">
        <f>IF(AF$7&lt;=0,"",IF(Budget_period="monthly",($E25/12)*$F25*AF$12*AF$8,IF(Budget_period="Quarterly",($E25/12*AF$7)*$F25*AF$12*AF$8,($E25/12*AF$7)*$F25*AF$12*AF$8)))</f>
        <v>0</v>
      </c>
      <c r="AG25" s="81">
        <f>IF(AG$7&lt;=0,"",IF(Budget_period="monthly",($E25/12)*$F25*AG$12*AG$8,IF(Budget_period="Quarterly",($E25/12*AG$7)*$F25*AG$12*AG$8,($E25/12*AG$7)*$F25*AG$12*AG$8)))</f>
        <v>0</v>
      </c>
      <c r="AH25" s="81">
        <f>IF(AH$7&lt;=0,"",IF(Budget_period="monthly",($E25/12)*$F25*AH$12*AH$8,IF(Budget_period="Quarterly",($E25/12*AH$7)*$F25*AH$12*AH$8,($E25/12*AH$7)*$F25*AH$12*AH$8)))</f>
        <v>0</v>
      </c>
      <c r="AI25" s="81">
        <f>IF(AI$7&lt;=0,"",IF(Budget_period="monthly",($E25/12)*$F25*AI$12*AI$8,IF(Budget_period="Quarterly",($E25/12*AI$7)*$F25*AI$12*AI$8,($E25/12*AI$7)*$F25*AI$12*AI$8)))</f>
        <v>0</v>
      </c>
      <c r="AJ25" s="81">
        <f>IF(AJ$7&lt;=0,"",IF(Budget_period="monthly",($E25/12)*$F25*AJ$12*AJ$8,IF(Budget_period="Quarterly",($E25/12*AJ$7)*$F25*AJ$12*AJ$8,($E25/12*AJ$7)*$F25*AJ$12*AJ$8)))</f>
        <v>0</v>
      </c>
      <c r="AK25" s="81">
        <f>IF(AK$7&lt;=0,"",IF(Budget_period="monthly",($E25/12)*$F25*AK$12*AK$8,IF(Budget_period="Quarterly",($E25/12*AK$7)*$F25*AK$12*AK$8,($E25/12*AK$7)*$F25*AK$12*AK$8)))</f>
        <v>0</v>
      </c>
      <c r="AL25" s="81">
        <f>IF(AL$7&lt;=0,"",IF(Budget_period="monthly",($E25/12)*$F25*AL$12*AL$8,IF(Budget_period="Quarterly",($E25/12*AL$7)*$F25*AL$12*AL$8,($E25/12*AL$7)*$F25*AL$12*AL$8)))</f>
        <v>0</v>
      </c>
      <c r="AM25" s="81">
        <f>IF(AM$7&lt;=0,"",IF(Budget_period="monthly",($E25/12)*$F25*AM$12*AM$8,IF(Budget_period="Quarterly",($E25/12*AM$7)*$F25*AM$12*AM$8,($E25/12*AM$7)*$F25*AM$12*AM$8)))</f>
        <v>0</v>
      </c>
      <c r="AN25" s="81">
        <f>IF(AN$7&lt;=0,"",IF(Budget_period="monthly",($E25/12)*$F25*AN$12*AN$8,IF(Budget_period="Quarterly",($E25/12*AN$7)*$F25*AN$12*AN$8,($E25/12*AN$7)*$F25*AN$12*AN$8)))</f>
        <v>0</v>
      </c>
      <c r="AO25" s="81">
        <f>IF(AO$7&lt;=0,"",IF(Budget_period="monthly",($E25/12)*$F25*AO$12*AO$8,IF(Budget_period="Quarterly",($E25/12*AO$7)*$F25*AO$12*AO$8,($E25/12*AO$7)*$F25*AO$12*AO$8)))</f>
        <v>0</v>
      </c>
      <c r="AP25" s="81">
        <f>IF(AP$7&lt;=0,"",IF(Budget_period="monthly",($E25/12)*$F25*AP$12*AP$8,IF(Budget_period="Quarterly",($E25/12*AP$7)*$F25*AP$12*AP$8,($E25/12*AP$7)*$F25*AP$12*AP$8)))</f>
        <v>0</v>
      </c>
      <c r="AQ25" s="81">
        <f>IF(AQ$7&lt;=0,"",IF(Budget_period="monthly",($E25/12)*$F25*AQ$12*AQ$8,IF(Budget_period="Quarterly",($E25/12*AQ$7)*$F25*AQ$12*AQ$8,($E25/12*AQ$7)*$F25*AQ$12*AQ$8)))</f>
        <v>0</v>
      </c>
      <c r="AR25" s="81">
        <f>IF(AR$7&lt;=0,"",IF(Budget_period="monthly",($E25/12)*$F25*AR$12*AR$8,IF(Budget_period="Quarterly",($E25/12*AR$7)*$F25*AR$12*AR$8,($E25/12*AR$7)*$F25*AR$12*AR$8)))</f>
        <v>0</v>
      </c>
      <c r="AS25" s="81">
        <f>IF(AS$7&lt;=0,"",IF(Budget_period="monthly",($E25/12)*$F25*AS$12*AS$8,IF(Budget_period="Quarterly",($E25/12*AS$7)*$F25*AS$12*AS$8,($E25/12*AS$7)*$F25*AS$12*AS$8)))</f>
        <v>0</v>
      </c>
      <c r="AT25" s="81">
        <f>IF(AT$7&lt;=0,"",IF(Budget_period="monthly",($E25/12)*$F25*AT$12*AT$8,IF(Budget_period="Quarterly",($E25/12*AT$7)*$F25*AT$12*AT$8,($E25/12*AT$7)*$F25*AT$12*AT$8)))</f>
        <v>0</v>
      </c>
      <c r="AU25" s="81">
        <f>IF(AU$7&lt;=0,"",IF(Budget_period="monthly",($E25/12)*$F25*AU$12*AU$8,IF(Budget_period="Quarterly",($E25/12*AU$7)*$F25*AU$12*AU$8,($E25/12*AU$7)*$F25*AU$12*AU$8)))</f>
        <v>0</v>
      </c>
      <c r="AV25" s="81">
        <f>IF(AV$7&lt;=0,"",IF(Budget_period="monthly",($E25/12)*$F25*AV$12*AV$8,IF(Budget_period="Quarterly",($E25/12*AV$7)*$F25*AV$12*AV$8,($E25/12*AV$7)*$F25*AV$12*AV$8)))</f>
        <v>0</v>
      </c>
      <c r="AW25" s="81">
        <f>IF(AW$7&lt;=0,"",IF(Budget_period="monthly",($E25/12)*$F25*AW$12*AW$8,IF(Budget_period="Quarterly",($E25/12*AW$7)*$F25*AW$12*AW$8,($E25/12*AW$7)*$F25*AW$12*AW$8)))</f>
        <v>0</v>
      </c>
      <c r="AX25" s="81">
        <f>IF(AX$7&lt;=0,"",IF(Budget_period="monthly",($E25/12)*$F25*AX$12*AX$8,IF(Budget_period="Quarterly",($E25/12*AX$7)*$F25*AX$12*AX$8,($E25/12*AX$7)*$F25*AX$12*AX$8)))</f>
        <v>0</v>
      </c>
      <c r="AY25" s="81">
        <f>IF(AY$7&lt;=0,"",IF(Budget_period="monthly",($E25/12)*$F25*AY$12*AY$8,IF(Budget_period="Quarterly",($E25/12*AY$7)*$F25*AY$12*AY$8,($E25/12*AY$7)*$F25*AY$12*AY$8)))</f>
        <v>0</v>
      </c>
      <c r="AZ25" s="81">
        <f>IF(AZ$7&lt;=0,"",IF(Budget_period="monthly",($E25/12)*$F25*AZ$12*AZ$8,IF(Budget_period="Quarterly",($E25/12*AZ$7)*$F25*AZ$12*AZ$8,($E25/12*AZ$7)*$F25*AZ$12*AZ$8)))</f>
        <v>0</v>
      </c>
      <c r="BA25" s="81">
        <f>IF(BA$7&lt;=0,"",IF(Budget_period="monthly",($E25/12)*$F25*BA$12*BA$8,IF(Budget_period="Quarterly",($E25/12*BA$7)*$F25*BA$12*BA$8,($E25/12*BA$7)*$F25*BA$12*BA$8)))</f>
        <v>0</v>
      </c>
      <c r="BB25" s="81">
        <f>IF(BB$7&lt;=0,"",IF(Budget_period="monthly",($E25/12)*$F25*BB$12*BB$8,IF(Budget_period="Quarterly",($E25/12*BB$7)*$F25*BB$12*BB$8,($E25/12*BB$7)*$F25*BB$12*BB$8)))</f>
        <v>0</v>
      </c>
      <c r="BC25" s="81">
        <f>IF(BC$7&lt;=0,"",IF(Budget_period="monthly",($E25/12)*$F25*BC$12*BC$8,IF(Budget_period="Quarterly",($E25/12*BC$7)*$F25*BC$12*BC$8,($E25/12*BC$7)*$F25*BC$12*BC$8)))</f>
        <v>0</v>
      </c>
      <c r="BD25" s="81">
        <f>IF(BD$7&lt;=0,"",IF(Budget_period="monthly",($E25/12)*$F25*BD$12*BD$8,IF(Budget_period="Quarterly",($E25/12*BD$7)*$F25*BD$12*BD$8,($E25/12*BD$7)*$F25*BD$12*BD$8)))</f>
        <v>0</v>
      </c>
      <c r="BE25" s="81">
        <f>IF(BE$7&lt;=0,"",IF(Budget_period="monthly",($E25/12)*$F25*BE$12*BE$8,IF(Budget_period="Quarterly",($E25/12*BE$7)*$F25*BE$12*BE$8,($E25/12*BE$7)*$F25*BE$12*BE$8)))</f>
        <v>0</v>
      </c>
      <c r="BF25" s="81">
        <f>IF(BF$7&lt;=0,"",IF(Budget_period="monthly",($E25/12)*$F25*BF$12*BF$8,IF(Budget_period="Quarterly",($E25/12*BF$7)*$F25*BF$12*BF$8,($E25/12*BF$7)*$F25*BF$12*BF$8)))</f>
        <v>0</v>
      </c>
      <c r="BG25" s="81">
        <f>IF(BG$7&lt;=0,"",IF(Budget_period="monthly",($E25/12)*$F25*BG$12*BG$8,IF(Budget_period="Quarterly",($E25/12*BG$7)*$F25*BG$12*BG$8,($E25/12*BG$7)*$F25*BG$12*BG$8)))</f>
        <v>0</v>
      </c>
      <c r="BH25" s="81">
        <f>IF(BH$7&lt;=0,"",IF(Budget_period="monthly",($E25/12)*$F25*BH$12*BH$8,IF(Budget_period="Quarterly",($E25/12*BH$7)*$F25*BH$12*BH$8,($E25/12*BH$7)*$F25*BH$12*BH$8)))</f>
        <v>0</v>
      </c>
      <c r="BI25" s="81">
        <f>IF(BI$7&lt;=0,"",IF(Budget_period="monthly",($E25/12)*$F25*BI$12*BI$8,IF(Budget_period="Quarterly",($E25/12*BI$7)*$F25*BI$12*BI$8,($E25/12*BI$7)*$F25*BI$12*BI$8)))</f>
        <v>0</v>
      </c>
      <c r="BJ25" s="81">
        <f>IF(BJ$7&lt;=0,"",IF(Budget_period="monthly",($E25/12)*$F25*BJ$12*BJ$8,IF(Budget_period="Quarterly",($E25/12*BJ$7)*$F25*BJ$12*BJ$8,($E25/12*BJ$7)*$F25*BJ$12*BJ$8)))</f>
        <v>0</v>
      </c>
      <c r="BK25" s="81">
        <f>IF(BK$7&lt;=0,"",IF(Budget_period="monthly",($E25/12)*$F25*BK$12*BK$8,IF(Budget_period="Quarterly",($E25/12*BK$7)*$F25*BK$12*BK$8,($E25/12*BK$7)*$F25*BK$12*BK$8)))</f>
        <v>0</v>
      </c>
      <c r="BL25" s="81">
        <f>IF(BL$7&lt;=0,"",IF(Budget_period="monthly",($E25/12)*$F25*BL$12*BL$8,IF(Budget_period="Quarterly",($E25/12*BL$7)*$F25*BL$12*BL$8,($E25/12*BL$7)*$F25*BL$12*BL$8)))</f>
        <v>0</v>
      </c>
      <c r="BM25" s="81">
        <f>IF(BM$7&lt;=0,"",IF(Budget_period="monthly",($E25/12)*$F25*BM$12*BM$8,IF(Budget_period="Quarterly",($E25/12*BM$7)*$F25*BM$12*BM$8,($E25/12*BM$7)*$F25*BM$12*BM$8)))</f>
        <v>0</v>
      </c>
      <c r="BN25" s="81">
        <f>IF(BN$7&lt;=0,"",IF(Budget_period="monthly",($E25/12)*$F25*BN$12*BN$8,IF(Budget_period="Quarterly",($E25/12*BN$7)*$F25*BN$12*BN$8,($E25/12*BN$7)*$F25*BN$12*BN$8)))</f>
        <v>0</v>
      </c>
      <c r="BO25" s="81">
        <f>IF(BO$7&lt;=0,"",IF(Budget_period="monthly",($E25/12)*$F25*BO$12*BO$8,IF(Budget_period="Quarterly",($E25/12*BO$7)*$F25*BO$12*BO$8,($E25/12*BO$7)*$F25*BO$12*BO$8)))</f>
        <v>0</v>
      </c>
      <c r="BP25" s="82"/>
      <c r="BQ25" s="83">
        <f t="shared" si="3"/>
        <v>0</v>
      </c>
      <c r="BR25" s="83">
        <f t="shared" si="4"/>
        <v>0</v>
      </c>
    </row>
    <row r="26" ht="15.75" customHeight="1">
      <c r="B26" s="77" t="s">
        <v>133</v>
      </c>
      <c r="C26" s="78"/>
      <c r="D26" s="84"/>
      <c r="E26" s="85"/>
      <c r="F26" s="86"/>
      <c r="G26" s="84"/>
      <c r="H26" s="81">
        <f>IF(H$7&lt;=0,"",IF(Budget_period="monthly",($E26/12)*$F26*H$12*H$8,IF(Budget_period="Quarterly",($E26/12*H$7)*$F26*H$12*H$8,($E26/12*H$7)*$F26*H$12*H$8)))</f>
        <v>0</v>
      </c>
      <c r="I26" s="81">
        <f>IF(I$7&lt;=0,"",IF(Budget_period="monthly",($E26/12)*$F26*I$12*I$8,IF(Budget_period="Quarterly",($E26/12*I$7)*$F26*I$12*I$8,($E26/12*I$7)*$F26*I$12*I$8)))</f>
        <v>0</v>
      </c>
      <c r="J26" s="81">
        <f>IF(J$7&lt;=0,"",IF(Budget_period="monthly",($E26/12)*$F26*J$12*J$8,IF(Budget_period="Quarterly",($E26/12*J$7)*$F26*J$12*J$8,($E26/12*J$7)*$F26*J$12*J$8)))</f>
        <v>0</v>
      </c>
      <c r="K26" s="81">
        <f>IF(K$7&lt;=0,"",IF(Budget_period="monthly",($E26/12)*$F26*K$12*K$8,IF(Budget_period="Quarterly",($E26/12*K$7)*$F26*K$12*K$8,($E26/12*K$7)*$F26*K$12*K$8)))</f>
        <v>0</v>
      </c>
      <c r="L26" s="81">
        <f>IF(L$7&lt;=0,"",IF(Budget_period="monthly",($E26/12)*$F26*L$12*L$8,IF(Budget_period="Quarterly",($E26/12*L$7)*$F26*L$12*L$8,($E26/12*L$7)*$F26*L$12*L$8)))</f>
        <v>0</v>
      </c>
      <c r="M26" s="81">
        <f>IF(M$7&lt;=0,"",IF(Budget_period="monthly",($E26/12)*$F26*M$12*M$8,IF(Budget_period="Quarterly",($E26/12*M$7)*$F26*M$12*M$8,($E26/12*M$7)*$F26*M$12*M$8)))</f>
        <v>0</v>
      </c>
      <c r="N26" s="81">
        <f>IF(N$7&lt;=0,"",IF(Budget_period="monthly",($E26/12)*$F26*N$12*N$8,IF(Budget_period="Quarterly",($E26/12*N$7)*$F26*N$12*N$8,($E26/12*N$7)*$F26*N$12*N$8)))</f>
        <v>0</v>
      </c>
      <c r="O26" s="81">
        <f>IF(O$7&lt;=0,"",IF(Budget_period="monthly",($E26/12)*$F26*O$12*O$8,IF(Budget_period="Quarterly",($E26/12*O$7)*$F26*O$12*O$8,($E26/12*O$7)*$F26*O$12*O$8)))</f>
        <v>0</v>
      </c>
      <c r="P26" s="81">
        <f>IF(P$7&lt;=0,"",IF(Budget_period="monthly",($E26/12)*$F26*P$12*P$8,IF(Budget_period="Quarterly",($E26/12*P$7)*$F26*P$12*P$8,($E26/12*P$7)*$F26*P$12*P$8)))</f>
        <v>0</v>
      </c>
      <c r="Q26" s="81">
        <f>IF(Q$7&lt;=0,"",IF(Budget_period="monthly",($E26/12)*$F26*Q$12*Q$8,IF(Budget_period="Quarterly",($E26/12*Q$7)*$F26*Q$12*Q$8,($E26/12*Q$7)*$F26*Q$12*Q$8)))</f>
        <v>0</v>
      </c>
      <c r="R26" s="81">
        <f>IF(R$7&lt;=0,"",IF(Budget_period="monthly",($E26/12)*$F26*R$12*R$8,IF(Budget_period="Quarterly",($E26/12*R$7)*$F26*R$12*R$8,($E26/12*R$7)*$F26*R$12*R$8)))</f>
        <v>0</v>
      </c>
      <c r="S26" s="81">
        <f>IF(S$7&lt;=0,"",IF(Budget_period="monthly",($E26/12)*$F26*S$12*S$8,IF(Budget_period="Quarterly",($E26/12*S$7)*$F26*S$12*S$8,($E26/12*S$7)*$F26*S$12*S$8)))</f>
        <v>0</v>
      </c>
      <c r="T26" s="81">
        <f>IF(T$7&lt;=0,"",IF(Budget_period="monthly",($E26/12)*$F26*T$12*T$8,IF(Budget_period="Quarterly",($E26/12*T$7)*$F26*T$12*T$8,($E26/12*T$7)*$F26*T$12*T$8)))</f>
        <v>0</v>
      </c>
      <c r="U26" s="81">
        <f>IF(U$7&lt;=0,"",IF(Budget_period="monthly",($E26/12)*$F26*U$12*U$8,IF(Budget_period="Quarterly",($E26/12*U$7)*$F26*U$12*U$8,($E26/12*U$7)*$F26*U$12*U$8)))</f>
        <v>0</v>
      </c>
      <c r="V26" s="81">
        <f>IF(V$7&lt;=0,"",IF(Budget_period="monthly",($E26/12)*$F26*V$12*V$8,IF(Budget_period="Quarterly",($E26/12*V$7)*$F26*V$12*V$8,($E26/12*V$7)*$F26*V$12*V$8)))</f>
        <v>0</v>
      </c>
      <c r="W26" s="81">
        <f>IF(W$7&lt;=0,"",IF(Budget_period="monthly",($E26/12)*$F26*W$12*W$8,IF(Budget_period="Quarterly",($E26/12*W$7)*$F26*W$12*W$8,($E26/12*W$7)*$F26*W$12*W$8)))</f>
        <v>0</v>
      </c>
      <c r="X26" s="81">
        <f>IF(X$7&lt;=0,"",IF(Budget_period="monthly",($E26/12)*$F26*X$12*X$8,IF(Budget_period="Quarterly",($E26/12*X$7)*$F26*X$12*X$8,($E26/12*X$7)*$F26*X$12*X$8)))</f>
        <v>0</v>
      </c>
      <c r="Y26" s="81">
        <f>IF(Y$7&lt;=0,"",IF(Budget_period="monthly",($E26/12)*$F26*Y$12*Y$8,IF(Budget_period="Quarterly",($E26/12*Y$7)*$F26*Y$12*Y$8,($E26/12*Y$7)*$F26*Y$12*Y$8)))</f>
        <v>0</v>
      </c>
      <c r="Z26" s="81">
        <f>IF(Z$7&lt;=0,"",IF(Budget_period="monthly",($E26/12)*$F26*Z$12*Z$8,IF(Budget_period="Quarterly",($E26/12*Z$7)*$F26*Z$12*Z$8,($E26/12*Z$7)*$F26*Z$12*Z$8)))</f>
        <v>0</v>
      </c>
      <c r="AA26" s="81">
        <f>IF(AA$7&lt;=0,"",IF(Budget_period="monthly",($E26/12)*$F26*AA$12*AA$8,IF(Budget_period="Quarterly",($E26/12*AA$7)*$F26*AA$12*AA$8,($E26/12*AA$7)*$F26*AA$12*AA$8)))</f>
        <v>0</v>
      </c>
      <c r="AB26" s="81">
        <f>IF(AB$7&lt;=0,"",IF(Budget_period="monthly",($E26/12)*$F26*AB$12*AB$8,IF(Budget_period="Quarterly",($E26/12*AB$7)*$F26*AB$12*AB$8,($E26/12*AB$7)*$F26*AB$12*AB$8)))</f>
        <v>0</v>
      </c>
      <c r="AC26" s="81">
        <f>IF(AC$7&lt;=0,"",IF(Budget_period="monthly",($E26/12)*$F26*AC$12*AC$8,IF(Budget_period="Quarterly",($E26/12*AC$7)*$F26*AC$12*AC$8,($E26/12*AC$7)*$F26*AC$12*AC$8)))</f>
        <v>0</v>
      </c>
      <c r="AD26" s="81">
        <f>IF(AD$7&lt;=0,"",IF(Budget_period="monthly",($E26/12)*$F26*AD$12*AD$8,IF(Budget_period="Quarterly",($E26/12*AD$7)*$F26*AD$12*AD$8,($E26/12*AD$7)*$F26*AD$12*AD$8)))</f>
        <v>0</v>
      </c>
      <c r="AE26" s="81">
        <f>IF(AE$7&lt;=0,"",IF(Budget_period="monthly",($E26/12)*$F26*AE$12*AE$8,IF(Budget_period="Quarterly",($E26/12*AE$7)*$F26*AE$12*AE$8,($E26/12*AE$7)*$F26*AE$12*AE$8)))</f>
        <v>0</v>
      </c>
      <c r="AF26" s="81">
        <f>IF(AF$7&lt;=0,"",IF(Budget_period="monthly",($E26/12)*$F26*AF$12*AF$8,IF(Budget_period="Quarterly",($E26/12*AF$7)*$F26*AF$12*AF$8,($E26/12*AF$7)*$F26*AF$12*AF$8)))</f>
        <v>0</v>
      </c>
      <c r="AG26" s="81">
        <f>IF(AG$7&lt;=0,"",IF(Budget_period="monthly",($E26/12)*$F26*AG$12*AG$8,IF(Budget_period="Quarterly",($E26/12*AG$7)*$F26*AG$12*AG$8,($E26/12*AG$7)*$F26*AG$12*AG$8)))</f>
        <v>0</v>
      </c>
      <c r="AH26" s="81">
        <f>IF(AH$7&lt;=0,"",IF(Budget_period="monthly",($E26/12)*$F26*AH$12*AH$8,IF(Budget_period="Quarterly",($E26/12*AH$7)*$F26*AH$12*AH$8,($E26/12*AH$7)*$F26*AH$12*AH$8)))</f>
        <v>0</v>
      </c>
      <c r="AI26" s="81">
        <f>IF(AI$7&lt;=0,"",IF(Budget_period="monthly",($E26/12)*$F26*AI$12*AI$8,IF(Budget_period="Quarterly",($E26/12*AI$7)*$F26*AI$12*AI$8,($E26/12*AI$7)*$F26*AI$12*AI$8)))</f>
        <v>0</v>
      </c>
      <c r="AJ26" s="81">
        <f>IF(AJ$7&lt;=0,"",IF(Budget_period="monthly",($E26/12)*$F26*AJ$12*AJ$8,IF(Budget_period="Quarterly",($E26/12*AJ$7)*$F26*AJ$12*AJ$8,($E26/12*AJ$7)*$F26*AJ$12*AJ$8)))</f>
        <v>0</v>
      </c>
      <c r="AK26" s="81">
        <f>IF(AK$7&lt;=0,"",IF(Budget_period="monthly",($E26/12)*$F26*AK$12*AK$8,IF(Budget_period="Quarterly",($E26/12*AK$7)*$F26*AK$12*AK$8,($E26/12*AK$7)*$F26*AK$12*AK$8)))</f>
        <v>0</v>
      </c>
      <c r="AL26" s="81">
        <f>IF(AL$7&lt;=0,"",IF(Budget_period="monthly",($E26/12)*$F26*AL$12*AL$8,IF(Budget_period="Quarterly",($E26/12*AL$7)*$F26*AL$12*AL$8,($E26/12*AL$7)*$F26*AL$12*AL$8)))</f>
        <v>0</v>
      </c>
      <c r="AM26" s="81">
        <f>IF(AM$7&lt;=0,"",IF(Budget_period="monthly",($E26/12)*$F26*AM$12*AM$8,IF(Budget_period="Quarterly",($E26/12*AM$7)*$F26*AM$12*AM$8,($E26/12*AM$7)*$F26*AM$12*AM$8)))</f>
        <v>0</v>
      </c>
      <c r="AN26" s="81">
        <f>IF(AN$7&lt;=0,"",IF(Budget_period="monthly",($E26/12)*$F26*AN$12*AN$8,IF(Budget_period="Quarterly",($E26/12*AN$7)*$F26*AN$12*AN$8,($E26/12*AN$7)*$F26*AN$12*AN$8)))</f>
        <v>0</v>
      </c>
      <c r="AO26" s="81">
        <f>IF(AO$7&lt;=0,"",IF(Budget_period="monthly",($E26/12)*$F26*AO$12*AO$8,IF(Budget_period="Quarterly",($E26/12*AO$7)*$F26*AO$12*AO$8,($E26/12*AO$7)*$F26*AO$12*AO$8)))</f>
        <v>0</v>
      </c>
      <c r="AP26" s="81">
        <f>IF(AP$7&lt;=0,"",IF(Budget_period="monthly",($E26/12)*$F26*AP$12*AP$8,IF(Budget_period="Quarterly",($E26/12*AP$7)*$F26*AP$12*AP$8,($E26/12*AP$7)*$F26*AP$12*AP$8)))</f>
        <v>0</v>
      </c>
      <c r="AQ26" s="81">
        <f>IF(AQ$7&lt;=0,"",IF(Budget_period="monthly",($E26/12)*$F26*AQ$12*AQ$8,IF(Budget_period="Quarterly",($E26/12*AQ$7)*$F26*AQ$12*AQ$8,($E26/12*AQ$7)*$F26*AQ$12*AQ$8)))</f>
        <v>0</v>
      </c>
      <c r="AR26" s="81">
        <f>IF(AR$7&lt;=0,"",IF(Budget_period="monthly",($E26/12)*$F26*AR$12*AR$8,IF(Budget_period="Quarterly",($E26/12*AR$7)*$F26*AR$12*AR$8,($E26/12*AR$7)*$F26*AR$12*AR$8)))</f>
        <v>0</v>
      </c>
      <c r="AS26" s="81">
        <f>IF(AS$7&lt;=0,"",IF(Budget_period="monthly",($E26/12)*$F26*AS$12*AS$8,IF(Budget_period="Quarterly",($E26/12*AS$7)*$F26*AS$12*AS$8,($E26/12*AS$7)*$F26*AS$12*AS$8)))</f>
        <v>0</v>
      </c>
      <c r="AT26" s="81">
        <f>IF(AT$7&lt;=0,"",IF(Budget_period="monthly",($E26/12)*$F26*AT$12*AT$8,IF(Budget_period="Quarterly",($E26/12*AT$7)*$F26*AT$12*AT$8,($E26/12*AT$7)*$F26*AT$12*AT$8)))</f>
        <v>0</v>
      </c>
      <c r="AU26" s="81">
        <f>IF(AU$7&lt;=0,"",IF(Budget_period="monthly",($E26/12)*$F26*AU$12*AU$8,IF(Budget_period="Quarterly",($E26/12*AU$7)*$F26*AU$12*AU$8,($E26/12*AU$7)*$F26*AU$12*AU$8)))</f>
        <v>0</v>
      </c>
      <c r="AV26" s="81">
        <f>IF(AV$7&lt;=0,"",IF(Budget_period="monthly",($E26/12)*$F26*AV$12*AV$8,IF(Budget_period="Quarterly",($E26/12*AV$7)*$F26*AV$12*AV$8,($E26/12*AV$7)*$F26*AV$12*AV$8)))</f>
        <v>0</v>
      </c>
      <c r="AW26" s="81">
        <f>IF(AW$7&lt;=0,"",IF(Budget_period="monthly",($E26/12)*$F26*AW$12*AW$8,IF(Budget_period="Quarterly",($E26/12*AW$7)*$F26*AW$12*AW$8,($E26/12*AW$7)*$F26*AW$12*AW$8)))</f>
        <v>0</v>
      </c>
      <c r="AX26" s="81">
        <f>IF(AX$7&lt;=0,"",IF(Budget_period="monthly",($E26/12)*$F26*AX$12*AX$8,IF(Budget_period="Quarterly",($E26/12*AX$7)*$F26*AX$12*AX$8,($E26/12*AX$7)*$F26*AX$12*AX$8)))</f>
        <v>0</v>
      </c>
      <c r="AY26" s="81">
        <f>IF(AY$7&lt;=0,"",IF(Budget_period="monthly",($E26/12)*$F26*AY$12*AY$8,IF(Budget_period="Quarterly",($E26/12*AY$7)*$F26*AY$12*AY$8,($E26/12*AY$7)*$F26*AY$12*AY$8)))</f>
        <v>0</v>
      </c>
      <c r="AZ26" s="81">
        <f>IF(AZ$7&lt;=0,"",IF(Budget_period="monthly",($E26/12)*$F26*AZ$12*AZ$8,IF(Budget_period="Quarterly",($E26/12*AZ$7)*$F26*AZ$12*AZ$8,($E26/12*AZ$7)*$F26*AZ$12*AZ$8)))</f>
        <v>0</v>
      </c>
      <c r="BA26" s="81">
        <f>IF(BA$7&lt;=0,"",IF(Budget_period="monthly",($E26/12)*$F26*BA$12*BA$8,IF(Budget_period="Quarterly",($E26/12*BA$7)*$F26*BA$12*BA$8,($E26/12*BA$7)*$F26*BA$12*BA$8)))</f>
        <v>0</v>
      </c>
      <c r="BB26" s="81">
        <f>IF(BB$7&lt;=0,"",IF(Budget_period="monthly",($E26/12)*$F26*BB$12*BB$8,IF(Budget_period="Quarterly",($E26/12*BB$7)*$F26*BB$12*BB$8,($E26/12*BB$7)*$F26*BB$12*BB$8)))</f>
        <v>0</v>
      </c>
      <c r="BC26" s="81">
        <f>IF(BC$7&lt;=0,"",IF(Budget_period="monthly",($E26/12)*$F26*BC$12*BC$8,IF(Budget_period="Quarterly",($E26/12*BC$7)*$F26*BC$12*BC$8,($E26/12*BC$7)*$F26*BC$12*BC$8)))</f>
        <v>0</v>
      </c>
      <c r="BD26" s="81">
        <f>IF(BD$7&lt;=0,"",IF(Budget_period="monthly",($E26/12)*$F26*BD$12*BD$8,IF(Budget_period="Quarterly",($E26/12*BD$7)*$F26*BD$12*BD$8,($E26/12*BD$7)*$F26*BD$12*BD$8)))</f>
        <v>0</v>
      </c>
      <c r="BE26" s="81">
        <f>IF(BE$7&lt;=0,"",IF(Budget_period="monthly",($E26/12)*$F26*BE$12*BE$8,IF(Budget_period="Quarterly",($E26/12*BE$7)*$F26*BE$12*BE$8,($E26/12*BE$7)*$F26*BE$12*BE$8)))</f>
        <v>0</v>
      </c>
      <c r="BF26" s="81">
        <f>IF(BF$7&lt;=0,"",IF(Budget_period="monthly",($E26/12)*$F26*BF$12*BF$8,IF(Budget_period="Quarterly",($E26/12*BF$7)*$F26*BF$12*BF$8,($E26/12*BF$7)*$F26*BF$12*BF$8)))</f>
        <v>0</v>
      </c>
      <c r="BG26" s="81">
        <f>IF(BG$7&lt;=0,"",IF(Budget_period="monthly",($E26/12)*$F26*BG$12*BG$8,IF(Budget_period="Quarterly",($E26/12*BG$7)*$F26*BG$12*BG$8,($E26/12*BG$7)*$F26*BG$12*BG$8)))</f>
        <v>0</v>
      </c>
      <c r="BH26" s="81">
        <f>IF(BH$7&lt;=0,"",IF(Budget_period="monthly",($E26/12)*$F26*BH$12*BH$8,IF(Budget_period="Quarterly",($E26/12*BH$7)*$F26*BH$12*BH$8,($E26/12*BH$7)*$F26*BH$12*BH$8)))</f>
        <v>0</v>
      </c>
      <c r="BI26" s="81">
        <f>IF(BI$7&lt;=0,"",IF(Budget_period="monthly",($E26/12)*$F26*BI$12*BI$8,IF(Budget_period="Quarterly",($E26/12*BI$7)*$F26*BI$12*BI$8,($E26/12*BI$7)*$F26*BI$12*BI$8)))</f>
        <v>0</v>
      </c>
      <c r="BJ26" s="81">
        <f>IF(BJ$7&lt;=0,"",IF(Budget_period="monthly",($E26/12)*$F26*BJ$12*BJ$8,IF(Budget_period="Quarterly",($E26/12*BJ$7)*$F26*BJ$12*BJ$8,($E26/12*BJ$7)*$F26*BJ$12*BJ$8)))</f>
        <v>0</v>
      </c>
      <c r="BK26" s="81">
        <f>IF(BK$7&lt;=0,"",IF(Budget_period="monthly",($E26/12)*$F26*BK$12*BK$8,IF(Budget_period="Quarterly",($E26/12*BK$7)*$F26*BK$12*BK$8,($E26/12*BK$7)*$F26*BK$12*BK$8)))</f>
        <v>0</v>
      </c>
      <c r="BL26" s="81">
        <f>IF(BL$7&lt;=0,"",IF(Budget_period="monthly",($E26/12)*$F26*BL$12*BL$8,IF(Budget_period="Quarterly",($E26/12*BL$7)*$F26*BL$12*BL$8,($E26/12*BL$7)*$F26*BL$12*BL$8)))</f>
        <v>0</v>
      </c>
      <c r="BM26" s="81">
        <f>IF(BM$7&lt;=0,"",IF(Budget_period="monthly",($E26/12)*$F26*BM$12*BM$8,IF(Budget_period="Quarterly",($E26/12*BM$7)*$F26*BM$12*BM$8,($E26/12*BM$7)*$F26*BM$12*BM$8)))</f>
        <v>0</v>
      </c>
      <c r="BN26" s="81">
        <f>IF(BN$7&lt;=0,"",IF(Budget_period="monthly",($E26/12)*$F26*BN$12*BN$8,IF(Budget_period="Quarterly",($E26/12*BN$7)*$F26*BN$12*BN$8,($E26/12*BN$7)*$F26*BN$12*BN$8)))</f>
        <v>0</v>
      </c>
      <c r="BO26" s="81">
        <f>IF(BO$7&lt;=0,"",IF(Budget_period="monthly",($E26/12)*$F26*BO$12*BO$8,IF(Budget_period="Quarterly",($E26/12*BO$7)*$F26*BO$12*BO$8,($E26/12*BO$7)*$F26*BO$12*BO$8)))</f>
        <v>0</v>
      </c>
      <c r="BP26" s="82"/>
      <c r="BQ26" s="83">
        <f t="shared" si="3"/>
        <v>0</v>
      </c>
      <c r="BR26" s="83">
        <f t="shared" si="4"/>
        <v>0</v>
      </c>
    </row>
    <row r="27" ht="15.75" customHeight="1" collapsed="1">
      <c r="A27" s="15"/>
      <c r="B27" s="77" t="s">
        <v>133</v>
      </c>
      <c r="C27" s="78"/>
      <c r="D27" s="84"/>
      <c r="E27" s="85"/>
      <c r="F27" s="86"/>
      <c r="G27" s="84"/>
      <c r="H27" s="81">
        <f>IF(H$7&lt;=0,"",IF(Budget_period="monthly",($E27/12)*$F27*H$12*H$8,IF(Budget_period="Quarterly",($E27/12*H$7)*$F27*H$12*H$8,($E27/12*H$7)*$F27*H$12*H$8)))</f>
        <v>0</v>
      </c>
      <c r="I27" s="81">
        <f>IF(I$7&lt;=0,"",IF(Budget_period="monthly",($E27/12)*$F27*I$12*I$8,IF(Budget_period="Quarterly",($E27/12*I$7)*$F27*I$12*I$8,($E27/12*I$7)*$F27*I$12*I$8)))</f>
        <v>0</v>
      </c>
      <c r="J27" s="81">
        <f>IF(J$7&lt;=0,"",IF(Budget_period="monthly",($E27/12)*$F27*J$12*J$8,IF(Budget_period="Quarterly",($E27/12*J$7)*$F27*J$12*J$8,($E27/12*J$7)*$F27*J$12*J$8)))</f>
        <v>0</v>
      </c>
      <c r="K27" s="81">
        <f>IF(K$7&lt;=0,"",IF(Budget_period="monthly",($E27/12)*$F27*K$12*K$8,IF(Budget_period="Quarterly",($E27/12*K$7)*$F27*K$12*K$8,($E27/12*K$7)*$F27*K$12*K$8)))</f>
        <v>0</v>
      </c>
      <c r="L27" s="81">
        <f>IF(L$7&lt;=0,"",IF(Budget_period="monthly",($E27/12)*$F27*L$12*L$8,IF(Budget_period="Quarterly",($E27/12*L$7)*$F27*L$12*L$8,($E27/12*L$7)*$F27*L$12*L$8)))</f>
        <v>0</v>
      </c>
      <c r="M27" s="81">
        <f>IF(M$7&lt;=0,"",IF(Budget_period="monthly",($E27/12)*$F27*M$12*M$8,IF(Budget_period="Quarterly",($E27/12*M$7)*$F27*M$12*M$8,($E27/12*M$7)*$F27*M$12*M$8)))</f>
        <v>0</v>
      </c>
      <c r="N27" s="81">
        <f>IF(N$7&lt;=0,"",IF(Budget_period="monthly",($E27/12)*$F27*N$12*N$8,IF(Budget_period="Quarterly",($E27/12*N$7)*$F27*N$12*N$8,($E27/12*N$7)*$F27*N$12*N$8)))</f>
        <v>0</v>
      </c>
      <c r="O27" s="81">
        <f>IF(O$7&lt;=0,"",IF(Budget_period="monthly",($E27/12)*$F27*O$12*O$8,IF(Budget_period="Quarterly",($E27/12*O$7)*$F27*O$12*O$8,($E27/12*O$7)*$F27*O$12*O$8)))</f>
        <v>0</v>
      </c>
      <c r="P27" s="81">
        <f>IF(P$7&lt;=0,"",IF(Budget_period="monthly",($E27/12)*$F27*P$12*P$8,IF(Budget_period="Quarterly",($E27/12*P$7)*$F27*P$12*P$8,($E27/12*P$7)*$F27*P$12*P$8)))</f>
        <v>0</v>
      </c>
      <c r="Q27" s="81">
        <f>IF(Q$7&lt;=0,"",IF(Budget_period="monthly",($E27/12)*$F27*Q$12*Q$8,IF(Budget_period="Quarterly",($E27/12*Q$7)*$F27*Q$12*Q$8,($E27/12*Q$7)*$F27*Q$12*Q$8)))</f>
        <v>0</v>
      </c>
      <c r="R27" s="81">
        <f>IF(R$7&lt;=0,"",IF(Budget_period="monthly",($E27/12)*$F27*R$12*R$8,IF(Budget_period="Quarterly",($E27/12*R$7)*$F27*R$12*R$8,($E27/12*R$7)*$F27*R$12*R$8)))</f>
        <v>0</v>
      </c>
      <c r="S27" s="81">
        <f>IF(S$7&lt;=0,"",IF(Budget_period="monthly",($E27/12)*$F27*S$12*S$8,IF(Budget_period="Quarterly",($E27/12*S$7)*$F27*S$12*S$8,($E27/12*S$7)*$F27*S$12*S$8)))</f>
        <v>0</v>
      </c>
      <c r="T27" s="81">
        <f>IF(T$7&lt;=0,"",IF(Budget_period="monthly",($E27/12)*$F27*T$12*T$8,IF(Budget_period="Quarterly",($E27/12*T$7)*$F27*T$12*T$8,($E27/12*T$7)*$F27*T$12*T$8)))</f>
        <v>0</v>
      </c>
      <c r="U27" s="81">
        <f>IF(U$7&lt;=0,"",IF(Budget_period="monthly",($E27/12)*$F27*U$12*U$8,IF(Budget_period="Quarterly",($E27/12*U$7)*$F27*U$12*U$8,($E27/12*U$7)*$F27*U$12*U$8)))</f>
        <v>0</v>
      </c>
      <c r="V27" s="81">
        <f>IF(V$7&lt;=0,"",IF(Budget_period="monthly",($E27/12)*$F27*V$12*V$8,IF(Budget_period="Quarterly",($E27/12*V$7)*$F27*V$12*V$8,($E27/12*V$7)*$F27*V$12*V$8)))</f>
        <v>0</v>
      </c>
      <c r="W27" s="81">
        <f>IF(W$7&lt;=0,"",IF(Budget_period="monthly",($E27/12)*$F27*W$12*W$8,IF(Budget_period="Quarterly",($E27/12*W$7)*$F27*W$12*W$8,($E27/12*W$7)*$F27*W$12*W$8)))</f>
        <v>0</v>
      </c>
      <c r="X27" s="81">
        <f>IF(X$7&lt;=0,"",IF(Budget_period="monthly",($E27/12)*$F27*X$12*X$8,IF(Budget_period="Quarterly",($E27/12*X$7)*$F27*X$12*X$8,($E27/12*X$7)*$F27*X$12*X$8)))</f>
        <v>0</v>
      </c>
      <c r="Y27" s="81">
        <f>IF(Y$7&lt;=0,"",IF(Budget_period="monthly",($E27/12)*$F27*Y$12*Y$8,IF(Budget_period="Quarterly",($E27/12*Y$7)*$F27*Y$12*Y$8,($E27/12*Y$7)*$F27*Y$12*Y$8)))</f>
        <v>0</v>
      </c>
      <c r="Z27" s="81">
        <f>IF(Z$7&lt;=0,"",IF(Budget_period="monthly",($E27/12)*$F27*Z$12*Z$8,IF(Budget_period="Quarterly",($E27/12*Z$7)*$F27*Z$12*Z$8,($E27/12*Z$7)*$F27*Z$12*Z$8)))</f>
        <v>0</v>
      </c>
      <c r="AA27" s="81">
        <f>IF(AA$7&lt;=0,"",IF(Budget_period="monthly",($E27/12)*$F27*AA$12*AA$8,IF(Budget_period="Quarterly",($E27/12*AA$7)*$F27*AA$12*AA$8,($E27/12*AA$7)*$F27*AA$12*AA$8)))</f>
        <v>0</v>
      </c>
      <c r="AB27" s="81">
        <f>IF(AB$7&lt;=0,"",IF(Budget_period="monthly",($E27/12)*$F27*AB$12*AB$8,IF(Budget_period="Quarterly",($E27/12*AB$7)*$F27*AB$12*AB$8,($E27/12*AB$7)*$F27*AB$12*AB$8)))</f>
        <v>0</v>
      </c>
      <c r="AC27" s="81">
        <f>IF(AC$7&lt;=0,"",IF(Budget_period="monthly",($E27/12)*$F27*AC$12*AC$8,IF(Budget_period="Quarterly",($E27/12*AC$7)*$F27*AC$12*AC$8,($E27/12*AC$7)*$F27*AC$12*AC$8)))</f>
        <v>0</v>
      </c>
      <c r="AD27" s="81">
        <f>IF(AD$7&lt;=0,"",IF(Budget_period="monthly",($E27/12)*$F27*AD$12*AD$8,IF(Budget_period="Quarterly",($E27/12*AD$7)*$F27*AD$12*AD$8,($E27/12*AD$7)*$F27*AD$12*AD$8)))</f>
        <v>0</v>
      </c>
      <c r="AE27" s="81">
        <f>IF(AE$7&lt;=0,"",IF(Budget_period="monthly",($E27/12)*$F27*AE$12*AE$8,IF(Budget_period="Quarterly",($E27/12*AE$7)*$F27*AE$12*AE$8,($E27/12*AE$7)*$F27*AE$12*AE$8)))</f>
        <v>0</v>
      </c>
      <c r="AF27" s="81">
        <f>IF(AF$7&lt;=0,"",IF(Budget_period="monthly",($E27/12)*$F27*AF$12*AF$8,IF(Budget_period="Quarterly",($E27/12*AF$7)*$F27*AF$12*AF$8,($E27/12*AF$7)*$F27*AF$12*AF$8)))</f>
        <v>0</v>
      </c>
      <c r="AG27" s="81">
        <f>IF(AG$7&lt;=0,"",IF(Budget_period="monthly",($E27/12)*$F27*AG$12*AG$8,IF(Budget_period="Quarterly",($E27/12*AG$7)*$F27*AG$12*AG$8,($E27/12*AG$7)*$F27*AG$12*AG$8)))</f>
        <v>0</v>
      </c>
      <c r="AH27" s="81">
        <f>IF(AH$7&lt;=0,"",IF(Budget_period="monthly",($E27/12)*$F27*AH$12*AH$8,IF(Budget_period="Quarterly",($E27/12*AH$7)*$F27*AH$12*AH$8,($E27/12*AH$7)*$F27*AH$12*AH$8)))</f>
        <v>0</v>
      </c>
      <c r="AI27" s="81">
        <f>IF(AI$7&lt;=0,"",IF(Budget_period="monthly",($E27/12)*$F27*AI$12*AI$8,IF(Budget_period="Quarterly",($E27/12*AI$7)*$F27*AI$12*AI$8,($E27/12*AI$7)*$F27*AI$12*AI$8)))</f>
        <v>0</v>
      </c>
      <c r="AJ27" s="81">
        <f>IF(AJ$7&lt;=0,"",IF(Budget_period="monthly",($E27/12)*$F27*AJ$12*AJ$8,IF(Budget_period="Quarterly",($E27/12*AJ$7)*$F27*AJ$12*AJ$8,($E27/12*AJ$7)*$F27*AJ$12*AJ$8)))</f>
        <v>0</v>
      </c>
      <c r="AK27" s="81">
        <f>IF(AK$7&lt;=0,"",IF(Budget_period="monthly",($E27/12)*$F27*AK$12*AK$8,IF(Budget_period="Quarterly",($E27/12*AK$7)*$F27*AK$12*AK$8,($E27/12*AK$7)*$F27*AK$12*AK$8)))</f>
        <v>0</v>
      </c>
      <c r="AL27" s="81">
        <f>IF(AL$7&lt;=0,"",IF(Budget_period="monthly",($E27/12)*$F27*AL$12*AL$8,IF(Budget_period="Quarterly",($E27/12*AL$7)*$F27*AL$12*AL$8,($E27/12*AL$7)*$F27*AL$12*AL$8)))</f>
        <v>0</v>
      </c>
      <c r="AM27" s="81">
        <f>IF(AM$7&lt;=0,"",IF(Budget_period="monthly",($E27/12)*$F27*AM$12*AM$8,IF(Budget_period="Quarterly",($E27/12*AM$7)*$F27*AM$12*AM$8,($E27/12*AM$7)*$F27*AM$12*AM$8)))</f>
        <v>0</v>
      </c>
      <c r="AN27" s="81">
        <f>IF(AN$7&lt;=0,"",IF(Budget_period="monthly",($E27/12)*$F27*AN$12*AN$8,IF(Budget_period="Quarterly",($E27/12*AN$7)*$F27*AN$12*AN$8,($E27/12*AN$7)*$F27*AN$12*AN$8)))</f>
        <v>0</v>
      </c>
      <c r="AO27" s="81">
        <f>IF(AO$7&lt;=0,"",IF(Budget_period="monthly",($E27/12)*$F27*AO$12*AO$8,IF(Budget_period="Quarterly",($E27/12*AO$7)*$F27*AO$12*AO$8,($E27/12*AO$7)*$F27*AO$12*AO$8)))</f>
        <v>0</v>
      </c>
      <c r="AP27" s="81">
        <f>IF(AP$7&lt;=0,"",IF(Budget_period="monthly",($E27/12)*$F27*AP$12*AP$8,IF(Budget_period="Quarterly",($E27/12*AP$7)*$F27*AP$12*AP$8,($E27/12*AP$7)*$F27*AP$12*AP$8)))</f>
        <v>0</v>
      </c>
      <c r="AQ27" s="81">
        <f>IF(AQ$7&lt;=0,"",IF(Budget_period="monthly",($E27/12)*$F27*AQ$12*AQ$8,IF(Budget_period="Quarterly",($E27/12*AQ$7)*$F27*AQ$12*AQ$8,($E27/12*AQ$7)*$F27*AQ$12*AQ$8)))</f>
        <v>0</v>
      </c>
      <c r="AR27" s="81">
        <f>IF(AR$7&lt;=0,"",IF(Budget_period="monthly",($E27/12)*$F27*AR$12*AR$8,IF(Budget_period="Quarterly",($E27/12*AR$7)*$F27*AR$12*AR$8,($E27/12*AR$7)*$F27*AR$12*AR$8)))</f>
        <v>0</v>
      </c>
      <c r="AS27" s="81">
        <f>IF(AS$7&lt;=0,"",IF(Budget_period="monthly",($E27/12)*$F27*AS$12*AS$8,IF(Budget_period="Quarterly",($E27/12*AS$7)*$F27*AS$12*AS$8,($E27/12*AS$7)*$F27*AS$12*AS$8)))</f>
        <v>0</v>
      </c>
      <c r="AT27" s="81">
        <f>IF(AT$7&lt;=0,"",IF(Budget_period="monthly",($E27/12)*$F27*AT$12*AT$8,IF(Budget_period="Quarterly",($E27/12*AT$7)*$F27*AT$12*AT$8,($E27/12*AT$7)*$F27*AT$12*AT$8)))</f>
        <v>0</v>
      </c>
      <c r="AU27" s="81">
        <f>IF(AU$7&lt;=0,"",IF(Budget_period="monthly",($E27/12)*$F27*AU$12*AU$8,IF(Budget_period="Quarterly",($E27/12*AU$7)*$F27*AU$12*AU$8,($E27/12*AU$7)*$F27*AU$12*AU$8)))</f>
        <v>0</v>
      </c>
      <c r="AV27" s="81">
        <f>IF(AV$7&lt;=0,"",IF(Budget_period="monthly",($E27/12)*$F27*AV$12*AV$8,IF(Budget_period="Quarterly",($E27/12*AV$7)*$F27*AV$12*AV$8,($E27/12*AV$7)*$F27*AV$12*AV$8)))</f>
        <v>0</v>
      </c>
      <c r="AW27" s="81">
        <f>IF(AW$7&lt;=0,"",IF(Budget_period="monthly",($E27/12)*$F27*AW$12*AW$8,IF(Budget_period="Quarterly",($E27/12*AW$7)*$F27*AW$12*AW$8,($E27/12*AW$7)*$F27*AW$12*AW$8)))</f>
        <v>0</v>
      </c>
      <c r="AX27" s="81">
        <f>IF(AX$7&lt;=0,"",IF(Budget_period="monthly",($E27/12)*$F27*AX$12*AX$8,IF(Budget_period="Quarterly",($E27/12*AX$7)*$F27*AX$12*AX$8,($E27/12*AX$7)*$F27*AX$12*AX$8)))</f>
        <v>0</v>
      </c>
      <c r="AY27" s="81">
        <f>IF(AY$7&lt;=0,"",IF(Budget_period="monthly",($E27/12)*$F27*AY$12*AY$8,IF(Budget_period="Quarterly",($E27/12*AY$7)*$F27*AY$12*AY$8,($E27/12*AY$7)*$F27*AY$12*AY$8)))</f>
        <v>0</v>
      </c>
      <c r="AZ27" s="81">
        <f>IF(AZ$7&lt;=0,"",IF(Budget_period="monthly",($E27/12)*$F27*AZ$12*AZ$8,IF(Budget_period="Quarterly",($E27/12*AZ$7)*$F27*AZ$12*AZ$8,($E27/12*AZ$7)*$F27*AZ$12*AZ$8)))</f>
        <v>0</v>
      </c>
      <c r="BA27" s="81">
        <f>IF(BA$7&lt;=0,"",IF(Budget_period="monthly",($E27/12)*$F27*BA$12*BA$8,IF(Budget_period="Quarterly",($E27/12*BA$7)*$F27*BA$12*BA$8,($E27/12*BA$7)*$F27*BA$12*BA$8)))</f>
        <v>0</v>
      </c>
      <c r="BB27" s="81">
        <f>IF(BB$7&lt;=0,"",IF(Budget_period="monthly",($E27/12)*$F27*BB$12*BB$8,IF(Budget_period="Quarterly",($E27/12*BB$7)*$F27*BB$12*BB$8,($E27/12*BB$7)*$F27*BB$12*BB$8)))</f>
        <v>0</v>
      </c>
      <c r="BC27" s="81">
        <f>IF(BC$7&lt;=0,"",IF(Budget_period="monthly",($E27/12)*$F27*BC$12*BC$8,IF(Budget_period="Quarterly",($E27/12*BC$7)*$F27*BC$12*BC$8,($E27/12*BC$7)*$F27*BC$12*BC$8)))</f>
        <v>0</v>
      </c>
      <c r="BD27" s="81">
        <f>IF(BD$7&lt;=0,"",IF(Budget_period="monthly",($E27/12)*$F27*BD$12*BD$8,IF(Budget_period="Quarterly",($E27/12*BD$7)*$F27*BD$12*BD$8,($E27/12*BD$7)*$F27*BD$12*BD$8)))</f>
        <v>0</v>
      </c>
      <c r="BE27" s="81">
        <f>IF(BE$7&lt;=0,"",IF(Budget_period="monthly",($E27/12)*$F27*BE$12*BE$8,IF(Budget_period="Quarterly",($E27/12*BE$7)*$F27*BE$12*BE$8,($E27/12*BE$7)*$F27*BE$12*BE$8)))</f>
        <v>0</v>
      </c>
      <c r="BF27" s="81">
        <f>IF(BF$7&lt;=0,"",IF(Budget_period="monthly",($E27/12)*$F27*BF$12*BF$8,IF(Budget_period="Quarterly",($E27/12*BF$7)*$F27*BF$12*BF$8,($E27/12*BF$7)*$F27*BF$12*BF$8)))</f>
        <v>0</v>
      </c>
      <c r="BG27" s="81">
        <f>IF(BG$7&lt;=0,"",IF(Budget_period="monthly",($E27/12)*$F27*BG$12*BG$8,IF(Budget_period="Quarterly",($E27/12*BG$7)*$F27*BG$12*BG$8,($E27/12*BG$7)*$F27*BG$12*BG$8)))</f>
        <v>0</v>
      </c>
      <c r="BH27" s="81">
        <f>IF(BH$7&lt;=0,"",IF(Budget_period="monthly",($E27/12)*$F27*BH$12*BH$8,IF(Budget_period="Quarterly",($E27/12*BH$7)*$F27*BH$12*BH$8,($E27/12*BH$7)*$F27*BH$12*BH$8)))</f>
        <v>0</v>
      </c>
      <c r="BI27" s="81">
        <f>IF(BI$7&lt;=0,"",IF(Budget_period="monthly",($E27/12)*$F27*BI$12*BI$8,IF(Budget_period="Quarterly",($E27/12*BI$7)*$F27*BI$12*BI$8,($E27/12*BI$7)*$F27*BI$12*BI$8)))</f>
        <v>0</v>
      </c>
      <c r="BJ27" s="81">
        <f>IF(BJ$7&lt;=0,"",IF(Budget_period="monthly",($E27/12)*$F27*BJ$12*BJ$8,IF(Budget_period="Quarterly",($E27/12*BJ$7)*$F27*BJ$12*BJ$8,($E27/12*BJ$7)*$F27*BJ$12*BJ$8)))</f>
        <v>0</v>
      </c>
      <c r="BK27" s="81">
        <f>IF(BK$7&lt;=0,"",IF(Budget_period="monthly",($E27/12)*$F27*BK$12*BK$8,IF(Budget_period="Quarterly",($E27/12*BK$7)*$F27*BK$12*BK$8,($E27/12*BK$7)*$F27*BK$12*BK$8)))</f>
        <v>0</v>
      </c>
      <c r="BL27" s="81">
        <f>IF(BL$7&lt;=0,"",IF(Budget_period="monthly",($E27/12)*$F27*BL$12*BL$8,IF(Budget_period="Quarterly",($E27/12*BL$7)*$F27*BL$12*BL$8,($E27/12*BL$7)*$F27*BL$12*BL$8)))</f>
        <v>0</v>
      </c>
      <c r="BM27" s="81">
        <f>IF(BM$7&lt;=0,"",IF(Budget_period="monthly",($E27/12)*$F27*BM$12*BM$8,IF(Budget_period="Quarterly",($E27/12*BM$7)*$F27*BM$12*BM$8,($E27/12*BM$7)*$F27*BM$12*BM$8)))</f>
        <v>0</v>
      </c>
      <c r="BN27" s="81">
        <f>IF(BN$7&lt;=0,"",IF(Budget_period="monthly",($E27/12)*$F27*BN$12*BN$8,IF(Budget_period="Quarterly",($E27/12*BN$7)*$F27*BN$12*BN$8,($E27/12*BN$7)*$F27*BN$12*BN$8)))</f>
        <v>0</v>
      </c>
      <c r="BO27" s="81">
        <f>IF(BO$7&lt;=0,"",IF(Budget_period="monthly",($E27/12)*$F27*BO$12*BO$8,IF(Budget_period="Quarterly",($E27/12*BO$7)*$F27*BO$12*BO$8,($E27/12*BO$7)*$F27*BO$12*BO$8)))</f>
        <v>0</v>
      </c>
      <c r="BP27" s="82"/>
      <c r="BQ27" s="83">
        <f t="shared" si="3"/>
        <v>0</v>
      </c>
      <c r="BR27" s="83">
        <f t="shared" si="4"/>
        <v>0</v>
      </c>
    </row>
    <row r="28" ht="15.75" hidden="1" customHeight="1" outlineLevel="1">
      <c r="A28" s="15"/>
      <c r="B28" s="77" t="s">
        <v>133</v>
      </c>
      <c r="C28" s="78"/>
      <c r="D28" s="84"/>
      <c r="E28" s="87"/>
      <c r="F28" s="86"/>
      <c r="G28" s="84"/>
      <c r="H28" s="81">
        <f>IF(H$7&lt;=0,"",IF(Budget_period="monthly",($E28/12)*$F28*H$12*H$8,IF(Budget_period="Quarterly",($E28/12*H$7)*$F28*H$12*H$8,($E28/12*H$7)*$F28*H$12*H$8)))</f>
        <v>0</v>
      </c>
      <c r="I28" s="81">
        <f>IF(I$7&lt;=0,"",IF(Budget_period="monthly",($E28/12)*$F28*I$12*I$8,IF(Budget_period="Quarterly",($E28/12*I$7)*$F28*I$12*I$8,($E28/12*I$7)*$F28*I$12*I$8)))</f>
        <v>0</v>
      </c>
      <c r="J28" s="81">
        <f>IF(J$7&lt;=0,"",IF(Budget_period="monthly",($E28/12)*$F28*J$12*J$8,IF(Budget_period="Quarterly",($E28/12*J$7)*$F28*J$12*J$8,($E28/12*J$7)*$F28*J$12*J$8)))</f>
        <v>0</v>
      </c>
      <c r="K28" s="81">
        <f>IF(K$7&lt;=0,"",IF(Budget_period="monthly",($E28/12)*$F28*K$12*K$8,IF(Budget_period="Quarterly",($E28/12*K$7)*$F28*K$12*K$8,($E28/12*K$7)*$F28*K$12*K$8)))</f>
        <v>0</v>
      </c>
      <c r="L28" s="81">
        <f>IF(L$7&lt;=0,"",IF(Budget_period="monthly",($E28/12)*$F28*L$12*L$8,IF(Budget_period="Quarterly",($E28/12*L$7)*$F28*L$12*L$8,($E28/12*L$7)*$F28*L$12*L$8)))</f>
        <v>0</v>
      </c>
      <c r="M28" s="81">
        <f>IF(M$7&lt;=0,"",IF(Budget_period="monthly",($E28/12)*$F28*M$12*M$8,IF(Budget_period="Quarterly",($E28/12*M$7)*$F28*M$12*M$8,($E28/12*M$7)*$F28*M$12*M$8)))</f>
        <v>0</v>
      </c>
      <c r="N28" s="81">
        <f>IF(N$7&lt;=0,"",IF(Budget_period="monthly",($E28/12)*$F28*N$12*N$8,IF(Budget_period="Quarterly",($E28/12*N$7)*$F28*N$12*N$8,($E28/12*N$7)*$F28*N$12*N$8)))</f>
        <v>0</v>
      </c>
      <c r="O28" s="81">
        <f>IF(O$7&lt;=0,"",IF(Budget_period="monthly",($E28/12)*$F28*O$12*O$8,IF(Budget_period="Quarterly",($E28/12*O$7)*$F28*O$12*O$8,($E28/12*O$7)*$F28*O$12*O$8)))</f>
        <v>0</v>
      </c>
      <c r="P28" s="81">
        <f>IF(P$7&lt;=0,"",IF(Budget_period="monthly",($E28/12)*$F28*P$12*P$8,IF(Budget_period="Quarterly",($E28/12*P$7)*$F28*P$12*P$8,($E28/12*P$7)*$F28*P$12*P$8)))</f>
        <v>0</v>
      </c>
      <c r="Q28" s="81">
        <f>IF(Q$7&lt;=0,"",IF(Budget_period="monthly",($E28/12)*$F28*Q$12*Q$8,IF(Budget_period="Quarterly",($E28/12*Q$7)*$F28*Q$12*Q$8,($E28/12*Q$7)*$F28*Q$12*Q$8)))</f>
        <v>0</v>
      </c>
      <c r="R28" s="81">
        <f>IF(R$7&lt;=0,"",IF(Budget_period="monthly",($E28/12)*$F28*R$12*R$8,IF(Budget_period="Quarterly",($E28/12*R$7)*$F28*R$12*R$8,($E28/12*R$7)*$F28*R$12*R$8)))</f>
        <v>0</v>
      </c>
      <c r="S28" s="81">
        <f>IF(S$7&lt;=0,"",IF(Budget_period="monthly",($E28/12)*$F28*S$12*S$8,IF(Budget_period="Quarterly",($E28/12*S$7)*$F28*S$12*S$8,($E28/12*S$7)*$F28*S$12*S$8)))</f>
        <v>0</v>
      </c>
      <c r="T28" s="81">
        <f>IF(T$7&lt;=0,"",IF(Budget_period="monthly",($E28/12)*$F28*T$12*T$8,IF(Budget_period="Quarterly",($E28/12*T$7)*$F28*T$12*T$8,($E28/12*T$7)*$F28*T$12*T$8)))</f>
        <v>0</v>
      </c>
      <c r="U28" s="81">
        <f>IF(U$7&lt;=0,"",IF(Budget_period="monthly",($E28/12)*$F28*U$12*U$8,IF(Budget_period="Quarterly",($E28/12*U$7)*$F28*U$12*U$8,($E28/12*U$7)*$F28*U$12*U$8)))</f>
        <v>0</v>
      </c>
      <c r="V28" s="81">
        <f>IF(V$7&lt;=0,"",IF(Budget_period="monthly",($E28/12)*$F28*V$12*V$8,IF(Budget_period="Quarterly",($E28/12*V$7)*$F28*V$12*V$8,($E28/12*V$7)*$F28*V$12*V$8)))</f>
        <v>0</v>
      </c>
      <c r="W28" s="81">
        <f>IF(W$7&lt;=0,"",IF(Budget_period="monthly",($E28/12)*$F28*W$12*W$8,IF(Budget_period="Quarterly",($E28/12*W$7)*$F28*W$12*W$8,($E28/12*W$7)*$F28*W$12*W$8)))</f>
        <v>0</v>
      </c>
      <c r="X28" s="81">
        <f>IF(X$7&lt;=0,"",IF(Budget_period="monthly",($E28/12)*$F28*X$12*X$8,IF(Budget_period="Quarterly",($E28/12*X$7)*$F28*X$12*X$8,($E28/12*X$7)*$F28*X$12*X$8)))</f>
        <v>0</v>
      </c>
      <c r="Y28" s="81">
        <f>IF(Y$7&lt;=0,"",IF(Budget_period="monthly",($E28/12)*$F28*Y$12*Y$8,IF(Budget_period="Quarterly",($E28/12*Y$7)*$F28*Y$12*Y$8,($E28/12*Y$7)*$F28*Y$12*Y$8)))</f>
        <v>0</v>
      </c>
      <c r="Z28" s="81">
        <f>IF(Z$7&lt;=0,"",IF(Budget_period="monthly",($E28/12)*$F28*Z$12*Z$8,IF(Budget_period="Quarterly",($E28/12*Z$7)*$F28*Z$12*Z$8,($E28/12*Z$7)*$F28*Z$12*Z$8)))</f>
        <v>0</v>
      </c>
      <c r="AA28" s="81">
        <f>IF(AA$7&lt;=0,"",IF(Budget_period="monthly",($E28/12)*$F28*AA$12*AA$8,IF(Budget_period="Quarterly",($E28/12*AA$7)*$F28*AA$12*AA$8,($E28/12*AA$7)*$F28*AA$12*AA$8)))</f>
        <v>0</v>
      </c>
      <c r="AB28" s="81">
        <f>IF(AB$7&lt;=0,"",IF(Budget_period="monthly",($E28/12)*$F28*AB$12*AB$8,IF(Budget_period="Quarterly",($E28/12*AB$7)*$F28*AB$12*AB$8,($E28/12*AB$7)*$F28*AB$12*AB$8)))</f>
        <v>0</v>
      </c>
      <c r="AC28" s="81">
        <f>IF(AC$7&lt;=0,"",IF(Budget_period="monthly",($E28/12)*$F28*AC$12*AC$8,IF(Budget_period="Quarterly",($E28/12*AC$7)*$F28*AC$12*AC$8,($E28/12*AC$7)*$F28*AC$12*AC$8)))</f>
        <v>0</v>
      </c>
      <c r="AD28" s="81">
        <f>IF(AD$7&lt;=0,"",IF(Budget_period="monthly",($E28/12)*$F28*AD$12*AD$8,IF(Budget_period="Quarterly",($E28/12*AD$7)*$F28*AD$12*AD$8,($E28/12*AD$7)*$F28*AD$12*AD$8)))</f>
        <v>0</v>
      </c>
      <c r="AE28" s="81">
        <f>IF(AE$7&lt;=0,"",IF(Budget_period="monthly",($E28/12)*$F28*AE$12*AE$8,IF(Budget_period="Quarterly",($E28/12*AE$7)*$F28*AE$12*AE$8,($E28/12*AE$7)*$F28*AE$12*AE$8)))</f>
        <v>0</v>
      </c>
      <c r="AF28" s="81">
        <f>IF(AF$7&lt;=0,"",IF(Budget_period="monthly",($E28/12)*$F28*AF$12*AF$8,IF(Budget_period="Quarterly",($E28/12*AF$7)*$F28*AF$12*AF$8,($E28/12*AF$7)*$F28*AF$12*AF$8)))</f>
        <v>0</v>
      </c>
      <c r="AG28" s="81">
        <f>IF(AG$7&lt;=0,"",IF(Budget_period="monthly",($E28/12)*$F28*AG$12*AG$8,IF(Budget_period="Quarterly",($E28/12*AG$7)*$F28*AG$12*AG$8,($E28/12*AG$7)*$F28*AG$12*AG$8)))</f>
        <v>0</v>
      </c>
      <c r="AH28" s="81">
        <f>IF(AH$7&lt;=0,"",IF(Budget_period="monthly",($E28/12)*$F28*AH$12*AH$8,IF(Budget_period="Quarterly",($E28/12*AH$7)*$F28*AH$12*AH$8,($E28/12*AH$7)*$F28*AH$12*AH$8)))</f>
        <v>0</v>
      </c>
      <c r="AI28" s="81">
        <f>IF(AI$7&lt;=0,"",IF(Budget_period="monthly",($E28/12)*$F28*AI$12*AI$8,IF(Budget_period="Quarterly",($E28/12*AI$7)*$F28*AI$12*AI$8,($E28/12*AI$7)*$F28*AI$12*AI$8)))</f>
        <v>0</v>
      </c>
      <c r="AJ28" s="81">
        <f>IF(AJ$7&lt;=0,"",IF(Budget_period="monthly",($E28/12)*$F28*AJ$12*AJ$8,IF(Budget_period="Quarterly",($E28/12*AJ$7)*$F28*AJ$12*AJ$8,($E28/12*AJ$7)*$F28*AJ$12*AJ$8)))</f>
        <v>0</v>
      </c>
      <c r="AK28" s="81">
        <f>IF(AK$7&lt;=0,"",IF(Budget_period="monthly",($E28/12)*$F28*AK$12*AK$8,IF(Budget_period="Quarterly",($E28/12*AK$7)*$F28*AK$12*AK$8,($E28/12*AK$7)*$F28*AK$12*AK$8)))</f>
        <v>0</v>
      </c>
      <c r="AL28" s="81">
        <f>IF(AL$7&lt;=0,"",IF(Budget_period="monthly",($E28/12)*$F28*AL$12*AL$8,IF(Budget_period="Quarterly",($E28/12*AL$7)*$F28*AL$12*AL$8,($E28/12*AL$7)*$F28*AL$12*AL$8)))</f>
        <v>0</v>
      </c>
      <c r="AM28" s="81">
        <f>IF(AM$7&lt;=0,"",IF(Budget_period="monthly",($E28/12)*$F28*AM$12*AM$8,IF(Budget_period="Quarterly",($E28/12*AM$7)*$F28*AM$12*AM$8,($E28/12*AM$7)*$F28*AM$12*AM$8)))</f>
        <v>0</v>
      </c>
      <c r="AN28" s="81">
        <f>IF(AN$7&lt;=0,"",IF(Budget_period="monthly",($E28/12)*$F28*AN$12*AN$8,IF(Budget_period="Quarterly",($E28/12*AN$7)*$F28*AN$12*AN$8,($E28/12*AN$7)*$F28*AN$12*AN$8)))</f>
        <v>0</v>
      </c>
      <c r="AO28" s="81">
        <f>IF(AO$7&lt;=0,"",IF(Budget_period="monthly",($E28/12)*$F28*AO$12*AO$8,IF(Budget_period="Quarterly",($E28/12*AO$7)*$F28*AO$12*AO$8,($E28/12*AO$7)*$F28*AO$12*AO$8)))</f>
        <v>0</v>
      </c>
      <c r="AP28" s="81">
        <f>IF(AP$7&lt;=0,"",IF(Budget_period="monthly",($E28/12)*$F28*AP$12*AP$8,IF(Budget_period="Quarterly",($E28/12*AP$7)*$F28*AP$12*AP$8,($E28/12*AP$7)*$F28*AP$12*AP$8)))</f>
        <v>0</v>
      </c>
      <c r="AQ28" s="81">
        <f>IF(AQ$7&lt;=0,"",IF(Budget_period="monthly",($E28/12)*$F28*AQ$12*AQ$8,IF(Budget_period="Quarterly",($E28/12*AQ$7)*$F28*AQ$12*AQ$8,($E28/12*AQ$7)*$F28*AQ$12*AQ$8)))</f>
        <v>0</v>
      </c>
      <c r="AR28" s="81">
        <f>IF(AR$7&lt;=0,"",IF(Budget_period="monthly",($E28/12)*$F28*AR$12*AR$8,IF(Budget_period="Quarterly",($E28/12*AR$7)*$F28*AR$12*AR$8,($E28/12*AR$7)*$F28*AR$12*AR$8)))</f>
        <v>0</v>
      </c>
      <c r="AS28" s="81">
        <f>IF(AS$7&lt;=0,"",IF(Budget_period="monthly",($E28/12)*$F28*AS$12*AS$8,IF(Budget_period="Quarterly",($E28/12*AS$7)*$F28*AS$12*AS$8,($E28/12*AS$7)*$F28*AS$12*AS$8)))</f>
        <v>0</v>
      </c>
      <c r="AT28" s="81">
        <f>IF(AT$7&lt;=0,"",IF(Budget_period="monthly",($E28/12)*$F28*AT$12*AT$8,IF(Budget_period="Quarterly",($E28/12*AT$7)*$F28*AT$12*AT$8,($E28/12*AT$7)*$F28*AT$12*AT$8)))</f>
        <v>0</v>
      </c>
      <c r="AU28" s="81">
        <f>IF(AU$7&lt;=0,"",IF(Budget_period="monthly",($E28/12)*$F28*AU$12*AU$8,IF(Budget_period="Quarterly",($E28/12*AU$7)*$F28*AU$12*AU$8,($E28/12*AU$7)*$F28*AU$12*AU$8)))</f>
        <v>0</v>
      </c>
      <c r="AV28" s="81">
        <f>IF(AV$7&lt;=0,"",IF(Budget_period="monthly",($E28/12)*$F28*AV$12*AV$8,IF(Budget_period="Quarterly",($E28/12*AV$7)*$F28*AV$12*AV$8,($E28/12*AV$7)*$F28*AV$12*AV$8)))</f>
        <v>0</v>
      </c>
      <c r="AW28" s="81">
        <f>IF(AW$7&lt;=0,"",IF(Budget_period="monthly",($E28/12)*$F28*AW$12*AW$8,IF(Budget_period="Quarterly",($E28/12*AW$7)*$F28*AW$12*AW$8,($E28/12*AW$7)*$F28*AW$12*AW$8)))</f>
        <v>0</v>
      </c>
      <c r="AX28" s="81">
        <f>IF(AX$7&lt;=0,"",IF(Budget_period="monthly",($E28/12)*$F28*AX$12*AX$8,IF(Budget_period="Quarterly",($E28/12*AX$7)*$F28*AX$12*AX$8,($E28/12*AX$7)*$F28*AX$12*AX$8)))</f>
        <v>0</v>
      </c>
      <c r="AY28" s="81">
        <f>IF(AY$7&lt;=0,"",IF(Budget_period="monthly",($E28/12)*$F28*AY$12*AY$8,IF(Budget_period="Quarterly",($E28/12*AY$7)*$F28*AY$12*AY$8,($E28/12*AY$7)*$F28*AY$12*AY$8)))</f>
        <v>0</v>
      </c>
      <c r="AZ28" s="81">
        <f>IF(AZ$7&lt;=0,"",IF(Budget_period="monthly",($E28/12)*$F28*AZ$12*AZ$8,IF(Budget_period="Quarterly",($E28/12*AZ$7)*$F28*AZ$12*AZ$8,($E28/12*AZ$7)*$F28*AZ$12*AZ$8)))</f>
        <v>0</v>
      </c>
      <c r="BA28" s="81">
        <f>IF(BA$7&lt;=0,"",IF(Budget_period="monthly",($E28/12)*$F28*BA$12*BA$8,IF(Budget_period="Quarterly",($E28/12*BA$7)*$F28*BA$12*BA$8,($E28/12*BA$7)*$F28*BA$12*BA$8)))</f>
        <v>0</v>
      </c>
      <c r="BB28" s="81">
        <f>IF(BB$7&lt;=0,"",IF(Budget_period="monthly",($E28/12)*$F28*BB$12*BB$8,IF(Budget_period="Quarterly",($E28/12*BB$7)*$F28*BB$12*BB$8,($E28/12*BB$7)*$F28*BB$12*BB$8)))</f>
        <v>0</v>
      </c>
      <c r="BC28" s="81">
        <f>IF(BC$7&lt;=0,"",IF(Budget_period="monthly",($E28/12)*$F28*BC$12*BC$8,IF(Budget_period="Quarterly",($E28/12*BC$7)*$F28*BC$12*BC$8,($E28/12*BC$7)*$F28*BC$12*BC$8)))</f>
        <v>0</v>
      </c>
      <c r="BD28" s="81">
        <f>IF(BD$7&lt;=0,"",IF(Budget_period="monthly",($E28/12)*$F28*BD$12*BD$8,IF(Budget_period="Quarterly",($E28/12*BD$7)*$F28*BD$12*BD$8,($E28/12*BD$7)*$F28*BD$12*BD$8)))</f>
        <v>0</v>
      </c>
      <c r="BE28" s="81">
        <f>IF(BE$7&lt;=0,"",IF(Budget_period="monthly",($E28/12)*$F28*BE$12*BE$8,IF(Budget_period="Quarterly",($E28/12*BE$7)*$F28*BE$12*BE$8,($E28/12*BE$7)*$F28*BE$12*BE$8)))</f>
        <v>0</v>
      </c>
      <c r="BF28" s="81">
        <f>IF(BF$7&lt;=0,"",IF(Budget_period="monthly",($E28/12)*$F28*BF$12*BF$8,IF(Budget_period="Quarterly",($E28/12*BF$7)*$F28*BF$12*BF$8,($E28/12*BF$7)*$F28*BF$12*BF$8)))</f>
        <v>0</v>
      </c>
      <c r="BG28" s="81">
        <f>IF(BG$7&lt;=0,"",IF(Budget_period="monthly",($E28/12)*$F28*BG$12*BG$8,IF(Budget_period="Quarterly",($E28/12*BG$7)*$F28*BG$12*BG$8,($E28/12*BG$7)*$F28*BG$12*BG$8)))</f>
        <v>0</v>
      </c>
      <c r="BH28" s="81">
        <f>IF(BH$7&lt;=0,"",IF(Budget_period="monthly",($E28/12)*$F28*BH$12*BH$8,IF(Budget_period="Quarterly",($E28/12*BH$7)*$F28*BH$12*BH$8,($E28/12*BH$7)*$F28*BH$12*BH$8)))</f>
        <v>0</v>
      </c>
      <c r="BI28" s="81">
        <f>IF(BI$7&lt;=0,"",IF(Budget_period="monthly",($E28/12)*$F28*BI$12*BI$8,IF(Budget_period="Quarterly",($E28/12*BI$7)*$F28*BI$12*BI$8,($E28/12*BI$7)*$F28*BI$12*BI$8)))</f>
        <v>0</v>
      </c>
      <c r="BJ28" s="81">
        <f>IF(BJ$7&lt;=0,"",IF(Budget_period="monthly",($E28/12)*$F28*BJ$12*BJ$8,IF(Budget_period="Quarterly",($E28/12*BJ$7)*$F28*BJ$12*BJ$8,($E28/12*BJ$7)*$F28*BJ$12*BJ$8)))</f>
        <v>0</v>
      </c>
      <c r="BK28" s="81">
        <f>IF(BK$7&lt;=0,"",IF(Budget_period="monthly",($E28/12)*$F28*BK$12*BK$8,IF(Budget_period="Quarterly",($E28/12*BK$7)*$F28*BK$12*BK$8,($E28/12*BK$7)*$F28*BK$12*BK$8)))</f>
        <v>0</v>
      </c>
      <c r="BL28" s="81">
        <f>IF(BL$7&lt;=0,"",IF(Budget_period="monthly",($E28/12)*$F28*BL$12*BL$8,IF(Budget_period="Quarterly",($E28/12*BL$7)*$F28*BL$12*BL$8,($E28/12*BL$7)*$F28*BL$12*BL$8)))</f>
        <v>0</v>
      </c>
      <c r="BM28" s="81">
        <f>IF(BM$7&lt;=0,"",IF(Budget_period="monthly",($E28/12)*$F28*BM$12*BM$8,IF(Budget_period="Quarterly",($E28/12*BM$7)*$F28*BM$12*BM$8,($E28/12*BM$7)*$F28*BM$12*BM$8)))</f>
        <v>0</v>
      </c>
      <c r="BN28" s="81">
        <f>IF(BN$7&lt;=0,"",IF(Budget_period="monthly",($E28/12)*$F28*BN$12*BN$8,IF(Budget_period="Quarterly",($E28/12*BN$7)*$F28*BN$12*BN$8,($E28/12*BN$7)*$F28*BN$12*BN$8)))</f>
        <v>0</v>
      </c>
      <c r="BO28" s="81">
        <f>IF(BO$7&lt;=0,"",IF(Budget_period="monthly",($E28/12)*$F28*BO$12*BO$8,IF(Budget_period="Quarterly",($E28/12*BO$7)*$F28*BO$12*BO$8,($E28/12*BO$7)*$F28*BO$12*BO$8)))</f>
        <v>0</v>
      </c>
      <c r="BP28" s="82"/>
      <c r="BQ28" s="83">
        <f t="shared" si="3"/>
        <v>0</v>
      </c>
      <c r="BR28" s="83">
        <f t="shared" si="4"/>
        <v>0</v>
      </c>
    </row>
    <row r="29" ht="15.75" hidden="1" customHeight="1" outlineLevel="1">
      <c r="A29" s="15"/>
      <c r="B29" s="77" t="s">
        <v>133</v>
      </c>
      <c r="C29" s="78"/>
      <c r="D29" s="84"/>
      <c r="E29" s="87"/>
      <c r="F29" s="86"/>
      <c r="G29" s="84"/>
      <c r="H29" s="81">
        <f>IF(H$7&lt;=0,"",IF(Budget_period="monthly",($E29/12)*$F29*H$12*H$8,IF(Budget_period="Quarterly",($E29/12*H$7)*$F29*H$12*H$8,($E29/12*H$7)*$F29*H$12*H$8)))</f>
        <v>0</v>
      </c>
      <c r="I29" s="81">
        <f>IF(I$7&lt;=0,"",IF(Budget_period="monthly",($E29/12)*$F29*I$12*I$8,IF(Budget_period="Quarterly",($E29/12*I$7)*$F29*I$12*I$8,($E29/12*I$7)*$F29*I$12*I$8)))</f>
        <v>0</v>
      </c>
      <c r="J29" s="81">
        <f>IF(J$7&lt;=0,"",IF(Budget_period="monthly",($E29/12)*$F29*J$12*J$8,IF(Budget_period="Quarterly",($E29/12*J$7)*$F29*J$12*J$8,($E29/12*J$7)*$F29*J$12*J$8)))</f>
        <v>0</v>
      </c>
      <c r="K29" s="81">
        <f>IF(K$7&lt;=0,"",IF(Budget_period="monthly",($E29/12)*$F29*K$12*K$8,IF(Budget_period="Quarterly",($E29/12*K$7)*$F29*K$12*K$8,($E29/12*K$7)*$F29*K$12*K$8)))</f>
        <v>0</v>
      </c>
      <c r="L29" s="81">
        <f>IF(L$7&lt;=0,"",IF(Budget_period="monthly",($E29/12)*$F29*L$12*L$8,IF(Budget_period="Quarterly",($E29/12*L$7)*$F29*L$12*L$8,($E29/12*L$7)*$F29*L$12*L$8)))</f>
        <v>0</v>
      </c>
      <c r="M29" s="81">
        <f>IF(M$7&lt;=0,"",IF(Budget_period="monthly",($E29/12)*$F29*M$12*M$8,IF(Budget_period="Quarterly",($E29/12*M$7)*$F29*M$12*M$8,($E29/12*M$7)*$F29*M$12*M$8)))</f>
        <v>0</v>
      </c>
      <c r="N29" s="81">
        <f>IF(N$7&lt;=0,"",IF(Budget_period="monthly",($E29/12)*$F29*N$12*N$8,IF(Budget_period="Quarterly",($E29/12*N$7)*$F29*N$12*N$8,($E29/12*N$7)*$F29*N$12*N$8)))</f>
        <v>0</v>
      </c>
      <c r="O29" s="81">
        <f>IF(O$7&lt;=0,"",IF(Budget_period="monthly",($E29/12)*$F29*O$12*O$8,IF(Budget_period="Quarterly",($E29/12*O$7)*$F29*O$12*O$8,($E29/12*O$7)*$F29*O$12*O$8)))</f>
        <v>0</v>
      </c>
      <c r="P29" s="81">
        <f>IF(P$7&lt;=0,"",IF(Budget_period="monthly",($E29/12)*$F29*P$12*P$8,IF(Budget_period="Quarterly",($E29/12*P$7)*$F29*P$12*P$8,($E29/12*P$7)*$F29*P$12*P$8)))</f>
        <v>0</v>
      </c>
      <c r="Q29" s="81">
        <f>IF(Q$7&lt;=0,"",IF(Budget_period="monthly",($E29/12)*$F29*Q$12*Q$8,IF(Budget_period="Quarterly",($E29/12*Q$7)*$F29*Q$12*Q$8,($E29/12*Q$7)*$F29*Q$12*Q$8)))</f>
        <v>0</v>
      </c>
      <c r="R29" s="81">
        <f>IF(R$7&lt;=0,"",IF(Budget_period="monthly",($E29/12)*$F29*R$12*R$8,IF(Budget_period="Quarterly",($E29/12*R$7)*$F29*R$12*R$8,($E29/12*R$7)*$F29*R$12*R$8)))</f>
        <v>0</v>
      </c>
      <c r="S29" s="81">
        <f>IF(S$7&lt;=0,"",IF(Budget_period="monthly",($E29/12)*$F29*S$12*S$8,IF(Budget_period="Quarterly",($E29/12*S$7)*$F29*S$12*S$8,($E29/12*S$7)*$F29*S$12*S$8)))</f>
        <v>0</v>
      </c>
      <c r="T29" s="81">
        <f>IF(T$7&lt;=0,"",IF(Budget_period="monthly",($E29/12)*$F29*T$12*T$8,IF(Budget_period="Quarterly",($E29/12*T$7)*$F29*T$12*T$8,($E29/12*T$7)*$F29*T$12*T$8)))</f>
        <v>0</v>
      </c>
      <c r="U29" s="81">
        <f>IF(U$7&lt;=0,"",IF(Budget_period="monthly",($E29/12)*$F29*U$12*U$8,IF(Budget_period="Quarterly",($E29/12*U$7)*$F29*U$12*U$8,($E29/12*U$7)*$F29*U$12*U$8)))</f>
        <v>0</v>
      </c>
      <c r="V29" s="81">
        <f>IF(V$7&lt;=0,"",IF(Budget_period="monthly",($E29/12)*$F29*V$12*V$8,IF(Budget_period="Quarterly",($E29/12*V$7)*$F29*V$12*V$8,($E29/12*V$7)*$F29*V$12*V$8)))</f>
        <v>0</v>
      </c>
      <c r="W29" s="81">
        <f>IF(W$7&lt;=0,"",IF(Budget_period="monthly",($E29/12)*$F29*W$12*W$8,IF(Budget_period="Quarterly",($E29/12*W$7)*$F29*W$12*W$8,($E29/12*W$7)*$F29*W$12*W$8)))</f>
        <v>0</v>
      </c>
      <c r="X29" s="81">
        <f>IF(X$7&lt;=0,"",IF(Budget_period="monthly",($E29/12)*$F29*X$12*X$8,IF(Budget_period="Quarterly",($E29/12*X$7)*$F29*X$12*X$8,($E29/12*X$7)*$F29*X$12*X$8)))</f>
        <v>0</v>
      </c>
      <c r="Y29" s="81">
        <f>IF(Y$7&lt;=0,"",IF(Budget_period="monthly",($E29/12)*$F29*Y$12*Y$8,IF(Budget_period="Quarterly",($E29/12*Y$7)*$F29*Y$12*Y$8,($E29/12*Y$7)*$F29*Y$12*Y$8)))</f>
        <v>0</v>
      </c>
      <c r="Z29" s="81">
        <f>IF(Z$7&lt;=0,"",IF(Budget_period="monthly",($E29/12)*$F29*Z$12*Z$8,IF(Budget_period="Quarterly",($E29/12*Z$7)*$F29*Z$12*Z$8,($E29/12*Z$7)*$F29*Z$12*Z$8)))</f>
        <v>0</v>
      </c>
      <c r="AA29" s="81">
        <f>IF(AA$7&lt;=0,"",IF(Budget_period="monthly",($E29/12)*$F29*AA$12*AA$8,IF(Budget_period="Quarterly",($E29/12*AA$7)*$F29*AA$12*AA$8,($E29/12*AA$7)*$F29*AA$12*AA$8)))</f>
        <v>0</v>
      </c>
      <c r="AB29" s="81">
        <f>IF(AB$7&lt;=0,"",IF(Budget_period="monthly",($E29/12)*$F29*AB$12*AB$8,IF(Budget_period="Quarterly",($E29/12*AB$7)*$F29*AB$12*AB$8,($E29/12*AB$7)*$F29*AB$12*AB$8)))</f>
        <v>0</v>
      </c>
      <c r="AC29" s="81">
        <f>IF(AC$7&lt;=0,"",IF(Budget_period="monthly",($E29/12)*$F29*AC$12*AC$8,IF(Budget_period="Quarterly",($E29/12*AC$7)*$F29*AC$12*AC$8,($E29/12*AC$7)*$F29*AC$12*AC$8)))</f>
        <v>0</v>
      </c>
      <c r="AD29" s="81">
        <f>IF(AD$7&lt;=0,"",IF(Budget_period="monthly",($E29/12)*$F29*AD$12*AD$8,IF(Budget_period="Quarterly",($E29/12*AD$7)*$F29*AD$12*AD$8,($E29/12*AD$7)*$F29*AD$12*AD$8)))</f>
        <v>0</v>
      </c>
      <c r="AE29" s="81">
        <f>IF(AE$7&lt;=0,"",IF(Budget_period="monthly",($E29/12)*$F29*AE$12*AE$8,IF(Budget_period="Quarterly",($E29/12*AE$7)*$F29*AE$12*AE$8,($E29/12*AE$7)*$F29*AE$12*AE$8)))</f>
        <v>0</v>
      </c>
      <c r="AF29" s="81">
        <f>IF(AF$7&lt;=0,"",IF(Budget_period="monthly",($E29/12)*$F29*AF$12*AF$8,IF(Budget_period="Quarterly",($E29/12*AF$7)*$F29*AF$12*AF$8,($E29/12*AF$7)*$F29*AF$12*AF$8)))</f>
        <v>0</v>
      </c>
      <c r="AG29" s="81">
        <f>IF(AG$7&lt;=0,"",IF(Budget_period="monthly",($E29/12)*$F29*AG$12*AG$8,IF(Budget_period="Quarterly",($E29/12*AG$7)*$F29*AG$12*AG$8,($E29/12*AG$7)*$F29*AG$12*AG$8)))</f>
        <v>0</v>
      </c>
      <c r="AH29" s="81">
        <f>IF(AH$7&lt;=0,"",IF(Budget_period="monthly",($E29/12)*$F29*AH$12*AH$8,IF(Budget_period="Quarterly",($E29/12*AH$7)*$F29*AH$12*AH$8,($E29/12*AH$7)*$F29*AH$12*AH$8)))</f>
        <v>0</v>
      </c>
      <c r="AI29" s="81">
        <f>IF(AI$7&lt;=0,"",IF(Budget_period="monthly",($E29/12)*$F29*AI$12*AI$8,IF(Budget_period="Quarterly",($E29/12*AI$7)*$F29*AI$12*AI$8,($E29/12*AI$7)*$F29*AI$12*AI$8)))</f>
        <v>0</v>
      </c>
      <c r="AJ29" s="81">
        <f>IF(AJ$7&lt;=0,"",IF(Budget_period="monthly",($E29/12)*$F29*AJ$12*AJ$8,IF(Budget_period="Quarterly",($E29/12*AJ$7)*$F29*AJ$12*AJ$8,($E29/12*AJ$7)*$F29*AJ$12*AJ$8)))</f>
        <v>0</v>
      </c>
      <c r="AK29" s="81">
        <f>IF(AK$7&lt;=0,"",IF(Budget_period="monthly",($E29/12)*$F29*AK$12*AK$8,IF(Budget_period="Quarterly",($E29/12*AK$7)*$F29*AK$12*AK$8,($E29/12*AK$7)*$F29*AK$12*AK$8)))</f>
        <v>0</v>
      </c>
      <c r="AL29" s="81">
        <f>IF(AL$7&lt;=0,"",IF(Budget_period="monthly",($E29/12)*$F29*AL$12*AL$8,IF(Budget_period="Quarterly",($E29/12*AL$7)*$F29*AL$12*AL$8,($E29/12*AL$7)*$F29*AL$12*AL$8)))</f>
        <v>0</v>
      </c>
      <c r="AM29" s="81">
        <f>IF(AM$7&lt;=0,"",IF(Budget_period="monthly",($E29/12)*$F29*AM$12*AM$8,IF(Budget_period="Quarterly",($E29/12*AM$7)*$F29*AM$12*AM$8,($E29/12*AM$7)*$F29*AM$12*AM$8)))</f>
        <v>0</v>
      </c>
      <c r="AN29" s="81">
        <f>IF(AN$7&lt;=0,"",IF(Budget_period="monthly",($E29/12)*$F29*AN$12*AN$8,IF(Budget_period="Quarterly",($E29/12*AN$7)*$F29*AN$12*AN$8,($E29/12*AN$7)*$F29*AN$12*AN$8)))</f>
        <v>0</v>
      </c>
      <c r="AO29" s="81">
        <f>IF(AO$7&lt;=0,"",IF(Budget_period="monthly",($E29/12)*$F29*AO$12*AO$8,IF(Budget_period="Quarterly",($E29/12*AO$7)*$F29*AO$12*AO$8,($E29/12*AO$7)*$F29*AO$12*AO$8)))</f>
        <v>0</v>
      </c>
      <c r="AP29" s="81">
        <f>IF(AP$7&lt;=0,"",IF(Budget_period="monthly",($E29/12)*$F29*AP$12*AP$8,IF(Budget_period="Quarterly",($E29/12*AP$7)*$F29*AP$12*AP$8,($E29/12*AP$7)*$F29*AP$12*AP$8)))</f>
        <v>0</v>
      </c>
      <c r="AQ29" s="81">
        <f>IF(AQ$7&lt;=0,"",IF(Budget_period="monthly",($E29/12)*$F29*AQ$12*AQ$8,IF(Budget_period="Quarterly",($E29/12*AQ$7)*$F29*AQ$12*AQ$8,($E29/12*AQ$7)*$F29*AQ$12*AQ$8)))</f>
        <v>0</v>
      </c>
      <c r="AR29" s="81">
        <f>IF(AR$7&lt;=0,"",IF(Budget_period="monthly",($E29/12)*$F29*AR$12*AR$8,IF(Budget_period="Quarterly",($E29/12*AR$7)*$F29*AR$12*AR$8,($E29/12*AR$7)*$F29*AR$12*AR$8)))</f>
        <v>0</v>
      </c>
      <c r="AS29" s="81">
        <f>IF(AS$7&lt;=0,"",IF(Budget_period="monthly",($E29/12)*$F29*AS$12*AS$8,IF(Budget_period="Quarterly",($E29/12*AS$7)*$F29*AS$12*AS$8,($E29/12*AS$7)*$F29*AS$12*AS$8)))</f>
        <v>0</v>
      </c>
      <c r="AT29" s="81">
        <f>IF(AT$7&lt;=0,"",IF(Budget_period="monthly",($E29/12)*$F29*AT$12*AT$8,IF(Budget_period="Quarterly",($E29/12*AT$7)*$F29*AT$12*AT$8,($E29/12*AT$7)*$F29*AT$12*AT$8)))</f>
        <v>0</v>
      </c>
      <c r="AU29" s="81">
        <f>IF(AU$7&lt;=0,"",IF(Budget_period="monthly",($E29/12)*$F29*AU$12*AU$8,IF(Budget_period="Quarterly",($E29/12*AU$7)*$F29*AU$12*AU$8,($E29/12*AU$7)*$F29*AU$12*AU$8)))</f>
        <v>0</v>
      </c>
      <c r="AV29" s="81">
        <f>IF(AV$7&lt;=0,"",IF(Budget_period="monthly",($E29/12)*$F29*AV$12*AV$8,IF(Budget_period="Quarterly",($E29/12*AV$7)*$F29*AV$12*AV$8,($E29/12*AV$7)*$F29*AV$12*AV$8)))</f>
        <v>0</v>
      </c>
      <c r="AW29" s="81">
        <f>IF(AW$7&lt;=0,"",IF(Budget_period="monthly",($E29/12)*$F29*AW$12*AW$8,IF(Budget_period="Quarterly",($E29/12*AW$7)*$F29*AW$12*AW$8,($E29/12*AW$7)*$F29*AW$12*AW$8)))</f>
        <v>0</v>
      </c>
      <c r="AX29" s="81">
        <f>IF(AX$7&lt;=0,"",IF(Budget_period="monthly",($E29/12)*$F29*AX$12*AX$8,IF(Budget_period="Quarterly",($E29/12*AX$7)*$F29*AX$12*AX$8,($E29/12*AX$7)*$F29*AX$12*AX$8)))</f>
        <v>0</v>
      </c>
      <c r="AY29" s="81">
        <f>IF(AY$7&lt;=0,"",IF(Budget_period="monthly",($E29/12)*$F29*AY$12*AY$8,IF(Budget_period="Quarterly",($E29/12*AY$7)*$F29*AY$12*AY$8,($E29/12*AY$7)*$F29*AY$12*AY$8)))</f>
        <v>0</v>
      </c>
      <c r="AZ29" s="81">
        <f>IF(AZ$7&lt;=0,"",IF(Budget_period="monthly",($E29/12)*$F29*AZ$12*AZ$8,IF(Budget_period="Quarterly",($E29/12*AZ$7)*$F29*AZ$12*AZ$8,($E29/12*AZ$7)*$F29*AZ$12*AZ$8)))</f>
        <v>0</v>
      </c>
      <c r="BA29" s="81">
        <f>IF(BA$7&lt;=0,"",IF(Budget_period="monthly",($E29/12)*$F29*BA$12*BA$8,IF(Budget_period="Quarterly",($E29/12*BA$7)*$F29*BA$12*BA$8,($E29/12*BA$7)*$F29*BA$12*BA$8)))</f>
        <v>0</v>
      </c>
      <c r="BB29" s="81">
        <f>IF(BB$7&lt;=0,"",IF(Budget_period="monthly",($E29/12)*$F29*BB$12*BB$8,IF(Budget_period="Quarterly",($E29/12*BB$7)*$F29*BB$12*BB$8,($E29/12*BB$7)*$F29*BB$12*BB$8)))</f>
        <v>0</v>
      </c>
      <c r="BC29" s="81">
        <f>IF(BC$7&lt;=0,"",IF(Budget_period="monthly",($E29/12)*$F29*BC$12*BC$8,IF(Budget_period="Quarterly",($E29/12*BC$7)*$F29*BC$12*BC$8,($E29/12*BC$7)*$F29*BC$12*BC$8)))</f>
        <v>0</v>
      </c>
      <c r="BD29" s="81">
        <f>IF(BD$7&lt;=0,"",IF(Budget_period="monthly",($E29/12)*$F29*BD$12*BD$8,IF(Budget_period="Quarterly",($E29/12*BD$7)*$F29*BD$12*BD$8,($E29/12*BD$7)*$F29*BD$12*BD$8)))</f>
        <v>0</v>
      </c>
      <c r="BE29" s="81">
        <f>IF(BE$7&lt;=0,"",IF(Budget_period="monthly",($E29/12)*$F29*BE$12*BE$8,IF(Budget_period="Quarterly",($E29/12*BE$7)*$F29*BE$12*BE$8,($E29/12*BE$7)*$F29*BE$12*BE$8)))</f>
        <v>0</v>
      </c>
      <c r="BF29" s="81">
        <f>IF(BF$7&lt;=0,"",IF(Budget_period="monthly",($E29/12)*$F29*BF$12*BF$8,IF(Budget_period="Quarterly",($E29/12*BF$7)*$F29*BF$12*BF$8,($E29/12*BF$7)*$F29*BF$12*BF$8)))</f>
        <v>0</v>
      </c>
      <c r="BG29" s="81">
        <f>IF(BG$7&lt;=0,"",IF(Budget_period="monthly",($E29/12)*$F29*BG$12*BG$8,IF(Budget_period="Quarterly",($E29/12*BG$7)*$F29*BG$12*BG$8,($E29/12*BG$7)*$F29*BG$12*BG$8)))</f>
        <v>0</v>
      </c>
      <c r="BH29" s="81">
        <f>IF(BH$7&lt;=0,"",IF(Budget_period="monthly",($E29/12)*$F29*BH$12*BH$8,IF(Budget_period="Quarterly",($E29/12*BH$7)*$F29*BH$12*BH$8,($E29/12*BH$7)*$F29*BH$12*BH$8)))</f>
        <v>0</v>
      </c>
      <c r="BI29" s="81">
        <f>IF(BI$7&lt;=0,"",IF(Budget_period="monthly",($E29/12)*$F29*BI$12*BI$8,IF(Budget_period="Quarterly",($E29/12*BI$7)*$F29*BI$12*BI$8,($E29/12*BI$7)*$F29*BI$12*BI$8)))</f>
        <v>0</v>
      </c>
      <c r="BJ29" s="81">
        <f>IF(BJ$7&lt;=0,"",IF(Budget_period="monthly",($E29/12)*$F29*BJ$12*BJ$8,IF(Budget_period="Quarterly",($E29/12*BJ$7)*$F29*BJ$12*BJ$8,($E29/12*BJ$7)*$F29*BJ$12*BJ$8)))</f>
        <v>0</v>
      </c>
      <c r="BK29" s="81">
        <f>IF(BK$7&lt;=0,"",IF(Budget_period="monthly",($E29/12)*$F29*BK$12*BK$8,IF(Budget_period="Quarterly",($E29/12*BK$7)*$F29*BK$12*BK$8,($E29/12*BK$7)*$F29*BK$12*BK$8)))</f>
        <v>0</v>
      </c>
      <c r="BL29" s="81">
        <f>IF(BL$7&lt;=0,"",IF(Budget_period="monthly",($E29/12)*$F29*BL$12*BL$8,IF(Budget_period="Quarterly",($E29/12*BL$7)*$F29*BL$12*BL$8,($E29/12*BL$7)*$F29*BL$12*BL$8)))</f>
        <v>0</v>
      </c>
      <c r="BM29" s="81">
        <f>IF(BM$7&lt;=0,"",IF(Budget_period="monthly",($E29/12)*$F29*BM$12*BM$8,IF(Budget_period="Quarterly",($E29/12*BM$7)*$F29*BM$12*BM$8,($E29/12*BM$7)*$F29*BM$12*BM$8)))</f>
        <v>0</v>
      </c>
      <c r="BN29" s="81">
        <f>IF(BN$7&lt;=0,"",IF(Budget_period="monthly",($E29/12)*$F29*BN$12*BN$8,IF(Budget_period="Quarterly",($E29/12*BN$7)*$F29*BN$12*BN$8,($E29/12*BN$7)*$F29*BN$12*BN$8)))</f>
        <v>0</v>
      </c>
      <c r="BO29" s="81">
        <f>IF(BO$7&lt;=0,"",IF(Budget_period="monthly",($E29/12)*$F29*BO$12*BO$8,IF(Budget_period="Quarterly",($E29/12*BO$7)*$F29*BO$12*BO$8,($E29/12*BO$7)*$F29*BO$12*BO$8)))</f>
        <v>0</v>
      </c>
      <c r="BP29" s="82"/>
      <c r="BQ29" s="83">
        <f t="shared" si="3"/>
        <v>0</v>
      </c>
      <c r="BR29" s="83">
        <f t="shared" si="4"/>
        <v>0</v>
      </c>
    </row>
    <row r="30" ht="15.75" hidden="1" customHeight="1" outlineLevel="1">
      <c r="A30" s="15"/>
      <c r="B30" s="77" t="s">
        <v>133</v>
      </c>
      <c r="C30" s="78"/>
      <c r="D30" s="84"/>
      <c r="E30" s="87"/>
      <c r="F30" s="86"/>
      <c r="G30" s="84"/>
      <c r="H30" s="81">
        <f>IF(H$7&lt;=0,"",IF(Budget_period="monthly",($E30/12)*$F30*H$12*H$8,IF(Budget_period="Quarterly",($E30/12*H$7)*$F30*H$12*H$8,($E30/12*H$7)*$F30*H$12*H$8)))</f>
        <v>0</v>
      </c>
      <c r="I30" s="81">
        <f>IF(I$7&lt;=0,"",IF(Budget_period="monthly",($E30/12)*$F30*I$12*I$8,IF(Budget_period="Quarterly",($E30/12*I$7)*$F30*I$12*I$8,($E30/12*I$7)*$F30*I$12*I$8)))</f>
        <v>0</v>
      </c>
      <c r="J30" s="81">
        <f>IF(J$7&lt;=0,"",IF(Budget_period="monthly",($E30/12)*$F30*J$12*J$8,IF(Budget_period="Quarterly",($E30/12*J$7)*$F30*J$12*J$8,($E30/12*J$7)*$F30*J$12*J$8)))</f>
        <v>0</v>
      </c>
      <c r="K30" s="81">
        <f>IF(K$7&lt;=0,"",IF(Budget_period="monthly",($E30/12)*$F30*K$12*K$8,IF(Budget_period="Quarterly",($E30/12*K$7)*$F30*K$12*K$8,($E30/12*K$7)*$F30*K$12*K$8)))</f>
        <v>0</v>
      </c>
      <c r="L30" s="81">
        <f>IF(L$7&lt;=0,"",IF(Budget_period="monthly",($E30/12)*$F30*L$12*L$8,IF(Budget_period="Quarterly",($E30/12*L$7)*$F30*L$12*L$8,($E30/12*L$7)*$F30*L$12*L$8)))</f>
        <v>0</v>
      </c>
      <c r="M30" s="81">
        <f>IF(M$7&lt;=0,"",IF(Budget_period="monthly",($E30/12)*$F30*M$12*M$8,IF(Budget_period="Quarterly",($E30/12*M$7)*$F30*M$12*M$8,($E30/12*M$7)*$F30*M$12*M$8)))</f>
        <v>0</v>
      </c>
      <c r="N30" s="81">
        <f>IF(N$7&lt;=0,"",IF(Budget_period="monthly",($E30/12)*$F30*N$12*N$8,IF(Budget_period="Quarterly",($E30/12*N$7)*$F30*N$12*N$8,($E30/12*N$7)*$F30*N$12*N$8)))</f>
        <v>0</v>
      </c>
      <c r="O30" s="81">
        <f>IF(O$7&lt;=0,"",IF(Budget_period="monthly",($E30/12)*$F30*O$12*O$8,IF(Budget_period="Quarterly",($E30/12*O$7)*$F30*O$12*O$8,($E30/12*O$7)*$F30*O$12*O$8)))</f>
        <v>0</v>
      </c>
      <c r="P30" s="81">
        <f>IF(P$7&lt;=0,"",IF(Budget_period="monthly",($E30/12)*$F30*P$12*P$8,IF(Budget_period="Quarterly",($E30/12*P$7)*$F30*P$12*P$8,($E30/12*P$7)*$F30*P$12*P$8)))</f>
        <v>0</v>
      </c>
      <c r="Q30" s="81">
        <f>IF(Q$7&lt;=0,"",IF(Budget_period="monthly",($E30/12)*$F30*Q$12*Q$8,IF(Budget_period="Quarterly",($E30/12*Q$7)*$F30*Q$12*Q$8,($E30/12*Q$7)*$F30*Q$12*Q$8)))</f>
        <v>0</v>
      </c>
      <c r="R30" s="81">
        <f>IF(R$7&lt;=0,"",IF(Budget_period="monthly",($E30/12)*$F30*R$12*R$8,IF(Budget_period="Quarterly",($E30/12*R$7)*$F30*R$12*R$8,($E30/12*R$7)*$F30*R$12*R$8)))</f>
        <v>0</v>
      </c>
      <c r="S30" s="81">
        <f>IF(S$7&lt;=0,"",IF(Budget_period="monthly",($E30/12)*$F30*S$12*S$8,IF(Budget_period="Quarterly",($E30/12*S$7)*$F30*S$12*S$8,($E30/12*S$7)*$F30*S$12*S$8)))</f>
        <v>0</v>
      </c>
      <c r="T30" s="81">
        <f>IF(T$7&lt;=0,"",IF(Budget_period="monthly",($E30/12)*$F30*T$12*T$8,IF(Budget_period="Quarterly",($E30/12*T$7)*$F30*T$12*T$8,($E30/12*T$7)*$F30*T$12*T$8)))</f>
        <v>0</v>
      </c>
      <c r="U30" s="81">
        <f>IF(U$7&lt;=0,"",IF(Budget_period="monthly",($E30/12)*$F30*U$12*U$8,IF(Budget_period="Quarterly",($E30/12*U$7)*$F30*U$12*U$8,($E30/12*U$7)*$F30*U$12*U$8)))</f>
        <v>0</v>
      </c>
      <c r="V30" s="81">
        <f>IF(V$7&lt;=0,"",IF(Budget_period="monthly",($E30/12)*$F30*V$12*V$8,IF(Budget_period="Quarterly",($E30/12*V$7)*$F30*V$12*V$8,($E30/12*V$7)*$F30*V$12*V$8)))</f>
        <v>0</v>
      </c>
      <c r="W30" s="81">
        <f>IF(W$7&lt;=0,"",IF(Budget_period="monthly",($E30/12)*$F30*W$12*W$8,IF(Budget_period="Quarterly",($E30/12*W$7)*$F30*W$12*W$8,($E30/12*W$7)*$F30*W$12*W$8)))</f>
        <v>0</v>
      </c>
      <c r="X30" s="81">
        <f>IF(X$7&lt;=0,"",IF(Budget_period="monthly",($E30/12)*$F30*X$12*X$8,IF(Budget_period="Quarterly",($E30/12*X$7)*$F30*X$12*X$8,($E30/12*X$7)*$F30*X$12*X$8)))</f>
        <v>0</v>
      </c>
      <c r="Y30" s="81">
        <f>IF(Y$7&lt;=0,"",IF(Budget_period="monthly",($E30/12)*$F30*Y$12*Y$8,IF(Budget_period="Quarterly",($E30/12*Y$7)*$F30*Y$12*Y$8,($E30/12*Y$7)*$F30*Y$12*Y$8)))</f>
        <v>0</v>
      </c>
      <c r="Z30" s="81">
        <f>IF(Z$7&lt;=0,"",IF(Budget_period="monthly",($E30/12)*$F30*Z$12*Z$8,IF(Budget_period="Quarterly",($E30/12*Z$7)*$F30*Z$12*Z$8,($E30/12*Z$7)*$F30*Z$12*Z$8)))</f>
        <v>0</v>
      </c>
      <c r="AA30" s="81">
        <f>IF(AA$7&lt;=0,"",IF(Budget_period="monthly",($E30/12)*$F30*AA$12*AA$8,IF(Budget_period="Quarterly",($E30/12*AA$7)*$F30*AA$12*AA$8,($E30/12*AA$7)*$F30*AA$12*AA$8)))</f>
        <v>0</v>
      </c>
      <c r="AB30" s="81">
        <f>IF(AB$7&lt;=0,"",IF(Budget_period="monthly",($E30/12)*$F30*AB$12*AB$8,IF(Budget_period="Quarterly",($E30/12*AB$7)*$F30*AB$12*AB$8,($E30/12*AB$7)*$F30*AB$12*AB$8)))</f>
        <v>0</v>
      </c>
      <c r="AC30" s="81">
        <f>IF(AC$7&lt;=0,"",IF(Budget_period="monthly",($E30/12)*$F30*AC$12*AC$8,IF(Budget_period="Quarterly",($E30/12*AC$7)*$F30*AC$12*AC$8,($E30/12*AC$7)*$F30*AC$12*AC$8)))</f>
        <v>0</v>
      </c>
      <c r="AD30" s="81">
        <f>IF(AD$7&lt;=0,"",IF(Budget_period="monthly",($E30/12)*$F30*AD$12*AD$8,IF(Budget_period="Quarterly",($E30/12*AD$7)*$F30*AD$12*AD$8,($E30/12*AD$7)*$F30*AD$12*AD$8)))</f>
        <v>0</v>
      </c>
      <c r="AE30" s="81">
        <f>IF(AE$7&lt;=0,"",IF(Budget_period="monthly",($E30/12)*$F30*AE$12*AE$8,IF(Budget_period="Quarterly",($E30/12*AE$7)*$F30*AE$12*AE$8,($E30/12*AE$7)*$F30*AE$12*AE$8)))</f>
        <v>0</v>
      </c>
      <c r="AF30" s="81">
        <f>IF(AF$7&lt;=0,"",IF(Budget_period="monthly",($E30/12)*$F30*AF$12*AF$8,IF(Budget_period="Quarterly",($E30/12*AF$7)*$F30*AF$12*AF$8,($E30/12*AF$7)*$F30*AF$12*AF$8)))</f>
        <v>0</v>
      </c>
      <c r="AG30" s="81">
        <f>IF(AG$7&lt;=0,"",IF(Budget_period="monthly",($E30/12)*$F30*AG$12*AG$8,IF(Budget_period="Quarterly",($E30/12*AG$7)*$F30*AG$12*AG$8,($E30/12*AG$7)*$F30*AG$12*AG$8)))</f>
        <v>0</v>
      </c>
      <c r="AH30" s="81">
        <f>IF(AH$7&lt;=0,"",IF(Budget_period="monthly",($E30/12)*$F30*AH$12*AH$8,IF(Budget_period="Quarterly",($E30/12*AH$7)*$F30*AH$12*AH$8,($E30/12*AH$7)*$F30*AH$12*AH$8)))</f>
        <v>0</v>
      </c>
      <c r="AI30" s="81">
        <f>IF(AI$7&lt;=0,"",IF(Budget_period="monthly",($E30/12)*$F30*AI$12*AI$8,IF(Budget_period="Quarterly",($E30/12*AI$7)*$F30*AI$12*AI$8,($E30/12*AI$7)*$F30*AI$12*AI$8)))</f>
        <v>0</v>
      </c>
      <c r="AJ30" s="81">
        <f>IF(AJ$7&lt;=0,"",IF(Budget_period="monthly",($E30/12)*$F30*AJ$12*AJ$8,IF(Budget_period="Quarterly",($E30/12*AJ$7)*$F30*AJ$12*AJ$8,($E30/12*AJ$7)*$F30*AJ$12*AJ$8)))</f>
        <v>0</v>
      </c>
      <c r="AK30" s="81">
        <f>IF(AK$7&lt;=0,"",IF(Budget_period="monthly",($E30/12)*$F30*AK$12*AK$8,IF(Budget_period="Quarterly",($E30/12*AK$7)*$F30*AK$12*AK$8,($E30/12*AK$7)*$F30*AK$12*AK$8)))</f>
        <v>0</v>
      </c>
      <c r="AL30" s="81">
        <f>IF(AL$7&lt;=0,"",IF(Budget_period="monthly",($E30/12)*$F30*AL$12*AL$8,IF(Budget_period="Quarterly",($E30/12*AL$7)*$F30*AL$12*AL$8,($E30/12*AL$7)*$F30*AL$12*AL$8)))</f>
        <v>0</v>
      </c>
      <c r="AM30" s="81">
        <f>IF(AM$7&lt;=0,"",IF(Budget_period="monthly",($E30/12)*$F30*AM$12*AM$8,IF(Budget_period="Quarterly",($E30/12*AM$7)*$F30*AM$12*AM$8,($E30/12*AM$7)*$F30*AM$12*AM$8)))</f>
        <v>0</v>
      </c>
      <c r="AN30" s="81">
        <f>IF(AN$7&lt;=0,"",IF(Budget_period="monthly",($E30/12)*$F30*AN$12*AN$8,IF(Budget_period="Quarterly",($E30/12*AN$7)*$F30*AN$12*AN$8,($E30/12*AN$7)*$F30*AN$12*AN$8)))</f>
        <v>0</v>
      </c>
      <c r="AO30" s="81">
        <f>IF(AO$7&lt;=0,"",IF(Budget_period="monthly",($E30/12)*$F30*AO$12*AO$8,IF(Budget_period="Quarterly",($E30/12*AO$7)*$F30*AO$12*AO$8,($E30/12*AO$7)*$F30*AO$12*AO$8)))</f>
        <v>0</v>
      </c>
      <c r="AP30" s="81">
        <f>IF(AP$7&lt;=0,"",IF(Budget_period="monthly",($E30/12)*$F30*AP$12*AP$8,IF(Budget_period="Quarterly",($E30/12*AP$7)*$F30*AP$12*AP$8,($E30/12*AP$7)*$F30*AP$12*AP$8)))</f>
        <v>0</v>
      </c>
      <c r="AQ30" s="81">
        <f>IF(AQ$7&lt;=0,"",IF(Budget_period="monthly",($E30/12)*$F30*AQ$12*AQ$8,IF(Budget_period="Quarterly",($E30/12*AQ$7)*$F30*AQ$12*AQ$8,($E30/12*AQ$7)*$F30*AQ$12*AQ$8)))</f>
        <v>0</v>
      </c>
      <c r="AR30" s="81">
        <f>IF(AR$7&lt;=0,"",IF(Budget_period="monthly",($E30/12)*$F30*AR$12*AR$8,IF(Budget_period="Quarterly",($E30/12*AR$7)*$F30*AR$12*AR$8,($E30/12*AR$7)*$F30*AR$12*AR$8)))</f>
        <v>0</v>
      </c>
      <c r="AS30" s="81">
        <f>IF(AS$7&lt;=0,"",IF(Budget_period="monthly",($E30/12)*$F30*AS$12*AS$8,IF(Budget_period="Quarterly",($E30/12*AS$7)*$F30*AS$12*AS$8,($E30/12*AS$7)*$F30*AS$12*AS$8)))</f>
        <v>0</v>
      </c>
      <c r="AT30" s="81">
        <f>IF(AT$7&lt;=0,"",IF(Budget_period="monthly",($E30/12)*$F30*AT$12*AT$8,IF(Budget_period="Quarterly",($E30/12*AT$7)*$F30*AT$12*AT$8,($E30/12*AT$7)*$F30*AT$12*AT$8)))</f>
        <v>0</v>
      </c>
      <c r="AU30" s="81">
        <f>IF(AU$7&lt;=0,"",IF(Budget_period="monthly",($E30/12)*$F30*AU$12*AU$8,IF(Budget_period="Quarterly",($E30/12*AU$7)*$F30*AU$12*AU$8,($E30/12*AU$7)*$F30*AU$12*AU$8)))</f>
        <v>0</v>
      </c>
      <c r="AV30" s="81">
        <f>IF(AV$7&lt;=0,"",IF(Budget_period="monthly",($E30/12)*$F30*AV$12*AV$8,IF(Budget_period="Quarterly",($E30/12*AV$7)*$F30*AV$12*AV$8,($E30/12*AV$7)*$F30*AV$12*AV$8)))</f>
        <v>0</v>
      </c>
      <c r="AW30" s="81">
        <f>IF(AW$7&lt;=0,"",IF(Budget_period="monthly",($E30/12)*$F30*AW$12*AW$8,IF(Budget_period="Quarterly",($E30/12*AW$7)*$F30*AW$12*AW$8,($E30/12*AW$7)*$F30*AW$12*AW$8)))</f>
        <v>0</v>
      </c>
      <c r="AX30" s="81">
        <f>IF(AX$7&lt;=0,"",IF(Budget_period="monthly",($E30/12)*$F30*AX$12*AX$8,IF(Budget_period="Quarterly",($E30/12*AX$7)*$F30*AX$12*AX$8,($E30/12*AX$7)*$F30*AX$12*AX$8)))</f>
        <v>0</v>
      </c>
      <c r="AY30" s="81">
        <f>IF(AY$7&lt;=0,"",IF(Budget_period="monthly",($E30/12)*$F30*AY$12*AY$8,IF(Budget_period="Quarterly",($E30/12*AY$7)*$F30*AY$12*AY$8,($E30/12*AY$7)*$F30*AY$12*AY$8)))</f>
        <v>0</v>
      </c>
      <c r="AZ30" s="81">
        <f>IF(AZ$7&lt;=0,"",IF(Budget_period="monthly",($E30/12)*$F30*AZ$12*AZ$8,IF(Budget_period="Quarterly",($E30/12*AZ$7)*$F30*AZ$12*AZ$8,($E30/12*AZ$7)*$F30*AZ$12*AZ$8)))</f>
        <v>0</v>
      </c>
      <c r="BA30" s="81">
        <f>IF(BA$7&lt;=0,"",IF(Budget_period="monthly",($E30/12)*$F30*BA$12*BA$8,IF(Budget_period="Quarterly",($E30/12*BA$7)*$F30*BA$12*BA$8,($E30/12*BA$7)*$F30*BA$12*BA$8)))</f>
        <v>0</v>
      </c>
      <c r="BB30" s="81">
        <f>IF(BB$7&lt;=0,"",IF(Budget_period="monthly",($E30/12)*$F30*BB$12*BB$8,IF(Budget_period="Quarterly",($E30/12*BB$7)*$F30*BB$12*BB$8,($E30/12*BB$7)*$F30*BB$12*BB$8)))</f>
        <v>0</v>
      </c>
      <c r="BC30" s="81">
        <f>IF(BC$7&lt;=0,"",IF(Budget_period="monthly",($E30/12)*$F30*BC$12*BC$8,IF(Budget_period="Quarterly",($E30/12*BC$7)*$F30*BC$12*BC$8,($E30/12*BC$7)*$F30*BC$12*BC$8)))</f>
        <v>0</v>
      </c>
      <c r="BD30" s="81">
        <f>IF(BD$7&lt;=0,"",IF(Budget_period="monthly",($E30/12)*$F30*BD$12*BD$8,IF(Budget_period="Quarterly",($E30/12*BD$7)*$F30*BD$12*BD$8,($E30/12*BD$7)*$F30*BD$12*BD$8)))</f>
        <v>0</v>
      </c>
      <c r="BE30" s="81">
        <f>IF(BE$7&lt;=0,"",IF(Budget_period="monthly",($E30/12)*$F30*BE$12*BE$8,IF(Budget_period="Quarterly",($E30/12*BE$7)*$F30*BE$12*BE$8,($E30/12*BE$7)*$F30*BE$12*BE$8)))</f>
        <v>0</v>
      </c>
      <c r="BF30" s="81">
        <f>IF(BF$7&lt;=0,"",IF(Budget_period="monthly",($E30/12)*$F30*BF$12*BF$8,IF(Budget_period="Quarterly",($E30/12*BF$7)*$F30*BF$12*BF$8,($E30/12*BF$7)*$F30*BF$12*BF$8)))</f>
        <v>0</v>
      </c>
      <c r="BG30" s="81">
        <f>IF(BG$7&lt;=0,"",IF(Budget_period="monthly",($E30/12)*$F30*BG$12*BG$8,IF(Budget_period="Quarterly",($E30/12*BG$7)*$F30*BG$12*BG$8,($E30/12*BG$7)*$F30*BG$12*BG$8)))</f>
        <v>0</v>
      </c>
      <c r="BH30" s="81">
        <f>IF(BH$7&lt;=0,"",IF(Budget_period="monthly",($E30/12)*$F30*BH$12*BH$8,IF(Budget_period="Quarterly",($E30/12*BH$7)*$F30*BH$12*BH$8,($E30/12*BH$7)*$F30*BH$12*BH$8)))</f>
        <v>0</v>
      </c>
      <c r="BI30" s="81">
        <f>IF(BI$7&lt;=0,"",IF(Budget_period="monthly",($E30/12)*$F30*BI$12*BI$8,IF(Budget_period="Quarterly",($E30/12*BI$7)*$F30*BI$12*BI$8,($E30/12*BI$7)*$F30*BI$12*BI$8)))</f>
        <v>0</v>
      </c>
      <c r="BJ30" s="81">
        <f>IF(BJ$7&lt;=0,"",IF(Budget_period="monthly",($E30/12)*$F30*BJ$12*BJ$8,IF(Budget_period="Quarterly",($E30/12*BJ$7)*$F30*BJ$12*BJ$8,($E30/12*BJ$7)*$F30*BJ$12*BJ$8)))</f>
        <v>0</v>
      </c>
      <c r="BK30" s="81">
        <f>IF(BK$7&lt;=0,"",IF(Budget_period="monthly",($E30/12)*$F30*BK$12*BK$8,IF(Budget_period="Quarterly",($E30/12*BK$7)*$F30*BK$12*BK$8,($E30/12*BK$7)*$F30*BK$12*BK$8)))</f>
        <v>0</v>
      </c>
      <c r="BL30" s="81">
        <f>IF(BL$7&lt;=0,"",IF(Budget_period="monthly",($E30/12)*$F30*BL$12*BL$8,IF(Budget_period="Quarterly",($E30/12*BL$7)*$F30*BL$12*BL$8,($E30/12*BL$7)*$F30*BL$12*BL$8)))</f>
        <v>0</v>
      </c>
      <c r="BM30" s="81">
        <f>IF(BM$7&lt;=0,"",IF(Budget_period="monthly",($E30/12)*$F30*BM$12*BM$8,IF(Budget_period="Quarterly",($E30/12*BM$7)*$F30*BM$12*BM$8,($E30/12*BM$7)*$F30*BM$12*BM$8)))</f>
        <v>0</v>
      </c>
      <c r="BN30" s="81">
        <f>IF(BN$7&lt;=0,"",IF(Budget_period="monthly",($E30/12)*$F30*BN$12*BN$8,IF(Budget_period="Quarterly",($E30/12*BN$7)*$F30*BN$12*BN$8,($E30/12*BN$7)*$F30*BN$12*BN$8)))</f>
        <v>0</v>
      </c>
      <c r="BO30" s="81">
        <f>IF(BO$7&lt;=0,"",IF(Budget_period="monthly",($E30/12)*$F30*BO$12*BO$8,IF(Budget_period="Quarterly",($E30/12*BO$7)*$F30*BO$12*BO$8,($E30/12*BO$7)*$F30*BO$12*BO$8)))</f>
        <v>0</v>
      </c>
      <c r="BP30" s="82"/>
      <c r="BQ30" s="83">
        <f t="shared" si="3"/>
        <v>0</v>
      </c>
      <c r="BR30" s="83">
        <f t="shared" si="4"/>
        <v>0</v>
      </c>
    </row>
    <row r="31" ht="15.75" hidden="1" customHeight="1" outlineLevel="1">
      <c r="A31" s="15"/>
      <c r="B31" s="77" t="s">
        <v>133</v>
      </c>
      <c r="C31" s="78"/>
      <c r="D31" s="84"/>
      <c r="E31" s="87"/>
      <c r="F31" s="86"/>
      <c r="G31" s="84"/>
      <c r="H31" s="81">
        <f>IF(H$7&lt;=0,"",IF(Budget_period="monthly",($E31/12)*$F31*H$12*H$8,IF(Budget_period="Quarterly",($E31/12*H$7)*$F31*H$12*H$8,($E31/12*H$7)*$F31*H$12*H$8)))</f>
        <v>0</v>
      </c>
      <c r="I31" s="81">
        <f>IF(I$7&lt;=0,"",IF(Budget_period="monthly",($E31/12)*$F31*I$12*I$8,IF(Budget_period="Quarterly",($E31/12*I$7)*$F31*I$12*I$8,($E31/12*I$7)*$F31*I$12*I$8)))</f>
        <v>0</v>
      </c>
      <c r="J31" s="81">
        <f>IF(J$7&lt;=0,"",IF(Budget_period="monthly",($E31/12)*$F31*J$12*J$8,IF(Budget_period="Quarterly",($E31/12*J$7)*$F31*J$12*J$8,($E31/12*J$7)*$F31*J$12*J$8)))</f>
        <v>0</v>
      </c>
      <c r="K31" s="81">
        <f>IF(K$7&lt;=0,"",IF(Budget_period="monthly",($E31/12)*$F31*K$12*K$8,IF(Budget_period="Quarterly",($E31/12*K$7)*$F31*K$12*K$8,($E31/12*K$7)*$F31*K$12*K$8)))</f>
        <v>0</v>
      </c>
      <c r="L31" s="81">
        <f>IF(L$7&lt;=0,"",IF(Budget_period="monthly",($E31/12)*$F31*L$12*L$8,IF(Budget_period="Quarterly",($E31/12*L$7)*$F31*L$12*L$8,($E31/12*L$7)*$F31*L$12*L$8)))</f>
        <v>0</v>
      </c>
      <c r="M31" s="81">
        <f>IF(M$7&lt;=0,"",IF(Budget_period="monthly",($E31/12)*$F31*M$12*M$8,IF(Budget_period="Quarterly",($E31/12*M$7)*$F31*M$12*M$8,($E31/12*M$7)*$F31*M$12*M$8)))</f>
        <v>0</v>
      </c>
      <c r="N31" s="81">
        <f>IF(N$7&lt;=0,"",IF(Budget_period="monthly",($E31/12)*$F31*N$12*N$8,IF(Budget_period="Quarterly",($E31/12*N$7)*$F31*N$12*N$8,($E31/12*N$7)*$F31*N$12*N$8)))</f>
        <v>0</v>
      </c>
      <c r="O31" s="81">
        <f>IF(O$7&lt;=0,"",IF(Budget_period="monthly",($E31/12)*$F31*O$12*O$8,IF(Budget_period="Quarterly",($E31/12*O$7)*$F31*O$12*O$8,($E31/12*O$7)*$F31*O$12*O$8)))</f>
        <v>0</v>
      </c>
      <c r="P31" s="81">
        <f>IF(P$7&lt;=0,"",IF(Budget_period="monthly",($E31/12)*$F31*P$12*P$8,IF(Budget_period="Quarterly",($E31/12*P$7)*$F31*P$12*P$8,($E31/12*P$7)*$F31*P$12*P$8)))</f>
        <v>0</v>
      </c>
      <c r="Q31" s="81">
        <f>IF(Q$7&lt;=0,"",IF(Budget_period="monthly",($E31/12)*$F31*Q$12*Q$8,IF(Budget_period="Quarterly",($E31/12*Q$7)*$F31*Q$12*Q$8,($E31/12*Q$7)*$F31*Q$12*Q$8)))</f>
        <v>0</v>
      </c>
      <c r="R31" s="81">
        <f>IF(R$7&lt;=0,"",IF(Budget_period="monthly",($E31/12)*$F31*R$12*R$8,IF(Budget_period="Quarterly",($E31/12*R$7)*$F31*R$12*R$8,($E31/12*R$7)*$F31*R$12*R$8)))</f>
        <v>0</v>
      </c>
      <c r="S31" s="81">
        <f>IF(S$7&lt;=0,"",IF(Budget_period="monthly",($E31/12)*$F31*S$12*S$8,IF(Budget_period="Quarterly",($E31/12*S$7)*$F31*S$12*S$8,($E31/12*S$7)*$F31*S$12*S$8)))</f>
        <v>0</v>
      </c>
      <c r="T31" s="81">
        <f>IF(T$7&lt;=0,"",IF(Budget_period="monthly",($E31/12)*$F31*T$12*T$8,IF(Budget_period="Quarterly",($E31/12*T$7)*$F31*T$12*T$8,($E31/12*T$7)*$F31*T$12*T$8)))</f>
        <v>0</v>
      </c>
      <c r="U31" s="81">
        <f>IF(U$7&lt;=0,"",IF(Budget_period="monthly",($E31/12)*$F31*U$12*U$8,IF(Budget_period="Quarterly",($E31/12*U$7)*$F31*U$12*U$8,($E31/12*U$7)*$F31*U$12*U$8)))</f>
        <v>0</v>
      </c>
      <c r="V31" s="81">
        <f>IF(V$7&lt;=0,"",IF(Budget_period="monthly",($E31/12)*$F31*V$12*V$8,IF(Budget_period="Quarterly",($E31/12*V$7)*$F31*V$12*V$8,($E31/12*V$7)*$F31*V$12*V$8)))</f>
        <v>0</v>
      </c>
      <c r="W31" s="81">
        <f>IF(W$7&lt;=0,"",IF(Budget_period="monthly",($E31/12)*$F31*W$12*W$8,IF(Budget_period="Quarterly",($E31/12*W$7)*$F31*W$12*W$8,($E31/12*W$7)*$F31*W$12*W$8)))</f>
        <v>0</v>
      </c>
      <c r="X31" s="81">
        <f>IF(X$7&lt;=0,"",IF(Budget_period="monthly",($E31/12)*$F31*X$12*X$8,IF(Budget_period="Quarterly",($E31/12*X$7)*$F31*X$12*X$8,($E31/12*X$7)*$F31*X$12*X$8)))</f>
        <v>0</v>
      </c>
      <c r="Y31" s="81">
        <f>IF(Y$7&lt;=0,"",IF(Budget_period="monthly",($E31/12)*$F31*Y$12*Y$8,IF(Budget_period="Quarterly",($E31/12*Y$7)*$F31*Y$12*Y$8,($E31/12*Y$7)*$F31*Y$12*Y$8)))</f>
        <v>0</v>
      </c>
      <c r="Z31" s="81">
        <f>IF(Z$7&lt;=0,"",IF(Budget_period="monthly",($E31/12)*$F31*Z$12*Z$8,IF(Budget_period="Quarterly",($E31/12*Z$7)*$F31*Z$12*Z$8,($E31/12*Z$7)*$F31*Z$12*Z$8)))</f>
        <v>0</v>
      </c>
      <c r="AA31" s="81">
        <f>IF(AA$7&lt;=0,"",IF(Budget_period="monthly",($E31/12)*$F31*AA$12*AA$8,IF(Budget_period="Quarterly",($E31/12*AA$7)*$F31*AA$12*AA$8,($E31/12*AA$7)*$F31*AA$12*AA$8)))</f>
        <v>0</v>
      </c>
      <c r="AB31" s="81">
        <f>IF(AB$7&lt;=0,"",IF(Budget_period="monthly",($E31/12)*$F31*AB$12*AB$8,IF(Budget_period="Quarterly",($E31/12*AB$7)*$F31*AB$12*AB$8,($E31/12*AB$7)*$F31*AB$12*AB$8)))</f>
        <v>0</v>
      </c>
      <c r="AC31" s="81">
        <f>IF(AC$7&lt;=0,"",IF(Budget_period="monthly",($E31/12)*$F31*AC$12*AC$8,IF(Budget_period="Quarterly",($E31/12*AC$7)*$F31*AC$12*AC$8,($E31/12*AC$7)*$F31*AC$12*AC$8)))</f>
        <v>0</v>
      </c>
      <c r="AD31" s="81">
        <f>IF(AD$7&lt;=0,"",IF(Budget_period="monthly",($E31/12)*$F31*AD$12*AD$8,IF(Budget_period="Quarterly",($E31/12*AD$7)*$F31*AD$12*AD$8,($E31/12*AD$7)*$F31*AD$12*AD$8)))</f>
        <v>0</v>
      </c>
      <c r="AE31" s="81">
        <f>IF(AE$7&lt;=0,"",IF(Budget_period="monthly",($E31/12)*$F31*AE$12*AE$8,IF(Budget_period="Quarterly",($E31/12*AE$7)*$F31*AE$12*AE$8,($E31/12*AE$7)*$F31*AE$12*AE$8)))</f>
        <v>0</v>
      </c>
      <c r="AF31" s="81">
        <f>IF(AF$7&lt;=0,"",IF(Budget_period="monthly",($E31/12)*$F31*AF$12*AF$8,IF(Budget_period="Quarterly",($E31/12*AF$7)*$F31*AF$12*AF$8,($E31/12*AF$7)*$F31*AF$12*AF$8)))</f>
        <v>0</v>
      </c>
      <c r="AG31" s="81">
        <f>IF(AG$7&lt;=0,"",IF(Budget_period="monthly",($E31/12)*$F31*AG$12*AG$8,IF(Budget_period="Quarterly",($E31/12*AG$7)*$F31*AG$12*AG$8,($E31/12*AG$7)*$F31*AG$12*AG$8)))</f>
        <v>0</v>
      </c>
      <c r="AH31" s="81">
        <f>IF(AH$7&lt;=0,"",IF(Budget_period="monthly",($E31/12)*$F31*AH$12*AH$8,IF(Budget_period="Quarterly",($E31/12*AH$7)*$F31*AH$12*AH$8,($E31/12*AH$7)*$F31*AH$12*AH$8)))</f>
        <v>0</v>
      </c>
      <c r="AI31" s="81">
        <f>IF(AI$7&lt;=0,"",IF(Budget_period="monthly",($E31/12)*$F31*AI$12*AI$8,IF(Budget_period="Quarterly",($E31/12*AI$7)*$F31*AI$12*AI$8,($E31/12*AI$7)*$F31*AI$12*AI$8)))</f>
        <v>0</v>
      </c>
      <c r="AJ31" s="81">
        <f>IF(AJ$7&lt;=0,"",IF(Budget_period="monthly",($E31/12)*$F31*AJ$12*AJ$8,IF(Budget_period="Quarterly",($E31/12*AJ$7)*$F31*AJ$12*AJ$8,($E31/12*AJ$7)*$F31*AJ$12*AJ$8)))</f>
        <v>0</v>
      </c>
      <c r="AK31" s="81">
        <f>IF(AK$7&lt;=0,"",IF(Budget_period="monthly",($E31/12)*$F31*AK$12*AK$8,IF(Budget_period="Quarterly",($E31/12*AK$7)*$F31*AK$12*AK$8,($E31/12*AK$7)*$F31*AK$12*AK$8)))</f>
        <v>0</v>
      </c>
      <c r="AL31" s="81">
        <f>IF(AL$7&lt;=0,"",IF(Budget_period="monthly",($E31/12)*$F31*AL$12*AL$8,IF(Budget_period="Quarterly",($E31/12*AL$7)*$F31*AL$12*AL$8,($E31/12*AL$7)*$F31*AL$12*AL$8)))</f>
        <v>0</v>
      </c>
      <c r="AM31" s="81">
        <f>IF(AM$7&lt;=0,"",IF(Budget_period="monthly",($E31/12)*$F31*AM$12*AM$8,IF(Budget_period="Quarterly",($E31/12*AM$7)*$F31*AM$12*AM$8,($E31/12*AM$7)*$F31*AM$12*AM$8)))</f>
        <v>0</v>
      </c>
      <c r="AN31" s="81">
        <f>IF(AN$7&lt;=0,"",IF(Budget_period="monthly",($E31/12)*$F31*AN$12*AN$8,IF(Budget_period="Quarterly",($E31/12*AN$7)*$F31*AN$12*AN$8,($E31/12*AN$7)*$F31*AN$12*AN$8)))</f>
        <v>0</v>
      </c>
      <c r="AO31" s="81">
        <f>IF(AO$7&lt;=0,"",IF(Budget_period="monthly",($E31/12)*$F31*AO$12*AO$8,IF(Budget_period="Quarterly",($E31/12*AO$7)*$F31*AO$12*AO$8,($E31/12*AO$7)*$F31*AO$12*AO$8)))</f>
        <v>0</v>
      </c>
      <c r="AP31" s="81">
        <f>IF(AP$7&lt;=0,"",IF(Budget_period="monthly",($E31/12)*$F31*AP$12*AP$8,IF(Budget_period="Quarterly",($E31/12*AP$7)*$F31*AP$12*AP$8,($E31/12*AP$7)*$F31*AP$12*AP$8)))</f>
        <v>0</v>
      </c>
      <c r="AQ31" s="81">
        <f>IF(AQ$7&lt;=0,"",IF(Budget_period="monthly",($E31/12)*$F31*AQ$12*AQ$8,IF(Budget_period="Quarterly",($E31/12*AQ$7)*$F31*AQ$12*AQ$8,($E31/12*AQ$7)*$F31*AQ$12*AQ$8)))</f>
        <v>0</v>
      </c>
      <c r="AR31" s="81">
        <f>IF(AR$7&lt;=0,"",IF(Budget_period="monthly",($E31/12)*$F31*AR$12*AR$8,IF(Budget_period="Quarterly",($E31/12*AR$7)*$F31*AR$12*AR$8,($E31/12*AR$7)*$F31*AR$12*AR$8)))</f>
        <v>0</v>
      </c>
      <c r="AS31" s="81">
        <f>IF(AS$7&lt;=0,"",IF(Budget_period="monthly",($E31/12)*$F31*AS$12*AS$8,IF(Budget_period="Quarterly",($E31/12*AS$7)*$F31*AS$12*AS$8,($E31/12*AS$7)*$F31*AS$12*AS$8)))</f>
        <v>0</v>
      </c>
      <c r="AT31" s="81">
        <f>IF(AT$7&lt;=0,"",IF(Budget_period="monthly",($E31/12)*$F31*AT$12*AT$8,IF(Budget_period="Quarterly",($E31/12*AT$7)*$F31*AT$12*AT$8,($E31/12*AT$7)*$F31*AT$12*AT$8)))</f>
        <v>0</v>
      </c>
      <c r="AU31" s="81">
        <f>IF(AU$7&lt;=0,"",IF(Budget_period="monthly",($E31/12)*$F31*AU$12*AU$8,IF(Budget_period="Quarterly",($E31/12*AU$7)*$F31*AU$12*AU$8,($E31/12*AU$7)*$F31*AU$12*AU$8)))</f>
        <v>0</v>
      </c>
      <c r="AV31" s="81">
        <f>IF(AV$7&lt;=0,"",IF(Budget_period="monthly",($E31/12)*$F31*AV$12*AV$8,IF(Budget_period="Quarterly",($E31/12*AV$7)*$F31*AV$12*AV$8,($E31/12*AV$7)*$F31*AV$12*AV$8)))</f>
        <v>0</v>
      </c>
      <c r="AW31" s="81">
        <f>IF(AW$7&lt;=0,"",IF(Budget_period="monthly",($E31/12)*$F31*AW$12*AW$8,IF(Budget_period="Quarterly",($E31/12*AW$7)*$F31*AW$12*AW$8,($E31/12*AW$7)*$F31*AW$12*AW$8)))</f>
        <v>0</v>
      </c>
      <c r="AX31" s="81">
        <f>IF(AX$7&lt;=0,"",IF(Budget_period="monthly",($E31/12)*$F31*AX$12*AX$8,IF(Budget_period="Quarterly",($E31/12*AX$7)*$F31*AX$12*AX$8,($E31/12*AX$7)*$F31*AX$12*AX$8)))</f>
        <v>0</v>
      </c>
      <c r="AY31" s="81">
        <f>IF(AY$7&lt;=0,"",IF(Budget_period="monthly",($E31/12)*$F31*AY$12*AY$8,IF(Budget_period="Quarterly",($E31/12*AY$7)*$F31*AY$12*AY$8,($E31/12*AY$7)*$F31*AY$12*AY$8)))</f>
        <v>0</v>
      </c>
      <c r="AZ31" s="81">
        <f>IF(AZ$7&lt;=0,"",IF(Budget_period="monthly",($E31/12)*$F31*AZ$12*AZ$8,IF(Budget_period="Quarterly",($E31/12*AZ$7)*$F31*AZ$12*AZ$8,($E31/12*AZ$7)*$F31*AZ$12*AZ$8)))</f>
        <v>0</v>
      </c>
      <c r="BA31" s="81">
        <f>IF(BA$7&lt;=0,"",IF(Budget_period="monthly",($E31/12)*$F31*BA$12*BA$8,IF(Budget_period="Quarterly",($E31/12*BA$7)*$F31*BA$12*BA$8,($E31/12*BA$7)*$F31*BA$12*BA$8)))</f>
        <v>0</v>
      </c>
      <c r="BB31" s="81">
        <f>IF(BB$7&lt;=0,"",IF(Budget_period="monthly",($E31/12)*$F31*BB$12*BB$8,IF(Budget_period="Quarterly",($E31/12*BB$7)*$F31*BB$12*BB$8,($E31/12*BB$7)*$F31*BB$12*BB$8)))</f>
        <v>0</v>
      </c>
      <c r="BC31" s="81">
        <f>IF(BC$7&lt;=0,"",IF(Budget_period="monthly",($E31/12)*$F31*BC$12*BC$8,IF(Budget_period="Quarterly",($E31/12*BC$7)*$F31*BC$12*BC$8,($E31/12*BC$7)*$F31*BC$12*BC$8)))</f>
        <v>0</v>
      </c>
      <c r="BD31" s="81">
        <f>IF(BD$7&lt;=0,"",IF(Budget_period="monthly",($E31/12)*$F31*BD$12*BD$8,IF(Budget_period="Quarterly",($E31/12*BD$7)*$F31*BD$12*BD$8,($E31/12*BD$7)*$F31*BD$12*BD$8)))</f>
        <v>0</v>
      </c>
      <c r="BE31" s="81">
        <f>IF(BE$7&lt;=0,"",IF(Budget_period="monthly",($E31/12)*$F31*BE$12*BE$8,IF(Budget_period="Quarterly",($E31/12*BE$7)*$F31*BE$12*BE$8,($E31/12*BE$7)*$F31*BE$12*BE$8)))</f>
        <v>0</v>
      </c>
      <c r="BF31" s="81">
        <f>IF(BF$7&lt;=0,"",IF(Budget_period="monthly",($E31/12)*$F31*BF$12*BF$8,IF(Budget_period="Quarterly",($E31/12*BF$7)*$F31*BF$12*BF$8,($E31/12*BF$7)*$F31*BF$12*BF$8)))</f>
        <v>0</v>
      </c>
      <c r="BG31" s="81">
        <f>IF(BG$7&lt;=0,"",IF(Budget_period="monthly",($E31/12)*$F31*BG$12*BG$8,IF(Budget_period="Quarterly",($E31/12*BG$7)*$F31*BG$12*BG$8,($E31/12*BG$7)*$F31*BG$12*BG$8)))</f>
        <v>0</v>
      </c>
      <c r="BH31" s="81">
        <f>IF(BH$7&lt;=0,"",IF(Budget_period="monthly",($E31/12)*$F31*BH$12*BH$8,IF(Budget_period="Quarterly",($E31/12*BH$7)*$F31*BH$12*BH$8,($E31/12*BH$7)*$F31*BH$12*BH$8)))</f>
        <v>0</v>
      </c>
      <c r="BI31" s="81">
        <f>IF(BI$7&lt;=0,"",IF(Budget_period="monthly",($E31/12)*$F31*BI$12*BI$8,IF(Budget_period="Quarterly",($E31/12*BI$7)*$F31*BI$12*BI$8,($E31/12*BI$7)*$F31*BI$12*BI$8)))</f>
        <v>0</v>
      </c>
      <c r="BJ31" s="81">
        <f>IF(BJ$7&lt;=0,"",IF(Budget_period="monthly",($E31/12)*$F31*BJ$12*BJ$8,IF(Budget_period="Quarterly",($E31/12*BJ$7)*$F31*BJ$12*BJ$8,($E31/12*BJ$7)*$F31*BJ$12*BJ$8)))</f>
        <v>0</v>
      </c>
      <c r="BK31" s="81">
        <f>IF(BK$7&lt;=0,"",IF(Budget_period="monthly",($E31/12)*$F31*BK$12*BK$8,IF(Budget_period="Quarterly",($E31/12*BK$7)*$F31*BK$12*BK$8,($E31/12*BK$7)*$F31*BK$12*BK$8)))</f>
        <v>0</v>
      </c>
      <c r="BL31" s="81">
        <f>IF(BL$7&lt;=0,"",IF(Budget_period="monthly",($E31/12)*$F31*BL$12*BL$8,IF(Budget_period="Quarterly",($E31/12*BL$7)*$F31*BL$12*BL$8,($E31/12*BL$7)*$F31*BL$12*BL$8)))</f>
        <v>0</v>
      </c>
      <c r="BM31" s="81">
        <f>IF(BM$7&lt;=0,"",IF(Budget_period="monthly",($E31/12)*$F31*BM$12*BM$8,IF(Budget_period="Quarterly",($E31/12*BM$7)*$F31*BM$12*BM$8,($E31/12*BM$7)*$F31*BM$12*BM$8)))</f>
        <v>0</v>
      </c>
      <c r="BN31" s="81">
        <f>IF(BN$7&lt;=0,"",IF(Budget_period="monthly",($E31/12)*$F31*BN$12*BN$8,IF(Budget_period="Quarterly",($E31/12*BN$7)*$F31*BN$12*BN$8,($E31/12*BN$7)*$F31*BN$12*BN$8)))</f>
        <v>0</v>
      </c>
      <c r="BO31" s="81">
        <f>IF(BO$7&lt;=0,"",IF(Budget_period="monthly",($E31/12)*$F31*BO$12*BO$8,IF(Budget_period="Quarterly",($E31/12*BO$7)*$F31*BO$12*BO$8,($E31/12*BO$7)*$F31*BO$12*BO$8)))</f>
        <v>0</v>
      </c>
      <c r="BP31" s="82"/>
      <c r="BQ31" s="83">
        <f t="shared" si="3"/>
        <v>0</v>
      </c>
      <c r="BR31" s="83">
        <f t="shared" si="4"/>
        <v>0</v>
      </c>
    </row>
    <row r="32" ht="15.75" hidden="1" customHeight="1" outlineLevel="1">
      <c r="A32" s="15"/>
      <c r="B32" s="77" t="s">
        <v>133</v>
      </c>
      <c r="C32" s="78"/>
      <c r="D32" s="84"/>
      <c r="E32" s="87"/>
      <c r="F32" s="86"/>
      <c r="G32" s="84"/>
      <c r="H32" s="81">
        <f>IF(H$7&lt;=0,"",IF(Budget_period="monthly",($E32/12)*$F32*H$12*H$8,IF(Budget_period="Quarterly",($E32/12*H$7)*$F32*H$12*H$8,($E32/12*H$7)*$F32*H$12*H$8)))</f>
        <v>0</v>
      </c>
      <c r="I32" s="81">
        <f>IF(I$7&lt;=0,"",IF(Budget_period="monthly",($E32/12)*$F32*I$12*I$8,IF(Budget_period="Quarterly",($E32/12*I$7)*$F32*I$12*I$8,($E32/12*I$7)*$F32*I$12*I$8)))</f>
        <v>0</v>
      </c>
      <c r="J32" s="81">
        <f>IF(J$7&lt;=0,"",IF(Budget_period="monthly",($E32/12)*$F32*J$12*J$8,IF(Budget_period="Quarterly",($E32/12*J$7)*$F32*J$12*J$8,($E32/12*J$7)*$F32*J$12*J$8)))</f>
        <v>0</v>
      </c>
      <c r="K32" s="81">
        <f>IF(K$7&lt;=0,"",IF(Budget_period="monthly",($E32/12)*$F32*K$12*K$8,IF(Budget_period="Quarterly",($E32/12*K$7)*$F32*K$12*K$8,($E32/12*K$7)*$F32*K$12*K$8)))</f>
        <v>0</v>
      </c>
      <c r="L32" s="81">
        <f>IF(L$7&lt;=0,"",IF(Budget_period="monthly",($E32/12)*$F32*L$12*L$8,IF(Budget_period="Quarterly",($E32/12*L$7)*$F32*L$12*L$8,($E32/12*L$7)*$F32*L$12*L$8)))</f>
        <v>0</v>
      </c>
      <c r="M32" s="81">
        <f>IF(M$7&lt;=0,"",IF(Budget_period="monthly",($E32/12)*$F32*M$12*M$8,IF(Budget_period="Quarterly",($E32/12*M$7)*$F32*M$12*M$8,($E32/12*M$7)*$F32*M$12*M$8)))</f>
        <v>0</v>
      </c>
      <c r="N32" s="81">
        <f>IF(N$7&lt;=0,"",IF(Budget_period="monthly",($E32/12)*$F32*N$12*N$8,IF(Budget_period="Quarterly",($E32/12*N$7)*$F32*N$12*N$8,($E32/12*N$7)*$F32*N$12*N$8)))</f>
        <v>0</v>
      </c>
      <c r="O32" s="81">
        <f>IF(O$7&lt;=0,"",IF(Budget_period="monthly",($E32/12)*$F32*O$12*O$8,IF(Budget_period="Quarterly",($E32/12*O$7)*$F32*O$12*O$8,($E32/12*O$7)*$F32*O$12*O$8)))</f>
        <v>0</v>
      </c>
      <c r="P32" s="81">
        <f>IF(P$7&lt;=0,"",IF(Budget_period="monthly",($E32/12)*$F32*P$12*P$8,IF(Budget_period="Quarterly",($E32/12*P$7)*$F32*P$12*P$8,($E32/12*P$7)*$F32*P$12*P$8)))</f>
        <v>0</v>
      </c>
      <c r="Q32" s="81">
        <f>IF(Q$7&lt;=0,"",IF(Budget_period="monthly",($E32/12)*$F32*Q$12*Q$8,IF(Budget_period="Quarterly",($E32/12*Q$7)*$F32*Q$12*Q$8,($E32/12*Q$7)*$F32*Q$12*Q$8)))</f>
        <v>0</v>
      </c>
      <c r="R32" s="81">
        <f>IF(R$7&lt;=0,"",IF(Budget_period="monthly",($E32/12)*$F32*R$12*R$8,IF(Budget_period="Quarterly",($E32/12*R$7)*$F32*R$12*R$8,($E32/12*R$7)*$F32*R$12*R$8)))</f>
        <v>0</v>
      </c>
      <c r="S32" s="81">
        <f>IF(S$7&lt;=0,"",IF(Budget_period="monthly",($E32/12)*$F32*S$12*S$8,IF(Budget_period="Quarterly",($E32/12*S$7)*$F32*S$12*S$8,($E32/12*S$7)*$F32*S$12*S$8)))</f>
        <v>0</v>
      </c>
      <c r="T32" s="81">
        <f>IF(T$7&lt;=0,"",IF(Budget_period="monthly",($E32/12)*$F32*T$12*T$8,IF(Budget_period="Quarterly",($E32/12*T$7)*$F32*T$12*T$8,($E32/12*T$7)*$F32*T$12*T$8)))</f>
        <v>0</v>
      </c>
      <c r="U32" s="81">
        <f>IF(U$7&lt;=0,"",IF(Budget_period="monthly",($E32/12)*$F32*U$12*U$8,IF(Budget_period="Quarterly",($E32/12*U$7)*$F32*U$12*U$8,($E32/12*U$7)*$F32*U$12*U$8)))</f>
        <v>0</v>
      </c>
      <c r="V32" s="81">
        <f>IF(V$7&lt;=0,"",IF(Budget_period="monthly",($E32/12)*$F32*V$12*V$8,IF(Budget_period="Quarterly",($E32/12*V$7)*$F32*V$12*V$8,($E32/12*V$7)*$F32*V$12*V$8)))</f>
        <v>0</v>
      </c>
      <c r="W32" s="81">
        <f>IF(W$7&lt;=0,"",IF(Budget_period="monthly",($E32/12)*$F32*W$12*W$8,IF(Budget_period="Quarterly",($E32/12*W$7)*$F32*W$12*W$8,($E32/12*W$7)*$F32*W$12*W$8)))</f>
        <v>0</v>
      </c>
      <c r="X32" s="81">
        <f>IF(X$7&lt;=0,"",IF(Budget_period="monthly",($E32/12)*$F32*X$12*X$8,IF(Budget_period="Quarterly",($E32/12*X$7)*$F32*X$12*X$8,($E32/12*X$7)*$F32*X$12*X$8)))</f>
        <v>0</v>
      </c>
      <c r="Y32" s="81">
        <f>IF(Y$7&lt;=0,"",IF(Budget_period="monthly",($E32/12)*$F32*Y$12*Y$8,IF(Budget_period="Quarterly",($E32/12*Y$7)*$F32*Y$12*Y$8,($E32/12*Y$7)*$F32*Y$12*Y$8)))</f>
        <v>0</v>
      </c>
      <c r="Z32" s="81">
        <f>IF(Z$7&lt;=0,"",IF(Budget_period="monthly",($E32/12)*$F32*Z$12*Z$8,IF(Budget_period="Quarterly",($E32/12*Z$7)*$F32*Z$12*Z$8,($E32/12*Z$7)*$F32*Z$12*Z$8)))</f>
        <v>0</v>
      </c>
      <c r="AA32" s="81">
        <f>IF(AA$7&lt;=0,"",IF(Budget_period="monthly",($E32/12)*$F32*AA$12*AA$8,IF(Budget_period="Quarterly",($E32/12*AA$7)*$F32*AA$12*AA$8,($E32/12*AA$7)*$F32*AA$12*AA$8)))</f>
        <v>0</v>
      </c>
      <c r="AB32" s="81">
        <f>IF(AB$7&lt;=0,"",IF(Budget_period="monthly",($E32/12)*$F32*AB$12*AB$8,IF(Budget_period="Quarterly",($E32/12*AB$7)*$F32*AB$12*AB$8,($E32/12*AB$7)*$F32*AB$12*AB$8)))</f>
        <v>0</v>
      </c>
      <c r="AC32" s="81">
        <f>IF(AC$7&lt;=0,"",IF(Budget_period="monthly",($E32/12)*$F32*AC$12*AC$8,IF(Budget_period="Quarterly",($E32/12*AC$7)*$F32*AC$12*AC$8,($E32/12*AC$7)*$F32*AC$12*AC$8)))</f>
        <v>0</v>
      </c>
      <c r="AD32" s="81">
        <f>IF(AD$7&lt;=0,"",IF(Budget_period="monthly",($E32/12)*$F32*AD$12*AD$8,IF(Budget_period="Quarterly",($E32/12*AD$7)*$F32*AD$12*AD$8,($E32/12*AD$7)*$F32*AD$12*AD$8)))</f>
        <v>0</v>
      </c>
      <c r="AE32" s="81">
        <f>IF(AE$7&lt;=0,"",IF(Budget_period="monthly",($E32/12)*$F32*AE$12*AE$8,IF(Budget_period="Quarterly",($E32/12*AE$7)*$F32*AE$12*AE$8,($E32/12*AE$7)*$F32*AE$12*AE$8)))</f>
        <v>0</v>
      </c>
      <c r="AF32" s="81">
        <f>IF(AF$7&lt;=0,"",IF(Budget_period="monthly",($E32/12)*$F32*AF$12*AF$8,IF(Budget_period="Quarterly",($E32/12*AF$7)*$F32*AF$12*AF$8,($E32/12*AF$7)*$F32*AF$12*AF$8)))</f>
        <v>0</v>
      </c>
      <c r="AG32" s="81">
        <f>IF(AG$7&lt;=0,"",IF(Budget_period="monthly",($E32/12)*$F32*AG$12*AG$8,IF(Budget_period="Quarterly",($E32/12*AG$7)*$F32*AG$12*AG$8,($E32/12*AG$7)*$F32*AG$12*AG$8)))</f>
        <v>0</v>
      </c>
      <c r="AH32" s="81">
        <f>IF(AH$7&lt;=0,"",IF(Budget_period="monthly",($E32/12)*$F32*AH$12*AH$8,IF(Budget_period="Quarterly",($E32/12*AH$7)*$F32*AH$12*AH$8,($E32/12*AH$7)*$F32*AH$12*AH$8)))</f>
        <v>0</v>
      </c>
      <c r="AI32" s="81">
        <f>IF(AI$7&lt;=0,"",IF(Budget_period="monthly",($E32/12)*$F32*AI$12*AI$8,IF(Budget_period="Quarterly",($E32/12*AI$7)*$F32*AI$12*AI$8,($E32/12*AI$7)*$F32*AI$12*AI$8)))</f>
        <v>0</v>
      </c>
      <c r="AJ32" s="81">
        <f>IF(AJ$7&lt;=0,"",IF(Budget_period="monthly",($E32/12)*$F32*AJ$12*AJ$8,IF(Budget_period="Quarterly",($E32/12*AJ$7)*$F32*AJ$12*AJ$8,($E32/12*AJ$7)*$F32*AJ$12*AJ$8)))</f>
        <v>0</v>
      </c>
      <c r="AK32" s="81">
        <f>IF(AK$7&lt;=0,"",IF(Budget_period="monthly",($E32/12)*$F32*AK$12*AK$8,IF(Budget_period="Quarterly",($E32/12*AK$7)*$F32*AK$12*AK$8,($E32/12*AK$7)*$F32*AK$12*AK$8)))</f>
        <v>0</v>
      </c>
      <c r="AL32" s="81">
        <f>IF(AL$7&lt;=0,"",IF(Budget_period="monthly",($E32/12)*$F32*AL$12*AL$8,IF(Budget_period="Quarterly",($E32/12*AL$7)*$F32*AL$12*AL$8,($E32/12*AL$7)*$F32*AL$12*AL$8)))</f>
        <v>0</v>
      </c>
      <c r="AM32" s="81">
        <f>IF(AM$7&lt;=0,"",IF(Budget_period="monthly",($E32/12)*$F32*AM$12*AM$8,IF(Budget_period="Quarterly",($E32/12*AM$7)*$F32*AM$12*AM$8,($E32/12*AM$7)*$F32*AM$12*AM$8)))</f>
        <v>0</v>
      </c>
      <c r="AN32" s="81">
        <f>IF(AN$7&lt;=0,"",IF(Budget_period="monthly",($E32/12)*$F32*AN$12*AN$8,IF(Budget_period="Quarterly",($E32/12*AN$7)*$F32*AN$12*AN$8,($E32/12*AN$7)*$F32*AN$12*AN$8)))</f>
        <v>0</v>
      </c>
      <c r="AO32" s="81">
        <f>IF(AO$7&lt;=0,"",IF(Budget_period="monthly",($E32/12)*$F32*AO$12*AO$8,IF(Budget_period="Quarterly",($E32/12*AO$7)*$F32*AO$12*AO$8,($E32/12*AO$7)*$F32*AO$12*AO$8)))</f>
        <v>0</v>
      </c>
      <c r="AP32" s="81">
        <f>IF(AP$7&lt;=0,"",IF(Budget_period="monthly",($E32/12)*$F32*AP$12*AP$8,IF(Budget_period="Quarterly",($E32/12*AP$7)*$F32*AP$12*AP$8,($E32/12*AP$7)*$F32*AP$12*AP$8)))</f>
        <v>0</v>
      </c>
      <c r="AQ32" s="81">
        <f>IF(AQ$7&lt;=0,"",IF(Budget_period="monthly",($E32/12)*$F32*AQ$12*AQ$8,IF(Budget_period="Quarterly",($E32/12*AQ$7)*$F32*AQ$12*AQ$8,($E32/12*AQ$7)*$F32*AQ$12*AQ$8)))</f>
        <v>0</v>
      </c>
      <c r="AR32" s="81">
        <f>IF(AR$7&lt;=0,"",IF(Budget_period="monthly",($E32/12)*$F32*AR$12*AR$8,IF(Budget_period="Quarterly",($E32/12*AR$7)*$F32*AR$12*AR$8,($E32/12*AR$7)*$F32*AR$12*AR$8)))</f>
        <v>0</v>
      </c>
      <c r="AS32" s="81">
        <f>IF(AS$7&lt;=0,"",IF(Budget_period="monthly",($E32/12)*$F32*AS$12*AS$8,IF(Budget_period="Quarterly",($E32/12*AS$7)*$F32*AS$12*AS$8,($E32/12*AS$7)*$F32*AS$12*AS$8)))</f>
        <v>0</v>
      </c>
      <c r="AT32" s="81">
        <f>IF(AT$7&lt;=0,"",IF(Budget_period="monthly",($E32/12)*$F32*AT$12*AT$8,IF(Budget_period="Quarterly",($E32/12*AT$7)*$F32*AT$12*AT$8,($E32/12*AT$7)*$F32*AT$12*AT$8)))</f>
        <v>0</v>
      </c>
      <c r="AU32" s="81">
        <f>IF(AU$7&lt;=0,"",IF(Budget_period="monthly",($E32/12)*$F32*AU$12*AU$8,IF(Budget_period="Quarterly",($E32/12*AU$7)*$F32*AU$12*AU$8,($E32/12*AU$7)*$F32*AU$12*AU$8)))</f>
        <v>0</v>
      </c>
      <c r="AV32" s="81">
        <f>IF(AV$7&lt;=0,"",IF(Budget_period="monthly",($E32/12)*$F32*AV$12*AV$8,IF(Budget_period="Quarterly",($E32/12*AV$7)*$F32*AV$12*AV$8,($E32/12*AV$7)*$F32*AV$12*AV$8)))</f>
        <v>0</v>
      </c>
      <c r="AW32" s="81">
        <f>IF(AW$7&lt;=0,"",IF(Budget_period="monthly",($E32/12)*$F32*AW$12*AW$8,IF(Budget_period="Quarterly",($E32/12*AW$7)*$F32*AW$12*AW$8,($E32/12*AW$7)*$F32*AW$12*AW$8)))</f>
        <v>0</v>
      </c>
      <c r="AX32" s="81">
        <f>IF(AX$7&lt;=0,"",IF(Budget_period="monthly",($E32/12)*$F32*AX$12*AX$8,IF(Budget_period="Quarterly",($E32/12*AX$7)*$F32*AX$12*AX$8,($E32/12*AX$7)*$F32*AX$12*AX$8)))</f>
        <v>0</v>
      </c>
      <c r="AY32" s="81">
        <f>IF(AY$7&lt;=0,"",IF(Budget_period="monthly",($E32/12)*$F32*AY$12*AY$8,IF(Budget_period="Quarterly",($E32/12*AY$7)*$F32*AY$12*AY$8,($E32/12*AY$7)*$F32*AY$12*AY$8)))</f>
        <v>0</v>
      </c>
      <c r="AZ32" s="81">
        <f>IF(AZ$7&lt;=0,"",IF(Budget_period="monthly",($E32/12)*$F32*AZ$12*AZ$8,IF(Budget_period="Quarterly",($E32/12*AZ$7)*$F32*AZ$12*AZ$8,($E32/12*AZ$7)*$F32*AZ$12*AZ$8)))</f>
        <v>0</v>
      </c>
      <c r="BA32" s="81">
        <f>IF(BA$7&lt;=0,"",IF(Budget_period="monthly",($E32/12)*$F32*BA$12*BA$8,IF(Budget_period="Quarterly",($E32/12*BA$7)*$F32*BA$12*BA$8,($E32/12*BA$7)*$F32*BA$12*BA$8)))</f>
        <v>0</v>
      </c>
      <c r="BB32" s="81">
        <f>IF(BB$7&lt;=0,"",IF(Budget_period="monthly",($E32/12)*$F32*BB$12*BB$8,IF(Budget_period="Quarterly",($E32/12*BB$7)*$F32*BB$12*BB$8,($E32/12*BB$7)*$F32*BB$12*BB$8)))</f>
        <v>0</v>
      </c>
      <c r="BC32" s="81">
        <f>IF(BC$7&lt;=0,"",IF(Budget_period="monthly",($E32/12)*$F32*BC$12*BC$8,IF(Budget_period="Quarterly",($E32/12*BC$7)*$F32*BC$12*BC$8,($E32/12*BC$7)*$F32*BC$12*BC$8)))</f>
        <v>0</v>
      </c>
      <c r="BD32" s="81">
        <f>IF(BD$7&lt;=0,"",IF(Budget_period="monthly",($E32/12)*$F32*BD$12*BD$8,IF(Budget_period="Quarterly",($E32/12*BD$7)*$F32*BD$12*BD$8,($E32/12*BD$7)*$F32*BD$12*BD$8)))</f>
        <v>0</v>
      </c>
      <c r="BE32" s="81">
        <f>IF(BE$7&lt;=0,"",IF(Budget_period="monthly",($E32/12)*$F32*BE$12*BE$8,IF(Budget_period="Quarterly",($E32/12*BE$7)*$F32*BE$12*BE$8,($E32/12*BE$7)*$F32*BE$12*BE$8)))</f>
        <v>0</v>
      </c>
      <c r="BF32" s="81">
        <f>IF(BF$7&lt;=0,"",IF(Budget_period="monthly",($E32/12)*$F32*BF$12*BF$8,IF(Budget_period="Quarterly",($E32/12*BF$7)*$F32*BF$12*BF$8,($E32/12*BF$7)*$F32*BF$12*BF$8)))</f>
        <v>0</v>
      </c>
      <c r="BG32" s="81">
        <f>IF(BG$7&lt;=0,"",IF(Budget_period="monthly",($E32/12)*$F32*BG$12*BG$8,IF(Budget_period="Quarterly",($E32/12*BG$7)*$F32*BG$12*BG$8,($E32/12*BG$7)*$F32*BG$12*BG$8)))</f>
        <v>0</v>
      </c>
      <c r="BH32" s="81">
        <f>IF(BH$7&lt;=0,"",IF(Budget_period="monthly",($E32/12)*$F32*BH$12*BH$8,IF(Budget_period="Quarterly",($E32/12*BH$7)*$F32*BH$12*BH$8,($E32/12*BH$7)*$F32*BH$12*BH$8)))</f>
        <v>0</v>
      </c>
      <c r="BI32" s="81">
        <f>IF(BI$7&lt;=0,"",IF(Budget_period="monthly",($E32/12)*$F32*BI$12*BI$8,IF(Budget_period="Quarterly",($E32/12*BI$7)*$F32*BI$12*BI$8,($E32/12*BI$7)*$F32*BI$12*BI$8)))</f>
        <v>0</v>
      </c>
      <c r="BJ32" s="81">
        <f>IF(BJ$7&lt;=0,"",IF(Budget_period="monthly",($E32/12)*$F32*BJ$12*BJ$8,IF(Budget_period="Quarterly",($E32/12*BJ$7)*$F32*BJ$12*BJ$8,($E32/12*BJ$7)*$F32*BJ$12*BJ$8)))</f>
        <v>0</v>
      </c>
      <c r="BK32" s="81">
        <f>IF(BK$7&lt;=0,"",IF(Budget_period="monthly",($E32/12)*$F32*BK$12*BK$8,IF(Budget_period="Quarterly",($E32/12*BK$7)*$F32*BK$12*BK$8,($E32/12*BK$7)*$F32*BK$12*BK$8)))</f>
        <v>0</v>
      </c>
      <c r="BL32" s="81">
        <f>IF(BL$7&lt;=0,"",IF(Budget_period="monthly",($E32/12)*$F32*BL$12*BL$8,IF(Budget_period="Quarterly",($E32/12*BL$7)*$F32*BL$12*BL$8,($E32/12*BL$7)*$F32*BL$12*BL$8)))</f>
        <v>0</v>
      </c>
      <c r="BM32" s="81">
        <f>IF(BM$7&lt;=0,"",IF(Budget_period="monthly",($E32/12)*$F32*BM$12*BM$8,IF(Budget_period="Quarterly",($E32/12*BM$7)*$F32*BM$12*BM$8,($E32/12*BM$7)*$F32*BM$12*BM$8)))</f>
        <v>0</v>
      </c>
      <c r="BN32" s="81">
        <f>IF(BN$7&lt;=0,"",IF(Budget_period="monthly",($E32/12)*$F32*BN$12*BN$8,IF(Budget_period="Quarterly",($E32/12*BN$7)*$F32*BN$12*BN$8,($E32/12*BN$7)*$F32*BN$12*BN$8)))</f>
        <v>0</v>
      </c>
      <c r="BO32" s="81">
        <f>IF(BO$7&lt;=0,"",IF(Budget_period="monthly",($E32/12)*$F32*BO$12*BO$8,IF(Budget_period="Quarterly",($E32/12*BO$7)*$F32*BO$12*BO$8,($E32/12*BO$7)*$F32*BO$12*BO$8)))</f>
        <v>0</v>
      </c>
      <c r="BP32" s="82"/>
      <c r="BQ32" s="83">
        <f t="shared" si="3"/>
        <v>0</v>
      </c>
      <c r="BR32" s="83">
        <f t="shared" si="4"/>
        <v>0</v>
      </c>
    </row>
    <row r="33" ht="15.75" hidden="1" customHeight="1" outlineLevel="1">
      <c r="A33" s="15"/>
      <c r="B33" s="77" t="s">
        <v>133</v>
      </c>
      <c r="C33" s="78"/>
      <c r="D33" s="84"/>
      <c r="E33" s="87"/>
      <c r="F33" s="86"/>
      <c r="G33" s="84"/>
      <c r="H33" s="81">
        <f>IF(H$7&lt;=0,"",IF(Budget_period="monthly",($E33/12)*$F33*H$12*H$8,IF(Budget_period="Quarterly",($E33/12*H$7)*$F33*H$12*H$8,($E33/12*H$7)*$F33*H$12*H$8)))</f>
        <v>0</v>
      </c>
      <c r="I33" s="81">
        <f>IF(I$7&lt;=0,"",IF(Budget_period="monthly",($E33/12)*$F33*I$12*I$8,IF(Budget_period="Quarterly",($E33/12*I$7)*$F33*I$12*I$8,($E33/12*I$7)*$F33*I$12*I$8)))</f>
        <v>0</v>
      </c>
      <c r="J33" s="81">
        <f>IF(J$7&lt;=0,"",IF(Budget_period="monthly",($E33/12)*$F33*J$12*J$8,IF(Budget_period="Quarterly",($E33/12*J$7)*$F33*J$12*J$8,($E33/12*J$7)*$F33*J$12*J$8)))</f>
        <v>0</v>
      </c>
      <c r="K33" s="81">
        <f>IF(K$7&lt;=0,"",IF(Budget_period="monthly",($E33/12)*$F33*K$12*K$8,IF(Budget_period="Quarterly",($E33/12*K$7)*$F33*K$12*K$8,($E33/12*K$7)*$F33*K$12*K$8)))</f>
        <v>0</v>
      </c>
      <c r="L33" s="81">
        <f>IF(L$7&lt;=0,"",IF(Budget_period="monthly",($E33/12)*$F33*L$12*L$8,IF(Budget_period="Quarterly",($E33/12*L$7)*$F33*L$12*L$8,($E33/12*L$7)*$F33*L$12*L$8)))</f>
        <v>0</v>
      </c>
      <c r="M33" s="81">
        <f>IF(M$7&lt;=0,"",IF(Budget_period="monthly",($E33/12)*$F33*M$12*M$8,IF(Budget_period="Quarterly",($E33/12*M$7)*$F33*M$12*M$8,($E33/12*M$7)*$F33*M$12*M$8)))</f>
        <v>0</v>
      </c>
      <c r="N33" s="81">
        <f>IF(N$7&lt;=0,"",IF(Budget_period="monthly",($E33/12)*$F33*N$12*N$8,IF(Budget_period="Quarterly",($E33/12*N$7)*$F33*N$12*N$8,($E33/12*N$7)*$F33*N$12*N$8)))</f>
        <v>0</v>
      </c>
      <c r="O33" s="81">
        <f>IF(O$7&lt;=0,"",IF(Budget_period="monthly",($E33/12)*$F33*O$12*O$8,IF(Budget_period="Quarterly",($E33/12*O$7)*$F33*O$12*O$8,($E33/12*O$7)*$F33*O$12*O$8)))</f>
        <v>0</v>
      </c>
      <c r="P33" s="81">
        <f>IF(P$7&lt;=0,"",IF(Budget_period="monthly",($E33/12)*$F33*P$12*P$8,IF(Budget_period="Quarterly",($E33/12*P$7)*$F33*P$12*P$8,($E33/12*P$7)*$F33*P$12*P$8)))</f>
        <v>0</v>
      </c>
      <c r="Q33" s="81">
        <f>IF(Q$7&lt;=0,"",IF(Budget_period="monthly",($E33/12)*$F33*Q$12*Q$8,IF(Budget_period="Quarterly",($E33/12*Q$7)*$F33*Q$12*Q$8,($E33/12*Q$7)*$F33*Q$12*Q$8)))</f>
        <v>0</v>
      </c>
      <c r="R33" s="81">
        <f>IF(R$7&lt;=0,"",IF(Budget_period="monthly",($E33/12)*$F33*R$12*R$8,IF(Budget_period="Quarterly",($E33/12*R$7)*$F33*R$12*R$8,($E33/12*R$7)*$F33*R$12*R$8)))</f>
        <v>0</v>
      </c>
      <c r="S33" s="81">
        <f>IF(S$7&lt;=0,"",IF(Budget_period="monthly",($E33/12)*$F33*S$12*S$8,IF(Budget_period="Quarterly",($E33/12*S$7)*$F33*S$12*S$8,($E33/12*S$7)*$F33*S$12*S$8)))</f>
        <v>0</v>
      </c>
      <c r="T33" s="81">
        <f>IF(T$7&lt;=0,"",IF(Budget_period="monthly",($E33/12)*$F33*T$12*T$8,IF(Budget_period="Quarterly",($E33/12*T$7)*$F33*T$12*T$8,($E33/12*T$7)*$F33*T$12*T$8)))</f>
        <v>0</v>
      </c>
      <c r="U33" s="81">
        <f>IF(U$7&lt;=0,"",IF(Budget_period="monthly",($E33/12)*$F33*U$12*U$8,IF(Budget_period="Quarterly",($E33/12*U$7)*$F33*U$12*U$8,($E33/12*U$7)*$F33*U$12*U$8)))</f>
        <v>0</v>
      </c>
      <c r="V33" s="81">
        <f>IF(V$7&lt;=0,"",IF(Budget_period="monthly",($E33/12)*$F33*V$12*V$8,IF(Budget_period="Quarterly",($E33/12*V$7)*$F33*V$12*V$8,($E33/12*V$7)*$F33*V$12*V$8)))</f>
        <v>0</v>
      </c>
      <c r="W33" s="81">
        <f>IF(W$7&lt;=0,"",IF(Budget_period="monthly",($E33/12)*$F33*W$12*W$8,IF(Budget_period="Quarterly",($E33/12*W$7)*$F33*W$12*W$8,($E33/12*W$7)*$F33*W$12*W$8)))</f>
        <v>0</v>
      </c>
      <c r="X33" s="81">
        <f>IF(X$7&lt;=0,"",IF(Budget_period="monthly",($E33/12)*$F33*X$12*X$8,IF(Budget_period="Quarterly",($E33/12*X$7)*$F33*X$12*X$8,($E33/12*X$7)*$F33*X$12*X$8)))</f>
        <v>0</v>
      </c>
      <c r="Y33" s="81">
        <f>IF(Y$7&lt;=0,"",IF(Budget_period="monthly",($E33/12)*$F33*Y$12*Y$8,IF(Budget_period="Quarterly",($E33/12*Y$7)*$F33*Y$12*Y$8,($E33/12*Y$7)*$F33*Y$12*Y$8)))</f>
        <v>0</v>
      </c>
      <c r="Z33" s="81">
        <f>IF(Z$7&lt;=0,"",IF(Budget_period="monthly",($E33/12)*$F33*Z$12*Z$8,IF(Budget_period="Quarterly",($E33/12*Z$7)*$F33*Z$12*Z$8,($E33/12*Z$7)*$F33*Z$12*Z$8)))</f>
        <v>0</v>
      </c>
      <c r="AA33" s="81">
        <f>IF(AA$7&lt;=0,"",IF(Budget_period="monthly",($E33/12)*$F33*AA$12*AA$8,IF(Budget_period="Quarterly",($E33/12*AA$7)*$F33*AA$12*AA$8,($E33/12*AA$7)*$F33*AA$12*AA$8)))</f>
        <v>0</v>
      </c>
      <c r="AB33" s="81">
        <f>IF(AB$7&lt;=0,"",IF(Budget_period="monthly",($E33/12)*$F33*AB$12*AB$8,IF(Budget_period="Quarterly",($E33/12*AB$7)*$F33*AB$12*AB$8,($E33/12*AB$7)*$F33*AB$12*AB$8)))</f>
        <v>0</v>
      </c>
      <c r="AC33" s="81">
        <f>IF(AC$7&lt;=0,"",IF(Budget_period="monthly",($E33/12)*$F33*AC$12*AC$8,IF(Budget_period="Quarterly",($E33/12*AC$7)*$F33*AC$12*AC$8,($E33/12*AC$7)*$F33*AC$12*AC$8)))</f>
        <v>0</v>
      </c>
      <c r="AD33" s="81">
        <f>IF(AD$7&lt;=0,"",IF(Budget_period="monthly",($E33/12)*$F33*AD$12*AD$8,IF(Budget_period="Quarterly",($E33/12*AD$7)*$F33*AD$12*AD$8,($E33/12*AD$7)*$F33*AD$12*AD$8)))</f>
        <v>0</v>
      </c>
      <c r="AE33" s="81">
        <f>IF(AE$7&lt;=0,"",IF(Budget_period="monthly",($E33/12)*$F33*AE$12*AE$8,IF(Budget_period="Quarterly",($E33/12*AE$7)*$F33*AE$12*AE$8,($E33/12*AE$7)*$F33*AE$12*AE$8)))</f>
        <v>0</v>
      </c>
      <c r="AF33" s="81">
        <f>IF(AF$7&lt;=0,"",IF(Budget_period="monthly",($E33/12)*$F33*AF$12*AF$8,IF(Budget_period="Quarterly",($E33/12*AF$7)*$F33*AF$12*AF$8,($E33/12*AF$7)*$F33*AF$12*AF$8)))</f>
        <v>0</v>
      </c>
      <c r="AG33" s="81">
        <f>IF(AG$7&lt;=0,"",IF(Budget_period="monthly",($E33/12)*$F33*AG$12*AG$8,IF(Budget_period="Quarterly",($E33/12*AG$7)*$F33*AG$12*AG$8,($E33/12*AG$7)*$F33*AG$12*AG$8)))</f>
        <v>0</v>
      </c>
      <c r="AH33" s="81">
        <f>IF(AH$7&lt;=0,"",IF(Budget_period="monthly",($E33/12)*$F33*AH$12*AH$8,IF(Budget_period="Quarterly",($E33/12*AH$7)*$F33*AH$12*AH$8,($E33/12*AH$7)*$F33*AH$12*AH$8)))</f>
        <v>0</v>
      </c>
      <c r="AI33" s="81">
        <f>IF(AI$7&lt;=0,"",IF(Budget_period="monthly",($E33/12)*$F33*AI$12*AI$8,IF(Budget_period="Quarterly",($E33/12*AI$7)*$F33*AI$12*AI$8,($E33/12*AI$7)*$F33*AI$12*AI$8)))</f>
        <v>0</v>
      </c>
      <c r="AJ33" s="81">
        <f>IF(AJ$7&lt;=0,"",IF(Budget_period="monthly",($E33/12)*$F33*AJ$12*AJ$8,IF(Budget_period="Quarterly",($E33/12*AJ$7)*$F33*AJ$12*AJ$8,($E33/12*AJ$7)*$F33*AJ$12*AJ$8)))</f>
        <v>0</v>
      </c>
      <c r="AK33" s="81">
        <f>IF(AK$7&lt;=0,"",IF(Budget_period="monthly",($E33/12)*$F33*AK$12*AK$8,IF(Budget_period="Quarterly",($E33/12*AK$7)*$F33*AK$12*AK$8,($E33/12*AK$7)*$F33*AK$12*AK$8)))</f>
        <v>0</v>
      </c>
      <c r="AL33" s="81">
        <f>IF(AL$7&lt;=0,"",IF(Budget_period="monthly",($E33/12)*$F33*AL$12*AL$8,IF(Budget_period="Quarterly",($E33/12*AL$7)*$F33*AL$12*AL$8,($E33/12*AL$7)*$F33*AL$12*AL$8)))</f>
        <v>0</v>
      </c>
      <c r="AM33" s="81">
        <f>IF(AM$7&lt;=0,"",IF(Budget_period="monthly",($E33/12)*$F33*AM$12*AM$8,IF(Budget_period="Quarterly",($E33/12*AM$7)*$F33*AM$12*AM$8,($E33/12*AM$7)*$F33*AM$12*AM$8)))</f>
        <v>0</v>
      </c>
      <c r="AN33" s="81">
        <f>IF(AN$7&lt;=0,"",IF(Budget_period="monthly",($E33/12)*$F33*AN$12*AN$8,IF(Budget_period="Quarterly",($E33/12*AN$7)*$F33*AN$12*AN$8,($E33/12*AN$7)*$F33*AN$12*AN$8)))</f>
        <v>0</v>
      </c>
      <c r="AO33" s="81">
        <f>IF(AO$7&lt;=0,"",IF(Budget_period="monthly",($E33/12)*$F33*AO$12*AO$8,IF(Budget_period="Quarterly",($E33/12*AO$7)*$F33*AO$12*AO$8,($E33/12*AO$7)*$F33*AO$12*AO$8)))</f>
        <v>0</v>
      </c>
      <c r="AP33" s="81">
        <f>IF(AP$7&lt;=0,"",IF(Budget_period="monthly",($E33/12)*$F33*AP$12*AP$8,IF(Budget_period="Quarterly",($E33/12*AP$7)*$F33*AP$12*AP$8,($E33/12*AP$7)*$F33*AP$12*AP$8)))</f>
        <v>0</v>
      </c>
      <c r="AQ33" s="81">
        <f>IF(AQ$7&lt;=0,"",IF(Budget_period="monthly",($E33/12)*$F33*AQ$12*AQ$8,IF(Budget_period="Quarterly",($E33/12*AQ$7)*$F33*AQ$12*AQ$8,($E33/12*AQ$7)*$F33*AQ$12*AQ$8)))</f>
        <v>0</v>
      </c>
      <c r="AR33" s="81">
        <f>IF(AR$7&lt;=0,"",IF(Budget_period="monthly",($E33/12)*$F33*AR$12*AR$8,IF(Budget_period="Quarterly",($E33/12*AR$7)*$F33*AR$12*AR$8,($E33/12*AR$7)*$F33*AR$12*AR$8)))</f>
        <v>0</v>
      </c>
      <c r="AS33" s="81">
        <f>IF(AS$7&lt;=0,"",IF(Budget_period="monthly",($E33/12)*$F33*AS$12*AS$8,IF(Budget_period="Quarterly",($E33/12*AS$7)*$F33*AS$12*AS$8,($E33/12*AS$7)*$F33*AS$12*AS$8)))</f>
        <v>0</v>
      </c>
      <c r="AT33" s="81">
        <f>IF(AT$7&lt;=0,"",IF(Budget_period="monthly",($E33/12)*$F33*AT$12*AT$8,IF(Budget_period="Quarterly",($E33/12*AT$7)*$F33*AT$12*AT$8,($E33/12*AT$7)*$F33*AT$12*AT$8)))</f>
        <v>0</v>
      </c>
      <c r="AU33" s="81">
        <f>IF(AU$7&lt;=0,"",IF(Budget_period="monthly",($E33/12)*$F33*AU$12*AU$8,IF(Budget_period="Quarterly",($E33/12*AU$7)*$F33*AU$12*AU$8,($E33/12*AU$7)*$F33*AU$12*AU$8)))</f>
        <v>0</v>
      </c>
      <c r="AV33" s="81">
        <f>IF(AV$7&lt;=0,"",IF(Budget_period="monthly",($E33/12)*$F33*AV$12*AV$8,IF(Budget_period="Quarterly",($E33/12*AV$7)*$F33*AV$12*AV$8,($E33/12*AV$7)*$F33*AV$12*AV$8)))</f>
        <v>0</v>
      </c>
      <c r="AW33" s="81">
        <f>IF(AW$7&lt;=0,"",IF(Budget_period="monthly",($E33/12)*$F33*AW$12*AW$8,IF(Budget_period="Quarterly",($E33/12*AW$7)*$F33*AW$12*AW$8,($E33/12*AW$7)*$F33*AW$12*AW$8)))</f>
        <v>0</v>
      </c>
      <c r="AX33" s="81">
        <f>IF(AX$7&lt;=0,"",IF(Budget_period="monthly",($E33/12)*$F33*AX$12*AX$8,IF(Budget_period="Quarterly",($E33/12*AX$7)*$F33*AX$12*AX$8,($E33/12*AX$7)*$F33*AX$12*AX$8)))</f>
        <v>0</v>
      </c>
      <c r="AY33" s="81">
        <f>IF(AY$7&lt;=0,"",IF(Budget_period="monthly",($E33/12)*$F33*AY$12*AY$8,IF(Budget_period="Quarterly",($E33/12*AY$7)*$F33*AY$12*AY$8,($E33/12*AY$7)*$F33*AY$12*AY$8)))</f>
        <v>0</v>
      </c>
      <c r="AZ33" s="81">
        <f>IF(AZ$7&lt;=0,"",IF(Budget_period="monthly",($E33/12)*$F33*AZ$12*AZ$8,IF(Budget_period="Quarterly",($E33/12*AZ$7)*$F33*AZ$12*AZ$8,($E33/12*AZ$7)*$F33*AZ$12*AZ$8)))</f>
        <v>0</v>
      </c>
      <c r="BA33" s="81">
        <f>IF(BA$7&lt;=0,"",IF(Budget_period="monthly",($E33/12)*$F33*BA$12*BA$8,IF(Budget_period="Quarterly",($E33/12*BA$7)*$F33*BA$12*BA$8,($E33/12*BA$7)*$F33*BA$12*BA$8)))</f>
        <v>0</v>
      </c>
      <c r="BB33" s="81">
        <f>IF(BB$7&lt;=0,"",IF(Budget_period="monthly",($E33/12)*$F33*BB$12*BB$8,IF(Budget_period="Quarterly",($E33/12*BB$7)*$F33*BB$12*BB$8,($E33/12*BB$7)*$F33*BB$12*BB$8)))</f>
        <v>0</v>
      </c>
      <c r="BC33" s="81">
        <f>IF(BC$7&lt;=0,"",IF(Budget_period="monthly",($E33/12)*$F33*BC$12*BC$8,IF(Budget_period="Quarterly",($E33/12*BC$7)*$F33*BC$12*BC$8,($E33/12*BC$7)*$F33*BC$12*BC$8)))</f>
        <v>0</v>
      </c>
      <c r="BD33" s="81">
        <f>IF(BD$7&lt;=0,"",IF(Budget_period="monthly",($E33/12)*$F33*BD$12*BD$8,IF(Budget_period="Quarterly",($E33/12*BD$7)*$F33*BD$12*BD$8,($E33/12*BD$7)*$F33*BD$12*BD$8)))</f>
        <v>0</v>
      </c>
      <c r="BE33" s="81">
        <f>IF(BE$7&lt;=0,"",IF(Budget_period="monthly",($E33/12)*$F33*BE$12*BE$8,IF(Budget_period="Quarterly",($E33/12*BE$7)*$F33*BE$12*BE$8,($E33/12*BE$7)*$F33*BE$12*BE$8)))</f>
        <v>0</v>
      </c>
      <c r="BF33" s="81">
        <f>IF(BF$7&lt;=0,"",IF(Budget_period="monthly",($E33/12)*$F33*BF$12*BF$8,IF(Budget_period="Quarterly",($E33/12*BF$7)*$F33*BF$12*BF$8,($E33/12*BF$7)*$F33*BF$12*BF$8)))</f>
        <v>0</v>
      </c>
      <c r="BG33" s="81">
        <f>IF(BG$7&lt;=0,"",IF(Budget_period="monthly",($E33/12)*$F33*BG$12*BG$8,IF(Budget_period="Quarterly",($E33/12*BG$7)*$F33*BG$12*BG$8,($E33/12*BG$7)*$F33*BG$12*BG$8)))</f>
        <v>0</v>
      </c>
      <c r="BH33" s="81">
        <f>IF(BH$7&lt;=0,"",IF(Budget_period="monthly",($E33/12)*$F33*BH$12*BH$8,IF(Budget_period="Quarterly",($E33/12*BH$7)*$F33*BH$12*BH$8,($E33/12*BH$7)*$F33*BH$12*BH$8)))</f>
        <v>0</v>
      </c>
      <c r="BI33" s="81">
        <f>IF(BI$7&lt;=0,"",IF(Budget_period="monthly",($E33/12)*$F33*BI$12*BI$8,IF(Budget_period="Quarterly",($E33/12*BI$7)*$F33*BI$12*BI$8,($E33/12*BI$7)*$F33*BI$12*BI$8)))</f>
        <v>0</v>
      </c>
      <c r="BJ33" s="81">
        <f>IF(BJ$7&lt;=0,"",IF(Budget_period="monthly",($E33/12)*$F33*BJ$12*BJ$8,IF(Budget_period="Quarterly",($E33/12*BJ$7)*$F33*BJ$12*BJ$8,($E33/12*BJ$7)*$F33*BJ$12*BJ$8)))</f>
        <v>0</v>
      </c>
      <c r="BK33" s="81">
        <f>IF(BK$7&lt;=0,"",IF(Budget_period="monthly",($E33/12)*$F33*BK$12*BK$8,IF(Budget_period="Quarterly",($E33/12*BK$7)*$F33*BK$12*BK$8,($E33/12*BK$7)*$F33*BK$12*BK$8)))</f>
        <v>0</v>
      </c>
      <c r="BL33" s="81">
        <f>IF(BL$7&lt;=0,"",IF(Budget_period="monthly",($E33/12)*$F33*BL$12*BL$8,IF(Budget_period="Quarterly",($E33/12*BL$7)*$F33*BL$12*BL$8,($E33/12*BL$7)*$F33*BL$12*BL$8)))</f>
        <v>0</v>
      </c>
      <c r="BM33" s="81">
        <f>IF(BM$7&lt;=0,"",IF(Budget_period="monthly",($E33/12)*$F33*BM$12*BM$8,IF(Budget_period="Quarterly",($E33/12*BM$7)*$F33*BM$12*BM$8,($E33/12*BM$7)*$F33*BM$12*BM$8)))</f>
        <v>0</v>
      </c>
      <c r="BN33" s="81">
        <f>IF(BN$7&lt;=0,"",IF(Budget_period="monthly",($E33/12)*$F33*BN$12*BN$8,IF(Budget_period="Quarterly",($E33/12*BN$7)*$F33*BN$12*BN$8,($E33/12*BN$7)*$F33*BN$12*BN$8)))</f>
        <v>0</v>
      </c>
      <c r="BO33" s="81">
        <f>IF(BO$7&lt;=0,"",IF(Budget_period="monthly",($E33/12)*$F33*BO$12*BO$8,IF(Budget_period="Quarterly",($E33/12*BO$7)*$F33*BO$12*BO$8,($E33/12*BO$7)*$F33*BO$12*BO$8)))</f>
        <v>0</v>
      </c>
      <c r="BP33" s="82"/>
      <c r="BQ33" s="83">
        <f t="shared" si="3"/>
        <v>0</v>
      </c>
      <c r="BR33" s="83">
        <f t="shared" si="4"/>
        <v>0</v>
      </c>
    </row>
    <row r="34" ht="15.75" hidden="1" customHeight="1" outlineLevel="1">
      <c r="A34" s="15"/>
      <c r="B34" s="77" t="s">
        <v>133</v>
      </c>
      <c r="C34" s="78"/>
      <c r="D34" s="84"/>
      <c r="E34" s="87"/>
      <c r="F34" s="86"/>
      <c r="G34" s="84"/>
      <c r="H34" s="81">
        <f>IF(H$7&lt;=0,"",IF(Budget_period="monthly",($E34/12)*$F34*H$12*H$8,IF(Budget_period="Quarterly",($E34/12*H$7)*$F34*H$12*H$8,($E34/12*H$7)*$F34*H$12*H$8)))</f>
        <v>0</v>
      </c>
      <c r="I34" s="81">
        <f>IF(I$7&lt;=0,"",IF(Budget_period="monthly",($E34/12)*$F34*I$12*I$8,IF(Budget_period="Quarterly",($E34/12*I$7)*$F34*I$12*I$8,($E34/12*I$7)*$F34*I$12*I$8)))</f>
        <v>0</v>
      </c>
      <c r="J34" s="81">
        <f>IF(J$7&lt;=0,"",IF(Budget_period="monthly",($E34/12)*$F34*J$12*J$8,IF(Budget_period="Quarterly",($E34/12*J$7)*$F34*J$12*J$8,($E34/12*J$7)*$F34*J$12*J$8)))</f>
        <v>0</v>
      </c>
      <c r="K34" s="81">
        <f>IF(K$7&lt;=0,"",IF(Budget_period="monthly",($E34/12)*$F34*K$12*K$8,IF(Budget_period="Quarterly",($E34/12*K$7)*$F34*K$12*K$8,($E34/12*K$7)*$F34*K$12*K$8)))</f>
        <v>0</v>
      </c>
      <c r="L34" s="81">
        <f>IF(L$7&lt;=0,"",IF(Budget_period="monthly",($E34/12)*$F34*L$12*L$8,IF(Budget_period="Quarterly",($E34/12*L$7)*$F34*L$12*L$8,($E34/12*L$7)*$F34*L$12*L$8)))</f>
        <v>0</v>
      </c>
      <c r="M34" s="81">
        <f>IF(M$7&lt;=0,"",IF(Budget_period="monthly",($E34/12)*$F34*M$12*M$8,IF(Budget_period="Quarterly",($E34/12*M$7)*$F34*M$12*M$8,($E34/12*M$7)*$F34*M$12*M$8)))</f>
        <v>0</v>
      </c>
      <c r="N34" s="81">
        <f>IF(N$7&lt;=0,"",IF(Budget_period="monthly",($E34/12)*$F34*N$12*N$8,IF(Budget_period="Quarterly",($E34/12*N$7)*$F34*N$12*N$8,($E34/12*N$7)*$F34*N$12*N$8)))</f>
        <v>0</v>
      </c>
      <c r="O34" s="81">
        <f>IF(O$7&lt;=0,"",IF(Budget_period="monthly",($E34/12)*$F34*O$12*O$8,IF(Budget_period="Quarterly",($E34/12*O$7)*$F34*O$12*O$8,($E34/12*O$7)*$F34*O$12*O$8)))</f>
        <v>0</v>
      </c>
      <c r="P34" s="81">
        <f>IF(P$7&lt;=0,"",IF(Budget_period="monthly",($E34/12)*$F34*P$12*P$8,IF(Budget_period="Quarterly",($E34/12*P$7)*$F34*P$12*P$8,($E34/12*P$7)*$F34*P$12*P$8)))</f>
        <v>0</v>
      </c>
      <c r="Q34" s="81">
        <f>IF(Q$7&lt;=0,"",IF(Budget_period="monthly",($E34/12)*$F34*Q$12*Q$8,IF(Budget_period="Quarterly",($E34/12*Q$7)*$F34*Q$12*Q$8,($E34/12*Q$7)*$F34*Q$12*Q$8)))</f>
        <v>0</v>
      </c>
      <c r="R34" s="81">
        <f>IF(R$7&lt;=0,"",IF(Budget_period="monthly",($E34/12)*$F34*R$12*R$8,IF(Budget_period="Quarterly",($E34/12*R$7)*$F34*R$12*R$8,($E34/12*R$7)*$F34*R$12*R$8)))</f>
        <v>0</v>
      </c>
      <c r="S34" s="81">
        <f>IF(S$7&lt;=0,"",IF(Budget_period="monthly",($E34/12)*$F34*S$12*S$8,IF(Budget_period="Quarterly",($E34/12*S$7)*$F34*S$12*S$8,($E34/12*S$7)*$F34*S$12*S$8)))</f>
        <v>0</v>
      </c>
      <c r="T34" s="81">
        <f>IF(T$7&lt;=0,"",IF(Budget_period="monthly",($E34/12)*$F34*T$12*T$8,IF(Budget_period="Quarterly",($E34/12*T$7)*$F34*T$12*T$8,($E34/12*T$7)*$F34*T$12*T$8)))</f>
        <v>0</v>
      </c>
      <c r="U34" s="81">
        <f>IF(U$7&lt;=0,"",IF(Budget_period="monthly",($E34/12)*$F34*U$12*U$8,IF(Budget_period="Quarterly",($E34/12*U$7)*$F34*U$12*U$8,($E34/12*U$7)*$F34*U$12*U$8)))</f>
        <v>0</v>
      </c>
      <c r="V34" s="81">
        <f>IF(V$7&lt;=0,"",IF(Budget_period="monthly",($E34/12)*$F34*V$12*V$8,IF(Budget_period="Quarterly",($E34/12*V$7)*$F34*V$12*V$8,($E34/12*V$7)*$F34*V$12*V$8)))</f>
        <v>0</v>
      </c>
      <c r="W34" s="81">
        <f>IF(W$7&lt;=0,"",IF(Budget_period="monthly",($E34/12)*$F34*W$12*W$8,IF(Budget_period="Quarterly",($E34/12*W$7)*$F34*W$12*W$8,($E34/12*W$7)*$F34*W$12*W$8)))</f>
        <v>0</v>
      </c>
      <c r="X34" s="81">
        <f>IF(X$7&lt;=0,"",IF(Budget_period="monthly",($E34/12)*$F34*X$12*X$8,IF(Budget_period="Quarterly",($E34/12*X$7)*$F34*X$12*X$8,($E34/12*X$7)*$F34*X$12*X$8)))</f>
        <v>0</v>
      </c>
      <c r="Y34" s="81">
        <f>IF(Y$7&lt;=0,"",IF(Budget_period="monthly",($E34/12)*$F34*Y$12*Y$8,IF(Budget_period="Quarterly",($E34/12*Y$7)*$F34*Y$12*Y$8,($E34/12*Y$7)*$F34*Y$12*Y$8)))</f>
        <v>0</v>
      </c>
      <c r="Z34" s="81">
        <f>IF(Z$7&lt;=0,"",IF(Budget_period="monthly",($E34/12)*$F34*Z$12*Z$8,IF(Budget_period="Quarterly",($E34/12*Z$7)*$F34*Z$12*Z$8,($E34/12*Z$7)*$F34*Z$12*Z$8)))</f>
        <v>0</v>
      </c>
      <c r="AA34" s="81">
        <f>IF(AA$7&lt;=0,"",IF(Budget_period="monthly",($E34/12)*$F34*AA$12*AA$8,IF(Budget_period="Quarterly",($E34/12*AA$7)*$F34*AA$12*AA$8,($E34/12*AA$7)*$F34*AA$12*AA$8)))</f>
        <v>0</v>
      </c>
      <c r="AB34" s="81">
        <f>IF(AB$7&lt;=0,"",IF(Budget_period="monthly",($E34/12)*$F34*AB$12*AB$8,IF(Budget_period="Quarterly",($E34/12*AB$7)*$F34*AB$12*AB$8,($E34/12*AB$7)*$F34*AB$12*AB$8)))</f>
        <v>0</v>
      </c>
      <c r="AC34" s="81">
        <f>IF(AC$7&lt;=0,"",IF(Budget_period="monthly",($E34/12)*$F34*AC$12*AC$8,IF(Budget_period="Quarterly",($E34/12*AC$7)*$F34*AC$12*AC$8,($E34/12*AC$7)*$F34*AC$12*AC$8)))</f>
        <v>0</v>
      </c>
      <c r="AD34" s="81">
        <f>IF(AD$7&lt;=0,"",IF(Budget_period="monthly",($E34/12)*$F34*AD$12*AD$8,IF(Budget_period="Quarterly",($E34/12*AD$7)*$F34*AD$12*AD$8,($E34/12*AD$7)*$F34*AD$12*AD$8)))</f>
        <v>0</v>
      </c>
      <c r="AE34" s="81">
        <f>IF(AE$7&lt;=0,"",IF(Budget_period="monthly",($E34/12)*$F34*AE$12*AE$8,IF(Budget_period="Quarterly",($E34/12*AE$7)*$F34*AE$12*AE$8,($E34/12*AE$7)*$F34*AE$12*AE$8)))</f>
        <v>0</v>
      </c>
      <c r="AF34" s="81">
        <f>IF(AF$7&lt;=0,"",IF(Budget_period="monthly",($E34/12)*$F34*AF$12*AF$8,IF(Budget_period="Quarterly",($E34/12*AF$7)*$F34*AF$12*AF$8,($E34/12*AF$7)*$F34*AF$12*AF$8)))</f>
        <v>0</v>
      </c>
      <c r="AG34" s="81">
        <f>IF(AG$7&lt;=0,"",IF(Budget_period="monthly",($E34/12)*$F34*AG$12*AG$8,IF(Budget_period="Quarterly",($E34/12*AG$7)*$F34*AG$12*AG$8,($E34/12*AG$7)*$F34*AG$12*AG$8)))</f>
        <v>0</v>
      </c>
      <c r="AH34" s="81">
        <f>IF(AH$7&lt;=0,"",IF(Budget_period="monthly",($E34/12)*$F34*AH$12*AH$8,IF(Budget_period="Quarterly",($E34/12*AH$7)*$F34*AH$12*AH$8,($E34/12*AH$7)*$F34*AH$12*AH$8)))</f>
        <v>0</v>
      </c>
      <c r="AI34" s="81">
        <f>IF(AI$7&lt;=0,"",IF(Budget_period="monthly",($E34/12)*$F34*AI$12*AI$8,IF(Budget_period="Quarterly",($E34/12*AI$7)*$F34*AI$12*AI$8,($E34/12*AI$7)*$F34*AI$12*AI$8)))</f>
        <v>0</v>
      </c>
      <c r="AJ34" s="81">
        <f>IF(AJ$7&lt;=0,"",IF(Budget_period="monthly",($E34/12)*$F34*AJ$12*AJ$8,IF(Budget_period="Quarterly",($E34/12*AJ$7)*$F34*AJ$12*AJ$8,($E34/12*AJ$7)*$F34*AJ$12*AJ$8)))</f>
        <v>0</v>
      </c>
      <c r="AK34" s="81">
        <f>IF(AK$7&lt;=0,"",IF(Budget_period="monthly",($E34/12)*$F34*AK$12*AK$8,IF(Budget_period="Quarterly",($E34/12*AK$7)*$F34*AK$12*AK$8,($E34/12*AK$7)*$F34*AK$12*AK$8)))</f>
        <v>0</v>
      </c>
      <c r="AL34" s="81">
        <f>IF(AL$7&lt;=0,"",IF(Budget_period="monthly",($E34/12)*$F34*AL$12*AL$8,IF(Budget_period="Quarterly",($E34/12*AL$7)*$F34*AL$12*AL$8,($E34/12*AL$7)*$F34*AL$12*AL$8)))</f>
        <v>0</v>
      </c>
      <c r="AM34" s="81">
        <f>IF(AM$7&lt;=0,"",IF(Budget_period="monthly",($E34/12)*$F34*AM$12*AM$8,IF(Budget_period="Quarterly",($E34/12*AM$7)*$F34*AM$12*AM$8,($E34/12*AM$7)*$F34*AM$12*AM$8)))</f>
        <v>0</v>
      </c>
      <c r="AN34" s="81">
        <f>IF(AN$7&lt;=0,"",IF(Budget_period="monthly",($E34/12)*$F34*AN$12*AN$8,IF(Budget_period="Quarterly",($E34/12*AN$7)*$F34*AN$12*AN$8,($E34/12*AN$7)*$F34*AN$12*AN$8)))</f>
        <v>0</v>
      </c>
      <c r="AO34" s="81">
        <f>IF(AO$7&lt;=0,"",IF(Budget_period="monthly",($E34/12)*$F34*AO$12*AO$8,IF(Budget_period="Quarterly",($E34/12*AO$7)*$F34*AO$12*AO$8,($E34/12*AO$7)*$F34*AO$12*AO$8)))</f>
        <v>0</v>
      </c>
      <c r="AP34" s="81">
        <f>IF(AP$7&lt;=0,"",IF(Budget_period="monthly",($E34/12)*$F34*AP$12*AP$8,IF(Budget_period="Quarterly",($E34/12*AP$7)*$F34*AP$12*AP$8,($E34/12*AP$7)*$F34*AP$12*AP$8)))</f>
        <v>0</v>
      </c>
      <c r="AQ34" s="81">
        <f>IF(AQ$7&lt;=0,"",IF(Budget_period="monthly",($E34/12)*$F34*AQ$12*AQ$8,IF(Budget_period="Quarterly",($E34/12*AQ$7)*$F34*AQ$12*AQ$8,($E34/12*AQ$7)*$F34*AQ$12*AQ$8)))</f>
        <v>0</v>
      </c>
      <c r="AR34" s="81">
        <f>IF(AR$7&lt;=0,"",IF(Budget_period="monthly",($E34/12)*$F34*AR$12*AR$8,IF(Budget_period="Quarterly",($E34/12*AR$7)*$F34*AR$12*AR$8,($E34/12*AR$7)*$F34*AR$12*AR$8)))</f>
        <v>0</v>
      </c>
      <c r="AS34" s="81">
        <f>IF(AS$7&lt;=0,"",IF(Budget_period="monthly",($E34/12)*$F34*AS$12*AS$8,IF(Budget_period="Quarterly",($E34/12*AS$7)*$F34*AS$12*AS$8,($E34/12*AS$7)*$F34*AS$12*AS$8)))</f>
        <v>0</v>
      </c>
      <c r="AT34" s="81">
        <f>IF(AT$7&lt;=0,"",IF(Budget_period="monthly",($E34/12)*$F34*AT$12*AT$8,IF(Budget_period="Quarterly",($E34/12*AT$7)*$F34*AT$12*AT$8,($E34/12*AT$7)*$F34*AT$12*AT$8)))</f>
        <v>0</v>
      </c>
      <c r="AU34" s="81">
        <f>IF(AU$7&lt;=0,"",IF(Budget_period="monthly",($E34/12)*$F34*AU$12*AU$8,IF(Budget_period="Quarterly",($E34/12*AU$7)*$F34*AU$12*AU$8,($E34/12*AU$7)*$F34*AU$12*AU$8)))</f>
        <v>0</v>
      </c>
      <c r="AV34" s="81">
        <f>IF(AV$7&lt;=0,"",IF(Budget_period="monthly",($E34/12)*$F34*AV$12*AV$8,IF(Budget_period="Quarterly",($E34/12*AV$7)*$F34*AV$12*AV$8,($E34/12*AV$7)*$F34*AV$12*AV$8)))</f>
        <v>0</v>
      </c>
      <c r="AW34" s="81">
        <f>IF(AW$7&lt;=0,"",IF(Budget_period="monthly",($E34/12)*$F34*AW$12*AW$8,IF(Budget_period="Quarterly",($E34/12*AW$7)*$F34*AW$12*AW$8,($E34/12*AW$7)*$F34*AW$12*AW$8)))</f>
        <v>0</v>
      </c>
      <c r="AX34" s="81">
        <f>IF(AX$7&lt;=0,"",IF(Budget_period="monthly",($E34/12)*$F34*AX$12*AX$8,IF(Budget_period="Quarterly",($E34/12*AX$7)*$F34*AX$12*AX$8,($E34/12*AX$7)*$F34*AX$12*AX$8)))</f>
        <v>0</v>
      </c>
      <c r="AY34" s="81">
        <f>IF(AY$7&lt;=0,"",IF(Budget_period="monthly",($E34/12)*$F34*AY$12*AY$8,IF(Budget_period="Quarterly",($E34/12*AY$7)*$F34*AY$12*AY$8,($E34/12*AY$7)*$F34*AY$12*AY$8)))</f>
        <v>0</v>
      </c>
      <c r="AZ34" s="81">
        <f>IF(AZ$7&lt;=0,"",IF(Budget_period="monthly",($E34/12)*$F34*AZ$12*AZ$8,IF(Budget_period="Quarterly",($E34/12*AZ$7)*$F34*AZ$12*AZ$8,($E34/12*AZ$7)*$F34*AZ$12*AZ$8)))</f>
        <v>0</v>
      </c>
      <c r="BA34" s="81">
        <f>IF(BA$7&lt;=0,"",IF(Budget_period="monthly",($E34/12)*$F34*BA$12*BA$8,IF(Budget_period="Quarterly",($E34/12*BA$7)*$F34*BA$12*BA$8,($E34/12*BA$7)*$F34*BA$12*BA$8)))</f>
        <v>0</v>
      </c>
      <c r="BB34" s="81">
        <f>IF(BB$7&lt;=0,"",IF(Budget_period="monthly",($E34/12)*$F34*BB$12*BB$8,IF(Budget_period="Quarterly",($E34/12*BB$7)*$F34*BB$12*BB$8,($E34/12*BB$7)*$F34*BB$12*BB$8)))</f>
        <v>0</v>
      </c>
      <c r="BC34" s="81">
        <f>IF(BC$7&lt;=0,"",IF(Budget_period="monthly",($E34/12)*$F34*BC$12*BC$8,IF(Budget_period="Quarterly",($E34/12*BC$7)*$F34*BC$12*BC$8,($E34/12*BC$7)*$F34*BC$12*BC$8)))</f>
        <v>0</v>
      </c>
      <c r="BD34" s="81">
        <f>IF(BD$7&lt;=0,"",IF(Budget_period="monthly",($E34/12)*$F34*BD$12*BD$8,IF(Budget_period="Quarterly",($E34/12*BD$7)*$F34*BD$12*BD$8,($E34/12*BD$7)*$F34*BD$12*BD$8)))</f>
        <v>0</v>
      </c>
      <c r="BE34" s="81">
        <f>IF(BE$7&lt;=0,"",IF(Budget_period="monthly",($E34/12)*$F34*BE$12*BE$8,IF(Budget_period="Quarterly",($E34/12*BE$7)*$F34*BE$12*BE$8,($E34/12*BE$7)*$F34*BE$12*BE$8)))</f>
        <v>0</v>
      </c>
      <c r="BF34" s="81">
        <f>IF(BF$7&lt;=0,"",IF(Budget_period="monthly",($E34/12)*$F34*BF$12*BF$8,IF(Budget_period="Quarterly",($E34/12*BF$7)*$F34*BF$12*BF$8,($E34/12*BF$7)*$F34*BF$12*BF$8)))</f>
        <v>0</v>
      </c>
      <c r="BG34" s="81">
        <f>IF(BG$7&lt;=0,"",IF(Budget_period="monthly",($E34/12)*$F34*BG$12*BG$8,IF(Budget_period="Quarterly",($E34/12*BG$7)*$F34*BG$12*BG$8,($E34/12*BG$7)*$F34*BG$12*BG$8)))</f>
        <v>0</v>
      </c>
      <c r="BH34" s="81">
        <f>IF(BH$7&lt;=0,"",IF(Budget_period="monthly",($E34/12)*$F34*BH$12*BH$8,IF(Budget_period="Quarterly",($E34/12*BH$7)*$F34*BH$12*BH$8,($E34/12*BH$7)*$F34*BH$12*BH$8)))</f>
        <v>0</v>
      </c>
      <c r="BI34" s="81">
        <f>IF(BI$7&lt;=0,"",IF(Budget_period="monthly",($E34/12)*$F34*BI$12*BI$8,IF(Budget_period="Quarterly",($E34/12*BI$7)*$F34*BI$12*BI$8,($E34/12*BI$7)*$F34*BI$12*BI$8)))</f>
        <v>0</v>
      </c>
      <c r="BJ34" s="81">
        <f>IF(BJ$7&lt;=0,"",IF(Budget_period="monthly",($E34/12)*$F34*BJ$12*BJ$8,IF(Budget_period="Quarterly",($E34/12*BJ$7)*$F34*BJ$12*BJ$8,($E34/12*BJ$7)*$F34*BJ$12*BJ$8)))</f>
        <v>0</v>
      </c>
      <c r="BK34" s="81">
        <f>IF(BK$7&lt;=0,"",IF(Budget_period="monthly",($E34/12)*$F34*BK$12*BK$8,IF(Budget_period="Quarterly",($E34/12*BK$7)*$F34*BK$12*BK$8,($E34/12*BK$7)*$F34*BK$12*BK$8)))</f>
        <v>0</v>
      </c>
      <c r="BL34" s="81">
        <f>IF(BL$7&lt;=0,"",IF(Budget_period="monthly",($E34/12)*$F34*BL$12*BL$8,IF(Budget_period="Quarterly",($E34/12*BL$7)*$F34*BL$12*BL$8,($E34/12*BL$7)*$F34*BL$12*BL$8)))</f>
        <v>0</v>
      </c>
      <c r="BM34" s="81">
        <f>IF(BM$7&lt;=0,"",IF(Budget_period="monthly",($E34/12)*$F34*BM$12*BM$8,IF(Budget_period="Quarterly",($E34/12*BM$7)*$F34*BM$12*BM$8,($E34/12*BM$7)*$F34*BM$12*BM$8)))</f>
        <v>0</v>
      </c>
      <c r="BN34" s="81">
        <f>IF(BN$7&lt;=0,"",IF(Budget_period="monthly",($E34/12)*$F34*BN$12*BN$8,IF(Budget_period="Quarterly",($E34/12*BN$7)*$F34*BN$12*BN$8,($E34/12*BN$7)*$F34*BN$12*BN$8)))</f>
        <v>0</v>
      </c>
      <c r="BO34" s="81">
        <f>IF(BO$7&lt;=0,"",IF(Budget_period="monthly",($E34/12)*$F34*BO$12*BO$8,IF(Budget_period="Quarterly",($E34/12*BO$7)*$F34*BO$12*BO$8,($E34/12*BO$7)*$F34*BO$12*BO$8)))</f>
        <v>0</v>
      </c>
      <c r="BP34" s="82"/>
      <c r="BQ34" s="83">
        <f t="shared" si="3"/>
        <v>0</v>
      </c>
      <c r="BR34" s="83">
        <f t="shared" si="4"/>
        <v>0</v>
      </c>
    </row>
    <row r="35" ht="15.75" hidden="1" customHeight="1" outlineLevel="1">
      <c r="A35" s="15"/>
      <c r="B35" s="77" t="s">
        <v>133</v>
      </c>
      <c r="C35" s="78"/>
      <c r="D35" s="84"/>
      <c r="E35" s="87"/>
      <c r="F35" s="86"/>
      <c r="G35" s="84"/>
      <c r="H35" s="81">
        <f>IF(H$7&lt;=0,"",IF(Budget_period="monthly",($E35/12)*$F35*H$12*H$8,IF(Budget_period="Quarterly",($E35/12*H$7)*$F35*H$12*H$8,($E35/12*H$7)*$F35*H$12*H$8)))</f>
        <v>0</v>
      </c>
      <c r="I35" s="81">
        <f>IF(I$7&lt;=0,"",IF(Budget_period="monthly",($E35/12)*$F35*I$12*I$8,IF(Budget_period="Quarterly",($E35/12*I$7)*$F35*I$12*I$8,($E35/12*I$7)*$F35*I$12*I$8)))</f>
        <v>0</v>
      </c>
      <c r="J35" s="81">
        <f>IF(J$7&lt;=0,"",IF(Budget_period="monthly",($E35/12)*$F35*J$12*J$8,IF(Budget_period="Quarterly",($E35/12*J$7)*$F35*J$12*J$8,($E35/12*J$7)*$F35*J$12*J$8)))</f>
        <v>0</v>
      </c>
      <c r="K35" s="81">
        <f>IF(K$7&lt;=0,"",IF(Budget_period="monthly",($E35/12)*$F35*K$12*K$8,IF(Budget_period="Quarterly",($E35/12*K$7)*$F35*K$12*K$8,($E35/12*K$7)*$F35*K$12*K$8)))</f>
        <v>0</v>
      </c>
      <c r="L35" s="81">
        <f>IF(L$7&lt;=0,"",IF(Budget_period="monthly",($E35/12)*$F35*L$12*L$8,IF(Budget_period="Quarterly",($E35/12*L$7)*$F35*L$12*L$8,($E35/12*L$7)*$F35*L$12*L$8)))</f>
        <v>0</v>
      </c>
      <c r="M35" s="81">
        <f>IF(M$7&lt;=0,"",IF(Budget_period="monthly",($E35/12)*$F35*M$12*M$8,IF(Budget_period="Quarterly",($E35/12*M$7)*$F35*M$12*M$8,($E35/12*M$7)*$F35*M$12*M$8)))</f>
        <v>0</v>
      </c>
      <c r="N35" s="81">
        <f>IF(N$7&lt;=0,"",IF(Budget_period="monthly",($E35/12)*$F35*N$12*N$8,IF(Budget_period="Quarterly",($E35/12*N$7)*$F35*N$12*N$8,($E35/12*N$7)*$F35*N$12*N$8)))</f>
        <v>0</v>
      </c>
      <c r="O35" s="81">
        <f>IF(O$7&lt;=0,"",IF(Budget_period="monthly",($E35/12)*$F35*O$12*O$8,IF(Budget_period="Quarterly",($E35/12*O$7)*$F35*O$12*O$8,($E35/12*O$7)*$F35*O$12*O$8)))</f>
        <v>0</v>
      </c>
      <c r="P35" s="81">
        <f>IF(P$7&lt;=0,"",IF(Budget_period="monthly",($E35/12)*$F35*P$12*P$8,IF(Budget_period="Quarterly",($E35/12*P$7)*$F35*P$12*P$8,($E35/12*P$7)*$F35*P$12*P$8)))</f>
        <v>0</v>
      </c>
      <c r="Q35" s="81">
        <f>IF(Q$7&lt;=0,"",IF(Budget_period="monthly",($E35/12)*$F35*Q$12*Q$8,IF(Budget_period="Quarterly",($E35/12*Q$7)*$F35*Q$12*Q$8,($E35/12*Q$7)*$F35*Q$12*Q$8)))</f>
        <v>0</v>
      </c>
      <c r="R35" s="81">
        <f>IF(R$7&lt;=0,"",IF(Budget_period="monthly",($E35/12)*$F35*R$12*R$8,IF(Budget_period="Quarterly",($E35/12*R$7)*$F35*R$12*R$8,($E35/12*R$7)*$F35*R$12*R$8)))</f>
        <v>0</v>
      </c>
      <c r="S35" s="81">
        <f>IF(S$7&lt;=0,"",IF(Budget_period="monthly",($E35/12)*$F35*S$12*S$8,IF(Budget_period="Quarterly",($E35/12*S$7)*$F35*S$12*S$8,($E35/12*S$7)*$F35*S$12*S$8)))</f>
        <v>0</v>
      </c>
      <c r="T35" s="81">
        <f>IF(T$7&lt;=0,"",IF(Budget_period="monthly",($E35/12)*$F35*T$12*T$8,IF(Budget_period="Quarterly",($E35/12*T$7)*$F35*T$12*T$8,($E35/12*T$7)*$F35*T$12*T$8)))</f>
        <v>0</v>
      </c>
      <c r="U35" s="81">
        <f>IF(U$7&lt;=0,"",IF(Budget_period="monthly",($E35/12)*$F35*U$12*U$8,IF(Budget_period="Quarterly",($E35/12*U$7)*$F35*U$12*U$8,($E35/12*U$7)*$F35*U$12*U$8)))</f>
        <v>0</v>
      </c>
      <c r="V35" s="81">
        <f>IF(V$7&lt;=0,"",IF(Budget_period="monthly",($E35/12)*$F35*V$12*V$8,IF(Budget_period="Quarterly",($E35/12*V$7)*$F35*V$12*V$8,($E35/12*V$7)*$F35*V$12*V$8)))</f>
        <v>0</v>
      </c>
      <c r="W35" s="81">
        <f>IF(W$7&lt;=0,"",IF(Budget_period="monthly",($E35/12)*$F35*W$12*W$8,IF(Budget_period="Quarterly",($E35/12*W$7)*$F35*W$12*W$8,($E35/12*W$7)*$F35*W$12*W$8)))</f>
        <v>0</v>
      </c>
      <c r="X35" s="81">
        <f>IF(X$7&lt;=0,"",IF(Budget_period="monthly",($E35/12)*$F35*X$12*X$8,IF(Budget_period="Quarterly",($E35/12*X$7)*$F35*X$12*X$8,($E35/12*X$7)*$F35*X$12*X$8)))</f>
        <v>0</v>
      </c>
      <c r="Y35" s="81">
        <f>IF(Y$7&lt;=0,"",IF(Budget_period="monthly",($E35/12)*$F35*Y$12*Y$8,IF(Budget_period="Quarterly",($E35/12*Y$7)*$F35*Y$12*Y$8,($E35/12*Y$7)*$F35*Y$12*Y$8)))</f>
        <v>0</v>
      </c>
      <c r="Z35" s="81">
        <f>IF(Z$7&lt;=0,"",IF(Budget_period="monthly",($E35/12)*$F35*Z$12*Z$8,IF(Budget_period="Quarterly",($E35/12*Z$7)*$F35*Z$12*Z$8,($E35/12*Z$7)*$F35*Z$12*Z$8)))</f>
        <v>0</v>
      </c>
      <c r="AA35" s="81">
        <f>IF(AA$7&lt;=0,"",IF(Budget_period="monthly",($E35/12)*$F35*AA$12*AA$8,IF(Budget_period="Quarterly",($E35/12*AA$7)*$F35*AA$12*AA$8,($E35/12*AA$7)*$F35*AA$12*AA$8)))</f>
        <v>0</v>
      </c>
      <c r="AB35" s="81">
        <f>IF(AB$7&lt;=0,"",IF(Budget_period="monthly",($E35/12)*$F35*AB$12*AB$8,IF(Budget_period="Quarterly",($E35/12*AB$7)*$F35*AB$12*AB$8,($E35/12*AB$7)*$F35*AB$12*AB$8)))</f>
        <v>0</v>
      </c>
      <c r="AC35" s="81">
        <f>IF(AC$7&lt;=0,"",IF(Budget_period="monthly",($E35/12)*$F35*AC$12*AC$8,IF(Budget_period="Quarterly",($E35/12*AC$7)*$F35*AC$12*AC$8,($E35/12*AC$7)*$F35*AC$12*AC$8)))</f>
        <v>0</v>
      </c>
      <c r="AD35" s="81">
        <f>IF(AD$7&lt;=0,"",IF(Budget_period="monthly",($E35/12)*$F35*AD$12*AD$8,IF(Budget_period="Quarterly",($E35/12*AD$7)*$F35*AD$12*AD$8,($E35/12*AD$7)*$F35*AD$12*AD$8)))</f>
        <v>0</v>
      </c>
      <c r="AE35" s="81">
        <f>IF(AE$7&lt;=0,"",IF(Budget_period="monthly",($E35/12)*$F35*AE$12*AE$8,IF(Budget_period="Quarterly",($E35/12*AE$7)*$F35*AE$12*AE$8,($E35/12*AE$7)*$F35*AE$12*AE$8)))</f>
        <v>0</v>
      </c>
      <c r="AF35" s="81">
        <f>IF(AF$7&lt;=0,"",IF(Budget_period="monthly",($E35/12)*$F35*AF$12*AF$8,IF(Budget_period="Quarterly",($E35/12*AF$7)*$F35*AF$12*AF$8,($E35/12*AF$7)*$F35*AF$12*AF$8)))</f>
        <v>0</v>
      </c>
      <c r="AG35" s="81">
        <f>IF(AG$7&lt;=0,"",IF(Budget_period="monthly",($E35/12)*$F35*AG$12*AG$8,IF(Budget_period="Quarterly",($E35/12*AG$7)*$F35*AG$12*AG$8,($E35/12*AG$7)*$F35*AG$12*AG$8)))</f>
        <v>0</v>
      </c>
      <c r="AH35" s="81">
        <f>IF(AH$7&lt;=0,"",IF(Budget_period="monthly",($E35/12)*$F35*AH$12*AH$8,IF(Budget_period="Quarterly",($E35/12*AH$7)*$F35*AH$12*AH$8,($E35/12*AH$7)*$F35*AH$12*AH$8)))</f>
        <v>0</v>
      </c>
      <c r="AI35" s="81">
        <f>IF(AI$7&lt;=0,"",IF(Budget_period="monthly",($E35/12)*$F35*AI$12*AI$8,IF(Budget_period="Quarterly",($E35/12*AI$7)*$F35*AI$12*AI$8,($E35/12*AI$7)*$F35*AI$12*AI$8)))</f>
        <v>0</v>
      </c>
      <c r="AJ35" s="81">
        <f>IF(AJ$7&lt;=0,"",IF(Budget_period="monthly",($E35/12)*$F35*AJ$12*AJ$8,IF(Budget_period="Quarterly",($E35/12*AJ$7)*$F35*AJ$12*AJ$8,($E35/12*AJ$7)*$F35*AJ$12*AJ$8)))</f>
        <v>0</v>
      </c>
      <c r="AK35" s="81">
        <f>IF(AK$7&lt;=0,"",IF(Budget_period="monthly",($E35/12)*$F35*AK$12*AK$8,IF(Budget_period="Quarterly",($E35/12*AK$7)*$F35*AK$12*AK$8,($E35/12*AK$7)*$F35*AK$12*AK$8)))</f>
        <v>0</v>
      </c>
      <c r="AL35" s="81">
        <f>IF(AL$7&lt;=0,"",IF(Budget_period="monthly",($E35/12)*$F35*AL$12*AL$8,IF(Budget_period="Quarterly",($E35/12*AL$7)*$F35*AL$12*AL$8,($E35/12*AL$7)*$F35*AL$12*AL$8)))</f>
        <v>0</v>
      </c>
      <c r="AM35" s="81">
        <f>IF(AM$7&lt;=0,"",IF(Budget_period="monthly",($E35/12)*$F35*AM$12*AM$8,IF(Budget_period="Quarterly",($E35/12*AM$7)*$F35*AM$12*AM$8,($E35/12*AM$7)*$F35*AM$12*AM$8)))</f>
        <v>0</v>
      </c>
      <c r="AN35" s="81">
        <f>IF(AN$7&lt;=0,"",IF(Budget_period="monthly",($E35/12)*$F35*AN$12*AN$8,IF(Budget_period="Quarterly",($E35/12*AN$7)*$F35*AN$12*AN$8,($E35/12*AN$7)*$F35*AN$12*AN$8)))</f>
        <v>0</v>
      </c>
      <c r="AO35" s="81">
        <f>IF(AO$7&lt;=0,"",IF(Budget_period="monthly",($E35/12)*$F35*AO$12*AO$8,IF(Budget_period="Quarterly",($E35/12*AO$7)*$F35*AO$12*AO$8,($E35/12*AO$7)*$F35*AO$12*AO$8)))</f>
        <v>0</v>
      </c>
      <c r="AP35" s="81">
        <f>IF(AP$7&lt;=0,"",IF(Budget_period="monthly",($E35/12)*$F35*AP$12*AP$8,IF(Budget_period="Quarterly",($E35/12*AP$7)*$F35*AP$12*AP$8,($E35/12*AP$7)*$F35*AP$12*AP$8)))</f>
        <v>0</v>
      </c>
      <c r="AQ35" s="81">
        <f>IF(AQ$7&lt;=0,"",IF(Budget_period="monthly",($E35/12)*$F35*AQ$12*AQ$8,IF(Budget_period="Quarterly",($E35/12*AQ$7)*$F35*AQ$12*AQ$8,($E35/12*AQ$7)*$F35*AQ$12*AQ$8)))</f>
        <v>0</v>
      </c>
      <c r="AR35" s="81">
        <f>IF(AR$7&lt;=0,"",IF(Budget_period="monthly",($E35/12)*$F35*AR$12*AR$8,IF(Budget_period="Quarterly",($E35/12*AR$7)*$F35*AR$12*AR$8,($E35/12*AR$7)*$F35*AR$12*AR$8)))</f>
        <v>0</v>
      </c>
      <c r="AS35" s="81">
        <f>IF(AS$7&lt;=0,"",IF(Budget_period="monthly",($E35/12)*$F35*AS$12*AS$8,IF(Budget_period="Quarterly",($E35/12*AS$7)*$F35*AS$12*AS$8,($E35/12*AS$7)*$F35*AS$12*AS$8)))</f>
        <v>0</v>
      </c>
      <c r="AT35" s="81">
        <f>IF(AT$7&lt;=0,"",IF(Budget_period="monthly",($E35/12)*$F35*AT$12*AT$8,IF(Budget_period="Quarterly",($E35/12*AT$7)*$F35*AT$12*AT$8,($E35/12*AT$7)*$F35*AT$12*AT$8)))</f>
        <v>0</v>
      </c>
      <c r="AU35" s="81">
        <f>IF(AU$7&lt;=0,"",IF(Budget_period="monthly",($E35/12)*$F35*AU$12*AU$8,IF(Budget_period="Quarterly",($E35/12*AU$7)*$F35*AU$12*AU$8,($E35/12*AU$7)*$F35*AU$12*AU$8)))</f>
        <v>0</v>
      </c>
      <c r="AV35" s="81">
        <f>IF(AV$7&lt;=0,"",IF(Budget_period="monthly",($E35/12)*$F35*AV$12*AV$8,IF(Budget_period="Quarterly",($E35/12*AV$7)*$F35*AV$12*AV$8,($E35/12*AV$7)*$F35*AV$12*AV$8)))</f>
        <v>0</v>
      </c>
      <c r="AW35" s="81">
        <f>IF(AW$7&lt;=0,"",IF(Budget_period="monthly",($E35/12)*$F35*AW$12*AW$8,IF(Budget_period="Quarterly",($E35/12*AW$7)*$F35*AW$12*AW$8,($E35/12*AW$7)*$F35*AW$12*AW$8)))</f>
        <v>0</v>
      </c>
      <c r="AX35" s="81">
        <f>IF(AX$7&lt;=0,"",IF(Budget_period="monthly",($E35/12)*$F35*AX$12*AX$8,IF(Budget_period="Quarterly",($E35/12*AX$7)*$F35*AX$12*AX$8,($E35/12*AX$7)*$F35*AX$12*AX$8)))</f>
        <v>0</v>
      </c>
      <c r="AY35" s="81">
        <f>IF(AY$7&lt;=0,"",IF(Budget_period="monthly",($E35/12)*$F35*AY$12*AY$8,IF(Budget_period="Quarterly",($E35/12*AY$7)*$F35*AY$12*AY$8,($E35/12*AY$7)*$F35*AY$12*AY$8)))</f>
        <v>0</v>
      </c>
      <c r="AZ35" s="81">
        <f>IF(AZ$7&lt;=0,"",IF(Budget_period="monthly",($E35/12)*$F35*AZ$12*AZ$8,IF(Budget_period="Quarterly",($E35/12*AZ$7)*$F35*AZ$12*AZ$8,($E35/12*AZ$7)*$F35*AZ$12*AZ$8)))</f>
        <v>0</v>
      </c>
      <c r="BA35" s="81">
        <f>IF(BA$7&lt;=0,"",IF(Budget_period="monthly",($E35/12)*$F35*BA$12*BA$8,IF(Budget_period="Quarterly",($E35/12*BA$7)*$F35*BA$12*BA$8,($E35/12*BA$7)*$F35*BA$12*BA$8)))</f>
        <v>0</v>
      </c>
      <c r="BB35" s="81">
        <f>IF(BB$7&lt;=0,"",IF(Budget_period="monthly",($E35/12)*$F35*BB$12*BB$8,IF(Budget_period="Quarterly",($E35/12*BB$7)*$F35*BB$12*BB$8,($E35/12*BB$7)*$F35*BB$12*BB$8)))</f>
        <v>0</v>
      </c>
      <c r="BC35" s="81">
        <f>IF(BC$7&lt;=0,"",IF(Budget_period="monthly",($E35/12)*$F35*BC$12*BC$8,IF(Budget_period="Quarterly",($E35/12*BC$7)*$F35*BC$12*BC$8,($E35/12*BC$7)*$F35*BC$12*BC$8)))</f>
        <v>0</v>
      </c>
      <c r="BD35" s="81">
        <f>IF(BD$7&lt;=0,"",IF(Budget_period="monthly",($E35/12)*$F35*BD$12*BD$8,IF(Budget_period="Quarterly",($E35/12*BD$7)*$F35*BD$12*BD$8,($E35/12*BD$7)*$F35*BD$12*BD$8)))</f>
        <v>0</v>
      </c>
      <c r="BE35" s="81">
        <f>IF(BE$7&lt;=0,"",IF(Budget_period="monthly",($E35/12)*$F35*BE$12*BE$8,IF(Budget_period="Quarterly",($E35/12*BE$7)*$F35*BE$12*BE$8,($E35/12*BE$7)*$F35*BE$12*BE$8)))</f>
        <v>0</v>
      </c>
      <c r="BF35" s="81">
        <f>IF(BF$7&lt;=0,"",IF(Budget_period="monthly",($E35/12)*$F35*BF$12*BF$8,IF(Budget_period="Quarterly",($E35/12*BF$7)*$F35*BF$12*BF$8,($E35/12*BF$7)*$F35*BF$12*BF$8)))</f>
        <v>0</v>
      </c>
      <c r="BG35" s="81">
        <f>IF(BG$7&lt;=0,"",IF(Budget_period="monthly",($E35/12)*$F35*BG$12*BG$8,IF(Budget_period="Quarterly",($E35/12*BG$7)*$F35*BG$12*BG$8,($E35/12*BG$7)*$F35*BG$12*BG$8)))</f>
        <v>0</v>
      </c>
      <c r="BH35" s="81">
        <f>IF(BH$7&lt;=0,"",IF(Budget_period="monthly",($E35/12)*$F35*BH$12*BH$8,IF(Budget_period="Quarterly",($E35/12*BH$7)*$F35*BH$12*BH$8,($E35/12*BH$7)*$F35*BH$12*BH$8)))</f>
        <v>0</v>
      </c>
      <c r="BI35" s="81">
        <f>IF(BI$7&lt;=0,"",IF(Budget_period="monthly",($E35/12)*$F35*BI$12*BI$8,IF(Budget_period="Quarterly",($E35/12*BI$7)*$F35*BI$12*BI$8,($E35/12*BI$7)*$F35*BI$12*BI$8)))</f>
        <v>0</v>
      </c>
      <c r="BJ35" s="81">
        <f>IF(BJ$7&lt;=0,"",IF(Budget_period="monthly",($E35/12)*$F35*BJ$12*BJ$8,IF(Budget_period="Quarterly",($E35/12*BJ$7)*$F35*BJ$12*BJ$8,($E35/12*BJ$7)*$F35*BJ$12*BJ$8)))</f>
        <v>0</v>
      </c>
      <c r="BK35" s="81">
        <f>IF(BK$7&lt;=0,"",IF(Budget_period="monthly",($E35/12)*$F35*BK$12*BK$8,IF(Budget_period="Quarterly",($E35/12*BK$7)*$F35*BK$12*BK$8,($E35/12*BK$7)*$F35*BK$12*BK$8)))</f>
        <v>0</v>
      </c>
      <c r="BL35" s="81">
        <f>IF(BL$7&lt;=0,"",IF(Budget_period="monthly",($E35/12)*$F35*BL$12*BL$8,IF(Budget_period="Quarterly",($E35/12*BL$7)*$F35*BL$12*BL$8,($E35/12*BL$7)*$F35*BL$12*BL$8)))</f>
        <v>0</v>
      </c>
      <c r="BM35" s="81">
        <f>IF(BM$7&lt;=0,"",IF(Budget_period="monthly",($E35/12)*$F35*BM$12*BM$8,IF(Budget_period="Quarterly",($E35/12*BM$7)*$F35*BM$12*BM$8,($E35/12*BM$7)*$F35*BM$12*BM$8)))</f>
        <v>0</v>
      </c>
      <c r="BN35" s="81">
        <f>IF(BN$7&lt;=0,"",IF(Budget_period="monthly",($E35/12)*$F35*BN$12*BN$8,IF(Budget_period="Quarterly",($E35/12*BN$7)*$F35*BN$12*BN$8,($E35/12*BN$7)*$F35*BN$12*BN$8)))</f>
        <v>0</v>
      </c>
      <c r="BO35" s="81">
        <f>IF(BO$7&lt;=0,"",IF(Budget_period="monthly",($E35/12)*$F35*BO$12*BO$8,IF(Budget_period="Quarterly",($E35/12*BO$7)*$F35*BO$12*BO$8,($E35/12*BO$7)*$F35*BO$12*BO$8)))</f>
        <v>0</v>
      </c>
      <c r="BP35" s="82"/>
      <c r="BQ35" s="83">
        <f t="shared" si="3"/>
        <v>0</v>
      </c>
      <c r="BR35" s="83">
        <f t="shared" si="4"/>
        <v>0</v>
      </c>
    </row>
    <row r="36" ht="15.75" hidden="1" customHeight="1" outlineLevel="1">
      <c r="A36" s="15"/>
      <c r="B36" s="77" t="s">
        <v>133</v>
      </c>
      <c r="C36" s="78"/>
      <c r="D36" s="84"/>
      <c r="E36" s="87"/>
      <c r="F36" s="86"/>
      <c r="G36" s="84"/>
      <c r="H36" s="81">
        <f>IF(H$7&lt;=0,"",IF(Budget_period="monthly",($E36/12)*$F36*H$12*H$8,IF(Budget_period="Quarterly",($E36/12*H$7)*$F36*H$12*H$8,($E36/12*H$7)*$F36*H$12*H$8)))</f>
        <v>0</v>
      </c>
      <c r="I36" s="81">
        <f>IF(I$7&lt;=0,"",IF(Budget_period="monthly",($E36/12)*$F36*I$12*I$8,IF(Budget_period="Quarterly",($E36/12*I$7)*$F36*I$12*I$8,($E36/12*I$7)*$F36*I$12*I$8)))</f>
        <v>0</v>
      </c>
      <c r="J36" s="81">
        <f>IF(J$7&lt;=0,"",IF(Budget_period="monthly",($E36/12)*$F36*J$12*J$8,IF(Budget_period="Quarterly",($E36/12*J$7)*$F36*J$12*J$8,($E36/12*J$7)*$F36*J$12*J$8)))</f>
        <v>0</v>
      </c>
      <c r="K36" s="81">
        <f>IF(K$7&lt;=0,"",IF(Budget_period="monthly",($E36/12)*$F36*K$12*K$8,IF(Budget_period="Quarterly",($E36/12*K$7)*$F36*K$12*K$8,($E36/12*K$7)*$F36*K$12*K$8)))</f>
        <v>0</v>
      </c>
      <c r="L36" s="81">
        <f>IF(L$7&lt;=0,"",IF(Budget_period="monthly",($E36/12)*$F36*L$12*L$8,IF(Budget_period="Quarterly",($E36/12*L$7)*$F36*L$12*L$8,($E36/12*L$7)*$F36*L$12*L$8)))</f>
        <v>0</v>
      </c>
      <c r="M36" s="81">
        <f>IF(M$7&lt;=0,"",IF(Budget_period="monthly",($E36/12)*$F36*M$12*M$8,IF(Budget_period="Quarterly",($E36/12*M$7)*$F36*M$12*M$8,($E36/12*M$7)*$F36*M$12*M$8)))</f>
        <v>0</v>
      </c>
      <c r="N36" s="81">
        <f>IF(N$7&lt;=0,"",IF(Budget_period="monthly",($E36/12)*$F36*N$12*N$8,IF(Budget_period="Quarterly",($E36/12*N$7)*$F36*N$12*N$8,($E36/12*N$7)*$F36*N$12*N$8)))</f>
        <v>0</v>
      </c>
      <c r="O36" s="81">
        <f>IF(O$7&lt;=0,"",IF(Budget_period="monthly",($E36/12)*$F36*O$12*O$8,IF(Budget_period="Quarterly",($E36/12*O$7)*$F36*O$12*O$8,($E36/12*O$7)*$F36*O$12*O$8)))</f>
        <v>0</v>
      </c>
      <c r="P36" s="81">
        <f>IF(P$7&lt;=0,"",IF(Budget_period="monthly",($E36/12)*$F36*P$12*P$8,IF(Budget_period="Quarterly",($E36/12*P$7)*$F36*P$12*P$8,($E36/12*P$7)*$F36*P$12*P$8)))</f>
        <v>0</v>
      </c>
      <c r="Q36" s="81">
        <f>IF(Q$7&lt;=0,"",IF(Budget_period="monthly",($E36/12)*$F36*Q$12*Q$8,IF(Budget_period="Quarterly",($E36/12*Q$7)*$F36*Q$12*Q$8,($E36/12*Q$7)*$F36*Q$12*Q$8)))</f>
        <v>0</v>
      </c>
      <c r="R36" s="81">
        <f>IF(R$7&lt;=0,"",IF(Budget_period="monthly",($E36/12)*$F36*R$12*R$8,IF(Budget_period="Quarterly",($E36/12*R$7)*$F36*R$12*R$8,($E36/12*R$7)*$F36*R$12*R$8)))</f>
        <v>0</v>
      </c>
      <c r="S36" s="81">
        <f>IF(S$7&lt;=0,"",IF(Budget_period="monthly",($E36/12)*$F36*S$12*S$8,IF(Budget_period="Quarterly",($E36/12*S$7)*$F36*S$12*S$8,($E36/12*S$7)*$F36*S$12*S$8)))</f>
        <v>0</v>
      </c>
      <c r="T36" s="81">
        <f>IF(T$7&lt;=0,"",IF(Budget_period="monthly",($E36/12)*$F36*T$12*T$8,IF(Budget_period="Quarterly",($E36/12*T$7)*$F36*T$12*T$8,($E36/12*T$7)*$F36*T$12*T$8)))</f>
        <v>0</v>
      </c>
      <c r="U36" s="81">
        <f>IF(U$7&lt;=0,"",IF(Budget_period="monthly",($E36/12)*$F36*U$12*U$8,IF(Budget_period="Quarterly",($E36/12*U$7)*$F36*U$12*U$8,($E36/12*U$7)*$F36*U$12*U$8)))</f>
        <v>0</v>
      </c>
      <c r="V36" s="81">
        <f>IF(V$7&lt;=0,"",IF(Budget_period="monthly",($E36/12)*$F36*V$12*V$8,IF(Budget_period="Quarterly",($E36/12*V$7)*$F36*V$12*V$8,($E36/12*V$7)*$F36*V$12*V$8)))</f>
        <v>0</v>
      </c>
      <c r="W36" s="81">
        <f>IF(W$7&lt;=0,"",IF(Budget_period="monthly",($E36/12)*$F36*W$12*W$8,IF(Budget_period="Quarterly",($E36/12*W$7)*$F36*W$12*W$8,($E36/12*W$7)*$F36*W$12*W$8)))</f>
        <v>0</v>
      </c>
      <c r="X36" s="81">
        <f>IF(X$7&lt;=0,"",IF(Budget_period="monthly",($E36/12)*$F36*X$12*X$8,IF(Budget_period="Quarterly",($E36/12*X$7)*$F36*X$12*X$8,($E36/12*X$7)*$F36*X$12*X$8)))</f>
        <v>0</v>
      </c>
      <c r="Y36" s="81">
        <f>IF(Y$7&lt;=0,"",IF(Budget_period="monthly",($E36/12)*$F36*Y$12*Y$8,IF(Budget_period="Quarterly",($E36/12*Y$7)*$F36*Y$12*Y$8,($E36/12*Y$7)*$F36*Y$12*Y$8)))</f>
        <v>0</v>
      </c>
      <c r="Z36" s="81">
        <f>IF(Z$7&lt;=0,"",IF(Budget_period="monthly",($E36/12)*$F36*Z$12*Z$8,IF(Budget_period="Quarterly",($E36/12*Z$7)*$F36*Z$12*Z$8,($E36/12*Z$7)*$F36*Z$12*Z$8)))</f>
        <v>0</v>
      </c>
      <c r="AA36" s="81">
        <f>IF(AA$7&lt;=0,"",IF(Budget_period="monthly",($E36/12)*$F36*AA$12*AA$8,IF(Budget_period="Quarterly",($E36/12*AA$7)*$F36*AA$12*AA$8,($E36/12*AA$7)*$F36*AA$12*AA$8)))</f>
        <v>0</v>
      </c>
      <c r="AB36" s="81">
        <f>IF(AB$7&lt;=0,"",IF(Budget_period="monthly",($E36/12)*$F36*AB$12*AB$8,IF(Budget_period="Quarterly",($E36/12*AB$7)*$F36*AB$12*AB$8,($E36/12*AB$7)*$F36*AB$12*AB$8)))</f>
        <v>0</v>
      </c>
      <c r="AC36" s="81">
        <f>IF(AC$7&lt;=0,"",IF(Budget_period="monthly",($E36/12)*$F36*AC$12*AC$8,IF(Budget_period="Quarterly",($E36/12*AC$7)*$F36*AC$12*AC$8,($E36/12*AC$7)*$F36*AC$12*AC$8)))</f>
        <v>0</v>
      </c>
      <c r="AD36" s="81">
        <f>IF(AD$7&lt;=0,"",IF(Budget_period="monthly",($E36/12)*$F36*AD$12*AD$8,IF(Budget_period="Quarterly",($E36/12*AD$7)*$F36*AD$12*AD$8,($E36/12*AD$7)*$F36*AD$12*AD$8)))</f>
        <v>0</v>
      </c>
      <c r="AE36" s="81">
        <f>IF(AE$7&lt;=0,"",IF(Budget_period="monthly",($E36/12)*$F36*AE$12*AE$8,IF(Budget_period="Quarterly",($E36/12*AE$7)*$F36*AE$12*AE$8,($E36/12*AE$7)*$F36*AE$12*AE$8)))</f>
        <v>0</v>
      </c>
      <c r="AF36" s="81">
        <f>IF(AF$7&lt;=0,"",IF(Budget_period="monthly",($E36/12)*$F36*AF$12*AF$8,IF(Budget_period="Quarterly",($E36/12*AF$7)*$F36*AF$12*AF$8,($E36/12*AF$7)*$F36*AF$12*AF$8)))</f>
        <v>0</v>
      </c>
      <c r="AG36" s="81">
        <f>IF(AG$7&lt;=0,"",IF(Budget_period="monthly",($E36/12)*$F36*AG$12*AG$8,IF(Budget_period="Quarterly",($E36/12*AG$7)*$F36*AG$12*AG$8,($E36/12*AG$7)*$F36*AG$12*AG$8)))</f>
        <v>0</v>
      </c>
      <c r="AH36" s="81">
        <f>IF(AH$7&lt;=0,"",IF(Budget_period="monthly",($E36/12)*$F36*AH$12*AH$8,IF(Budget_period="Quarterly",($E36/12*AH$7)*$F36*AH$12*AH$8,($E36/12*AH$7)*$F36*AH$12*AH$8)))</f>
        <v>0</v>
      </c>
      <c r="AI36" s="81">
        <f>IF(AI$7&lt;=0,"",IF(Budget_period="monthly",($E36/12)*$F36*AI$12*AI$8,IF(Budget_period="Quarterly",($E36/12*AI$7)*$F36*AI$12*AI$8,($E36/12*AI$7)*$F36*AI$12*AI$8)))</f>
        <v>0</v>
      </c>
      <c r="AJ36" s="81">
        <f>IF(AJ$7&lt;=0,"",IF(Budget_period="monthly",($E36/12)*$F36*AJ$12*AJ$8,IF(Budget_period="Quarterly",($E36/12*AJ$7)*$F36*AJ$12*AJ$8,($E36/12*AJ$7)*$F36*AJ$12*AJ$8)))</f>
        <v>0</v>
      </c>
      <c r="AK36" s="81">
        <f>IF(AK$7&lt;=0,"",IF(Budget_period="monthly",($E36/12)*$F36*AK$12*AK$8,IF(Budget_period="Quarterly",($E36/12*AK$7)*$F36*AK$12*AK$8,($E36/12*AK$7)*$F36*AK$12*AK$8)))</f>
        <v>0</v>
      </c>
      <c r="AL36" s="81">
        <f>IF(AL$7&lt;=0,"",IF(Budget_period="monthly",($E36/12)*$F36*AL$12*AL$8,IF(Budget_period="Quarterly",($E36/12*AL$7)*$F36*AL$12*AL$8,($E36/12*AL$7)*$F36*AL$12*AL$8)))</f>
        <v>0</v>
      </c>
      <c r="AM36" s="81">
        <f>IF(AM$7&lt;=0,"",IF(Budget_period="monthly",($E36/12)*$F36*AM$12*AM$8,IF(Budget_period="Quarterly",($E36/12*AM$7)*$F36*AM$12*AM$8,($E36/12*AM$7)*$F36*AM$12*AM$8)))</f>
        <v>0</v>
      </c>
      <c r="AN36" s="81">
        <f>IF(AN$7&lt;=0,"",IF(Budget_period="monthly",($E36/12)*$F36*AN$12*AN$8,IF(Budget_period="Quarterly",($E36/12*AN$7)*$F36*AN$12*AN$8,($E36/12*AN$7)*$F36*AN$12*AN$8)))</f>
        <v>0</v>
      </c>
      <c r="AO36" s="81">
        <f>IF(AO$7&lt;=0,"",IF(Budget_period="monthly",($E36/12)*$F36*AO$12*AO$8,IF(Budget_period="Quarterly",($E36/12*AO$7)*$F36*AO$12*AO$8,($E36/12*AO$7)*$F36*AO$12*AO$8)))</f>
        <v>0</v>
      </c>
      <c r="AP36" s="81">
        <f>IF(AP$7&lt;=0,"",IF(Budget_period="monthly",($E36/12)*$F36*AP$12*AP$8,IF(Budget_period="Quarterly",($E36/12*AP$7)*$F36*AP$12*AP$8,($E36/12*AP$7)*$F36*AP$12*AP$8)))</f>
        <v>0</v>
      </c>
      <c r="AQ36" s="81">
        <f>IF(AQ$7&lt;=0,"",IF(Budget_period="monthly",($E36/12)*$F36*AQ$12*AQ$8,IF(Budget_period="Quarterly",($E36/12*AQ$7)*$F36*AQ$12*AQ$8,($E36/12*AQ$7)*$F36*AQ$12*AQ$8)))</f>
        <v>0</v>
      </c>
      <c r="AR36" s="81">
        <f>IF(AR$7&lt;=0,"",IF(Budget_period="monthly",($E36/12)*$F36*AR$12*AR$8,IF(Budget_period="Quarterly",($E36/12*AR$7)*$F36*AR$12*AR$8,($E36/12*AR$7)*$F36*AR$12*AR$8)))</f>
        <v>0</v>
      </c>
      <c r="AS36" s="81">
        <f>IF(AS$7&lt;=0,"",IF(Budget_period="monthly",($E36/12)*$F36*AS$12*AS$8,IF(Budget_period="Quarterly",($E36/12*AS$7)*$F36*AS$12*AS$8,($E36/12*AS$7)*$F36*AS$12*AS$8)))</f>
        <v>0</v>
      </c>
      <c r="AT36" s="81">
        <f>IF(AT$7&lt;=0,"",IF(Budget_period="monthly",($E36/12)*$F36*AT$12*AT$8,IF(Budget_period="Quarterly",($E36/12*AT$7)*$F36*AT$12*AT$8,($E36/12*AT$7)*$F36*AT$12*AT$8)))</f>
        <v>0</v>
      </c>
      <c r="AU36" s="81">
        <f>IF(AU$7&lt;=0,"",IF(Budget_period="monthly",($E36/12)*$F36*AU$12*AU$8,IF(Budget_period="Quarterly",($E36/12*AU$7)*$F36*AU$12*AU$8,($E36/12*AU$7)*$F36*AU$12*AU$8)))</f>
        <v>0</v>
      </c>
      <c r="AV36" s="81">
        <f>IF(AV$7&lt;=0,"",IF(Budget_period="monthly",($E36/12)*$F36*AV$12*AV$8,IF(Budget_period="Quarterly",($E36/12*AV$7)*$F36*AV$12*AV$8,($E36/12*AV$7)*$F36*AV$12*AV$8)))</f>
        <v>0</v>
      </c>
      <c r="AW36" s="81">
        <f>IF(AW$7&lt;=0,"",IF(Budget_period="monthly",($E36/12)*$F36*AW$12*AW$8,IF(Budget_period="Quarterly",($E36/12*AW$7)*$F36*AW$12*AW$8,($E36/12*AW$7)*$F36*AW$12*AW$8)))</f>
        <v>0</v>
      </c>
      <c r="AX36" s="81">
        <f>IF(AX$7&lt;=0,"",IF(Budget_period="monthly",($E36/12)*$F36*AX$12*AX$8,IF(Budget_period="Quarterly",($E36/12*AX$7)*$F36*AX$12*AX$8,($E36/12*AX$7)*$F36*AX$12*AX$8)))</f>
        <v>0</v>
      </c>
      <c r="AY36" s="81">
        <f>IF(AY$7&lt;=0,"",IF(Budget_period="monthly",($E36/12)*$F36*AY$12*AY$8,IF(Budget_period="Quarterly",($E36/12*AY$7)*$F36*AY$12*AY$8,($E36/12*AY$7)*$F36*AY$12*AY$8)))</f>
        <v>0</v>
      </c>
      <c r="AZ36" s="81">
        <f>IF(AZ$7&lt;=0,"",IF(Budget_period="monthly",($E36/12)*$F36*AZ$12*AZ$8,IF(Budget_period="Quarterly",($E36/12*AZ$7)*$F36*AZ$12*AZ$8,($E36/12*AZ$7)*$F36*AZ$12*AZ$8)))</f>
        <v>0</v>
      </c>
      <c r="BA36" s="81">
        <f>IF(BA$7&lt;=0,"",IF(Budget_period="monthly",($E36/12)*$F36*BA$12*BA$8,IF(Budget_period="Quarterly",($E36/12*BA$7)*$F36*BA$12*BA$8,($E36/12*BA$7)*$F36*BA$12*BA$8)))</f>
        <v>0</v>
      </c>
      <c r="BB36" s="81">
        <f>IF(BB$7&lt;=0,"",IF(Budget_period="monthly",($E36/12)*$F36*BB$12*BB$8,IF(Budget_period="Quarterly",($E36/12*BB$7)*$F36*BB$12*BB$8,($E36/12*BB$7)*$F36*BB$12*BB$8)))</f>
        <v>0</v>
      </c>
      <c r="BC36" s="81">
        <f>IF(BC$7&lt;=0,"",IF(Budget_period="monthly",($E36/12)*$F36*BC$12*BC$8,IF(Budget_period="Quarterly",($E36/12*BC$7)*$F36*BC$12*BC$8,($E36/12*BC$7)*$F36*BC$12*BC$8)))</f>
        <v>0</v>
      </c>
      <c r="BD36" s="81">
        <f>IF(BD$7&lt;=0,"",IF(Budget_period="monthly",($E36/12)*$F36*BD$12*BD$8,IF(Budget_period="Quarterly",($E36/12*BD$7)*$F36*BD$12*BD$8,($E36/12*BD$7)*$F36*BD$12*BD$8)))</f>
        <v>0</v>
      </c>
      <c r="BE36" s="81">
        <f>IF(BE$7&lt;=0,"",IF(Budget_period="monthly",($E36/12)*$F36*BE$12*BE$8,IF(Budget_period="Quarterly",($E36/12*BE$7)*$F36*BE$12*BE$8,($E36/12*BE$7)*$F36*BE$12*BE$8)))</f>
        <v>0</v>
      </c>
      <c r="BF36" s="81">
        <f>IF(BF$7&lt;=0,"",IF(Budget_period="monthly",($E36/12)*$F36*BF$12*BF$8,IF(Budget_period="Quarterly",($E36/12*BF$7)*$F36*BF$12*BF$8,($E36/12*BF$7)*$F36*BF$12*BF$8)))</f>
        <v>0</v>
      </c>
      <c r="BG36" s="81">
        <f>IF(BG$7&lt;=0,"",IF(Budget_period="monthly",($E36/12)*$F36*BG$12*BG$8,IF(Budget_period="Quarterly",($E36/12*BG$7)*$F36*BG$12*BG$8,($E36/12*BG$7)*$F36*BG$12*BG$8)))</f>
        <v>0</v>
      </c>
      <c r="BH36" s="81">
        <f>IF(BH$7&lt;=0,"",IF(Budget_period="monthly",($E36/12)*$F36*BH$12*BH$8,IF(Budget_period="Quarterly",($E36/12*BH$7)*$F36*BH$12*BH$8,($E36/12*BH$7)*$F36*BH$12*BH$8)))</f>
        <v>0</v>
      </c>
      <c r="BI36" s="81">
        <f>IF(BI$7&lt;=0,"",IF(Budget_period="monthly",($E36/12)*$F36*BI$12*BI$8,IF(Budget_period="Quarterly",($E36/12*BI$7)*$F36*BI$12*BI$8,($E36/12*BI$7)*$F36*BI$12*BI$8)))</f>
        <v>0</v>
      </c>
      <c r="BJ36" s="81">
        <f>IF(BJ$7&lt;=0,"",IF(Budget_period="monthly",($E36/12)*$F36*BJ$12*BJ$8,IF(Budget_period="Quarterly",($E36/12*BJ$7)*$F36*BJ$12*BJ$8,($E36/12*BJ$7)*$F36*BJ$12*BJ$8)))</f>
        <v>0</v>
      </c>
      <c r="BK36" s="81">
        <f>IF(BK$7&lt;=0,"",IF(Budget_period="monthly",($E36/12)*$F36*BK$12*BK$8,IF(Budget_period="Quarterly",($E36/12*BK$7)*$F36*BK$12*BK$8,($E36/12*BK$7)*$F36*BK$12*BK$8)))</f>
        <v>0</v>
      </c>
      <c r="BL36" s="81">
        <f>IF(BL$7&lt;=0,"",IF(Budget_period="monthly",($E36/12)*$F36*BL$12*BL$8,IF(Budget_period="Quarterly",($E36/12*BL$7)*$F36*BL$12*BL$8,($E36/12*BL$7)*$F36*BL$12*BL$8)))</f>
        <v>0</v>
      </c>
      <c r="BM36" s="81">
        <f>IF(BM$7&lt;=0,"",IF(Budget_period="monthly",($E36/12)*$F36*BM$12*BM$8,IF(Budget_period="Quarterly",($E36/12*BM$7)*$F36*BM$12*BM$8,($E36/12*BM$7)*$F36*BM$12*BM$8)))</f>
        <v>0</v>
      </c>
      <c r="BN36" s="81">
        <f>IF(BN$7&lt;=0,"",IF(Budget_period="monthly",($E36/12)*$F36*BN$12*BN$8,IF(Budget_period="Quarterly",($E36/12*BN$7)*$F36*BN$12*BN$8,($E36/12*BN$7)*$F36*BN$12*BN$8)))</f>
        <v>0</v>
      </c>
      <c r="BO36" s="81">
        <f>IF(BO$7&lt;=0,"",IF(Budget_period="monthly",($E36/12)*$F36*BO$12*BO$8,IF(Budget_period="Quarterly",($E36/12*BO$7)*$F36*BO$12*BO$8,($E36/12*BO$7)*$F36*BO$12*BO$8)))</f>
        <v>0</v>
      </c>
      <c r="BP36" s="82"/>
      <c r="BQ36" s="83">
        <f t="shared" si="3"/>
        <v>0</v>
      </c>
      <c r="BR36" s="83">
        <f t="shared" si="4"/>
        <v>0</v>
      </c>
    </row>
    <row r="37" ht="15.75" hidden="1" customHeight="1" outlineLevel="1">
      <c r="A37" s="15"/>
      <c r="B37" s="77" t="s">
        <v>133</v>
      </c>
      <c r="C37" s="78"/>
      <c r="D37" s="84"/>
      <c r="E37" s="87"/>
      <c r="F37" s="86"/>
      <c r="G37" s="84"/>
      <c r="H37" s="81">
        <f>IF(H$7&lt;=0,"",IF(Budget_period="monthly",($E37/12)*$F37*H$12*H$8,IF(Budget_period="Quarterly",($E37/12*H$7)*$F37*H$12*H$8,($E37/12*H$7)*$F37*H$12*H$8)))</f>
        <v>0</v>
      </c>
      <c r="I37" s="81">
        <f>IF(I$7&lt;=0,"",IF(Budget_period="monthly",($E37/12)*$F37*I$12*I$8,IF(Budget_period="Quarterly",($E37/12*I$7)*$F37*I$12*I$8,($E37/12*I$7)*$F37*I$12*I$8)))</f>
        <v>0</v>
      </c>
      <c r="J37" s="81">
        <f>IF(J$7&lt;=0,"",IF(Budget_period="monthly",($E37/12)*$F37*J$12*J$8,IF(Budget_period="Quarterly",($E37/12*J$7)*$F37*J$12*J$8,($E37/12*J$7)*$F37*J$12*J$8)))</f>
        <v>0</v>
      </c>
      <c r="K37" s="81">
        <f>IF(K$7&lt;=0,"",IF(Budget_period="monthly",($E37/12)*$F37*K$12*K$8,IF(Budget_period="Quarterly",($E37/12*K$7)*$F37*K$12*K$8,($E37/12*K$7)*$F37*K$12*K$8)))</f>
        <v>0</v>
      </c>
      <c r="L37" s="81">
        <f>IF(L$7&lt;=0,"",IF(Budget_period="monthly",($E37/12)*$F37*L$12*L$8,IF(Budget_period="Quarterly",($E37/12*L$7)*$F37*L$12*L$8,($E37/12*L$7)*$F37*L$12*L$8)))</f>
        <v>0</v>
      </c>
      <c r="M37" s="81">
        <f>IF(M$7&lt;=0,"",IF(Budget_period="monthly",($E37/12)*$F37*M$12*M$8,IF(Budget_period="Quarterly",($E37/12*M$7)*$F37*M$12*M$8,($E37/12*M$7)*$F37*M$12*M$8)))</f>
        <v>0</v>
      </c>
      <c r="N37" s="81">
        <f>IF(N$7&lt;=0,"",IF(Budget_period="monthly",($E37/12)*$F37*N$12*N$8,IF(Budget_period="Quarterly",($E37/12*N$7)*$F37*N$12*N$8,($E37/12*N$7)*$F37*N$12*N$8)))</f>
        <v>0</v>
      </c>
      <c r="O37" s="81">
        <f>IF(O$7&lt;=0,"",IF(Budget_period="monthly",($E37/12)*$F37*O$12*O$8,IF(Budget_period="Quarterly",($E37/12*O$7)*$F37*O$12*O$8,($E37/12*O$7)*$F37*O$12*O$8)))</f>
        <v>0</v>
      </c>
      <c r="P37" s="81">
        <f>IF(P$7&lt;=0,"",IF(Budget_period="monthly",($E37/12)*$F37*P$12*P$8,IF(Budget_period="Quarterly",($E37/12*P$7)*$F37*P$12*P$8,($E37/12*P$7)*$F37*P$12*P$8)))</f>
        <v>0</v>
      </c>
      <c r="Q37" s="81">
        <f>IF(Q$7&lt;=0,"",IF(Budget_period="monthly",($E37/12)*$F37*Q$12*Q$8,IF(Budget_period="Quarterly",($E37/12*Q$7)*$F37*Q$12*Q$8,($E37/12*Q$7)*$F37*Q$12*Q$8)))</f>
        <v>0</v>
      </c>
      <c r="R37" s="81">
        <f>IF(R$7&lt;=0,"",IF(Budget_period="monthly",($E37/12)*$F37*R$12*R$8,IF(Budget_period="Quarterly",($E37/12*R$7)*$F37*R$12*R$8,($E37/12*R$7)*$F37*R$12*R$8)))</f>
        <v>0</v>
      </c>
      <c r="S37" s="81">
        <f>IF(S$7&lt;=0,"",IF(Budget_period="monthly",($E37/12)*$F37*S$12*S$8,IF(Budget_period="Quarterly",($E37/12*S$7)*$F37*S$12*S$8,($E37/12*S$7)*$F37*S$12*S$8)))</f>
        <v>0</v>
      </c>
      <c r="T37" s="81">
        <f>IF(T$7&lt;=0,"",IF(Budget_period="monthly",($E37/12)*$F37*T$12*T$8,IF(Budget_period="Quarterly",($E37/12*T$7)*$F37*T$12*T$8,($E37/12*T$7)*$F37*T$12*T$8)))</f>
        <v>0</v>
      </c>
      <c r="U37" s="81">
        <f>IF(U$7&lt;=0,"",IF(Budget_period="monthly",($E37/12)*$F37*U$12*U$8,IF(Budget_period="Quarterly",($E37/12*U$7)*$F37*U$12*U$8,($E37/12*U$7)*$F37*U$12*U$8)))</f>
        <v>0</v>
      </c>
      <c r="V37" s="81">
        <f>IF(V$7&lt;=0,"",IF(Budget_period="monthly",($E37/12)*$F37*V$12*V$8,IF(Budget_period="Quarterly",($E37/12*V$7)*$F37*V$12*V$8,($E37/12*V$7)*$F37*V$12*V$8)))</f>
        <v>0</v>
      </c>
      <c r="W37" s="81">
        <f>IF(W$7&lt;=0,"",IF(Budget_period="monthly",($E37/12)*$F37*W$12*W$8,IF(Budget_period="Quarterly",($E37/12*W$7)*$F37*W$12*W$8,($E37/12*W$7)*$F37*W$12*W$8)))</f>
        <v>0</v>
      </c>
      <c r="X37" s="81">
        <f>IF(X$7&lt;=0,"",IF(Budget_period="monthly",($E37/12)*$F37*X$12*X$8,IF(Budget_period="Quarterly",($E37/12*X$7)*$F37*X$12*X$8,($E37/12*X$7)*$F37*X$12*X$8)))</f>
        <v>0</v>
      </c>
      <c r="Y37" s="81">
        <f>IF(Y$7&lt;=0,"",IF(Budget_period="monthly",($E37/12)*$F37*Y$12*Y$8,IF(Budget_period="Quarterly",($E37/12*Y$7)*$F37*Y$12*Y$8,($E37/12*Y$7)*$F37*Y$12*Y$8)))</f>
        <v>0</v>
      </c>
      <c r="Z37" s="81">
        <f>IF(Z$7&lt;=0,"",IF(Budget_period="monthly",($E37/12)*$F37*Z$12*Z$8,IF(Budget_period="Quarterly",($E37/12*Z$7)*$F37*Z$12*Z$8,($E37/12*Z$7)*$F37*Z$12*Z$8)))</f>
        <v>0</v>
      </c>
      <c r="AA37" s="81">
        <f>IF(AA$7&lt;=0,"",IF(Budget_period="monthly",($E37/12)*$F37*AA$12*AA$8,IF(Budget_period="Quarterly",($E37/12*AA$7)*$F37*AA$12*AA$8,($E37/12*AA$7)*$F37*AA$12*AA$8)))</f>
        <v>0</v>
      </c>
      <c r="AB37" s="81">
        <f>IF(AB$7&lt;=0,"",IF(Budget_period="monthly",($E37/12)*$F37*AB$12*AB$8,IF(Budget_period="Quarterly",($E37/12*AB$7)*$F37*AB$12*AB$8,($E37/12*AB$7)*$F37*AB$12*AB$8)))</f>
        <v>0</v>
      </c>
      <c r="AC37" s="81">
        <f>IF(AC$7&lt;=0,"",IF(Budget_period="monthly",($E37/12)*$F37*AC$12*AC$8,IF(Budget_period="Quarterly",($E37/12*AC$7)*$F37*AC$12*AC$8,($E37/12*AC$7)*$F37*AC$12*AC$8)))</f>
        <v>0</v>
      </c>
      <c r="AD37" s="81">
        <f>IF(AD$7&lt;=0,"",IF(Budget_period="monthly",($E37/12)*$F37*AD$12*AD$8,IF(Budget_period="Quarterly",($E37/12*AD$7)*$F37*AD$12*AD$8,($E37/12*AD$7)*$F37*AD$12*AD$8)))</f>
        <v>0</v>
      </c>
      <c r="AE37" s="81">
        <f>IF(AE$7&lt;=0,"",IF(Budget_period="monthly",($E37/12)*$F37*AE$12*AE$8,IF(Budget_period="Quarterly",($E37/12*AE$7)*$F37*AE$12*AE$8,($E37/12*AE$7)*$F37*AE$12*AE$8)))</f>
        <v>0</v>
      </c>
      <c r="AF37" s="81">
        <f>IF(AF$7&lt;=0,"",IF(Budget_period="monthly",($E37/12)*$F37*AF$12*AF$8,IF(Budget_period="Quarterly",($E37/12*AF$7)*$F37*AF$12*AF$8,($E37/12*AF$7)*$F37*AF$12*AF$8)))</f>
        <v>0</v>
      </c>
      <c r="AG37" s="81">
        <f>IF(AG$7&lt;=0,"",IF(Budget_period="monthly",($E37/12)*$F37*AG$12*AG$8,IF(Budget_period="Quarterly",($E37/12*AG$7)*$F37*AG$12*AG$8,($E37/12*AG$7)*$F37*AG$12*AG$8)))</f>
        <v>0</v>
      </c>
      <c r="AH37" s="81">
        <f>IF(AH$7&lt;=0,"",IF(Budget_period="monthly",($E37/12)*$F37*AH$12*AH$8,IF(Budget_period="Quarterly",($E37/12*AH$7)*$F37*AH$12*AH$8,($E37/12*AH$7)*$F37*AH$12*AH$8)))</f>
        <v>0</v>
      </c>
      <c r="AI37" s="81">
        <f>IF(AI$7&lt;=0,"",IF(Budget_period="monthly",($E37/12)*$F37*AI$12*AI$8,IF(Budget_period="Quarterly",($E37/12*AI$7)*$F37*AI$12*AI$8,($E37/12*AI$7)*$F37*AI$12*AI$8)))</f>
        <v>0</v>
      </c>
      <c r="AJ37" s="81">
        <f>IF(AJ$7&lt;=0,"",IF(Budget_period="monthly",($E37/12)*$F37*AJ$12*AJ$8,IF(Budget_period="Quarterly",($E37/12*AJ$7)*$F37*AJ$12*AJ$8,($E37/12*AJ$7)*$F37*AJ$12*AJ$8)))</f>
        <v>0</v>
      </c>
      <c r="AK37" s="81">
        <f>IF(AK$7&lt;=0,"",IF(Budget_period="monthly",($E37/12)*$F37*AK$12*AK$8,IF(Budget_period="Quarterly",($E37/12*AK$7)*$F37*AK$12*AK$8,($E37/12*AK$7)*$F37*AK$12*AK$8)))</f>
        <v>0</v>
      </c>
      <c r="AL37" s="81">
        <f>IF(AL$7&lt;=0,"",IF(Budget_period="monthly",($E37/12)*$F37*AL$12*AL$8,IF(Budget_period="Quarterly",($E37/12*AL$7)*$F37*AL$12*AL$8,($E37/12*AL$7)*$F37*AL$12*AL$8)))</f>
        <v>0</v>
      </c>
      <c r="AM37" s="81">
        <f>IF(AM$7&lt;=0,"",IF(Budget_period="monthly",($E37/12)*$F37*AM$12*AM$8,IF(Budget_period="Quarterly",($E37/12*AM$7)*$F37*AM$12*AM$8,($E37/12*AM$7)*$F37*AM$12*AM$8)))</f>
        <v>0</v>
      </c>
      <c r="AN37" s="81">
        <f>IF(AN$7&lt;=0,"",IF(Budget_period="monthly",($E37/12)*$F37*AN$12*AN$8,IF(Budget_period="Quarterly",($E37/12*AN$7)*$F37*AN$12*AN$8,($E37/12*AN$7)*$F37*AN$12*AN$8)))</f>
        <v>0</v>
      </c>
      <c r="AO37" s="81">
        <f>IF(AO$7&lt;=0,"",IF(Budget_period="monthly",($E37/12)*$F37*AO$12*AO$8,IF(Budget_period="Quarterly",($E37/12*AO$7)*$F37*AO$12*AO$8,($E37/12*AO$7)*$F37*AO$12*AO$8)))</f>
        <v>0</v>
      </c>
      <c r="AP37" s="81">
        <f>IF(AP$7&lt;=0,"",IF(Budget_period="monthly",($E37/12)*$F37*AP$12*AP$8,IF(Budget_period="Quarterly",($E37/12*AP$7)*$F37*AP$12*AP$8,($E37/12*AP$7)*$F37*AP$12*AP$8)))</f>
        <v>0</v>
      </c>
      <c r="AQ37" s="81">
        <f>IF(AQ$7&lt;=0,"",IF(Budget_period="monthly",($E37/12)*$F37*AQ$12*AQ$8,IF(Budget_period="Quarterly",($E37/12*AQ$7)*$F37*AQ$12*AQ$8,($E37/12*AQ$7)*$F37*AQ$12*AQ$8)))</f>
        <v>0</v>
      </c>
      <c r="AR37" s="81">
        <f>IF(AR$7&lt;=0,"",IF(Budget_period="monthly",($E37/12)*$F37*AR$12*AR$8,IF(Budget_period="Quarterly",($E37/12*AR$7)*$F37*AR$12*AR$8,($E37/12*AR$7)*$F37*AR$12*AR$8)))</f>
        <v>0</v>
      </c>
      <c r="AS37" s="81">
        <f>IF(AS$7&lt;=0,"",IF(Budget_period="monthly",($E37/12)*$F37*AS$12*AS$8,IF(Budget_period="Quarterly",($E37/12*AS$7)*$F37*AS$12*AS$8,($E37/12*AS$7)*$F37*AS$12*AS$8)))</f>
        <v>0</v>
      </c>
      <c r="AT37" s="81">
        <f>IF(AT$7&lt;=0,"",IF(Budget_period="monthly",($E37/12)*$F37*AT$12*AT$8,IF(Budget_period="Quarterly",($E37/12*AT$7)*$F37*AT$12*AT$8,($E37/12*AT$7)*$F37*AT$12*AT$8)))</f>
        <v>0</v>
      </c>
      <c r="AU37" s="81">
        <f>IF(AU$7&lt;=0,"",IF(Budget_period="monthly",($E37/12)*$F37*AU$12*AU$8,IF(Budget_period="Quarterly",($E37/12*AU$7)*$F37*AU$12*AU$8,($E37/12*AU$7)*$F37*AU$12*AU$8)))</f>
        <v>0</v>
      </c>
      <c r="AV37" s="81">
        <f>IF(AV$7&lt;=0,"",IF(Budget_period="monthly",($E37/12)*$F37*AV$12*AV$8,IF(Budget_period="Quarterly",($E37/12*AV$7)*$F37*AV$12*AV$8,($E37/12*AV$7)*$F37*AV$12*AV$8)))</f>
        <v>0</v>
      </c>
      <c r="AW37" s="81">
        <f>IF(AW$7&lt;=0,"",IF(Budget_period="monthly",($E37/12)*$F37*AW$12*AW$8,IF(Budget_period="Quarterly",($E37/12*AW$7)*$F37*AW$12*AW$8,($E37/12*AW$7)*$F37*AW$12*AW$8)))</f>
        <v>0</v>
      </c>
      <c r="AX37" s="81">
        <f>IF(AX$7&lt;=0,"",IF(Budget_period="monthly",($E37/12)*$F37*AX$12*AX$8,IF(Budget_period="Quarterly",($E37/12*AX$7)*$F37*AX$12*AX$8,($E37/12*AX$7)*$F37*AX$12*AX$8)))</f>
        <v>0</v>
      </c>
      <c r="AY37" s="81">
        <f>IF(AY$7&lt;=0,"",IF(Budget_period="monthly",($E37/12)*$F37*AY$12*AY$8,IF(Budget_period="Quarterly",($E37/12*AY$7)*$F37*AY$12*AY$8,($E37/12*AY$7)*$F37*AY$12*AY$8)))</f>
        <v>0</v>
      </c>
      <c r="AZ37" s="81">
        <f>IF(AZ$7&lt;=0,"",IF(Budget_period="monthly",($E37/12)*$F37*AZ$12*AZ$8,IF(Budget_period="Quarterly",($E37/12*AZ$7)*$F37*AZ$12*AZ$8,($E37/12*AZ$7)*$F37*AZ$12*AZ$8)))</f>
        <v>0</v>
      </c>
      <c r="BA37" s="81">
        <f>IF(BA$7&lt;=0,"",IF(Budget_period="monthly",($E37/12)*$F37*BA$12*BA$8,IF(Budget_period="Quarterly",($E37/12*BA$7)*$F37*BA$12*BA$8,($E37/12*BA$7)*$F37*BA$12*BA$8)))</f>
        <v>0</v>
      </c>
      <c r="BB37" s="81">
        <f>IF(BB$7&lt;=0,"",IF(Budget_period="monthly",($E37/12)*$F37*BB$12*BB$8,IF(Budget_period="Quarterly",($E37/12*BB$7)*$F37*BB$12*BB$8,($E37/12*BB$7)*$F37*BB$12*BB$8)))</f>
        <v>0</v>
      </c>
      <c r="BC37" s="81">
        <f>IF(BC$7&lt;=0,"",IF(Budget_period="monthly",($E37/12)*$F37*BC$12*BC$8,IF(Budget_period="Quarterly",($E37/12*BC$7)*$F37*BC$12*BC$8,($E37/12*BC$7)*$F37*BC$12*BC$8)))</f>
        <v>0</v>
      </c>
      <c r="BD37" s="81">
        <f>IF(BD$7&lt;=0,"",IF(Budget_period="monthly",($E37/12)*$F37*BD$12*BD$8,IF(Budget_period="Quarterly",($E37/12*BD$7)*$F37*BD$12*BD$8,($E37/12*BD$7)*$F37*BD$12*BD$8)))</f>
        <v>0</v>
      </c>
      <c r="BE37" s="81">
        <f>IF(BE$7&lt;=0,"",IF(Budget_period="monthly",($E37/12)*$F37*BE$12*BE$8,IF(Budget_period="Quarterly",($E37/12*BE$7)*$F37*BE$12*BE$8,($E37/12*BE$7)*$F37*BE$12*BE$8)))</f>
        <v>0</v>
      </c>
      <c r="BF37" s="81">
        <f>IF(BF$7&lt;=0,"",IF(Budget_period="monthly",($E37/12)*$F37*BF$12*BF$8,IF(Budget_period="Quarterly",($E37/12*BF$7)*$F37*BF$12*BF$8,($E37/12*BF$7)*$F37*BF$12*BF$8)))</f>
        <v>0</v>
      </c>
      <c r="BG37" s="81">
        <f>IF(BG$7&lt;=0,"",IF(Budget_period="monthly",($E37/12)*$F37*BG$12*BG$8,IF(Budget_period="Quarterly",($E37/12*BG$7)*$F37*BG$12*BG$8,($E37/12*BG$7)*$F37*BG$12*BG$8)))</f>
        <v>0</v>
      </c>
      <c r="BH37" s="81">
        <f>IF(BH$7&lt;=0,"",IF(Budget_period="monthly",($E37/12)*$F37*BH$12*BH$8,IF(Budget_period="Quarterly",($E37/12*BH$7)*$F37*BH$12*BH$8,($E37/12*BH$7)*$F37*BH$12*BH$8)))</f>
        <v>0</v>
      </c>
      <c r="BI37" s="81">
        <f>IF(BI$7&lt;=0,"",IF(Budget_period="monthly",($E37/12)*$F37*BI$12*BI$8,IF(Budget_period="Quarterly",($E37/12*BI$7)*$F37*BI$12*BI$8,($E37/12*BI$7)*$F37*BI$12*BI$8)))</f>
        <v>0</v>
      </c>
      <c r="BJ37" s="81">
        <f>IF(BJ$7&lt;=0,"",IF(Budget_period="monthly",($E37/12)*$F37*BJ$12*BJ$8,IF(Budget_period="Quarterly",($E37/12*BJ$7)*$F37*BJ$12*BJ$8,($E37/12*BJ$7)*$F37*BJ$12*BJ$8)))</f>
        <v>0</v>
      </c>
      <c r="BK37" s="81">
        <f>IF(BK$7&lt;=0,"",IF(Budget_period="monthly",($E37/12)*$F37*BK$12*BK$8,IF(Budget_period="Quarterly",($E37/12*BK$7)*$F37*BK$12*BK$8,($E37/12*BK$7)*$F37*BK$12*BK$8)))</f>
        <v>0</v>
      </c>
      <c r="BL37" s="81">
        <f>IF(BL$7&lt;=0,"",IF(Budget_period="monthly",($E37/12)*$F37*BL$12*BL$8,IF(Budget_period="Quarterly",($E37/12*BL$7)*$F37*BL$12*BL$8,($E37/12*BL$7)*$F37*BL$12*BL$8)))</f>
        <v>0</v>
      </c>
      <c r="BM37" s="81">
        <f>IF(BM$7&lt;=0,"",IF(Budget_period="monthly",($E37/12)*$F37*BM$12*BM$8,IF(Budget_period="Quarterly",($E37/12*BM$7)*$F37*BM$12*BM$8,($E37/12*BM$7)*$F37*BM$12*BM$8)))</f>
        <v>0</v>
      </c>
      <c r="BN37" s="81">
        <f>IF(BN$7&lt;=0,"",IF(Budget_period="monthly",($E37/12)*$F37*BN$12*BN$8,IF(Budget_period="Quarterly",($E37/12*BN$7)*$F37*BN$12*BN$8,($E37/12*BN$7)*$F37*BN$12*BN$8)))</f>
        <v>0</v>
      </c>
      <c r="BO37" s="81">
        <f>IF(BO$7&lt;=0,"",IF(Budget_period="monthly",($E37/12)*$F37*BO$12*BO$8,IF(Budget_period="Quarterly",($E37/12*BO$7)*$F37*BO$12*BO$8,($E37/12*BO$7)*$F37*BO$12*BO$8)))</f>
        <v>0</v>
      </c>
      <c r="BP37" s="82"/>
      <c r="BQ37" s="83">
        <f t="shared" si="3"/>
        <v>0</v>
      </c>
      <c r="BR37" s="83">
        <f t="shared" si="4"/>
        <v>0</v>
      </c>
    </row>
    <row r="38" ht="15.75" hidden="1" customHeight="1" outlineLevel="1">
      <c r="A38" s="15"/>
      <c r="B38" s="77" t="s">
        <v>133</v>
      </c>
      <c r="C38" s="78"/>
      <c r="D38" s="84"/>
      <c r="E38" s="87"/>
      <c r="F38" s="86"/>
      <c r="G38" s="84"/>
      <c r="H38" s="81">
        <f>IF(H$7&lt;=0,"",IF(Budget_period="monthly",($E38/12)*$F38*H$12*H$8,IF(Budget_period="Quarterly",($E38/12*H$7)*$F38*H$12*H$8,($E38/12*H$7)*$F38*H$12*H$8)))</f>
        <v>0</v>
      </c>
      <c r="I38" s="81">
        <f>IF(I$7&lt;=0,"",IF(Budget_period="monthly",($E38/12)*$F38*I$12*I$8,IF(Budget_period="Quarterly",($E38/12*I$7)*$F38*I$12*I$8,($E38/12*I$7)*$F38*I$12*I$8)))</f>
        <v>0</v>
      </c>
      <c r="J38" s="81">
        <f>IF(J$7&lt;=0,"",IF(Budget_period="monthly",($E38/12)*$F38*J$12*J$8,IF(Budget_period="Quarterly",($E38/12*J$7)*$F38*J$12*J$8,($E38/12*J$7)*$F38*J$12*J$8)))</f>
        <v>0</v>
      </c>
      <c r="K38" s="81">
        <f>IF(K$7&lt;=0,"",IF(Budget_period="monthly",($E38/12)*$F38*K$12*K$8,IF(Budget_period="Quarterly",($E38/12*K$7)*$F38*K$12*K$8,($E38/12*K$7)*$F38*K$12*K$8)))</f>
        <v>0</v>
      </c>
      <c r="L38" s="81">
        <f>IF(L$7&lt;=0,"",IF(Budget_period="monthly",($E38/12)*$F38*L$12*L$8,IF(Budget_period="Quarterly",($E38/12*L$7)*$F38*L$12*L$8,($E38/12*L$7)*$F38*L$12*L$8)))</f>
        <v>0</v>
      </c>
      <c r="M38" s="81">
        <f>IF(M$7&lt;=0,"",IF(Budget_period="monthly",($E38/12)*$F38*M$12*M$8,IF(Budget_period="Quarterly",($E38/12*M$7)*$F38*M$12*M$8,($E38/12*M$7)*$F38*M$12*M$8)))</f>
        <v>0</v>
      </c>
      <c r="N38" s="81">
        <f>IF(N$7&lt;=0,"",IF(Budget_period="monthly",($E38/12)*$F38*N$12*N$8,IF(Budget_period="Quarterly",($E38/12*N$7)*$F38*N$12*N$8,($E38/12*N$7)*$F38*N$12*N$8)))</f>
        <v>0</v>
      </c>
      <c r="O38" s="81">
        <f>IF(O$7&lt;=0,"",IF(Budget_period="monthly",($E38/12)*$F38*O$12*O$8,IF(Budget_period="Quarterly",($E38/12*O$7)*$F38*O$12*O$8,($E38/12*O$7)*$F38*O$12*O$8)))</f>
        <v>0</v>
      </c>
      <c r="P38" s="81">
        <f>IF(P$7&lt;=0,"",IF(Budget_period="monthly",($E38/12)*$F38*P$12*P$8,IF(Budget_period="Quarterly",($E38/12*P$7)*$F38*P$12*P$8,($E38/12*P$7)*$F38*P$12*P$8)))</f>
        <v>0</v>
      </c>
      <c r="Q38" s="81">
        <f>IF(Q$7&lt;=0,"",IF(Budget_period="monthly",($E38/12)*$F38*Q$12*Q$8,IF(Budget_period="Quarterly",($E38/12*Q$7)*$F38*Q$12*Q$8,($E38/12*Q$7)*$F38*Q$12*Q$8)))</f>
        <v>0</v>
      </c>
      <c r="R38" s="81">
        <f>IF(R$7&lt;=0,"",IF(Budget_period="monthly",($E38/12)*$F38*R$12*R$8,IF(Budget_period="Quarterly",($E38/12*R$7)*$F38*R$12*R$8,($E38/12*R$7)*$F38*R$12*R$8)))</f>
        <v>0</v>
      </c>
      <c r="S38" s="81">
        <f>IF(S$7&lt;=0,"",IF(Budget_period="monthly",($E38/12)*$F38*S$12*S$8,IF(Budget_period="Quarterly",($E38/12*S$7)*$F38*S$12*S$8,($E38/12*S$7)*$F38*S$12*S$8)))</f>
        <v>0</v>
      </c>
      <c r="T38" s="81">
        <f>IF(T$7&lt;=0,"",IF(Budget_period="monthly",($E38/12)*$F38*T$12*T$8,IF(Budget_period="Quarterly",($E38/12*T$7)*$F38*T$12*T$8,($E38/12*T$7)*$F38*T$12*T$8)))</f>
        <v>0</v>
      </c>
      <c r="U38" s="81">
        <f>IF(U$7&lt;=0,"",IF(Budget_period="monthly",($E38/12)*$F38*U$12*U$8,IF(Budget_period="Quarterly",($E38/12*U$7)*$F38*U$12*U$8,($E38/12*U$7)*$F38*U$12*U$8)))</f>
        <v>0</v>
      </c>
      <c r="V38" s="81">
        <f>IF(V$7&lt;=0,"",IF(Budget_period="monthly",($E38/12)*$F38*V$12*V$8,IF(Budget_period="Quarterly",($E38/12*V$7)*$F38*V$12*V$8,($E38/12*V$7)*$F38*V$12*V$8)))</f>
        <v>0</v>
      </c>
      <c r="W38" s="81">
        <f>IF(W$7&lt;=0,"",IF(Budget_period="monthly",($E38/12)*$F38*W$12*W$8,IF(Budget_period="Quarterly",($E38/12*W$7)*$F38*W$12*W$8,($E38/12*W$7)*$F38*W$12*W$8)))</f>
        <v>0</v>
      </c>
      <c r="X38" s="81">
        <f>IF(X$7&lt;=0,"",IF(Budget_period="monthly",($E38/12)*$F38*X$12*X$8,IF(Budget_period="Quarterly",($E38/12*X$7)*$F38*X$12*X$8,($E38/12*X$7)*$F38*X$12*X$8)))</f>
        <v>0</v>
      </c>
      <c r="Y38" s="81">
        <f>IF(Y$7&lt;=0,"",IF(Budget_period="monthly",($E38/12)*$F38*Y$12*Y$8,IF(Budget_period="Quarterly",($E38/12*Y$7)*$F38*Y$12*Y$8,($E38/12*Y$7)*$F38*Y$12*Y$8)))</f>
        <v>0</v>
      </c>
      <c r="Z38" s="81">
        <f>IF(Z$7&lt;=0,"",IF(Budget_period="monthly",($E38/12)*$F38*Z$12*Z$8,IF(Budget_period="Quarterly",($E38/12*Z$7)*$F38*Z$12*Z$8,($E38/12*Z$7)*$F38*Z$12*Z$8)))</f>
        <v>0</v>
      </c>
      <c r="AA38" s="81">
        <f>IF(AA$7&lt;=0,"",IF(Budget_period="monthly",($E38/12)*$F38*AA$12*AA$8,IF(Budget_period="Quarterly",($E38/12*AA$7)*$F38*AA$12*AA$8,($E38/12*AA$7)*$F38*AA$12*AA$8)))</f>
        <v>0</v>
      </c>
      <c r="AB38" s="81">
        <f>IF(AB$7&lt;=0,"",IF(Budget_period="monthly",($E38/12)*$F38*AB$12*AB$8,IF(Budget_period="Quarterly",($E38/12*AB$7)*$F38*AB$12*AB$8,($E38/12*AB$7)*$F38*AB$12*AB$8)))</f>
        <v>0</v>
      </c>
      <c r="AC38" s="81">
        <f>IF(AC$7&lt;=0,"",IF(Budget_period="monthly",($E38/12)*$F38*AC$12*AC$8,IF(Budget_period="Quarterly",($E38/12*AC$7)*$F38*AC$12*AC$8,($E38/12*AC$7)*$F38*AC$12*AC$8)))</f>
        <v>0</v>
      </c>
      <c r="AD38" s="81">
        <f>IF(AD$7&lt;=0,"",IF(Budget_period="monthly",($E38/12)*$F38*AD$12*AD$8,IF(Budget_period="Quarterly",($E38/12*AD$7)*$F38*AD$12*AD$8,($E38/12*AD$7)*$F38*AD$12*AD$8)))</f>
        <v>0</v>
      </c>
      <c r="AE38" s="81">
        <f>IF(AE$7&lt;=0,"",IF(Budget_period="monthly",($E38/12)*$F38*AE$12*AE$8,IF(Budget_period="Quarterly",($E38/12*AE$7)*$F38*AE$12*AE$8,($E38/12*AE$7)*$F38*AE$12*AE$8)))</f>
        <v>0</v>
      </c>
      <c r="AF38" s="81">
        <f>IF(AF$7&lt;=0,"",IF(Budget_period="monthly",($E38/12)*$F38*AF$12*AF$8,IF(Budget_period="Quarterly",($E38/12*AF$7)*$F38*AF$12*AF$8,($E38/12*AF$7)*$F38*AF$12*AF$8)))</f>
        <v>0</v>
      </c>
      <c r="AG38" s="81">
        <f>IF(AG$7&lt;=0,"",IF(Budget_period="monthly",($E38/12)*$F38*AG$12*AG$8,IF(Budget_period="Quarterly",($E38/12*AG$7)*$F38*AG$12*AG$8,($E38/12*AG$7)*$F38*AG$12*AG$8)))</f>
        <v>0</v>
      </c>
      <c r="AH38" s="81">
        <f>IF(AH$7&lt;=0,"",IF(Budget_period="monthly",($E38/12)*$F38*AH$12*AH$8,IF(Budget_period="Quarterly",($E38/12*AH$7)*$F38*AH$12*AH$8,($E38/12*AH$7)*$F38*AH$12*AH$8)))</f>
        <v>0</v>
      </c>
      <c r="AI38" s="81">
        <f>IF(AI$7&lt;=0,"",IF(Budget_period="monthly",($E38/12)*$F38*AI$12*AI$8,IF(Budget_period="Quarterly",($E38/12*AI$7)*$F38*AI$12*AI$8,($E38/12*AI$7)*$F38*AI$12*AI$8)))</f>
        <v>0</v>
      </c>
      <c r="AJ38" s="81">
        <f>IF(AJ$7&lt;=0,"",IF(Budget_period="monthly",($E38/12)*$F38*AJ$12*AJ$8,IF(Budget_period="Quarterly",($E38/12*AJ$7)*$F38*AJ$12*AJ$8,($E38/12*AJ$7)*$F38*AJ$12*AJ$8)))</f>
        <v>0</v>
      </c>
      <c r="AK38" s="81">
        <f>IF(AK$7&lt;=0,"",IF(Budget_period="monthly",($E38/12)*$F38*AK$12*AK$8,IF(Budget_period="Quarterly",($E38/12*AK$7)*$F38*AK$12*AK$8,($E38/12*AK$7)*$F38*AK$12*AK$8)))</f>
        <v>0</v>
      </c>
      <c r="AL38" s="81">
        <f>IF(AL$7&lt;=0,"",IF(Budget_period="monthly",($E38/12)*$F38*AL$12*AL$8,IF(Budget_period="Quarterly",($E38/12*AL$7)*$F38*AL$12*AL$8,($E38/12*AL$7)*$F38*AL$12*AL$8)))</f>
        <v>0</v>
      </c>
      <c r="AM38" s="81">
        <f>IF(AM$7&lt;=0,"",IF(Budget_period="monthly",($E38/12)*$F38*AM$12*AM$8,IF(Budget_period="Quarterly",($E38/12*AM$7)*$F38*AM$12*AM$8,($E38/12*AM$7)*$F38*AM$12*AM$8)))</f>
        <v>0</v>
      </c>
      <c r="AN38" s="81">
        <f>IF(AN$7&lt;=0,"",IF(Budget_period="monthly",($E38/12)*$F38*AN$12*AN$8,IF(Budget_period="Quarterly",($E38/12*AN$7)*$F38*AN$12*AN$8,($E38/12*AN$7)*$F38*AN$12*AN$8)))</f>
        <v>0</v>
      </c>
      <c r="AO38" s="81">
        <f>IF(AO$7&lt;=0,"",IF(Budget_period="monthly",($E38/12)*$F38*AO$12*AO$8,IF(Budget_period="Quarterly",($E38/12*AO$7)*$F38*AO$12*AO$8,($E38/12*AO$7)*$F38*AO$12*AO$8)))</f>
        <v>0</v>
      </c>
      <c r="AP38" s="81">
        <f>IF(AP$7&lt;=0,"",IF(Budget_period="monthly",($E38/12)*$F38*AP$12*AP$8,IF(Budget_period="Quarterly",($E38/12*AP$7)*$F38*AP$12*AP$8,($E38/12*AP$7)*$F38*AP$12*AP$8)))</f>
        <v>0</v>
      </c>
      <c r="AQ38" s="81">
        <f>IF(AQ$7&lt;=0,"",IF(Budget_period="monthly",($E38/12)*$F38*AQ$12*AQ$8,IF(Budget_period="Quarterly",($E38/12*AQ$7)*$F38*AQ$12*AQ$8,($E38/12*AQ$7)*$F38*AQ$12*AQ$8)))</f>
        <v>0</v>
      </c>
      <c r="AR38" s="81">
        <f>IF(AR$7&lt;=0,"",IF(Budget_period="monthly",($E38/12)*$F38*AR$12*AR$8,IF(Budget_period="Quarterly",($E38/12*AR$7)*$F38*AR$12*AR$8,($E38/12*AR$7)*$F38*AR$12*AR$8)))</f>
        <v>0</v>
      </c>
      <c r="AS38" s="81">
        <f>IF(AS$7&lt;=0,"",IF(Budget_period="monthly",($E38/12)*$F38*AS$12*AS$8,IF(Budget_period="Quarterly",($E38/12*AS$7)*$F38*AS$12*AS$8,($E38/12*AS$7)*$F38*AS$12*AS$8)))</f>
        <v>0</v>
      </c>
      <c r="AT38" s="81">
        <f>IF(AT$7&lt;=0,"",IF(Budget_period="monthly",($E38/12)*$F38*AT$12*AT$8,IF(Budget_period="Quarterly",($E38/12*AT$7)*$F38*AT$12*AT$8,($E38/12*AT$7)*$F38*AT$12*AT$8)))</f>
        <v>0</v>
      </c>
      <c r="AU38" s="81">
        <f>IF(AU$7&lt;=0,"",IF(Budget_period="monthly",($E38/12)*$F38*AU$12*AU$8,IF(Budget_period="Quarterly",($E38/12*AU$7)*$F38*AU$12*AU$8,($E38/12*AU$7)*$F38*AU$12*AU$8)))</f>
        <v>0</v>
      </c>
      <c r="AV38" s="81">
        <f>IF(AV$7&lt;=0,"",IF(Budget_period="monthly",($E38/12)*$F38*AV$12*AV$8,IF(Budget_period="Quarterly",($E38/12*AV$7)*$F38*AV$12*AV$8,($E38/12*AV$7)*$F38*AV$12*AV$8)))</f>
        <v>0</v>
      </c>
      <c r="AW38" s="81">
        <f>IF(AW$7&lt;=0,"",IF(Budget_period="monthly",($E38/12)*$F38*AW$12*AW$8,IF(Budget_period="Quarterly",($E38/12*AW$7)*$F38*AW$12*AW$8,($E38/12*AW$7)*$F38*AW$12*AW$8)))</f>
        <v>0</v>
      </c>
      <c r="AX38" s="81">
        <f>IF(AX$7&lt;=0,"",IF(Budget_period="monthly",($E38/12)*$F38*AX$12*AX$8,IF(Budget_period="Quarterly",($E38/12*AX$7)*$F38*AX$12*AX$8,($E38/12*AX$7)*$F38*AX$12*AX$8)))</f>
        <v>0</v>
      </c>
      <c r="AY38" s="81">
        <f>IF(AY$7&lt;=0,"",IF(Budget_period="monthly",($E38/12)*$F38*AY$12*AY$8,IF(Budget_period="Quarterly",($E38/12*AY$7)*$F38*AY$12*AY$8,($E38/12*AY$7)*$F38*AY$12*AY$8)))</f>
        <v>0</v>
      </c>
      <c r="AZ38" s="81">
        <f>IF(AZ$7&lt;=0,"",IF(Budget_period="monthly",($E38/12)*$F38*AZ$12*AZ$8,IF(Budget_period="Quarterly",($E38/12*AZ$7)*$F38*AZ$12*AZ$8,($E38/12*AZ$7)*$F38*AZ$12*AZ$8)))</f>
        <v>0</v>
      </c>
      <c r="BA38" s="81">
        <f>IF(BA$7&lt;=0,"",IF(Budget_period="monthly",($E38/12)*$F38*BA$12*BA$8,IF(Budget_period="Quarterly",($E38/12*BA$7)*$F38*BA$12*BA$8,($E38/12*BA$7)*$F38*BA$12*BA$8)))</f>
        <v>0</v>
      </c>
      <c r="BB38" s="81">
        <f>IF(BB$7&lt;=0,"",IF(Budget_period="monthly",($E38/12)*$F38*BB$12*BB$8,IF(Budget_period="Quarterly",($E38/12*BB$7)*$F38*BB$12*BB$8,($E38/12*BB$7)*$F38*BB$12*BB$8)))</f>
        <v>0</v>
      </c>
      <c r="BC38" s="81">
        <f>IF(BC$7&lt;=0,"",IF(Budget_period="monthly",($E38/12)*$F38*BC$12*BC$8,IF(Budget_period="Quarterly",($E38/12*BC$7)*$F38*BC$12*BC$8,($E38/12*BC$7)*$F38*BC$12*BC$8)))</f>
        <v>0</v>
      </c>
      <c r="BD38" s="81">
        <f>IF(BD$7&lt;=0,"",IF(Budget_period="monthly",($E38/12)*$F38*BD$12*BD$8,IF(Budget_period="Quarterly",($E38/12*BD$7)*$F38*BD$12*BD$8,($E38/12*BD$7)*$F38*BD$12*BD$8)))</f>
        <v>0</v>
      </c>
      <c r="BE38" s="81">
        <f>IF(BE$7&lt;=0,"",IF(Budget_period="monthly",($E38/12)*$F38*BE$12*BE$8,IF(Budget_period="Quarterly",($E38/12*BE$7)*$F38*BE$12*BE$8,($E38/12*BE$7)*$F38*BE$12*BE$8)))</f>
        <v>0</v>
      </c>
      <c r="BF38" s="81">
        <f>IF(BF$7&lt;=0,"",IF(Budget_period="monthly",($E38/12)*$F38*BF$12*BF$8,IF(Budget_period="Quarterly",($E38/12*BF$7)*$F38*BF$12*BF$8,($E38/12*BF$7)*$F38*BF$12*BF$8)))</f>
        <v>0</v>
      </c>
      <c r="BG38" s="81">
        <f>IF(BG$7&lt;=0,"",IF(Budget_period="monthly",($E38/12)*$F38*BG$12*BG$8,IF(Budget_period="Quarterly",($E38/12*BG$7)*$F38*BG$12*BG$8,($E38/12*BG$7)*$F38*BG$12*BG$8)))</f>
        <v>0</v>
      </c>
      <c r="BH38" s="81">
        <f>IF(BH$7&lt;=0,"",IF(Budget_period="monthly",($E38/12)*$F38*BH$12*BH$8,IF(Budget_period="Quarterly",($E38/12*BH$7)*$F38*BH$12*BH$8,($E38/12*BH$7)*$F38*BH$12*BH$8)))</f>
        <v>0</v>
      </c>
      <c r="BI38" s="81">
        <f>IF(BI$7&lt;=0,"",IF(Budget_period="monthly",($E38/12)*$F38*BI$12*BI$8,IF(Budget_period="Quarterly",($E38/12*BI$7)*$F38*BI$12*BI$8,($E38/12*BI$7)*$F38*BI$12*BI$8)))</f>
        <v>0</v>
      </c>
      <c r="BJ38" s="81">
        <f>IF(BJ$7&lt;=0,"",IF(Budget_period="monthly",($E38/12)*$F38*BJ$12*BJ$8,IF(Budget_period="Quarterly",($E38/12*BJ$7)*$F38*BJ$12*BJ$8,($E38/12*BJ$7)*$F38*BJ$12*BJ$8)))</f>
        <v>0</v>
      </c>
      <c r="BK38" s="81">
        <f>IF(BK$7&lt;=0,"",IF(Budget_period="monthly",($E38/12)*$F38*BK$12*BK$8,IF(Budget_period="Quarterly",($E38/12*BK$7)*$F38*BK$12*BK$8,($E38/12*BK$7)*$F38*BK$12*BK$8)))</f>
        <v>0</v>
      </c>
      <c r="BL38" s="81">
        <f>IF(BL$7&lt;=0,"",IF(Budget_period="monthly",($E38/12)*$F38*BL$12*BL$8,IF(Budget_period="Quarterly",($E38/12*BL$7)*$F38*BL$12*BL$8,($E38/12*BL$7)*$F38*BL$12*BL$8)))</f>
        <v>0</v>
      </c>
      <c r="BM38" s="81">
        <f>IF(BM$7&lt;=0,"",IF(Budget_period="monthly",($E38/12)*$F38*BM$12*BM$8,IF(Budget_period="Quarterly",($E38/12*BM$7)*$F38*BM$12*BM$8,($E38/12*BM$7)*$F38*BM$12*BM$8)))</f>
        <v>0</v>
      </c>
      <c r="BN38" s="81">
        <f>IF(BN$7&lt;=0,"",IF(Budget_period="monthly",($E38/12)*$F38*BN$12*BN$8,IF(Budget_period="Quarterly",($E38/12*BN$7)*$F38*BN$12*BN$8,($E38/12*BN$7)*$F38*BN$12*BN$8)))</f>
        <v>0</v>
      </c>
      <c r="BO38" s="81">
        <f>IF(BO$7&lt;=0,"",IF(Budget_period="monthly",($E38/12)*$F38*BO$12*BO$8,IF(Budget_period="Quarterly",($E38/12*BO$7)*$F38*BO$12*BO$8,($E38/12*BO$7)*$F38*BO$12*BO$8)))</f>
        <v>0</v>
      </c>
      <c r="BP38" s="82"/>
      <c r="BQ38" s="83">
        <f t="shared" si="3"/>
        <v>0</v>
      </c>
      <c r="BR38" s="83">
        <f t="shared" si="4"/>
        <v>0</v>
      </c>
    </row>
    <row r="39" ht="15.75" hidden="1" customHeight="1" outlineLevel="1">
      <c r="A39" s="15"/>
      <c r="B39" s="77" t="s">
        <v>133</v>
      </c>
      <c r="C39" s="78"/>
      <c r="D39" s="84"/>
      <c r="E39" s="87"/>
      <c r="F39" s="86"/>
      <c r="G39" s="84"/>
      <c r="H39" s="81">
        <f>IF(H$7&lt;=0,"",IF(Budget_period="monthly",($E39/12)*$F39*H$12*H$8,IF(Budget_period="Quarterly",($E39/12*H$7)*$F39*H$12*H$8,($E39/12*H$7)*$F39*H$12*H$8)))</f>
        <v>0</v>
      </c>
      <c r="I39" s="81">
        <f>IF(I$7&lt;=0,"",IF(Budget_period="monthly",($E39/12)*$F39*I$12*I$8,IF(Budget_period="Quarterly",($E39/12*I$7)*$F39*I$12*I$8,($E39/12*I$7)*$F39*I$12*I$8)))</f>
        <v>0</v>
      </c>
      <c r="J39" s="81">
        <f>IF(J$7&lt;=0,"",IF(Budget_period="monthly",($E39/12)*$F39*J$12*J$8,IF(Budget_period="Quarterly",($E39/12*J$7)*$F39*J$12*J$8,($E39/12*J$7)*$F39*J$12*J$8)))</f>
        <v>0</v>
      </c>
      <c r="K39" s="81">
        <f>IF(K$7&lt;=0,"",IF(Budget_period="monthly",($E39/12)*$F39*K$12*K$8,IF(Budget_period="Quarterly",($E39/12*K$7)*$F39*K$12*K$8,($E39/12*K$7)*$F39*K$12*K$8)))</f>
        <v>0</v>
      </c>
      <c r="L39" s="81">
        <f>IF(L$7&lt;=0,"",IF(Budget_period="monthly",($E39/12)*$F39*L$12*L$8,IF(Budget_period="Quarterly",($E39/12*L$7)*$F39*L$12*L$8,($E39/12*L$7)*$F39*L$12*L$8)))</f>
        <v>0</v>
      </c>
      <c r="M39" s="81">
        <f>IF(M$7&lt;=0,"",IF(Budget_period="monthly",($E39/12)*$F39*M$12*M$8,IF(Budget_period="Quarterly",($E39/12*M$7)*$F39*M$12*M$8,($E39/12*M$7)*$F39*M$12*M$8)))</f>
        <v>0</v>
      </c>
      <c r="N39" s="81">
        <f>IF(N$7&lt;=0,"",IF(Budget_period="monthly",($E39/12)*$F39*N$12*N$8,IF(Budget_period="Quarterly",($E39/12*N$7)*$F39*N$12*N$8,($E39/12*N$7)*$F39*N$12*N$8)))</f>
        <v>0</v>
      </c>
      <c r="O39" s="81">
        <f>IF(O$7&lt;=0,"",IF(Budget_period="monthly",($E39/12)*$F39*O$12*O$8,IF(Budget_period="Quarterly",($E39/12*O$7)*$F39*O$12*O$8,($E39/12*O$7)*$F39*O$12*O$8)))</f>
        <v>0</v>
      </c>
      <c r="P39" s="81">
        <f>IF(P$7&lt;=0,"",IF(Budget_period="monthly",($E39/12)*$F39*P$12*P$8,IF(Budget_period="Quarterly",($E39/12*P$7)*$F39*P$12*P$8,($E39/12*P$7)*$F39*P$12*P$8)))</f>
        <v>0</v>
      </c>
      <c r="Q39" s="81">
        <f>IF(Q$7&lt;=0,"",IF(Budget_period="monthly",($E39/12)*$F39*Q$12*Q$8,IF(Budget_period="Quarterly",($E39/12*Q$7)*$F39*Q$12*Q$8,($E39/12*Q$7)*$F39*Q$12*Q$8)))</f>
        <v>0</v>
      </c>
      <c r="R39" s="81">
        <f>IF(R$7&lt;=0,"",IF(Budget_period="monthly",($E39/12)*$F39*R$12*R$8,IF(Budget_period="Quarterly",($E39/12*R$7)*$F39*R$12*R$8,($E39/12*R$7)*$F39*R$12*R$8)))</f>
        <v>0</v>
      </c>
      <c r="S39" s="81">
        <f>IF(S$7&lt;=0,"",IF(Budget_period="monthly",($E39/12)*$F39*S$12*S$8,IF(Budget_period="Quarterly",($E39/12*S$7)*$F39*S$12*S$8,($E39/12*S$7)*$F39*S$12*S$8)))</f>
        <v>0</v>
      </c>
      <c r="T39" s="81">
        <f>IF(T$7&lt;=0,"",IF(Budget_period="monthly",($E39/12)*$F39*T$12*T$8,IF(Budget_period="Quarterly",($E39/12*T$7)*$F39*T$12*T$8,($E39/12*T$7)*$F39*T$12*T$8)))</f>
        <v>0</v>
      </c>
      <c r="U39" s="81">
        <f>IF(U$7&lt;=0,"",IF(Budget_period="monthly",($E39/12)*$F39*U$12*U$8,IF(Budget_period="Quarterly",($E39/12*U$7)*$F39*U$12*U$8,($E39/12*U$7)*$F39*U$12*U$8)))</f>
        <v>0</v>
      </c>
      <c r="V39" s="81">
        <f>IF(V$7&lt;=0,"",IF(Budget_period="monthly",($E39/12)*$F39*V$12*V$8,IF(Budget_period="Quarterly",($E39/12*V$7)*$F39*V$12*V$8,($E39/12*V$7)*$F39*V$12*V$8)))</f>
        <v>0</v>
      </c>
      <c r="W39" s="81">
        <f>IF(W$7&lt;=0,"",IF(Budget_period="monthly",($E39/12)*$F39*W$12*W$8,IF(Budget_period="Quarterly",($E39/12*W$7)*$F39*W$12*W$8,($E39/12*W$7)*$F39*W$12*W$8)))</f>
        <v>0</v>
      </c>
      <c r="X39" s="81">
        <f>IF(X$7&lt;=0,"",IF(Budget_period="monthly",($E39/12)*$F39*X$12*X$8,IF(Budget_period="Quarterly",($E39/12*X$7)*$F39*X$12*X$8,($E39/12*X$7)*$F39*X$12*X$8)))</f>
        <v>0</v>
      </c>
      <c r="Y39" s="81">
        <f>IF(Y$7&lt;=0,"",IF(Budget_period="monthly",($E39/12)*$F39*Y$12*Y$8,IF(Budget_period="Quarterly",($E39/12*Y$7)*$F39*Y$12*Y$8,($E39/12*Y$7)*$F39*Y$12*Y$8)))</f>
        <v>0</v>
      </c>
      <c r="Z39" s="81">
        <f>IF(Z$7&lt;=0,"",IF(Budget_period="monthly",($E39/12)*$F39*Z$12*Z$8,IF(Budget_period="Quarterly",($E39/12*Z$7)*$F39*Z$12*Z$8,($E39/12*Z$7)*$F39*Z$12*Z$8)))</f>
        <v>0</v>
      </c>
      <c r="AA39" s="81">
        <f>IF(AA$7&lt;=0,"",IF(Budget_period="monthly",($E39/12)*$F39*AA$12*AA$8,IF(Budget_period="Quarterly",($E39/12*AA$7)*$F39*AA$12*AA$8,($E39/12*AA$7)*$F39*AA$12*AA$8)))</f>
        <v>0</v>
      </c>
      <c r="AB39" s="81">
        <f>IF(AB$7&lt;=0,"",IF(Budget_period="monthly",($E39/12)*$F39*AB$12*AB$8,IF(Budget_period="Quarterly",($E39/12*AB$7)*$F39*AB$12*AB$8,($E39/12*AB$7)*$F39*AB$12*AB$8)))</f>
        <v>0</v>
      </c>
      <c r="AC39" s="81">
        <f>IF(AC$7&lt;=0,"",IF(Budget_period="monthly",($E39/12)*$F39*AC$12*AC$8,IF(Budget_period="Quarterly",($E39/12*AC$7)*$F39*AC$12*AC$8,($E39/12*AC$7)*$F39*AC$12*AC$8)))</f>
        <v>0</v>
      </c>
      <c r="AD39" s="81">
        <f>IF(AD$7&lt;=0,"",IF(Budget_period="monthly",($E39/12)*$F39*AD$12*AD$8,IF(Budget_period="Quarterly",($E39/12*AD$7)*$F39*AD$12*AD$8,($E39/12*AD$7)*$F39*AD$12*AD$8)))</f>
        <v>0</v>
      </c>
      <c r="AE39" s="81">
        <f>IF(AE$7&lt;=0,"",IF(Budget_period="monthly",($E39/12)*$F39*AE$12*AE$8,IF(Budget_period="Quarterly",($E39/12*AE$7)*$F39*AE$12*AE$8,($E39/12*AE$7)*$F39*AE$12*AE$8)))</f>
        <v>0</v>
      </c>
      <c r="AF39" s="81">
        <f>IF(AF$7&lt;=0,"",IF(Budget_period="monthly",($E39/12)*$F39*AF$12*AF$8,IF(Budget_period="Quarterly",($E39/12*AF$7)*$F39*AF$12*AF$8,($E39/12*AF$7)*$F39*AF$12*AF$8)))</f>
        <v>0</v>
      </c>
      <c r="AG39" s="81">
        <f>IF(AG$7&lt;=0,"",IF(Budget_period="monthly",($E39/12)*$F39*AG$12*AG$8,IF(Budget_period="Quarterly",($E39/12*AG$7)*$F39*AG$12*AG$8,($E39/12*AG$7)*$F39*AG$12*AG$8)))</f>
        <v>0</v>
      </c>
      <c r="AH39" s="81">
        <f>IF(AH$7&lt;=0,"",IF(Budget_period="monthly",($E39/12)*$F39*AH$12*AH$8,IF(Budget_period="Quarterly",($E39/12*AH$7)*$F39*AH$12*AH$8,($E39/12*AH$7)*$F39*AH$12*AH$8)))</f>
        <v>0</v>
      </c>
      <c r="AI39" s="81">
        <f>IF(AI$7&lt;=0,"",IF(Budget_period="monthly",($E39/12)*$F39*AI$12*AI$8,IF(Budget_period="Quarterly",($E39/12*AI$7)*$F39*AI$12*AI$8,($E39/12*AI$7)*$F39*AI$12*AI$8)))</f>
        <v>0</v>
      </c>
      <c r="AJ39" s="81">
        <f>IF(AJ$7&lt;=0,"",IF(Budget_period="monthly",($E39/12)*$F39*AJ$12*AJ$8,IF(Budget_period="Quarterly",($E39/12*AJ$7)*$F39*AJ$12*AJ$8,($E39/12*AJ$7)*$F39*AJ$12*AJ$8)))</f>
        <v>0</v>
      </c>
      <c r="AK39" s="81">
        <f>IF(AK$7&lt;=0,"",IF(Budget_period="monthly",($E39/12)*$F39*AK$12*AK$8,IF(Budget_period="Quarterly",($E39/12*AK$7)*$F39*AK$12*AK$8,($E39/12*AK$7)*$F39*AK$12*AK$8)))</f>
        <v>0</v>
      </c>
      <c r="AL39" s="81">
        <f>IF(AL$7&lt;=0,"",IF(Budget_period="monthly",($E39/12)*$F39*AL$12*AL$8,IF(Budget_period="Quarterly",($E39/12*AL$7)*$F39*AL$12*AL$8,($E39/12*AL$7)*$F39*AL$12*AL$8)))</f>
        <v>0</v>
      </c>
      <c r="AM39" s="81">
        <f>IF(AM$7&lt;=0,"",IF(Budget_period="monthly",($E39/12)*$F39*AM$12*AM$8,IF(Budget_period="Quarterly",($E39/12*AM$7)*$F39*AM$12*AM$8,($E39/12*AM$7)*$F39*AM$12*AM$8)))</f>
        <v>0</v>
      </c>
      <c r="AN39" s="81">
        <f>IF(AN$7&lt;=0,"",IF(Budget_period="monthly",($E39/12)*$F39*AN$12*AN$8,IF(Budget_period="Quarterly",($E39/12*AN$7)*$F39*AN$12*AN$8,($E39/12*AN$7)*$F39*AN$12*AN$8)))</f>
        <v>0</v>
      </c>
      <c r="AO39" s="81">
        <f>IF(AO$7&lt;=0,"",IF(Budget_period="monthly",($E39/12)*$F39*AO$12*AO$8,IF(Budget_period="Quarterly",($E39/12*AO$7)*$F39*AO$12*AO$8,($E39/12*AO$7)*$F39*AO$12*AO$8)))</f>
        <v>0</v>
      </c>
      <c r="AP39" s="81">
        <f>IF(AP$7&lt;=0,"",IF(Budget_period="monthly",($E39/12)*$F39*AP$12*AP$8,IF(Budget_period="Quarterly",($E39/12*AP$7)*$F39*AP$12*AP$8,($E39/12*AP$7)*$F39*AP$12*AP$8)))</f>
        <v>0</v>
      </c>
      <c r="AQ39" s="81">
        <f>IF(AQ$7&lt;=0,"",IF(Budget_period="monthly",($E39/12)*$F39*AQ$12*AQ$8,IF(Budget_period="Quarterly",($E39/12*AQ$7)*$F39*AQ$12*AQ$8,($E39/12*AQ$7)*$F39*AQ$12*AQ$8)))</f>
        <v>0</v>
      </c>
      <c r="AR39" s="81">
        <f>IF(AR$7&lt;=0,"",IF(Budget_period="monthly",($E39/12)*$F39*AR$12*AR$8,IF(Budget_period="Quarterly",($E39/12*AR$7)*$F39*AR$12*AR$8,($E39/12*AR$7)*$F39*AR$12*AR$8)))</f>
        <v>0</v>
      </c>
      <c r="AS39" s="81">
        <f>IF(AS$7&lt;=0,"",IF(Budget_period="monthly",($E39/12)*$F39*AS$12*AS$8,IF(Budget_period="Quarterly",($E39/12*AS$7)*$F39*AS$12*AS$8,($E39/12*AS$7)*$F39*AS$12*AS$8)))</f>
        <v>0</v>
      </c>
      <c r="AT39" s="81">
        <f>IF(AT$7&lt;=0,"",IF(Budget_period="monthly",($E39/12)*$F39*AT$12*AT$8,IF(Budget_period="Quarterly",($E39/12*AT$7)*$F39*AT$12*AT$8,($E39/12*AT$7)*$F39*AT$12*AT$8)))</f>
        <v>0</v>
      </c>
      <c r="AU39" s="81">
        <f>IF(AU$7&lt;=0,"",IF(Budget_period="monthly",($E39/12)*$F39*AU$12*AU$8,IF(Budget_period="Quarterly",($E39/12*AU$7)*$F39*AU$12*AU$8,($E39/12*AU$7)*$F39*AU$12*AU$8)))</f>
        <v>0</v>
      </c>
      <c r="AV39" s="81">
        <f>IF(AV$7&lt;=0,"",IF(Budget_period="monthly",($E39/12)*$F39*AV$12*AV$8,IF(Budget_period="Quarterly",($E39/12*AV$7)*$F39*AV$12*AV$8,($E39/12*AV$7)*$F39*AV$12*AV$8)))</f>
        <v>0</v>
      </c>
      <c r="AW39" s="81">
        <f>IF(AW$7&lt;=0,"",IF(Budget_period="monthly",($E39/12)*$F39*AW$12*AW$8,IF(Budget_period="Quarterly",($E39/12*AW$7)*$F39*AW$12*AW$8,($E39/12*AW$7)*$F39*AW$12*AW$8)))</f>
        <v>0</v>
      </c>
      <c r="AX39" s="81">
        <f>IF(AX$7&lt;=0,"",IF(Budget_period="monthly",($E39/12)*$F39*AX$12*AX$8,IF(Budget_period="Quarterly",($E39/12*AX$7)*$F39*AX$12*AX$8,($E39/12*AX$7)*$F39*AX$12*AX$8)))</f>
        <v>0</v>
      </c>
      <c r="AY39" s="81">
        <f>IF(AY$7&lt;=0,"",IF(Budget_period="monthly",($E39/12)*$F39*AY$12*AY$8,IF(Budget_period="Quarterly",($E39/12*AY$7)*$F39*AY$12*AY$8,($E39/12*AY$7)*$F39*AY$12*AY$8)))</f>
        <v>0</v>
      </c>
      <c r="AZ39" s="81">
        <f>IF(AZ$7&lt;=0,"",IF(Budget_period="monthly",($E39/12)*$F39*AZ$12*AZ$8,IF(Budget_period="Quarterly",($E39/12*AZ$7)*$F39*AZ$12*AZ$8,($E39/12*AZ$7)*$F39*AZ$12*AZ$8)))</f>
        <v>0</v>
      </c>
      <c r="BA39" s="81">
        <f>IF(BA$7&lt;=0,"",IF(Budget_period="monthly",($E39/12)*$F39*BA$12*BA$8,IF(Budget_period="Quarterly",($E39/12*BA$7)*$F39*BA$12*BA$8,($E39/12*BA$7)*$F39*BA$12*BA$8)))</f>
        <v>0</v>
      </c>
      <c r="BB39" s="81">
        <f>IF(BB$7&lt;=0,"",IF(Budget_period="monthly",($E39/12)*$F39*BB$12*BB$8,IF(Budget_period="Quarterly",($E39/12*BB$7)*$F39*BB$12*BB$8,($E39/12*BB$7)*$F39*BB$12*BB$8)))</f>
        <v>0</v>
      </c>
      <c r="BC39" s="81">
        <f>IF(BC$7&lt;=0,"",IF(Budget_period="monthly",($E39/12)*$F39*BC$12*BC$8,IF(Budget_period="Quarterly",($E39/12*BC$7)*$F39*BC$12*BC$8,($E39/12*BC$7)*$F39*BC$12*BC$8)))</f>
        <v>0</v>
      </c>
      <c r="BD39" s="81">
        <f>IF(BD$7&lt;=0,"",IF(Budget_period="monthly",($E39/12)*$F39*BD$12*BD$8,IF(Budget_period="Quarterly",($E39/12*BD$7)*$F39*BD$12*BD$8,($E39/12*BD$7)*$F39*BD$12*BD$8)))</f>
        <v>0</v>
      </c>
      <c r="BE39" s="81">
        <f>IF(BE$7&lt;=0,"",IF(Budget_period="monthly",($E39/12)*$F39*BE$12*BE$8,IF(Budget_period="Quarterly",($E39/12*BE$7)*$F39*BE$12*BE$8,($E39/12*BE$7)*$F39*BE$12*BE$8)))</f>
        <v>0</v>
      </c>
      <c r="BF39" s="81">
        <f>IF(BF$7&lt;=0,"",IF(Budget_period="monthly",($E39/12)*$F39*BF$12*BF$8,IF(Budget_period="Quarterly",($E39/12*BF$7)*$F39*BF$12*BF$8,($E39/12*BF$7)*$F39*BF$12*BF$8)))</f>
        <v>0</v>
      </c>
      <c r="BG39" s="81">
        <f>IF(BG$7&lt;=0,"",IF(Budget_period="monthly",($E39/12)*$F39*BG$12*BG$8,IF(Budget_period="Quarterly",($E39/12*BG$7)*$F39*BG$12*BG$8,($E39/12*BG$7)*$F39*BG$12*BG$8)))</f>
        <v>0</v>
      </c>
      <c r="BH39" s="81">
        <f>IF(BH$7&lt;=0,"",IF(Budget_period="monthly",($E39/12)*$F39*BH$12*BH$8,IF(Budget_period="Quarterly",($E39/12*BH$7)*$F39*BH$12*BH$8,($E39/12*BH$7)*$F39*BH$12*BH$8)))</f>
        <v>0</v>
      </c>
      <c r="BI39" s="81">
        <f>IF(BI$7&lt;=0,"",IF(Budget_period="monthly",($E39/12)*$F39*BI$12*BI$8,IF(Budget_period="Quarterly",($E39/12*BI$7)*$F39*BI$12*BI$8,($E39/12*BI$7)*$F39*BI$12*BI$8)))</f>
        <v>0</v>
      </c>
      <c r="BJ39" s="81">
        <f>IF(BJ$7&lt;=0,"",IF(Budget_period="monthly",($E39/12)*$F39*BJ$12*BJ$8,IF(Budget_period="Quarterly",($E39/12*BJ$7)*$F39*BJ$12*BJ$8,($E39/12*BJ$7)*$F39*BJ$12*BJ$8)))</f>
        <v>0</v>
      </c>
      <c r="BK39" s="81">
        <f>IF(BK$7&lt;=0,"",IF(Budget_period="monthly",($E39/12)*$F39*BK$12*BK$8,IF(Budget_period="Quarterly",($E39/12*BK$7)*$F39*BK$12*BK$8,($E39/12*BK$7)*$F39*BK$12*BK$8)))</f>
        <v>0</v>
      </c>
      <c r="BL39" s="81">
        <f>IF(BL$7&lt;=0,"",IF(Budget_period="monthly",($E39/12)*$F39*BL$12*BL$8,IF(Budget_period="Quarterly",($E39/12*BL$7)*$F39*BL$12*BL$8,($E39/12*BL$7)*$F39*BL$12*BL$8)))</f>
        <v>0</v>
      </c>
      <c r="BM39" s="81">
        <f>IF(BM$7&lt;=0,"",IF(Budget_period="monthly",($E39/12)*$F39*BM$12*BM$8,IF(Budget_period="Quarterly",($E39/12*BM$7)*$F39*BM$12*BM$8,($E39/12*BM$7)*$F39*BM$12*BM$8)))</f>
        <v>0</v>
      </c>
      <c r="BN39" s="81">
        <f>IF(BN$7&lt;=0,"",IF(Budget_period="monthly",($E39/12)*$F39*BN$12*BN$8,IF(Budget_period="Quarterly",($E39/12*BN$7)*$F39*BN$12*BN$8,($E39/12*BN$7)*$F39*BN$12*BN$8)))</f>
        <v>0</v>
      </c>
      <c r="BO39" s="81">
        <f>IF(BO$7&lt;=0,"",IF(Budget_period="monthly",($E39/12)*$F39*BO$12*BO$8,IF(Budget_period="Quarterly",($E39/12*BO$7)*$F39*BO$12*BO$8,($E39/12*BO$7)*$F39*BO$12*BO$8)))</f>
        <v>0</v>
      </c>
      <c r="BP39" s="82"/>
      <c r="BQ39" s="83">
        <f t="shared" si="3"/>
        <v>0</v>
      </c>
      <c r="BR39" s="83">
        <f t="shared" si="4"/>
        <v>0</v>
      </c>
    </row>
    <row r="40" ht="15.75" hidden="1" customHeight="1" outlineLevel="1">
      <c r="A40" s="15"/>
      <c r="B40" s="77" t="s">
        <v>133</v>
      </c>
      <c r="C40" s="78"/>
      <c r="D40" s="84"/>
      <c r="E40" s="87"/>
      <c r="F40" s="86"/>
      <c r="G40" s="84"/>
      <c r="H40" s="81">
        <f>IF(H$7&lt;=0,"",IF(Budget_period="monthly",($E40/12)*$F40*H$12*H$8,IF(Budget_period="Quarterly",($E40/12*H$7)*$F40*H$12*H$8,($E40/12*H$7)*$F40*H$12*H$8)))</f>
        <v>0</v>
      </c>
      <c r="I40" s="81">
        <f>IF(I$7&lt;=0,"",IF(Budget_period="monthly",($E40/12)*$F40*I$12*I$8,IF(Budget_period="Quarterly",($E40/12*I$7)*$F40*I$12*I$8,($E40/12*I$7)*$F40*I$12*I$8)))</f>
        <v>0</v>
      </c>
      <c r="J40" s="81">
        <f>IF(J$7&lt;=0,"",IF(Budget_period="monthly",($E40/12)*$F40*J$12*J$8,IF(Budget_period="Quarterly",($E40/12*J$7)*$F40*J$12*J$8,($E40/12*J$7)*$F40*J$12*J$8)))</f>
        <v>0</v>
      </c>
      <c r="K40" s="81">
        <f>IF(K$7&lt;=0,"",IF(Budget_period="monthly",($E40/12)*$F40*K$12*K$8,IF(Budget_period="Quarterly",($E40/12*K$7)*$F40*K$12*K$8,($E40/12*K$7)*$F40*K$12*K$8)))</f>
        <v>0</v>
      </c>
      <c r="L40" s="81">
        <f>IF(L$7&lt;=0,"",IF(Budget_period="monthly",($E40/12)*$F40*L$12*L$8,IF(Budget_period="Quarterly",($E40/12*L$7)*$F40*L$12*L$8,($E40/12*L$7)*$F40*L$12*L$8)))</f>
        <v>0</v>
      </c>
      <c r="M40" s="81">
        <f>IF(M$7&lt;=0,"",IF(Budget_period="monthly",($E40/12)*$F40*M$12*M$8,IF(Budget_period="Quarterly",($E40/12*M$7)*$F40*M$12*M$8,($E40/12*M$7)*$F40*M$12*M$8)))</f>
        <v>0</v>
      </c>
      <c r="N40" s="81">
        <f>IF(N$7&lt;=0,"",IF(Budget_period="monthly",($E40/12)*$F40*N$12*N$8,IF(Budget_period="Quarterly",($E40/12*N$7)*$F40*N$12*N$8,($E40/12*N$7)*$F40*N$12*N$8)))</f>
        <v>0</v>
      </c>
      <c r="O40" s="81">
        <f>IF(O$7&lt;=0,"",IF(Budget_period="monthly",($E40/12)*$F40*O$12*O$8,IF(Budget_period="Quarterly",($E40/12*O$7)*$F40*O$12*O$8,($E40/12*O$7)*$F40*O$12*O$8)))</f>
        <v>0</v>
      </c>
      <c r="P40" s="81">
        <f>IF(P$7&lt;=0,"",IF(Budget_period="monthly",($E40/12)*$F40*P$12*P$8,IF(Budget_period="Quarterly",($E40/12*P$7)*$F40*P$12*P$8,($E40/12*P$7)*$F40*P$12*P$8)))</f>
        <v>0</v>
      </c>
      <c r="Q40" s="81">
        <f>IF(Q$7&lt;=0,"",IF(Budget_period="monthly",($E40/12)*$F40*Q$12*Q$8,IF(Budget_period="Quarterly",($E40/12*Q$7)*$F40*Q$12*Q$8,($E40/12*Q$7)*$F40*Q$12*Q$8)))</f>
        <v>0</v>
      </c>
      <c r="R40" s="81">
        <f>IF(R$7&lt;=0,"",IF(Budget_period="monthly",($E40/12)*$F40*R$12*R$8,IF(Budget_period="Quarterly",($E40/12*R$7)*$F40*R$12*R$8,($E40/12*R$7)*$F40*R$12*R$8)))</f>
        <v>0</v>
      </c>
      <c r="S40" s="81">
        <f>IF(S$7&lt;=0,"",IF(Budget_period="monthly",($E40/12)*$F40*S$12*S$8,IF(Budget_period="Quarterly",($E40/12*S$7)*$F40*S$12*S$8,($E40/12*S$7)*$F40*S$12*S$8)))</f>
        <v>0</v>
      </c>
      <c r="T40" s="81">
        <f>IF(T$7&lt;=0,"",IF(Budget_period="monthly",($E40/12)*$F40*T$12*T$8,IF(Budget_period="Quarterly",($E40/12*T$7)*$F40*T$12*T$8,($E40/12*T$7)*$F40*T$12*T$8)))</f>
        <v>0</v>
      </c>
      <c r="U40" s="81">
        <f>IF(U$7&lt;=0,"",IF(Budget_period="monthly",($E40/12)*$F40*U$12*U$8,IF(Budget_period="Quarterly",($E40/12*U$7)*$F40*U$12*U$8,($E40/12*U$7)*$F40*U$12*U$8)))</f>
        <v>0</v>
      </c>
      <c r="V40" s="81">
        <f>IF(V$7&lt;=0,"",IF(Budget_period="monthly",($E40/12)*$F40*V$12*V$8,IF(Budget_period="Quarterly",($E40/12*V$7)*$F40*V$12*V$8,($E40/12*V$7)*$F40*V$12*V$8)))</f>
        <v>0</v>
      </c>
      <c r="W40" s="81">
        <f>IF(W$7&lt;=0,"",IF(Budget_period="monthly",($E40/12)*$F40*W$12*W$8,IF(Budget_period="Quarterly",($E40/12*W$7)*$F40*W$12*W$8,($E40/12*W$7)*$F40*W$12*W$8)))</f>
        <v>0</v>
      </c>
      <c r="X40" s="81">
        <f>IF(X$7&lt;=0,"",IF(Budget_period="monthly",($E40/12)*$F40*X$12*X$8,IF(Budget_period="Quarterly",($E40/12*X$7)*$F40*X$12*X$8,($E40/12*X$7)*$F40*X$12*X$8)))</f>
        <v>0</v>
      </c>
      <c r="Y40" s="81">
        <f>IF(Y$7&lt;=0,"",IF(Budget_period="monthly",($E40/12)*$F40*Y$12*Y$8,IF(Budget_period="Quarterly",($E40/12*Y$7)*$F40*Y$12*Y$8,($E40/12*Y$7)*$F40*Y$12*Y$8)))</f>
        <v>0</v>
      </c>
      <c r="Z40" s="81">
        <f>IF(Z$7&lt;=0,"",IF(Budget_period="monthly",($E40/12)*$F40*Z$12*Z$8,IF(Budget_period="Quarterly",($E40/12*Z$7)*$F40*Z$12*Z$8,($E40/12*Z$7)*$F40*Z$12*Z$8)))</f>
        <v>0</v>
      </c>
      <c r="AA40" s="81">
        <f>IF(AA$7&lt;=0,"",IF(Budget_period="monthly",($E40/12)*$F40*AA$12*AA$8,IF(Budget_period="Quarterly",($E40/12*AA$7)*$F40*AA$12*AA$8,($E40/12*AA$7)*$F40*AA$12*AA$8)))</f>
        <v>0</v>
      </c>
      <c r="AB40" s="81">
        <f>IF(AB$7&lt;=0,"",IF(Budget_period="monthly",($E40/12)*$F40*AB$12*AB$8,IF(Budget_period="Quarterly",($E40/12*AB$7)*$F40*AB$12*AB$8,($E40/12*AB$7)*$F40*AB$12*AB$8)))</f>
        <v>0</v>
      </c>
      <c r="AC40" s="81">
        <f>IF(AC$7&lt;=0,"",IF(Budget_period="monthly",($E40/12)*$F40*AC$12*AC$8,IF(Budget_period="Quarterly",($E40/12*AC$7)*$F40*AC$12*AC$8,($E40/12*AC$7)*$F40*AC$12*AC$8)))</f>
        <v>0</v>
      </c>
      <c r="AD40" s="81">
        <f>IF(AD$7&lt;=0,"",IF(Budget_period="monthly",($E40/12)*$F40*AD$12*AD$8,IF(Budget_period="Quarterly",($E40/12*AD$7)*$F40*AD$12*AD$8,($E40/12*AD$7)*$F40*AD$12*AD$8)))</f>
        <v>0</v>
      </c>
      <c r="AE40" s="81">
        <f>IF(AE$7&lt;=0,"",IF(Budget_period="monthly",($E40/12)*$F40*AE$12*AE$8,IF(Budget_period="Quarterly",($E40/12*AE$7)*$F40*AE$12*AE$8,($E40/12*AE$7)*$F40*AE$12*AE$8)))</f>
        <v>0</v>
      </c>
      <c r="AF40" s="81">
        <f>IF(AF$7&lt;=0,"",IF(Budget_period="monthly",($E40/12)*$F40*AF$12*AF$8,IF(Budget_period="Quarterly",($E40/12*AF$7)*$F40*AF$12*AF$8,($E40/12*AF$7)*$F40*AF$12*AF$8)))</f>
        <v>0</v>
      </c>
      <c r="AG40" s="81">
        <f>IF(AG$7&lt;=0,"",IF(Budget_period="monthly",($E40/12)*$F40*AG$12*AG$8,IF(Budget_period="Quarterly",($E40/12*AG$7)*$F40*AG$12*AG$8,($E40/12*AG$7)*$F40*AG$12*AG$8)))</f>
        <v>0</v>
      </c>
      <c r="AH40" s="81">
        <f>IF(AH$7&lt;=0,"",IF(Budget_period="monthly",($E40/12)*$F40*AH$12*AH$8,IF(Budget_period="Quarterly",($E40/12*AH$7)*$F40*AH$12*AH$8,($E40/12*AH$7)*$F40*AH$12*AH$8)))</f>
        <v>0</v>
      </c>
      <c r="AI40" s="81">
        <f>IF(AI$7&lt;=0,"",IF(Budget_period="monthly",($E40/12)*$F40*AI$12*AI$8,IF(Budget_period="Quarterly",($E40/12*AI$7)*$F40*AI$12*AI$8,($E40/12*AI$7)*$F40*AI$12*AI$8)))</f>
        <v>0</v>
      </c>
      <c r="AJ40" s="81">
        <f>IF(AJ$7&lt;=0,"",IF(Budget_period="monthly",($E40/12)*$F40*AJ$12*AJ$8,IF(Budget_period="Quarterly",($E40/12*AJ$7)*$F40*AJ$12*AJ$8,($E40/12*AJ$7)*$F40*AJ$12*AJ$8)))</f>
        <v>0</v>
      </c>
      <c r="AK40" s="81">
        <f>IF(AK$7&lt;=0,"",IF(Budget_period="monthly",($E40/12)*$F40*AK$12*AK$8,IF(Budget_period="Quarterly",($E40/12*AK$7)*$F40*AK$12*AK$8,($E40/12*AK$7)*$F40*AK$12*AK$8)))</f>
        <v>0</v>
      </c>
      <c r="AL40" s="81">
        <f>IF(AL$7&lt;=0,"",IF(Budget_period="monthly",($E40/12)*$F40*AL$12*AL$8,IF(Budget_period="Quarterly",($E40/12*AL$7)*$F40*AL$12*AL$8,($E40/12*AL$7)*$F40*AL$12*AL$8)))</f>
        <v>0</v>
      </c>
      <c r="AM40" s="81">
        <f>IF(AM$7&lt;=0,"",IF(Budget_period="monthly",($E40/12)*$F40*AM$12*AM$8,IF(Budget_period="Quarterly",($E40/12*AM$7)*$F40*AM$12*AM$8,($E40/12*AM$7)*$F40*AM$12*AM$8)))</f>
        <v>0</v>
      </c>
      <c r="AN40" s="81">
        <f>IF(AN$7&lt;=0,"",IF(Budget_period="monthly",($E40/12)*$F40*AN$12*AN$8,IF(Budget_period="Quarterly",($E40/12*AN$7)*$F40*AN$12*AN$8,($E40/12*AN$7)*$F40*AN$12*AN$8)))</f>
        <v>0</v>
      </c>
      <c r="AO40" s="81">
        <f>IF(AO$7&lt;=0,"",IF(Budget_period="monthly",($E40/12)*$F40*AO$12*AO$8,IF(Budget_period="Quarterly",($E40/12*AO$7)*$F40*AO$12*AO$8,($E40/12*AO$7)*$F40*AO$12*AO$8)))</f>
        <v>0</v>
      </c>
      <c r="AP40" s="81">
        <f>IF(AP$7&lt;=0,"",IF(Budget_period="monthly",($E40/12)*$F40*AP$12*AP$8,IF(Budget_period="Quarterly",($E40/12*AP$7)*$F40*AP$12*AP$8,($E40/12*AP$7)*$F40*AP$12*AP$8)))</f>
        <v>0</v>
      </c>
      <c r="AQ40" s="81">
        <f>IF(AQ$7&lt;=0,"",IF(Budget_period="monthly",($E40/12)*$F40*AQ$12*AQ$8,IF(Budget_period="Quarterly",($E40/12*AQ$7)*$F40*AQ$12*AQ$8,($E40/12*AQ$7)*$F40*AQ$12*AQ$8)))</f>
        <v>0</v>
      </c>
      <c r="AR40" s="81">
        <f>IF(AR$7&lt;=0,"",IF(Budget_period="monthly",($E40/12)*$F40*AR$12*AR$8,IF(Budget_period="Quarterly",($E40/12*AR$7)*$F40*AR$12*AR$8,($E40/12*AR$7)*$F40*AR$12*AR$8)))</f>
        <v>0</v>
      </c>
      <c r="AS40" s="81">
        <f>IF(AS$7&lt;=0,"",IF(Budget_period="monthly",($E40/12)*$F40*AS$12*AS$8,IF(Budget_period="Quarterly",($E40/12*AS$7)*$F40*AS$12*AS$8,($E40/12*AS$7)*$F40*AS$12*AS$8)))</f>
        <v>0</v>
      </c>
      <c r="AT40" s="81">
        <f>IF(AT$7&lt;=0,"",IF(Budget_period="monthly",($E40/12)*$F40*AT$12*AT$8,IF(Budget_period="Quarterly",($E40/12*AT$7)*$F40*AT$12*AT$8,($E40/12*AT$7)*$F40*AT$12*AT$8)))</f>
        <v>0</v>
      </c>
      <c r="AU40" s="81">
        <f>IF(AU$7&lt;=0,"",IF(Budget_period="monthly",($E40/12)*$F40*AU$12*AU$8,IF(Budget_period="Quarterly",($E40/12*AU$7)*$F40*AU$12*AU$8,($E40/12*AU$7)*$F40*AU$12*AU$8)))</f>
        <v>0</v>
      </c>
      <c r="AV40" s="81">
        <f>IF(AV$7&lt;=0,"",IF(Budget_period="monthly",($E40/12)*$F40*AV$12*AV$8,IF(Budget_period="Quarterly",($E40/12*AV$7)*$F40*AV$12*AV$8,($E40/12*AV$7)*$F40*AV$12*AV$8)))</f>
        <v>0</v>
      </c>
      <c r="AW40" s="81">
        <f>IF(AW$7&lt;=0,"",IF(Budget_period="monthly",($E40/12)*$F40*AW$12*AW$8,IF(Budget_period="Quarterly",($E40/12*AW$7)*$F40*AW$12*AW$8,($E40/12*AW$7)*$F40*AW$12*AW$8)))</f>
        <v>0</v>
      </c>
      <c r="AX40" s="81">
        <f>IF(AX$7&lt;=0,"",IF(Budget_period="monthly",($E40/12)*$F40*AX$12*AX$8,IF(Budget_period="Quarterly",($E40/12*AX$7)*$F40*AX$12*AX$8,($E40/12*AX$7)*$F40*AX$12*AX$8)))</f>
        <v>0</v>
      </c>
      <c r="AY40" s="81">
        <f>IF(AY$7&lt;=0,"",IF(Budget_period="monthly",($E40/12)*$F40*AY$12*AY$8,IF(Budget_period="Quarterly",($E40/12*AY$7)*$F40*AY$12*AY$8,($E40/12*AY$7)*$F40*AY$12*AY$8)))</f>
        <v>0</v>
      </c>
      <c r="AZ40" s="81">
        <f>IF(AZ$7&lt;=0,"",IF(Budget_period="monthly",($E40/12)*$F40*AZ$12*AZ$8,IF(Budget_period="Quarterly",($E40/12*AZ$7)*$F40*AZ$12*AZ$8,($E40/12*AZ$7)*$F40*AZ$12*AZ$8)))</f>
        <v>0</v>
      </c>
      <c r="BA40" s="81">
        <f>IF(BA$7&lt;=0,"",IF(Budget_period="monthly",($E40/12)*$F40*BA$12*BA$8,IF(Budget_period="Quarterly",($E40/12*BA$7)*$F40*BA$12*BA$8,($E40/12*BA$7)*$F40*BA$12*BA$8)))</f>
        <v>0</v>
      </c>
      <c r="BB40" s="81">
        <f>IF(BB$7&lt;=0,"",IF(Budget_period="monthly",($E40/12)*$F40*BB$12*BB$8,IF(Budget_period="Quarterly",($E40/12*BB$7)*$F40*BB$12*BB$8,($E40/12*BB$7)*$F40*BB$12*BB$8)))</f>
        <v>0</v>
      </c>
      <c r="BC40" s="81">
        <f>IF(BC$7&lt;=0,"",IF(Budget_period="monthly",($E40/12)*$F40*BC$12*BC$8,IF(Budget_period="Quarterly",($E40/12*BC$7)*$F40*BC$12*BC$8,($E40/12*BC$7)*$F40*BC$12*BC$8)))</f>
        <v>0</v>
      </c>
      <c r="BD40" s="81">
        <f>IF(BD$7&lt;=0,"",IF(Budget_period="monthly",($E40/12)*$F40*BD$12*BD$8,IF(Budget_period="Quarterly",($E40/12*BD$7)*$F40*BD$12*BD$8,($E40/12*BD$7)*$F40*BD$12*BD$8)))</f>
        <v>0</v>
      </c>
      <c r="BE40" s="81">
        <f>IF(BE$7&lt;=0,"",IF(Budget_period="monthly",($E40/12)*$F40*BE$12*BE$8,IF(Budget_period="Quarterly",($E40/12*BE$7)*$F40*BE$12*BE$8,($E40/12*BE$7)*$F40*BE$12*BE$8)))</f>
        <v>0</v>
      </c>
      <c r="BF40" s="81">
        <f>IF(BF$7&lt;=0,"",IF(Budget_period="monthly",($E40/12)*$F40*BF$12*BF$8,IF(Budget_period="Quarterly",($E40/12*BF$7)*$F40*BF$12*BF$8,($E40/12*BF$7)*$F40*BF$12*BF$8)))</f>
        <v>0</v>
      </c>
      <c r="BG40" s="81">
        <f>IF(BG$7&lt;=0,"",IF(Budget_period="monthly",($E40/12)*$F40*BG$12*BG$8,IF(Budget_period="Quarterly",($E40/12*BG$7)*$F40*BG$12*BG$8,($E40/12*BG$7)*$F40*BG$12*BG$8)))</f>
        <v>0</v>
      </c>
      <c r="BH40" s="81">
        <f>IF(BH$7&lt;=0,"",IF(Budget_period="monthly",($E40/12)*$F40*BH$12*BH$8,IF(Budget_period="Quarterly",($E40/12*BH$7)*$F40*BH$12*BH$8,($E40/12*BH$7)*$F40*BH$12*BH$8)))</f>
        <v>0</v>
      </c>
      <c r="BI40" s="81">
        <f>IF(BI$7&lt;=0,"",IF(Budget_period="monthly",($E40/12)*$F40*BI$12*BI$8,IF(Budget_period="Quarterly",($E40/12*BI$7)*$F40*BI$12*BI$8,($E40/12*BI$7)*$F40*BI$12*BI$8)))</f>
        <v>0</v>
      </c>
      <c r="BJ40" s="81">
        <f>IF(BJ$7&lt;=0,"",IF(Budget_period="monthly",($E40/12)*$F40*BJ$12*BJ$8,IF(Budget_period="Quarterly",($E40/12*BJ$7)*$F40*BJ$12*BJ$8,($E40/12*BJ$7)*$F40*BJ$12*BJ$8)))</f>
        <v>0</v>
      </c>
      <c r="BK40" s="81">
        <f>IF(BK$7&lt;=0,"",IF(Budget_period="monthly",($E40/12)*$F40*BK$12*BK$8,IF(Budget_period="Quarterly",($E40/12*BK$7)*$F40*BK$12*BK$8,($E40/12*BK$7)*$F40*BK$12*BK$8)))</f>
        <v>0</v>
      </c>
      <c r="BL40" s="81">
        <f>IF(BL$7&lt;=0,"",IF(Budget_period="monthly",($E40/12)*$F40*BL$12*BL$8,IF(Budget_period="Quarterly",($E40/12*BL$7)*$F40*BL$12*BL$8,($E40/12*BL$7)*$F40*BL$12*BL$8)))</f>
        <v>0</v>
      </c>
      <c r="BM40" s="81">
        <f>IF(BM$7&lt;=0,"",IF(Budget_period="monthly",($E40/12)*$F40*BM$12*BM$8,IF(Budget_period="Quarterly",($E40/12*BM$7)*$F40*BM$12*BM$8,($E40/12*BM$7)*$F40*BM$12*BM$8)))</f>
        <v>0</v>
      </c>
      <c r="BN40" s="81">
        <f>IF(BN$7&lt;=0,"",IF(Budget_period="monthly",($E40/12)*$F40*BN$12*BN$8,IF(Budget_period="Quarterly",($E40/12*BN$7)*$F40*BN$12*BN$8,($E40/12*BN$7)*$F40*BN$12*BN$8)))</f>
        <v>0</v>
      </c>
      <c r="BO40" s="81">
        <f>IF(BO$7&lt;=0,"",IF(Budget_period="monthly",($E40/12)*$F40*BO$12*BO$8,IF(Budget_period="Quarterly",($E40/12*BO$7)*$F40*BO$12*BO$8,($E40/12*BO$7)*$F40*BO$12*BO$8)))</f>
        <v>0</v>
      </c>
      <c r="BP40" s="82"/>
      <c r="BQ40" s="83">
        <f t="shared" si="3"/>
        <v>0</v>
      </c>
      <c r="BR40" s="83">
        <f t="shared" si="4"/>
        <v>0</v>
      </c>
    </row>
    <row r="41" ht="15.75" hidden="1" customHeight="1" outlineLevel="1">
      <c r="A41" s="15"/>
      <c r="B41" s="77" t="s">
        <v>133</v>
      </c>
      <c r="C41" s="78"/>
      <c r="D41" s="84"/>
      <c r="E41" s="87"/>
      <c r="F41" s="86"/>
      <c r="G41" s="84"/>
      <c r="H41" s="81">
        <f>IF(H$7&lt;=0,"",IF(Budget_period="monthly",($E41/12)*$F41*H$12*H$8,IF(Budget_period="Quarterly",($E41/12*H$7)*$F41*H$12*H$8,($E41/12*H$7)*$F41*H$12*H$8)))</f>
        <v>0</v>
      </c>
      <c r="I41" s="81">
        <f>IF(I$7&lt;=0,"",IF(Budget_period="monthly",($E41/12)*$F41*I$12*I$8,IF(Budget_period="Quarterly",($E41/12*I$7)*$F41*I$12*I$8,($E41/12*I$7)*$F41*I$12*I$8)))</f>
        <v>0</v>
      </c>
      <c r="J41" s="81">
        <f>IF(J$7&lt;=0,"",IF(Budget_period="monthly",($E41/12)*$F41*J$12*J$8,IF(Budget_period="Quarterly",($E41/12*J$7)*$F41*J$12*J$8,($E41/12*J$7)*$F41*J$12*J$8)))</f>
        <v>0</v>
      </c>
      <c r="K41" s="81">
        <f>IF(K$7&lt;=0,"",IF(Budget_period="monthly",($E41/12)*$F41*K$12*K$8,IF(Budget_period="Quarterly",($E41/12*K$7)*$F41*K$12*K$8,($E41/12*K$7)*$F41*K$12*K$8)))</f>
        <v>0</v>
      </c>
      <c r="L41" s="81">
        <f>IF(L$7&lt;=0,"",IF(Budget_period="monthly",($E41/12)*$F41*L$12*L$8,IF(Budget_period="Quarterly",($E41/12*L$7)*$F41*L$12*L$8,($E41/12*L$7)*$F41*L$12*L$8)))</f>
        <v>0</v>
      </c>
      <c r="M41" s="81">
        <f>IF(M$7&lt;=0,"",IF(Budget_period="monthly",($E41/12)*$F41*M$12*M$8,IF(Budget_period="Quarterly",($E41/12*M$7)*$F41*M$12*M$8,($E41/12*M$7)*$F41*M$12*M$8)))</f>
        <v>0</v>
      </c>
      <c r="N41" s="81">
        <f>IF(N$7&lt;=0,"",IF(Budget_period="monthly",($E41/12)*$F41*N$12*N$8,IF(Budget_period="Quarterly",($E41/12*N$7)*$F41*N$12*N$8,($E41/12*N$7)*$F41*N$12*N$8)))</f>
        <v>0</v>
      </c>
      <c r="O41" s="81">
        <f>IF(O$7&lt;=0,"",IF(Budget_period="monthly",($E41/12)*$F41*O$12*O$8,IF(Budget_period="Quarterly",($E41/12*O$7)*$F41*O$12*O$8,($E41/12*O$7)*$F41*O$12*O$8)))</f>
        <v>0</v>
      </c>
      <c r="P41" s="81">
        <f>IF(P$7&lt;=0,"",IF(Budget_period="monthly",($E41/12)*$F41*P$12*P$8,IF(Budget_period="Quarterly",($E41/12*P$7)*$F41*P$12*P$8,($E41/12*P$7)*$F41*P$12*P$8)))</f>
        <v>0</v>
      </c>
      <c r="Q41" s="81">
        <f>IF(Q$7&lt;=0,"",IF(Budget_period="monthly",($E41/12)*$F41*Q$12*Q$8,IF(Budget_period="Quarterly",($E41/12*Q$7)*$F41*Q$12*Q$8,($E41/12*Q$7)*$F41*Q$12*Q$8)))</f>
        <v>0</v>
      </c>
      <c r="R41" s="81">
        <f>IF(R$7&lt;=0,"",IF(Budget_period="monthly",($E41/12)*$F41*R$12*R$8,IF(Budget_period="Quarterly",($E41/12*R$7)*$F41*R$12*R$8,($E41/12*R$7)*$F41*R$12*R$8)))</f>
        <v>0</v>
      </c>
      <c r="S41" s="81">
        <f>IF(S$7&lt;=0,"",IF(Budget_period="monthly",($E41/12)*$F41*S$12*S$8,IF(Budget_period="Quarterly",($E41/12*S$7)*$F41*S$12*S$8,($E41/12*S$7)*$F41*S$12*S$8)))</f>
        <v>0</v>
      </c>
      <c r="T41" s="81">
        <f>IF(T$7&lt;=0,"",IF(Budget_period="monthly",($E41/12)*$F41*T$12*T$8,IF(Budget_period="Quarterly",($E41/12*T$7)*$F41*T$12*T$8,($E41/12*T$7)*$F41*T$12*T$8)))</f>
        <v>0</v>
      </c>
      <c r="U41" s="81">
        <f>IF(U$7&lt;=0,"",IF(Budget_period="monthly",($E41/12)*$F41*U$12*U$8,IF(Budget_period="Quarterly",($E41/12*U$7)*$F41*U$12*U$8,($E41/12*U$7)*$F41*U$12*U$8)))</f>
        <v>0</v>
      </c>
      <c r="V41" s="81">
        <f>IF(V$7&lt;=0,"",IF(Budget_period="monthly",($E41/12)*$F41*V$12*V$8,IF(Budget_period="Quarterly",($E41/12*V$7)*$F41*V$12*V$8,($E41/12*V$7)*$F41*V$12*V$8)))</f>
        <v>0</v>
      </c>
      <c r="W41" s="81">
        <f>IF(W$7&lt;=0,"",IF(Budget_period="monthly",($E41/12)*$F41*W$12*W$8,IF(Budget_period="Quarterly",($E41/12*W$7)*$F41*W$12*W$8,($E41/12*W$7)*$F41*W$12*W$8)))</f>
        <v>0</v>
      </c>
      <c r="X41" s="81">
        <f>IF(X$7&lt;=0,"",IF(Budget_period="monthly",($E41/12)*$F41*X$12*X$8,IF(Budget_period="Quarterly",($E41/12*X$7)*$F41*X$12*X$8,($E41/12*X$7)*$F41*X$12*X$8)))</f>
        <v>0</v>
      </c>
      <c r="Y41" s="81">
        <f>IF(Y$7&lt;=0,"",IF(Budget_period="monthly",($E41/12)*$F41*Y$12*Y$8,IF(Budget_period="Quarterly",($E41/12*Y$7)*$F41*Y$12*Y$8,($E41/12*Y$7)*$F41*Y$12*Y$8)))</f>
        <v>0</v>
      </c>
      <c r="Z41" s="81">
        <f>IF(Z$7&lt;=0,"",IF(Budget_period="monthly",($E41/12)*$F41*Z$12*Z$8,IF(Budget_period="Quarterly",($E41/12*Z$7)*$F41*Z$12*Z$8,($E41/12*Z$7)*$F41*Z$12*Z$8)))</f>
        <v>0</v>
      </c>
      <c r="AA41" s="81">
        <f>IF(AA$7&lt;=0,"",IF(Budget_period="monthly",($E41/12)*$F41*AA$12*AA$8,IF(Budget_period="Quarterly",($E41/12*AA$7)*$F41*AA$12*AA$8,($E41/12*AA$7)*$F41*AA$12*AA$8)))</f>
        <v>0</v>
      </c>
      <c r="AB41" s="81">
        <f>IF(AB$7&lt;=0,"",IF(Budget_period="monthly",($E41/12)*$F41*AB$12*AB$8,IF(Budget_period="Quarterly",($E41/12*AB$7)*$F41*AB$12*AB$8,($E41/12*AB$7)*$F41*AB$12*AB$8)))</f>
        <v>0</v>
      </c>
      <c r="AC41" s="81">
        <f>IF(AC$7&lt;=0,"",IF(Budget_period="monthly",($E41/12)*$F41*AC$12*AC$8,IF(Budget_period="Quarterly",($E41/12*AC$7)*$F41*AC$12*AC$8,($E41/12*AC$7)*$F41*AC$12*AC$8)))</f>
        <v>0</v>
      </c>
      <c r="AD41" s="81">
        <f>IF(AD$7&lt;=0,"",IF(Budget_period="monthly",($E41/12)*$F41*AD$12*AD$8,IF(Budget_period="Quarterly",($E41/12*AD$7)*$F41*AD$12*AD$8,($E41/12*AD$7)*$F41*AD$12*AD$8)))</f>
        <v>0</v>
      </c>
      <c r="AE41" s="81">
        <f>IF(AE$7&lt;=0,"",IF(Budget_period="monthly",($E41/12)*$F41*AE$12*AE$8,IF(Budget_period="Quarterly",($E41/12*AE$7)*$F41*AE$12*AE$8,($E41/12*AE$7)*$F41*AE$12*AE$8)))</f>
        <v>0</v>
      </c>
      <c r="AF41" s="81">
        <f>IF(AF$7&lt;=0,"",IF(Budget_period="monthly",($E41/12)*$F41*AF$12*AF$8,IF(Budget_period="Quarterly",($E41/12*AF$7)*$F41*AF$12*AF$8,($E41/12*AF$7)*$F41*AF$12*AF$8)))</f>
        <v>0</v>
      </c>
      <c r="AG41" s="81">
        <f>IF(AG$7&lt;=0,"",IF(Budget_period="monthly",($E41/12)*$F41*AG$12*AG$8,IF(Budget_period="Quarterly",($E41/12*AG$7)*$F41*AG$12*AG$8,($E41/12*AG$7)*$F41*AG$12*AG$8)))</f>
        <v>0</v>
      </c>
      <c r="AH41" s="81">
        <f>IF(AH$7&lt;=0,"",IF(Budget_period="monthly",($E41/12)*$F41*AH$12*AH$8,IF(Budget_period="Quarterly",($E41/12*AH$7)*$F41*AH$12*AH$8,($E41/12*AH$7)*$F41*AH$12*AH$8)))</f>
        <v>0</v>
      </c>
      <c r="AI41" s="81">
        <f>IF(AI$7&lt;=0,"",IF(Budget_period="monthly",($E41/12)*$F41*AI$12*AI$8,IF(Budget_period="Quarterly",($E41/12*AI$7)*$F41*AI$12*AI$8,($E41/12*AI$7)*$F41*AI$12*AI$8)))</f>
        <v>0</v>
      </c>
      <c r="AJ41" s="81">
        <f>IF(AJ$7&lt;=0,"",IF(Budget_period="monthly",($E41/12)*$F41*AJ$12*AJ$8,IF(Budget_period="Quarterly",($E41/12*AJ$7)*$F41*AJ$12*AJ$8,($E41/12*AJ$7)*$F41*AJ$12*AJ$8)))</f>
        <v>0</v>
      </c>
      <c r="AK41" s="81">
        <f>IF(AK$7&lt;=0,"",IF(Budget_period="monthly",($E41/12)*$F41*AK$12*AK$8,IF(Budget_period="Quarterly",($E41/12*AK$7)*$F41*AK$12*AK$8,($E41/12*AK$7)*$F41*AK$12*AK$8)))</f>
        <v>0</v>
      </c>
      <c r="AL41" s="81">
        <f>IF(AL$7&lt;=0,"",IF(Budget_period="monthly",($E41/12)*$F41*AL$12*AL$8,IF(Budget_period="Quarterly",($E41/12*AL$7)*$F41*AL$12*AL$8,($E41/12*AL$7)*$F41*AL$12*AL$8)))</f>
        <v>0</v>
      </c>
      <c r="AM41" s="81">
        <f>IF(AM$7&lt;=0,"",IF(Budget_period="monthly",($E41/12)*$F41*AM$12*AM$8,IF(Budget_period="Quarterly",($E41/12*AM$7)*$F41*AM$12*AM$8,($E41/12*AM$7)*$F41*AM$12*AM$8)))</f>
        <v>0</v>
      </c>
      <c r="AN41" s="81">
        <f>IF(AN$7&lt;=0,"",IF(Budget_period="monthly",($E41/12)*$F41*AN$12*AN$8,IF(Budget_period="Quarterly",($E41/12*AN$7)*$F41*AN$12*AN$8,($E41/12*AN$7)*$F41*AN$12*AN$8)))</f>
        <v>0</v>
      </c>
      <c r="AO41" s="81">
        <f>IF(AO$7&lt;=0,"",IF(Budget_period="monthly",($E41/12)*$F41*AO$12*AO$8,IF(Budget_period="Quarterly",($E41/12*AO$7)*$F41*AO$12*AO$8,($E41/12*AO$7)*$F41*AO$12*AO$8)))</f>
        <v>0</v>
      </c>
      <c r="AP41" s="81">
        <f>IF(AP$7&lt;=0,"",IF(Budget_period="monthly",($E41/12)*$F41*AP$12*AP$8,IF(Budget_period="Quarterly",($E41/12*AP$7)*$F41*AP$12*AP$8,($E41/12*AP$7)*$F41*AP$12*AP$8)))</f>
        <v>0</v>
      </c>
      <c r="AQ41" s="81">
        <f>IF(AQ$7&lt;=0,"",IF(Budget_period="monthly",($E41/12)*$F41*AQ$12*AQ$8,IF(Budget_period="Quarterly",($E41/12*AQ$7)*$F41*AQ$12*AQ$8,($E41/12*AQ$7)*$F41*AQ$12*AQ$8)))</f>
        <v>0</v>
      </c>
      <c r="AR41" s="81">
        <f>IF(AR$7&lt;=0,"",IF(Budget_period="monthly",($E41/12)*$F41*AR$12*AR$8,IF(Budget_period="Quarterly",($E41/12*AR$7)*$F41*AR$12*AR$8,($E41/12*AR$7)*$F41*AR$12*AR$8)))</f>
        <v>0</v>
      </c>
      <c r="AS41" s="81">
        <f>IF(AS$7&lt;=0,"",IF(Budget_period="monthly",($E41/12)*$F41*AS$12*AS$8,IF(Budget_period="Quarterly",($E41/12*AS$7)*$F41*AS$12*AS$8,($E41/12*AS$7)*$F41*AS$12*AS$8)))</f>
        <v>0</v>
      </c>
      <c r="AT41" s="81">
        <f>IF(AT$7&lt;=0,"",IF(Budget_period="monthly",($E41/12)*$F41*AT$12*AT$8,IF(Budget_period="Quarterly",($E41/12*AT$7)*$F41*AT$12*AT$8,($E41/12*AT$7)*$F41*AT$12*AT$8)))</f>
        <v>0</v>
      </c>
      <c r="AU41" s="81">
        <f>IF(AU$7&lt;=0,"",IF(Budget_period="monthly",($E41/12)*$F41*AU$12*AU$8,IF(Budget_period="Quarterly",($E41/12*AU$7)*$F41*AU$12*AU$8,($E41/12*AU$7)*$F41*AU$12*AU$8)))</f>
        <v>0</v>
      </c>
      <c r="AV41" s="81">
        <f>IF(AV$7&lt;=0,"",IF(Budget_period="monthly",($E41/12)*$F41*AV$12*AV$8,IF(Budget_period="Quarterly",($E41/12*AV$7)*$F41*AV$12*AV$8,($E41/12*AV$7)*$F41*AV$12*AV$8)))</f>
        <v>0</v>
      </c>
      <c r="AW41" s="81">
        <f>IF(AW$7&lt;=0,"",IF(Budget_period="monthly",($E41/12)*$F41*AW$12*AW$8,IF(Budget_period="Quarterly",($E41/12*AW$7)*$F41*AW$12*AW$8,($E41/12*AW$7)*$F41*AW$12*AW$8)))</f>
        <v>0</v>
      </c>
      <c r="AX41" s="81">
        <f>IF(AX$7&lt;=0,"",IF(Budget_period="monthly",($E41/12)*$F41*AX$12*AX$8,IF(Budget_period="Quarterly",($E41/12*AX$7)*$F41*AX$12*AX$8,($E41/12*AX$7)*$F41*AX$12*AX$8)))</f>
        <v>0</v>
      </c>
      <c r="AY41" s="81">
        <f>IF(AY$7&lt;=0,"",IF(Budget_period="monthly",($E41/12)*$F41*AY$12*AY$8,IF(Budget_period="Quarterly",($E41/12*AY$7)*$F41*AY$12*AY$8,($E41/12*AY$7)*$F41*AY$12*AY$8)))</f>
        <v>0</v>
      </c>
      <c r="AZ41" s="81">
        <f>IF(AZ$7&lt;=0,"",IF(Budget_period="monthly",($E41/12)*$F41*AZ$12*AZ$8,IF(Budget_period="Quarterly",($E41/12*AZ$7)*$F41*AZ$12*AZ$8,($E41/12*AZ$7)*$F41*AZ$12*AZ$8)))</f>
        <v>0</v>
      </c>
      <c r="BA41" s="81">
        <f>IF(BA$7&lt;=0,"",IF(Budget_period="monthly",($E41/12)*$F41*BA$12*BA$8,IF(Budget_period="Quarterly",($E41/12*BA$7)*$F41*BA$12*BA$8,($E41/12*BA$7)*$F41*BA$12*BA$8)))</f>
        <v>0</v>
      </c>
      <c r="BB41" s="81">
        <f>IF(BB$7&lt;=0,"",IF(Budget_period="monthly",($E41/12)*$F41*BB$12*BB$8,IF(Budget_period="Quarterly",($E41/12*BB$7)*$F41*BB$12*BB$8,($E41/12*BB$7)*$F41*BB$12*BB$8)))</f>
        <v>0</v>
      </c>
      <c r="BC41" s="81">
        <f>IF(BC$7&lt;=0,"",IF(Budget_period="monthly",($E41/12)*$F41*BC$12*BC$8,IF(Budget_period="Quarterly",($E41/12*BC$7)*$F41*BC$12*BC$8,($E41/12*BC$7)*$F41*BC$12*BC$8)))</f>
        <v>0</v>
      </c>
      <c r="BD41" s="81">
        <f>IF(BD$7&lt;=0,"",IF(Budget_period="monthly",($E41/12)*$F41*BD$12*BD$8,IF(Budget_period="Quarterly",($E41/12*BD$7)*$F41*BD$12*BD$8,($E41/12*BD$7)*$F41*BD$12*BD$8)))</f>
        <v>0</v>
      </c>
      <c r="BE41" s="81">
        <f>IF(BE$7&lt;=0,"",IF(Budget_period="monthly",($E41/12)*$F41*BE$12*BE$8,IF(Budget_period="Quarterly",($E41/12*BE$7)*$F41*BE$12*BE$8,($E41/12*BE$7)*$F41*BE$12*BE$8)))</f>
        <v>0</v>
      </c>
      <c r="BF41" s="81">
        <f>IF(BF$7&lt;=0,"",IF(Budget_period="monthly",($E41/12)*$F41*BF$12*BF$8,IF(Budget_period="Quarterly",($E41/12*BF$7)*$F41*BF$12*BF$8,($E41/12*BF$7)*$F41*BF$12*BF$8)))</f>
        <v>0</v>
      </c>
      <c r="BG41" s="81">
        <f>IF(BG$7&lt;=0,"",IF(Budget_period="monthly",($E41/12)*$F41*BG$12*BG$8,IF(Budget_period="Quarterly",($E41/12*BG$7)*$F41*BG$12*BG$8,($E41/12*BG$7)*$F41*BG$12*BG$8)))</f>
        <v>0</v>
      </c>
      <c r="BH41" s="81">
        <f>IF(BH$7&lt;=0,"",IF(Budget_period="monthly",($E41/12)*$F41*BH$12*BH$8,IF(Budget_period="Quarterly",($E41/12*BH$7)*$F41*BH$12*BH$8,($E41/12*BH$7)*$F41*BH$12*BH$8)))</f>
        <v>0</v>
      </c>
      <c r="BI41" s="81">
        <f>IF(BI$7&lt;=0,"",IF(Budget_period="monthly",($E41/12)*$F41*BI$12*BI$8,IF(Budget_period="Quarterly",($E41/12*BI$7)*$F41*BI$12*BI$8,($E41/12*BI$7)*$F41*BI$12*BI$8)))</f>
        <v>0</v>
      </c>
      <c r="BJ41" s="81">
        <f>IF(BJ$7&lt;=0,"",IF(Budget_period="monthly",($E41/12)*$F41*BJ$12*BJ$8,IF(Budget_period="Quarterly",($E41/12*BJ$7)*$F41*BJ$12*BJ$8,($E41/12*BJ$7)*$F41*BJ$12*BJ$8)))</f>
        <v>0</v>
      </c>
      <c r="BK41" s="81">
        <f>IF(BK$7&lt;=0,"",IF(Budget_period="monthly",($E41/12)*$F41*BK$12*BK$8,IF(Budget_period="Quarterly",($E41/12*BK$7)*$F41*BK$12*BK$8,($E41/12*BK$7)*$F41*BK$12*BK$8)))</f>
        <v>0</v>
      </c>
      <c r="BL41" s="81">
        <f>IF(BL$7&lt;=0,"",IF(Budget_period="monthly",($E41/12)*$F41*BL$12*BL$8,IF(Budget_period="Quarterly",($E41/12*BL$7)*$F41*BL$12*BL$8,($E41/12*BL$7)*$F41*BL$12*BL$8)))</f>
        <v>0</v>
      </c>
      <c r="BM41" s="81">
        <f>IF(BM$7&lt;=0,"",IF(Budget_period="monthly",($E41/12)*$F41*BM$12*BM$8,IF(Budget_period="Quarterly",($E41/12*BM$7)*$F41*BM$12*BM$8,($E41/12*BM$7)*$F41*BM$12*BM$8)))</f>
        <v>0</v>
      </c>
      <c r="BN41" s="81">
        <f>IF(BN$7&lt;=0,"",IF(Budget_period="monthly",($E41/12)*$F41*BN$12*BN$8,IF(Budget_period="Quarterly",($E41/12*BN$7)*$F41*BN$12*BN$8,($E41/12*BN$7)*$F41*BN$12*BN$8)))</f>
        <v>0</v>
      </c>
      <c r="BO41" s="81">
        <f>IF(BO$7&lt;=0,"",IF(Budget_period="monthly",($E41/12)*$F41*BO$12*BO$8,IF(Budget_period="Quarterly",($E41/12*BO$7)*$F41*BO$12*BO$8,($E41/12*BO$7)*$F41*BO$12*BO$8)))</f>
        <v>0</v>
      </c>
      <c r="BP41" s="82"/>
      <c r="BQ41" s="83">
        <f t="shared" si="3"/>
        <v>0</v>
      </c>
      <c r="BR41" s="83">
        <f t="shared" si="4"/>
        <v>0</v>
      </c>
    </row>
    <row r="42" ht="15.75" hidden="1" customHeight="1" outlineLevel="1">
      <c r="A42" s="15"/>
      <c r="B42" s="77" t="s">
        <v>133</v>
      </c>
      <c r="C42" s="78"/>
      <c r="D42" s="84"/>
      <c r="E42" s="87"/>
      <c r="F42" s="86"/>
      <c r="G42" s="84"/>
      <c r="H42" s="81">
        <f>IF(H$7&lt;=0,"",IF(Budget_period="monthly",($E42/12)*$F42*H$12*H$8,IF(Budget_period="Quarterly",($E42/12*H$7)*$F42*H$12*H$8,($E42/12*H$7)*$F42*H$12*H$8)))</f>
        <v>0</v>
      </c>
      <c r="I42" s="81">
        <f>IF(I$7&lt;=0,"",IF(Budget_period="monthly",($E42/12)*$F42*I$12*I$8,IF(Budget_period="Quarterly",($E42/12*I$7)*$F42*I$12*I$8,($E42/12*I$7)*$F42*I$12*I$8)))</f>
        <v>0</v>
      </c>
      <c r="J42" s="81">
        <f>IF(J$7&lt;=0,"",IF(Budget_period="monthly",($E42/12)*$F42*J$12*J$8,IF(Budget_period="Quarterly",($E42/12*J$7)*$F42*J$12*J$8,($E42/12*J$7)*$F42*J$12*J$8)))</f>
        <v>0</v>
      </c>
      <c r="K42" s="81">
        <f>IF(K$7&lt;=0,"",IF(Budget_period="monthly",($E42/12)*$F42*K$12*K$8,IF(Budget_period="Quarterly",($E42/12*K$7)*$F42*K$12*K$8,($E42/12*K$7)*$F42*K$12*K$8)))</f>
        <v>0</v>
      </c>
      <c r="L42" s="81">
        <f>IF(L$7&lt;=0,"",IF(Budget_period="monthly",($E42/12)*$F42*L$12*L$8,IF(Budget_period="Quarterly",($E42/12*L$7)*$F42*L$12*L$8,($E42/12*L$7)*$F42*L$12*L$8)))</f>
        <v>0</v>
      </c>
      <c r="M42" s="81">
        <f>IF(M$7&lt;=0,"",IF(Budget_period="monthly",($E42/12)*$F42*M$12*M$8,IF(Budget_period="Quarterly",($E42/12*M$7)*$F42*M$12*M$8,($E42/12*M$7)*$F42*M$12*M$8)))</f>
        <v>0</v>
      </c>
      <c r="N42" s="81">
        <f>IF(N$7&lt;=0,"",IF(Budget_period="monthly",($E42/12)*$F42*N$12*N$8,IF(Budget_period="Quarterly",($E42/12*N$7)*$F42*N$12*N$8,($E42/12*N$7)*$F42*N$12*N$8)))</f>
        <v>0</v>
      </c>
      <c r="O42" s="81">
        <f>IF(O$7&lt;=0,"",IF(Budget_period="monthly",($E42/12)*$F42*O$12*O$8,IF(Budget_period="Quarterly",($E42/12*O$7)*$F42*O$12*O$8,($E42/12*O$7)*$F42*O$12*O$8)))</f>
        <v>0</v>
      </c>
      <c r="P42" s="81">
        <f>IF(P$7&lt;=0,"",IF(Budget_period="monthly",($E42/12)*$F42*P$12*P$8,IF(Budget_period="Quarterly",($E42/12*P$7)*$F42*P$12*P$8,($E42/12*P$7)*$F42*P$12*P$8)))</f>
        <v>0</v>
      </c>
      <c r="Q42" s="81">
        <f>IF(Q$7&lt;=0,"",IF(Budget_period="monthly",($E42/12)*$F42*Q$12*Q$8,IF(Budget_period="Quarterly",($E42/12*Q$7)*$F42*Q$12*Q$8,($E42/12*Q$7)*$F42*Q$12*Q$8)))</f>
        <v>0</v>
      </c>
      <c r="R42" s="81">
        <f>IF(R$7&lt;=0,"",IF(Budget_period="monthly",($E42/12)*$F42*R$12*R$8,IF(Budget_period="Quarterly",($E42/12*R$7)*$F42*R$12*R$8,($E42/12*R$7)*$F42*R$12*R$8)))</f>
        <v>0</v>
      </c>
      <c r="S42" s="81">
        <f>IF(S$7&lt;=0,"",IF(Budget_period="monthly",($E42/12)*$F42*S$12*S$8,IF(Budget_period="Quarterly",($E42/12*S$7)*$F42*S$12*S$8,($E42/12*S$7)*$F42*S$12*S$8)))</f>
        <v>0</v>
      </c>
      <c r="T42" s="81">
        <f>IF(T$7&lt;=0,"",IF(Budget_period="monthly",($E42/12)*$F42*T$12*T$8,IF(Budget_period="Quarterly",($E42/12*T$7)*$F42*T$12*T$8,($E42/12*T$7)*$F42*T$12*T$8)))</f>
        <v>0</v>
      </c>
      <c r="U42" s="81">
        <f>IF(U$7&lt;=0,"",IF(Budget_period="monthly",($E42/12)*$F42*U$12*U$8,IF(Budget_period="Quarterly",($E42/12*U$7)*$F42*U$12*U$8,($E42/12*U$7)*$F42*U$12*U$8)))</f>
        <v>0</v>
      </c>
      <c r="V42" s="81">
        <f>IF(V$7&lt;=0,"",IF(Budget_period="monthly",($E42/12)*$F42*V$12*V$8,IF(Budget_period="Quarterly",($E42/12*V$7)*$F42*V$12*V$8,($E42/12*V$7)*$F42*V$12*V$8)))</f>
        <v>0</v>
      </c>
      <c r="W42" s="81">
        <f>IF(W$7&lt;=0,"",IF(Budget_period="monthly",($E42/12)*$F42*W$12*W$8,IF(Budget_period="Quarterly",($E42/12*W$7)*$F42*W$12*W$8,($E42/12*W$7)*$F42*W$12*W$8)))</f>
        <v>0</v>
      </c>
      <c r="X42" s="81">
        <f>IF(X$7&lt;=0,"",IF(Budget_period="monthly",($E42/12)*$F42*X$12*X$8,IF(Budget_period="Quarterly",($E42/12*X$7)*$F42*X$12*X$8,($E42/12*X$7)*$F42*X$12*X$8)))</f>
        <v>0</v>
      </c>
      <c r="Y42" s="81">
        <f>IF(Y$7&lt;=0,"",IF(Budget_period="monthly",($E42/12)*$F42*Y$12*Y$8,IF(Budget_period="Quarterly",($E42/12*Y$7)*$F42*Y$12*Y$8,($E42/12*Y$7)*$F42*Y$12*Y$8)))</f>
        <v>0</v>
      </c>
      <c r="Z42" s="81">
        <f>IF(Z$7&lt;=0,"",IF(Budget_period="monthly",($E42/12)*$F42*Z$12*Z$8,IF(Budget_period="Quarterly",($E42/12*Z$7)*$F42*Z$12*Z$8,($E42/12*Z$7)*$F42*Z$12*Z$8)))</f>
        <v>0</v>
      </c>
      <c r="AA42" s="81">
        <f>IF(AA$7&lt;=0,"",IF(Budget_period="monthly",($E42/12)*$F42*AA$12*AA$8,IF(Budget_period="Quarterly",($E42/12*AA$7)*$F42*AA$12*AA$8,($E42/12*AA$7)*$F42*AA$12*AA$8)))</f>
        <v>0</v>
      </c>
      <c r="AB42" s="81">
        <f>IF(AB$7&lt;=0,"",IF(Budget_period="monthly",($E42/12)*$F42*AB$12*AB$8,IF(Budget_period="Quarterly",($E42/12*AB$7)*$F42*AB$12*AB$8,($E42/12*AB$7)*$F42*AB$12*AB$8)))</f>
        <v>0</v>
      </c>
      <c r="AC42" s="81">
        <f>IF(AC$7&lt;=0,"",IF(Budget_period="monthly",($E42/12)*$F42*AC$12*AC$8,IF(Budget_period="Quarterly",($E42/12*AC$7)*$F42*AC$12*AC$8,($E42/12*AC$7)*$F42*AC$12*AC$8)))</f>
        <v>0</v>
      </c>
      <c r="AD42" s="81">
        <f>IF(AD$7&lt;=0,"",IF(Budget_period="monthly",($E42/12)*$F42*AD$12*AD$8,IF(Budget_period="Quarterly",($E42/12*AD$7)*$F42*AD$12*AD$8,($E42/12*AD$7)*$F42*AD$12*AD$8)))</f>
        <v>0</v>
      </c>
      <c r="AE42" s="81">
        <f>IF(AE$7&lt;=0,"",IF(Budget_period="monthly",($E42/12)*$F42*AE$12*AE$8,IF(Budget_period="Quarterly",($E42/12*AE$7)*$F42*AE$12*AE$8,($E42/12*AE$7)*$F42*AE$12*AE$8)))</f>
        <v>0</v>
      </c>
      <c r="AF42" s="81">
        <f>IF(AF$7&lt;=0,"",IF(Budget_period="monthly",($E42/12)*$F42*AF$12*AF$8,IF(Budget_period="Quarterly",($E42/12*AF$7)*$F42*AF$12*AF$8,($E42/12*AF$7)*$F42*AF$12*AF$8)))</f>
        <v>0</v>
      </c>
      <c r="AG42" s="81">
        <f>IF(AG$7&lt;=0,"",IF(Budget_period="monthly",($E42/12)*$F42*AG$12*AG$8,IF(Budget_period="Quarterly",($E42/12*AG$7)*$F42*AG$12*AG$8,($E42/12*AG$7)*$F42*AG$12*AG$8)))</f>
        <v>0</v>
      </c>
      <c r="AH42" s="81">
        <f>IF(AH$7&lt;=0,"",IF(Budget_period="monthly",($E42/12)*$F42*AH$12*AH$8,IF(Budget_period="Quarterly",($E42/12*AH$7)*$F42*AH$12*AH$8,($E42/12*AH$7)*$F42*AH$12*AH$8)))</f>
        <v>0</v>
      </c>
      <c r="AI42" s="81">
        <f>IF(AI$7&lt;=0,"",IF(Budget_period="monthly",($E42/12)*$F42*AI$12*AI$8,IF(Budget_period="Quarterly",($E42/12*AI$7)*$F42*AI$12*AI$8,($E42/12*AI$7)*$F42*AI$12*AI$8)))</f>
        <v>0</v>
      </c>
      <c r="AJ42" s="81">
        <f>IF(AJ$7&lt;=0,"",IF(Budget_period="monthly",($E42/12)*$F42*AJ$12*AJ$8,IF(Budget_period="Quarterly",($E42/12*AJ$7)*$F42*AJ$12*AJ$8,($E42/12*AJ$7)*$F42*AJ$12*AJ$8)))</f>
        <v>0</v>
      </c>
      <c r="AK42" s="81">
        <f>IF(AK$7&lt;=0,"",IF(Budget_period="monthly",($E42/12)*$F42*AK$12*AK$8,IF(Budget_period="Quarterly",($E42/12*AK$7)*$F42*AK$12*AK$8,($E42/12*AK$7)*$F42*AK$12*AK$8)))</f>
        <v>0</v>
      </c>
      <c r="AL42" s="81">
        <f>IF(AL$7&lt;=0,"",IF(Budget_period="monthly",($E42/12)*$F42*AL$12*AL$8,IF(Budget_period="Quarterly",($E42/12*AL$7)*$F42*AL$12*AL$8,($E42/12*AL$7)*$F42*AL$12*AL$8)))</f>
        <v>0</v>
      </c>
      <c r="AM42" s="81">
        <f>IF(AM$7&lt;=0,"",IF(Budget_period="monthly",($E42/12)*$F42*AM$12*AM$8,IF(Budget_period="Quarterly",($E42/12*AM$7)*$F42*AM$12*AM$8,($E42/12*AM$7)*$F42*AM$12*AM$8)))</f>
        <v>0</v>
      </c>
      <c r="AN42" s="81">
        <f>IF(AN$7&lt;=0,"",IF(Budget_period="monthly",($E42/12)*$F42*AN$12*AN$8,IF(Budget_period="Quarterly",($E42/12*AN$7)*$F42*AN$12*AN$8,($E42/12*AN$7)*$F42*AN$12*AN$8)))</f>
        <v>0</v>
      </c>
      <c r="AO42" s="81">
        <f>IF(AO$7&lt;=0,"",IF(Budget_period="monthly",($E42/12)*$F42*AO$12*AO$8,IF(Budget_period="Quarterly",($E42/12*AO$7)*$F42*AO$12*AO$8,($E42/12*AO$7)*$F42*AO$12*AO$8)))</f>
        <v>0</v>
      </c>
      <c r="AP42" s="81">
        <f>IF(AP$7&lt;=0,"",IF(Budget_period="monthly",($E42/12)*$F42*AP$12*AP$8,IF(Budget_period="Quarterly",($E42/12*AP$7)*$F42*AP$12*AP$8,($E42/12*AP$7)*$F42*AP$12*AP$8)))</f>
        <v>0</v>
      </c>
      <c r="AQ42" s="81">
        <f>IF(AQ$7&lt;=0,"",IF(Budget_period="monthly",($E42/12)*$F42*AQ$12*AQ$8,IF(Budget_period="Quarterly",($E42/12*AQ$7)*$F42*AQ$12*AQ$8,($E42/12*AQ$7)*$F42*AQ$12*AQ$8)))</f>
        <v>0</v>
      </c>
      <c r="AR42" s="81">
        <f>IF(AR$7&lt;=0,"",IF(Budget_period="monthly",($E42/12)*$F42*AR$12*AR$8,IF(Budget_period="Quarterly",($E42/12*AR$7)*$F42*AR$12*AR$8,($E42/12*AR$7)*$F42*AR$12*AR$8)))</f>
        <v>0</v>
      </c>
      <c r="AS42" s="81">
        <f>IF(AS$7&lt;=0,"",IF(Budget_period="monthly",($E42/12)*$F42*AS$12*AS$8,IF(Budget_period="Quarterly",($E42/12*AS$7)*$F42*AS$12*AS$8,($E42/12*AS$7)*$F42*AS$12*AS$8)))</f>
        <v>0</v>
      </c>
      <c r="AT42" s="81">
        <f>IF(AT$7&lt;=0,"",IF(Budget_period="monthly",($E42/12)*$F42*AT$12*AT$8,IF(Budget_period="Quarterly",($E42/12*AT$7)*$F42*AT$12*AT$8,($E42/12*AT$7)*$F42*AT$12*AT$8)))</f>
        <v>0</v>
      </c>
      <c r="AU42" s="81">
        <f>IF(AU$7&lt;=0,"",IF(Budget_period="monthly",($E42/12)*$F42*AU$12*AU$8,IF(Budget_period="Quarterly",($E42/12*AU$7)*$F42*AU$12*AU$8,($E42/12*AU$7)*$F42*AU$12*AU$8)))</f>
        <v>0</v>
      </c>
      <c r="AV42" s="81">
        <f>IF(AV$7&lt;=0,"",IF(Budget_period="monthly",($E42/12)*$F42*AV$12*AV$8,IF(Budget_period="Quarterly",($E42/12*AV$7)*$F42*AV$12*AV$8,($E42/12*AV$7)*$F42*AV$12*AV$8)))</f>
        <v>0</v>
      </c>
      <c r="AW42" s="81">
        <f>IF(AW$7&lt;=0,"",IF(Budget_period="monthly",($E42/12)*$F42*AW$12*AW$8,IF(Budget_period="Quarterly",($E42/12*AW$7)*$F42*AW$12*AW$8,($E42/12*AW$7)*$F42*AW$12*AW$8)))</f>
        <v>0</v>
      </c>
      <c r="AX42" s="81">
        <f>IF(AX$7&lt;=0,"",IF(Budget_period="monthly",($E42/12)*$F42*AX$12*AX$8,IF(Budget_period="Quarterly",($E42/12*AX$7)*$F42*AX$12*AX$8,($E42/12*AX$7)*$F42*AX$12*AX$8)))</f>
        <v>0</v>
      </c>
      <c r="AY42" s="81">
        <f>IF(AY$7&lt;=0,"",IF(Budget_period="monthly",($E42/12)*$F42*AY$12*AY$8,IF(Budget_period="Quarterly",($E42/12*AY$7)*$F42*AY$12*AY$8,($E42/12*AY$7)*$F42*AY$12*AY$8)))</f>
        <v>0</v>
      </c>
      <c r="AZ42" s="81">
        <f>IF(AZ$7&lt;=0,"",IF(Budget_period="monthly",($E42/12)*$F42*AZ$12*AZ$8,IF(Budget_period="Quarterly",($E42/12*AZ$7)*$F42*AZ$12*AZ$8,($E42/12*AZ$7)*$F42*AZ$12*AZ$8)))</f>
        <v>0</v>
      </c>
      <c r="BA42" s="81">
        <f>IF(BA$7&lt;=0,"",IF(Budget_period="monthly",($E42/12)*$F42*BA$12*BA$8,IF(Budget_period="Quarterly",($E42/12*BA$7)*$F42*BA$12*BA$8,($E42/12*BA$7)*$F42*BA$12*BA$8)))</f>
        <v>0</v>
      </c>
      <c r="BB42" s="81">
        <f>IF(BB$7&lt;=0,"",IF(Budget_period="monthly",($E42/12)*$F42*BB$12*BB$8,IF(Budget_period="Quarterly",($E42/12*BB$7)*$F42*BB$12*BB$8,($E42/12*BB$7)*$F42*BB$12*BB$8)))</f>
        <v>0</v>
      </c>
      <c r="BC42" s="81">
        <f>IF(BC$7&lt;=0,"",IF(Budget_period="monthly",($E42/12)*$F42*BC$12*BC$8,IF(Budget_period="Quarterly",($E42/12*BC$7)*$F42*BC$12*BC$8,($E42/12*BC$7)*$F42*BC$12*BC$8)))</f>
        <v>0</v>
      </c>
      <c r="BD42" s="81">
        <f>IF(BD$7&lt;=0,"",IF(Budget_period="monthly",($E42/12)*$F42*BD$12*BD$8,IF(Budget_period="Quarterly",($E42/12*BD$7)*$F42*BD$12*BD$8,($E42/12*BD$7)*$F42*BD$12*BD$8)))</f>
        <v>0</v>
      </c>
      <c r="BE42" s="81">
        <f>IF(BE$7&lt;=0,"",IF(Budget_period="monthly",($E42/12)*$F42*BE$12*BE$8,IF(Budget_period="Quarterly",($E42/12*BE$7)*$F42*BE$12*BE$8,($E42/12*BE$7)*$F42*BE$12*BE$8)))</f>
        <v>0</v>
      </c>
      <c r="BF42" s="81">
        <f>IF(BF$7&lt;=0,"",IF(Budget_period="monthly",($E42/12)*$F42*BF$12*BF$8,IF(Budget_period="Quarterly",($E42/12*BF$7)*$F42*BF$12*BF$8,($E42/12*BF$7)*$F42*BF$12*BF$8)))</f>
        <v>0</v>
      </c>
      <c r="BG42" s="81">
        <f>IF(BG$7&lt;=0,"",IF(Budget_period="monthly",($E42/12)*$F42*BG$12*BG$8,IF(Budget_period="Quarterly",($E42/12*BG$7)*$F42*BG$12*BG$8,($E42/12*BG$7)*$F42*BG$12*BG$8)))</f>
        <v>0</v>
      </c>
      <c r="BH42" s="81">
        <f>IF(BH$7&lt;=0,"",IF(Budget_period="monthly",($E42/12)*$F42*BH$12*BH$8,IF(Budget_period="Quarterly",($E42/12*BH$7)*$F42*BH$12*BH$8,($E42/12*BH$7)*$F42*BH$12*BH$8)))</f>
        <v>0</v>
      </c>
      <c r="BI42" s="81">
        <f>IF(BI$7&lt;=0,"",IF(Budget_period="monthly",($E42/12)*$F42*BI$12*BI$8,IF(Budget_period="Quarterly",($E42/12*BI$7)*$F42*BI$12*BI$8,($E42/12*BI$7)*$F42*BI$12*BI$8)))</f>
        <v>0</v>
      </c>
      <c r="BJ42" s="81">
        <f>IF(BJ$7&lt;=0,"",IF(Budget_period="monthly",($E42/12)*$F42*BJ$12*BJ$8,IF(Budget_period="Quarterly",($E42/12*BJ$7)*$F42*BJ$12*BJ$8,($E42/12*BJ$7)*$F42*BJ$12*BJ$8)))</f>
        <v>0</v>
      </c>
      <c r="BK42" s="81">
        <f>IF(BK$7&lt;=0,"",IF(Budget_period="monthly",($E42/12)*$F42*BK$12*BK$8,IF(Budget_period="Quarterly",($E42/12*BK$7)*$F42*BK$12*BK$8,($E42/12*BK$7)*$F42*BK$12*BK$8)))</f>
        <v>0</v>
      </c>
      <c r="BL42" s="81">
        <f>IF(BL$7&lt;=0,"",IF(Budget_period="monthly",($E42/12)*$F42*BL$12*BL$8,IF(Budget_period="Quarterly",($E42/12*BL$7)*$F42*BL$12*BL$8,($E42/12*BL$7)*$F42*BL$12*BL$8)))</f>
        <v>0</v>
      </c>
      <c r="BM42" s="81">
        <f>IF(BM$7&lt;=0,"",IF(Budget_period="monthly",($E42/12)*$F42*BM$12*BM$8,IF(Budget_period="Quarterly",($E42/12*BM$7)*$F42*BM$12*BM$8,($E42/12*BM$7)*$F42*BM$12*BM$8)))</f>
        <v>0</v>
      </c>
      <c r="BN42" s="81">
        <f>IF(BN$7&lt;=0,"",IF(Budget_period="monthly",($E42/12)*$F42*BN$12*BN$8,IF(Budget_period="Quarterly",($E42/12*BN$7)*$F42*BN$12*BN$8,($E42/12*BN$7)*$F42*BN$12*BN$8)))</f>
        <v>0</v>
      </c>
      <c r="BO42" s="81">
        <f>IF(BO$7&lt;=0,"",IF(Budget_period="monthly",($E42/12)*$F42*BO$12*BO$8,IF(Budget_period="Quarterly",($E42/12*BO$7)*$F42*BO$12*BO$8,($E42/12*BO$7)*$F42*BO$12*BO$8)))</f>
        <v>0</v>
      </c>
      <c r="BP42" s="82"/>
      <c r="BQ42" s="83">
        <f t="shared" si="3"/>
        <v>0</v>
      </c>
      <c r="BR42" s="83">
        <f t="shared" si="4"/>
        <v>0</v>
      </c>
    </row>
    <row r="43" ht="15.75" hidden="1" customHeight="1" outlineLevel="1">
      <c r="A43" s="15"/>
      <c r="B43" s="77" t="s">
        <v>133</v>
      </c>
      <c r="C43" s="78"/>
      <c r="D43" s="84"/>
      <c r="E43" s="88"/>
      <c r="F43" s="80"/>
      <c r="G43" s="84"/>
      <c r="H43" s="81">
        <f>IF(H$7&lt;=0,"",IF(Budget_period="monthly",($E43/12)*$F43*H$12*H$8,IF(Budget_period="Quarterly",($E43/12*H$7)*$F43*H$12*H$8,($E43/12*H$7)*$F43*H$12*H$8)))</f>
        <v>0</v>
      </c>
      <c r="I43" s="81">
        <f>IF(I$7&lt;=0,"",IF(Budget_period="monthly",($E43/12)*$F43*I$12*I$8,IF(Budget_period="Quarterly",($E43/12*I$7)*$F43*I$12*I$8,($E43/12*I$7)*$F43*I$12*I$8)))</f>
        <v>0</v>
      </c>
      <c r="J43" s="81">
        <f>IF(J$7&lt;=0,"",IF(Budget_period="monthly",($E43/12)*$F43*J$12*J$8,IF(Budget_period="Quarterly",($E43/12*J$7)*$F43*J$12*J$8,($E43/12*J$7)*$F43*J$12*J$8)))</f>
        <v>0</v>
      </c>
      <c r="K43" s="81">
        <f>IF(K$7&lt;=0,"",IF(Budget_period="monthly",($E43/12)*$F43*K$12*K$8,IF(Budget_period="Quarterly",($E43/12*K$7)*$F43*K$12*K$8,($E43/12*K$7)*$F43*K$12*K$8)))</f>
        <v>0</v>
      </c>
      <c r="L43" s="81">
        <f>IF(L$7&lt;=0,"",IF(Budget_period="monthly",($E43/12)*$F43*L$12*L$8,IF(Budget_period="Quarterly",($E43/12*L$7)*$F43*L$12*L$8,($E43/12*L$7)*$F43*L$12*L$8)))</f>
        <v>0</v>
      </c>
      <c r="M43" s="81">
        <f>IF(M$7&lt;=0,"",IF(Budget_period="monthly",($E43/12)*$F43*M$12*M$8,IF(Budget_period="Quarterly",($E43/12*M$7)*$F43*M$12*M$8,($E43/12*M$7)*$F43*M$12*M$8)))</f>
        <v>0</v>
      </c>
      <c r="N43" s="81">
        <f>IF(N$7&lt;=0,"",IF(Budget_period="monthly",($E43/12)*$F43*N$12*N$8,IF(Budget_period="Quarterly",($E43/12*N$7)*$F43*N$12*N$8,($E43/12*N$7)*$F43*N$12*N$8)))</f>
        <v>0</v>
      </c>
      <c r="O43" s="81">
        <f>IF(O$7&lt;=0,"",IF(Budget_period="monthly",($E43/12)*$F43*O$12*O$8,IF(Budget_period="Quarterly",($E43/12*O$7)*$F43*O$12*O$8,($E43/12*O$7)*$F43*O$12*O$8)))</f>
        <v>0</v>
      </c>
      <c r="P43" s="81">
        <f>IF(P$7&lt;=0,"",IF(Budget_period="monthly",($E43/12)*$F43*P$12*P$8,IF(Budget_period="Quarterly",($E43/12*P$7)*$F43*P$12*P$8,($E43/12*P$7)*$F43*P$12*P$8)))</f>
        <v>0</v>
      </c>
      <c r="Q43" s="81">
        <f>IF(Q$7&lt;=0,"",IF(Budget_period="monthly",($E43/12)*$F43*Q$12*Q$8,IF(Budget_period="Quarterly",($E43/12*Q$7)*$F43*Q$12*Q$8,($E43/12*Q$7)*$F43*Q$12*Q$8)))</f>
        <v>0</v>
      </c>
      <c r="R43" s="81">
        <f>IF(R$7&lt;=0,"",IF(Budget_period="monthly",($E43/12)*$F43*R$12*R$8,IF(Budget_period="Quarterly",($E43/12*R$7)*$F43*R$12*R$8,($E43/12*R$7)*$F43*R$12*R$8)))</f>
        <v>0</v>
      </c>
      <c r="S43" s="81">
        <f>IF(S$7&lt;=0,"",IF(Budget_period="monthly",($E43/12)*$F43*S$12*S$8,IF(Budget_period="Quarterly",($E43/12*S$7)*$F43*S$12*S$8,($E43/12*S$7)*$F43*S$12*S$8)))</f>
        <v>0</v>
      </c>
      <c r="T43" s="81">
        <f>IF(T$7&lt;=0,"",IF(Budget_period="monthly",($E43/12)*$F43*T$12*T$8,IF(Budget_period="Quarterly",($E43/12*T$7)*$F43*T$12*T$8,($E43/12*T$7)*$F43*T$12*T$8)))</f>
        <v>0</v>
      </c>
      <c r="U43" s="81">
        <f>IF(U$7&lt;=0,"",IF(Budget_period="monthly",($E43/12)*$F43*U$12*U$8,IF(Budget_period="Quarterly",($E43/12*U$7)*$F43*U$12*U$8,($E43/12*U$7)*$F43*U$12*U$8)))</f>
        <v>0</v>
      </c>
      <c r="V43" s="81">
        <f>IF(V$7&lt;=0,"",IF(Budget_period="monthly",($E43/12)*$F43*V$12*V$8,IF(Budget_period="Quarterly",($E43/12*V$7)*$F43*V$12*V$8,($E43/12*V$7)*$F43*V$12*V$8)))</f>
        <v>0</v>
      </c>
      <c r="W43" s="81">
        <f>IF(W$7&lt;=0,"",IF(Budget_period="monthly",($E43/12)*$F43*W$12*W$8,IF(Budget_period="Quarterly",($E43/12*W$7)*$F43*W$12*W$8,($E43/12*W$7)*$F43*W$12*W$8)))</f>
        <v>0</v>
      </c>
      <c r="X43" s="81">
        <f>IF(X$7&lt;=0,"",IF(Budget_period="monthly",($E43/12)*$F43*X$12*X$8,IF(Budget_period="Quarterly",($E43/12*X$7)*$F43*X$12*X$8,($E43/12*X$7)*$F43*X$12*X$8)))</f>
        <v>0</v>
      </c>
      <c r="Y43" s="81">
        <f>IF(Y$7&lt;=0,"",IF(Budget_period="monthly",($E43/12)*$F43*Y$12*Y$8,IF(Budget_period="Quarterly",($E43/12*Y$7)*$F43*Y$12*Y$8,($E43/12*Y$7)*$F43*Y$12*Y$8)))</f>
        <v>0</v>
      </c>
      <c r="Z43" s="81">
        <f>IF(Z$7&lt;=0,"",IF(Budget_period="monthly",($E43/12)*$F43*Z$12*Z$8,IF(Budget_period="Quarterly",($E43/12*Z$7)*$F43*Z$12*Z$8,($E43/12*Z$7)*$F43*Z$12*Z$8)))</f>
        <v>0</v>
      </c>
      <c r="AA43" s="81">
        <f>IF(AA$7&lt;=0,"",IF(Budget_period="monthly",($E43/12)*$F43*AA$12*AA$8,IF(Budget_period="Quarterly",($E43/12*AA$7)*$F43*AA$12*AA$8,($E43/12*AA$7)*$F43*AA$12*AA$8)))</f>
        <v>0</v>
      </c>
      <c r="AB43" s="81">
        <f>IF(AB$7&lt;=0,"",IF(Budget_period="monthly",($E43/12)*$F43*AB$12*AB$8,IF(Budget_period="Quarterly",($E43/12*AB$7)*$F43*AB$12*AB$8,($E43/12*AB$7)*$F43*AB$12*AB$8)))</f>
        <v>0</v>
      </c>
      <c r="AC43" s="81">
        <f>IF(AC$7&lt;=0,"",IF(Budget_period="monthly",($E43/12)*$F43*AC$12*AC$8,IF(Budget_period="Quarterly",($E43/12*AC$7)*$F43*AC$12*AC$8,($E43/12*AC$7)*$F43*AC$12*AC$8)))</f>
        <v>0</v>
      </c>
      <c r="AD43" s="81">
        <f>IF(AD$7&lt;=0,"",IF(Budget_period="monthly",($E43/12)*$F43*AD$12*AD$8,IF(Budget_period="Quarterly",($E43/12*AD$7)*$F43*AD$12*AD$8,($E43/12*AD$7)*$F43*AD$12*AD$8)))</f>
        <v>0</v>
      </c>
      <c r="AE43" s="81">
        <f>IF(AE$7&lt;=0,"",IF(Budget_period="monthly",($E43/12)*$F43*AE$12*AE$8,IF(Budget_period="Quarterly",($E43/12*AE$7)*$F43*AE$12*AE$8,($E43/12*AE$7)*$F43*AE$12*AE$8)))</f>
        <v>0</v>
      </c>
      <c r="AF43" s="81">
        <f>IF(AF$7&lt;=0,"",IF(Budget_period="monthly",($E43/12)*$F43*AF$12*AF$8,IF(Budget_period="Quarterly",($E43/12*AF$7)*$F43*AF$12*AF$8,($E43/12*AF$7)*$F43*AF$12*AF$8)))</f>
        <v>0</v>
      </c>
      <c r="AG43" s="81">
        <f>IF(AG$7&lt;=0,"",IF(Budget_period="monthly",($E43/12)*$F43*AG$12*AG$8,IF(Budget_period="Quarterly",($E43/12*AG$7)*$F43*AG$12*AG$8,($E43/12*AG$7)*$F43*AG$12*AG$8)))</f>
        <v>0</v>
      </c>
      <c r="AH43" s="81">
        <f>IF(AH$7&lt;=0,"",IF(Budget_period="monthly",($E43/12)*$F43*AH$12*AH$8,IF(Budget_period="Quarterly",($E43/12*AH$7)*$F43*AH$12*AH$8,($E43/12*AH$7)*$F43*AH$12*AH$8)))</f>
        <v>0</v>
      </c>
      <c r="AI43" s="81">
        <f>IF(AI$7&lt;=0,"",IF(Budget_period="monthly",($E43/12)*$F43*AI$12*AI$8,IF(Budget_period="Quarterly",($E43/12*AI$7)*$F43*AI$12*AI$8,($E43/12*AI$7)*$F43*AI$12*AI$8)))</f>
        <v>0</v>
      </c>
      <c r="AJ43" s="81">
        <f>IF(AJ$7&lt;=0,"",IF(Budget_period="monthly",($E43/12)*$F43*AJ$12*AJ$8,IF(Budget_period="Quarterly",($E43/12*AJ$7)*$F43*AJ$12*AJ$8,($E43/12*AJ$7)*$F43*AJ$12*AJ$8)))</f>
        <v>0</v>
      </c>
      <c r="AK43" s="81">
        <f>IF(AK$7&lt;=0,"",IF(Budget_period="monthly",($E43/12)*$F43*AK$12*AK$8,IF(Budget_period="Quarterly",($E43/12*AK$7)*$F43*AK$12*AK$8,($E43/12*AK$7)*$F43*AK$12*AK$8)))</f>
        <v>0</v>
      </c>
      <c r="AL43" s="81">
        <f>IF(AL$7&lt;=0,"",IF(Budget_period="monthly",($E43/12)*$F43*AL$12*AL$8,IF(Budget_period="Quarterly",($E43/12*AL$7)*$F43*AL$12*AL$8,($E43/12*AL$7)*$F43*AL$12*AL$8)))</f>
        <v>0</v>
      </c>
      <c r="AM43" s="81">
        <f>IF(AM$7&lt;=0,"",IF(Budget_period="monthly",($E43/12)*$F43*AM$12*AM$8,IF(Budget_period="Quarterly",($E43/12*AM$7)*$F43*AM$12*AM$8,($E43/12*AM$7)*$F43*AM$12*AM$8)))</f>
        <v>0</v>
      </c>
      <c r="AN43" s="81">
        <f>IF(AN$7&lt;=0,"",IF(Budget_period="monthly",($E43/12)*$F43*AN$12*AN$8,IF(Budget_period="Quarterly",($E43/12*AN$7)*$F43*AN$12*AN$8,($E43/12*AN$7)*$F43*AN$12*AN$8)))</f>
        <v>0</v>
      </c>
      <c r="AO43" s="81">
        <f>IF(AO$7&lt;=0,"",IF(Budget_period="monthly",($E43/12)*$F43*AO$12*AO$8,IF(Budget_period="Quarterly",($E43/12*AO$7)*$F43*AO$12*AO$8,($E43/12*AO$7)*$F43*AO$12*AO$8)))</f>
        <v>0</v>
      </c>
      <c r="AP43" s="81">
        <f>IF(AP$7&lt;=0,"",IF(Budget_period="monthly",($E43/12)*$F43*AP$12*AP$8,IF(Budget_period="Quarterly",($E43/12*AP$7)*$F43*AP$12*AP$8,($E43/12*AP$7)*$F43*AP$12*AP$8)))</f>
        <v>0</v>
      </c>
      <c r="AQ43" s="81">
        <f>IF(AQ$7&lt;=0,"",IF(Budget_period="monthly",($E43/12)*$F43*AQ$12*AQ$8,IF(Budget_period="Quarterly",($E43/12*AQ$7)*$F43*AQ$12*AQ$8,($E43/12*AQ$7)*$F43*AQ$12*AQ$8)))</f>
        <v>0</v>
      </c>
      <c r="AR43" s="81">
        <f>IF(AR$7&lt;=0,"",IF(Budget_period="monthly",($E43/12)*$F43*AR$12*AR$8,IF(Budget_period="Quarterly",($E43/12*AR$7)*$F43*AR$12*AR$8,($E43/12*AR$7)*$F43*AR$12*AR$8)))</f>
        <v>0</v>
      </c>
      <c r="AS43" s="81">
        <f>IF(AS$7&lt;=0,"",IF(Budget_period="monthly",($E43/12)*$F43*AS$12*AS$8,IF(Budget_period="Quarterly",($E43/12*AS$7)*$F43*AS$12*AS$8,($E43/12*AS$7)*$F43*AS$12*AS$8)))</f>
        <v>0</v>
      </c>
      <c r="AT43" s="81">
        <f>IF(AT$7&lt;=0,"",IF(Budget_period="monthly",($E43/12)*$F43*AT$12*AT$8,IF(Budget_period="Quarterly",($E43/12*AT$7)*$F43*AT$12*AT$8,($E43/12*AT$7)*$F43*AT$12*AT$8)))</f>
        <v>0</v>
      </c>
      <c r="AU43" s="81">
        <f>IF(AU$7&lt;=0,"",IF(Budget_period="monthly",($E43/12)*$F43*AU$12*AU$8,IF(Budget_period="Quarterly",($E43/12*AU$7)*$F43*AU$12*AU$8,($E43/12*AU$7)*$F43*AU$12*AU$8)))</f>
        <v>0</v>
      </c>
      <c r="AV43" s="81">
        <f>IF(AV$7&lt;=0,"",IF(Budget_period="monthly",($E43/12)*$F43*AV$12*AV$8,IF(Budget_period="Quarterly",($E43/12*AV$7)*$F43*AV$12*AV$8,($E43/12*AV$7)*$F43*AV$12*AV$8)))</f>
        <v>0</v>
      </c>
      <c r="AW43" s="81">
        <f>IF(AW$7&lt;=0,"",IF(Budget_period="monthly",($E43/12)*$F43*AW$12*AW$8,IF(Budget_period="Quarterly",($E43/12*AW$7)*$F43*AW$12*AW$8,($E43/12*AW$7)*$F43*AW$12*AW$8)))</f>
        <v>0</v>
      </c>
      <c r="AX43" s="81">
        <f>IF(AX$7&lt;=0,"",IF(Budget_period="monthly",($E43/12)*$F43*AX$12*AX$8,IF(Budget_period="Quarterly",($E43/12*AX$7)*$F43*AX$12*AX$8,($E43/12*AX$7)*$F43*AX$12*AX$8)))</f>
        <v>0</v>
      </c>
      <c r="AY43" s="81">
        <f>IF(AY$7&lt;=0,"",IF(Budget_period="monthly",($E43/12)*$F43*AY$12*AY$8,IF(Budget_period="Quarterly",($E43/12*AY$7)*$F43*AY$12*AY$8,($E43/12*AY$7)*$F43*AY$12*AY$8)))</f>
        <v>0</v>
      </c>
      <c r="AZ43" s="81">
        <f>IF(AZ$7&lt;=0,"",IF(Budget_period="monthly",($E43/12)*$F43*AZ$12*AZ$8,IF(Budget_period="Quarterly",($E43/12*AZ$7)*$F43*AZ$12*AZ$8,($E43/12*AZ$7)*$F43*AZ$12*AZ$8)))</f>
        <v>0</v>
      </c>
      <c r="BA43" s="81">
        <f>IF(BA$7&lt;=0,"",IF(Budget_period="monthly",($E43/12)*$F43*BA$12*BA$8,IF(Budget_period="Quarterly",($E43/12*BA$7)*$F43*BA$12*BA$8,($E43/12*BA$7)*$F43*BA$12*BA$8)))</f>
        <v>0</v>
      </c>
      <c r="BB43" s="81">
        <f>IF(BB$7&lt;=0,"",IF(Budget_period="monthly",($E43/12)*$F43*BB$12*BB$8,IF(Budget_period="Quarterly",($E43/12*BB$7)*$F43*BB$12*BB$8,($E43/12*BB$7)*$F43*BB$12*BB$8)))</f>
        <v>0</v>
      </c>
      <c r="BC43" s="81">
        <f>IF(BC$7&lt;=0,"",IF(Budget_period="monthly",($E43/12)*$F43*BC$12*BC$8,IF(Budget_period="Quarterly",($E43/12*BC$7)*$F43*BC$12*BC$8,($E43/12*BC$7)*$F43*BC$12*BC$8)))</f>
        <v>0</v>
      </c>
      <c r="BD43" s="81">
        <f>IF(BD$7&lt;=0,"",IF(Budget_period="monthly",($E43/12)*$F43*BD$12*BD$8,IF(Budget_period="Quarterly",($E43/12*BD$7)*$F43*BD$12*BD$8,($E43/12*BD$7)*$F43*BD$12*BD$8)))</f>
        <v>0</v>
      </c>
      <c r="BE43" s="81">
        <f>IF(BE$7&lt;=0,"",IF(Budget_period="monthly",($E43/12)*$F43*BE$12*BE$8,IF(Budget_period="Quarterly",($E43/12*BE$7)*$F43*BE$12*BE$8,($E43/12*BE$7)*$F43*BE$12*BE$8)))</f>
        <v>0</v>
      </c>
      <c r="BF43" s="81">
        <f>IF(BF$7&lt;=0,"",IF(Budget_period="monthly",($E43/12)*$F43*BF$12*BF$8,IF(Budget_period="Quarterly",($E43/12*BF$7)*$F43*BF$12*BF$8,($E43/12*BF$7)*$F43*BF$12*BF$8)))</f>
        <v>0</v>
      </c>
      <c r="BG43" s="81">
        <f>IF(BG$7&lt;=0,"",IF(Budget_period="monthly",($E43/12)*$F43*BG$12*BG$8,IF(Budget_period="Quarterly",($E43/12*BG$7)*$F43*BG$12*BG$8,($E43/12*BG$7)*$F43*BG$12*BG$8)))</f>
        <v>0</v>
      </c>
      <c r="BH43" s="81">
        <f>IF(BH$7&lt;=0,"",IF(Budget_period="monthly",($E43/12)*$F43*BH$12*BH$8,IF(Budget_period="Quarterly",($E43/12*BH$7)*$F43*BH$12*BH$8,($E43/12*BH$7)*$F43*BH$12*BH$8)))</f>
        <v>0</v>
      </c>
      <c r="BI43" s="81">
        <f>IF(BI$7&lt;=0,"",IF(Budget_period="monthly",($E43/12)*$F43*BI$12*BI$8,IF(Budget_period="Quarterly",($E43/12*BI$7)*$F43*BI$12*BI$8,($E43/12*BI$7)*$F43*BI$12*BI$8)))</f>
        <v>0</v>
      </c>
      <c r="BJ43" s="81">
        <f>IF(BJ$7&lt;=0,"",IF(Budget_period="monthly",($E43/12)*$F43*BJ$12*BJ$8,IF(Budget_period="Quarterly",($E43/12*BJ$7)*$F43*BJ$12*BJ$8,($E43/12*BJ$7)*$F43*BJ$12*BJ$8)))</f>
        <v>0</v>
      </c>
      <c r="BK43" s="81">
        <f>IF(BK$7&lt;=0,"",IF(Budget_period="monthly",($E43/12)*$F43*BK$12*BK$8,IF(Budget_period="Quarterly",($E43/12*BK$7)*$F43*BK$12*BK$8,($E43/12*BK$7)*$F43*BK$12*BK$8)))</f>
        <v>0</v>
      </c>
      <c r="BL43" s="81">
        <f>IF(BL$7&lt;=0,"",IF(Budget_period="monthly",($E43/12)*$F43*BL$12*BL$8,IF(Budget_period="Quarterly",($E43/12*BL$7)*$F43*BL$12*BL$8,($E43/12*BL$7)*$F43*BL$12*BL$8)))</f>
        <v>0</v>
      </c>
      <c r="BM43" s="81">
        <f>IF(BM$7&lt;=0,"",IF(Budget_period="monthly",($E43/12)*$F43*BM$12*BM$8,IF(Budget_period="Quarterly",($E43/12*BM$7)*$F43*BM$12*BM$8,($E43/12*BM$7)*$F43*BM$12*BM$8)))</f>
        <v>0</v>
      </c>
      <c r="BN43" s="81">
        <f>IF(BN$7&lt;=0,"",IF(Budget_period="monthly",($E43/12)*$F43*BN$12*BN$8,IF(Budget_period="Quarterly",($E43/12*BN$7)*$F43*BN$12*BN$8,($E43/12*BN$7)*$F43*BN$12*BN$8)))</f>
        <v>0</v>
      </c>
      <c r="BO43" s="81">
        <f>IF(BO$7&lt;=0,"",IF(Budget_period="monthly",($E43/12)*$F43*BO$12*BO$8,IF(Budget_period="Quarterly",($E43/12*BO$7)*$F43*BO$12*BO$8,($E43/12*BO$7)*$F43*BO$12*BO$8)))</f>
        <v>0</v>
      </c>
      <c r="BP43" s="82"/>
      <c r="BQ43" s="83">
        <f t="shared" si="3"/>
        <v>0</v>
      </c>
      <c r="BR43" s="83">
        <f t="shared" si="4"/>
        <v>0</v>
      </c>
    </row>
    <row r="44" ht="15.75" customHeight="1">
      <c r="A44" s="15"/>
      <c r="B44" s="89" t="s">
        <v>134</v>
      </c>
      <c r="C44" s="90"/>
      <c r="D44" s="90"/>
      <c r="E44" s="90"/>
      <c r="F44" s="90"/>
      <c r="G44" s="71"/>
      <c r="H44" s="91">
        <f t="shared" ref="H44:BO44" si="5">SUBTOTAL(9,H15:H43)</f>
        <v>0</v>
      </c>
      <c r="I44" s="91">
        <f t="shared" si="5"/>
        <v>0</v>
      </c>
      <c r="J44" s="91">
        <f t="shared" si="5"/>
        <v>0</v>
      </c>
      <c r="K44" s="91">
        <f t="shared" si="5"/>
        <v>0</v>
      </c>
      <c r="L44" s="91">
        <f t="shared" si="5"/>
        <v>0</v>
      </c>
      <c r="M44" s="91">
        <f t="shared" si="5"/>
        <v>0</v>
      </c>
      <c r="N44" s="91">
        <f t="shared" si="5"/>
        <v>0</v>
      </c>
      <c r="O44" s="91">
        <f t="shared" si="5"/>
        <v>0</v>
      </c>
      <c r="P44" s="91">
        <f t="shared" si="5"/>
        <v>0</v>
      </c>
      <c r="Q44" s="91">
        <f t="shared" si="5"/>
        <v>0</v>
      </c>
      <c r="R44" s="91">
        <f t="shared" si="5"/>
        <v>0</v>
      </c>
      <c r="S44" s="91">
        <f t="shared" si="5"/>
        <v>0</v>
      </c>
      <c r="T44" s="91">
        <f t="shared" si="5"/>
        <v>0</v>
      </c>
      <c r="U44" s="91">
        <f t="shared" si="5"/>
        <v>0</v>
      </c>
      <c r="V44" s="91">
        <f t="shared" si="5"/>
        <v>0</v>
      </c>
      <c r="W44" s="91">
        <f t="shared" si="5"/>
        <v>0</v>
      </c>
      <c r="X44" s="91">
        <f t="shared" si="5"/>
        <v>0</v>
      </c>
      <c r="Y44" s="91">
        <f t="shared" si="5"/>
        <v>0</v>
      </c>
      <c r="Z44" s="91">
        <f t="shared" si="5"/>
        <v>0</v>
      </c>
      <c r="AA44" s="91">
        <f t="shared" si="5"/>
        <v>0</v>
      </c>
      <c r="AB44" s="91">
        <f t="shared" si="5"/>
        <v>0</v>
      </c>
      <c r="AC44" s="91">
        <f t="shared" si="5"/>
        <v>0</v>
      </c>
      <c r="AD44" s="91">
        <f t="shared" si="5"/>
        <v>0</v>
      </c>
      <c r="AE44" s="91">
        <f t="shared" si="5"/>
        <v>0</v>
      </c>
      <c r="AF44" s="91">
        <f t="shared" si="5"/>
        <v>0</v>
      </c>
      <c r="AG44" s="91">
        <f t="shared" si="5"/>
        <v>0</v>
      </c>
      <c r="AH44" s="91">
        <f t="shared" si="5"/>
        <v>0</v>
      </c>
      <c r="AI44" s="91">
        <f t="shared" si="5"/>
        <v>0</v>
      </c>
      <c r="AJ44" s="91">
        <f t="shared" si="5"/>
        <v>0</v>
      </c>
      <c r="AK44" s="91">
        <f t="shared" si="5"/>
        <v>0</v>
      </c>
      <c r="AL44" s="91">
        <f t="shared" si="5"/>
        <v>0</v>
      </c>
      <c r="AM44" s="91">
        <f t="shared" si="5"/>
        <v>0</v>
      </c>
      <c r="AN44" s="91">
        <f t="shared" si="5"/>
        <v>0</v>
      </c>
      <c r="AO44" s="91">
        <f t="shared" si="5"/>
        <v>0</v>
      </c>
      <c r="AP44" s="91">
        <f t="shared" si="5"/>
        <v>0</v>
      </c>
      <c r="AQ44" s="91">
        <f t="shared" si="5"/>
        <v>0</v>
      </c>
      <c r="AR44" s="91">
        <f t="shared" si="5"/>
        <v>0</v>
      </c>
      <c r="AS44" s="91">
        <f t="shared" si="5"/>
        <v>0</v>
      </c>
      <c r="AT44" s="91">
        <f t="shared" si="5"/>
        <v>0</v>
      </c>
      <c r="AU44" s="91">
        <f t="shared" si="5"/>
        <v>0</v>
      </c>
      <c r="AV44" s="91">
        <f t="shared" si="5"/>
        <v>0</v>
      </c>
      <c r="AW44" s="91">
        <f t="shared" si="5"/>
        <v>0</v>
      </c>
      <c r="AX44" s="91">
        <f t="shared" si="5"/>
        <v>0</v>
      </c>
      <c r="AY44" s="91">
        <f t="shared" si="5"/>
        <v>0</v>
      </c>
      <c r="AZ44" s="91">
        <f t="shared" si="5"/>
        <v>0</v>
      </c>
      <c r="BA44" s="91">
        <f t="shared" si="5"/>
        <v>0</v>
      </c>
      <c r="BB44" s="91">
        <f t="shared" si="5"/>
        <v>0</v>
      </c>
      <c r="BC44" s="91">
        <f t="shared" si="5"/>
        <v>0</v>
      </c>
      <c r="BD44" s="91">
        <f t="shared" si="5"/>
        <v>0</v>
      </c>
      <c r="BE44" s="91">
        <f t="shared" si="5"/>
        <v>0</v>
      </c>
      <c r="BF44" s="91">
        <f t="shared" si="5"/>
        <v>0</v>
      </c>
      <c r="BG44" s="91">
        <f t="shared" si="5"/>
        <v>0</v>
      </c>
      <c r="BH44" s="91">
        <f t="shared" si="5"/>
        <v>0</v>
      </c>
      <c r="BI44" s="91">
        <f t="shared" si="5"/>
        <v>0</v>
      </c>
      <c r="BJ44" s="91">
        <f t="shared" si="5"/>
        <v>0</v>
      </c>
      <c r="BK44" s="91">
        <f t="shared" si="5"/>
        <v>0</v>
      </c>
      <c r="BL44" s="91">
        <f t="shared" si="5"/>
        <v>0</v>
      </c>
      <c r="BM44" s="91">
        <f t="shared" si="5"/>
        <v>0</v>
      </c>
      <c r="BN44" s="91">
        <f t="shared" si="5"/>
        <v>0</v>
      </c>
      <c r="BO44" s="91">
        <f t="shared" si="5"/>
        <v>0</v>
      </c>
      <c r="BP44" s="92"/>
      <c r="BQ44" s="93">
        <f t="shared" ref="BQ44:BR44" si="6">SUBTOTAL(9,BQ15:BQ43)</f>
        <v>0</v>
      </c>
      <c r="BR44" s="93">
        <f t="shared" si="6"/>
        <v>0</v>
      </c>
    </row>
    <row r="45" ht="15.75" customHeight="1">
      <c r="A45" s="15"/>
      <c r="B45" s="15"/>
      <c r="C45" s="15"/>
      <c r="D45" s="15"/>
      <c r="E45" s="15"/>
      <c r="F45" s="94"/>
      <c r="G45" s="1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AP45" s="95"/>
      <c r="AQ45" s="95"/>
      <c r="AR45" s="95"/>
      <c r="AS45" s="95"/>
      <c r="AT45" s="95"/>
      <c r="AU45" s="95"/>
      <c r="AV45" s="95"/>
      <c r="AW45" s="95"/>
      <c r="AX45" s="95"/>
      <c r="AY45" s="95"/>
      <c r="AZ45" s="95"/>
      <c r="BA45" s="95"/>
      <c r="BB45" s="95"/>
      <c r="BC45" s="95"/>
      <c r="BD45" s="95"/>
      <c r="BE45" s="95"/>
      <c r="BF45" s="95"/>
      <c r="BG45" s="95"/>
      <c r="BH45" s="95"/>
      <c r="BI45" s="95"/>
      <c r="BJ45" s="95"/>
      <c r="BK45" s="95"/>
      <c r="BL45" s="95"/>
      <c r="BM45" s="95"/>
      <c r="BN45" s="95"/>
      <c r="BO45" s="95"/>
      <c r="BP45" s="82"/>
      <c r="BQ45" s="82"/>
      <c r="BR45" s="82"/>
    </row>
    <row r="46" ht="15.75" customHeight="1">
      <c r="A46" s="15"/>
      <c r="B46" s="96" t="s">
        <v>135</v>
      </c>
      <c r="E46" s="32" t="s">
        <v>136</v>
      </c>
      <c r="G46" s="1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5"/>
      <c r="AY46" s="95"/>
      <c r="AZ46" s="95"/>
      <c r="BA46" s="95"/>
      <c r="BB46" s="95"/>
      <c r="BC46" s="95"/>
      <c r="BD46" s="95"/>
      <c r="BE46" s="95"/>
      <c r="BF46" s="95"/>
      <c r="BG46" s="95"/>
      <c r="BH46" s="95"/>
      <c r="BI46" s="95"/>
      <c r="BJ46" s="95"/>
      <c r="BK46" s="95"/>
      <c r="BL46" s="95"/>
      <c r="BM46" s="95"/>
      <c r="BN46" s="95"/>
      <c r="BO46" s="95"/>
      <c r="BP46" s="82"/>
      <c r="BQ46" s="82"/>
      <c r="BR46" s="82"/>
    </row>
    <row r="47" ht="15.75" customHeight="1">
      <c r="A47" s="15"/>
      <c r="B47" s="69" t="s">
        <v>125</v>
      </c>
      <c r="C47" s="70" t="s">
        <v>137</v>
      </c>
      <c r="D47" s="71"/>
      <c r="E47" s="69" t="s">
        <v>138</v>
      </c>
      <c r="F47" s="69" t="s">
        <v>139</v>
      </c>
      <c r="G47" s="69" t="s">
        <v>129</v>
      </c>
      <c r="H47" s="73" t="str">
        <f>IF(Budget_period="monthly","Month "&amp;H$6,IF(Budget_period="quarterly","Quarter "&amp;H$6,"Year "&amp;H$6))</f>
        <v>Year 1</v>
      </c>
      <c r="I47" s="73" t="str">
        <f>IF(Budget_period="monthly","Month "&amp;I$6,IF(Budget_period="quarterly","Quarter "&amp;I$6,"Year "&amp;I$6))</f>
        <v>Year 2</v>
      </c>
      <c r="J47" s="73" t="str">
        <f>IF(Budget_period="monthly","Month "&amp;J$6,IF(Budget_period="quarterly","Quarter "&amp;J$6,"Year "&amp;J$6))</f>
        <v>Year 3</v>
      </c>
      <c r="K47" s="73" t="str">
        <f>IF(Budget_period="monthly","Month "&amp;K$6,IF(Budget_period="quarterly","Quarter "&amp;K$6,"Year "&amp;K$6))</f>
        <v>Year 4</v>
      </c>
      <c r="L47" s="73" t="str">
        <f>IF(Budget_period="monthly","Month "&amp;L$6,IF(Budget_period="quarterly","Quarter "&amp;L$6,"Year "&amp;L$6))</f>
        <v>Year 5</v>
      </c>
      <c r="M47" s="73" t="str">
        <f>IF(Budget_period="monthly","Month "&amp;M$6,IF(Budget_period="quarterly","Quarter "&amp;M$6,"Year "&amp;M$6))</f>
        <v>Year 6</v>
      </c>
      <c r="N47" s="73" t="str">
        <f>IF(Budget_period="monthly","Month "&amp;N$6,IF(Budget_period="quarterly","Quarter "&amp;N$6,"Year "&amp;N$6))</f>
        <v>Year 7</v>
      </c>
      <c r="O47" s="73" t="str">
        <f>IF(Budget_period="monthly","Month "&amp;O$6,IF(Budget_period="quarterly","Quarter "&amp;O$6,"Year "&amp;O$6))</f>
        <v>Year 8</v>
      </c>
      <c r="P47" s="73" t="str">
        <f>IF(Budget_period="monthly","Month "&amp;P$6,IF(Budget_period="quarterly","Quarter "&amp;P$6,"Year "&amp;P$6))</f>
        <v>Year 9</v>
      </c>
      <c r="Q47" s="73" t="str">
        <f>IF(Budget_period="monthly","Month "&amp;Q$6,IF(Budget_period="quarterly","Quarter "&amp;Q$6,"Year "&amp;Q$6))</f>
        <v>Year 10</v>
      </c>
      <c r="R47" s="73" t="str">
        <f>IF(Budget_period="monthly","Month "&amp;R$6,IF(Budget_period="quarterly","Quarter "&amp;R$6,"Year "&amp;R$6))</f>
        <v>Year 11</v>
      </c>
      <c r="S47" s="73" t="str">
        <f>IF(Budget_period="monthly","Month "&amp;S$6,IF(Budget_period="quarterly","Quarter "&amp;S$6,"Year "&amp;S$6))</f>
        <v>Year 12</v>
      </c>
      <c r="T47" s="73" t="str">
        <f>IF(Budget_period="monthly","Month "&amp;T$6,IF(Budget_period="quarterly","Quarter "&amp;T$6,"Year "&amp;T$6))</f>
        <v>Year 13</v>
      </c>
      <c r="U47" s="73" t="str">
        <f>IF(Budget_period="monthly","Month "&amp;U$6,IF(Budget_period="quarterly","Quarter "&amp;U$6,"Year "&amp;U$6))</f>
        <v>Year 14</v>
      </c>
      <c r="V47" s="73" t="str">
        <f>IF(Budget_period="monthly","Month "&amp;V$6,IF(Budget_period="quarterly","Quarter "&amp;V$6,"Year "&amp;V$6))</f>
        <v>Year 15</v>
      </c>
      <c r="W47" s="73" t="str">
        <f>IF(Budget_period="monthly","Month "&amp;W$6,IF(Budget_period="quarterly","Quarter "&amp;W$6,"Year "&amp;W$6))</f>
        <v>Year 16</v>
      </c>
      <c r="X47" s="73" t="str">
        <f>IF(Budget_period="monthly","Month "&amp;X$6,IF(Budget_period="quarterly","Quarter "&amp;X$6,"Year "&amp;X$6))</f>
        <v>Year 17</v>
      </c>
      <c r="Y47" s="73" t="str">
        <f>IF(Budget_period="monthly","Month "&amp;Y$6,IF(Budget_period="quarterly","Quarter "&amp;Y$6,"Year "&amp;Y$6))</f>
        <v>Year 18</v>
      </c>
      <c r="Z47" s="73" t="str">
        <f>IF(Budget_period="monthly","Month "&amp;Z$6,IF(Budget_period="quarterly","Quarter "&amp;Z$6,"Year "&amp;Z$6))</f>
        <v>Year 19</v>
      </c>
      <c r="AA47" s="73" t="str">
        <f>IF(Budget_period="monthly","Month "&amp;AA$6,IF(Budget_period="quarterly","Quarter "&amp;AA$6,"Year "&amp;AA$6))</f>
        <v>Year 20</v>
      </c>
      <c r="AB47" s="73" t="str">
        <f>IF(Budget_period="monthly","Month "&amp;AB$6,IF(Budget_period="quarterly","Quarter "&amp;AB$6,"Year "&amp;AB$6))</f>
        <v>Year 21</v>
      </c>
      <c r="AC47" s="73" t="str">
        <f>IF(Budget_period="monthly","Month "&amp;AC$6,IF(Budget_period="quarterly","Quarter "&amp;AC$6,"Year "&amp;AC$6))</f>
        <v>Year 22</v>
      </c>
      <c r="AD47" s="73" t="str">
        <f>IF(Budget_period="monthly","Month "&amp;AD$6,IF(Budget_period="quarterly","Quarter "&amp;AD$6,"Year "&amp;AD$6))</f>
        <v>Year 23</v>
      </c>
      <c r="AE47" s="73" t="str">
        <f>IF(Budget_period="monthly","Month "&amp;AE$6,IF(Budget_period="quarterly","Quarter "&amp;AE$6,"Year "&amp;AE$6))</f>
        <v>Year 24</v>
      </c>
      <c r="AF47" s="73" t="str">
        <f>IF(Budget_period="monthly","Month "&amp;AF$6,IF(Budget_period="quarterly","Quarter "&amp;AF$6,"Year "&amp;AF$6))</f>
        <v>Year 25</v>
      </c>
      <c r="AG47" s="73" t="str">
        <f>IF(Budget_period="monthly","Month "&amp;AG$6,IF(Budget_period="quarterly","Quarter "&amp;AG$6,"Year "&amp;AG$6))</f>
        <v>Year 26</v>
      </c>
      <c r="AH47" s="73" t="str">
        <f>IF(Budget_period="monthly","Month "&amp;AH$6,IF(Budget_period="quarterly","Quarter "&amp;AH$6,"Year "&amp;AH$6))</f>
        <v>Year 27</v>
      </c>
      <c r="AI47" s="73" t="str">
        <f>IF(Budget_period="monthly","Month "&amp;AI$6,IF(Budget_period="quarterly","Quarter "&amp;AI$6,"Year "&amp;AI$6))</f>
        <v>Year 28</v>
      </c>
      <c r="AJ47" s="73" t="str">
        <f>IF(Budget_period="monthly","Month "&amp;AJ$6,IF(Budget_period="quarterly","Quarter "&amp;AJ$6,"Year "&amp;AJ$6))</f>
        <v>Year 29</v>
      </c>
      <c r="AK47" s="73" t="str">
        <f>IF(Budget_period="monthly","Month "&amp;AK$6,IF(Budget_period="quarterly","Quarter "&amp;AK$6,"Year "&amp;AK$6))</f>
        <v>Year 30</v>
      </c>
      <c r="AL47" s="73" t="str">
        <f>IF(Budget_period="monthly","Month "&amp;AL$6,IF(Budget_period="quarterly","Quarter "&amp;AL$6,"Year "&amp;AL$6))</f>
        <v>Year 31</v>
      </c>
      <c r="AM47" s="73" t="str">
        <f>IF(Budget_period="monthly","Month "&amp;AM$6,IF(Budget_period="quarterly","Quarter "&amp;AM$6,"Year "&amp;AM$6))</f>
        <v>Year 32</v>
      </c>
      <c r="AN47" s="73" t="str">
        <f>IF(Budget_period="monthly","Month "&amp;AN$6,IF(Budget_period="quarterly","Quarter "&amp;AN$6,"Year "&amp;AN$6))</f>
        <v>Year 33</v>
      </c>
      <c r="AO47" s="73" t="str">
        <f>IF(Budget_period="monthly","Month "&amp;AO$6,IF(Budget_period="quarterly","Quarter "&amp;AO$6,"Year "&amp;AO$6))</f>
        <v>Year 34</v>
      </c>
      <c r="AP47" s="73" t="str">
        <f>IF(Budget_period="monthly","Month "&amp;AP$6,IF(Budget_period="quarterly","Quarter "&amp;AP$6,"Year "&amp;AP$6))</f>
        <v>Year 35</v>
      </c>
      <c r="AQ47" s="73" t="str">
        <f>IF(Budget_period="monthly","Month "&amp;AQ$6,IF(Budget_period="quarterly","Quarter "&amp;AQ$6,"Year "&amp;AQ$6))</f>
        <v>Year 36</v>
      </c>
      <c r="AR47" s="73" t="str">
        <f>IF(Budget_period="monthly","Month "&amp;AR$6,IF(Budget_period="quarterly","Quarter "&amp;AR$6,"Year "&amp;AR$6))</f>
        <v>Year 37</v>
      </c>
      <c r="AS47" s="73" t="str">
        <f>IF(Budget_period="monthly","Month "&amp;AS$6,IF(Budget_period="quarterly","Quarter "&amp;AS$6,"Year "&amp;AS$6))</f>
        <v>Year 38</v>
      </c>
      <c r="AT47" s="73" t="str">
        <f>IF(Budget_period="monthly","Month "&amp;AT$6,IF(Budget_period="quarterly","Quarter "&amp;AT$6,"Year "&amp;AT$6))</f>
        <v>Year 39</v>
      </c>
      <c r="AU47" s="73" t="str">
        <f>IF(Budget_period="monthly","Month "&amp;AU$6,IF(Budget_period="quarterly","Quarter "&amp;AU$6,"Year "&amp;AU$6))</f>
        <v>Year 40</v>
      </c>
      <c r="AV47" s="73" t="str">
        <f>IF(Budget_period="monthly","Month "&amp;AV$6,IF(Budget_period="quarterly","Quarter "&amp;AV$6,"Year "&amp;AV$6))</f>
        <v>Year 41</v>
      </c>
      <c r="AW47" s="73" t="str">
        <f>IF(Budget_period="monthly","Month "&amp;AW$6,IF(Budget_period="quarterly","Quarter "&amp;AW$6,"Year "&amp;AW$6))</f>
        <v>Year 42</v>
      </c>
      <c r="AX47" s="73" t="str">
        <f>IF(Budget_period="monthly","Month "&amp;AX$6,IF(Budget_period="quarterly","Quarter "&amp;AX$6,"Year "&amp;AX$6))</f>
        <v>Year 43</v>
      </c>
      <c r="AY47" s="73" t="str">
        <f>IF(Budget_period="monthly","Month "&amp;AY$6,IF(Budget_period="quarterly","Quarter "&amp;AY$6,"Year "&amp;AY$6))</f>
        <v>Year 44</v>
      </c>
      <c r="AZ47" s="73" t="str">
        <f>IF(Budget_period="monthly","Month "&amp;AZ$6,IF(Budget_period="quarterly","Quarter "&amp;AZ$6,"Year "&amp;AZ$6))</f>
        <v>Year 45</v>
      </c>
      <c r="BA47" s="73" t="str">
        <f>IF(Budget_period="monthly","Month "&amp;BA$6,IF(Budget_period="quarterly","Quarter "&amp;BA$6,"Year "&amp;BA$6))</f>
        <v>Year 46</v>
      </c>
      <c r="BB47" s="73" t="str">
        <f>IF(Budget_period="monthly","Month "&amp;BB$6,IF(Budget_period="quarterly","Quarter "&amp;BB$6,"Year "&amp;BB$6))</f>
        <v>Year 47</v>
      </c>
      <c r="BC47" s="73" t="str">
        <f>IF(Budget_period="monthly","Month "&amp;BC$6,IF(Budget_period="quarterly","Quarter "&amp;BC$6,"Year "&amp;BC$6))</f>
        <v>Year 48</v>
      </c>
      <c r="BD47" s="73" t="str">
        <f>IF(Budget_period="monthly","Month "&amp;BD$6,IF(Budget_period="quarterly","Quarter "&amp;BD$6,"Year "&amp;BD$6))</f>
        <v>Year 49</v>
      </c>
      <c r="BE47" s="73" t="str">
        <f>IF(Budget_period="monthly","Month "&amp;BE$6,IF(Budget_period="quarterly","Quarter "&amp;BE$6,"Year "&amp;BE$6))</f>
        <v>Year 50</v>
      </c>
      <c r="BF47" s="73" t="str">
        <f>IF(Budget_period="monthly","Month "&amp;BF$6,IF(Budget_period="quarterly","Quarter "&amp;BF$6,"Year "&amp;BF$6))</f>
        <v>Year 51</v>
      </c>
      <c r="BG47" s="73" t="str">
        <f>IF(Budget_period="monthly","Month "&amp;BG$6,IF(Budget_period="quarterly","Quarter "&amp;BG$6,"Year "&amp;BG$6))</f>
        <v>Year 52</v>
      </c>
      <c r="BH47" s="73" t="str">
        <f>IF(Budget_period="monthly","Month "&amp;BH$6,IF(Budget_period="quarterly","Quarter "&amp;BH$6,"Year "&amp;BH$6))</f>
        <v>Year 53</v>
      </c>
      <c r="BI47" s="73" t="str">
        <f>IF(Budget_period="monthly","Month "&amp;BI$6,IF(Budget_period="quarterly","Quarter "&amp;BI$6,"Year "&amp;BI$6))</f>
        <v>Year 54</v>
      </c>
      <c r="BJ47" s="73" t="str">
        <f>IF(Budget_period="monthly","Month "&amp;BJ$6,IF(Budget_period="quarterly","Quarter "&amp;BJ$6,"Year "&amp;BJ$6))</f>
        <v>Year 55</v>
      </c>
      <c r="BK47" s="73" t="str">
        <f>IF(Budget_period="monthly","Month "&amp;BK$6,IF(Budget_period="quarterly","Quarter "&amp;BK$6,"Year "&amp;BK$6))</f>
        <v>Year 56</v>
      </c>
      <c r="BL47" s="73" t="str">
        <f>IF(Budget_period="monthly","Month "&amp;BL$6,IF(Budget_period="quarterly","Quarter "&amp;BL$6,"Year "&amp;BL$6))</f>
        <v>Year 57</v>
      </c>
      <c r="BM47" s="73" t="str">
        <f>IF(Budget_period="monthly","Month "&amp;BM$6,IF(Budget_period="quarterly","Quarter "&amp;BM$6,"Year "&amp;BM$6))</f>
        <v>Year 58</v>
      </c>
      <c r="BN47" s="73" t="str">
        <f>IF(Budget_period="monthly","Month "&amp;BN$6,IF(Budget_period="quarterly","Quarter "&amp;BN$6,"Year "&amp;BN$6))</f>
        <v>Year 59</v>
      </c>
      <c r="BO47" s="73" t="str">
        <f>IF(Budget_period="monthly","Month "&amp;BO$6,IF(Budget_period="quarterly","Quarter "&amp;BO$6,"Year "&amp;BO$6))</f>
        <v>Year 60</v>
      </c>
      <c r="BP47" s="15"/>
      <c r="BQ47" s="74" t="s">
        <v>130</v>
      </c>
      <c r="BR47" s="75" t="s">
        <v>131</v>
      </c>
    </row>
    <row r="48" ht="15.75" customHeight="1">
      <c r="A48" s="15"/>
      <c r="B48" s="77" t="s">
        <v>140</v>
      </c>
      <c r="C48" s="97" t="s">
        <v>141</v>
      </c>
      <c r="D48" s="71"/>
      <c r="E48" s="98"/>
      <c r="F48" s="98"/>
      <c r="G48" s="78"/>
      <c r="H48" s="99"/>
      <c r="I48" s="81"/>
      <c r="J48" s="99"/>
      <c r="K48" s="81"/>
      <c r="L48" s="81"/>
      <c r="M48" s="99"/>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2"/>
      <c r="BQ48" s="83">
        <f t="shared" ref="BQ48:BQ62" si="7">SUM($H48:$BO48)</f>
        <v>0</v>
      </c>
      <c r="BR48" s="83">
        <f t="shared" ref="BR48:BR62" si="8">sumif($H$13:$BO$13,"ADD UNAVOIDABLE COSTS",H48:BO48)</f>
        <v>0</v>
      </c>
    </row>
    <row r="49" ht="15.75" customHeight="1">
      <c r="A49" s="15"/>
      <c r="B49" s="77" t="s">
        <v>140</v>
      </c>
      <c r="C49" s="100"/>
      <c r="D49" s="71"/>
      <c r="E49" s="98"/>
      <c r="F49" s="98"/>
      <c r="G49" s="84"/>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81"/>
      <c r="BB49" s="81"/>
      <c r="BC49" s="81"/>
      <c r="BD49" s="81"/>
      <c r="BE49" s="81"/>
      <c r="BF49" s="81"/>
      <c r="BG49" s="81"/>
      <c r="BH49" s="81"/>
      <c r="BI49" s="81"/>
      <c r="BJ49" s="81"/>
      <c r="BK49" s="81"/>
      <c r="BL49" s="81"/>
      <c r="BM49" s="81"/>
      <c r="BN49" s="81"/>
      <c r="BO49" s="81"/>
      <c r="BP49" s="82"/>
      <c r="BQ49" s="83">
        <f t="shared" si="7"/>
        <v>0</v>
      </c>
      <c r="BR49" s="83">
        <f t="shared" si="8"/>
        <v>0</v>
      </c>
    </row>
    <row r="50" ht="15.75" customHeight="1">
      <c r="A50" s="15"/>
      <c r="B50" s="77" t="s">
        <v>140</v>
      </c>
      <c r="C50" s="100"/>
      <c r="D50" s="71"/>
      <c r="E50" s="98"/>
      <c r="F50" s="98"/>
      <c r="G50" s="84"/>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c r="BM50" s="81"/>
      <c r="BN50" s="81"/>
      <c r="BO50" s="81"/>
      <c r="BP50" s="82"/>
      <c r="BQ50" s="83">
        <f t="shared" si="7"/>
        <v>0</v>
      </c>
      <c r="BR50" s="83">
        <f t="shared" si="8"/>
        <v>0</v>
      </c>
    </row>
    <row r="51" ht="15.75" customHeight="1">
      <c r="A51" s="15"/>
      <c r="B51" s="77" t="s">
        <v>140</v>
      </c>
      <c r="C51" s="100"/>
      <c r="D51" s="71"/>
      <c r="E51" s="98"/>
      <c r="F51" s="98"/>
      <c r="G51" s="84"/>
      <c r="H51" s="81"/>
      <c r="I51" s="81"/>
      <c r="J51" s="81"/>
      <c r="K51" s="81"/>
      <c r="L51" s="81"/>
      <c r="M51" s="81"/>
      <c r="N51" s="81"/>
      <c r="O51" s="81"/>
      <c r="P51" s="81"/>
      <c r="Q51" s="99"/>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2"/>
      <c r="BQ51" s="83">
        <f t="shared" si="7"/>
        <v>0</v>
      </c>
      <c r="BR51" s="83">
        <f t="shared" si="8"/>
        <v>0</v>
      </c>
    </row>
    <row r="52" ht="15.75" customHeight="1">
      <c r="A52" s="15"/>
      <c r="B52" s="77" t="s">
        <v>140</v>
      </c>
      <c r="C52" s="100"/>
      <c r="D52" s="71"/>
      <c r="E52" s="98"/>
      <c r="F52" s="98"/>
      <c r="G52" s="84"/>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81"/>
      <c r="BA52" s="81"/>
      <c r="BB52" s="81"/>
      <c r="BC52" s="81"/>
      <c r="BD52" s="81"/>
      <c r="BE52" s="81"/>
      <c r="BF52" s="81"/>
      <c r="BG52" s="81"/>
      <c r="BH52" s="81"/>
      <c r="BI52" s="81"/>
      <c r="BJ52" s="81"/>
      <c r="BK52" s="81"/>
      <c r="BL52" s="81"/>
      <c r="BM52" s="81"/>
      <c r="BN52" s="81"/>
      <c r="BO52" s="81"/>
      <c r="BP52" s="82"/>
      <c r="BQ52" s="83">
        <f t="shared" si="7"/>
        <v>0</v>
      </c>
      <c r="BR52" s="83">
        <f t="shared" si="8"/>
        <v>0</v>
      </c>
    </row>
    <row r="53" ht="15.75" customHeight="1" collapsed="1">
      <c r="A53" s="15"/>
      <c r="B53" s="77" t="s">
        <v>140</v>
      </c>
      <c r="C53" s="100"/>
      <c r="D53" s="71"/>
      <c r="E53" s="98"/>
      <c r="F53" s="98"/>
      <c r="G53" s="84"/>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c r="BM53" s="81"/>
      <c r="BN53" s="81"/>
      <c r="BO53" s="81"/>
      <c r="BP53" s="82"/>
      <c r="BQ53" s="83">
        <f t="shared" si="7"/>
        <v>0</v>
      </c>
      <c r="BR53" s="83">
        <f t="shared" si="8"/>
        <v>0</v>
      </c>
    </row>
    <row r="54" ht="15.75" hidden="1" customHeight="1" outlineLevel="1">
      <c r="A54" s="15"/>
      <c r="B54" s="77" t="s">
        <v>140</v>
      </c>
      <c r="C54" s="100"/>
      <c r="D54" s="71"/>
      <c r="E54" s="87"/>
      <c r="F54" s="86"/>
      <c r="G54" s="84"/>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c r="BM54" s="81"/>
      <c r="BN54" s="81"/>
      <c r="BO54" s="81"/>
      <c r="BP54" s="82"/>
      <c r="BQ54" s="83">
        <f t="shared" si="7"/>
        <v>0</v>
      </c>
      <c r="BR54" s="83">
        <f t="shared" si="8"/>
        <v>0</v>
      </c>
    </row>
    <row r="55" ht="15.75" hidden="1" customHeight="1" outlineLevel="1">
      <c r="A55" s="15"/>
      <c r="B55" s="77" t="s">
        <v>140</v>
      </c>
      <c r="C55" s="100"/>
      <c r="D55" s="71"/>
      <c r="E55" s="87"/>
      <c r="F55" s="86"/>
      <c r="G55" s="84"/>
      <c r="H55" s="81"/>
      <c r="I55" s="81"/>
      <c r="J55" s="81"/>
      <c r="K55" s="81"/>
      <c r="L55" s="81"/>
      <c r="M55" s="81"/>
      <c r="N55" s="81"/>
      <c r="O55" s="81"/>
      <c r="P55" s="81"/>
      <c r="Q55" s="81"/>
      <c r="R55" s="81"/>
      <c r="S55" s="81"/>
      <c r="T55" s="81"/>
      <c r="U55" s="81"/>
      <c r="V55" s="81"/>
      <c r="W55" s="81"/>
      <c r="X55" s="81"/>
      <c r="Y55" s="81"/>
      <c r="Z55" s="99"/>
      <c r="AA55" s="8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c r="AZ55" s="81"/>
      <c r="BA55" s="81"/>
      <c r="BB55" s="81"/>
      <c r="BC55" s="81"/>
      <c r="BD55" s="81"/>
      <c r="BE55" s="81"/>
      <c r="BF55" s="81"/>
      <c r="BG55" s="81"/>
      <c r="BH55" s="81"/>
      <c r="BI55" s="81"/>
      <c r="BJ55" s="81"/>
      <c r="BK55" s="81"/>
      <c r="BL55" s="81"/>
      <c r="BM55" s="81"/>
      <c r="BN55" s="81"/>
      <c r="BO55" s="81"/>
      <c r="BP55" s="82"/>
      <c r="BQ55" s="83">
        <f t="shared" si="7"/>
        <v>0</v>
      </c>
      <c r="BR55" s="83">
        <f t="shared" si="8"/>
        <v>0</v>
      </c>
    </row>
    <row r="56" ht="15.75" hidden="1" customHeight="1" outlineLevel="1">
      <c r="A56" s="15"/>
      <c r="B56" s="77" t="s">
        <v>140</v>
      </c>
      <c r="C56" s="100"/>
      <c r="D56" s="71"/>
      <c r="E56" s="87"/>
      <c r="F56" s="86"/>
      <c r="G56" s="84"/>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81"/>
      <c r="BA56" s="81"/>
      <c r="BB56" s="81"/>
      <c r="BC56" s="81"/>
      <c r="BD56" s="81"/>
      <c r="BE56" s="81"/>
      <c r="BF56" s="81"/>
      <c r="BG56" s="81"/>
      <c r="BH56" s="81"/>
      <c r="BI56" s="81"/>
      <c r="BJ56" s="81"/>
      <c r="BK56" s="81"/>
      <c r="BL56" s="81"/>
      <c r="BM56" s="81"/>
      <c r="BN56" s="81"/>
      <c r="BO56" s="81"/>
      <c r="BP56" s="82"/>
      <c r="BQ56" s="83">
        <f t="shared" si="7"/>
        <v>0</v>
      </c>
      <c r="BR56" s="83">
        <f t="shared" si="8"/>
        <v>0</v>
      </c>
    </row>
    <row r="57" ht="15.75" hidden="1" customHeight="1" outlineLevel="1">
      <c r="A57" s="15"/>
      <c r="B57" s="77" t="s">
        <v>140</v>
      </c>
      <c r="C57" s="100"/>
      <c r="D57" s="71"/>
      <c r="E57" s="87"/>
      <c r="F57" s="86"/>
      <c r="G57" s="84"/>
      <c r="H57" s="81"/>
      <c r="I57" s="81"/>
      <c r="J57" s="81"/>
      <c r="K57" s="81"/>
      <c r="L57" s="81"/>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1"/>
      <c r="BC57" s="81"/>
      <c r="BD57" s="81"/>
      <c r="BE57" s="81"/>
      <c r="BF57" s="81"/>
      <c r="BG57" s="81"/>
      <c r="BH57" s="81"/>
      <c r="BI57" s="81"/>
      <c r="BJ57" s="81"/>
      <c r="BK57" s="81"/>
      <c r="BL57" s="81"/>
      <c r="BM57" s="81"/>
      <c r="BN57" s="81"/>
      <c r="BO57" s="81"/>
      <c r="BP57" s="82"/>
      <c r="BQ57" s="83">
        <f t="shared" si="7"/>
        <v>0</v>
      </c>
      <c r="BR57" s="83">
        <f t="shared" si="8"/>
        <v>0</v>
      </c>
    </row>
    <row r="58" ht="15.75" hidden="1" customHeight="1" outlineLevel="1">
      <c r="A58" s="15"/>
      <c r="B58" s="77" t="s">
        <v>140</v>
      </c>
      <c r="C58" s="100"/>
      <c r="D58" s="71"/>
      <c r="E58" s="87"/>
      <c r="F58" s="86"/>
      <c r="G58" s="84"/>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81"/>
      <c r="BA58" s="81"/>
      <c r="BB58" s="81"/>
      <c r="BC58" s="81"/>
      <c r="BD58" s="81"/>
      <c r="BE58" s="81"/>
      <c r="BF58" s="81"/>
      <c r="BG58" s="81"/>
      <c r="BH58" s="81"/>
      <c r="BI58" s="81"/>
      <c r="BJ58" s="81"/>
      <c r="BK58" s="81"/>
      <c r="BL58" s="81"/>
      <c r="BM58" s="81"/>
      <c r="BN58" s="81"/>
      <c r="BO58" s="81"/>
      <c r="BP58" s="82"/>
      <c r="BQ58" s="83">
        <f t="shared" si="7"/>
        <v>0</v>
      </c>
      <c r="BR58" s="83">
        <f t="shared" si="8"/>
        <v>0</v>
      </c>
    </row>
    <row r="59" ht="15.75" hidden="1" customHeight="1" outlineLevel="1">
      <c r="A59" s="15"/>
      <c r="B59" s="77" t="s">
        <v>140</v>
      </c>
      <c r="C59" s="100"/>
      <c r="D59" s="71"/>
      <c r="E59" s="87"/>
      <c r="F59" s="86"/>
      <c r="G59" s="84"/>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81"/>
      <c r="BA59" s="81"/>
      <c r="BB59" s="81"/>
      <c r="BC59" s="81"/>
      <c r="BD59" s="81"/>
      <c r="BE59" s="81"/>
      <c r="BF59" s="81"/>
      <c r="BG59" s="81"/>
      <c r="BH59" s="81"/>
      <c r="BI59" s="81"/>
      <c r="BJ59" s="81"/>
      <c r="BK59" s="81"/>
      <c r="BL59" s="81"/>
      <c r="BM59" s="81"/>
      <c r="BN59" s="81"/>
      <c r="BO59" s="81"/>
      <c r="BP59" s="82"/>
      <c r="BQ59" s="83">
        <f t="shared" si="7"/>
        <v>0</v>
      </c>
      <c r="BR59" s="83">
        <f t="shared" si="8"/>
        <v>0</v>
      </c>
    </row>
    <row r="60" ht="15.75" hidden="1" customHeight="1" outlineLevel="1">
      <c r="A60" s="15"/>
      <c r="B60" s="77" t="s">
        <v>140</v>
      </c>
      <c r="C60" s="100"/>
      <c r="D60" s="71"/>
      <c r="E60" s="87"/>
      <c r="F60" s="86"/>
      <c r="G60" s="84"/>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81"/>
      <c r="BA60" s="81"/>
      <c r="BB60" s="81"/>
      <c r="BC60" s="81"/>
      <c r="BD60" s="81"/>
      <c r="BE60" s="81"/>
      <c r="BF60" s="81"/>
      <c r="BG60" s="81"/>
      <c r="BH60" s="81"/>
      <c r="BI60" s="81"/>
      <c r="BJ60" s="81"/>
      <c r="BK60" s="81"/>
      <c r="BL60" s="81"/>
      <c r="BM60" s="81"/>
      <c r="BN60" s="81"/>
      <c r="BO60" s="81"/>
      <c r="BP60" s="82"/>
      <c r="BQ60" s="83">
        <f t="shared" si="7"/>
        <v>0</v>
      </c>
      <c r="BR60" s="83">
        <f t="shared" si="8"/>
        <v>0</v>
      </c>
    </row>
    <row r="61" ht="15.75" hidden="1" customHeight="1" outlineLevel="1">
      <c r="A61" s="15"/>
      <c r="B61" s="77" t="s">
        <v>140</v>
      </c>
      <c r="C61" s="100"/>
      <c r="D61" s="71"/>
      <c r="E61" s="87"/>
      <c r="F61" s="86"/>
      <c r="G61" s="84"/>
      <c r="H61" s="81"/>
      <c r="I61" s="81"/>
      <c r="J61" s="81"/>
      <c r="K61" s="81"/>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1"/>
      <c r="AS61" s="81"/>
      <c r="AT61" s="81"/>
      <c r="AU61" s="81"/>
      <c r="AV61" s="81"/>
      <c r="AW61" s="81"/>
      <c r="AX61" s="81"/>
      <c r="AY61" s="81"/>
      <c r="AZ61" s="81"/>
      <c r="BA61" s="81"/>
      <c r="BB61" s="81"/>
      <c r="BC61" s="81"/>
      <c r="BD61" s="81"/>
      <c r="BE61" s="81"/>
      <c r="BF61" s="81"/>
      <c r="BG61" s="81"/>
      <c r="BH61" s="81"/>
      <c r="BI61" s="81"/>
      <c r="BJ61" s="81"/>
      <c r="BK61" s="81"/>
      <c r="BL61" s="81"/>
      <c r="BM61" s="81"/>
      <c r="BN61" s="81"/>
      <c r="BO61" s="81"/>
      <c r="BP61" s="82"/>
      <c r="BQ61" s="83">
        <f t="shared" si="7"/>
        <v>0</v>
      </c>
      <c r="BR61" s="83">
        <f t="shared" si="8"/>
        <v>0</v>
      </c>
    </row>
    <row r="62" ht="15.75" hidden="1" customHeight="1" outlineLevel="1">
      <c r="A62" s="15"/>
      <c r="B62" s="77" t="s">
        <v>140</v>
      </c>
      <c r="C62" s="100"/>
      <c r="D62" s="71"/>
      <c r="E62" s="87"/>
      <c r="F62" s="86"/>
      <c r="G62" s="84"/>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2"/>
      <c r="BQ62" s="83">
        <f t="shared" si="7"/>
        <v>0</v>
      </c>
      <c r="BR62" s="83">
        <f t="shared" si="8"/>
        <v>0</v>
      </c>
    </row>
    <row r="63" ht="15.75" customHeight="1">
      <c r="A63" s="15"/>
      <c r="B63" s="89" t="s">
        <v>142</v>
      </c>
      <c r="C63" s="90"/>
      <c r="D63" s="90"/>
      <c r="E63" s="90"/>
      <c r="F63" s="90"/>
      <c r="G63" s="71"/>
      <c r="H63" s="91">
        <f t="shared" ref="H63:BO63" si="9">SUBTOTAL(9,H48:H62)</f>
        <v>0</v>
      </c>
      <c r="I63" s="91">
        <f t="shared" si="9"/>
        <v>0</v>
      </c>
      <c r="J63" s="91">
        <f t="shared" si="9"/>
        <v>0</v>
      </c>
      <c r="K63" s="91">
        <f t="shared" si="9"/>
        <v>0</v>
      </c>
      <c r="L63" s="91">
        <f t="shared" si="9"/>
        <v>0</v>
      </c>
      <c r="M63" s="91">
        <f t="shared" si="9"/>
        <v>0</v>
      </c>
      <c r="N63" s="91">
        <f t="shared" si="9"/>
        <v>0</v>
      </c>
      <c r="O63" s="91">
        <f t="shared" si="9"/>
        <v>0</v>
      </c>
      <c r="P63" s="91">
        <f t="shared" si="9"/>
        <v>0</v>
      </c>
      <c r="Q63" s="91">
        <f t="shared" si="9"/>
        <v>0</v>
      </c>
      <c r="R63" s="91">
        <f t="shared" si="9"/>
        <v>0</v>
      </c>
      <c r="S63" s="91">
        <f t="shared" si="9"/>
        <v>0</v>
      </c>
      <c r="T63" s="91">
        <f t="shared" si="9"/>
        <v>0</v>
      </c>
      <c r="U63" s="91">
        <f t="shared" si="9"/>
        <v>0</v>
      </c>
      <c r="V63" s="91">
        <f t="shared" si="9"/>
        <v>0</v>
      </c>
      <c r="W63" s="91">
        <f t="shared" si="9"/>
        <v>0</v>
      </c>
      <c r="X63" s="91">
        <f t="shared" si="9"/>
        <v>0</v>
      </c>
      <c r="Y63" s="91">
        <f t="shared" si="9"/>
        <v>0</v>
      </c>
      <c r="Z63" s="91">
        <f t="shared" si="9"/>
        <v>0</v>
      </c>
      <c r="AA63" s="91">
        <f t="shared" si="9"/>
        <v>0</v>
      </c>
      <c r="AB63" s="91">
        <f t="shared" si="9"/>
        <v>0</v>
      </c>
      <c r="AC63" s="91">
        <f t="shared" si="9"/>
        <v>0</v>
      </c>
      <c r="AD63" s="91">
        <f t="shared" si="9"/>
        <v>0</v>
      </c>
      <c r="AE63" s="91">
        <f t="shared" si="9"/>
        <v>0</v>
      </c>
      <c r="AF63" s="91">
        <f t="shared" si="9"/>
        <v>0</v>
      </c>
      <c r="AG63" s="91">
        <f t="shared" si="9"/>
        <v>0</v>
      </c>
      <c r="AH63" s="91">
        <f t="shared" si="9"/>
        <v>0</v>
      </c>
      <c r="AI63" s="91">
        <f t="shared" si="9"/>
        <v>0</v>
      </c>
      <c r="AJ63" s="91">
        <f t="shared" si="9"/>
        <v>0</v>
      </c>
      <c r="AK63" s="91">
        <f t="shared" si="9"/>
        <v>0</v>
      </c>
      <c r="AL63" s="91">
        <f t="shared" si="9"/>
        <v>0</v>
      </c>
      <c r="AM63" s="91">
        <f t="shared" si="9"/>
        <v>0</v>
      </c>
      <c r="AN63" s="91">
        <f t="shared" si="9"/>
        <v>0</v>
      </c>
      <c r="AO63" s="91">
        <f t="shared" si="9"/>
        <v>0</v>
      </c>
      <c r="AP63" s="91">
        <f t="shared" si="9"/>
        <v>0</v>
      </c>
      <c r="AQ63" s="91">
        <f t="shared" si="9"/>
        <v>0</v>
      </c>
      <c r="AR63" s="91">
        <f t="shared" si="9"/>
        <v>0</v>
      </c>
      <c r="AS63" s="91">
        <f t="shared" si="9"/>
        <v>0</v>
      </c>
      <c r="AT63" s="91">
        <f t="shared" si="9"/>
        <v>0</v>
      </c>
      <c r="AU63" s="91">
        <f t="shared" si="9"/>
        <v>0</v>
      </c>
      <c r="AV63" s="91">
        <f t="shared" si="9"/>
        <v>0</v>
      </c>
      <c r="AW63" s="91">
        <f t="shared" si="9"/>
        <v>0</v>
      </c>
      <c r="AX63" s="91">
        <f t="shared" si="9"/>
        <v>0</v>
      </c>
      <c r="AY63" s="91">
        <f t="shared" si="9"/>
        <v>0</v>
      </c>
      <c r="AZ63" s="91">
        <f t="shared" si="9"/>
        <v>0</v>
      </c>
      <c r="BA63" s="91">
        <f t="shared" si="9"/>
        <v>0</v>
      </c>
      <c r="BB63" s="91">
        <f t="shared" si="9"/>
        <v>0</v>
      </c>
      <c r="BC63" s="91">
        <f t="shared" si="9"/>
        <v>0</v>
      </c>
      <c r="BD63" s="91">
        <f t="shared" si="9"/>
        <v>0</v>
      </c>
      <c r="BE63" s="91">
        <f t="shared" si="9"/>
        <v>0</v>
      </c>
      <c r="BF63" s="91">
        <f t="shared" si="9"/>
        <v>0</v>
      </c>
      <c r="BG63" s="91">
        <f t="shared" si="9"/>
        <v>0</v>
      </c>
      <c r="BH63" s="91">
        <f t="shared" si="9"/>
        <v>0</v>
      </c>
      <c r="BI63" s="91">
        <f t="shared" si="9"/>
        <v>0</v>
      </c>
      <c r="BJ63" s="91">
        <f t="shared" si="9"/>
        <v>0</v>
      </c>
      <c r="BK63" s="91">
        <f t="shared" si="9"/>
        <v>0</v>
      </c>
      <c r="BL63" s="91">
        <f t="shared" si="9"/>
        <v>0</v>
      </c>
      <c r="BM63" s="91">
        <f t="shared" si="9"/>
        <v>0</v>
      </c>
      <c r="BN63" s="91">
        <f t="shared" si="9"/>
        <v>0</v>
      </c>
      <c r="BO63" s="91">
        <f t="shared" si="9"/>
        <v>0</v>
      </c>
      <c r="BP63" s="92"/>
      <c r="BQ63" s="93">
        <f t="shared" ref="BQ63:BR63" si="10">SUBTOTAL(9,BQ48:BQ62)</f>
        <v>0</v>
      </c>
      <c r="BR63" s="93">
        <f t="shared" si="10"/>
        <v>0</v>
      </c>
    </row>
    <row r="64" ht="15.75" customHeight="1">
      <c r="A64" s="15"/>
      <c r="B64" s="15"/>
      <c r="C64" s="15"/>
      <c r="D64" s="15"/>
      <c r="E64" s="15"/>
      <c r="F64" s="94"/>
      <c r="G64" s="1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c r="BH64" s="95"/>
      <c r="BI64" s="95"/>
      <c r="BJ64" s="95"/>
      <c r="BK64" s="95"/>
      <c r="BL64" s="95"/>
      <c r="BM64" s="95"/>
      <c r="BN64" s="95"/>
      <c r="BO64" s="95"/>
      <c r="BP64" s="82"/>
      <c r="BQ64" s="82"/>
      <c r="BR64" s="82"/>
    </row>
    <row r="65" ht="15.75" customHeight="1">
      <c r="A65" s="15"/>
      <c r="B65" s="101" t="s">
        <v>143</v>
      </c>
      <c r="C65" s="15"/>
      <c r="D65" s="15"/>
      <c r="E65" s="32"/>
      <c r="G65" s="1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82"/>
      <c r="BQ65" s="82"/>
      <c r="BR65" s="82"/>
    </row>
    <row r="66" ht="15.75" customHeight="1">
      <c r="A66" s="15"/>
      <c r="B66" s="69" t="s">
        <v>125</v>
      </c>
      <c r="C66" s="70" t="s">
        <v>137</v>
      </c>
      <c r="D66" s="71"/>
      <c r="E66" s="102" t="s">
        <v>144</v>
      </c>
      <c r="F66" s="69" t="s">
        <v>145</v>
      </c>
      <c r="G66" s="69" t="s">
        <v>129</v>
      </c>
      <c r="H66" s="73" t="str">
        <f>IF(Budget_period="monthly","Month "&amp;H$6,IF(Budget_period="quarterly","Quarter "&amp;H$6,"Year "&amp;H$6))</f>
        <v>Year 1</v>
      </c>
      <c r="I66" s="73" t="str">
        <f>IF(Budget_period="monthly","Month "&amp;I$6,IF(Budget_period="quarterly","Quarter "&amp;I$6,"Year "&amp;I$6))</f>
        <v>Year 2</v>
      </c>
      <c r="J66" s="73" t="str">
        <f>IF(Budget_period="monthly","Month "&amp;J$6,IF(Budget_period="quarterly","Quarter "&amp;J$6,"Year "&amp;J$6))</f>
        <v>Year 3</v>
      </c>
      <c r="K66" s="73" t="str">
        <f>IF(Budget_period="monthly","Month "&amp;K$6,IF(Budget_period="quarterly","Quarter "&amp;K$6,"Year "&amp;K$6))</f>
        <v>Year 4</v>
      </c>
      <c r="L66" s="73" t="str">
        <f>IF(Budget_period="monthly","Month "&amp;L$6,IF(Budget_period="quarterly","Quarter "&amp;L$6,"Year "&amp;L$6))</f>
        <v>Year 5</v>
      </c>
      <c r="M66" s="73" t="str">
        <f>IF(Budget_period="monthly","Month "&amp;M$6,IF(Budget_period="quarterly","Quarter "&amp;M$6,"Year "&amp;M$6))</f>
        <v>Year 6</v>
      </c>
      <c r="N66" s="73" t="str">
        <f>IF(Budget_period="monthly","Month "&amp;N$6,IF(Budget_period="quarterly","Quarter "&amp;N$6,"Year "&amp;N$6))</f>
        <v>Year 7</v>
      </c>
      <c r="O66" s="73" t="str">
        <f>IF(Budget_period="monthly","Month "&amp;O$6,IF(Budget_period="quarterly","Quarter "&amp;O$6,"Year "&amp;O$6))</f>
        <v>Year 8</v>
      </c>
      <c r="P66" s="73" t="str">
        <f>IF(Budget_period="monthly","Month "&amp;P$6,IF(Budget_period="quarterly","Quarter "&amp;P$6,"Year "&amp;P$6))</f>
        <v>Year 9</v>
      </c>
      <c r="Q66" s="73" t="str">
        <f>IF(Budget_period="monthly","Month "&amp;Q$6,IF(Budget_period="quarterly","Quarter "&amp;Q$6,"Year "&amp;Q$6))</f>
        <v>Year 10</v>
      </c>
      <c r="R66" s="73" t="str">
        <f>IF(Budget_period="monthly","Month "&amp;R$6,IF(Budget_period="quarterly","Quarter "&amp;R$6,"Year "&amp;R$6))</f>
        <v>Year 11</v>
      </c>
      <c r="S66" s="73" t="str">
        <f>IF(Budget_period="monthly","Month "&amp;S$6,IF(Budget_period="quarterly","Quarter "&amp;S$6,"Year "&amp;S$6))</f>
        <v>Year 12</v>
      </c>
      <c r="T66" s="73" t="str">
        <f>IF(Budget_period="monthly","Month "&amp;T$6,IF(Budget_period="quarterly","Quarter "&amp;T$6,"Year "&amp;T$6))</f>
        <v>Year 13</v>
      </c>
      <c r="U66" s="73" t="str">
        <f>IF(Budget_period="monthly","Month "&amp;U$6,IF(Budget_period="quarterly","Quarter "&amp;U$6,"Year "&amp;U$6))</f>
        <v>Year 14</v>
      </c>
      <c r="V66" s="73" t="str">
        <f>IF(Budget_period="monthly","Month "&amp;V$6,IF(Budget_period="quarterly","Quarter "&amp;V$6,"Year "&amp;V$6))</f>
        <v>Year 15</v>
      </c>
      <c r="W66" s="73" t="str">
        <f>IF(Budget_period="monthly","Month "&amp;W$6,IF(Budget_period="quarterly","Quarter "&amp;W$6,"Year "&amp;W$6))</f>
        <v>Year 16</v>
      </c>
      <c r="X66" s="73" t="str">
        <f>IF(Budget_period="monthly","Month "&amp;X$6,IF(Budget_period="quarterly","Quarter "&amp;X$6,"Year "&amp;X$6))</f>
        <v>Year 17</v>
      </c>
      <c r="Y66" s="73" t="str">
        <f>IF(Budget_period="monthly","Month "&amp;Y$6,IF(Budget_period="quarterly","Quarter "&amp;Y$6,"Year "&amp;Y$6))</f>
        <v>Year 18</v>
      </c>
      <c r="Z66" s="73" t="str">
        <f>IF(Budget_period="monthly","Month "&amp;Z$6,IF(Budget_period="quarterly","Quarter "&amp;Z$6,"Year "&amp;Z$6))</f>
        <v>Year 19</v>
      </c>
      <c r="AA66" s="73" t="str">
        <f>IF(Budget_period="monthly","Month "&amp;AA$6,IF(Budget_period="quarterly","Quarter "&amp;AA$6,"Year "&amp;AA$6))</f>
        <v>Year 20</v>
      </c>
      <c r="AB66" s="73" t="str">
        <f>IF(Budget_period="monthly","Month "&amp;AB$6,IF(Budget_period="quarterly","Quarter "&amp;AB$6,"Year "&amp;AB$6))</f>
        <v>Year 21</v>
      </c>
      <c r="AC66" s="73" t="str">
        <f>IF(Budget_period="monthly","Month "&amp;AC$6,IF(Budget_period="quarterly","Quarter "&amp;AC$6,"Year "&amp;AC$6))</f>
        <v>Year 22</v>
      </c>
      <c r="AD66" s="73" t="str">
        <f>IF(Budget_period="monthly","Month "&amp;AD$6,IF(Budget_period="quarterly","Quarter "&amp;AD$6,"Year "&amp;AD$6))</f>
        <v>Year 23</v>
      </c>
      <c r="AE66" s="73" t="str">
        <f>IF(Budget_period="monthly","Month "&amp;AE$6,IF(Budget_period="quarterly","Quarter "&amp;AE$6,"Year "&amp;AE$6))</f>
        <v>Year 24</v>
      </c>
      <c r="AF66" s="73" t="str">
        <f>IF(Budget_period="monthly","Month "&amp;AF$6,IF(Budget_period="quarterly","Quarter "&amp;AF$6,"Year "&amp;AF$6))</f>
        <v>Year 25</v>
      </c>
      <c r="AG66" s="73" t="str">
        <f>IF(Budget_period="monthly","Month "&amp;AG$6,IF(Budget_period="quarterly","Quarter "&amp;AG$6,"Year "&amp;AG$6))</f>
        <v>Year 26</v>
      </c>
      <c r="AH66" s="73" t="str">
        <f>IF(Budget_period="monthly","Month "&amp;AH$6,IF(Budget_period="quarterly","Quarter "&amp;AH$6,"Year "&amp;AH$6))</f>
        <v>Year 27</v>
      </c>
      <c r="AI66" s="73" t="str">
        <f>IF(Budget_period="monthly","Month "&amp;AI$6,IF(Budget_period="quarterly","Quarter "&amp;AI$6,"Year "&amp;AI$6))</f>
        <v>Year 28</v>
      </c>
      <c r="AJ66" s="73" t="str">
        <f>IF(Budget_period="monthly","Month "&amp;AJ$6,IF(Budget_period="quarterly","Quarter "&amp;AJ$6,"Year "&amp;AJ$6))</f>
        <v>Year 29</v>
      </c>
      <c r="AK66" s="73" t="str">
        <f>IF(Budget_period="monthly","Month "&amp;AK$6,IF(Budget_period="quarterly","Quarter "&amp;AK$6,"Year "&amp;AK$6))</f>
        <v>Year 30</v>
      </c>
      <c r="AL66" s="73" t="str">
        <f>IF(Budget_period="monthly","Month "&amp;AL$6,IF(Budget_period="quarterly","Quarter "&amp;AL$6,"Year "&amp;AL$6))</f>
        <v>Year 31</v>
      </c>
      <c r="AM66" s="73" t="str">
        <f>IF(Budget_period="monthly","Month "&amp;AM$6,IF(Budget_period="quarterly","Quarter "&amp;AM$6,"Year "&amp;AM$6))</f>
        <v>Year 32</v>
      </c>
      <c r="AN66" s="73" t="str">
        <f>IF(Budget_period="monthly","Month "&amp;AN$6,IF(Budget_period="quarterly","Quarter "&amp;AN$6,"Year "&amp;AN$6))</f>
        <v>Year 33</v>
      </c>
      <c r="AO66" s="73" t="str">
        <f>IF(Budget_period="monthly","Month "&amp;AO$6,IF(Budget_period="quarterly","Quarter "&amp;AO$6,"Year "&amp;AO$6))</f>
        <v>Year 34</v>
      </c>
      <c r="AP66" s="73" t="str">
        <f>IF(Budget_period="monthly","Month "&amp;AP$6,IF(Budget_period="quarterly","Quarter "&amp;AP$6,"Year "&amp;AP$6))</f>
        <v>Year 35</v>
      </c>
      <c r="AQ66" s="73" t="str">
        <f>IF(Budget_period="monthly","Month "&amp;AQ$6,IF(Budget_period="quarterly","Quarter "&amp;AQ$6,"Year "&amp;AQ$6))</f>
        <v>Year 36</v>
      </c>
      <c r="AR66" s="73" t="str">
        <f>IF(Budget_period="monthly","Month "&amp;AR$6,IF(Budget_period="quarterly","Quarter "&amp;AR$6,"Year "&amp;AR$6))</f>
        <v>Year 37</v>
      </c>
      <c r="AS66" s="73" t="str">
        <f>IF(Budget_period="monthly","Month "&amp;AS$6,IF(Budget_period="quarterly","Quarter "&amp;AS$6,"Year "&amp;AS$6))</f>
        <v>Year 38</v>
      </c>
      <c r="AT66" s="73" t="str">
        <f>IF(Budget_period="monthly","Month "&amp;AT$6,IF(Budget_period="quarterly","Quarter "&amp;AT$6,"Year "&amp;AT$6))</f>
        <v>Year 39</v>
      </c>
      <c r="AU66" s="73" t="str">
        <f>IF(Budget_period="monthly","Month "&amp;AU$6,IF(Budget_period="quarterly","Quarter "&amp;AU$6,"Year "&amp;AU$6))</f>
        <v>Year 40</v>
      </c>
      <c r="AV66" s="73" t="str">
        <f>IF(Budget_period="monthly","Month "&amp;AV$6,IF(Budget_period="quarterly","Quarter "&amp;AV$6,"Year "&amp;AV$6))</f>
        <v>Year 41</v>
      </c>
      <c r="AW66" s="73" t="str">
        <f>IF(Budget_period="monthly","Month "&amp;AW$6,IF(Budget_period="quarterly","Quarter "&amp;AW$6,"Year "&amp;AW$6))</f>
        <v>Year 42</v>
      </c>
      <c r="AX66" s="73" t="str">
        <f>IF(Budget_period="monthly","Month "&amp;AX$6,IF(Budget_period="quarterly","Quarter "&amp;AX$6,"Year "&amp;AX$6))</f>
        <v>Year 43</v>
      </c>
      <c r="AY66" s="73" t="str">
        <f>IF(Budget_period="monthly","Month "&amp;AY$6,IF(Budget_period="quarterly","Quarter "&amp;AY$6,"Year "&amp;AY$6))</f>
        <v>Year 44</v>
      </c>
      <c r="AZ66" s="73" t="str">
        <f>IF(Budget_period="monthly","Month "&amp;AZ$6,IF(Budget_period="quarterly","Quarter "&amp;AZ$6,"Year "&amp;AZ$6))</f>
        <v>Year 45</v>
      </c>
      <c r="BA66" s="73" t="str">
        <f>IF(Budget_period="monthly","Month "&amp;BA$6,IF(Budget_period="quarterly","Quarter "&amp;BA$6,"Year "&amp;BA$6))</f>
        <v>Year 46</v>
      </c>
      <c r="BB66" s="73" t="str">
        <f>IF(Budget_period="monthly","Month "&amp;BB$6,IF(Budget_period="quarterly","Quarter "&amp;BB$6,"Year "&amp;BB$6))</f>
        <v>Year 47</v>
      </c>
      <c r="BC66" s="73" t="str">
        <f>IF(Budget_period="monthly","Month "&amp;BC$6,IF(Budget_period="quarterly","Quarter "&amp;BC$6,"Year "&amp;BC$6))</f>
        <v>Year 48</v>
      </c>
      <c r="BD66" s="73" t="str">
        <f>IF(Budget_period="monthly","Month "&amp;BD$6,IF(Budget_period="quarterly","Quarter "&amp;BD$6,"Year "&amp;BD$6))</f>
        <v>Year 49</v>
      </c>
      <c r="BE66" s="73" t="str">
        <f>IF(Budget_period="monthly","Month "&amp;BE$6,IF(Budget_period="quarterly","Quarter "&amp;BE$6,"Year "&amp;BE$6))</f>
        <v>Year 50</v>
      </c>
      <c r="BF66" s="73" t="str">
        <f>IF(Budget_period="monthly","Month "&amp;BF$6,IF(Budget_period="quarterly","Quarter "&amp;BF$6,"Year "&amp;BF$6))</f>
        <v>Year 51</v>
      </c>
      <c r="BG66" s="73" t="str">
        <f>IF(Budget_period="monthly","Month "&amp;BG$6,IF(Budget_period="quarterly","Quarter "&amp;BG$6,"Year "&amp;BG$6))</f>
        <v>Year 52</v>
      </c>
      <c r="BH66" s="73" t="str">
        <f>IF(Budget_period="monthly","Month "&amp;BH$6,IF(Budget_period="quarterly","Quarter "&amp;BH$6,"Year "&amp;BH$6))</f>
        <v>Year 53</v>
      </c>
      <c r="BI66" s="73" t="str">
        <f>IF(Budget_period="monthly","Month "&amp;BI$6,IF(Budget_period="quarterly","Quarter "&amp;BI$6,"Year "&amp;BI$6))</f>
        <v>Year 54</v>
      </c>
      <c r="BJ66" s="73" t="str">
        <f>IF(Budget_period="monthly","Month "&amp;BJ$6,IF(Budget_period="quarterly","Quarter "&amp;BJ$6,"Year "&amp;BJ$6))</f>
        <v>Year 55</v>
      </c>
      <c r="BK66" s="73" t="str">
        <f>IF(Budget_period="monthly","Month "&amp;BK$6,IF(Budget_period="quarterly","Quarter "&amp;BK$6,"Year "&amp;BK$6))</f>
        <v>Year 56</v>
      </c>
      <c r="BL66" s="73" t="str">
        <f>IF(Budget_period="monthly","Month "&amp;BL$6,IF(Budget_period="quarterly","Quarter "&amp;BL$6,"Year "&amp;BL$6))</f>
        <v>Year 57</v>
      </c>
      <c r="BM66" s="73" t="str">
        <f>IF(Budget_period="monthly","Month "&amp;BM$6,IF(Budget_period="quarterly","Quarter "&amp;BM$6,"Year "&amp;BM$6))</f>
        <v>Year 58</v>
      </c>
      <c r="BN66" s="73" t="str">
        <f>IF(Budget_period="monthly","Month "&amp;BN$6,IF(Budget_period="quarterly","Quarter "&amp;BN$6,"Year "&amp;BN$6))</f>
        <v>Year 59</v>
      </c>
      <c r="BO66" s="73" t="str">
        <f>IF(Budget_period="monthly","Month "&amp;BO$6,IF(Budget_period="quarterly","Quarter "&amp;BO$6,"Year "&amp;BO$6))</f>
        <v>Year 60</v>
      </c>
      <c r="BP66" s="15"/>
      <c r="BQ66" s="74" t="s">
        <v>130</v>
      </c>
      <c r="BR66" s="75" t="s">
        <v>131</v>
      </c>
    </row>
    <row r="67" ht="15.75" customHeight="1">
      <c r="A67" s="15"/>
      <c r="B67" s="77" t="s">
        <v>23</v>
      </c>
      <c r="C67" s="100"/>
      <c r="D67" s="71"/>
      <c r="E67" s="87"/>
      <c r="F67" s="86"/>
      <c r="G67" s="78"/>
      <c r="H67" s="99"/>
      <c r="I67" s="99"/>
      <c r="J67" s="81"/>
      <c r="K67" s="81"/>
      <c r="L67" s="81"/>
      <c r="M67" s="81"/>
      <c r="N67" s="81"/>
      <c r="O67" s="81"/>
      <c r="P67" s="99"/>
      <c r="Q67" s="81"/>
      <c r="R67" s="81"/>
      <c r="S67" s="81"/>
      <c r="T67" s="81"/>
      <c r="U67" s="81"/>
      <c r="V67" s="81"/>
      <c r="W67" s="81"/>
      <c r="X67" s="81"/>
      <c r="Y67" s="99"/>
      <c r="Z67" s="81"/>
      <c r="AA67" s="81"/>
      <c r="AB67" s="81"/>
      <c r="AC67" s="81"/>
      <c r="AD67" s="81"/>
      <c r="AE67" s="81"/>
      <c r="AF67" s="81"/>
      <c r="AG67" s="81"/>
      <c r="AH67" s="81"/>
      <c r="AI67" s="81"/>
      <c r="AJ67" s="81"/>
      <c r="AK67" s="81"/>
      <c r="AL67" s="81"/>
      <c r="AM67" s="81"/>
      <c r="AN67" s="81"/>
      <c r="AO67" s="81"/>
      <c r="AP67" s="81"/>
      <c r="AQ67" s="81"/>
      <c r="AR67" s="81"/>
      <c r="AS67" s="81"/>
      <c r="AT67" s="81"/>
      <c r="AU67" s="81"/>
      <c r="AV67" s="81"/>
      <c r="AW67" s="81"/>
      <c r="AX67" s="81"/>
      <c r="AY67" s="81"/>
      <c r="AZ67" s="81"/>
      <c r="BA67" s="81"/>
      <c r="BB67" s="81"/>
      <c r="BC67" s="81"/>
      <c r="BD67" s="81"/>
      <c r="BE67" s="81"/>
      <c r="BF67" s="81"/>
      <c r="BG67" s="81"/>
      <c r="BH67" s="81"/>
      <c r="BI67" s="81"/>
      <c r="BJ67" s="81"/>
      <c r="BK67" s="81"/>
      <c r="BL67" s="81"/>
      <c r="BM67" s="81"/>
      <c r="BN67" s="81"/>
      <c r="BO67" s="81"/>
      <c r="BP67" s="82"/>
      <c r="BQ67" s="83">
        <f t="shared" ref="BQ67:BQ81" si="11">SUM($H67:$BO67)</f>
        <v>0</v>
      </c>
      <c r="BR67" s="83">
        <f t="shared" ref="BR67:BR81" si="12">sumif($H$13:$BO$13,"ADD UNAVOIDABLE COSTS",H67:BO67)</f>
        <v>0</v>
      </c>
    </row>
    <row r="68" ht="15.75" customHeight="1">
      <c r="A68" s="15"/>
      <c r="B68" s="77" t="s">
        <v>23</v>
      </c>
      <c r="C68" s="100"/>
      <c r="D68" s="71"/>
      <c r="E68" s="87"/>
      <c r="F68" s="86"/>
      <c r="G68" s="84"/>
      <c r="H68" s="81"/>
      <c r="I68" s="81"/>
      <c r="J68" s="81"/>
      <c r="K68" s="81"/>
      <c r="L68" s="81"/>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c r="AO68" s="81"/>
      <c r="AP68" s="81"/>
      <c r="AQ68" s="81"/>
      <c r="AR68" s="81"/>
      <c r="AS68" s="81"/>
      <c r="AT68" s="81"/>
      <c r="AU68" s="81"/>
      <c r="AV68" s="81"/>
      <c r="AW68" s="81"/>
      <c r="AX68" s="81"/>
      <c r="AY68" s="81"/>
      <c r="AZ68" s="81"/>
      <c r="BA68" s="81"/>
      <c r="BB68" s="81"/>
      <c r="BC68" s="81"/>
      <c r="BD68" s="81"/>
      <c r="BE68" s="81"/>
      <c r="BF68" s="81"/>
      <c r="BG68" s="81"/>
      <c r="BH68" s="81"/>
      <c r="BI68" s="81"/>
      <c r="BJ68" s="81"/>
      <c r="BK68" s="81"/>
      <c r="BL68" s="81"/>
      <c r="BM68" s="81"/>
      <c r="BN68" s="81"/>
      <c r="BO68" s="81"/>
      <c r="BP68" s="82"/>
      <c r="BQ68" s="83">
        <f t="shared" si="11"/>
        <v>0</v>
      </c>
      <c r="BR68" s="83">
        <f t="shared" si="12"/>
        <v>0</v>
      </c>
    </row>
    <row r="69" ht="15.75" customHeight="1">
      <c r="A69" s="15"/>
      <c r="B69" s="77" t="s">
        <v>23</v>
      </c>
      <c r="C69" s="100"/>
      <c r="D69" s="71"/>
      <c r="E69" s="87"/>
      <c r="F69" s="86"/>
      <c r="G69" s="84"/>
      <c r="H69" s="81"/>
      <c r="I69" s="81"/>
      <c r="J69" s="81"/>
      <c r="K69" s="81"/>
      <c r="L69" s="81"/>
      <c r="M69" s="81"/>
      <c r="N69" s="81"/>
      <c r="O69" s="81"/>
      <c r="P69" s="81"/>
      <c r="Q69" s="81"/>
      <c r="R69" s="81"/>
      <c r="S69" s="81"/>
      <c r="T69" s="81"/>
      <c r="U69" s="81"/>
      <c r="V69" s="81"/>
      <c r="W69" s="81"/>
      <c r="X69" s="81"/>
      <c r="Y69" s="81"/>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1"/>
      <c r="BC69" s="81"/>
      <c r="BD69" s="81"/>
      <c r="BE69" s="81"/>
      <c r="BF69" s="81"/>
      <c r="BG69" s="81"/>
      <c r="BH69" s="81"/>
      <c r="BI69" s="81"/>
      <c r="BJ69" s="81"/>
      <c r="BK69" s="81"/>
      <c r="BL69" s="81"/>
      <c r="BM69" s="81"/>
      <c r="BN69" s="81"/>
      <c r="BO69" s="81"/>
      <c r="BP69" s="82"/>
      <c r="BQ69" s="83">
        <f t="shared" si="11"/>
        <v>0</v>
      </c>
      <c r="BR69" s="83">
        <f t="shared" si="12"/>
        <v>0</v>
      </c>
    </row>
    <row r="70" ht="15.75" customHeight="1">
      <c r="A70" s="15"/>
      <c r="B70" s="77" t="s">
        <v>23</v>
      </c>
      <c r="C70" s="100"/>
      <c r="D70" s="71"/>
      <c r="E70" s="87"/>
      <c r="F70" s="86"/>
      <c r="G70" s="84"/>
      <c r="H70" s="81"/>
      <c r="I70" s="81"/>
      <c r="J70" s="81"/>
      <c r="K70" s="81"/>
      <c r="L70" s="81"/>
      <c r="M70" s="81"/>
      <c r="N70" s="81"/>
      <c r="O70" s="81"/>
      <c r="P70" s="81"/>
      <c r="Q70" s="81"/>
      <c r="R70" s="81"/>
      <c r="S70" s="81"/>
      <c r="T70" s="81"/>
      <c r="U70" s="81"/>
      <c r="V70" s="81"/>
      <c r="W70" s="81"/>
      <c r="X70" s="81"/>
      <c r="Y70" s="81"/>
      <c r="Z70" s="81"/>
      <c r="AA70" s="81"/>
      <c r="AB70" s="81"/>
      <c r="AC70" s="81"/>
      <c r="AD70" s="81"/>
      <c r="AE70" s="81"/>
      <c r="AF70" s="81"/>
      <c r="AG70" s="81"/>
      <c r="AH70" s="81"/>
      <c r="AI70" s="81"/>
      <c r="AJ70" s="81"/>
      <c r="AK70" s="81"/>
      <c r="AL70" s="81"/>
      <c r="AM70" s="81"/>
      <c r="AN70" s="81"/>
      <c r="AO70" s="81"/>
      <c r="AP70" s="81"/>
      <c r="AQ70" s="81"/>
      <c r="AR70" s="81"/>
      <c r="AS70" s="81"/>
      <c r="AT70" s="81"/>
      <c r="AU70" s="81"/>
      <c r="AV70" s="81"/>
      <c r="AW70" s="81"/>
      <c r="AX70" s="81"/>
      <c r="AY70" s="81"/>
      <c r="AZ70" s="81"/>
      <c r="BA70" s="81"/>
      <c r="BB70" s="81"/>
      <c r="BC70" s="81"/>
      <c r="BD70" s="81"/>
      <c r="BE70" s="81"/>
      <c r="BF70" s="81"/>
      <c r="BG70" s="81"/>
      <c r="BH70" s="81"/>
      <c r="BI70" s="81"/>
      <c r="BJ70" s="81"/>
      <c r="BK70" s="81"/>
      <c r="BL70" s="81"/>
      <c r="BM70" s="81"/>
      <c r="BN70" s="81"/>
      <c r="BO70" s="81"/>
      <c r="BP70" s="82"/>
      <c r="BQ70" s="83">
        <f t="shared" si="11"/>
        <v>0</v>
      </c>
      <c r="BR70" s="83">
        <f t="shared" si="12"/>
        <v>0</v>
      </c>
    </row>
    <row r="71" ht="15.75" customHeight="1">
      <c r="A71" s="15"/>
      <c r="B71" s="77" t="s">
        <v>23</v>
      </c>
      <c r="C71" s="100"/>
      <c r="D71" s="71"/>
      <c r="E71" s="87"/>
      <c r="F71" s="86"/>
      <c r="G71" s="84"/>
      <c r="H71" s="81"/>
      <c r="I71" s="81"/>
      <c r="J71" s="81"/>
      <c r="K71" s="81"/>
      <c r="L71" s="81"/>
      <c r="M71" s="81"/>
      <c r="N71" s="81"/>
      <c r="O71" s="81"/>
      <c r="P71" s="81"/>
      <c r="Q71" s="81"/>
      <c r="R71" s="81"/>
      <c r="S71" s="81"/>
      <c r="T71" s="81"/>
      <c r="U71" s="81"/>
      <c r="V71" s="81"/>
      <c r="W71" s="81"/>
      <c r="X71" s="81"/>
      <c r="Y71" s="81"/>
      <c r="Z71" s="81"/>
      <c r="AA71" s="81"/>
      <c r="AB71" s="81"/>
      <c r="AC71" s="81"/>
      <c r="AD71" s="81"/>
      <c r="AE71" s="81"/>
      <c r="AF71" s="81"/>
      <c r="AG71" s="81"/>
      <c r="AH71" s="81"/>
      <c r="AI71" s="81"/>
      <c r="AJ71" s="81"/>
      <c r="AK71" s="81"/>
      <c r="AL71" s="81"/>
      <c r="AM71" s="81"/>
      <c r="AN71" s="81"/>
      <c r="AO71" s="81"/>
      <c r="AP71" s="81"/>
      <c r="AQ71" s="81"/>
      <c r="AR71" s="81"/>
      <c r="AS71" s="81"/>
      <c r="AT71" s="81"/>
      <c r="AU71" s="81"/>
      <c r="AV71" s="81"/>
      <c r="AW71" s="81"/>
      <c r="AX71" s="81"/>
      <c r="AY71" s="81"/>
      <c r="AZ71" s="81"/>
      <c r="BA71" s="81"/>
      <c r="BB71" s="81"/>
      <c r="BC71" s="81"/>
      <c r="BD71" s="81"/>
      <c r="BE71" s="81"/>
      <c r="BF71" s="81"/>
      <c r="BG71" s="81"/>
      <c r="BH71" s="81"/>
      <c r="BI71" s="81"/>
      <c r="BJ71" s="81"/>
      <c r="BK71" s="81"/>
      <c r="BL71" s="81"/>
      <c r="BM71" s="81"/>
      <c r="BN71" s="81"/>
      <c r="BO71" s="81"/>
      <c r="BP71" s="82"/>
      <c r="BQ71" s="83">
        <f t="shared" si="11"/>
        <v>0</v>
      </c>
      <c r="BR71" s="83">
        <f t="shared" si="12"/>
        <v>0</v>
      </c>
    </row>
    <row r="72" ht="15.75" customHeight="1" collapsed="1">
      <c r="A72" s="15"/>
      <c r="B72" s="77" t="s">
        <v>23</v>
      </c>
      <c r="C72" s="100"/>
      <c r="D72" s="71"/>
      <c r="E72" s="87"/>
      <c r="F72" s="86"/>
      <c r="G72" s="84"/>
      <c r="H72" s="81"/>
      <c r="I72" s="81"/>
      <c r="J72" s="81"/>
      <c r="K72" s="81"/>
      <c r="L72" s="81"/>
      <c r="M72" s="81"/>
      <c r="N72" s="81"/>
      <c r="O72" s="81"/>
      <c r="P72" s="81"/>
      <c r="Q72" s="81"/>
      <c r="R72" s="81"/>
      <c r="S72" s="81"/>
      <c r="T72" s="81"/>
      <c r="U72" s="81"/>
      <c r="V72" s="81"/>
      <c r="W72" s="81"/>
      <c r="X72" s="81"/>
      <c r="Y72" s="81"/>
      <c r="Z72" s="81"/>
      <c r="AA72" s="81"/>
      <c r="AB72" s="81"/>
      <c r="AC72" s="81"/>
      <c r="AD72" s="81"/>
      <c r="AE72" s="81"/>
      <c r="AF72" s="81"/>
      <c r="AG72" s="81"/>
      <c r="AH72" s="81"/>
      <c r="AI72" s="81"/>
      <c r="AJ72" s="81"/>
      <c r="AK72" s="81"/>
      <c r="AL72" s="81"/>
      <c r="AM72" s="81"/>
      <c r="AN72" s="81"/>
      <c r="AO72" s="81"/>
      <c r="AP72" s="81"/>
      <c r="AQ72" s="81"/>
      <c r="AR72" s="81"/>
      <c r="AS72" s="81"/>
      <c r="AT72" s="81"/>
      <c r="AU72" s="81"/>
      <c r="AV72" s="81"/>
      <c r="AW72" s="81"/>
      <c r="AX72" s="81"/>
      <c r="AY72" s="81"/>
      <c r="AZ72" s="81"/>
      <c r="BA72" s="81"/>
      <c r="BB72" s="81"/>
      <c r="BC72" s="81"/>
      <c r="BD72" s="81"/>
      <c r="BE72" s="81"/>
      <c r="BF72" s="81"/>
      <c r="BG72" s="81"/>
      <c r="BH72" s="81"/>
      <c r="BI72" s="81"/>
      <c r="BJ72" s="81"/>
      <c r="BK72" s="81"/>
      <c r="BL72" s="81"/>
      <c r="BM72" s="81"/>
      <c r="BN72" s="81"/>
      <c r="BO72" s="81"/>
      <c r="BP72" s="82"/>
      <c r="BQ72" s="83">
        <f t="shared" si="11"/>
        <v>0</v>
      </c>
      <c r="BR72" s="83">
        <f t="shared" si="12"/>
        <v>0</v>
      </c>
    </row>
    <row r="73" ht="15.75" hidden="1" customHeight="1" outlineLevel="1">
      <c r="A73" s="15"/>
      <c r="B73" s="77" t="s">
        <v>23</v>
      </c>
      <c r="C73" s="100"/>
      <c r="D73" s="71"/>
      <c r="E73" s="87"/>
      <c r="F73" s="86"/>
      <c r="G73" s="84"/>
      <c r="H73" s="81"/>
      <c r="I73" s="81"/>
      <c r="J73" s="81"/>
      <c r="K73" s="81"/>
      <c r="L73" s="81"/>
      <c r="M73" s="81"/>
      <c r="N73" s="81"/>
      <c r="O73" s="81"/>
      <c r="P73" s="81"/>
      <c r="Q73" s="81"/>
      <c r="R73" s="81"/>
      <c r="S73" s="81"/>
      <c r="T73" s="81"/>
      <c r="U73" s="81"/>
      <c r="V73" s="81"/>
      <c r="W73" s="81"/>
      <c r="X73" s="81"/>
      <c r="Y73" s="81"/>
      <c r="Z73" s="81"/>
      <c r="AA73" s="81"/>
      <c r="AB73" s="81"/>
      <c r="AC73" s="81"/>
      <c r="AD73" s="81"/>
      <c r="AE73" s="81"/>
      <c r="AF73" s="81"/>
      <c r="AG73" s="81"/>
      <c r="AH73" s="81"/>
      <c r="AI73" s="81"/>
      <c r="AJ73" s="81"/>
      <c r="AK73" s="81"/>
      <c r="AL73" s="81"/>
      <c r="AM73" s="81"/>
      <c r="AN73" s="81"/>
      <c r="AO73" s="81"/>
      <c r="AP73" s="81"/>
      <c r="AQ73" s="81"/>
      <c r="AR73" s="81"/>
      <c r="AS73" s="81"/>
      <c r="AT73" s="81"/>
      <c r="AU73" s="81"/>
      <c r="AV73" s="81"/>
      <c r="AW73" s="81"/>
      <c r="AX73" s="81"/>
      <c r="AY73" s="81"/>
      <c r="AZ73" s="81"/>
      <c r="BA73" s="81"/>
      <c r="BB73" s="81"/>
      <c r="BC73" s="81"/>
      <c r="BD73" s="81"/>
      <c r="BE73" s="81"/>
      <c r="BF73" s="81"/>
      <c r="BG73" s="81"/>
      <c r="BH73" s="81"/>
      <c r="BI73" s="81"/>
      <c r="BJ73" s="81"/>
      <c r="BK73" s="81"/>
      <c r="BL73" s="81"/>
      <c r="BM73" s="81"/>
      <c r="BN73" s="81"/>
      <c r="BO73" s="81"/>
      <c r="BP73" s="82"/>
      <c r="BQ73" s="83">
        <f t="shared" si="11"/>
        <v>0</v>
      </c>
      <c r="BR73" s="83">
        <f t="shared" si="12"/>
        <v>0</v>
      </c>
    </row>
    <row r="74" ht="15.75" hidden="1" customHeight="1" outlineLevel="1">
      <c r="A74" s="15"/>
      <c r="B74" s="77" t="s">
        <v>23</v>
      </c>
      <c r="C74" s="100"/>
      <c r="D74" s="71"/>
      <c r="E74" s="87"/>
      <c r="F74" s="86"/>
      <c r="G74" s="84"/>
      <c r="H74" s="81"/>
      <c r="I74" s="81"/>
      <c r="J74" s="81"/>
      <c r="K74" s="81"/>
      <c r="L74" s="81"/>
      <c r="M74" s="81"/>
      <c r="N74" s="81"/>
      <c r="O74" s="81"/>
      <c r="P74" s="81"/>
      <c r="Q74" s="81"/>
      <c r="R74" s="81"/>
      <c r="S74" s="81"/>
      <c r="T74" s="81"/>
      <c r="U74" s="81"/>
      <c r="V74" s="81"/>
      <c r="W74" s="81"/>
      <c r="X74" s="81"/>
      <c r="Y74" s="81"/>
      <c r="Z74" s="81"/>
      <c r="AA74" s="81"/>
      <c r="AB74" s="81"/>
      <c r="AC74" s="81"/>
      <c r="AD74" s="81"/>
      <c r="AE74" s="81"/>
      <c r="AF74" s="81"/>
      <c r="AG74" s="81"/>
      <c r="AH74" s="81"/>
      <c r="AI74" s="81"/>
      <c r="AJ74" s="81"/>
      <c r="AK74" s="81"/>
      <c r="AL74" s="81"/>
      <c r="AM74" s="81"/>
      <c r="AN74" s="81"/>
      <c r="AO74" s="81"/>
      <c r="AP74" s="81"/>
      <c r="AQ74" s="81"/>
      <c r="AR74" s="81"/>
      <c r="AS74" s="81"/>
      <c r="AT74" s="81"/>
      <c r="AU74" s="81"/>
      <c r="AV74" s="81"/>
      <c r="AW74" s="81"/>
      <c r="AX74" s="81"/>
      <c r="AY74" s="81"/>
      <c r="AZ74" s="81"/>
      <c r="BA74" s="81"/>
      <c r="BB74" s="81"/>
      <c r="BC74" s="81"/>
      <c r="BD74" s="81"/>
      <c r="BE74" s="81"/>
      <c r="BF74" s="81"/>
      <c r="BG74" s="81"/>
      <c r="BH74" s="81"/>
      <c r="BI74" s="81"/>
      <c r="BJ74" s="81"/>
      <c r="BK74" s="81"/>
      <c r="BL74" s="81"/>
      <c r="BM74" s="81"/>
      <c r="BN74" s="81"/>
      <c r="BO74" s="81"/>
      <c r="BP74" s="82"/>
      <c r="BQ74" s="83">
        <f t="shared" si="11"/>
        <v>0</v>
      </c>
      <c r="BR74" s="83">
        <f t="shared" si="12"/>
        <v>0</v>
      </c>
    </row>
    <row r="75" ht="15.75" hidden="1" customHeight="1" outlineLevel="1">
      <c r="A75" s="15"/>
      <c r="B75" s="77" t="s">
        <v>23</v>
      </c>
      <c r="C75" s="100"/>
      <c r="D75" s="71"/>
      <c r="E75" s="87"/>
      <c r="F75" s="86"/>
      <c r="G75" s="84"/>
      <c r="H75" s="81"/>
      <c r="I75" s="81"/>
      <c r="J75" s="81"/>
      <c r="K75" s="81"/>
      <c r="L75" s="81"/>
      <c r="M75" s="81"/>
      <c r="N75" s="81"/>
      <c r="O75" s="81"/>
      <c r="P75" s="81"/>
      <c r="Q75" s="81"/>
      <c r="R75" s="81"/>
      <c r="S75" s="81"/>
      <c r="T75" s="81"/>
      <c r="U75" s="81"/>
      <c r="V75" s="81"/>
      <c r="W75" s="81"/>
      <c r="X75" s="81"/>
      <c r="Y75" s="81"/>
      <c r="Z75" s="81"/>
      <c r="AA75" s="81"/>
      <c r="AB75" s="81"/>
      <c r="AC75" s="81"/>
      <c r="AD75" s="81"/>
      <c r="AE75" s="81"/>
      <c r="AF75" s="81"/>
      <c r="AG75" s="81"/>
      <c r="AH75" s="81"/>
      <c r="AI75" s="81"/>
      <c r="AJ75" s="81"/>
      <c r="AK75" s="81"/>
      <c r="AL75" s="81"/>
      <c r="AM75" s="81"/>
      <c r="AN75" s="81"/>
      <c r="AO75" s="81"/>
      <c r="AP75" s="81"/>
      <c r="AQ75" s="81"/>
      <c r="AR75" s="81"/>
      <c r="AS75" s="81"/>
      <c r="AT75" s="81"/>
      <c r="AU75" s="81"/>
      <c r="AV75" s="81"/>
      <c r="AW75" s="81"/>
      <c r="AX75" s="81"/>
      <c r="AY75" s="81"/>
      <c r="AZ75" s="81"/>
      <c r="BA75" s="81"/>
      <c r="BB75" s="81"/>
      <c r="BC75" s="81"/>
      <c r="BD75" s="81"/>
      <c r="BE75" s="81"/>
      <c r="BF75" s="81"/>
      <c r="BG75" s="81"/>
      <c r="BH75" s="81"/>
      <c r="BI75" s="81"/>
      <c r="BJ75" s="81"/>
      <c r="BK75" s="81"/>
      <c r="BL75" s="81"/>
      <c r="BM75" s="81"/>
      <c r="BN75" s="81"/>
      <c r="BO75" s="81"/>
      <c r="BP75" s="82"/>
      <c r="BQ75" s="83">
        <f t="shared" si="11"/>
        <v>0</v>
      </c>
      <c r="BR75" s="83">
        <f t="shared" si="12"/>
        <v>0</v>
      </c>
    </row>
    <row r="76" ht="15.75" hidden="1" customHeight="1" outlineLevel="1">
      <c r="A76" s="15"/>
      <c r="B76" s="77" t="s">
        <v>23</v>
      </c>
      <c r="C76" s="100"/>
      <c r="D76" s="71"/>
      <c r="E76" s="87"/>
      <c r="F76" s="86"/>
      <c r="G76" s="84"/>
      <c r="H76" s="81"/>
      <c r="I76" s="81"/>
      <c r="J76" s="81"/>
      <c r="K76" s="81"/>
      <c r="L76" s="81"/>
      <c r="M76" s="81"/>
      <c r="N76" s="81"/>
      <c r="O76" s="81"/>
      <c r="P76" s="81"/>
      <c r="Q76" s="81"/>
      <c r="R76" s="81"/>
      <c r="S76" s="81"/>
      <c r="T76" s="81"/>
      <c r="U76" s="81"/>
      <c r="V76" s="81"/>
      <c r="W76" s="81"/>
      <c r="X76" s="81"/>
      <c r="Y76" s="81"/>
      <c r="Z76" s="81"/>
      <c r="AA76" s="81"/>
      <c r="AB76" s="81"/>
      <c r="AC76" s="81"/>
      <c r="AD76" s="81"/>
      <c r="AE76" s="81"/>
      <c r="AF76" s="81"/>
      <c r="AG76" s="81"/>
      <c r="AH76" s="81"/>
      <c r="AI76" s="81"/>
      <c r="AJ76" s="81"/>
      <c r="AK76" s="81"/>
      <c r="AL76" s="81"/>
      <c r="AM76" s="81"/>
      <c r="AN76" s="81"/>
      <c r="AO76" s="81"/>
      <c r="AP76" s="81"/>
      <c r="AQ76" s="81"/>
      <c r="AR76" s="81"/>
      <c r="AS76" s="81"/>
      <c r="AT76" s="81"/>
      <c r="AU76" s="81"/>
      <c r="AV76" s="81"/>
      <c r="AW76" s="81"/>
      <c r="AX76" s="81"/>
      <c r="AY76" s="81"/>
      <c r="AZ76" s="81"/>
      <c r="BA76" s="81"/>
      <c r="BB76" s="81"/>
      <c r="BC76" s="81"/>
      <c r="BD76" s="81"/>
      <c r="BE76" s="81"/>
      <c r="BF76" s="81"/>
      <c r="BG76" s="81"/>
      <c r="BH76" s="81"/>
      <c r="BI76" s="81"/>
      <c r="BJ76" s="81"/>
      <c r="BK76" s="81"/>
      <c r="BL76" s="81"/>
      <c r="BM76" s="81"/>
      <c r="BN76" s="81"/>
      <c r="BO76" s="81"/>
      <c r="BP76" s="82"/>
      <c r="BQ76" s="83">
        <f t="shared" si="11"/>
        <v>0</v>
      </c>
      <c r="BR76" s="83">
        <f t="shared" si="12"/>
        <v>0</v>
      </c>
    </row>
    <row r="77" ht="15.75" hidden="1" customHeight="1" outlineLevel="1">
      <c r="A77" s="15"/>
      <c r="B77" s="77" t="s">
        <v>23</v>
      </c>
      <c r="C77" s="100"/>
      <c r="D77" s="71"/>
      <c r="E77" s="87"/>
      <c r="F77" s="86"/>
      <c r="G77" s="84"/>
      <c r="H77" s="81"/>
      <c r="I77" s="81"/>
      <c r="J77" s="81"/>
      <c r="K77" s="81"/>
      <c r="L77" s="81"/>
      <c r="M77" s="81"/>
      <c r="N77" s="81"/>
      <c r="O77" s="81"/>
      <c r="P77" s="81"/>
      <c r="Q77" s="81"/>
      <c r="R77" s="81"/>
      <c r="S77" s="81"/>
      <c r="T77" s="81"/>
      <c r="U77" s="81"/>
      <c r="V77" s="81"/>
      <c r="W77" s="81"/>
      <c r="X77" s="81"/>
      <c r="Y77" s="81"/>
      <c r="Z77" s="81"/>
      <c r="AA77" s="81"/>
      <c r="AB77" s="81"/>
      <c r="AC77" s="81"/>
      <c r="AD77" s="81"/>
      <c r="AE77" s="81"/>
      <c r="AF77" s="81"/>
      <c r="AG77" s="81"/>
      <c r="AH77" s="81"/>
      <c r="AI77" s="81"/>
      <c r="AJ77" s="81"/>
      <c r="AK77" s="81"/>
      <c r="AL77" s="81"/>
      <c r="AM77" s="81"/>
      <c r="AN77" s="81"/>
      <c r="AO77" s="81"/>
      <c r="AP77" s="81"/>
      <c r="AQ77" s="81"/>
      <c r="AR77" s="81"/>
      <c r="AS77" s="81"/>
      <c r="AT77" s="81"/>
      <c r="AU77" s="81"/>
      <c r="AV77" s="81"/>
      <c r="AW77" s="81"/>
      <c r="AX77" s="81"/>
      <c r="AY77" s="81"/>
      <c r="AZ77" s="81"/>
      <c r="BA77" s="81"/>
      <c r="BB77" s="81"/>
      <c r="BC77" s="81"/>
      <c r="BD77" s="81"/>
      <c r="BE77" s="81"/>
      <c r="BF77" s="81"/>
      <c r="BG77" s="81"/>
      <c r="BH77" s="81"/>
      <c r="BI77" s="81"/>
      <c r="BJ77" s="81"/>
      <c r="BK77" s="81"/>
      <c r="BL77" s="81"/>
      <c r="BM77" s="81"/>
      <c r="BN77" s="81"/>
      <c r="BO77" s="81"/>
      <c r="BP77" s="82"/>
      <c r="BQ77" s="83">
        <f t="shared" si="11"/>
        <v>0</v>
      </c>
      <c r="BR77" s="83">
        <f t="shared" si="12"/>
        <v>0</v>
      </c>
    </row>
    <row r="78" ht="15.75" hidden="1" customHeight="1" outlineLevel="1">
      <c r="A78" s="15"/>
      <c r="B78" s="77" t="s">
        <v>23</v>
      </c>
      <c r="C78" s="100"/>
      <c r="D78" s="71"/>
      <c r="E78" s="87"/>
      <c r="F78" s="86"/>
      <c r="G78" s="84"/>
      <c r="H78" s="81"/>
      <c r="I78" s="81"/>
      <c r="J78" s="81"/>
      <c r="K78" s="81"/>
      <c r="L78" s="81"/>
      <c r="M78" s="81"/>
      <c r="N78" s="81"/>
      <c r="O78" s="81"/>
      <c r="P78" s="81"/>
      <c r="Q78" s="81"/>
      <c r="R78" s="81"/>
      <c r="S78" s="81"/>
      <c r="T78" s="81"/>
      <c r="U78" s="81"/>
      <c r="V78" s="81"/>
      <c r="W78" s="81"/>
      <c r="X78" s="81"/>
      <c r="Y78" s="81"/>
      <c r="Z78" s="81"/>
      <c r="AA78" s="81"/>
      <c r="AB78" s="81"/>
      <c r="AC78" s="81"/>
      <c r="AD78" s="81"/>
      <c r="AE78" s="81"/>
      <c r="AF78" s="81"/>
      <c r="AG78" s="81"/>
      <c r="AH78" s="81"/>
      <c r="AI78" s="81"/>
      <c r="AJ78" s="81"/>
      <c r="AK78" s="81"/>
      <c r="AL78" s="81"/>
      <c r="AM78" s="81"/>
      <c r="AN78" s="81"/>
      <c r="AO78" s="81"/>
      <c r="AP78" s="81"/>
      <c r="AQ78" s="81"/>
      <c r="AR78" s="81"/>
      <c r="AS78" s="81"/>
      <c r="AT78" s="81"/>
      <c r="AU78" s="81"/>
      <c r="AV78" s="81"/>
      <c r="AW78" s="81"/>
      <c r="AX78" s="81"/>
      <c r="AY78" s="81"/>
      <c r="AZ78" s="81"/>
      <c r="BA78" s="81"/>
      <c r="BB78" s="81"/>
      <c r="BC78" s="81"/>
      <c r="BD78" s="81"/>
      <c r="BE78" s="81"/>
      <c r="BF78" s="81"/>
      <c r="BG78" s="81"/>
      <c r="BH78" s="81"/>
      <c r="BI78" s="81"/>
      <c r="BJ78" s="81"/>
      <c r="BK78" s="81"/>
      <c r="BL78" s="81"/>
      <c r="BM78" s="81"/>
      <c r="BN78" s="81"/>
      <c r="BO78" s="81"/>
      <c r="BP78" s="82"/>
      <c r="BQ78" s="83">
        <f t="shared" si="11"/>
        <v>0</v>
      </c>
      <c r="BR78" s="83">
        <f t="shared" si="12"/>
        <v>0</v>
      </c>
    </row>
    <row r="79" ht="15.75" hidden="1" customHeight="1" outlineLevel="1">
      <c r="A79" s="15"/>
      <c r="B79" s="77" t="s">
        <v>23</v>
      </c>
      <c r="C79" s="100"/>
      <c r="D79" s="71"/>
      <c r="E79" s="87"/>
      <c r="F79" s="86"/>
      <c r="G79" s="84"/>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1"/>
      <c r="AR79" s="81"/>
      <c r="AS79" s="81"/>
      <c r="AT79" s="81"/>
      <c r="AU79" s="81"/>
      <c r="AV79" s="81"/>
      <c r="AW79" s="81"/>
      <c r="AX79" s="81"/>
      <c r="AY79" s="81"/>
      <c r="AZ79" s="81"/>
      <c r="BA79" s="81"/>
      <c r="BB79" s="81"/>
      <c r="BC79" s="81"/>
      <c r="BD79" s="81"/>
      <c r="BE79" s="81"/>
      <c r="BF79" s="81"/>
      <c r="BG79" s="81"/>
      <c r="BH79" s="81"/>
      <c r="BI79" s="81"/>
      <c r="BJ79" s="81"/>
      <c r="BK79" s="81"/>
      <c r="BL79" s="81"/>
      <c r="BM79" s="81"/>
      <c r="BN79" s="81"/>
      <c r="BO79" s="81"/>
      <c r="BP79" s="82"/>
      <c r="BQ79" s="83">
        <f t="shared" si="11"/>
        <v>0</v>
      </c>
      <c r="BR79" s="83">
        <f t="shared" si="12"/>
        <v>0</v>
      </c>
    </row>
    <row r="80" ht="15.75" hidden="1" customHeight="1" outlineLevel="1">
      <c r="A80" s="15"/>
      <c r="B80" s="77" t="s">
        <v>23</v>
      </c>
      <c r="C80" s="100"/>
      <c r="D80" s="71"/>
      <c r="E80" s="87"/>
      <c r="F80" s="86"/>
      <c r="G80" s="84"/>
      <c r="H80" s="81"/>
      <c r="I80" s="81"/>
      <c r="J80" s="81"/>
      <c r="K80" s="81"/>
      <c r="L80" s="81"/>
      <c r="M80" s="81"/>
      <c r="N80" s="81"/>
      <c r="O80" s="81"/>
      <c r="P80" s="81"/>
      <c r="Q80" s="81"/>
      <c r="R80" s="81"/>
      <c r="S80" s="81"/>
      <c r="T80" s="81"/>
      <c r="U80" s="81"/>
      <c r="V80" s="81"/>
      <c r="W80" s="81"/>
      <c r="X80" s="81"/>
      <c r="Y80" s="81"/>
      <c r="Z80" s="81"/>
      <c r="AA80" s="81"/>
      <c r="AB80" s="81"/>
      <c r="AC80" s="81"/>
      <c r="AD80" s="81"/>
      <c r="AE80" s="81"/>
      <c r="AF80" s="81"/>
      <c r="AG80" s="81"/>
      <c r="AH80" s="81"/>
      <c r="AI80" s="81"/>
      <c r="AJ80" s="81"/>
      <c r="AK80" s="81"/>
      <c r="AL80" s="81"/>
      <c r="AM80" s="81"/>
      <c r="AN80" s="81"/>
      <c r="AO80" s="81"/>
      <c r="AP80" s="81"/>
      <c r="AQ80" s="81"/>
      <c r="AR80" s="81"/>
      <c r="AS80" s="81"/>
      <c r="AT80" s="81"/>
      <c r="AU80" s="81"/>
      <c r="AV80" s="81"/>
      <c r="AW80" s="81"/>
      <c r="AX80" s="81"/>
      <c r="AY80" s="81"/>
      <c r="AZ80" s="81"/>
      <c r="BA80" s="81"/>
      <c r="BB80" s="81"/>
      <c r="BC80" s="81"/>
      <c r="BD80" s="81"/>
      <c r="BE80" s="81"/>
      <c r="BF80" s="81"/>
      <c r="BG80" s="81"/>
      <c r="BH80" s="81"/>
      <c r="BI80" s="81"/>
      <c r="BJ80" s="81"/>
      <c r="BK80" s="81"/>
      <c r="BL80" s="81"/>
      <c r="BM80" s="81"/>
      <c r="BN80" s="81"/>
      <c r="BO80" s="81"/>
      <c r="BP80" s="82"/>
      <c r="BQ80" s="83">
        <f t="shared" si="11"/>
        <v>0</v>
      </c>
      <c r="BR80" s="83">
        <f t="shared" si="12"/>
        <v>0</v>
      </c>
    </row>
    <row r="81" ht="15.75" hidden="1" customHeight="1" outlineLevel="1">
      <c r="A81" s="15"/>
      <c r="B81" s="77" t="s">
        <v>23</v>
      </c>
      <c r="C81" s="100"/>
      <c r="D81" s="71"/>
      <c r="E81" s="87"/>
      <c r="F81" s="86"/>
      <c r="G81" s="84"/>
      <c r="H81" s="81"/>
      <c r="I81" s="81"/>
      <c r="J81" s="81"/>
      <c r="K81" s="81"/>
      <c r="L81" s="81"/>
      <c r="M81" s="81"/>
      <c r="N81" s="81"/>
      <c r="O81" s="81"/>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2"/>
      <c r="BQ81" s="83">
        <f t="shared" si="11"/>
        <v>0</v>
      </c>
      <c r="BR81" s="83">
        <f t="shared" si="12"/>
        <v>0</v>
      </c>
    </row>
    <row r="82" ht="15.75" customHeight="1">
      <c r="A82" s="15"/>
      <c r="B82" s="89" t="s">
        <v>146</v>
      </c>
      <c r="C82" s="90"/>
      <c r="D82" s="90"/>
      <c r="E82" s="90"/>
      <c r="F82" s="90"/>
      <c r="G82" s="71"/>
      <c r="H82" s="91">
        <f t="shared" ref="H82:BO82" si="13">SUBTOTAL(9,H67:H81)</f>
        <v>0</v>
      </c>
      <c r="I82" s="91">
        <f t="shared" si="13"/>
        <v>0</v>
      </c>
      <c r="J82" s="91">
        <f t="shared" si="13"/>
        <v>0</v>
      </c>
      <c r="K82" s="91">
        <f t="shared" si="13"/>
        <v>0</v>
      </c>
      <c r="L82" s="91">
        <f t="shared" si="13"/>
        <v>0</v>
      </c>
      <c r="M82" s="91">
        <f t="shared" si="13"/>
        <v>0</v>
      </c>
      <c r="N82" s="91">
        <f t="shared" si="13"/>
        <v>0</v>
      </c>
      <c r="O82" s="91">
        <f t="shared" si="13"/>
        <v>0</v>
      </c>
      <c r="P82" s="91">
        <f t="shared" si="13"/>
        <v>0</v>
      </c>
      <c r="Q82" s="91">
        <f t="shared" si="13"/>
        <v>0</v>
      </c>
      <c r="R82" s="91">
        <f t="shared" si="13"/>
        <v>0</v>
      </c>
      <c r="S82" s="91">
        <f t="shared" si="13"/>
        <v>0</v>
      </c>
      <c r="T82" s="91">
        <f t="shared" si="13"/>
        <v>0</v>
      </c>
      <c r="U82" s="91">
        <f t="shared" si="13"/>
        <v>0</v>
      </c>
      <c r="V82" s="91">
        <f t="shared" si="13"/>
        <v>0</v>
      </c>
      <c r="W82" s="91">
        <f t="shared" si="13"/>
        <v>0</v>
      </c>
      <c r="X82" s="91">
        <f t="shared" si="13"/>
        <v>0</v>
      </c>
      <c r="Y82" s="91">
        <f t="shared" si="13"/>
        <v>0</v>
      </c>
      <c r="Z82" s="91">
        <f t="shared" si="13"/>
        <v>0</v>
      </c>
      <c r="AA82" s="91">
        <f t="shared" si="13"/>
        <v>0</v>
      </c>
      <c r="AB82" s="91">
        <f t="shared" si="13"/>
        <v>0</v>
      </c>
      <c r="AC82" s="91">
        <f t="shared" si="13"/>
        <v>0</v>
      </c>
      <c r="AD82" s="91">
        <f t="shared" si="13"/>
        <v>0</v>
      </c>
      <c r="AE82" s="91">
        <f t="shared" si="13"/>
        <v>0</v>
      </c>
      <c r="AF82" s="91">
        <f t="shared" si="13"/>
        <v>0</v>
      </c>
      <c r="AG82" s="91">
        <f t="shared" si="13"/>
        <v>0</v>
      </c>
      <c r="AH82" s="91">
        <f t="shared" si="13"/>
        <v>0</v>
      </c>
      <c r="AI82" s="91">
        <f t="shared" si="13"/>
        <v>0</v>
      </c>
      <c r="AJ82" s="91">
        <f t="shared" si="13"/>
        <v>0</v>
      </c>
      <c r="AK82" s="91">
        <f t="shared" si="13"/>
        <v>0</v>
      </c>
      <c r="AL82" s="91">
        <f t="shared" si="13"/>
        <v>0</v>
      </c>
      <c r="AM82" s="91">
        <f t="shared" si="13"/>
        <v>0</v>
      </c>
      <c r="AN82" s="91">
        <f t="shared" si="13"/>
        <v>0</v>
      </c>
      <c r="AO82" s="91">
        <f t="shared" si="13"/>
        <v>0</v>
      </c>
      <c r="AP82" s="91">
        <f t="shared" si="13"/>
        <v>0</v>
      </c>
      <c r="AQ82" s="91">
        <f t="shared" si="13"/>
        <v>0</v>
      </c>
      <c r="AR82" s="91">
        <f t="shared" si="13"/>
        <v>0</v>
      </c>
      <c r="AS82" s="91">
        <f t="shared" si="13"/>
        <v>0</v>
      </c>
      <c r="AT82" s="91">
        <f t="shared" si="13"/>
        <v>0</v>
      </c>
      <c r="AU82" s="91">
        <f t="shared" si="13"/>
        <v>0</v>
      </c>
      <c r="AV82" s="91">
        <f t="shared" si="13"/>
        <v>0</v>
      </c>
      <c r="AW82" s="91">
        <f t="shared" si="13"/>
        <v>0</v>
      </c>
      <c r="AX82" s="91">
        <f t="shared" si="13"/>
        <v>0</v>
      </c>
      <c r="AY82" s="91">
        <f t="shared" si="13"/>
        <v>0</v>
      </c>
      <c r="AZ82" s="91">
        <f t="shared" si="13"/>
        <v>0</v>
      </c>
      <c r="BA82" s="91">
        <f t="shared" si="13"/>
        <v>0</v>
      </c>
      <c r="BB82" s="91">
        <f t="shared" si="13"/>
        <v>0</v>
      </c>
      <c r="BC82" s="91">
        <f t="shared" si="13"/>
        <v>0</v>
      </c>
      <c r="BD82" s="91">
        <f t="shared" si="13"/>
        <v>0</v>
      </c>
      <c r="BE82" s="91">
        <f t="shared" si="13"/>
        <v>0</v>
      </c>
      <c r="BF82" s="91">
        <f t="shared" si="13"/>
        <v>0</v>
      </c>
      <c r="BG82" s="91">
        <f t="shared" si="13"/>
        <v>0</v>
      </c>
      <c r="BH82" s="91">
        <f t="shared" si="13"/>
        <v>0</v>
      </c>
      <c r="BI82" s="91">
        <f t="shared" si="13"/>
        <v>0</v>
      </c>
      <c r="BJ82" s="91">
        <f t="shared" si="13"/>
        <v>0</v>
      </c>
      <c r="BK82" s="91">
        <f t="shared" si="13"/>
        <v>0</v>
      </c>
      <c r="BL82" s="91">
        <f t="shared" si="13"/>
        <v>0</v>
      </c>
      <c r="BM82" s="91">
        <f t="shared" si="13"/>
        <v>0</v>
      </c>
      <c r="BN82" s="91">
        <f t="shared" si="13"/>
        <v>0</v>
      </c>
      <c r="BO82" s="91">
        <f t="shared" si="13"/>
        <v>0</v>
      </c>
      <c r="BP82" s="92"/>
      <c r="BQ82" s="93">
        <f t="shared" ref="BQ82:BR82" si="14">SUBTOTAL(9,BQ67:BQ81)</f>
        <v>0</v>
      </c>
      <c r="BR82" s="93">
        <f t="shared" si="14"/>
        <v>0</v>
      </c>
    </row>
    <row r="83" ht="15.75" customHeight="1">
      <c r="A83" s="15"/>
      <c r="B83" s="103"/>
      <c r="C83" s="15"/>
      <c r="D83" s="15"/>
      <c r="E83" s="32"/>
      <c r="F83" s="32"/>
      <c r="G83" s="1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5"/>
      <c r="AH83" s="95"/>
      <c r="AI83" s="95"/>
      <c r="AJ83" s="95"/>
      <c r="AK83" s="95"/>
      <c r="AL83" s="95"/>
      <c r="AM83" s="95"/>
      <c r="AN83" s="95"/>
      <c r="AO83" s="95"/>
      <c r="AP83" s="95"/>
      <c r="AQ83" s="95"/>
      <c r="AR83" s="95"/>
      <c r="AS83" s="95"/>
      <c r="AT83" s="95"/>
      <c r="AU83" s="95"/>
      <c r="AV83" s="95"/>
      <c r="AW83" s="95"/>
      <c r="AX83" s="95"/>
      <c r="AY83" s="95"/>
      <c r="AZ83" s="95"/>
      <c r="BA83" s="95"/>
      <c r="BB83" s="95"/>
      <c r="BC83" s="95"/>
      <c r="BD83" s="95"/>
      <c r="BE83" s="95"/>
      <c r="BF83" s="95"/>
      <c r="BG83" s="95"/>
      <c r="BH83" s="95"/>
      <c r="BI83" s="95"/>
      <c r="BJ83" s="95"/>
      <c r="BK83" s="95"/>
      <c r="BL83" s="95"/>
      <c r="BM83" s="95"/>
      <c r="BN83" s="95"/>
      <c r="BO83" s="95"/>
      <c r="BP83" s="82"/>
      <c r="BQ83" s="82"/>
      <c r="BR83" s="82"/>
    </row>
    <row r="84" ht="15.75" customHeight="1">
      <c r="A84" s="15"/>
      <c r="B84" s="103" t="s">
        <v>147</v>
      </c>
      <c r="C84" s="15"/>
      <c r="D84" s="15"/>
      <c r="E84" s="32"/>
      <c r="G84" s="15"/>
      <c r="H84" s="95"/>
      <c r="I84" s="95"/>
      <c r="J84" s="95"/>
      <c r="K84" s="95"/>
      <c r="L84" s="95"/>
      <c r="M84" s="95"/>
      <c r="N84" s="95"/>
      <c r="O84" s="95"/>
      <c r="P84" s="95"/>
      <c r="Q84" s="95"/>
      <c r="R84" s="95"/>
      <c r="S84" s="95"/>
      <c r="T84" s="95"/>
      <c r="U84" s="95"/>
      <c r="V84" s="95"/>
      <c r="W84" s="95"/>
      <c r="X84" s="95"/>
      <c r="Y84" s="95"/>
      <c r="Z84" s="95"/>
      <c r="AA84" s="95"/>
      <c r="AB84" s="95"/>
      <c r="AC84" s="95"/>
      <c r="AD84" s="95"/>
      <c r="AE84" s="95"/>
      <c r="AF84" s="95"/>
      <c r="AG84" s="95"/>
      <c r="AH84" s="95"/>
      <c r="AI84" s="95"/>
      <c r="AJ84" s="95"/>
      <c r="AK84" s="95"/>
      <c r="AL84" s="95"/>
      <c r="AM84" s="95"/>
      <c r="AN84" s="95"/>
      <c r="AO84" s="95"/>
      <c r="AP84" s="95"/>
      <c r="AQ84" s="95"/>
      <c r="AR84" s="95"/>
      <c r="AS84" s="95"/>
      <c r="AT84" s="95"/>
      <c r="AU84" s="95"/>
      <c r="AV84" s="95"/>
      <c r="AW84" s="95"/>
      <c r="AX84" s="95"/>
      <c r="AY84" s="95"/>
      <c r="AZ84" s="95"/>
      <c r="BA84" s="95"/>
      <c r="BB84" s="95"/>
      <c r="BC84" s="95"/>
      <c r="BD84" s="95"/>
      <c r="BE84" s="95"/>
      <c r="BF84" s="95"/>
      <c r="BG84" s="95"/>
      <c r="BH84" s="95"/>
      <c r="BI84" s="95"/>
      <c r="BJ84" s="95"/>
      <c r="BK84" s="95"/>
      <c r="BL84" s="95"/>
      <c r="BM84" s="95"/>
      <c r="BN84" s="95"/>
      <c r="BO84" s="95"/>
      <c r="BP84" s="82"/>
      <c r="BQ84" s="82"/>
      <c r="BR84" s="82"/>
    </row>
    <row r="85" ht="15.75" customHeight="1">
      <c r="A85" s="15"/>
      <c r="B85" s="69" t="s">
        <v>125</v>
      </c>
      <c r="C85" s="70" t="s">
        <v>137</v>
      </c>
      <c r="D85" s="71"/>
      <c r="E85" s="102" t="s">
        <v>144</v>
      </c>
      <c r="F85" s="69" t="s">
        <v>145</v>
      </c>
      <c r="G85" s="69" t="s">
        <v>129</v>
      </c>
      <c r="H85" s="73" t="str">
        <f>IF(Budget_period="monthly","Month "&amp;H$6,IF(Budget_period="quarterly","Quarter "&amp;H$6,"Year "&amp;H$6))</f>
        <v>Year 1</v>
      </c>
      <c r="I85" s="73" t="str">
        <f>IF(Budget_period="monthly","Month "&amp;I$6,IF(Budget_period="quarterly","Quarter "&amp;I$6,"Year "&amp;I$6))</f>
        <v>Year 2</v>
      </c>
      <c r="J85" s="73" t="str">
        <f>IF(Budget_period="monthly","Month "&amp;J$6,IF(Budget_period="quarterly","Quarter "&amp;J$6,"Year "&amp;J$6))</f>
        <v>Year 3</v>
      </c>
      <c r="K85" s="73" t="str">
        <f>IF(Budget_period="monthly","Month "&amp;K$6,IF(Budget_period="quarterly","Quarter "&amp;K$6,"Year "&amp;K$6))</f>
        <v>Year 4</v>
      </c>
      <c r="L85" s="73" t="str">
        <f>IF(Budget_period="monthly","Month "&amp;L$6,IF(Budget_period="quarterly","Quarter "&amp;L$6,"Year "&amp;L$6))</f>
        <v>Year 5</v>
      </c>
      <c r="M85" s="73" t="str">
        <f>IF(Budget_period="monthly","Month "&amp;M$6,IF(Budget_period="quarterly","Quarter "&amp;M$6,"Year "&amp;M$6))</f>
        <v>Year 6</v>
      </c>
      <c r="N85" s="73" t="str">
        <f>IF(Budget_period="monthly","Month "&amp;N$6,IF(Budget_period="quarterly","Quarter "&amp;N$6,"Year "&amp;N$6))</f>
        <v>Year 7</v>
      </c>
      <c r="O85" s="73" t="str">
        <f>IF(Budget_period="monthly","Month "&amp;O$6,IF(Budget_period="quarterly","Quarter "&amp;O$6,"Year "&amp;O$6))</f>
        <v>Year 8</v>
      </c>
      <c r="P85" s="73" t="str">
        <f>IF(Budget_period="monthly","Month "&amp;P$6,IF(Budget_period="quarterly","Quarter "&amp;P$6,"Year "&amp;P$6))</f>
        <v>Year 9</v>
      </c>
      <c r="Q85" s="73" t="str">
        <f>IF(Budget_period="monthly","Month "&amp;Q$6,IF(Budget_period="quarterly","Quarter "&amp;Q$6,"Year "&amp;Q$6))</f>
        <v>Year 10</v>
      </c>
      <c r="R85" s="73" t="str">
        <f>IF(Budget_period="monthly","Month "&amp;R$6,IF(Budget_period="quarterly","Quarter "&amp;R$6,"Year "&amp;R$6))</f>
        <v>Year 11</v>
      </c>
      <c r="S85" s="73" t="str">
        <f>IF(Budget_period="monthly","Month "&amp;S$6,IF(Budget_period="quarterly","Quarter "&amp;S$6,"Year "&amp;S$6))</f>
        <v>Year 12</v>
      </c>
      <c r="T85" s="73" t="str">
        <f>IF(Budget_period="monthly","Month "&amp;T$6,IF(Budget_period="quarterly","Quarter "&amp;T$6,"Year "&amp;T$6))</f>
        <v>Year 13</v>
      </c>
      <c r="U85" s="73" t="str">
        <f>IF(Budget_period="monthly","Month "&amp;U$6,IF(Budget_period="quarterly","Quarter "&amp;U$6,"Year "&amp;U$6))</f>
        <v>Year 14</v>
      </c>
      <c r="V85" s="73" t="str">
        <f>IF(Budget_period="monthly","Month "&amp;V$6,IF(Budget_period="quarterly","Quarter "&amp;V$6,"Year "&amp;V$6))</f>
        <v>Year 15</v>
      </c>
      <c r="W85" s="73" t="str">
        <f>IF(Budget_period="monthly","Month "&amp;W$6,IF(Budget_period="quarterly","Quarter "&amp;W$6,"Year "&amp;W$6))</f>
        <v>Year 16</v>
      </c>
      <c r="X85" s="73" t="str">
        <f>IF(Budget_period="monthly","Month "&amp;X$6,IF(Budget_period="quarterly","Quarter "&amp;X$6,"Year "&amp;X$6))</f>
        <v>Year 17</v>
      </c>
      <c r="Y85" s="73" t="str">
        <f>IF(Budget_period="monthly","Month "&amp;Y$6,IF(Budget_period="quarterly","Quarter "&amp;Y$6,"Year "&amp;Y$6))</f>
        <v>Year 18</v>
      </c>
      <c r="Z85" s="73" t="str">
        <f>IF(Budget_period="monthly","Month "&amp;Z$6,IF(Budget_period="quarterly","Quarter "&amp;Z$6,"Year "&amp;Z$6))</f>
        <v>Year 19</v>
      </c>
      <c r="AA85" s="73" t="str">
        <f>IF(Budget_period="monthly","Month "&amp;AA$6,IF(Budget_period="quarterly","Quarter "&amp;AA$6,"Year "&amp;AA$6))</f>
        <v>Year 20</v>
      </c>
      <c r="AB85" s="73" t="str">
        <f>IF(Budget_period="monthly","Month "&amp;AB$6,IF(Budget_period="quarterly","Quarter "&amp;AB$6,"Year "&amp;AB$6))</f>
        <v>Year 21</v>
      </c>
      <c r="AC85" s="73" t="str">
        <f>IF(Budget_period="monthly","Month "&amp;AC$6,IF(Budget_period="quarterly","Quarter "&amp;AC$6,"Year "&amp;AC$6))</f>
        <v>Year 22</v>
      </c>
      <c r="AD85" s="73" t="str">
        <f>IF(Budget_period="monthly","Month "&amp;AD$6,IF(Budget_period="quarterly","Quarter "&amp;AD$6,"Year "&amp;AD$6))</f>
        <v>Year 23</v>
      </c>
      <c r="AE85" s="73" t="str">
        <f>IF(Budget_period="monthly","Month "&amp;AE$6,IF(Budget_period="quarterly","Quarter "&amp;AE$6,"Year "&amp;AE$6))</f>
        <v>Year 24</v>
      </c>
      <c r="AF85" s="73" t="str">
        <f>IF(Budget_period="monthly","Month "&amp;AF$6,IF(Budget_period="quarterly","Quarter "&amp;AF$6,"Year "&amp;AF$6))</f>
        <v>Year 25</v>
      </c>
      <c r="AG85" s="73" t="str">
        <f>IF(Budget_period="monthly","Month "&amp;AG$6,IF(Budget_period="quarterly","Quarter "&amp;AG$6,"Year "&amp;AG$6))</f>
        <v>Year 26</v>
      </c>
      <c r="AH85" s="73" t="str">
        <f>IF(Budget_period="monthly","Month "&amp;AH$6,IF(Budget_period="quarterly","Quarter "&amp;AH$6,"Year "&amp;AH$6))</f>
        <v>Year 27</v>
      </c>
      <c r="AI85" s="73" t="str">
        <f>IF(Budget_period="monthly","Month "&amp;AI$6,IF(Budget_period="quarterly","Quarter "&amp;AI$6,"Year "&amp;AI$6))</f>
        <v>Year 28</v>
      </c>
      <c r="AJ85" s="73" t="str">
        <f>IF(Budget_period="monthly","Month "&amp;AJ$6,IF(Budget_period="quarterly","Quarter "&amp;AJ$6,"Year "&amp;AJ$6))</f>
        <v>Year 29</v>
      </c>
      <c r="AK85" s="73" t="str">
        <f>IF(Budget_period="monthly","Month "&amp;AK$6,IF(Budget_period="quarterly","Quarter "&amp;AK$6,"Year "&amp;AK$6))</f>
        <v>Year 30</v>
      </c>
      <c r="AL85" s="73" t="str">
        <f>IF(Budget_period="monthly","Month "&amp;AL$6,IF(Budget_period="quarterly","Quarter "&amp;AL$6,"Year "&amp;AL$6))</f>
        <v>Year 31</v>
      </c>
      <c r="AM85" s="73" t="str">
        <f>IF(Budget_period="monthly","Month "&amp;AM$6,IF(Budget_period="quarterly","Quarter "&amp;AM$6,"Year "&amp;AM$6))</f>
        <v>Year 32</v>
      </c>
      <c r="AN85" s="73" t="str">
        <f>IF(Budget_period="monthly","Month "&amp;AN$6,IF(Budget_period="quarterly","Quarter "&amp;AN$6,"Year "&amp;AN$6))</f>
        <v>Year 33</v>
      </c>
      <c r="AO85" s="73" t="str">
        <f>IF(Budget_period="monthly","Month "&amp;AO$6,IF(Budget_period="quarterly","Quarter "&amp;AO$6,"Year "&amp;AO$6))</f>
        <v>Year 34</v>
      </c>
      <c r="AP85" s="73" t="str">
        <f>IF(Budget_period="monthly","Month "&amp;AP$6,IF(Budget_period="quarterly","Quarter "&amp;AP$6,"Year "&amp;AP$6))</f>
        <v>Year 35</v>
      </c>
      <c r="AQ85" s="73" t="str">
        <f>IF(Budget_period="monthly","Month "&amp;AQ$6,IF(Budget_period="quarterly","Quarter "&amp;AQ$6,"Year "&amp;AQ$6))</f>
        <v>Year 36</v>
      </c>
      <c r="AR85" s="73" t="str">
        <f>IF(Budget_period="monthly","Month "&amp;AR$6,IF(Budget_period="quarterly","Quarter "&amp;AR$6,"Year "&amp;AR$6))</f>
        <v>Year 37</v>
      </c>
      <c r="AS85" s="73" t="str">
        <f>IF(Budget_period="monthly","Month "&amp;AS$6,IF(Budget_period="quarterly","Quarter "&amp;AS$6,"Year "&amp;AS$6))</f>
        <v>Year 38</v>
      </c>
      <c r="AT85" s="73" t="str">
        <f>IF(Budget_period="monthly","Month "&amp;AT$6,IF(Budget_period="quarterly","Quarter "&amp;AT$6,"Year "&amp;AT$6))</f>
        <v>Year 39</v>
      </c>
      <c r="AU85" s="73" t="str">
        <f>IF(Budget_period="monthly","Month "&amp;AU$6,IF(Budget_period="quarterly","Quarter "&amp;AU$6,"Year "&amp;AU$6))</f>
        <v>Year 40</v>
      </c>
      <c r="AV85" s="73" t="str">
        <f>IF(Budget_period="monthly","Month "&amp;AV$6,IF(Budget_period="quarterly","Quarter "&amp;AV$6,"Year "&amp;AV$6))</f>
        <v>Year 41</v>
      </c>
      <c r="AW85" s="73" t="str">
        <f>IF(Budget_period="monthly","Month "&amp;AW$6,IF(Budget_period="quarterly","Quarter "&amp;AW$6,"Year "&amp;AW$6))</f>
        <v>Year 42</v>
      </c>
      <c r="AX85" s="73" t="str">
        <f>IF(Budget_period="monthly","Month "&amp;AX$6,IF(Budget_period="quarterly","Quarter "&amp;AX$6,"Year "&amp;AX$6))</f>
        <v>Year 43</v>
      </c>
      <c r="AY85" s="73" t="str">
        <f>IF(Budget_period="monthly","Month "&amp;AY$6,IF(Budget_period="quarterly","Quarter "&amp;AY$6,"Year "&amp;AY$6))</f>
        <v>Year 44</v>
      </c>
      <c r="AZ85" s="73" t="str">
        <f>IF(Budget_period="monthly","Month "&amp;AZ$6,IF(Budget_period="quarterly","Quarter "&amp;AZ$6,"Year "&amp;AZ$6))</f>
        <v>Year 45</v>
      </c>
      <c r="BA85" s="73" t="str">
        <f>IF(Budget_period="monthly","Month "&amp;BA$6,IF(Budget_period="quarterly","Quarter "&amp;BA$6,"Year "&amp;BA$6))</f>
        <v>Year 46</v>
      </c>
      <c r="BB85" s="73" t="str">
        <f>IF(Budget_period="monthly","Month "&amp;BB$6,IF(Budget_period="quarterly","Quarter "&amp;BB$6,"Year "&amp;BB$6))</f>
        <v>Year 47</v>
      </c>
      <c r="BC85" s="73" t="str">
        <f>IF(Budget_period="monthly","Month "&amp;BC$6,IF(Budget_period="quarterly","Quarter "&amp;BC$6,"Year "&amp;BC$6))</f>
        <v>Year 48</v>
      </c>
      <c r="BD85" s="73" t="str">
        <f>IF(Budget_period="monthly","Month "&amp;BD$6,IF(Budget_period="quarterly","Quarter "&amp;BD$6,"Year "&amp;BD$6))</f>
        <v>Year 49</v>
      </c>
      <c r="BE85" s="73" t="str">
        <f>IF(Budget_period="monthly","Month "&amp;BE$6,IF(Budget_period="quarterly","Quarter "&amp;BE$6,"Year "&amp;BE$6))</f>
        <v>Year 50</v>
      </c>
      <c r="BF85" s="73" t="str">
        <f>IF(Budget_period="monthly","Month "&amp;BF$6,IF(Budget_period="quarterly","Quarter "&amp;BF$6,"Year "&amp;BF$6))</f>
        <v>Year 51</v>
      </c>
      <c r="BG85" s="73" t="str">
        <f>IF(Budget_period="monthly","Month "&amp;BG$6,IF(Budget_period="quarterly","Quarter "&amp;BG$6,"Year "&amp;BG$6))</f>
        <v>Year 52</v>
      </c>
      <c r="BH85" s="73" t="str">
        <f>IF(Budget_period="monthly","Month "&amp;BH$6,IF(Budget_period="quarterly","Quarter "&amp;BH$6,"Year "&amp;BH$6))</f>
        <v>Year 53</v>
      </c>
      <c r="BI85" s="73" t="str">
        <f>IF(Budget_period="monthly","Month "&amp;BI$6,IF(Budget_period="quarterly","Quarter "&amp;BI$6,"Year "&amp;BI$6))</f>
        <v>Year 54</v>
      </c>
      <c r="BJ85" s="73" t="str">
        <f>IF(Budget_period="monthly","Month "&amp;BJ$6,IF(Budget_period="quarterly","Quarter "&amp;BJ$6,"Year "&amp;BJ$6))</f>
        <v>Year 55</v>
      </c>
      <c r="BK85" s="73" t="str">
        <f>IF(Budget_period="monthly","Month "&amp;BK$6,IF(Budget_period="quarterly","Quarter "&amp;BK$6,"Year "&amp;BK$6))</f>
        <v>Year 56</v>
      </c>
      <c r="BL85" s="73" t="str">
        <f>IF(Budget_period="monthly","Month "&amp;BL$6,IF(Budget_period="quarterly","Quarter "&amp;BL$6,"Year "&amp;BL$6))</f>
        <v>Year 57</v>
      </c>
      <c r="BM85" s="73" t="str">
        <f>IF(Budget_period="monthly","Month "&amp;BM$6,IF(Budget_period="quarterly","Quarter "&amp;BM$6,"Year "&amp;BM$6))</f>
        <v>Year 58</v>
      </c>
      <c r="BN85" s="73" t="str">
        <f>IF(Budget_period="monthly","Month "&amp;BN$6,IF(Budget_period="quarterly","Quarter "&amp;BN$6,"Year "&amp;BN$6))</f>
        <v>Year 59</v>
      </c>
      <c r="BO85" s="73" t="str">
        <f>IF(Budget_period="monthly","Month "&amp;BO$6,IF(Budget_period="quarterly","Quarter "&amp;BO$6,"Year "&amp;BO$6))</f>
        <v>Year 60</v>
      </c>
      <c r="BP85" s="15"/>
      <c r="BQ85" s="74" t="s">
        <v>130</v>
      </c>
      <c r="BR85" s="75" t="s">
        <v>131</v>
      </c>
    </row>
    <row r="86" ht="15.75" customHeight="1">
      <c r="A86" s="15"/>
      <c r="B86" s="77" t="s">
        <v>147</v>
      </c>
      <c r="C86" s="100"/>
      <c r="D86" s="71"/>
      <c r="E86" s="87"/>
      <c r="F86" s="86"/>
      <c r="G86" s="78"/>
      <c r="H86" s="99"/>
      <c r="I86" s="81"/>
      <c r="J86" s="81"/>
      <c r="K86" s="81"/>
      <c r="L86" s="81"/>
      <c r="M86" s="81"/>
      <c r="N86" s="81"/>
      <c r="O86" s="81"/>
      <c r="P86" s="99"/>
      <c r="Q86" s="81"/>
      <c r="R86" s="81"/>
      <c r="S86" s="81"/>
      <c r="T86" s="81"/>
      <c r="U86" s="81"/>
      <c r="V86" s="81"/>
      <c r="W86" s="81"/>
      <c r="X86" s="81"/>
      <c r="Y86" s="99"/>
      <c r="Z86" s="81"/>
      <c r="AA86" s="81"/>
      <c r="AB86" s="81"/>
      <c r="AC86" s="81"/>
      <c r="AD86" s="81"/>
      <c r="AE86" s="81"/>
      <c r="AF86" s="81"/>
      <c r="AG86" s="81"/>
      <c r="AH86" s="81"/>
      <c r="AI86" s="81"/>
      <c r="AJ86" s="81"/>
      <c r="AK86" s="81"/>
      <c r="AL86" s="81"/>
      <c r="AM86" s="81"/>
      <c r="AN86" s="81"/>
      <c r="AO86" s="81"/>
      <c r="AP86" s="81"/>
      <c r="AQ86" s="81"/>
      <c r="AR86" s="81"/>
      <c r="AS86" s="81"/>
      <c r="AT86" s="81"/>
      <c r="AU86" s="81"/>
      <c r="AV86" s="81"/>
      <c r="AW86" s="81"/>
      <c r="AX86" s="81"/>
      <c r="AY86" s="81"/>
      <c r="AZ86" s="81"/>
      <c r="BA86" s="81"/>
      <c r="BB86" s="81"/>
      <c r="BC86" s="81"/>
      <c r="BD86" s="81"/>
      <c r="BE86" s="81"/>
      <c r="BF86" s="81"/>
      <c r="BG86" s="81"/>
      <c r="BH86" s="81"/>
      <c r="BI86" s="81"/>
      <c r="BJ86" s="81"/>
      <c r="BK86" s="81"/>
      <c r="BL86" s="81"/>
      <c r="BM86" s="81"/>
      <c r="BN86" s="81"/>
      <c r="BO86" s="81"/>
      <c r="BP86" s="82"/>
      <c r="BQ86" s="83">
        <f t="shared" ref="BQ86:BQ100" si="15">SUM($H86:$BO86)</f>
        <v>0</v>
      </c>
      <c r="BR86" s="83">
        <f t="shared" ref="BR86:BR100" si="16">sumif($H$13:$BO$13,"ADD UNAVOIDABLE COSTS",H86:BO86)</f>
        <v>0</v>
      </c>
    </row>
    <row r="87" ht="15.75" customHeight="1">
      <c r="A87" s="15"/>
      <c r="B87" s="77" t="s">
        <v>147</v>
      </c>
      <c r="C87" s="100"/>
      <c r="D87" s="71"/>
      <c r="E87" s="87"/>
      <c r="F87" s="86"/>
      <c r="G87" s="84"/>
      <c r="H87" s="81"/>
      <c r="I87" s="81"/>
      <c r="J87" s="81"/>
      <c r="K87" s="81"/>
      <c r="L87" s="81"/>
      <c r="M87" s="81"/>
      <c r="N87" s="81"/>
      <c r="O87" s="81"/>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c r="AS87" s="81"/>
      <c r="AT87" s="81"/>
      <c r="AU87" s="81"/>
      <c r="AV87" s="81"/>
      <c r="AW87" s="81"/>
      <c r="AX87" s="81"/>
      <c r="AY87" s="81"/>
      <c r="AZ87" s="81"/>
      <c r="BA87" s="81"/>
      <c r="BB87" s="81"/>
      <c r="BC87" s="81"/>
      <c r="BD87" s="81"/>
      <c r="BE87" s="81"/>
      <c r="BF87" s="81"/>
      <c r="BG87" s="81"/>
      <c r="BH87" s="81"/>
      <c r="BI87" s="81"/>
      <c r="BJ87" s="81"/>
      <c r="BK87" s="81"/>
      <c r="BL87" s="81"/>
      <c r="BM87" s="81"/>
      <c r="BN87" s="81"/>
      <c r="BO87" s="81"/>
      <c r="BP87" s="82"/>
      <c r="BQ87" s="83">
        <f t="shared" si="15"/>
        <v>0</v>
      </c>
      <c r="BR87" s="83">
        <f t="shared" si="16"/>
        <v>0</v>
      </c>
    </row>
    <row r="88" ht="15.75" customHeight="1">
      <c r="A88" s="15"/>
      <c r="B88" s="77" t="s">
        <v>147</v>
      </c>
      <c r="C88" s="100"/>
      <c r="D88" s="71"/>
      <c r="E88" s="87"/>
      <c r="F88" s="86"/>
      <c r="G88" s="84"/>
      <c r="H88" s="81"/>
      <c r="I88" s="81"/>
      <c r="J88" s="81"/>
      <c r="K88" s="81"/>
      <c r="L88" s="81"/>
      <c r="M88" s="81"/>
      <c r="N88" s="81"/>
      <c r="O88" s="81"/>
      <c r="P88" s="81"/>
      <c r="Q88" s="81"/>
      <c r="R88" s="81"/>
      <c r="S88" s="81"/>
      <c r="T88" s="81"/>
      <c r="U88" s="81"/>
      <c r="V88" s="81"/>
      <c r="W88" s="81"/>
      <c r="X88" s="81"/>
      <c r="Y88" s="81"/>
      <c r="Z88" s="81"/>
      <c r="AA88" s="81"/>
      <c r="AB88" s="81"/>
      <c r="AC88" s="81"/>
      <c r="AD88" s="81"/>
      <c r="AE88" s="81"/>
      <c r="AF88" s="81"/>
      <c r="AG88" s="81"/>
      <c r="AH88" s="81"/>
      <c r="AI88" s="81"/>
      <c r="AJ88" s="81"/>
      <c r="AK88" s="81"/>
      <c r="AL88" s="81"/>
      <c r="AM88" s="81"/>
      <c r="AN88" s="81"/>
      <c r="AO88" s="81"/>
      <c r="AP88" s="81"/>
      <c r="AQ88" s="81"/>
      <c r="AR88" s="81"/>
      <c r="AS88" s="81"/>
      <c r="AT88" s="81"/>
      <c r="AU88" s="81"/>
      <c r="AV88" s="81"/>
      <c r="AW88" s="81"/>
      <c r="AX88" s="81"/>
      <c r="AY88" s="81"/>
      <c r="AZ88" s="81"/>
      <c r="BA88" s="81"/>
      <c r="BB88" s="81"/>
      <c r="BC88" s="81"/>
      <c r="BD88" s="81"/>
      <c r="BE88" s="81"/>
      <c r="BF88" s="81"/>
      <c r="BG88" s="81"/>
      <c r="BH88" s="81"/>
      <c r="BI88" s="81"/>
      <c r="BJ88" s="81"/>
      <c r="BK88" s="81"/>
      <c r="BL88" s="81"/>
      <c r="BM88" s="81"/>
      <c r="BN88" s="81"/>
      <c r="BO88" s="81"/>
      <c r="BP88" s="82"/>
      <c r="BQ88" s="83">
        <f t="shared" si="15"/>
        <v>0</v>
      </c>
      <c r="BR88" s="83">
        <f t="shared" si="16"/>
        <v>0</v>
      </c>
    </row>
    <row r="89" ht="15.75" customHeight="1">
      <c r="A89" s="15"/>
      <c r="B89" s="77" t="s">
        <v>147</v>
      </c>
      <c r="C89" s="100"/>
      <c r="D89" s="71"/>
      <c r="E89" s="87"/>
      <c r="F89" s="86"/>
      <c r="G89" s="84"/>
      <c r="H89" s="81"/>
      <c r="I89" s="81"/>
      <c r="J89" s="81"/>
      <c r="K89" s="81"/>
      <c r="L89" s="81"/>
      <c r="M89" s="81"/>
      <c r="N89" s="81"/>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81"/>
      <c r="AU89" s="81"/>
      <c r="AV89" s="81"/>
      <c r="AW89" s="81"/>
      <c r="AX89" s="81"/>
      <c r="AY89" s="81"/>
      <c r="AZ89" s="81"/>
      <c r="BA89" s="81"/>
      <c r="BB89" s="81"/>
      <c r="BC89" s="81"/>
      <c r="BD89" s="81"/>
      <c r="BE89" s="81"/>
      <c r="BF89" s="81"/>
      <c r="BG89" s="81"/>
      <c r="BH89" s="81"/>
      <c r="BI89" s="81"/>
      <c r="BJ89" s="81"/>
      <c r="BK89" s="81"/>
      <c r="BL89" s="81"/>
      <c r="BM89" s="81"/>
      <c r="BN89" s="81"/>
      <c r="BO89" s="81"/>
      <c r="BP89" s="82"/>
      <c r="BQ89" s="83">
        <f t="shared" si="15"/>
        <v>0</v>
      </c>
      <c r="BR89" s="83">
        <f t="shared" si="16"/>
        <v>0</v>
      </c>
    </row>
    <row r="90" ht="15.75" customHeight="1">
      <c r="A90" s="15"/>
      <c r="B90" s="77" t="s">
        <v>147</v>
      </c>
      <c r="C90" s="100"/>
      <c r="D90" s="71"/>
      <c r="E90" s="87"/>
      <c r="F90" s="86"/>
      <c r="G90" s="84"/>
      <c r="H90" s="81"/>
      <c r="I90" s="81"/>
      <c r="J90" s="81"/>
      <c r="K90" s="81"/>
      <c r="L90" s="81"/>
      <c r="M90" s="81"/>
      <c r="N90" s="81"/>
      <c r="O90" s="81"/>
      <c r="P90" s="81"/>
      <c r="Q90" s="81"/>
      <c r="R90" s="81"/>
      <c r="S90" s="81"/>
      <c r="T90" s="81"/>
      <c r="U90" s="81"/>
      <c r="V90" s="81"/>
      <c r="W90" s="81"/>
      <c r="X90" s="81"/>
      <c r="Y90" s="81"/>
      <c r="Z90" s="81"/>
      <c r="AA90" s="81"/>
      <c r="AB90" s="81"/>
      <c r="AC90" s="81"/>
      <c r="AD90" s="81"/>
      <c r="AE90" s="81"/>
      <c r="AF90" s="81"/>
      <c r="AG90" s="81"/>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2"/>
      <c r="BQ90" s="83">
        <f t="shared" si="15"/>
        <v>0</v>
      </c>
      <c r="BR90" s="83">
        <f t="shared" si="16"/>
        <v>0</v>
      </c>
    </row>
    <row r="91" ht="15.75" customHeight="1" collapsed="1">
      <c r="A91" s="15"/>
      <c r="B91" s="77" t="s">
        <v>147</v>
      </c>
      <c r="C91" s="100"/>
      <c r="D91" s="71"/>
      <c r="E91" s="87"/>
      <c r="F91" s="86"/>
      <c r="G91" s="84"/>
      <c r="H91" s="81"/>
      <c r="I91" s="81"/>
      <c r="J91" s="81"/>
      <c r="K91" s="81"/>
      <c r="L91" s="81"/>
      <c r="M91" s="81"/>
      <c r="N91" s="81"/>
      <c r="O91" s="81"/>
      <c r="P91" s="81"/>
      <c r="Q91" s="81"/>
      <c r="R91" s="81"/>
      <c r="S91" s="81"/>
      <c r="T91" s="81"/>
      <c r="U91" s="81"/>
      <c r="V91" s="81"/>
      <c r="W91" s="81"/>
      <c r="X91" s="81"/>
      <c r="Y91" s="81"/>
      <c r="Z91" s="81"/>
      <c r="AA91" s="81"/>
      <c r="AB91" s="81"/>
      <c r="AC91" s="81"/>
      <c r="AD91" s="81"/>
      <c r="AE91" s="81"/>
      <c r="AF91" s="81"/>
      <c r="AG91" s="81"/>
      <c r="AH91" s="81"/>
      <c r="AI91" s="81"/>
      <c r="AJ91" s="81"/>
      <c r="AK91" s="81"/>
      <c r="AL91" s="81"/>
      <c r="AM91" s="81"/>
      <c r="AN91" s="81"/>
      <c r="AO91" s="81"/>
      <c r="AP91" s="81"/>
      <c r="AQ91" s="81"/>
      <c r="AR91" s="81"/>
      <c r="AS91" s="81"/>
      <c r="AT91" s="81"/>
      <c r="AU91" s="81"/>
      <c r="AV91" s="81"/>
      <c r="AW91" s="81"/>
      <c r="AX91" s="81"/>
      <c r="AY91" s="81"/>
      <c r="AZ91" s="81"/>
      <c r="BA91" s="81"/>
      <c r="BB91" s="81"/>
      <c r="BC91" s="81"/>
      <c r="BD91" s="81"/>
      <c r="BE91" s="81"/>
      <c r="BF91" s="81"/>
      <c r="BG91" s="81"/>
      <c r="BH91" s="81"/>
      <c r="BI91" s="81"/>
      <c r="BJ91" s="81"/>
      <c r="BK91" s="81"/>
      <c r="BL91" s="81"/>
      <c r="BM91" s="81"/>
      <c r="BN91" s="81"/>
      <c r="BO91" s="81"/>
      <c r="BP91" s="82"/>
      <c r="BQ91" s="83">
        <f t="shared" si="15"/>
        <v>0</v>
      </c>
      <c r="BR91" s="83">
        <f t="shared" si="16"/>
        <v>0</v>
      </c>
    </row>
    <row r="92" ht="15.75" hidden="1" customHeight="1" outlineLevel="1">
      <c r="A92" s="15"/>
      <c r="B92" s="77" t="s">
        <v>147</v>
      </c>
      <c r="C92" s="100"/>
      <c r="D92" s="71"/>
      <c r="E92" s="87"/>
      <c r="F92" s="86"/>
      <c r="G92" s="84"/>
      <c r="H92" s="81"/>
      <c r="I92" s="81"/>
      <c r="J92" s="81"/>
      <c r="K92" s="81"/>
      <c r="L92" s="81"/>
      <c r="M92" s="81"/>
      <c r="N92" s="81"/>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81"/>
      <c r="AU92" s="81"/>
      <c r="AV92" s="81"/>
      <c r="AW92" s="81"/>
      <c r="AX92" s="81"/>
      <c r="AY92" s="81"/>
      <c r="AZ92" s="81"/>
      <c r="BA92" s="81"/>
      <c r="BB92" s="81"/>
      <c r="BC92" s="81"/>
      <c r="BD92" s="81"/>
      <c r="BE92" s="81"/>
      <c r="BF92" s="81"/>
      <c r="BG92" s="81"/>
      <c r="BH92" s="81"/>
      <c r="BI92" s="81"/>
      <c r="BJ92" s="81"/>
      <c r="BK92" s="81"/>
      <c r="BL92" s="81"/>
      <c r="BM92" s="81"/>
      <c r="BN92" s="81"/>
      <c r="BO92" s="81"/>
      <c r="BP92" s="82"/>
      <c r="BQ92" s="83">
        <f t="shared" si="15"/>
        <v>0</v>
      </c>
      <c r="BR92" s="83">
        <f t="shared" si="16"/>
        <v>0</v>
      </c>
    </row>
    <row r="93" ht="15.75" hidden="1" customHeight="1" outlineLevel="1">
      <c r="A93" s="15"/>
      <c r="B93" s="77" t="s">
        <v>147</v>
      </c>
      <c r="C93" s="100"/>
      <c r="D93" s="71"/>
      <c r="E93" s="87"/>
      <c r="F93" s="86"/>
      <c r="G93" s="84"/>
      <c r="H93" s="81"/>
      <c r="I93" s="81"/>
      <c r="J93" s="81"/>
      <c r="K93" s="81"/>
      <c r="L93" s="81"/>
      <c r="M93" s="81"/>
      <c r="N93" s="81"/>
      <c r="O93" s="81"/>
      <c r="P93" s="81"/>
      <c r="Q93" s="81"/>
      <c r="R93" s="81"/>
      <c r="S93" s="81"/>
      <c r="T93" s="81"/>
      <c r="U93" s="81"/>
      <c r="V93" s="81"/>
      <c r="W93" s="81"/>
      <c r="X93" s="81"/>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2"/>
      <c r="BQ93" s="83">
        <f t="shared" si="15"/>
        <v>0</v>
      </c>
      <c r="BR93" s="83">
        <f t="shared" si="16"/>
        <v>0</v>
      </c>
    </row>
    <row r="94" ht="15.75" hidden="1" customHeight="1" outlineLevel="1">
      <c r="A94" s="15"/>
      <c r="B94" s="77" t="s">
        <v>147</v>
      </c>
      <c r="C94" s="100"/>
      <c r="D94" s="71"/>
      <c r="E94" s="87"/>
      <c r="F94" s="86"/>
      <c r="G94" s="84"/>
      <c r="H94" s="81"/>
      <c r="I94" s="81"/>
      <c r="J94" s="81"/>
      <c r="K94" s="81"/>
      <c r="L94" s="81"/>
      <c r="M94" s="81"/>
      <c r="N94" s="81"/>
      <c r="O94" s="81"/>
      <c r="P94" s="81"/>
      <c r="Q94" s="81"/>
      <c r="R94" s="81"/>
      <c r="S94" s="81"/>
      <c r="T94" s="81"/>
      <c r="U94" s="81"/>
      <c r="V94" s="81"/>
      <c r="W94" s="81"/>
      <c r="X94" s="81"/>
      <c r="Y94" s="81"/>
      <c r="Z94" s="81"/>
      <c r="AA94" s="81"/>
      <c r="AB94" s="81"/>
      <c r="AC94" s="81"/>
      <c r="AD94" s="81"/>
      <c r="AE94" s="81"/>
      <c r="AF94" s="81"/>
      <c r="AG94" s="81"/>
      <c r="AH94" s="81"/>
      <c r="AI94" s="81"/>
      <c r="AJ94" s="81"/>
      <c r="AK94" s="81"/>
      <c r="AL94" s="81"/>
      <c r="AM94" s="81"/>
      <c r="AN94" s="81"/>
      <c r="AO94" s="81"/>
      <c r="AP94" s="81"/>
      <c r="AQ94" s="81"/>
      <c r="AR94" s="81"/>
      <c r="AS94" s="81"/>
      <c r="AT94" s="81"/>
      <c r="AU94" s="81"/>
      <c r="AV94" s="81"/>
      <c r="AW94" s="81"/>
      <c r="AX94" s="81"/>
      <c r="AY94" s="81"/>
      <c r="AZ94" s="81"/>
      <c r="BA94" s="81"/>
      <c r="BB94" s="81"/>
      <c r="BC94" s="81"/>
      <c r="BD94" s="81"/>
      <c r="BE94" s="81"/>
      <c r="BF94" s="81"/>
      <c r="BG94" s="81"/>
      <c r="BH94" s="81"/>
      <c r="BI94" s="81"/>
      <c r="BJ94" s="81"/>
      <c r="BK94" s="81"/>
      <c r="BL94" s="81"/>
      <c r="BM94" s="81"/>
      <c r="BN94" s="81"/>
      <c r="BO94" s="81"/>
      <c r="BP94" s="82"/>
      <c r="BQ94" s="83">
        <f t="shared" si="15"/>
        <v>0</v>
      </c>
      <c r="BR94" s="83">
        <f t="shared" si="16"/>
        <v>0</v>
      </c>
    </row>
    <row r="95" ht="15.75" hidden="1" customHeight="1" outlineLevel="1">
      <c r="A95" s="15"/>
      <c r="B95" s="77" t="s">
        <v>147</v>
      </c>
      <c r="C95" s="100"/>
      <c r="D95" s="71"/>
      <c r="E95" s="87"/>
      <c r="F95" s="86"/>
      <c r="G95" s="84"/>
      <c r="H95" s="81"/>
      <c r="I95" s="81"/>
      <c r="J95" s="81"/>
      <c r="K95" s="81"/>
      <c r="L95" s="81"/>
      <c r="M95" s="81"/>
      <c r="N95" s="81"/>
      <c r="O95" s="81"/>
      <c r="P95" s="81"/>
      <c r="Q95" s="81"/>
      <c r="R95" s="81"/>
      <c r="S95" s="81"/>
      <c r="T95" s="81"/>
      <c r="U95" s="81"/>
      <c r="V95" s="81"/>
      <c r="W95" s="81"/>
      <c r="X95" s="81"/>
      <c r="Y95" s="81"/>
      <c r="Z95" s="81"/>
      <c r="AA95" s="81"/>
      <c r="AB95" s="81"/>
      <c r="AC95" s="81"/>
      <c r="AD95" s="81"/>
      <c r="AE95" s="81"/>
      <c r="AF95" s="81"/>
      <c r="AG95" s="81"/>
      <c r="AH95" s="81"/>
      <c r="AI95" s="81"/>
      <c r="AJ95" s="81"/>
      <c r="AK95" s="81"/>
      <c r="AL95" s="81"/>
      <c r="AM95" s="81"/>
      <c r="AN95" s="81"/>
      <c r="AO95" s="81"/>
      <c r="AP95" s="81"/>
      <c r="AQ95" s="81"/>
      <c r="AR95" s="81"/>
      <c r="AS95" s="81"/>
      <c r="AT95" s="81"/>
      <c r="AU95" s="81"/>
      <c r="AV95" s="81"/>
      <c r="AW95" s="81"/>
      <c r="AX95" s="81"/>
      <c r="AY95" s="81"/>
      <c r="AZ95" s="81"/>
      <c r="BA95" s="81"/>
      <c r="BB95" s="81"/>
      <c r="BC95" s="81"/>
      <c r="BD95" s="81"/>
      <c r="BE95" s="81"/>
      <c r="BF95" s="81"/>
      <c r="BG95" s="81"/>
      <c r="BH95" s="81"/>
      <c r="BI95" s="81"/>
      <c r="BJ95" s="81"/>
      <c r="BK95" s="81"/>
      <c r="BL95" s="81"/>
      <c r="BM95" s="81"/>
      <c r="BN95" s="81"/>
      <c r="BO95" s="81"/>
      <c r="BP95" s="82"/>
      <c r="BQ95" s="83">
        <f t="shared" si="15"/>
        <v>0</v>
      </c>
      <c r="BR95" s="83">
        <f t="shared" si="16"/>
        <v>0</v>
      </c>
    </row>
    <row r="96" ht="15.75" hidden="1" customHeight="1" outlineLevel="1">
      <c r="A96" s="15"/>
      <c r="B96" s="77" t="s">
        <v>147</v>
      </c>
      <c r="C96" s="100"/>
      <c r="D96" s="71"/>
      <c r="E96" s="87"/>
      <c r="F96" s="86"/>
      <c r="G96" s="84"/>
      <c r="H96" s="81"/>
      <c r="I96" s="81"/>
      <c r="J96" s="81"/>
      <c r="K96" s="81"/>
      <c r="L96" s="81"/>
      <c r="M96" s="81"/>
      <c r="N96" s="81"/>
      <c r="O96" s="81"/>
      <c r="P96" s="81"/>
      <c r="Q96" s="81"/>
      <c r="R96" s="81"/>
      <c r="S96" s="81"/>
      <c r="T96" s="81"/>
      <c r="U96" s="81"/>
      <c r="V96" s="81"/>
      <c r="W96" s="81"/>
      <c r="X96" s="81"/>
      <c r="Y96" s="81"/>
      <c r="Z96" s="81"/>
      <c r="AA96" s="81"/>
      <c r="AB96" s="81"/>
      <c r="AC96" s="81"/>
      <c r="AD96" s="81"/>
      <c r="AE96" s="81"/>
      <c r="AF96" s="81"/>
      <c r="AG96" s="81"/>
      <c r="AH96" s="81"/>
      <c r="AI96" s="81"/>
      <c r="AJ96" s="81"/>
      <c r="AK96" s="81"/>
      <c r="AL96" s="81"/>
      <c r="AM96" s="81"/>
      <c r="AN96" s="81"/>
      <c r="AO96" s="81"/>
      <c r="AP96" s="81"/>
      <c r="AQ96" s="81"/>
      <c r="AR96" s="81"/>
      <c r="AS96" s="81"/>
      <c r="AT96" s="81"/>
      <c r="AU96" s="81"/>
      <c r="AV96" s="81"/>
      <c r="AW96" s="81"/>
      <c r="AX96" s="81"/>
      <c r="AY96" s="81"/>
      <c r="AZ96" s="81"/>
      <c r="BA96" s="81"/>
      <c r="BB96" s="81"/>
      <c r="BC96" s="81"/>
      <c r="BD96" s="81"/>
      <c r="BE96" s="81"/>
      <c r="BF96" s="81"/>
      <c r="BG96" s="81"/>
      <c r="BH96" s="81"/>
      <c r="BI96" s="81"/>
      <c r="BJ96" s="81"/>
      <c r="BK96" s="81"/>
      <c r="BL96" s="81"/>
      <c r="BM96" s="81"/>
      <c r="BN96" s="81"/>
      <c r="BO96" s="81"/>
      <c r="BP96" s="82"/>
      <c r="BQ96" s="83">
        <f t="shared" si="15"/>
        <v>0</v>
      </c>
      <c r="BR96" s="83">
        <f t="shared" si="16"/>
        <v>0</v>
      </c>
    </row>
    <row r="97" ht="15.75" hidden="1" customHeight="1" outlineLevel="1">
      <c r="A97" s="15"/>
      <c r="B97" s="77" t="s">
        <v>147</v>
      </c>
      <c r="C97" s="100"/>
      <c r="D97" s="71"/>
      <c r="E97" s="87"/>
      <c r="F97" s="86"/>
      <c r="G97" s="84"/>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c r="AO97" s="81"/>
      <c r="AP97" s="81"/>
      <c r="AQ97" s="81"/>
      <c r="AR97" s="81"/>
      <c r="AS97" s="81"/>
      <c r="AT97" s="81"/>
      <c r="AU97" s="81"/>
      <c r="AV97" s="81"/>
      <c r="AW97" s="81"/>
      <c r="AX97" s="81"/>
      <c r="AY97" s="81"/>
      <c r="AZ97" s="81"/>
      <c r="BA97" s="81"/>
      <c r="BB97" s="81"/>
      <c r="BC97" s="81"/>
      <c r="BD97" s="81"/>
      <c r="BE97" s="81"/>
      <c r="BF97" s="81"/>
      <c r="BG97" s="81"/>
      <c r="BH97" s="81"/>
      <c r="BI97" s="81"/>
      <c r="BJ97" s="81"/>
      <c r="BK97" s="81"/>
      <c r="BL97" s="81"/>
      <c r="BM97" s="81"/>
      <c r="BN97" s="81"/>
      <c r="BO97" s="81"/>
      <c r="BP97" s="82"/>
      <c r="BQ97" s="83">
        <f t="shared" si="15"/>
        <v>0</v>
      </c>
      <c r="BR97" s="83">
        <f t="shared" si="16"/>
        <v>0</v>
      </c>
    </row>
    <row r="98" ht="15.75" hidden="1" customHeight="1" outlineLevel="1">
      <c r="A98" s="15"/>
      <c r="B98" s="77" t="s">
        <v>147</v>
      </c>
      <c r="C98" s="100"/>
      <c r="D98" s="71"/>
      <c r="E98" s="87"/>
      <c r="F98" s="86"/>
      <c r="G98" s="84"/>
      <c r="H98" s="81"/>
      <c r="I98" s="81"/>
      <c r="J98" s="81"/>
      <c r="K98" s="81"/>
      <c r="L98" s="81"/>
      <c r="M98" s="81"/>
      <c r="N98" s="81"/>
      <c r="O98" s="81"/>
      <c r="P98" s="81"/>
      <c r="Q98" s="81"/>
      <c r="R98" s="81"/>
      <c r="S98" s="81"/>
      <c r="T98" s="81"/>
      <c r="U98" s="81"/>
      <c r="V98" s="81"/>
      <c r="W98" s="81"/>
      <c r="X98" s="81"/>
      <c r="Y98" s="81"/>
      <c r="Z98" s="81"/>
      <c r="AA98" s="81"/>
      <c r="AB98" s="81"/>
      <c r="AC98" s="81"/>
      <c r="AD98" s="81"/>
      <c r="AE98" s="81"/>
      <c r="AF98" s="81"/>
      <c r="AG98" s="81"/>
      <c r="AH98" s="81"/>
      <c r="AI98" s="81"/>
      <c r="AJ98" s="81"/>
      <c r="AK98" s="81"/>
      <c r="AL98" s="81"/>
      <c r="AM98" s="81"/>
      <c r="AN98" s="81"/>
      <c r="AO98" s="81"/>
      <c r="AP98" s="81"/>
      <c r="AQ98" s="81"/>
      <c r="AR98" s="81"/>
      <c r="AS98" s="81"/>
      <c r="AT98" s="81"/>
      <c r="AU98" s="81"/>
      <c r="AV98" s="81"/>
      <c r="AW98" s="81"/>
      <c r="AX98" s="81"/>
      <c r="AY98" s="81"/>
      <c r="AZ98" s="81"/>
      <c r="BA98" s="81"/>
      <c r="BB98" s="81"/>
      <c r="BC98" s="81"/>
      <c r="BD98" s="81"/>
      <c r="BE98" s="81"/>
      <c r="BF98" s="81"/>
      <c r="BG98" s="81"/>
      <c r="BH98" s="81"/>
      <c r="BI98" s="81"/>
      <c r="BJ98" s="81"/>
      <c r="BK98" s="81"/>
      <c r="BL98" s="81"/>
      <c r="BM98" s="81"/>
      <c r="BN98" s="81"/>
      <c r="BO98" s="81"/>
      <c r="BP98" s="82"/>
      <c r="BQ98" s="83">
        <f t="shared" si="15"/>
        <v>0</v>
      </c>
      <c r="BR98" s="83">
        <f t="shared" si="16"/>
        <v>0</v>
      </c>
    </row>
    <row r="99" ht="15.75" hidden="1" customHeight="1" outlineLevel="1">
      <c r="A99" s="15"/>
      <c r="B99" s="77" t="s">
        <v>147</v>
      </c>
      <c r="C99" s="100"/>
      <c r="D99" s="71"/>
      <c r="E99" s="87"/>
      <c r="F99" s="86"/>
      <c r="G99" s="84"/>
      <c r="H99" s="81"/>
      <c r="I99" s="81"/>
      <c r="J99" s="81"/>
      <c r="K99" s="81"/>
      <c r="L99" s="81"/>
      <c r="M99" s="81"/>
      <c r="N99" s="81"/>
      <c r="O99" s="81"/>
      <c r="P99" s="81"/>
      <c r="Q99" s="81"/>
      <c r="R99" s="81"/>
      <c r="S99" s="81"/>
      <c r="T99" s="81"/>
      <c r="U99" s="81"/>
      <c r="V99" s="81"/>
      <c r="W99" s="81"/>
      <c r="X99" s="81"/>
      <c r="Y99" s="81"/>
      <c r="Z99" s="81"/>
      <c r="AA99" s="81"/>
      <c r="AB99" s="81"/>
      <c r="AC99" s="81"/>
      <c r="AD99" s="81"/>
      <c r="AE99" s="81"/>
      <c r="AF99" s="81"/>
      <c r="AG99" s="81"/>
      <c r="AH99" s="81"/>
      <c r="AI99" s="81"/>
      <c r="AJ99" s="81"/>
      <c r="AK99" s="81"/>
      <c r="AL99" s="81"/>
      <c r="AM99" s="81"/>
      <c r="AN99" s="81"/>
      <c r="AO99" s="81"/>
      <c r="AP99" s="81"/>
      <c r="AQ99" s="81"/>
      <c r="AR99" s="81"/>
      <c r="AS99" s="81"/>
      <c r="AT99" s="81"/>
      <c r="AU99" s="81"/>
      <c r="AV99" s="81"/>
      <c r="AW99" s="81"/>
      <c r="AX99" s="81"/>
      <c r="AY99" s="81"/>
      <c r="AZ99" s="81"/>
      <c r="BA99" s="81"/>
      <c r="BB99" s="81"/>
      <c r="BC99" s="81"/>
      <c r="BD99" s="81"/>
      <c r="BE99" s="81"/>
      <c r="BF99" s="81"/>
      <c r="BG99" s="81"/>
      <c r="BH99" s="81"/>
      <c r="BI99" s="81"/>
      <c r="BJ99" s="81"/>
      <c r="BK99" s="81"/>
      <c r="BL99" s="81"/>
      <c r="BM99" s="81"/>
      <c r="BN99" s="81"/>
      <c r="BO99" s="81"/>
      <c r="BP99" s="82"/>
      <c r="BQ99" s="83">
        <f t="shared" si="15"/>
        <v>0</v>
      </c>
      <c r="BR99" s="83">
        <f t="shared" si="16"/>
        <v>0</v>
      </c>
    </row>
    <row r="100" ht="15.75" hidden="1" customHeight="1" outlineLevel="1">
      <c r="A100" s="15"/>
      <c r="B100" s="77" t="s">
        <v>147</v>
      </c>
      <c r="C100" s="100"/>
      <c r="D100" s="71"/>
      <c r="E100" s="87"/>
      <c r="F100" s="86"/>
      <c r="G100" s="84"/>
      <c r="H100" s="81"/>
      <c r="I100" s="81"/>
      <c r="J100" s="81"/>
      <c r="K100" s="81"/>
      <c r="L100" s="81"/>
      <c r="M100" s="81"/>
      <c r="N100" s="81"/>
      <c r="O100" s="81"/>
      <c r="P100" s="81"/>
      <c r="Q100" s="81"/>
      <c r="R100" s="81"/>
      <c r="S100" s="81"/>
      <c r="T100" s="81"/>
      <c r="U100" s="81"/>
      <c r="V100" s="81"/>
      <c r="W100" s="81"/>
      <c r="X100" s="81"/>
      <c r="Y100" s="81"/>
      <c r="Z100" s="81"/>
      <c r="AA100" s="81"/>
      <c r="AB100" s="81"/>
      <c r="AC100" s="81"/>
      <c r="AD100" s="81"/>
      <c r="AE100" s="81"/>
      <c r="AF100" s="81"/>
      <c r="AG100" s="81"/>
      <c r="AH100" s="81"/>
      <c r="AI100" s="81"/>
      <c r="AJ100" s="81"/>
      <c r="AK100" s="81"/>
      <c r="AL100" s="81"/>
      <c r="AM100" s="81"/>
      <c r="AN100" s="81"/>
      <c r="AO100" s="81"/>
      <c r="AP100" s="81"/>
      <c r="AQ100" s="81"/>
      <c r="AR100" s="81"/>
      <c r="AS100" s="81"/>
      <c r="AT100" s="81"/>
      <c r="AU100" s="81"/>
      <c r="AV100" s="81"/>
      <c r="AW100" s="81"/>
      <c r="AX100" s="81"/>
      <c r="AY100" s="81"/>
      <c r="AZ100" s="81"/>
      <c r="BA100" s="81"/>
      <c r="BB100" s="81"/>
      <c r="BC100" s="81"/>
      <c r="BD100" s="81"/>
      <c r="BE100" s="81"/>
      <c r="BF100" s="81"/>
      <c r="BG100" s="81"/>
      <c r="BH100" s="81"/>
      <c r="BI100" s="81"/>
      <c r="BJ100" s="81"/>
      <c r="BK100" s="81"/>
      <c r="BL100" s="81"/>
      <c r="BM100" s="81"/>
      <c r="BN100" s="81"/>
      <c r="BO100" s="81"/>
      <c r="BP100" s="82"/>
      <c r="BQ100" s="83">
        <f t="shared" si="15"/>
        <v>0</v>
      </c>
      <c r="BR100" s="83">
        <f t="shared" si="16"/>
        <v>0</v>
      </c>
    </row>
    <row r="101" ht="15.75" customHeight="1">
      <c r="A101" s="15"/>
      <c r="B101" s="89" t="s">
        <v>148</v>
      </c>
      <c r="C101" s="90"/>
      <c r="D101" s="90"/>
      <c r="E101" s="90"/>
      <c r="F101" s="90"/>
      <c r="G101" s="71"/>
      <c r="H101" s="91">
        <f t="shared" ref="H101:BO101" si="17">SUBTOTAL(9,H86:H100)</f>
        <v>0</v>
      </c>
      <c r="I101" s="91">
        <f t="shared" si="17"/>
        <v>0</v>
      </c>
      <c r="J101" s="91">
        <f t="shared" si="17"/>
        <v>0</v>
      </c>
      <c r="K101" s="91">
        <f t="shared" si="17"/>
        <v>0</v>
      </c>
      <c r="L101" s="91">
        <f t="shared" si="17"/>
        <v>0</v>
      </c>
      <c r="M101" s="91">
        <f t="shared" si="17"/>
        <v>0</v>
      </c>
      <c r="N101" s="91">
        <f t="shared" si="17"/>
        <v>0</v>
      </c>
      <c r="O101" s="91">
        <f t="shared" si="17"/>
        <v>0</v>
      </c>
      <c r="P101" s="91">
        <f t="shared" si="17"/>
        <v>0</v>
      </c>
      <c r="Q101" s="91">
        <f t="shared" si="17"/>
        <v>0</v>
      </c>
      <c r="R101" s="91">
        <f t="shared" si="17"/>
        <v>0</v>
      </c>
      <c r="S101" s="91">
        <f t="shared" si="17"/>
        <v>0</v>
      </c>
      <c r="T101" s="91">
        <f t="shared" si="17"/>
        <v>0</v>
      </c>
      <c r="U101" s="91">
        <f t="shared" si="17"/>
        <v>0</v>
      </c>
      <c r="V101" s="91">
        <f t="shared" si="17"/>
        <v>0</v>
      </c>
      <c r="W101" s="91">
        <f t="shared" si="17"/>
        <v>0</v>
      </c>
      <c r="X101" s="91">
        <f t="shared" si="17"/>
        <v>0</v>
      </c>
      <c r="Y101" s="91">
        <f t="shared" si="17"/>
        <v>0</v>
      </c>
      <c r="Z101" s="91">
        <f t="shared" si="17"/>
        <v>0</v>
      </c>
      <c r="AA101" s="91">
        <f t="shared" si="17"/>
        <v>0</v>
      </c>
      <c r="AB101" s="91">
        <f t="shared" si="17"/>
        <v>0</v>
      </c>
      <c r="AC101" s="91">
        <f t="shared" si="17"/>
        <v>0</v>
      </c>
      <c r="AD101" s="91">
        <f t="shared" si="17"/>
        <v>0</v>
      </c>
      <c r="AE101" s="91">
        <f t="shared" si="17"/>
        <v>0</v>
      </c>
      <c r="AF101" s="91">
        <f t="shared" si="17"/>
        <v>0</v>
      </c>
      <c r="AG101" s="91">
        <f t="shared" si="17"/>
        <v>0</v>
      </c>
      <c r="AH101" s="91">
        <f t="shared" si="17"/>
        <v>0</v>
      </c>
      <c r="AI101" s="91">
        <f t="shared" si="17"/>
        <v>0</v>
      </c>
      <c r="AJ101" s="91">
        <f t="shared" si="17"/>
        <v>0</v>
      </c>
      <c r="AK101" s="91">
        <f t="shared" si="17"/>
        <v>0</v>
      </c>
      <c r="AL101" s="91">
        <f t="shared" si="17"/>
        <v>0</v>
      </c>
      <c r="AM101" s="91">
        <f t="shared" si="17"/>
        <v>0</v>
      </c>
      <c r="AN101" s="91">
        <f t="shared" si="17"/>
        <v>0</v>
      </c>
      <c r="AO101" s="91">
        <f t="shared" si="17"/>
        <v>0</v>
      </c>
      <c r="AP101" s="91">
        <f t="shared" si="17"/>
        <v>0</v>
      </c>
      <c r="AQ101" s="91">
        <f t="shared" si="17"/>
        <v>0</v>
      </c>
      <c r="AR101" s="91">
        <f t="shared" si="17"/>
        <v>0</v>
      </c>
      <c r="AS101" s="91">
        <f t="shared" si="17"/>
        <v>0</v>
      </c>
      <c r="AT101" s="91">
        <f t="shared" si="17"/>
        <v>0</v>
      </c>
      <c r="AU101" s="91">
        <f t="shared" si="17"/>
        <v>0</v>
      </c>
      <c r="AV101" s="91">
        <f t="shared" si="17"/>
        <v>0</v>
      </c>
      <c r="AW101" s="91">
        <f t="shared" si="17"/>
        <v>0</v>
      </c>
      <c r="AX101" s="91">
        <f t="shared" si="17"/>
        <v>0</v>
      </c>
      <c r="AY101" s="91">
        <f t="shared" si="17"/>
        <v>0</v>
      </c>
      <c r="AZ101" s="91">
        <f t="shared" si="17"/>
        <v>0</v>
      </c>
      <c r="BA101" s="91">
        <f t="shared" si="17"/>
        <v>0</v>
      </c>
      <c r="BB101" s="91">
        <f t="shared" si="17"/>
        <v>0</v>
      </c>
      <c r="BC101" s="91">
        <f t="shared" si="17"/>
        <v>0</v>
      </c>
      <c r="BD101" s="91">
        <f t="shared" si="17"/>
        <v>0</v>
      </c>
      <c r="BE101" s="91">
        <f t="shared" si="17"/>
        <v>0</v>
      </c>
      <c r="BF101" s="91">
        <f t="shared" si="17"/>
        <v>0</v>
      </c>
      <c r="BG101" s="91">
        <f t="shared" si="17"/>
        <v>0</v>
      </c>
      <c r="BH101" s="91">
        <f t="shared" si="17"/>
        <v>0</v>
      </c>
      <c r="BI101" s="91">
        <f t="shared" si="17"/>
        <v>0</v>
      </c>
      <c r="BJ101" s="91">
        <f t="shared" si="17"/>
        <v>0</v>
      </c>
      <c r="BK101" s="91">
        <f t="shared" si="17"/>
        <v>0</v>
      </c>
      <c r="BL101" s="91">
        <f t="shared" si="17"/>
        <v>0</v>
      </c>
      <c r="BM101" s="91">
        <f t="shared" si="17"/>
        <v>0</v>
      </c>
      <c r="BN101" s="91">
        <f t="shared" si="17"/>
        <v>0</v>
      </c>
      <c r="BO101" s="91">
        <f t="shared" si="17"/>
        <v>0</v>
      </c>
      <c r="BP101" s="92"/>
      <c r="BQ101" s="93">
        <f t="shared" ref="BQ101:BR101" si="18">SUBTOTAL(9,BQ86:BQ100)</f>
        <v>0</v>
      </c>
      <c r="BR101" s="93">
        <f t="shared" si="18"/>
        <v>0</v>
      </c>
    </row>
    <row r="102" ht="15.75" customHeight="1">
      <c r="A102" s="15"/>
      <c r="B102" s="15"/>
      <c r="C102" s="15"/>
      <c r="D102" s="15"/>
      <c r="E102" s="15"/>
      <c r="F102" s="94"/>
      <c r="G102" s="15"/>
      <c r="H102" s="95"/>
      <c r="I102" s="95"/>
      <c r="J102" s="95"/>
      <c r="K102" s="95"/>
      <c r="L102" s="95"/>
      <c r="M102" s="95"/>
      <c r="N102" s="95"/>
      <c r="O102" s="95"/>
      <c r="P102" s="95"/>
      <c r="Q102" s="95"/>
      <c r="R102" s="95"/>
      <c r="S102" s="95"/>
      <c r="T102" s="95"/>
      <c r="U102" s="95"/>
      <c r="V102" s="95"/>
      <c r="W102" s="95"/>
      <c r="X102" s="95"/>
      <c r="Y102" s="95"/>
      <c r="Z102" s="95"/>
      <c r="AA102" s="95"/>
      <c r="AB102" s="95"/>
      <c r="AC102" s="95"/>
      <c r="AD102" s="95"/>
      <c r="AE102" s="95"/>
      <c r="AF102" s="95"/>
      <c r="AG102" s="95"/>
      <c r="AH102" s="95"/>
      <c r="AI102" s="95"/>
      <c r="AJ102" s="95"/>
      <c r="AK102" s="95"/>
      <c r="AL102" s="95"/>
      <c r="AM102" s="95"/>
      <c r="AN102" s="95"/>
      <c r="AO102" s="95"/>
      <c r="AP102" s="95"/>
      <c r="AQ102" s="95"/>
      <c r="AR102" s="95"/>
      <c r="AS102" s="95"/>
      <c r="AT102" s="95"/>
      <c r="AU102" s="95"/>
      <c r="AV102" s="95"/>
      <c r="AW102" s="95"/>
      <c r="AX102" s="95"/>
      <c r="AY102" s="95"/>
      <c r="AZ102" s="95"/>
      <c r="BA102" s="95"/>
      <c r="BB102" s="95"/>
      <c r="BC102" s="95"/>
      <c r="BD102" s="95"/>
      <c r="BE102" s="95"/>
      <c r="BF102" s="95"/>
      <c r="BG102" s="95"/>
      <c r="BH102" s="95"/>
      <c r="BI102" s="95"/>
      <c r="BJ102" s="95"/>
      <c r="BK102" s="95"/>
      <c r="BL102" s="95"/>
      <c r="BM102" s="95"/>
      <c r="BN102" s="95"/>
      <c r="BO102" s="95"/>
      <c r="BP102" s="82"/>
      <c r="BQ102" s="82"/>
      <c r="BR102" s="82"/>
    </row>
    <row r="103" ht="15.75" customHeight="1">
      <c r="A103" s="15"/>
      <c r="B103" s="103" t="s">
        <v>149</v>
      </c>
      <c r="C103" s="15"/>
      <c r="D103" s="15"/>
      <c r="E103" s="32"/>
      <c r="G103" s="1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c r="AJ103" s="95"/>
      <c r="AK103" s="95"/>
      <c r="AL103" s="95"/>
      <c r="AM103" s="95"/>
      <c r="AN103" s="95"/>
      <c r="AO103" s="95"/>
      <c r="AP103" s="95"/>
      <c r="AQ103" s="95"/>
      <c r="AR103" s="95"/>
      <c r="AS103" s="95"/>
      <c r="AT103" s="95"/>
      <c r="AU103" s="95"/>
      <c r="AV103" s="95"/>
      <c r="AW103" s="95"/>
      <c r="AX103" s="95"/>
      <c r="AY103" s="95"/>
      <c r="AZ103" s="95"/>
      <c r="BA103" s="95"/>
      <c r="BB103" s="95"/>
      <c r="BC103" s="95"/>
      <c r="BD103" s="95"/>
      <c r="BE103" s="95"/>
      <c r="BF103" s="95"/>
      <c r="BG103" s="95"/>
      <c r="BH103" s="95"/>
      <c r="BI103" s="95"/>
      <c r="BJ103" s="95"/>
      <c r="BK103" s="95"/>
      <c r="BL103" s="95"/>
      <c r="BM103" s="95"/>
      <c r="BN103" s="95"/>
      <c r="BO103" s="95"/>
      <c r="BP103" s="82"/>
      <c r="BQ103" s="82"/>
      <c r="BR103" s="82"/>
    </row>
    <row r="104" ht="15.75" customHeight="1">
      <c r="A104" s="15"/>
      <c r="B104" s="69" t="s">
        <v>125</v>
      </c>
      <c r="C104" s="70" t="s">
        <v>137</v>
      </c>
      <c r="D104" s="71"/>
      <c r="E104" s="102" t="s">
        <v>144</v>
      </c>
      <c r="F104" s="69" t="s">
        <v>145</v>
      </c>
      <c r="G104" s="69" t="s">
        <v>129</v>
      </c>
      <c r="H104" s="73" t="str">
        <f>IF(Budget_period="monthly","Month "&amp;H$6,IF(Budget_period="quarterly","Quarter "&amp;H$6,"Year "&amp;H$6))</f>
        <v>Year 1</v>
      </c>
      <c r="I104" s="73" t="str">
        <f>IF(Budget_period="monthly","Month "&amp;I$6,IF(Budget_period="quarterly","Quarter "&amp;I$6,"Year "&amp;I$6))</f>
        <v>Year 2</v>
      </c>
      <c r="J104" s="73" t="str">
        <f>IF(Budget_period="monthly","Month "&amp;J$6,IF(Budget_period="quarterly","Quarter "&amp;J$6,"Year "&amp;J$6))</f>
        <v>Year 3</v>
      </c>
      <c r="K104" s="73" t="str">
        <f>IF(Budget_period="monthly","Month "&amp;K$6,IF(Budget_period="quarterly","Quarter "&amp;K$6,"Year "&amp;K$6))</f>
        <v>Year 4</v>
      </c>
      <c r="L104" s="73" t="str">
        <f>IF(Budget_period="monthly","Month "&amp;L$6,IF(Budget_period="quarterly","Quarter "&amp;L$6,"Year "&amp;L$6))</f>
        <v>Year 5</v>
      </c>
      <c r="M104" s="73" t="str">
        <f>IF(Budget_period="monthly","Month "&amp;M$6,IF(Budget_period="quarterly","Quarter "&amp;M$6,"Year "&amp;M$6))</f>
        <v>Year 6</v>
      </c>
      <c r="N104" s="73" t="str">
        <f>IF(Budget_period="monthly","Month "&amp;N$6,IF(Budget_period="quarterly","Quarter "&amp;N$6,"Year "&amp;N$6))</f>
        <v>Year 7</v>
      </c>
      <c r="O104" s="73" t="str">
        <f>IF(Budget_period="monthly","Month "&amp;O$6,IF(Budget_period="quarterly","Quarter "&amp;O$6,"Year "&amp;O$6))</f>
        <v>Year 8</v>
      </c>
      <c r="P104" s="73" t="str">
        <f>IF(Budget_period="monthly","Month "&amp;P$6,IF(Budget_period="quarterly","Quarter "&amp;P$6,"Year "&amp;P$6))</f>
        <v>Year 9</v>
      </c>
      <c r="Q104" s="73" t="str">
        <f>IF(Budget_period="monthly","Month "&amp;Q$6,IF(Budget_period="quarterly","Quarter "&amp;Q$6,"Year "&amp;Q$6))</f>
        <v>Year 10</v>
      </c>
      <c r="R104" s="73" t="str">
        <f>IF(Budget_period="monthly","Month "&amp;R$6,IF(Budget_period="quarterly","Quarter "&amp;R$6,"Year "&amp;R$6))</f>
        <v>Year 11</v>
      </c>
      <c r="S104" s="73" t="str">
        <f>IF(Budget_period="monthly","Month "&amp;S$6,IF(Budget_period="quarterly","Quarter "&amp;S$6,"Year "&amp;S$6))</f>
        <v>Year 12</v>
      </c>
      <c r="T104" s="73" t="str">
        <f>IF(Budget_period="monthly","Month "&amp;T$6,IF(Budget_period="quarterly","Quarter "&amp;T$6,"Year "&amp;T$6))</f>
        <v>Year 13</v>
      </c>
      <c r="U104" s="73" t="str">
        <f>IF(Budget_period="monthly","Month "&amp;U$6,IF(Budget_period="quarterly","Quarter "&amp;U$6,"Year "&amp;U$6))</f>
        <v>Year 14</v>
      </c>
      <c r="V104" s="73" t="str">
        <f>IF(Budget_period="monthly","Month "&amp;V$6,IF(Budget_period="quarterly","Quarter "&amp;V$6,"Year "&amp;V$6))</f>
        <v>Year 15</v>
      </c>
      <c r="W104" s="73" t="str">
        <f>IF(Budget_period="monthly","Month "&amp;W$6,IF(Budget_period="quarterly","Quarter "&amp;W$6,"Year "&amp;W$6))</f>
        <v>Year 16</v>
      </c>
      <c r="X104" s="73" t="str">
        <f>IF(Budget_period="monthly","Month "&amp;X$6,IF(Budget_period="quarterly","Quarter "&amp;X$6,"Year "&amp;X$6))</f>
        <v>Year 17</v>
      </c>
      <c r="Y104" s="73" t="str">
        <f>IF(Budget_period="monthly","Month "&amp;Y$6,IF(Budget_period="quarterly","Quarter "&amp;Y$6,"Year "&amp;Y$6))</f>
        <v>Year 18</v>
      </c>
      <c r="Z104" s="73" t="str">
        <f>IF(Budget_period="monthly","Month "&amp;Z$6,IF(Budget_period="quarterly","Quarter "&amp;Z$6,"Year "&amp;Z$6))</f>
        <v>Year 19</v>
      </c>
      <c r="AA104" s="73" t="str">
        <f>IF(Budget_period="monthly","Month "&amp;AA$6,IF(Budget_period="quarterly","Quarter "&amp;AA$6,"Year "&amp;AA$6))</f>
        <v>Year 20</v>
      </c>
      <c r="AB104" s="73" t="str">
        <f>IF(Budget_period="monthly","Month "&amp;AB$6,IF(Budget_period="quarterly","Quarter "&amp;AB$6,"Year "&amp;AB$6))</f>
        <v>Year 21</v>
      </c>
      <c r="AC104" s="73" t="str">
        <f>IF(Budget_period="monthly","Month "&amp;AC$6,IF(Budget_period="quarterly","Quarter "&amp;AC$6,"Year "&amp;AC$6))</f>
        <v>Year 22</v>
      </c>
      <c r="AD104" s="73" t="str">
        <f>IF(Budget_period="monthly","Month "&amp;AD$6,IF(Budget_period="quarterly","Quarter "&amp;AD$6,"Year "&amp;AD$6))</f>
        <v>Year 23</v>
      </c>
      <c r="AE104" s="73" t="str">
        <f>IF(Budget_period="monthly","Month "&amp;AE$6,IF(Budget_period="quarterly","Quarter "&amp;AE$6,"Year "&amp;AE$6))</f>
        <v>Year 24</v>
      </c>
      <c r="AF104" s="73" t="str">
        <f>IF(Budget_period="monthly","Month "&amp;AF$6,IF(Budget_period="quarterly","Quarter "&amp;AF$6,"Year "&amp;AF$6))</f>
        <v>Year 25</v>
      </c>
      <c r="AG104" s="73" t="str">
        <f>IF(Budget_period="monthly","Month "&amp;AG$6,IF(Budget_period="quarterly","Quarter "&amp;AG$6,"Year "&amp;AG$6))</f>
        <v>Year 26</v>
      </c>
      <c r="AH104" s="73" t="str">
        <f>IF(Budget_period="monthly","Month "&amp;AH$6,IF(Budget_period="quarterly","Quarter "&amp;AH$6,"Year "&amp;AH$6))</f>
        <v>Year 27</v>
      </c>
      <c r="AI104" s="73" t="str">
        <f>IF(Budget_period="monthly","Month "&amp;AI$6,IF(Budget_period="quarterly","Quarter "&amp;AI$6,"Year "&amp;AI$6))</f>
        <v>Year 28</v>
      </c>
      <c r="AJ104" s="73" t="str">
        <f>IF(Budget_period="monthly","Month "&amp;AJ$6,IF(Budget_period="quarterly","Quarter "&amp;AJ$6,"Year "&amp;AJ$6))</f>
        <v>Year 29</v>
      </c>
      <c r="AK104" s="73" t="str">
        <f>IF(Budget_period="monthly","Month "&amp;AK$6,IF(Budget_period="quarterly","Quarter "&amp;AK$6,"Year "&amp;AK$6))</f>
        <v>Year 30</v>
      </c>
      <c r="AL104" s="73" t="str">
        <f>IF(Budget_period="monthly","Month "&amp;AL$6,IF(Budget_period="quarterly","Quarter "&amp;AL$6,"Year "&amp;AL$6))</f>
        <v>Year 31</v>
      </c>
      <c r="AM104" s="73" t="str">
        <f>IF(Budget_period="monthly","Month "&amp;AM$6,IF(Budget_period="quarterly","Quarter "&amp;AM$6,"Year "&amp;AM$6))</f>
        <v>Year 32</v>
      </c>
      <c r="AN104" s="73" t="str">
        <f>IF(Budget_period="monthly","Month "&amp;AN$6,IF(Budget_period="quarterly","Quarter "&amp;AN$6,"Year "&amp;AN$6))</f>
        <v>Year 33</v>
      </c>
      <c r="AO104" s="73" t="str">
        <f>IF(Budget_period="monthly","Month "&amp;AO$6,IF(Budget_period="quarterly","Quarter "&amp;AO$6,"Year "&amp;AO$6))</f>
        <v>Year 34</v>
      </c>
      <c r="AP104" s="73" t="str">
        <f>IF(Budget_period="monthly","Month "&amp;AP$6,IF(Budget_period="quarterly","Quarter "&amp;AP$6,"Year "&amp;AP$6))</f>
        <v>Year 35</v>
      </c>
      <c r="AQ104" s="73" t="str">
        <f>IF(Budget_period="monthly","Month "&amp;AQ$6,IF(Budget_period="quarterly","Quarter "&amp;AQ$6,"Year "&amp;AQ$6))</f>
        <v>Year 36</v>
      </c>
      <c r="AR104" s="73" t="str">
        <f>IF(Budget_period="monthly","Month "&amp;AR$6,IF(Budget_period="quarterly","Quarter "&amp;AR$6,"Year "&amp;AR$6))</f>
        <v>Year 37</v>
      </c>
      <c r="AS104" s="73" t="str">
        <f>IF(Budget_period="monthly","Month "&amp;AS$6,IF(Budget_period="quarterly","Quarter "&amp;AS$6,"Year "&amp;AS$6))</f>
        <v>Year 38</v>
      </c>
      <c r="AT104" s="73" t="str">
        <f>IF(Budget_period="monthly","Month "&amp;AT$6,IF(Budget_period="quarterly","Quarter "&amp;AT$6,"Year "&amp;AT$6))</f>
        <v>Year 39</v>
      </c>
      <c r="AU104" s="73" t="str">
        <f>IF(Budget_period="monthly","Month "&amp;AU$6,IF(Budget_period="quarterly","Quarter "&amp;AU$6,"Year "&amp;AU$6))</f>
        <v>Year 40</v>
      </c>
      <c r="AV104" s="73" t="str">
        <f>IF(Budget_period="monthly","Month "&amp;AV$6,IF(Budget_period="quarterly","Quarter "&amp;AV$6,"Year "&amp;AV$6))</f>
        <v>Year 41</v>
      </c>
      <c r="AW104" s="73" t="str">
        <f>IF(Budget_period="monthly","Month "&amp;AW$6,IF(Budget_period="quarterly","Quarter "&amp;AW$6,"Year "&amp;AW$6))</f>
        <v>Year 42</v>
      </c>
      <c r="AX104" s="73" t="str">
        <f>IF(Budget_period="monthly","Month "&amp;AX$6,IF(Budget_period="quarterly","Quarter "&amp;AX$6,"Year "&amp;AX$6))</f>
        <v>Year 43</v>
      </c>
      <c r="AY104" s="73" t="str">
        <f>IF(Budget_period="monthly","Month "&amp;AY$6,IF(Budget_period="quarterly","Quarter "&amp;AY$6,"Year "&amp;AY$6))</f>
        <v>Year 44</v>
      </c>
      <c r="AZ104" s="73" t="str">
        <f>IF(Budget_period="monthly","Month "&amp;AZ$6,IF(Budget_period="quarterly","Quarter "&amp;AZ$6,"Year "&amp;AZ$6))</f>
        <v>Year 45</v>
      </c>
      <c r="BA104" s="73" t="str">
        <f>IF(Budget_period="monthly","Month "&amp;BA$6,IF(Budget_period="quarterly","Quarter "&amp;BA$6,"Year "&amp;BA$6))</f>
        <v>Year 46</v>
      </c>
      <c r="BB104" s="73" t="str">
        <f>IF(Budget_period="monthly","Month "&amp;BB$6,IF(Budget_period="quarterly","Quarter "&amp;BB$6,"Year "&amp;BB$6))</f>
        <v>Year 47</v>
      </c>
      <c r="BC104" s="73" t="str">
        <f>IF(Budget_period="monthly","Month "&amp;BC$6,IF(Budget_period="quarterly","Quarter "&amp;BC$6,"Year "&amp;BC$6))</f>
        <v>Year 48</v>
      </c>
      <c r="BD104" s="73" t="str">
        <f>IF(Budget_period="monthly","Month "&amp;BD$6,IF(Budget_period="quarterly","Quarter "&amp;BD$6,"Year "&amp;BD$6))</f>
        <v>Year 49</v>
      </c>
      <c r="BE104" s="73" t="str">
        <f>IF(Budget_period="monthly","Month "&amp;BE$6,IF(Budget_period="quarterly","Quarter "&amp;BE$6,"Year "&amp;BE$6))</f>
        <v>Year 50</v>
      </c>
      <c r="BF104" s="73" t="str">
        <f>IF(Budget_period="monthly","Month "&amp;BF$6,IF(Budget_period="quarterly","Quarter "&amp;BF$6,"Year "&amp;BF$6))</f>
        <v>Year 51</v>
      </c>
      <c r="BG104" s="73" t="str">
        <f>IF(Budget_period="monthly","Month "&amp;BG$6,IF(Budget_period="quarterly","Quarter "&amp;BG$6,"Year "&amp;BG$6))</f>
        <v>Year 52</v>
      </c>
      <c r="BH104" s="73" t="str">
        <f>IF(Budget_period="monthly","Month "&amp;BH$6,IF(Budget_period="quarterly","Quarter "&amp;BH$6,"Year "&amp;BH$6))</f>
        <v>Year 53</v>
      </c>
      <c r="BI104" s="73" t="str">
        <f>IF(Budget_period="monthly","Month "&amp;BI$6,IF(Budget_period="quarterly","Quarter "&amp;BI$6,"Year "&amp;BI$6))</f>
        <v>Year 54</v>
      </c>
      <c r="BJ104" s="73" t="str">
        <f>IF(Budget_period="monthly","Month "&amp;BJ$6,IF(Budget_period="quarterly","Quarter "&amp;BJ$6,"Year "&amp;BJ$6))</f>
        <v>Year 55</v>
      </c>
      <c r="BK104" s="73" t="str">
        <f>IF(Budget_period="monthly","Month "&amp;BK$6,IF(Budget_period="quarterly","Quarter "&amp;BK$6,"Year "&amp;BK$6))</f>
        <v>Year 56</v>
      </c>
      <c r="BL104" s="73" t="str">
        <f>IF(Budget_period="monthly","Month "&amp;BL$6,IF(Budget_period="quarterly","Quarter "&amp;BL$6,"Year "&amp;BL$6))</f>
        <v>Year 57</v>
      </c>
      <c r="BM104" s="73" t="str">
        <f>IF(Budget_period="monthly","Month "&amp;BM$6,IF(Budget_period="quarterly","Quarter "&amp;BM$6,"Year "&amp;BM$6))</f>
        <v>Year 58</v>
      </c>
      <c r="BN104" s="73" t="str">
        <f>IF(Budget_period="monthly","Month "&amp;BN$6,IF(Budget_period="quarterly","Quarter "&amp;BN$6,"Year "&amp;BN$6))</f>
        <v>Year 59</v>
      </c>
      <c r="BO104" s="73" t="str">
        <f>IF(Budget_period="monthly","Month "&amp;BO$6,IF(Budget_period="quarterly","Quarter "&amp;BO$6,"Year "&amp;BO$6))</f>
        <v>Year 60</v>
      </c>
      <c r="BP104" s="15"/>
      <c r="BQ104" s="74" t="s">
        <v>130</v>
      </c>
      <c r="BR104" s="75" t="s">
        <v>131</v>
      </c>
    </row>
    <row r="105" ht="15.75" customHeight="1">
      <c r="A105" s="15"/>
      <c r="B105" s="77" t="s">
        <v>149</v>
      </c>
      <c r="C105" s="100"/>
      <c r="D105" s="71"/>
      <c r="E105" s="87"/>
      <c r="F105" s="86"/>
      <c r="G105" s="84"/>
      <c r="H105" s="81"/>
      <c r="I105" s="81"/>
      <c r="J105" s="81"/>
      <c r="K105" s="81"/>
      <c r="L105" s="81"/>
      <c r="M105" s="81"/>
      <c r="N105" s="81"/>
      <c r="O105" s="81"/>
      <c r="P105" s="99"/>
      <c r="Q105" s="81"/>
      <c r="R105" s="81"/>
      <c r="S105" s="81"/>
      <c r="T105" s="81"/>
      <c r="U105" s="81"/>
      <c r="V105" s="81"/>
      <c r="W105" s="81"/>
      <c r="X105" s="81"/>
      <c r="Y105" s="99"/>
      <c r="Z105" s="81"/>
      <c r="AA105" s="81"/>
      <c r="AB105" s="81"/>
      <c r="AC105" s="81"/>
      <c r="AD105" s="81"/>
      <c r="AE105" s="81"/>
      <c r="AF105" s="81"/>
      <c r="AG105" s="81"/>
      <c r="AH105" s="81"/>
      <c r="AI105" s="81"/>
      <c r="AJ105" s="81"/>
      <c r="AK105" s="81"/>
      <c r="AL105" s="81"/>
      <c r="AM105" s="81"/>
      <c r="AN105" s="81"/>
      <c r="AO105" s="81"/>
      <c r="AP105" s="81"/>
      <c r="AQ105" s="81"/>
      <c r="AR105" s="81"/>
      <c r="AS105" s="81"/>
      <c r="AT105" s="81"/>
      <c r="AU105" s="81"/>
      <c r="AV105" s="81"/>
      <c r="AW105" s="81"/>
      <c r="AX105" s="81"/>
      <c r="AY105" s="81"/>
      <c r="AZ105" s="81"/>
      <c r="BA105" s="81"/>
      <c r="BB105" s="81"/>
      <c r="BC105" s="81"/>
      <c r="BD105" s="81"/>
      <c r="BE105" s="81"/>
      <c r="BF105" s="81"/>
      <c r="BG105" s="81"/>
      <c r="BH105" s="81"/>
      <c r="BI105" s="81"/>
      <c r="BJ105" s="81"/>
      <c r="BK105" s="81"/>
      <c r="BL105" s="81"/>
      <c r="BM105" s="81"/>
      <c r="BN105" s="81"/>
      <c r="BO105" s="81"/>
      <c r="BP105" s="82"/>
      <c r="BQ105" s="83">
        <f t="shared" ref="BQ105:BQ119" si="19">SUM($H105:$BO105)</f>
        <v>0</v>
      </c>
      <c r="BR105" s="83">
        <f t="shared" ref="BR105:BR119" si="20">sumif($H$13:$BO$13,"ADD UNAVOIDABLE COSTS",H105:BO105)</f>
        <v>0</v>
      </c>
    </row>
    <row r="106" ht="15.75" customHeight="1">
      <c r="A106" s="15"/>
      <c r="B106" s="77" t="s">
        <v>149</v>
      </c>
      <c r="C106" s="100"/>
      <c r="D106" s="71"/>
      <c r="E106" s="87"/>
      <c r="F106" s="86"/>
      <c r="G106" s="84"/>
      <c r="H106" s="81"/>
      <c r="I106" s="81"/>
      <c r="J106" s="81"/>
      <c r="K106" s="81"/>
      <c r="L106" s="81"/>
      <c r="M106" s="81"/>
      <c r="N106" s="81"/>
      <c r="O106" s="81"/>
      <c r="P106" s="81"/>
      <c r="Q106" s="81"/>
      <c r="R106" s="81"/>
      <c r="S106" s="81"/>
      <c r="T106" s="81"/>
      <c r="U106" s="81"/>
      <c r="V106" s="81"/>
      <c r="W106" s="81"/>
      <c r="X106" s="81"/>
      <c r="Y106" s="81"/>
      <c r="Z106" s="81"/>
      <c r="AA106" s="81"/>
      <c r="AB106" s="81"/>
      <c r="AC106" s="81"/>
      <c r="AD106" s="81"/>
      <c r="AE106" s="81"/>
      <c r="AF106" s="81"/>
      <c r="AG106" s="81"/>
      <c r="AH106" s="81"/>
      <c r="AI106" s="81"/>
      <c r="AJ106" s="81"/>
      <c r="AK106" s="81"/>
      <c r="AL106" s="81"/>
      <c r="AM106" s="81"/>
      <c r="AN106" s="81"/>
      <c r="AO106" s="81"/>
      <c r="AP106" s="81"/>
      <c r="AQ106" s="81"/>
      <c r="AR106" s="81"/>
      <c r="AS106" s="81"/>
      <c r="AT106" s="81"/>
      <c r="AU106" s="81"/>
      <c r="AV106" s="81"/>
      <c r="AW106" s="81"/>
      <c r="AX106" s="81"/>
      <c r="AY106" s="81"/>
      <c r="AZ106" s="81"/>
      <c r="BA106" s="81"/>
      <c r="BB106" s="81"/>
      <c r="BC106" s="81"/>
      <c r="BD106" s="81"/>
      <c r="BE106" s="81"/>
      <c r="BF106" s="81"/>
      <c r="BG106" s="81"/>
      <c r="BH106" s="81"/>
      <c r="BI106" s="81"/>
      <c r="BJ106" s="81"/>
      <c r="BK106" s="81"/>
      <c r="BL106" s="81"/>
      <c r="BM106" s="81"/>
      <c r="BN106" s="81"/>
      <c r="BO106" s="81"/>
      <c r="BP106" s="82"/>
      <c r="BQ106" s="83">
        <f t="shared" si="19"/>
        <v>0</v>
      </c>
      <c r="BR106" s="83">
        <f t="shared" si="20"/>
        <v>0</v>
      </c>
    </row>
    <row r="107" ht="15.75" customHeight="1">
      <c r="A107" s="15"/>
      <c r="B107" s="77" t="s">
        <v>149</v>
      </c>
      <c r="C107" s="100"/>
      <c r="D107" s="71"/>
      <c r="E107" s="87"/>
      <c r="F107" s="86"/>
      <c r="G107" s="84"/>
      <c r="H107" s="81"/>
      <c r="I107" s="81"/>
      <c r="J107" s="81"/>
      <c r="K107" s="81"/>
      <c r="L107" s="81"/>
      <c r="M107" s="81"/>
      <c r="N107" s="81"/>
      <c r="O107" s="81"/>
      <c r="P107" s="81"/>
      <c r="Q107" s="81"/>
      <c r="R107" s="81"/>
      <c r="S107" s="81"/>
      <c r="T107" s="81"/>
      <c r="U107" s="81"/>
      <c r="V107" s="81"/>
      <c r="W107" s="81"/>
      <c r="X107" s="81"/>
      <c r="Y107" s="81"/>
      <c r="Z107" s="81"/>
      <c r="AA107" s="81"/>
      <c r="AB107" s="81"/>
      <c r="AC107" s="81"/>
      <c r="AD107" s="81"/>
      <c r="AE107" s="81"/>
      <c r="AF107" s="81"/>
      <c r="AG107" s="81"/>
      <c r="AH107" s="81"/>
      <c r="AI107" s="81"/>
      <c r="AJ107" s="81"/>
      <c r="AK107" s="81"/>
      <c r="AL107" s="81"/>
      <c r="AM107" s="81"/>
      <c r="AN107" s="81"/>
      <c r="AO107" s="81"/>
      <c r="AP107" s="81"/>
      <c r="AQ107" s="81"/>
      <c r="AR107" s="81"/>
      <c r="AS107" s="81"/>
      <c r="AT107" s="81"/>
      <c r="AU107" s="81"/>
      <c r="AV107" s="81"/>
      <c r="AW107" s="81"/>
      <c r="AX107" s="81"/>
      <c r="AY107" s="81"/>
      <c r="AZ107" s="81"/>
      <c r="BA107" s="81"/>
      <c r="BB107" s="81"/>
      <c r="BC107" s="81"/>
      <c r="BD107" s="81"/>
      <c r="BE107" s="81"/>
      <c r="BF107" s="81"/>
      <c r="BG107" s="81"/>
      <c r="BH107" s="81"/>
      <c r="BI107" s="81"/>
      <c r="BJ107" s="81"/>
      <c r="BK107" s="81"/>
      <c r="BL107" s="81"/>
      <c r="BM107" s="81"/>
      <c r="BN107" s="81"/>
      <c r="BO107" s="81"/>
      <c r="BP107" s="82"/>
      <c r="BQ107" s="83">
        <f t="shared" si="19"/>
        <v>0</v>
      </c>
      <c r="BR107" s="83">
        <f t="shared" si="20"/>
        <v>0</v>
      </c>
    </row>
    <row r="108" ht="15.75" customHeight="1">
      <c r="A108" s="15"/>
      <c r="B108" s="77" t="s">
        <v>149</v>
      </c>
      <c r="C108" s="100"/>
      <c r="D108" s="71"/>
      <c r="E108" s="87"/>
      <c r="F108" s="86"/>
      <c r="G108" s="84"/>
      <c r="H108" s="81"/>
      <c r="I108" s="81"/>
      <c r="J108" s="81"/>
      <c r="K108" s="81"/>
      <c r="L108" s="81"/>
      <c r="M108" s="81"/>
      <c r="N108" s="81"/>
      <c r="O108" s="81"/>
      <c r="P108" s="81"/>
      <c r="Q108" s="81"/>
      <c r="R108" s="81"/>
      <c r="S108" s="81"/>
      <c r="T108" s="81"/>
      <c r="U108" s="81"/>
      <c r="V108" s="81"/>
      <c r="W108" s="81"/>
      <c r="X108" s="81"/>
      <c r="Y108" s="81"/>
      <c r="Z108" s="81"/>
      <c r="AA108" s="81"/>
      <c r="AB108" s="81"/>
      <c r="AC108" s="81"/>
      <c r="AD108" s="81"/>
      <c r="AE108" s="81"/>
      <c r="AF108" s="81"/>
      <c r="AG108" s="81"/>
      <c r="AH108" s="81"/>
      <c r="AI108" s="81"/>
      <c r="AJ108" s="81"/>
      <c r="AK108" s="81"/>
      <c r="AL108" s="81"/>
      <c r="AM108" s="81"/>
      <c r="AN108" s="81"/>
      <c r="AO108" s="81"/>
      <c r="AP108" s="81"/>
      <c r="AQ108" s="81"/>
      <c r="AR108" s="81"/>
      <c r="AS108" s="81"/>
      <c r="AT108" s="81"/>
      <c r="AU108" s="81"/>
      <c r="AV108" s="81"/>
      <c r="AW108" s="81"/>
      <c r="AX108" s="81"/>
      <c r="AY108" s="81"/>
      <c r="AZ108" s="81"/>
      <c r="BA108" s="81"/>
      <c r="BB108" s="81"/>
      <c r="BC108" s="81"/>
      <c r="BD108" s="81"/>
      <c r="BE108" s="81"/>
      <c r="BF108" s="81"/>
      <c r="BG108" s="81"/>
      <c r="BH108" s="81"/>
      <c r="BI108" s="81"/>
      <c r="BJ108" s="81"/>
      <c r="BK108" s="81"/>
      <c r="BL108" s="81"/>
      <c r="BM108" s="81"/>
      <c r="BN108" s="81"/>
      <c r="BO108" s="81"/>
      <c r="BP108" s="82"/>
      <c r="BQ108" s="83">
        <f t="shared" si="19"/>
        <v>0</v>
      </c>
      <c r="BR108" s="83">
        <f t="shared" si="20"/>
        <v>0</v>
      </c>
    </row>
    <row r="109" ht="15.75" customHeight="1">
      <c r="A109" s="15"/>
      <c r="B109" s="77" t="s">
        <v>149</v>
      </c>
      <c r="C109" s="100"/>
      <c r="D109" s="71"/>
      <c r="E109" s="87"/>
      <c r="F109" s="86"/>
      <c r="G109" s="84"/>
      <c r="H109" s="81"/>
      <c r="I109" s="81"/>
      <c r="J109" s="81"/>
      <c r="K109" s="81"/>
      <c r="L109" s="81"/>
      <c r="M109" s="81"/>
      <c r="N109" s="81"/>
      <c r="O109" s="81"/>
      <c r="P109" s="81"/>
      <c r="Q109" s="81"/>
      <c r="R109" s="81"/>
      <c r="S109" s="81"/>
      <c r="T109" s="81"/>
      <c r="U109" s="81"/>
      <c r="V109" s="81"/>
      <c r="W109" s="81"/>
      <c r="X109" s="81"/>
      <c r="Y109" s="81"/>
      <c r="Z109" s="81"/>
      <c r="AA109" s="81"/>
      <c r="AB109" s="81"/>
      <c r="AC109" s="81"/>
      <c r="AD109" s="81"/>
      <c r="AE109" s="81"/>
      <c r="AF109" s="81"/>
      <c r="AG109" s="81"/>
      <c r="AH109" s="81"/>
      <c r="AI109" s="81"/>
      <c r="AJ109" s="81"/>
      <c r="AK109" s="81"/>
      <c r="AL109" s="81"/>
      <c r="AM109" s="81"/>
      <c r="AN109" s="81"/>
      <c r="AO109" s="81"/>
      <c r="AP109" s="81"/>
      <c r="AQ109" s="81"/>
      <c r="AR109" s="81"/>
      <c r="AS109" s="81"/>
      <c r="AT109" s="81"/>
      <c r="AU109" s="81"/>
      <c r="AV109" s="81"/>
      <c r="AW109" s="81"/>
      <c r="AX109" s="81"/>
      <c r="AY109" s="81"/>
      <c r="AZ109" s="81"/>
      <c r="BA109" s="81"/>
      <c r="BB109" s="81"/>
      <c r="BC109" s="81"/>
      <c r="BD109" s="81"/>
      <c r="BE109" s="81"/>
      <c r="BF109" s="81"/>
      <c r="BG109" s="81"/>
      <c r="BH109" s="81"/>
      <c r="BI109" s="81"/>
      <c r="BJ109" s="81"/>
      <c r="BK109" s="81"/>
      <c r="BL109" s="81"/>
      <c r="BM109" s="81"/>
      <c r="BN109" s="81"/>
      <c r="BO109" s="81"/>
      <c r="BP109" s="82"/>
      <c r="BQ109" s="83">
        <f t="shared" si="19"/>
        <v>0</v>
      </c>
      <c r="BR109" s="83">
        <f t="shared" si="20"/>
        <v>0</v>
      </c>
    </row>
    <row r="110" ht="15.75" customHeight="1" collapsed="1">
      <c r="A110" s="15"/>
      <c r="B110" s="77" t="s">
        <v>149</v>
      </c>
      <c r="C110" s="100"/>
      <c r="D110" s="71"/>
      <c r="E110" s="87"/>
      <c r="F110" s="86"/>
      <c r="G110" s="84"/>
      <c r="H110" s="81"/>
      <c r="I110" s="81"/>
      <c r="J110" s="81"/>
      <c r="K110" s="81"/>
      <c r="L110" s="81"/>
      <c r="M110" s="81"/>
      <c r="N110" s="81"/>
      <c r="O110" s="81"/>
      <c r="P110" s="81"/>
      <c r="Q110" s="81"/>
      <c r="R110" s="81"/>
      <c r="S110" s="81"/>
      <c r="T110" s="81"/>
      <c r="U110" s="81"/>
      <c r="V110" s="81"/>
      <c r="W110" s="81"/>
      <c r="X110" s="81"/>
      <c r="Y110" s="81"/>
      <c r="Z110" s="81"/>
      <c r="AA110" s="81"/>
      <c r="AB110" s="81"/>
      <c r="AC110" s="81"/>
      <c r="AD110" s="81"/>
      <c r="AE110" s="81"/>
      <c r="AF110" s="81"/>
      <c r="AG110" s="81"/>
      <c r="AH110" s="81"/>
      <c r="AI110" s="81"/>
      <c r="AJ110" s="81"/>
      <c r="AK110" s="81"/>
      <c r="AL110" s="81"/>
      <c r="AM110" s="81"/>
      <c r="AN110" s="81"/>
      <c r="AO110" s="81"/>
      <c r="AP110" s="81"/>
      <c r="AQ110" s="81"/>
      <c r="AR110" s="81"/>
      <c r="AS110" s="81"/>
      <c r="AT110" s="81"/>
      <c r="AU110" s="81"/>
      <c r="AV110" s="81"/>
      <c r="AW110" s="81"/>
      <c r="AX110" s="81"/>
      <c r="AY110" s="81"/>
      <c r="AZ110" s="81"/>
      <c r="BA110" s="81"/>
      <c r="BB110" s="81"/>
      <c r="BC110" s="81"/>
      <c r="BD110" s="81"/>
      <c r="BE110" s="81"/>
      <c r="BF110" s="81"/>
      <c r="BG110" s="81"/>
      <c r="BH110" s="81"/>
      <c r="BI110" s="81"/>
      <c r="BJ110" s="81"/>
      <c r="BK110" s="81"/>
      <c r="BL110" s="81"/>
      <c r="BM110" s="81"/>
      <c r="BN110" s="81"/>
      <c r="BO110" s="81"/>
      <c r="BP110" s="82"/>
      <c r="BQ110" s="83">
        <f t="shared" si="19"/>
        <v>0</v>
      </c>
      <c r="BR110" s="83">
        <f t="shared" si="20"/>
        <v>0</v>
      </c>
    </row>
    <row r="111" ht="15.75" hidden="1" customHeight="1" outlineLevel="1">
      <c r="A111" s="15"/>
      <c r="B111" s="77" t="s">
        <v>149</v>
      </c>
      <c r="C111" s="100"/>
      <c r="D111" s="71"/>
      <c r="E111" s="87"/>
      <c r="F111" s="86"/>
      <c r="G111" s="84"/>
      <c r="H111" s="81"/>
      <c r="I111" s="81"/>
      <c r="J111" s="81"/>
      <c r="K111" s="81"/>
      <c r="L111" s="81"/>
      <c r="M111" s="81"/>
      <c r="N111" s="81"/>
      <c r="O111" s="81"/>
      <c r="P111" s="81"/>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c r="AO111" s="81"/>
      <c r="AP111" s="81"/>
      <c r="AQ111" s="81"/>
      <c r="AR111" s="81"/>
      <c r="AS111" s="81"/>
      <c r="AT111" s="81"/>
      <c r="AU111" s="81"/>
      <c r="AV111" s="81"/>
      <c r="AW111" s="81"/>
      <c r="AX111" s="81"/>
      <c r="AY111" s="81"/>
      <c r="AZ111" s="81"/>
      <c r="BA111" s="81"/>
      <c r="BB111" s="81"/>
      <c r="BC111" s="81"/>
      <c r="BD111" s="81"/>
      <c r="BE111" s="81"/>
      <c r="BF111" s="81"/>
      <c r="BG111" s="81"/>
      <c r="BH111" s="81"/>
      <c r="BI111" s="81"/>
      <c r="BJ111" s="81"/>
      <c r="BK111" s="81"/>
      <c r="BL111" s="81"/>
      <c r="BM111" s="81"/>
      <c r="BN111" s="81"/>
      <c r="BO111" s="81"/>
      <c r="BP111" s="82"/>
      <c r="BQ111" s="83">
        <f t="shared" si="19"/>
        <v>0</v>
      </c>
      <c r="BR111" s="83">
        <f t="shared" si="20"/>
        <v>0</v>
      </c>
    </row>
    <row r="112" ht="15.75" hidden="1" customHeight="1" outlineLevel="1">
      <c r="A112" s="15"/>
      <c r="B112" s="77" t="s">
        <v>149</v>
      </c>
      <c r="C112" s="100"/>
      <c r="D112" s="71"/>
      <c r="E112" s="87"/>
      <c r="F112" s="86"/>
      <c r="G112" s="84"/>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81"/>
      <c r="AY112" s="81"/>
      <c r="AZ112" s="81"/>
      <c r="BA112" s="81"/>
      <c r="BB112" s="81"/>
      <c r="BC112" s="81"/>
      <c r="BD112" s="81"/>
      <c r="BE112" s="81"/>
      <c r="BF112" s="81"/>
      <c r="BG112" s="81"/>
      <c r="BH112" s="81"/>
      <c r="BI112" s="81"/>
      <c r="BJ112" s="81"/>
      <c r="BK112" s="81"/>
      <c r="BL112" s="81"/>
      <c r="BM112" s="81"/>
      <c r="BN112" s="81"/>
      <c r="BO112" s="81"/>
      <c r="BP112" s="82"/>
      <c r="BQ112" s="83">
        <f t="shared" si="19"/>
        <v>0</v>
      </c>
      <c r="BR112" s="83">
        <f t="shared" si="20"/>
        <v>0</v>
      </c>
    </row>
    <row r="113" ht="15.75" hidden="1" customHeight="1" outlineLevel="1">
      <c r="A113" s="15"/>
      <c r="B113" s="77" t="s">
        <v>149</v>
      </c>
      <c r="C113" s="100"/>
      <c r="D113" s="71"/>
      <c r="E113" s="87"/>
      <c r="F113" s="86"/>
      <c r="G113" s="84"/>
      <c r="H113" s="81"/>
      <c r="I113" s="81"/>
      <c r="J113" s="81"/>
      <c r="K113" s="81"/>
      <c r="L113" s="81"/>
      <c r="M113" s="81"/>
      <c r="N113" s="81"/>
      <c r="O113" s="81"/>
      <c r="P113" s="81"/>
      <c r="Q113" s="81"/>
      <c r="R113" s="81"/>
      <c r="S113" s="81"/>
      <c r="T113" s="81"/>
      <c r="U113" s="81"/>
      <c r="V113" s="81"/>
      <c r="W113" s="81"/>
      <c r="X113" s="81"/>
      <c r="Y113" s="81"/>
      <c r="Z113" s="81"/>
      <c r="AA113" s="81"/>
      <c r="AB113" s="81"/>
      <c r="AC113" s="81"/>
      <c r="AD113" s="81"/>
      <c r="AE113" s="81"/>
      <c r="AF113" s="81"/>
      <c r="AG113" s="81"/>
      <c r="AH113" s="81"/>
      <c r="AI113" s="81"/>
      <c r="AJ113" s="81"/>
      <c r="AK113" s="81"/>
      <c r="AL113" s="81"/>
      <c r="AM113" s="81"/>
      <c r="AN113" s="81"/>
      <c r="AO113" s="81"/>
      <c r="AP113" s="81"/>
      <c r="AQ113" s="81"/>
      <c r="AR113" s="81"/>
      <c r="AS113" s="81"/>
      <c r="AT113" s="81"/>
      <c r="AU113" s="81"/>
      <c r="AV113" s="81"/>
      <c r="AW113" s="81"/>
      <c r="AX113" s="81"/>
      <c r="AY113" s="81"/>
      <c r="AZ113" s="81"/>
      <c r="BA113" s="81"/>
      <c r="BB113" s="81"/>
      <c r="BC113" s="81"/>
      <c r="BD113" s="81"/>
      <c r="BE113" s="81"/>
      <c r="BF113" s="81"/>
      <c r="BG113" s="81"/>
      <c r="BH113" s="81"/>
      <c r="BI113" s="81"/>
      <c r="BJ113" s="81"/>
      <c r="BK113" s="81"/>
      <c r="BL113" s="81"/>
      <c r="BM113" s="81"/>
      <c r="BN113" s="81"/>
      <c r="BO113" s="81"/>
      <c r="BP113" s="82"/>
      <c r="BQ113" s="83">
        <f t="shared" si="19"/>
        <v>0</v>
      </c>
      <c r="BR113" s="83">
        <f t="shared" si="20"/>
        <v>0</v>
      </c>
    </row>
    <row r="114" ht="15.75" hidden="1" customHeight="1" outlineLevel="1">
      <c r="A114" s="15"/>
      <c r="B114" s="77" t="s">
        <v>149</v>
      </c>
      <c r="C114" s="100"/>
      <c r="D114" s="71"/>
      <c r="E114" s="87"/>
      <c r="F114" s="86"/>
      <c r="G114" s="84"/>
      <c r="H114" s="81"/>
      <c r="I114" s="81"/>
      <c r="J114" s="81"/>
      <c r="K114" s="81"/>
      <c r="L114" s="81"/>
      <c r="M114" s="81"/>
      <c r="N114" s="81"/>
      <c r="O114" s="81"/>
      <c r="P114" s="81"/>
      <c r="Q114" s="81"/>
      <c r="R114" s="81"/>
      <c r="S114" s="81"/>
      <c r="T114" s="81"/>
      <c r="U114" s="81"/>
      <c r="V114" s="81"/>
      <c r="W114" s="81"/>
      <c r="X114" s="81"/>
      <c r="Y114" s="81"/>
      <c r="Z114" s="81"/>
      <c r="AA114" s="81"/>
      <c r="AB114" s="81"/>
      <c r="AC114" s="81"/>
      <c r="AD114" s="81"/>
      <c r="AE114" s="81"/>
      <c r="AF114" s="81"/>
      <c r="AG114" s="81"/>
      <c r="AH114" s="81"/>
      <c r="AI114" s="81"/>
      <c r="AJ114" s="81"/>
      <c r="AK114" s="81"/>
      <c r="AL114" s="81"/>
      <c r="AM114" s="81"/>
      <c r="AN114" s="81"/>
      <c r="AO114" s="81"/>
      <c r="AP114" s="81"/>
      <c r="AQ114" s="81"/>
      <c r="AR114" s="81"/>
      <c r="AS114" s="81"/>
      <c r="AT114" s="81"/>
      <c r="AU114" s="81"/>
      <c r="AV114" s="81"/>
      <c r="AW114" s="81"/>
      <c r="AX114" s="81"/>
      <c r="AY114" s="81"/>
      <c r="AZ114" s="81"/>
      <c r="BA114" s="81"/>
      <c r="BB114" s="81"/>
      <c r="BC114" s="81"/>
      <c r="BD114" s="81"/>
      <c r="BE114" s="81"/>
      <c r="BF114" s="81"/>
      <c r="BG114" s="81"/>
      <c r="BH114" s="81"/>
      <c r="BI114" s="81"/>
      <c r="BJ114" s="81"/>
      <c r="BK114" s="81"/>
      <c r="BL114" s="81"/>
      <c r="BM114" s="81"/>
      <c r="BN114" s="81"/>
      <c r="BO114" s="81"/>
      <c r="BP114" s="82"/>
      <c r="BQ114" s="83">
        <f t="shared" si="19"/>
        <v>0</v>
      </c>
      <c r="BR114" s="83">
        <f t="shared" si="20"/>
        <v>0</v>
      </c>
    </row>
    <row r="115" ht="15.75" hidden="1" customHeight="1" outlineLevel="1">
      <c r="A115" s="15"/>
      <c r="B115" s="77" t="s">
        <v>149</v>
      </c>
      <c r="C115" s="100"/>
      <c r="D115" s="71"/>
      <c r="E115" s="87"/>
      <c r="F115" s="86"/>
      <c r="G115" s="84"/>
      <c r="H115" s="81"/>
      <c r="I115" s="81"/>
      <c r="J115" s="81"/>
      <c r="K115" s="81"/>
      <c r="L115" s="81"/>
      <c r="M115" s="81"/>
      <c r="N115" s="81"/>
      <c r="O115" s="81"/>
      <c r="P115" s="81"/>
      <c r="Q115" s="81"/>
      <c r="R115" s="81"/>
      <c r="S115" s="81"/>
      <c r="T115" s="81"/>
      <c r="U115" s="81"/>
      <c r="V115" s="81"/>
      <c r="W115" s="81"/>
      <c r="X115" s="81"/>
      <c r="Y115" s="81"/>
      <c r="Z115" s="81"/>
      <c r="AA115" s="81"/>
      <c r="AB115" s="81"/>
      <c r="AC115" s="81"/>
      <c r="AD115" s="81"/>
      <c r="AE115" s="81"/>
      <c r="AF115" s="81"/>
      <c r="AG115" s="81"/>
      <c r="AH115" s="81"/>
      <c r="AI115" s="81"/>
      <c r="AJ115" s="81"/>
      <c r="AK115" s="81"/>
      <c r="AL115" s="81"/>
      <c r="AM115" s="81"/>
      <c r="AN115" s="81"/>
      <c r="AO115" s="81"/>
      <c r="AP115" s="81"/>
      <c r="AQ115" s="81"/>
      <c r="AR115" s="81"/>
      <c r="AS115" s="81"/>
      <c r="AT115" s="81"/>
      <c r="AU115" s="81"/>
      <c r="AV115" s="81"/>
      <c r="AW115" s="81"/>
      <c r="AX115" s="81"/>
      <c r="AY115" s="81"/>
      <c r="AZ115" s="81"/>
      <c r="BA115" s="81"/>
      <c r="BB115" s="81"/>
      <c r="BC115" s="81"/>
      <c r="BD115" s="81"/>
      <c r="BE115" s="81"/>
      <c r="BF115" s="81"/>
      <c r="BG115" s="81"/>
      <c r="BH115" s="81"/>
      <c r="BI115" s="81"/>
      <c r="BJ115" s="81"/>
      <c r="BK115" s="81"/>
      <c r="BL115" s="81"/>
      <c r="BM115" s="81"/>
      <c r="BN115" s="81"/>
      <c r="BO115" s="81"/>
      <c r="BP115" s="82"/>
      <c r="BQ115" s="83">
        <f t="shared" si="19"/>
        <v>0</v>
      </c>
      <c r="BR115" s="83">
        <f t="shared" si="20"/>
        <v>0</v>
      </c>
    </row>
    <row r="116" ht="15.75" hidden="1" customHeight="1" outlineLevel="1">
      <c r="A116" s="15"/>
      <c r="B116" s="77" t="s">
        <v>149</v>
      </c>
      <c r="C116" s="100"/>
      <c r="D116" s="71"/>
      <c r="E116" s="87"/>
      <c r="F116" s="86"/>
      <c r="G116" s="84"/>
      <c r="H116" s="81"/>
      <c r="I116" s="81"/>
      <c r="J116" s="81"/>
      <c r="K116" s="81"/>
      <c r="L116" s="81"/>
      <c r="M116" s="81"/>
      <c r="N116" s="81"/>
      <c r="O116" s="81"/>
      <c r="P116" s="81"/>
      <c r="Q116" s="81"/>
      <c r="R116" s="81"/>
      <c r="S116" s="81"/>
      <c r="T116" s="81"/>
      <c r="U116" s="81"/>
      <c r="V116" s="81"/>
      <c r="W116" s="81"/>
      <c r="X116" s="81"/>
      <c r="Y116" s="81"/>
      <c r="Z116" s="81"/>
      <c r="AA116" s="81"/>
      <c r="AB116" s="81"/>
      <c r="AC116" s="81"/>
      <c r="AD116" s="81"/>
      <c r="AE116" s="81"/>
      <c r="AF116" s="81"/>
      <c r="AG116" s="81"/>
      <c r="AH116" s="81"/>
      <c r="AI116" s="81"/>
      <c r="AJ116" s="81"/>
      <c r="AK116" s="81"/>
      <c r="AL116" s="81"/>
      <c r="AM116" s="81"/>
      <c r="AN116" s="81"/>
      <c r="AO116" s="81"/>
      <c r="AP116" s="81"/>
      <c r="AQ116" s="81"/>
      <c r="AR116" s="81"/>
      <c r="AS116" s="81"/>
      <c r="AT116" s="81"/>
      <c r="AU116" s="81"/>
      <c r="AV116" s="81"/>
      <c r="AW116" s="81"/>
      <c r="AX116" s="81"/>
      <c r="AY116" s="81"/>
      <c r="AZ116" s="81"/>
      <c r="BA116" s="81"/>
      <c r="BB116" s="81"/>
      <c r="BC116" s="81"/>
      <c r="BD116" s="81"/>
      <c r="BE116" s="81"/>
      <c r="BF116" s="81"/>
      <c r="BG116" s="81"/>
      <c r="BH116" s="81"/>
      <c r="BI116" s="81"/>
      <c r="BJ116" s="81"/>
      <c r="BK116" s="81"/>
      <c r="BL116" s="81"/>
      <c r="BM116" s="81"/>
      <c r="BN116" s="81"/>
      <c r="BO116" s="81"/>
      <c r="BP116" s="82"/>
      <c r="BQ116" s="83">
        <f t="shared" si="19"/>
        <v>0</v>
      </c>
      <c r="BR116" s="83">
        <f t="shared" si="20"/>
        <v>0</v>
      </c>
    </row>
    <row r="117" ht="15.75" hidden="1" customHeight="1" outlineLevel="1">
      <c r="A117" s="15"/>
      <c r="B117" s="77" t="s">
        <v>149</v>
      </c>
      <c r="C117" s="100"/>
      <c r="D117" s="71"/>
      <c r="E117" s="87"/>
      <c r="F117" s="86"/>
      <c r="G117" s="84"/>
      <c r="H117" s="81"/>
      <c r="I117" s="81"/>
      <c r="J117" s="81"/>
      <c r="K117" s="81"/>
      <c r="L117" s="81"/>
      <c r="M117" s="81"/>
      <c r="N117" s="81"/>
      <c r="O117" s="81"/>
      <c r="P117" s="81"/>
      <c r="Q117" s="81"/>
      <c r="R117" s="81"/>
      <c r="S117" s="81"/>
      <c r="T117" s="81"/>
      <c r="U117" s="81"/>
      <c r="V117" s="81"/>
      <c r="W117" s="81"/>
      <c r="X117" s="81"/>
      <c r="Y117" s="81"/>
      <c r="Z117" s="81"/>
      <c r="AA117" s="81"/>
      <c r="AB117" s="81"/>
      <c r="AC117" s="81"/>
      <c r="AD117" s="81"/>
      <c r="AE117" s="81"/>
      <c r="AF117" s="81"/>
      <c r="AG117" s="81"/>
      <c r="AH117" s="81"/>
      <c r="AI117" s="81"/>
      <c r="AJ117" s="81"/>
      <c r="AK117" s="81"/>
      <c r="AL117" s="81"/>
      <c r="AM117" s="81"/>
      <c r="AN117" s="81"/>
      <c r="AO117" s="81"/>
      <c r="AP117" s="81"/>
      <c r="AQ117" s="81"/>
      <c r="AR117" s="81"/>
      <c r="AS117" s="81"/>
      <c r="AT117" s="81"/>
      <c r="AU117" s="81"/>
      <c r="AV117" s="81"/>
      <c r="AW117" s="81"/>
      <c r="AX117" s="81"/>
      <c r="AY117" s="81"/>
      <c r="AZ117" s="81"/>
      <c r="BA117" s="81"/>
      <c r="BB117" s="81"/>
      <c r="BC117" s="81"/>
      <c r="BD117" s="81"/>
      <c r="BE117" s="81"/>
      <c r="BF117" s="81"/>
      <c r="BG117" s="81"/>
      <c r="BH117" s="81"/>
      <c r="BI117" s="81"/>
      <c r="BJ117" s="81"/>
      <c r="BK117" s="81"/>
      <c r="BL117" s="81"/>
      <c r="BM117" s="81"/>
      <c r="BN117" s="81"/>
      <c r="BO117" s="81"/>
      <c r="BP117" s="82"/>
      <c r="BQ117" s="83">
        <f t="shared" si="19"/>
        <v>0</v>
      </c>
      <c r="BR117" s="83">
        <f t="shared" si="20"/>
        <v>0</v>
      </c>
    </row>
    <row r="118" ht="15.75" hidden="1" customHeight="1" outlineLevel="1">
      <c r="A118" s="15"/>
      <c r="B118" s="77" t="s">
        <v>149</v>
      </c>
      <c r="C118" s="100"/>
      <c r="D118" s="71"/>
      <c r="E118" s="87"/>
      <c r="F118" s="86"/>
      <c r="G118" s="84"/>
      <c r="H118" s="81"/>
      <c r="I118" s="81"/>
      <c r="J118" s="81"/>
      <c r="K118" s="81"/>
      <c r="L118" s="81"/>
      <c r="M118" s="81"/>
      <c r="N118" s="81"/>
      <c r="O118" s="81"/>
      <c r="P118" s="81"/>
      <c r="Q118" s="81"/>
      <c r="R118" s="81"/>
      <c r="S118" s="81"/>
      <c r="T118" s="81"/>
      <c r="U118" s="81"/>
      <c r="V118" s="81"/>
      <c r="W118" s="81"/>
      <c r="X118" s="81"/>
      <c r="Y118" s="81"/>
      <c r="Z118" s="81"/>
      <c r="AA118" s="81"/>
      <c r="AB118" s="81"/>
      <c r="AC118" s="81"/>
      <c r="AD118" s="81"/>
      <c r="AE118" s="81"/>
      <c r="AF118" s="81"/>
      <c r="AG118" s="81"/>
      <c r="AH118" s="81"/>
      <c r="AI118" s="81"/>
      <c r="AJ118" s="81"/>
      <c r="AK118" s="81"/>
      <c r="AL118" s="81"/>
      <c r="AM118" s="81"/>
      <c r="AN118" s="81"/>
      <c r="AO118" s="81"/>
      <c r="AP118" s="81"/>
      <c r="AQ118" s="81"/>
      <c r="AR118" s="81"/>
      <c r="AS118" s="81"/>
      <c r="AT118" s="81"/>
      <c r="AU118" s="81"/>
      <c r="AV118" s="81"/>
      <c r="AW118" s="81"/>
      <c r="AX118" s="81"/>
      <c r="AY118" s="81"/>
      <c r="AZ118" s="81"/>
      <c r="BA118" s="81"/>
      <c r="BB118" s="81"/>
      <c r="BC118" s="81"/>
      <c r="BD118" s="81"/>
      <c r="BE118" s="81"/>
      <c r="BF118" s="81"/>
      <c r="BG118" s="81"/>
      <c r="BH118" s="81"/>
      <c r="BI118" s="81"/>
      <c r="BJ118" s="81"/>
      <c r="BK118" s="81"/>
      <c r="BL118" s="81"/>
      <c r="BM118" s="81"/>
      <c r="BN118" s="81"/>
      <c r="BO118" s="81"/>
      <c r="BP118" s="82"/>
      <c r="BQ118" s="83">
        <f t="shared" si="19"/>
        <v>0</v>
      </c>
      <c r="BR118" s="83">
        <f t="shared" si="20"/>
        <v>0</v>
      </c>
    </row>
    <row r="119" ht="15.75" hidden="1" customHeight="1" outlineLevel="1">
      <c r="A119" s="15"/>
      <c r="B119" s="77" t="s">
        <v>149</v>
      </c>
      <c r="C119" s="100"/>
      <c r="D119" s="71"/>
      <c r="E119" s="87"/>
      <c r="F119" s="86"/>
      <c r="G119" s="84"/>
      <c r="H119" s="81"/>
      <c r="I119" s="81"/>
      <c r="J119" s="81"/>
      <c r="K119" s="81"/>
      <c r="L119" s="81"/>
      <c r="M119" s="81"/>
      <c r="N119" s="81"/>
      <c r="O119" s="81"/>
      <c r="P119" s="81"/>
      <c r="Q119" s="81"/>
      <c r="R119" s="81"/>
      <c r="S119" s="81"/>
      <c r="T119" s="81"/>
      <c r="U119" s="81"/>
      <c r="V119" s="81"/>
      <c r="W119" s="81"/>
      <c r="X119" s="81"/>
      <c r="Y119" s="81"/>
      <c r="Z119" s="81"/>
      <c r="AA119" s="81"/>
      <c r="AB119" s="81"/>
      <c r="AC119" s="81"/>
      <c r="AD119" s="81"/>
      <c r="AE119" s="81"/>
      <c r="AF119" s="81"/>
      <c r="AG119" s="81"/>
      <c r="AH119" s="81"/>
      <c r="AI119" s="81"/>
      <c r="AJ119" s="81"/>
      <c r="AK119" s="81"/>
      <c r="AL119" s="81"/>
      <c r="AM119" s="81"/>
      <c r="AN119" s="81"/>
      <c r="AO119" s="81"/>
      <c r="AP119" s="81"/>
      <c r="AQ119" s="81"/>
      <c r="AR119" s="81"/>
      <c r="AS119" s="81"/>
      <c r="AT119" s="81"/>
      <c r="AU119" s="81"/>
      <c r="AV119" s="81"/>
      <c r="AW119" s="81"/>
      <c r="AX119" s="81"/>
      <c r="AY119" s="81"/>
      <c r="AZ119" s="81"/>
      <c r="BA119" s="81"/>
      <c r="BB119" s="81"/>
      <c r="BC119" s="81"/>
      <c r="BD119" s="81"/>
      <c r="BE119" s="81"/>
      <c r="BF119" s="81"/>
      <c r="BG119" s="81"/>
      <c r="BH119" s="81"/>
      <c r="BI119" s="81"/>
      <c r="BJ119" s="81"/>
      <c r="BK119" s="81"/>
      <c r="BL119" s="81"/>
      <c r="BM119" s="81"/>
      <c r="BN119" s="81"/>
      <c r="BO119" s="81"/>
      <c r="BP119" s="82"/>
      <c r="BQ119" s="83">
        <f t="shared" si="19"/>
        <v>0</v>
      </c>
      <c r="BR119" s="83">
        <f t="shared" si="20"/>
        <v>0</v>
      </c>
    </row>
    <row r="120" ht="15.75" customHeight="1">
      <c r="A120" s="15"/>
      <c r="B120" s="89" t="s">
        <v>150</v>
      </c>
      <c r="C120" s="90"/>
      <c r="D120" s="90"/>
      <c r="E120" s="90"/>
      <c r="F120" s="90"/>
      <c r="G120" s="71"/>
      <c r="H120" s="91">
        <f t="shared" ref="H120:BO120" si="21">SUBTOTAL(9,H105:H119)</f>
        <v>0</v>
      </c>
      <c r="I120" s="91">
        <f t="shared" si="21"/>
        <v>0</v>
      </c>
      <c r="J120" s="91">
        <f t="shared" si="21"/>
        <v>0</v>
      </c>
      <c r="K120" s="91">
        <f t="shared" si="21"/>
        <v>0</v>
      </c>
      <c r="L120" s="91">
        <f t="shared" si="21"/>
        <v>0</v>
      </c>
      <c r="M120" s="91">
        <f t="shared" si="21"/>
        <v>0</v>
      </c>
      <c r="N120" s="91">
        <f t="shared" si="21"/>
        <v>0</v>
      </c>
      <c r="O120" s="91">
        <f t="shared" si="21"/>
        <v>0</v>
      </c>
      <c r="P120" s="91">
        <f t="shared" si="21"/>
        <v>0</v>
      </c>
      <c r="Q120" s="91">
        <f t="shared" si="21"/>
        <v>0</v>
      </c>
      <c r="R120" s="91">
        <f t="shared" si="21"/>
        <v>0</v>
      </c>
      <c r="S120" s="91">
        <f t="shared" si="21"/>
        <v>0</v>
      </c>
      <c r="T120" s="91">
        <f t="shared" si="21"/>
        <v>0</v>
      </c>
      <c r="U120" s="91">
        <f t="shared" si="21"/>
        <v>0</v>
      </c>
      <c r="V120" s="91">
        <f t="shared" si="21"/>
        <v>0</v>
      </c>
      <c r="W120" s="91">
        <f t="shared" si="21"/>
        <v>0</v>
      </c>
      <c r="X120" s="91">
        <f t="shared" si="21"/>
        <v>0</v>
      </c>
      <c r="Y120" s="91">
        <f t="shared" si="21"/>
        <v>0</v>
      </c>
      <c r="Z120" s="91">
        <f t="shared" si="21"/>
        <v>0</v>
      </c>
      <c r="AA120" s="91">
        <f t="shared" si="21"/>
        <v>0</v>
      </c>
      <c r="AB120" s="91">
        <f t="shared" si="21"/>
        <v>0</v>
      </c>
      <c r="AC120" s="91">
        <f t="shared" si="21"/>
        <v>0</v>
      </c>
      <c r="AD120" s="91">
        <f t="shared" si="21"/>
        <v>0</v>
      </c>
      <c r="AE120" s="91">
        <f t="shared" si="21"/>
        <v>0</v>
      </c>
      <c r="AF120" s="91">
        <f t="shared" si="21"/>
        <v>0</v>
      </c>
      <c r="AG120" s="91">
        <f t="shared" si="21"/>
        <v>0</v>
      </c>
      <c r="AH120" s="91">
        <f t="shared" si="21"/>
        <v>0</v>
      </c>
      <c r="AI120" s="91">
        <f t="shared" si="21"/>
        <v>0</v>
      </c>
      <c r="AJ120" s="91">
        <f t="shared" si="21"/>
        <v>0</v>
      </c>
      <c r="AK120" s="91">
        <f t="shared" si="21"/>
        <v>0</v>
      </c>
      <c r="AL120" s="91">
        <f t="shared" si="21"/>
        <v>0</v>
      </c>
      <c r="AM120" s="91">
        <f t="shared" si="21"/>
        <v>0</v>
      </c>
      <c r="AN120" s="91">
        <f t="shared" si="21"/>
        <v>0</v>
      </c>
      <c r="AO120" s="91">
        <f t="shared" si="21"/>
        <v>0</v>
      </c>
      <c r="AP120" s="91">
        <f t="shared" si="21"/>
        <v>0</v>
      </c>
      <c r="AQ120" s="91">
        <f t="shared" si="21"/>
        <v>0</v>
      </c>
      <c r="AR120" s="91">
        <f t="shared" si="21"/>
        <v>0</v>
      </c>
      <c r="AS120" s="91">
        <f t="shared" si="21"/>
        <v>0</v>
      </c>
      <c r="AT120" s="91">
        <f t="shared" si="21"/>
        <v>0</v>
      </c>
      <c r="AU120" s="91">
        <f t="shared" si="21"/>
        <v>0</v>
      </c>
      <c r="AV120" s="91">
        <f t="shared" si="21"/>
        <v>0</v>
      </c>
      <c r="AW120" s="91">
        <f t="shared" si="21"/>
        <v>0</v>
      </c>
      <c r="AX120" s="91">
        <f t="shared" si="21"/>
        <v>0</v>
      </c>
      <c r="AY120" s="91">
        <f t="shared" si="21"/>
        <v>0</v>
      </c>
      <c r="AZ120" s="91">
        <f t="shared" si="21"/>
        <v>0</v>
      </c>
      <c r="BA120" s="91">
        <f t="shared" si="21"/>
        <v>0</v>
      </c>
      <c r="BB120" s="91">
        <f t="shared" si="21"/>
        <v>0</v>
      </c>
      <c r="BC120" s="91">
        <f t="shared" si="21"/>
        <v>0</v>
      </c>
      <c r="BD120" s="91">
        <f t="shared" si="21"/>
        <v>0</v>
      </c>
      <c r="BE120" s="91">
        <f t="shared" si="21"/>
        <v>0</v>
      </c>
      <c r="BF120" s="91">
        <f t="shared" si="21"/>
        <v>0</v>
      </c>
      <c r="BG120" s="91">
        <f t="shared" si="21"/>
        <v>0</v>
      </c>
      <c r="BH120" s="91">
        <f t="shared" si="21"/>
        <v>0</v>
      </c>
      <c r="BI120" s="91">
        <f t="shared" si="21"/>
        <v>0</v>
      </c>
      <c r="BJ120" s="91">
        <f t="shared" si="21"/>
        <v>0</v>
      </c>
      <c r="BK120" s="91">
        <f t="shared" si="21"/>
        <v>0</v>
      </c>
      <c r="BL120" s="91">
        <f t="shared" si="21"/>
        <v>0</v>
      </c>
      <c r="BM120" s="91">
        <f t="shared" si="21"/>
        <v>0</v>
      </c>
      <c r="BN120" s="91">
        <f t="shared" si="21"/>
        <v>0</v>
      </c>
      <c r="BO120" s="91">
        <f t="shared" si="21"/>
        <v>0</v>
      </c>
      <c r="BP120" s="92"/>
      <c r="BQ120" s="93">
        <f t="shared" ref="BQ120:BR120" si="22">SUBTOTAL(9,BQ105:BQ119)</f>
        <v>0</v>
      </c>
      <c r="BR120" s="93">
        <f t="shared" si="22"/>
        <v>0</v>
      </c>
    </row>
    <row r="121" ht="15.75" customHeight="1">
      <c r="A121" s="15"/>
      <c r="B121" s="15"/>
      <c r="C121" s="15"/>
      <c r="D121" s="15"/>
      <c r="E121" s="15"/>
      <c r="F121" s="15"/>
      <c r="G121" s="1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5"/>
      <c r="AP121" s="95"/>
      <c r="AQ121" s="95"/>
      <c r="AR121" s="95"/>
      <c r="AS121" s="95"/>
      <c r="AT121" s="95"/>
      <c r="AU121" s="95"/>
      <c r="AV121" s="95"/>
      <c r="AW121" s="95"/>
      <c r="AX121" s="95"/>
      <c r="AY121" s="95"/>
      <c r="AZ121" s="95"/>
      <c r="BA121" s="95"/>
      <c r="BB121" s="95"/>
      <c r="BC121" s="95"/>
      <c r="BD121" s="95"/>
      <c r="BE121" s="95"/>
      <c r="BF121" s="95"/>
      <c r="BG121" s="95"/>
      <c r="BH121" s="95"/>
      <c r="BI121" s="95"/>
      <c r="BJ121" s="95"/>
      <c r="BK121" s="95"/>
      <c r="BL121" s="95"/>
      <c r="BM121" s="95"/>
      <c r="BN121" s="95"/>
      <c r="BO121" s="95"/>
      <c r="BP121" s="82"/>
      <c r="BQ121" s="82"/>
      <c r="BR121" s="82"/>
    </row>
    <row r="122" ht="15.75" customHeight="1">
      <c r="A122" s="15"/>
      <c r="B122" s="103" t="s">
        <v>151</v>
      </c>
      <c r="C122" s="15"/>
      <c r="D122" s="15"/>
      <c r="E122" s="32"/>
      <c r="G122" s="1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5"/>
      <c r="AK122" s="95"/>
      <c r="AL122" s="95"/>
      <c r="AM122" s="95"/>
      <c r="AN122" s="95"/>
      <c r="AO122" s="95"/>
      <c r="AP122" s="95"/>
      <c r="AQ122" s="95"/>
      <c r="AR122" s="95"/>
      <c r="AS122" s="95"/>
      <c r="AT122" s="95"/>
      <c r="AU122" s="95"/>
      <c r="AV122" s="95"/>
      <c r="AW122" s="95"/>
      <c r="AX122" s="95"/>
      <c r="AY122" s="95"/>
      <c r="AZ122" s="95"/>
      <c r="BA122" s="95"/>
      <c r="BB122" s="95"/>
      <c r="BC122" s="95"/>
      <c r="BD122" s="95"/>
      <c r="BE122" s="95"/>
      <c r="BF122" s="95"/>
      <c r="BG122" s="95"/>
      <c r="BH122" s="95"/>
      <c r="BI122" s="95"/>
      <c r="BJ122" s="95"/>
      <c r="BK122" s="95"/>
      <c r="BL122" s="95"/>
      <c r="BM122" s="95"/>
      <c r="BN122" s="95"/>
      <c r="BO122" s="95"/>
      <c r="BP122" s="82"/>
      <c r="BQ122" s="82"/>
      <c r="BR122" s="82"/>
    </row>
    <row r="123" ht="15.75" customHeight="1">
      <c r="A123" s="15"/>
      <c r="B123" s="69" t="s">
        <v>125</v>
      </c>
      <c r="C123" s="70" t="s">
        <v>137</v>
      </c>
      <c r="D123" s="71"/>
      <c r="E123" s="69" t="s">
        <v>152</v>
      </c>
      <c r="F123" s="69" t="s">
        <v>112</v>
      </c>
      <c r="G123" s="69" t="s">
        <v>129</v>
      </c>
      <c r="H123" s="73" t="str">
        <f>IF(Budget_period="monthly","Month "&amp;H$6,IF(Budget_period="quarterly","Quarter "&amp;H$6,"Year "&amp;H$6))</f>
        <v>Year 1</v>
      </c>
      <c r="I123" s="73" t="str">
        <f>IF(Budget_period="monthly","Month "&amp;I$6,IF(Budget_period="quarterly","Quarter "&amp;I$6,"Year "&amp;I$6))</f>
        <v>Year 2</v>
      </c>
      <c r="J123" s="73" t="str">
        <f>IF(Budget_period="monthly","Month "&amp;J$6,IF(Budget_period="quarterly","Quarter "&amp;J$6,"Year "&amp;J$6))</f>
        <v>Year 3</v>
      </c>
      <c r="K123" s="73" t="str">
        <f>IF(Budget_period="monthly","Month "&amp;K$6,IF(Budget_period="quarterly","Quarter "&amp;K$6,"Year "&amp;K$6))</f>
        <v>Year 4</v>
      </c>
      <c r="L123" s="73" t="str">
        <f>IF(Budget_period="monthly","Month "&amp;L$6,IF(Budget_period="quarterly","Quarter "&amp;L$6,"Year "&amp;L$6))</f>
        <v>Year 5</v>
      </c>
      <c r="M123" s="73" t="str">
        <f>IF(Budget_period="monthly","Month "&amp;M$6,IF(Budget_period="quarterly","Quarter "&amp;M$6,"Year "&amp;M$6))</f>
        <v>Year 6</v>
      </c>
      <c r="N123" s="73" t="str">
        <f>IF(Budget_period="monthly","Month "&amp;N$6,IF(Budget_period="quarterly","Quarter "&amp;N$6,"Year "&amp;N$6))</f>
        <v>Year 7</v>
      </c>
      <c r="O123" s="73" t="str">
        <f>IF(Budget_period="monthly","Month "&amp;O$6,IF(Budget_period="quarterly","Quarter "&amp;O$6,"Year "&amp;O$6))</f>
        <v>Year 8</v>
      </c>
      <c r="P123" s="73" t="str">
        <f>IF(Budget_period="monthly","Month "&amp;P$6,IF(Budget_period="quarterly","Quarter "&amp;P$6,"Year "&amp;P$6))</f>
        <v>Year 9</v>
      </c>
      <c r="Q123" s="73" t="str">
        <f>IF(Budget_period="monthly","Month "&amp;Q$6,IF(Budget_period="quarterly","Quarter "&amp;Q$6,"Year "&amp;Q$6))</f>
        <v>Year 10</v>
      </c>
      <c r="R123" s="73" t="str">
        <f>IF(Budget_period="monthly","Month "&amp;R$6,IF(Budget_period="quarterly","Quarter "&amp;R$6,"Year "&amp;R$6))</f>
        <v>Year 11</v>
      </c>
      <c r="S123" s="73" t="str">
        <f>IF(Budget_period="monthly","Month "&amp;S$6,IF(Budget_period="quarterly","Quarter "&amp;S$6,"Year "&amp;S$6))</f>
        <v>Year 12</v>
      </c>
      <c r="T123" s="73" t="str">
        <f>IF(Budget_period="monthly","Month "&amp;T$6,IF(Budget_period="quarterly","Quarter "&amp;T$6,"Year "&amp;T$6))</f>
        <v>Year 13</v>
      </c>
      <c r="U123" s="73" t="str">
        <f>IF(Budget_period="monthly","Month "&amp;U$6,IF(Budget_period="quarterly","Quarter "&amp;U$6,"Year "&amp;U$6))</f>
        <v>Year 14</v>
      </c>
      <c r="V123" s="73" t="str">
        <f>IF(Budget_period="monthly","Month "&amp;V$6,IF(Budget_period="quarterly","Quarter "&amp;V$6,"Year "&amp;V$6))</f>
        <v>Year 15</v>
      </c>
      <c r="W123" s="73" t="str">
        <f>IF(Budget_period="monthly","Month "&amp;W$6,IF(Budget_period="quarterly","Quarter "&amp;W$6,"Year "&amp;W$6))</f>
        <v>Year 16</v>
      </c>
      <c r="X123" s="73" t="str">
        <f>IF(Budget_period="monthly","Month "&amp;X$6,IF(Budget_period="quarterly","Quarter "&amp;X$6,"Year "&amp;X$6))</f>
        <v>Year 17</v>
      </c>
      <c r="Y123" s="73" t="str">
        <f>IF(Budget_period="monthly","Month "&amp;Y$6,IF(Budget_period="quarterly","Quarter "&amp;Y$6,"Year "&amp;Y$6))</f>
        <v>Year 18</v>
      </c>
      <c r="Z123" s="73" t="str">
        <f>IF(Budget_period="monthly","Month "&amp;Z$6,IF(Budget_period="quarterly","Quarter "&amp;Z$6,"Year "&amp;Z$6))</f>
        <v>Year 19</v>
      </c>
      <c r="AA123" s="73" t="str">
        <f>IF(Budget_period="monthly","Month "&amp;AA$6,IF(Budget_period="quarterly","Quarter "&amp;AA$6,"Year "&amp;AA$6))</f>
        <v>Year 20</v>
      </c>
      <c r="AB123" s="73" t="str">
        <f>IF(Budget_period="monthly","Month "&amp;AB$6,IF(Budget_period="quarterly","Quarter "&amp;AB$6,"Year "&amp;AB$6))</f>
        <v>Year 21</v>
      </c>
      <c r="AC123" s="73" t="str">
        <f>IF(Budget_period="monthly","Month "&amp;AC$6,IF(Budget_period="quarterly","Quarter "&amp;AC$6,"Year "&amp;AC$6))</f>
        <v>Year 22</v>
      </c>
      <c r="AD123" s="73" t="str">
        <f>IF(Budget_period="monthly","Month "&amp;AD$6,IF(Budget_period="quarterly","Quarter "&amp;AD$6,"Year "&amp;AD$6))</f>
        <v>Year 23</v>
      </c>
      <c r="AE123" s="73" t="str">
        <f>IF(Budget_period="monthly","Month "&amp;AE$6,IF(Budget_period="quarterly","Quarter "&amp;AE$6,"Year "&amp;AE$6))</f>
        <v>Year 24</v>
      </c>
      <c r="AF123" s="73" t="str">
        <f>IF(Budget_period="monthly","Month "&amp;AF$6,IF(Budget_period="quarterly","Quarter "&amp;AF$6,"Year "&amp;AF$6))</f>
        <v>Year 25</v>
      </c>
      <c r="AG123" s="73" t="str">
        <f>IF(Budget_period="monthly","Month "&amp;AG$6,IF(Budget_period="quarterly","Quarter "&amp;AG$6,"Year "&amp;AG$6))</f>
        <v>Year 26</v>
      </c>
      <c r="AH123" s="73" t="str">
        <f>IF(Budget_period="monthly","Month "&amp;AH$6,IF(Budget_period="quarterly","Quarter "&amp;AH$6,"Year "&amp;AH$6))</f>
        <v>Year 27</v>
      </c>
      <c r="AI123" s="73" t="str">
        <f>IF(Budget_period="monthly","Month "&amp;AI$6,IF(Budget_period="quarterly","Quarter "&amp;AI$6,"Year "&amp;AI$6))</f>
        <v>Year 28</v>
      </c>
      <c r="AJ123" s="73" t="str">
        <f>IF(Budget_period="monthly","Month "&amp;AJ$6,IF(Budget_period="quarterly","Quarter "&amp;AJ$6,"Year "&amp;AJ$6))</f>
        <v>Year 29</v>
      </c>
      <c r="AK123" s="73" t="str">
        <f>IF(Budget_period="monthly","Month "&amp;AK$6,IF(Budget_period="quarterly","Quarter "&amp;AK$6,"Year "&amp;AK$6))</f>
        <v>Year 30</v>
      </c>
      <c r="AL123" s="73" t="str">
        <f>IF(Budget_period="monthly","Month "&amp;AL$6,IF(Budget_period="quarterly","Quarter "&amp;AL$6,"Year "&amp;AL$6))</f>
        <v>Year 31</v>
      </c>
      <c r="AM123" s="73" t="str">
        <f>IF(Budget_period="monthly","Month "&amp;AM$6,IF(Budget_period="quarterly","Quarter "&amp;AM$6,"Year "&amp;AM$6))</f>
        <v>Year 32</v>
      </c>
      <c r="AN123" s="73" t="str">
        <f>IF(Budget_period="monthly","Month "&amp;AN$6,IF(Budget_period="quarterly","Quarter "&amp;AN$6,"Year "&amp;AN$6))</f>
        <v>Year 33</v>
      </c>
      <c r="AO123" s="73" t="str">
        <f>IF(Budget_period="monthly","Month "&amp;AO$6,IF(Budget_period="quarterly","Quarter "&amp;AO$6,"Year "&amp;AO$6))</f>
        <v>Year 34</v>
      </c>
      <c r="AP123" s="73" t="str">
        <f>IF(Budget_period="monthly","Month "&amp;AP$6,IF(Budget_period="quarterly","Quarter "&amp;AP$6,"Year "&amp;AP$6))</f>
        <v>Year 35</v>
      </c>
      <c r="AQ123" s="73" t="str">
        <f>IF(Budget_period="monthly","Month "&amp;AQ$6,IF(Budget_period="quarterly","Quarter "&amp;AQ$6,"Year "&amp;AQ$6))</f>
        <v>Year 36</v>
      </c>
      <c r="AR123" s="73" t="str">
        <f>IF(Budget_period="monthly","Month "&amp;AR$6,IF(Budget_period="quarterly","Quarter "&amp;AR$6,"Year "&amp;AR$6))</f>
        <v>Year 37</v>
      </c>
      <c r="AS123" s="73" t="str">
        <f>IF(Budget_period="monthly","Month "&amp;AS$6,IF(Budget_period="quarterly","Quarter "&amp;AS$6,"Year "&amp;AS$6))</f>
        <v>Year 38</v>
      </c>
      <c r="AT123" s="73" t="str">
        <f>IF(Budget_period="monthly","Month "&amp;AT$6,IF(Budget_period="quarterly","Quarter "&amp;AT$6,"Year "&amp;AT$6))</f>
        <v>Year 39</v>
      </c>
      <c r="AU123" s="73" t="str">
        <f>IF(Budget_period="monthly","Month "&amp;AU$6,IF(Budget_period="quarterly","Quarter "&amp;AU$6,"Year "&amp;AU$6))</f>
        <v>Year 40</v>
      </c>
      <c r="AV123" s="73" t="str">
        <f>IF(Budget_period="monthly","Month "&amp;AV$6,IF(Budget_period="quarterly","Quarter "&amp;AV$6,"Year "&amp;AV$6))</f>
        <v>Year 41</v>
      </c>
      <c r="AW123" s="73" t="str">
        <f>IF(Budget_period="monthly","Month "&amp;AW$6,IF(Budget_period="quarterly","Quarter "&amp;AW$6,"Year "&amp;AW$6))</f>
        <v>Year 42</v>
      </c>
      <c r="AX123" s="73" t="str">
        <f>IF(Budget_period="monthly","Month "&amp;AX$6,IF(Budget_period="quarterly","Quarter "&amp;AX$6,"Year "&amp;AX$6))</f>
        <v>Year 43</v>
      </c>
      <c r="AY123" s="73" t="str">
        <f>IF(Budget_period="monthly","Month "&amp;AY$6,IF(Budget_period="quarterly","Quarter "&amp;AY$6,"Year "&amp;AY$6))</f>
        <v>Year 44</v>
      </c>
      <c r="AZ123" s="73" t="str">
        <f>IF(Budget_period="monthly","Month "&amp;AZ$6,IF(Budget_period="quarterly","Quarter "&amp;AZ$6,"Year "&amp;AZ$6))</f>
        <v>Year 45</v>
      </c>
      <c r="BA123" s="73" t="str">
        <f>IF(Budget_period="monthly","Month "&amp;BA$6,IF(Budget_period="quarterly","Quarter "&amp;BA$6,"Year "&amp;BA$6))</f>
        <v>Year 46</v>
      </c>
      <c r="BB123" s="73" t="str">
        <f>IF(Budget_period="monthly","Month "&amp;BB$6,IF(Budget_period="quarterly","Quarter "&amp;BB$6,"Year "&amp;BB$6))</f>
        <v>Year 47</v>
      </c>
      <c r="BC123" s="73" t="str">
        <f>IF(Budget_period="monthly","Month "&amp;BC$6,IF(Budget_period="quarterly","Quarter "&amp;BC$6,"Year "&amp;BC$6))</f>
        <v>Year 48</v>
      </c>
      <c r="BD123" s="73" t="str">
        <f>IF(Budget_period="monthly","Month "&amp;BD$6,IF(Budget_period="quarterly","Quarter "&amp;BD$6,"Year "&amp;BD$6))</f>
        <v>Year 49</v>
      </c>
      <c r="BE123" s="73" t="str">
        <f>IF(Budget_period="monthly","Month "&amp;BE$6,IF(Budget_period="quarterly","Quarter "&amp;BE$6,"Year "&amp;BE$6))</f>
        <v>Year 50</v>
      </c>
      <c r="BF123" s="73" t="str">
        <f>IF(Budget_period="monthly","Month "&amp;BF$6,IF(Budget_period="quarterly","Quarter "&amp;BF$6,"Year "&amp;BF$6))</f>
        <v>Year 51</v>
      </c>
      <c r="BG123" s="73" t="str">
        <f>IF(Budget_period="monthly","Month "&amp;BG$6,IF(Budget_period="quarterly","Quarter "&amp;BG$6,"Year "&amp;BG$6))</f>
        <v>Year 52</v>
      </c>
      <c r="BH123" s="73" t="str">
        <f>IF(Budget_period="monthly","Month "&amp;BH$6,IF(Budget_period="quarterly","Quarter "&amp;BH$6,"Year "&amp;BH$6))</f>
        <v>Year 53</v>
      </c>
      <c r="BI123" s="73" t="str">
        <f>IF(Budget_period="monthly","Month "&amp;BI$6,IF(Budget_period="quarterly","Quarter "&amp;BI$6,"Year "&amp;BI$6))</f>
        <v>Year 54</v>
      </c>
      <c r="BJ123" s="73" t="str">
        <f>IF(Budget_period="monthly","Month "&amp;BJ$6,IF(Budget_period="quarterly","Quarter "&amp;BJ$6,"Year "&amp;BJ$6))</f>
        <v>Year 55</v>
      </c>
      <c r="BK123" s="73" t="str">
        <f>IF(Budget_period="monthly","Month "&amp;BK$6,IF(Budget_period="quarterly","Quarter "&amp;BK$6,"Year "&amp;BK$6))</f>
        <v>Year 56</v>
      </c>
      <c r="BL123" s="73" t="str">
        <f>IF(Budget_period="monthly","Month "&amp;BL$6,IF(Budget_period="quarterly","Quarter "&amp;BL$6,"Year "&amp;BL$6))</f>
        <v>Year 57</v>
      </c>
      <c r="BM123" s="73" t="str">
        <f>IF(Budget_period="monthly","Month "&amp;BM$6,IF(Budget_period="quarterly","Quarter "&amp;BM$6,"Year "&amp;BM$6))</f>
        <v>Year 58</v>
      </c>
      <c r="BN123" s="73" t="str">
        <f>IF(Budget_period="monthly","Month "&amp;BN$6,IF(Budget_period="quarterly","Quarter "&amp;BN$6,"Year "&amp;BN$6))</f>
        <v>Year 59</v>
      </c>
      <c r="BO123" s="73" t="str">
        <f>IF(Budget_period="monthly","Month "&amp;BO$6,IF(Budget_period="quarterly","Quarter "&amp;BO$6,"Year "&amp;BO$6))</f>
        <v>Year 60</v>
      </c>
      <c r="BP123" s="15"/>
      <c r="BQ123" s="74" t="s">
        <v>130</v>
      </c>
      <c r="BR123" s="75" t="s">
        <v>131</v>
      </c>
    </row>
    <row r="124" ht="15.75" customHeight="1">
      <c r="A124" s="15"/>
      <c r="B124" s="77" t="s">
        <v>153</v>
      </c>
      <c r="C124" s="100"/>
      <c r="D124" s="71"/>
      <c r="E124" s="88"/>
      <c r="F124" s="78"/>
      <c r="G124" s="78"/>
      <c r="H124" s="99"/>
      <c r="I124" s="99"/>
      <c r="J124" s="81"/>
      <c r="K124" s="81"/>
      <c r="L124" s="81"/>
      <c r="M124" s="81"/>
      <c r="N124" s="81"/>
      <c r="O124" s="81"/>
      <c r="P124" s="99"/>
      <c r="Q124" s="81"/>
      <c r="R124" s="81"/>
      <c r="S124" s="81"/>
      <c r="T124" s="81"/>
      <c r="U124" s="81"/>
      <c r="V124" s="81"/>
      <c r="W124" s="81"/>
      <c r="X124" s="81"/>
      <c r="Y124" s="99"/>
      <c r="Z124" s="81"/>
      <c r="AA124" s="81"/>
      <c r="AB124" s="81"/>
      <c r="AC124" s="81"/>
      <c r="AD124" s="81"/>
      <c r="AE124" s="81"/>
      <c r="AF124" s="81"/>
      <c r="AG124" s="81"/>
      <c r="AH124" s="81"/>
      <c r="AI124" s="81"/>
      <c r="AJ124" s="81"/>
      <c r="AK124" s="81"/>
      <c r="AL124" s="81"/>
      <c r="AM124" s="81"/>
      <c r="AN124" s="81"/>
      <c r="AO124" s="81"/>
      <c r="AP124" s="81"/>
      <c r="AQ124" s="81"/>
      <c r="AR124" s="81"/>
      <c r="AS124" s="81"/>
      <c r="AT124" s="81"/>
      <c r="AU124" s="81"/>
      <c r="AV124" s="81"/>
      <c r="AW124" s="81"/>
      <c r="AX124" s="81"/>
      <c r="AY124" s="81"/>
      <c r="AZ124" s="81"/>
      <c r="BA124" s="81"/>
      <c r="BB124" s="81"/>
      <c r="BC124" s="81"/>
      <c r="BD124" s="81"/>
      <c r="BE124" s="81"/>
      <c r="BF124" s="81"/>
      <c r="BG124" s="81"/>
      <c r="BH124" s="81"/>
      <c r="BI124" s="81"/>
      <c r="BJ124" s="81"/>
      <c r="BK124" s="81"/>
      <c r="BL124" s="81"/>
      <c r="BM124" s="81"/>
      <c r="BN124" s="81"/>
      <c r="BO124" s="81"/>
      <c r="BP124" s="82"/>
      <c r="BQ124" s="83">
        <f t="shared" ref="BQ124:BQ138" si="23">SUM($H124:$BO124)</f>
        <v>0</v>
      </c>
      <c r="BR124" s="83">
        <f t="shared" ref="BR124:BR138" si="24">sumif($H$13:$BO$13,"ADD UNAVOIDABLE COSTS",H124:BO124)</f>
        <v>0</v>
      </c>
    </row>
    <row r="125" ht="15.75" customHeight="1">
      <c r="A125" s="15"/>
      <c r="B125" s="77" t="s">
        <v>153</v>
      </c>
      <c r="C125" s="100"/>
      <c r="D125" s="71"/>
      <c r="E125" s="88"/>
      <c r="F125" s="78"/>
      <c r="G125" s="84"/>
      <c r="H125" s="81"/>
      <c r="I125" s="99"/>
      <c r="J125" s="81"/>
      <c r="K125" s="81"/>
      <c r="L125" s="81"/>
      <c r="M125" s="81"/>
      <c r="N125" s="81"/>
      <c r="O125" s="81"/>
      <c r="P125" s="81"/>
      <c r="Q125" s="81"/>
      <c r="R125" s="81"/>
      <c r="S125" s="81"/>
      <c r="T125" s="81"/>
      <c r="U125" s="81"/>
      <c r="V125" s="81"/>
      <c r="W125" s="81"/>
      <c r="X125" s="81"/>
      <c r="Y125" s="81"/>
      <c r="Z125" s="81"/>
      <c r="AA125" s="81"/>
      <c r="AB125" s="81"/>
      <c r="AC125" s="81"/>
      <c r="AD125" s="81"/>
      <c r="AE125" s="81"/>
      <c r="AF125" s="81"/>
      <c r="AG125" s="81"/>
      <c r="AH125" s="81"/>
      <c r="AI125" s="81"/>
      <c r="AJ125" s="81"/>
      <c r="AK125" s="81"/>
      <c r="AL125" s="81"/>
      <c r="AM125" s="81"/>
      <c r="AN125" s="81"/>
      <c r="AO125" s="81"/>
      <c r="AP125" s="81"/>
      <c r="AQ125" s="81"/>
      <c r="AR125" s="81"/>
      <c r="AS125" s="81"/>
      <c r="AT125" s="81"/>
      <c r="AU125" s="81"/>
      <c r="AV125" s="81"/>
      <c r="AW125" s="81"/>
      <c r="AX125" s="81"/>
      <c r="AY125" s="81"/>
      <c r="AZ125" s="81"/>
      <c r="BA125" s="81"/>
      <c r="BB125" s="81"/>
      <c r="BC125" s="81"/>
      <c r="BD125" s="81"/>
      <c r="BE125" s="81"/>
      <c r="BF125" s="81"/>
      <c r="BG125" s="81"/>
      <c r="BH125" s="81"/>
      <c r="BI125" s="81"/>
      <c r="BJ125" s="81"/>
      <c r="BK125" s="81"/>
      <c r="BL125" s="81"/>
      <c r="BM125" s="81"/>
      <c r="BN125" s="81"/>
      <c r="BO125" s="81"/>
      <c r="BP125" s="82"/>
      <c r="BQ125" s="83">
        <f t="shared" si="23"/>
        <v>0</v>
      </c>
      <c r="BR125" s="83">
        <f t="shared" si="24"/>
        <v>0</v>
      </c>
    </row>
    <row r="126" ht="15.75" customHeight="1">
      <c r="A126" s="15"/>
      <c r="B126" s="77" t="s">
        <v>153</v>
      </c>
      <c r="C126" s="100"/>
      <c r="D126" s="71"/>
      <c r="E126" s="88"/>
      <c r="F126" s="86"/>
      <c r="G126" s="84"/>
      <c r="H126" s="81"/>
      <c r="I126" s="81"/>
      <c r="J126" s="81"/>
      <c r="K126" s="81"/>
      <c r="L126" s="81"/>
      <c r="M126" s="81"/>
      <c r="N126" s="81"/>
      <c r="O126" s="81"/>
      <c r="P126" s="81"/>
      <c r="Q126" s="81"/>
      <c r="R126" s="81"/>
      <c r="S126" s="81"/>
      <c r="T126" s="81"/>
      <c r="U126" s="81"/>
      <c r="V126" s="81"/>
      <c r="W126" s="81"/>
      <c r="X126" s="81"/>
      <c r="Y126" s="81"/>
      <c r="Z126" s="81"/>
      <c r="AA126" s="81"/>
      <c r="AB126" s="81"/>
      <c r="AC126" s="81"/>
      <c r="AD126" s="81"/>
      <c r="AE126" s="81"/>
      <c r="AF126" s="81"/>
      <c r="AG126" s="81"/>
      <c r="AH126" s="81"/>
      <c r="AI126" s="81"/>
      <c r="AJ126" s="81"/>
      <c r="AK126" s="81"/>
      <c r="AL126" s="81"/>
      <c r="AM126" s="81"/>
      <c r="AN126" s="81"/>
      <c r="AO126" s="81"/>
      <c r="AP126" s="81"/>
      <c r="AQ126" s="81"/>
      <c r="AR126" s="81"/>
      <c r="AS126" s="81"/>
      <c r="AT126" s="81"/>
      <c r="AU126" s="81"/>
      <c r="AV126" s="81"/>
      <c r="AW126" s="81"/>
      <c r="AX126" s="81"/>
      <c r="AY126" s="81"/>
      <c r="AZ126" s="81"/>
      <c r="BA126" s="81"/>
      <c r="BB126" s="81"/>
      <c r="BC126" s="81"/>
      <c r="BD126" s="81"/>
      <c r="BE126" s="81"/>
      <c r="BF126" s="81"/>
      <c r="BG126" s="81"/>
      <c r="BH126" s="81"/>
      <c r="BI126" s="81"/>
      <c r="BJ126" s="81"/>
      <c r="BK126" s="81"/>
      <c r="BL126" s="81"/>
      <c r="BM126" s="81"/>
      <c r="BN126" s="81"/>
      <c r="BO126" s="81"/>
      <c r="BP126" s="82"/>
      <c r="BQ126" s="83">
        <f t="shared" si="23"/>
        <v>0</v>
      </c>
      <c r="BR126" s="83">
        <f t="shared" si="24"/>
        <v>0</v>
      </c>
    </row>
    <row r="127" ht="15.75" customHeight="1">
      <c r="A127" s="15"/>
      <c r="B127" s="77" t="s">
        <v>153</v>
      </c>
      <c r="C127" s="100"/>
      <c r="D127" s="71"/>
      <c r="E127" s="88"/>
      <c r="F127" s="86"/>
      <c r="G127" s="84"/>
      <c r="H127" s="81"/>
      <c r="I127" s="81"/>
      <c r="J127" s="81"/>
      <c r="K127" s="81"/>
      <c r="L127" s="81"/>
      <c r="M127" s="81"/>
      <c r="N127" s="81"/>
      <c r="O127" s="81"/>
      <c r="P127" s="81"/>
      <c r="Q127" s="81"/>
      <c r="R127" s="81"/>
      <c r="S127" s="81"/>
      <c r="T127" s="81"/>
      <c r="U127" s="81"/>
      <c r="V127" s="81"/>
      <c r="W127" s="81"/>
      <c r="X127" s="81"/>
      <c r="Y127" s="81"/>
      <c r="Z127" s="81"/>
      <c r="AA127" s="81"/>
      <c r="AB127" s="81"/>
      <c r="AC127" s="81"/>
      <c r="AD127" s="81"/>
      <c r="AE127" s="81"/>
      <c r="AF127" s="81"/>
      <c r="AG127" s="81"/>
      <c r="AH127" s="81"/>
      <c r="AI127" s="81"/>
      <c r="AJ127" s="81"/>
      <c r="AK127" s="81"/>
      <c r="AL127" s="81"/>
      <c r="AM127" s="81"/>
      <c r="AN127" s="81"/>
      <c r="AO127" s="81"/>
      <c r="AP127" s="81"/>
      <c r="AQ127" s="81"/>
      <c r="AR127" s="81"/>
      <c r="AS127" s="81"/>
      <c r="AT127" s="81"/>
      <c r="AU127" s="81"/>
      <c r="AV127" s="81"/>
      <c r="AW127" s="81"/>
      <c r="AX127" s="81"/>
      <c r="AY127" s="81"/>
      <c r="AZ127" s="81"/>
      <c r="BA127" s="81"/>
      <c r="BB127" s="81"/>
      <c r="BC127" s="81"/>
      <c r="BD127" s="81"/>
      <c r="BE127" s="81"/>
      <c r="BF127" s="81"/>
      <c r="BG127" s="81"/>
      <c r="BH127" s="81"/>
      <c r="BI127" s="81"/>
      <c r="BJ127" s="81"/>
      <c r="BK127" s="81"/>
      <c r="BL127" s="81"/>
      <c r="BM127" s="81"/>
      <c r="BN127" s="81"/>
      <c r="BO127" s="81"/>
      <c r="BP127" s="82"/>
      <c r="BQ127" s="83">
        <f t="shared" si="23"/>
        <v>0</v>
      </c>
      <c r="BR127" s="83">
        <f t="shared" si="24"/>
        <v>0</v>
      </c>
    </row>
    <row r="128" ht="15.75" customHeight="1">
      <c r="A128" s="15"/>
      <c r="B128" s="77" t="s">
        <v>153</v>
      </c>
      <c r="C128" s="100"/>
      <c r="D128" s="71"/>
      <c r="E128" s="87"/>
      <c r="F128" s="86"/>
      <c r="G128" s="84"/>
      <c r="H128" s="81"/>
      <c r="I128" s="81"/>
      <c r="J128" s="81"/>
      <c r="K128" s="81"/>
      <c r="L128" s="81"/>
      <c r="M128" s="81"/>
      <c r="N128" s="81"/>
      <c r="O128" s="81"/>
      <c r="P128" s="81"/>
      <c r="Q128" s="81"/>
      <c r="R128" s="81"/>
      <c r="S128" s="81"/>
      <c r="T128" s="81"/>
      <c r="U128" s="81"/>
      <c r="V128" s="81"/>
      <c r="W128" s="81"/>
      <c r="X128" s="81"/>
      <c r="Y128" s="81"/>
      <c r="Z128" s="81"/>
      <c r="AA128" s="81"/>
      <c r="AB128" s="81"/>
      <c r="AC128" s="81"/>
      <c r="AD128" s="81"/>
      <c r="AE128" s="81"/>
      <c r="AF128" s="81"/>
      <c r="AG128" s="81"/>
      <c r="AH128" s="81"/>
      <c r="AI128" s="81"/>
      <c r="AJ128" s="81"/>
      <c r="AK128" s="81"/>
      <c r="AL128" s="81"/>
      <c r="AM128" s="81"/>
      <c r="AN128" s="81"/>
      <c r="AO128" s="81"/>
      <c r="AP128" s="81"/>
      <c r="AQ128" s="81"/>
      <c r="AR128" s="81"/>
      <c r="AS128" s="81"/>
      <c r="AT128" s="81"/>
      <c r="AU128" s="81"/>
      <c r="AV128" s="81"/>
      <c r="AW128" s="81"/>
      <c r="AX128" s="81"/>
      <c r="AY128" s="81"/>
      <c r="AZ128" s="81"/>
      <c r="BA128" s="81"/>
      <c r="BB128" s="81"/>
      <c r="BC128" s="81"/>
      <c r="BD128" s="81"/>
      <c r="BE128" s="81"/>
      <c r="BF128" s="81"/>
      <c r="BG128" s="81"/>
      <c r="BH128" s="81"/>
      <c r="BI128" s="81"/>
      <c r="BJ128" s="81"/>
      <c r="BK128" s="81"/>
      <c r="BL128" s="81"/>
      <c r="BM128" s="81"/>
      <c r="BN128" s="81"/>
      <c r="BO128" s="81"/>
      <c r="BP128" s="82"/>
      <c r="BQ128" s="83">
        <f t="shared" si="23"/>
        <v>0</v>
      </c>
      <c r="BR128" s="83">
        <f t="shared" si="24"/>
        <v>0</v>
      </c>
    </row>
    <row r="129" ht="15.75" customHeight="1">
      <c r="A129" s="15"/>
      <c r="B129" s="77" t="s">
        <v>153</v>
      </c>
      <c r="C129" s="100"/>
      <c r="D129" s="71"/>
      <c r="E129" s="87"/>
      <c r="F129" s="86"/>
      <c r="G129" s="84"/>
      <c r="H129" s="81"/>
      <c r="I129" s="81"/>
      <c r="J129" s="81"/>
      <c r="K129" s="81"/>
      <c r="L129" s="81"/>
      <c r="M129" s="81"/>
      <c r="N129" s="81"/>
      <c r="O129" s="81"/>
      <c r="P129" s="81"/>
      <c r="Q129" s="81"/>
      <c r="R129" s="81"/>
      <c r="S129" s="81"/>
      <c r="T129" s="81"/>
      <c r="U129" s="81"/>
      <c r="V129" s="81"/>
      <c r="W129" s="81"/>
      <c r="X129" s="81"/>
      <c r="Y129" s="81"/>
      <c r="Z129" s="81"/>
      <c r="AA129" s="81"/>
      <c r="AB129" s="81"/>
      <c r="AC129" s="81"/>
      <c r="AD129" s="81"/>
      <c r="AE129" s="81"/>
      <c r="AF129" s="81"/>
      <c r="AG129" s="81"/>
      <c r="AH129" s="81"/>
      <c r="AI129" s="81"/>
      <c r="AJ129" s="81"/>
      <c r="AK129" s="81"/>
      <c r="AL129" s="81"/>
      <c r="AM129" s="81"/>
      <c r="AN129" s="81"/>
      <c r="AO129" s="81"/>
      <c r="AP129" s="81"/>
      <c r="AQ129" s="81"/>
      <c r="AR129" s="81"/>
      <c r="AS129" s="81"/>
      <c r="AT129" s="81"/>
      <c r="AU129" s="81"/>
      <c r="AV129" s="81"/>
      <c r="AW129" s="81"/>
      <c r="AX129" s="81"/>
      <c r="AY129" s="81"/>
      <c r="AZ129" s="81"/>
      <c r="BA129" s="81"/>
      <c r="BB129" s="81"/>
      <c r="BC129" s="81"/>
      <c r="BD129" s="81"/>
      <c r="BE129" s="81"/>
      <c r="BF129" s="81"/>
      <c r="BG129" s="81"/>
      <c r="BH129" s="81"/>
      <c r="BI129" s="81"/>
      <c r="BJ129" s="81"/>
      <c r="BK129" s="81"/>
      <c r="BL129" s="81"/>
      <c r="BM129" s="81"/>
      <c r="BN129" s="81"/>
      <c r="BO129" s="81"/>
      <c r="BP129" s="82"/>
      <c r="BQ129" s="83">
        <f t="shared" si="23"/>
        <v>0</v>
      </c>
      <c r="BR129" s="83">
        <f t="shared" si="24"/>
        <v>0</v>
      </c>
    </row>
    <row r="130" ht="15.75" customHeight="1" collapsed="1">
      <c r="A130" s="15"/>
      <c r="B130" s="77" t="s">
        <v>153</v>
      </c>
      <c r="C130" s="100"/>
      <c r="D130" s="71"/>
      <c r="E130" s="87"/>
      <c r="F130" s="86"/>
      <c r="G130" s="84"/>
      <c r="H130" s="81"/>
      <c r="I130" s="81"/>
      <c r="J130" s="81"/>
      <c r="K130" s="81"/>
      <c r="L130" s="81"/>
      <c r="M130" s="81"/>
      <c r="N130" s="81"/>
      <c r="O130" s="81"/>
      <c r="P130" s="81"/>
      <c r="Q130" s="81"/>
      <c r="R130" s="81"/>
      <c r="S130" s="81"/>
      <c r="T130" s="81"/>
      <c r="U130" s="81"/>
      <c r="V130" s="81"/>
      <c r="W130" s="81"/>
      <c r="X130" s="81"/>
      <c r="Y130" s="81"/>
      <c r="Z130" s="81"/>
      <c r="AA130" s="81"/>
      <c r="AB130" s="81"/>
      <c r="AC130" s="81"/>
      <c r="AD130" s="81"/>
      <c r="AE130" s="81"/>
      <c r="AF130" s="81"/>
      <c r="AG130" s="81"/>
      <c r="AH130" s="81"/>
      <c r="AI130" s="81"/>
      <c r="AJ130" s="81"/>
      <c r="AK130" s="81"/>
      <c r="AL130" s="81"/>
      <c r="AM130" s="81"/>
      <c r="AN130" s="81"/>
      <c r="AO130" s="81"/>
      <c r="AP130" s="81"/>
      <c r="AQ130" s="81"/>
      <c r="AR130" s="81"/>
      <c r="AS130" s="81"/>
      <c r="AT130" s="81"/>
      <c r="AU130" s="81"/>
      <c r="AV130" s="81"/>
      <c r="AW130" s="81"/>
      <c r="AX130" s="81"/>
      <c r="AY130" s="81"/>
      <c r="AZ130" s="81"/>
      <c r="BA130" s="81"/>
      <c r="BB130" s="81"/>
      <c r="BC130" s="81"/>
      <c r="BD130" s="81"/>
      <c r="BE130" s="81"/>
      <c r="BF130" s="81"/>
      <c r="BG130" s="81"/>
      <c r="BH130" s="81"/>
      <c r="BI130" s="81"/>
      <c r="BJ130" s="81"/>
      <c r="BK130" s="81"/>
      <c r="BL130" s="81"/>
      <c r="BM130" s="81"/>
      <c r="BN130" s="81"/>
      <c r="BO130" s="81"/>
      <c r="BP130" s="82"/>
      <c r="BQ130" s="83">
        <f t="shared" si="23"/>
        <v>0</v>
      </c>
      <c r="BR130" s="83">
        <f t="shared" si="24"/>
        <v>0</v>
      </c>
    </row>
    <row r="131" ht="15.75" hidden="1" customHeight="1" outlineLevel="1">
      <c r="A131" s="15"/>
      <c r="B131" s="77" t="s">
        <v>153</v>
      </c>
      <c r="C131" s="100"/>
      <c r="D131" s="71"/>
      <c r="E131" s="87"/>
      <c r="F131" s="86"/>
      <c r="G131" s="84"/>
      <c r="H131" s="81"/>
      <c r="I131" s="81"/>
      <c r="J131" s="81"/>
      <c r="K131" s="81"/>
      <c r="L131" s="81"/>
      <c r="M131" s="81"/>
      <c r="N131" s="81"/>
      <c r="O131" s="81"/>
      <c r="P131" s="81"/>
      <c r="Q131" s="81"/>
      <c r="R131" s="81"/>
      <c r="S131" s="81"/>
      <c r="T131" s="81"/>
      <c r="U131" s="81"/>
      <c r="V131" s="81"/>
      <c r="W131" s="81"/>
      <c r="X131" s="81"/>
      <c r="Y131" s="81"/>
      <c r="Z131" s="81"/>
      <c r="AA131" s="81"/>
      <c r="AB131" s="81"/>
      <c r="AC131" s="81"/>
      <c r="AD131" s="81"/>
      <c r="AE131" s="81"/>
      <c r="AF131" s="81"/>
      <c r="AG131" s="81"/>
      <c r="AH131" s="81"/>
      <c r="AI131" s="81"/>
      <c r="AJ131" s="81"/>
      <c r="AK131" s="81"/>
      <c r="AL131" s="81"/>
      <c r="AM131" s="81"/>
      <c r="AN131" s="81"/>
      <c r="AO131" s="81"/>
      <c r="AP131" s="81"/>
      <c r="AQ131" s="81"/>
      <c r="AR131" s="81"/>
      <c r="AS131" s="81"/>
      <c r="AT131" s="81"/>
      <c r="AU131" s="81"/>
      <c r="AV131" s="81"/>
      <c r="AW131" s="81"/>
      <c r="AX131" s="81"/>
      <c r="AY131" s="81"/>
      <c r="AZ131" s="81"/>
      <c r="BA131" s="81"/>
      <c r="BB131" s="81"/>
      <c r="BC131" s="81"/>
      <c r="BD131" s="81"/>
      <c r="BE131" s="81"/>
      <c r="BF131" s="81"/>
      <c r="BG131" s="81"/>
      <c r="BH131" s="81"/>
      <c r="BI131" s="81"/>
      <c r="BJ131" s="81"/>
      <c r="BK131" s="81"/>
      <c r="BL131" s="81"/>
      <c r="BM131" s="81"/>
      <c r="BN131" s="81"/>
      <c r="BO131" s="81"/>
      <c r="BP131" s="82"/>
      <c r="BQ131" s="83">
        <f t="shared" si="23"/>
        <v>0</v>
      </c>
      <c r="BR131" s="83">
        <f t="shared" si="24"/>
        <v>0</v>
      </c>
    </row>
    <row r="132" ht="15.75" hidden="1" customHeight="1" outlineLevel="1">
      <c r="A132" s="15"/>
      <c r="B132" s="77" t="s">
        <v>153</v>
      </c>
      <c r="C132" s="100"/>
      <c r="D132" s="71"/>
      <c r="E132" s="87"/>
      <c r="F132" s="86"/>
      <c r="G132" s="84"/>
      <c r="H132" s="81"/>
      <c r="I132" s="81"/>
      <c r="J132" s="81"/>
      <c r="K132" s="81"/>
      <c r="L132" s="81"/>
      <c r="M132" s="81"/>
      <c r="N132" s="81"/>
      <c r="O132" s="81"/>
      <c r="P132" s="81"/>
      <c r="Q132" s="81"/>
      <c r="R132" s="81"/>
      <c r="S132" s="81"/>
      <c r="T132" s="81"/>
      <c r="U132" s="81"/>
      <c r="V132" s="81"/>
      <c r="W132" s="81"/>
      <c r="X132" s="81"/>
      <c r="Y132" s="81"/>
      <c r="Z132" s="81"/>
      <c r="AA132" s="81"/>
      <c r="AB132" s="81"/>
      <c r="AC132" s="81"/>
      <c r="AD132" s="81"/>
      <c r="AE132" s="81"/>
      <c r="AF132" s="81"/>
      <c r="AG132" s="81"/>
      <c r="AH132" s="81"/>
      <c r="AI132" s="81"/>
      <c r="AJ132" s="81"/>
      <c r="AK132" s="81"/>
      <c r="AL132" s="81"/>
      <c r="AM132" s="81"/>
      <c r="AN132" s="81"/>
      <c r="AO132" s="81"/>
      <c r="AP132" s="81"/>
      <c r="AQ132" s="81"/>
      <c r="AR132" s="81"/>
      <c r="AS132" s="81"/>
      <c r="AT132" s="81"/>
      <c r="AU132" s="81"/>
      <c r="AV132" s="81"/>
      <c r="AW132" s="81"/>
      <c r="AX132" s="81"/>
      <c r="AY132" s="81"/>
      <c r="AZ132" s="81"/>
      <c r="BA132" s="81"/>
      <c r="BB132" s="81"/>
      <c r="BC132" s="81"/>
      <c r="BD132" s="81"/>
      <c r="BE132" s="81"/>
      <c r="BF132" s="81"/>
      <c r="BG132" s="81"/>
      <c r="BH132" s="81"/>
      <c r="BI132" s="81"/>
      <c r="BJ132" s="81"/>
      <c r="BK132" s="81"/>
      <c r="BL132" s="81"/>
      <c r="BM132" s="81"/>
      <c r="BN132" s="81"/>
      <c r="BO132" s="81"/>
      <c r="BP132" s="82"/>
      <c r="BQ132" s="83">
        <f t="shared" si="23"/>
        <v>0</v>
      </c>
      <c r="BR132" s="83">
        <f t="shared" si="24"/>
        <v>0</v>
      </c>
    </row>
    <row r="133" ht="15.75" hidden="1" customHeight="1" outlineLevel="1">
      <c r="A133" s="15"/>
      <c r="B133" s="77" t="s">
        <v>153</v>
      </c>
      <c r="C133" s="100"/>
      <c r="D133" s="71"/>
      <c r="E133" s="87"/>
      <c r="F133" s="86"/>
      <c r="G133" s="84"/>
      <c r="H133" s="81"/>
      <c r="I133" s="81"/>
      <c r="J133" s="81"/>
      <c r="K133" s="81"/>
      <c r="L133" s="81"/>
      <c r="M133" s="81"/>
      <c r="N133" s="81"/>
      <c r="O133" s="81"/>
      <c r="P133" s="81"/>
      <c r="Q133" s="81"/>
      <c r="R133" s="81"/>
      <c r="S133" s="81"/>
      <c r="T133" s="81"/>
      <c r="U133" s="81"/>
      <c r="V133" s="81"/>
      <c r="W133" s="81"/>
      <c r="X133" s="81"/>
      <c r="Y133" s="81"/>
      <c r="Z133" s="81"/>
      <c r="AA133" s="81"/>
      <c r="AB133" s="81"/>
      <c r="AC133" s="81"/>
      <c r="AD133" s="81"/>
      <c r="AE133" s="81"/>
      <c r="AF133" s="81"/>
      <c r="AG133" s="81"/>
      <c r="AH133" s="81"/>
      <c r="AI133" s="81"/>
      <c r="AJ133" s="81"/>
      <c r="AK133" s="81"/>
      <c r="AL133" s="81"/>
      <c r="AM133" s="81"/>
      <c r="AN133" s="81"/>
      <c r="AO133" s="81"/>
      <c r="AP133" s="81"/>
      <c r="AQ133" s="81"/>
      <c r="AR133" s="81"/>
      <c r="AS133" s="81"/>
      <c r="AT133" s="81"/>
      <c r="AU133" s="81"/>
      <c r="AV133" s="81"/>
      <c r="AW133" s="81"/>
      <c r="AX133" s="81"/>
      <c r="AY133" s="81"/>
      <c r="AZ133" s="81"/>
      <c r="BA133" s="81"/>
      <c r="BB133" s="81"/>
      <c r="BC133" s="81"/>
      <c r="BD133" s="81"/>
      <c r="BE133" s="81"/>
      <c r="BF133" s="81"/>
      <c r="BG133" s="81"/>
      <c r="BH133" s="81"/>
      <c r="BI133" s="81"/>
      <c r="BJ133" s="81"/>
      <c r="BK133" s="81"/>
      <c r="BL133" s="81"/>
      <c r="BM133" s="81"/>
      <c r="BN133" s="81"/>
      <c r="BO133" s="81"/>
      <c r="BP133" s="82"/>
      <c r="BQ133" s="83">
        <f t="shared" si="23"/>
        <v>0</v>
      </c>
      <c r="BR133" s="83">
        <f t="shared" si="24"/>
        <v>0</v>
      </c>
    </row>
    <row r="134" ht="15.75" hidden="1" customHeight="1" outlineLevel="1">
      <c r="A134" s="15"/>
      <c r="B134" s="77" t="s">
        <v>153</v>
      </c>
      <c r="C134" s="100"/>
      <c r="D134" s="71"/>
      <c r="E134" s="87"/>
      <c r="F134" s="86"/>
      <c r="G134" s="84"/>
      <c r="H134" s="81"/>
      <c r="I134" s="81"/>
      <c r="J134" s="81"/>
      <c r="K134" s="81"/>
      <c r="L134" s="81"/>
      <c r="M134" s="81"/>
      <c r="N134" s="81"/>
      <c r="O134" s="81"/>
      <c r="P134" s="81"/>
      <c r="Q134" s="81"/>
      <c r="R134" s="81"/>
      <c r="S134" s="81"/>
      <c r="T134" s="81"/>
      <c r="U134" s="81"/>
      <c r="V134" s="81"/>
      <c r="W134" s="81"/>
      <c r="X134" s="81"/>
      <c r="Y134" s="81"/>
      <c r="Z134" s="81"/>
      <c r="AA134" s="81"/>
      <c r="AB134" s="81"/>
      <c r="AC134" s="81"/>
      <c r="AD134" s="81"/>
      <c r="AE134" s="81"/>
      <c r="AF134" s="81"/>
      <c r="AG134" s="81"/>
      <c r="AH134" s="81"/>
      <c r="AI134" s="81"/>
      <c r="AJ134" s="81"/>
      <c r="AK134" s="81"/>
      <c r="AL134" s="81"/>
      <c r="AM134" s="81"/>
      <c r="AN134" s="81"/>
      <c r="AO134" s="81"/>
      <c r="AP134" s="81"/>
      <c r="AQ134" s="81"/>
      <c r="AR134" s="81"/>
      <c r="AS134" s="81"/>
      <c r="AT134" s="81"/>
      <c r="AU134" s="81"/>
      <c r="AV134" s="81"/>
      <c r="AW134" s="81"/>
      <c r="AX134" s="81"/>
      <c r="AY134" s="81"/>
      <c r="AZ134" s="81"/>
      <c r="BA134" s="81"/>
      <c r="BB134" s="81"/>
      <c r="BC134" s="81"/>
      <c r="BD134" s="81"/>
      <c r="BE134" s="81"/>
      <c r="BF134" s="81"/>
      <c r="BG134" s="81"/>
      <c r="BH134" s="81"/>
      <c r="BI134" s="81"/>
      <c r="BJ134" s="81"/>
      <c r="BK134" s="81"/>
      <c r="BL134" s="81"/>
      <c r="BM134" s="81"/>
      <c r="BN134" s="81"/>
      <c r="BO134" s="81"/>
      <c r="BP134" s="82"/>
      <c r="BQ134" s="83">
        <f t="shared" si="23"/>
        <v>0</v>
      </c>
      <c r="BR134" s="83">
        <f t="shared" si="24"/>
        <v>0</v>
      </c>
    </row>
    <row r="135" ht="15.75" hidden="1" customHeight="1" outlineLevel="1">
      <c r="A135" s="15"/>
      <c r="B135" s="77" t="s">
        <v>153</v>
      </c>
      <c r="C135" s="100"/>
      <c r="D135" s="71"/>
      <c r="E135" s="87"/>
      <c r="F135" s="86"/>
      <c r="G135" s="84"/>
      <c r="H135" s="81"/>
      <c r="I135" s="81"/>
      <c r="J135" s="81"/>
      <c r="K135" s="81"/>
      <c r="L135" s="81"/>
      <c r="M135" s="81"/>
      <c r="N135" s="81"/>
      <c r="O135" s="81"/>
      <c r="P135" s="81"/>
      <c r="Q135" s="81"/>
      <c r="R135" s="81"/>
      <c r="S135" s="81"/>
      <c r="T135" s="81"/>
      <c r="U135" s="81"/>
      <c r="V135" s="81"/>
      <c r="W135" s="81"/>
      <c r="X135" s="81"/>
      <c r="Y135" s="81"/>
      <c r="Z135" s="81"/>
      <c r="AA135" s="81"/>
      <c r="AB135" s="81"/>
      <c r="AC135" s="81"/>
      <c r="AD135" s="81"/>
      <c r="AE135" s="81"/>
      <c r="AF135" s="81"/>
      <c r="AG135" s="81"/>
      <c r="AH135" s="81"/>
      <c r="AI135" s="81"/>
      <c r="AJ135" s="81"/>
      <c r="AK135" s="81"/>
      <c r="AL135" s="81"/>
      <c r="AM135" s="81"/>
      <c r="AN135" s="81"/>
      <c r="AO135" s="81"/>
      <c r="AP135" s="81"/>
      <c r="AQ135" s="81"/>
      <c r="AR135" s="81"/>
      <c r="AS135" s="81"/>
      <c r="AT135" s="81"/>
      <c r="AU135" s="81"/>
      <c r="AV135" s="81"/>
      <c r="AW135" s="81"/>
      <c r="AX135" s="81"/>
      <c r="AY135" s="81"/>
      <c r="AZ135" s="81"/>
      <c r="BA135" s="81"/>
      <c r="BB135" s="81"/>
      <c r="BC135" s="81"/>
      <c r="BD135" s="81"/>
      <c r="BE135" s="81"/>
      <c r="BF135" s="81"/>
      <c r="BG135" s="81"/>
      <c r="BH135" s="81"/>
      <c r="BI135" s="81"/>
      <c r="BJ135" s="81"/>
      <c r="BK135" s="81"/>
      <c r="BL135" s="81"/>
      <c r="BM135" s="81"/>
      <c r="BN135" s="81"/>
      <c r="BO135" s="81"/>
      <c r="BP135" s="82"/>
      <c r="BQ135" s="83">
        <f t="shared" si="23"/>
        <v>0</v>
      </c>
      <c r="BR135" s="83">
        <f t="shared" si="24"/>
        <v>0</v>
      </c>
    </row>
    <row r="136" ht="15.75" hidden="1" customHeight="1" outlineLevel="1">
      <c r="A136" s="15"/>
      <c r="B136" s="77" t="s">
        <v>153</v>
      </c>
      <c r="C136" s="100"/>
      <c r="D136" s="71"/>
      <c r="E136" s="87"/>
      <c r="F136" s="86"/>
      <c r="G136" s="84"/>
      <c r="H136" s="81"/>
      <c r="I136" s="81"/>
      <c r="J136" s="81"/>
      <c r="K136" s="81"/>
      <c r="L136" s="81"/>
      <c r="M136" s="81"/>
      <c r="N136" s="81"/>
      <c r="O136" s="81"/>
      <c r="P136" s="81"/>
      <c r="Q136" s="81"/>
      <c r="R136" s="81"/>
      <c r="S136" s="81"/>
      <c r="T136" s="81"/>
      <c r="U136" s="81"/>
      <c r="V136" s="81"/>
      <c r="W136" s="81"/>
      <c r="X136" s="81"/>
      <c r="Y136" s="81"/>
      <c r="Z136" s="81"/>
      <c r="AA136" s="81"/>
      <c r="AB136" s="81"/>
      <c r="AC136" s="81"/>
      <c r="AD136" s="81"/>
      <c r="AE136" s="81"/>
      <c r="AF136" s="81"/>
      <c r="AG136" s="81"/>
      <c r="AH136" s="81"/>
      <c r="AI136" s="81"/>
      <c r="AJ136" s="81"/>
      <c r="AK136" s="81"/>
      <c r="AL136" s="81"/>
      <c r="AM136" s="81"/>
      <c r="AN136" s="81"/>
      <c r="AO136" s="81"/>
      <c r="AP136" s="81"/>
      <c r="AQ136" s="81"/>
      <c r="AR136" s="81"/>
      <c r="AS136" s="81"/>
      <c r="AT136" s="81"/>
      <c r="AU136" s="81"/>
      <c r="AV136" s="81"/>
      <c r="AW136" s="81"/>
      <c r="AX136" s="81"/>
      <c r="AY136" s="81"/>
      <c r="AZ136" s="81"/>
      <c r="BA136" s="81"/>
      <c r="BB136" s="81"/>
      <c r="BC136" s="81"/>
      <c r="BD136" s="81"/>
      <c r="BE136" s="81"/>
      <c r="BF136" s="81"/>
      <c r="BG136" s="81"/>
      <c r="BH136" s="81"/>
      <c r="BI136" s="81"/>
      <c r="BJ136" s="81"/>
      <c r="BK136" s="81"/>
      <c r="BL136" s="81"/>
      <c r="BM136" s="81"/>
      <c r="BN136" s="81"/>
      <c r="BO136" s="81"/>
      <c r="BP136" s="82"/>
      <c r="BQ136" s="83">
        <f t="shared" si="23"/>
        <v>0</v>
      </c>
      <c r="BR136" s="83">
        <f t="shared" si="24"/>
        <v>0</v>
      </c>
    </row>
    <row r="137" ht="15.75" hidden="1" customHeight="1" outlineLevel="1">
      <c r="A137" s="15"/>
      <c r="B137" s="77" t="s">
        <v>153</v>
      </c>
      <c r="C137" s="100"/>
      <c r="D137" s="71"/>
      <c r="E137" s="87"/>
      <c r="F137" s="86"/>
      <c r="G137" s="84"/>
      <c r="H137" s="81"/>
      <c r="I137" s="81"/>
      <c r="J137" s="81"/>
      <c r="K137" s="81"/>
      <c r="L137" s="81"/>
      <c r="M137" s="81"/>
      <c r="N137" s="81"/>
      <c r="O137" s="81"/>
      <c r="P137" s="81"/>
      <c r="Q137" s="81"/>
      <c r="R137" s="81"/>
      <c r="S137" s="81"/>
      <c r="T137" s="81"/>
      <c r="U137" s="81"/>
      <c r="V137" s="81"/>
      <c r="W137" s="81"/>
      <c r="X137" s="81"/>
      <c r="Y137" s="81"/>
      <c r="Z137" s="81"/>
      <c r="AA137" s="81"/>
      <c r="AB137" s="81"/>
      <c r="AC137" s="81"/>
      <c r="AD137" s="81"/>
      <c r="AE137" s="81"/>
      <c r="AF137" s="81"/>
      <c r="AG137" s="81"/>
      <c r="AH137" s="81"/>
      <c r="AI137" s="81"/>
      <c r="AJ137" s="81"/>
      <c r="AK137" s="81"/>
      <c r="AL137" s="81"/>
      <c r="AM137" s="81"/>
      <c r="AN137" s="81"/>
      <c r="AO137" s="81"/>
      <c r="AP137" s="81"/>
      <c r="AQ137" s="81"/>
      <c r="AR137" s="81"/>
      <c r="AS137" s="81"/>
      <c r="AT137" s="81"/>
      <c r="AU137" s="81"/>
      <c r="AV137" s="81"/>
      <c r="AW137" s="81"/>
      <c r="AX137" s="81"/>
      <c r="AY137" s="81"/>
      <c r="AZ137" s="81"/>
      <c r="BA137" s="81"/>
      <c r="BB137" s="81"/>
      <c r="BC137" s="81"/>
      <c r="BD137" s="81"/>
      <c r="BE137" s="81"/>
      <c r="BF137" s="81"/>
      <c r="BG137" s="81"/>
      <c r="BH137" s="81"/>
      <c r="BI137" s="81"/>
      <c r="BJ137" s="81"/>
      <c r="BK137" s="81"/>
      <c r="BL137" s="81"/>
      <c r="BM137" s="81"/>
      <c r="BN137" s="81"/>
      <c r="BO137" s="81"/>
      <c r="BP137" s="82"/>
      <c r="BQ137" s="83">
        <f t="shared" si="23"/>
        <v>0</v>
      </c>
      <c r="BR137" s="83">
        <f t="shared" si="24"/>
        <v>0</v>
      </c>
    </row>
    <row r="138" ht="15.75" hidden="1" customHeight="1" outlineLevel="1">
      <c r="A138" s="15"/>
      <c r="B138" s="77" t="s">
        <v>153</v>
      </c>
      <c r="C138" s="100"/>
      <c r="D138" s="71"/>
      <c r="E138" s="87"/>
      <c r="F138" s="86"/>
      <c r="G138" s="84"/>
      <c r="H138" s="81"/>
      <c r="I138" s="81"/>
      <c r="J138" s="81"/>
      <c r="K138" s="81"/>
      <c r="L138" s="81"/>
      <c r="M138" s="81"/>
      <c r="N138" s="81"/>
      <c r="O138" s="81"/>
      <c r="P138" s="81"/>
      <c r="Q138" s="81"/>
      <c r="R138" s="81"/>
      <c r="S138" s="81"/>
      <c r="T138" s="81"/>
      <c r="U138" s="81"/>
      <c r="V138" s="81"/>
      <c r="W138" s="81"/>
      <c r="X138" s="81"/>
      <c r="Y138" s="81"/>
      <c r="Z138" s="81"/>
      <c r="AA138" s="81"/>
      <c r="AB138" s="81"/>
      <c r="AC138" s="81"/>
      <c r="AD138" s="81"/>
      <c r="AE138" s="81"/>
      <c r="AF138" s="81"/>
      <c r="AG138" s="81"/>
      <c r="AH138" s="81"/>
      <c r="AI138" s="81"/>
      <c r="AJ138" s="81"/>
      <c r="AK138" s="81"/>
      <c r="AL138" s="81"/>
      <c r="AM138" s="81"/>
      <c r="AN138" s="81"/>
      <c r="AO138" s="81"/>
      <c r="AP138" s="81"/>
      <c r="AQ138" s="81"/>
      <c r="AR138" s="81"/>
      <c r="AS138" s="81"/>
      <c r="AT138" s="81"/>
      <c r="AU138" s="81"/>
      <c r="AV138" s="81"/>
      <c r="AW138" s="81"/>
      <c r="AX138" s="81"/>
      <c r="AY138" s="81"/>
      <c r="AZ138" s="81"/>
      <c r="BA138" s="81"/>
      <c r="BB138" s="81"/>
      <c r="BC138" s="81"/>
      <c r="BD138" s="81"/>
      <c r="BE138" s="81"/>
      <c r="BF138" s="81"/>
      <c r="BG138" s="81"/>
      <c r="BH138" s="81"/>
      <c r="BI138" s="81"/>
      <c r="BJ138" s="81"/>
      <c r="BK138" s="81"/>
      <c r="BL138" s="81"/>
      <c r="BM138" s="81"/>
      <c r="BN138" s="81"/>
      <c r="BO138" s="81"/>
      <c r="BP138" s="82"/>
      <c r="BQ138" s="83">
        <f t="shared" si="23"/>
        <v>0</v>
      </c>
      <c r="BR138" s="83">
        <f t="shared" si="24"/>
        <v>0</v>
      </c>
    </row>
    <row r="139" ht="15.75" customHeight="1">
      <c r="A139" s="15"/>
      <c r="B139" s="104" t="s">
        <v>154</v>
      </c>
      <c r="C139" s="90"/>
      <c r="D139" s="90"/>
      <c r="E139" s="90"/>
      <c r="F139" s="90"/>
      <c r="G139" s="71"/>
      <c r="H139" s="91">
        <f t="shared" ref="H139:AE139" si="25">SUBTOTAL(9,H124:H138)*H$12</f>
        <v>0</v>
      </c>
      <c r="I139" s="91">
        <f t="shared" si="25"/>
        <v>0</v>
      </c>
      <c r="J139" s="91">
        <f t="shared" si="25"/>
        <v>0</v>
      </c>
      <c r="K139" s="91">
        <f t="shared" si="25"/>
        <v>0</v>
      </c>
      <c r="L139" s="91">
        <f t="shared" si="25"/>
        <v>0</v>
      </c>
      <c r="M139" s="91">
        <f t="shared" si="25"/>
        <v>0</v>
      </c>
      <c r="N139" s="91">
        <f t="shared" si="25"/>
        <v>0</v>
      </c>
      <c r="O139" s="91">
        <f t="shared" si="25"/>
        <v>0</v>
      </c>
      <c r="P139" s="91">
        <f t="shared" si="25"/>
        <v>0</v>
      </c>
      <c r="Q139" s="91">
        <f t="shared" si="25"/>
        <v>0</v>
      </c>
      <c r="R139" s="91">
        <f t="shared" si="25"/>
        <v>0</v>
      </c>
      <c r="S139" s="91">
        <f t="shared" si="25"/>
        <v>0</v>
      </c>
      <c r="T139" s="91">
        <f t="shared" si="25"/>
        <v>0</v>
      </c>
      <c r="U139" s="91">
        <f t="shared" si="25"/>
        <v>0</v>
      </c>
      <c r="V139" s="91">
        <f t="shared" si="25"/>
        <v>0</v>
      </c>
      <c r="W139" s="91">
        <f t="shared" si="25"/>
        <v>0</v>
      </c>
      <c r="X139" s="91">
        <f t="shared" si="25"/>
        <v>0</v>
      </c>
      <c r="Y139" s="91">
        <f t="shared" si="25"/>
        <v>0</v>
      </c>
      <c r="Z139" s="91">
        <f t="shared" si="25"/>
        <v>0</v>
      </c>
      <c r="AA139" s="91">
        <f t="shared" si="25"/>
        <v>0</v>
      </c>
      <c r="AB139" s="91">
        <f t="shared" si="25"/>
        <v>0</v>
      </c>
      <c r="AC139" s="91">
        <f t="shared" si="25"/>
        <v>0</v>
      </c>
      <c r="AD139" s="91">
        <f t="shared" si="25"/>
        <v>0</v>
      </c>
      <c r="AE139" s="91">
        <f t="shared" si="25"/>
        <v>0</v>
      </c>
      <c r="AF139" s="91">
        <f t="shared" ref="AF139:BO139" si="26">SUBTOTAL(9,AF124:AF138)</f>
        <v>0</v>
      </c>
      <c r="AG139" s="91">
        <f t="shared" si="26"/>
        <v>0</v>
      </c>
      <c r="AH139" s="91">
        <f t="shared" si="26"/>
        <v>0</v>
      </c>
      <c r="AI139" s="91">
        <f t="shared" si="26"/>
        <v>0</v>
      </c>
      <c r="AJ139" s="91">
        <f t="shared" si="26"/>
        <v>0</v>
      </c>
      <c r="AK139" s="91">
        <f t="shared" si="26"/>
        <v>0</v>
      </c>
      <c r="AL139" s="91">
        <f t="shared" si="26"/>
        <v>0</v>
      </c>
      <c r="AM139" s="91">
        <f t="shared" si="26"/>
        <v>0</v>
      </c>
      <c r="AN139" s="91">
        <f t="shared" si="26"/>
        <v>0</v>
      </c>
      <c r="AO139" s="91">
        <f t="shared" si="26"/>
        <v>0</v>
      </c>
      <c r="AP139" s="91">
        <f t="shared" si="26"/>
        <v>0</v>
      </c>
      <c r="AQ139" s="91">
        <f t="shared" si="26"/>
        <v>0</v>
      </c>
      <c r="AR139" s="91">
        <f t="shared" si="26"/>
        <v>0</v>
      </c>
      <c r="AS139" s="91">
        <f t="shared" si="26"/>
        <v>0</v>
      </c>
      <c r="AT139" s="91">
        <f t="shared" si="26"/>
        <v>0</v>
      </c>
      <c r="AU139" s="91">
        <f t="shared" si="26"/>
        <v>0</v>
      </c>
      <c r="AV139" s="91">
        <f t="shared" si="26"/>
        <v>0</v>
      </c>
      <c r="AW139" s="91">
        <f t="shared" si="26"/>
        <v>0</v>
      </c>
      <c r="AX139" s="91">
        <f t="shared" si="26"/>
        <v>0</v>
      </c>
      <c r="AY139" s="91">
        <f t="shared" si="26"/>
        <v>0</v>
      </c>
      <c r="AZ139" s="91">
        <f t="shared" si="26"/>
        <v>0</v>
      </c>
      <c r="BA139" s="91">
        <f t="shared" si="26"/>
        <v>0</v>
      </c>
      <c r="BB139" s="91">
        <f t="shared" si="26"/>
        <v>0</v>
      </c>
      <c r="BC139" s="91">
        <f t="shared" si="26"/>
        <v>0</v>
      </c>
      <c r="BD139" s="91">
        <f t="shared" si="26"/>
        <v>0</v>
      </c>
      <c r="BE139" s="91">
        <f t="shared" si="26"/>
        <v>0</v>
      </c>
      <c r="BF139" s="91">
        <f t="shared" si="26"/>
        <v>0</v>
      </c>
      <c r="BG139" s="91">
        <f t="shared" si="26"/>
        <v>0</v>
      </c>
      <c r="BH139" s="91">
        <f t="shared" si="26"/>
        <v>0</v>
      </c>
      <c r="BI139" s="91">
        <f t="shared" si="26"/>
        <v>0</v>
      </c>
      <c r="BJ139" s="91">
        <f t="shared" si="26"/>
        <v>0</v>
      </c>
      <c r="BK139" s="91">
        <f t="shared" si="26"/>
        <v>0</v>
      </c>
      <c r="BL139" s="91">
        <f t="shared" si="26"/>
        <v>0</v>
      </c>
      <c r="BM139" s="91">
        <f t="shared" si="26"/>
        <v>0</v>
      </c>
      <c r="BN139" s="91">
        <f t="shared" si="26"/>
        <v>0</v>
      </c>
      <c r="BO139" s="91">
        <f t="shared" si="26"/>
        <v>0</v>
      </c>
      <c r="BP139" s="92"/>
      <c r="BQ139" s="93">
        <f t="shared" ref="BQ139:BR139" si="27">SUBTOTAL(9,BQ124:BQ138)</f>
        <v>0</v>
      </c>
      <c r="BR139" s="93">
        <f t="shared" si="27"/>
        <v>0</v>
      </c>
    </row>
    <row r="140" ht="15.75" hidden="1" customHeight="1">
      <c r="A140" s="15"/>
      <c r="B140" s="89" t="s">
        <v>155</v>
      </c>
      <c r="C140" s="90"/>
      <c r="D140" s="90"/>
      <c r="E140" s="90"/>
      <c r="F140" s="90"/>
      <c r="G140" s="71"/>
      <c r="H140" s="91">
        <f t="shared" ref="H140:BO140" si="28">SUBTOTAL(9,H48:H139)</f>
        <v>0</v>
      </c>
      <c r="I140" s="91">
        <f t="shared" si="28"/>
        <v>0</v>
      </c>
      <c r="J140" s="91">
        <f t="shared" si="28"/>
        <v>0</v>
      </c>
      <c r="K140" s="91">
        <f t="shared" si="28"/>
        <v>0</v>
      </c>
      <c r="L140" s="91">
        <f t="shared" si="28"/>
        <v>0</v>
      </c>
      <c r="M140" s="91">
        <f t="shared" si="28"/>
        <v>0</v>
      </c>
      <c r="N140" s="91">
        <f t="shared" si="28"/>
        <v>0</v>
      </c>
      <c r="O140" s="91">
        <f t="shared" si="28"/>
        <v>0</v>
      </c>
      <c r="P140" s="91">
        <f t="shared" si="28"/>
        <v>0</v>
      </c>
      <c r="Q140" s="91">
        <f t="shared" si="28"/>
        <v>0</v>
      </c>
      <c r="R140" s="91">
        <f t="shared" si="28"/>
        <v>0</v>
      </c>
      <c r="S140" s="91">
        <f t="shared" si="28"/>
        <v>0</v>
      </c>
      <c r="T140" s="91">
        <f t="shared" si="28"/>
        <v>0</v>
      </c>
      <c r="U140" s="91">
        <f t="shared" si="28"/>
        <v>0</v>
      </c>
      <c r="V140" s="91">
        <f t="shared" si="28"/>
        <v>0</v>
      </c>
      <c r="W140" s="91">
        <f t="shared" si="28"/>
        <v>0</v>
      </c>
      <c r="X140" s="91">
        <f t="shared" si="28"/>
        <v>0</v>
      </c>
      <c r="Y140" s="91">
        <f t="shared" si="28"/>
        <v>0</v>
      </c>
      <c r="Z140" s="91">
        <f t="shared" si="28"/>
        <v>0</v>
      </c>
      <c r="AA140" s="91">
        <f t="shared" si="28"/>
        <v>0</v>
      </c>
      <c r="AB140" s="91">
        <f t="shared" si="28"/>
        <v>0</v>
      </c>
      <c r="AC140" s="91">
        <f t="shared" si="28"/>
        <v>0</v>
      </c>
      <c r="AD140" s="91">
        <f t="shared" si="28"/>
        <v>0</v>
      </c>
      <c r="AE140" s="91">
        <f t="shared" si="28"/>
        <v>0</v>
      </c>
      <c r="AF140" s="91">
        <f t="shared" si="28"/>
        <v>0</v>
      </c>
      <c r="AG140" s="91">
        <f t="shared" si="28"/>
        <v>0</v>
      </c>
      <c r="AH140" s="91">
        <f t="shared" si="28"/>
        <v>0</v>
      </c>
      <c r="AI140" s="91">
        <f t="shared" si="28"/>
        <v>0</v>
      </c>
      <c r="AJ140" s="91">
        <f t="shared" si="28"/>
        <v>0</v>
      </c>
      <c r="AK140" s="91">
        <f t="shared" si="28"/>
        <v>0</v>
      </c>
      <c r="AL140" s="91">
        <f t="shared" si="28"/>
        <v>0</v>
      </c>
      <c r="AM140" s="91">
        <f t="shared" si="28"/>
        <v>0</v>
      </c>
      <c r="AN140" s="91">
        <f t="shared" si="28"/>
        <v>0</v>
      </c>
      <c r="AO140" s="91">
        <f t="shared" si="28"/>
        <v>0</v>
      </c>
      <c r="AP140" s="91">
        <f t="shared" si="28"/>
        <v>0</v>
      </c>
      <c r="AQ140" s="91">
        <f t="shared" si="28"/>
        <v>0</v>
      </c>
      <c r="AR140" s="91">
        <f t="shared" si="28"/>
        <v>0</v>
      </c>
      <c r="AS140" s="91">
        <f t="shared" si="28"/>
        <v>0</v>
      </c>
      <c r="AT140" s="91">
        <f t="shared" si="28"/>
        <v>0</v>
      </c>
      <c r="AU140" s="91">
        <f t="shared" si="28"/>
        <v>0</v>
      </c>
      <c r="AV140" s="91">
        <f t="shared" si="28"/>
        <v>0</v>
      </c>
      <c r="AW140" s="91">
        <f t="shared" si="28"/>
        <v>0</v>
      </c>
      <c r="AX140" s="91">
        <f t="shared" si="28"/>
        <v>0</v>
      </c>
      <c r="AY140" s="91">
        <f t="shared" si="28"/>
        <v>0</v>
      </c>
      <c r="AZ140" s="91">
        <f t="shared" si="28"/>
        <v>0</v>
      </c>
      <c r="BA140" s="91">
        <f t="shared" si="28"/>
        <v>0</v>
      </c>
      <c r="BB140" s="91">
        <f t="shared" si="28"/>
        <v>0</v>
      </c>
      <c r="BC140" s="91">
        <f t="shared" si="28"/>
        <v>0</v>
      </c>
      <c r="BD140" s="91">
        <f t="shared" si="28"/>
        <v>0</v>
      </c>
      <c r="BE140" s="91">
        <f t="shared" si="28"/>
        <v>0</v>
      </c>
      <c r="BF140" s="91">
        <f t="shared" si="28"/>
        <v>0</v>
      </c>
      <c r="BG140" s="91">
        <f t="shared" si="28"/>
        <v>0</v>
      </c>
      <c r="BH140" s="91">
        <f t="shared" si="28"/>
        <v>0</v>
      </c>
      <c r="BI140" s="91">
        <f t="shared" si="28"/>
        <v>0</v>
      </c>
      <c r="BJ140" s="91">
        <f t="shared" si="28"/>
        <v>0</v>
      </c>
      <c r="BK140" s="91">
        <f t="shared" si="28"/>
        <v>0</v>
      </c>
      <c r="BL140" s="91">
        <f t="shared" si="28"/>
        <v>0</v>
      </c>
      <c r="BM140" s="91">
        <f t="shared" si="28"/>
        <v>0</v>
      </c>
      <c r="BN140" s="91">
        <f t="shared" si="28"/>
        <v>0</v>
      </c>
      <c r="BO140" s="91">
        <f t="shared" si="28"/>
        <v>0</v>
      </c>
      <c r="BP140" s="92"/>
      <c r="BQ140" s="93">
        <f t="shared" ref="BQ140:BR140" si="29">SUBTOTAL(9,BQ48:BQ139)</f>
        <v>0</v>
      </c>
      <c r="BR140" s="93">
        <f t="shared" si="29"/>
        <v>0</v>
      </c>
    </row>
    <row r="141" ht="15.75" customHeight="1">
      <c r="A141" s="15"/>
      <c r="B141" s="4"/>
      <c r="C141" s="15"/>
      <c r="D141" s="15"/>
      <c r="E141" s="15"/>
      <c r="F141" s="15"/>
      <c r="G141" s="15"/>
      <c r="H141" s="95"/>
      <c r="I141" s="95"/>
      <c r="J141" s="95"/>
      <c r="K141" s="95"/>
      <c r="L141" s="95"/>
      <c r="M141" s="95"/>
      <c r="N141" s="95"/>
      <c r="O141" s="95"/>
      <c r="P141" s="95"/>
      <c r="Q141" s="95"/>
      <c r="R141" s="95"/>
      <c r="S141" s="95"/>
      <c r="T141" s="95"/>
      <c r="U141" s="95"/>
      <c r="V141" s="95"/>
      <c r="W141" s="95"/>
      <c r="X141" s="95"/>
      <c r="Y141" s="95"/>
      <c r="Z141" s="95"/>
      <c r="AA141" s="95"/>
      <c r="AB141" s="95"/>
      <c r="AC141" s="95"/>
      <c r="AD141" s="95"/>
      <c r="AE141" s="95"/>
      <c r="AF141" s="95"/>
      <c r="AG141" s="95"/>
      <c r="AH141" s="95"/>
      <c r="AI141" s="95"/>
      <c r="AJ141" s="95"/>
      <c r="AK141" s="95"/>
      <c r="AL141" s="95"/>
      <c r="AM141" s="95"/>
      <c r="AN141" s="95"/>
      <c r="AO141" s="95"/>
      <c r="AP141" s="95"/>
      <c r="AQ141" s="95"/>
      <c r="AR141" s="95"/>
      <c r="AS141" s="95"/>
      <c r="AT141" s="95"/>
      <c r="AU141" s="95"/>
      <c r="AV141" s="95"/>
      <c r="AW141" s="95"/>
      <c r="AX141" s="95"/>
      <c r="AY141" s="95"/>
      <c r="AZ141" s="95"/>
      <c r="BA141" s="95"/>
      <c r="BB141" s="95"/>
      <c r="BC141" s="95"/>
      <c r="BD141" s="95"/>
      <c r="BE141" s="95"/>
      <c r="BF141" s="95"/>
      <c r="BG141" s="95"/>
      <c r="BH141" s="95"/>
      <c r="BI141" s="95"/>
      <c r="BJ141" s="95"/>
      <c r="BK141" s="95"/>
      <c r="BL141" s="95"/>
      <c r="BM141" s="95"/>
      <c r="BN141" s="95"/>
      <c r="BO141" s="95"/>
      <c r="BP141" s="82"/>
      <c r="BQ141" s="82"/>
      <c r="BR141" s="82"/>
    </row>
    <row r="142" ht="15.75" customHeight="1">
      <c r="A142" s="15"/>
      <c r="B142" s="4" t="s">
        <v>32</v>
      </c>
      <c r="C142" s="15"/>
      <c r="D142" s="15"/>
      <c r="E142" s="15"/>
      <c r="F142" s="15"/>
      <c r="G142" s="15"/>
      <c r="H142" s="95"/>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c r="AJ142" s="95"/>
      <c r="AK142" s="95"/>
      <c r="AL142" s="95"/>
      <c r="AM142" s="95"/>
      <c r="AN142" s="95"/>
      <c r="AO142" s="95"/>
      <c r="AP142" s="95"/>
      <c r="AQ142" s="95"/>
      <c r="AR142" s="95"/>
      <c r="AS142" s="95"/>
      <c r="AT142" s="95"/>
      <c r="AU142" s="95"/>
      <c r="AV142" s="95"/>
      <c r="AW142" s="95"/>
      <c r="AX142" s="95"/>
      <c r="AY142" s="95"/>
      <c r="AZ142" s="95"/>
      <c r="BA142" s="95"/>
      <c r="BB142" s="95"/>
      <c r="BC142" s="95"/>
      <c r="BD142" s="95"/>
      <c r="BE142" s="95"/>
      <c r="BF142" s="95"/>
      <c r="BG142" s="95"/>
      <c r="BH142" s="95"/>
      <c r="BI142" s="95"/>
      <c r="BJ142" s="95"/>
      <c r="BK142" s="95"/>
      <c r="BL142" s="95"/>
      <c r="BM142" s="95"/>
      <c r="BN142" s="95"/>
      <c r="BO142" s="95"/>
      <c r="BP142" s="82"/>
      <c r="BQ142" s="82"/>
      <c r="BR142" s="82"/>
    </row>
    <row r="143" ht="15.75" customHeight="1">
      <c r="A143" s="15"/>
      <c r="B143" s="89" t="s">
        <v>156</v>
      </c>
      <c r="C143" s="71"/>
      <c r="D143" s="78" t="s">
        <v>157</v>
      </c>
      <c r="E143" s="15"/>
      <c r="F143" s="15"/>
      <c r="G143" s="1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c r="AJ143" s="95"/>
      <c r="AK143" s="95"/>
      <c r="AL143" s="95"/>
      <c r="AM143" s="95"/>
      <c r="AN143" s="95"/>
      <c r="AO143" s="95"/>
      <c r="AP143" s="95"/>
      <c r="AQ143" s="95"/>
      <c r="AR143" s="95"/>
      <c r="AS143" s="95"/>
      <c r="AT143" s="95"/>
      <c r="AU143" s="95"/>
      <c r="AV143" s="95"/>
      <c r="AW143" s="95"/>
      <c r="AX143" s="95"/>
      <c r="AY143" s="95"/>
      <c r="AZ143" s="95"/>
      <c r="BA143" s="95"/>
      <c r="BB143" s="95"/>
      <c r="BC143" s="95"/>
      <c r="BD143" s="95"/>
      <c r="BE143" s="95"/>
      <c r="BF143" s="95"/>
      <c r="BG143" s="95"/>
      <c r="BH143" s="95"/>
      <c r="BI143" s="95"/>
      <c r="BJ143" s="95"/>
      <c r="BK143" s="95"/>
      <c r="BL143" s="95"/>
      <c r="BM143" s="95"/>
      <c r="BN143" s="95"/>
      <c r="BO143" s="95"/>
      <c r="BP143" s="82"/>
      <c r="BQ143" s="82"/>
      <c r="BR143" s="82"/>
    </row>
    <row r="144" ht="15.75" customHeight="1">
      <c r="A144" s="15"/>
      <c r="B144" s="105" t="s">
        <v>125</v>
      </c>
      <c r="C144" s="71"/>
      <c r="D144" s="74" t="s">
        <v>158</v>
      </c>
      <c r="E144" s="106" t="s">
        <v>159</v>
      </c>
      <c r="F144" s="106" t="s">
        <v>160</v>
      </c>
      <c r="G144" s="106"/>
      <c r="H144" s="73" t="str">
        <f>IF(Budget_period="monthly","Month "&amp;H$6,IF(Budget_period="quarterly","Quarter "&amp;H$6,"Year "&amp;H$6))</f>
        <v>Year 1</v>
      </c>
      <c r="I144" s="73" t="str">
        <f>IF(Budget_period="monthly","Month "&amp;I$6,IF(Budget_period="quarterly","Quarter "&amp;I$6,"Year "&amp;I$6))</f>
        <v>Year 2</v>
      </c>
      <c r="J144" s="73" t="str">
        <f>IF(Budget_period="monthly","Month "&amp;J$6,IF(Budget_period="quarterly","Quarter "&amp;J$6,"Year "&amp;J$6))</f>
        <v>Year 3</v>
      </c>
      <c r="K144" s="73" t="str">
        <f>IF(Budget_period="monthly","Month "&amp;K$6,IF(Budget_period="quarterly","Quarter "&amp;K$6,"Year "&amp;K$6))</f>
        <v>Year 4</v>
      </c>
      <c r="L144" s="73" t="str">
        <f>IF(Budget_period="monthly","Month "&amp;L$6,IF(Budget_period="quarterly","Quarter "&amp;L$6,"Year "&amp;L$6))</f>
        <v>Year 5</v>
      </c>
      <c r="M144" s="73" t="str">
        <f>IF(Budget_period="monthly","Month "&amp;M$6,IF(Budget_period="quarterly","Quarter "&amp;M$6,"Year "&amp;M$6))</f>
        <v>Year 6</v>
      </c>
      <c r="N144" s="73" t="str">
        <f>IF(Budget_period="monthly","Month "&amp;N$6,IF(Budget_period="quarterly","Quarter "&amp;N$6,"Year "&amp;N$6))</f>
        <v>Year 7</v>
      </c>
      <c r="O144" s="73" t="str">
        <f>IF(Budget_period="monthly","Month "&amp;O$6,IF(Budget_period="quarterly","Quarter "&amp;O$6,"Year "&amp;O$6))</f>
        <v>Year 8</v>
      </c>
      <c r="P144" s="73" t="str">
        <f>IF(Budget_period="monthly","Month "&amp;P$6,IF(Budget_period="quarterly","Quarter "&amp;P$6,"Year "&amp;P$6))</f>
        <v>Year 9</v>
      </c>
      <c r="Q144" s="73" t="str">
        <f>IF(Budget_period="monthly","Month "&amp;Q$6,IF(Budget_period="quarterly","Quarter "&amp;Q$6,"Year "&amp;Q$6))</f>
        <v>Year 10</v>
      </c>
      <c r="R144" s="73" t="str">
        <f>IF(Budget_period="monthly","Month "&amp;R$6,IF(Budget_period="quarterly","Quarter "&amp;R$6,"Year "&amp;R$6))</f>
        <v>Year 11</v>
      </c>
      <c r="S144" s="73" t="str">
        <f>IF(Budget_period="monthly","Month "&amp;S$6,IF(Budget_period="quarterly","Quarter "&amp;S$6,"Year "&amp;S$6))</f>
        <v>Year 12</v>
      </c>
      <c r="T144" s="73" t="str">
        <f>IF(Budget_period="monthly","Month "&amp;T$6,IF(Budget_period="quarterly","Quarter "&amp;T$6,"Year "&amp;T$6))</f>
        <v>Year 13</v>
      </c>
      <c r="U144" s="73" t="str">
        <f>IF(Budget_period="monthly","Month "&amp;U$6,IF(Budget_period="quarterly","Quarter "&amp;U$6,"Year "&amp;U$6))</f>
        <v>Year 14</v>
      </c>
      <c r="V144" s="73" t="str">
        <f>IF(Budget_period="monthly","Month "&amp;V$6,IF(Budget_period="quarterly","Quarter "&amp;V$6,"Year "&amp;V$6))</f>
        <v>Year 15</v>
      </c>
      <c r="W144" s="73" t="str">
        <f>IF(Budget_period="monthly","Month "&amp;W$6,IF(Budget_period="quarterly","Quarter "&amp;W$6,"Year "&amp;W$6))</f>
        <v>Year 16</v>
      </c>
      <c r="X144" s="73" t="str">
        <f>IF(Budget_period="monthly","Month "&amp;X$6,IF(Budget_period="quarterly","Quarter "&amp;X$6,"Year "&amp;X$6))</f>
        <v>Year 17</v>
      </c>
      <c r="Y144" s="73" t="str">
        <f>IF(Budget_period="monthly","Month "&amp;Y$6,IF(Budget_period="quarterly","Quarter "&amp;Y$6,"Year "&amp;Y$6))</f>
        <v>Year 18</v>
      </c>
      <c r="Z144" s="73" t="str">
        <f>IF(Budget_period="monthly","Month "&amp;Z$6,IF(Budget_period="quarterly","Quarter "&amp;Z$6,"Year "&amp;Z$6))</f>
        <v>Year 19</v>
      </c>
      <c r="AA144" s="73" t="str">
        <f>IF(Budget_period="monthly","Month "&amp;AA$6,IF(Budget_period="quarterly","Quarter "&amp;AA$6,"Year "&amp;AA$6))</f>
        <v>Year 20</v>
      </c>
      <c r="AB144" s="73" t="str">
        <f>IF(Budget_period="monthly","Month "&amp;AB$6,IF(Budget_period="quarterly","Quarter "&amp;AB$6,"Year "&amp;AB$6))</f>
        <v>Year 21</v>
      </c>
      <c r="AC144" s="73" t="str">
        <f>IF(Budget_period="monthly","Month "&amp;AC$6,IF(Budget_period="quarterly","Quarter "&amp;AC$6,"Year "&amp;AC$6))</f>
        <v>Year 22</v>
      </c>
      <c r="AD144" s="73" t="str">
        <f>IF(Budget_period="monthly","Month "&amp;AD$6,IF(Budget_period="quarterly","Quarter "&amp;AD$6,"Year "&amp;AD$6))</f>
        <v>Year 23</v>
      </c>
      <c r="AE144" s="73" t="str">
        <f>IF(Budget_period="monthly","Month "&amp;AE$6,IF(Budget_period="quarterly","Quarter "&amp;AE$6,"Year "&amp;AE$6))</f>
        <v>Year 24</v>
      </c>
      <c r="AF144" s="73" t="str">
        <f>IF(Budget_period="monthly","Month "&amp;AF$6,IF(Budget_period="quarterly","Quarter "&amp;AF$6,"Year "&amp;AF$6))</f>
        <v>Year 25</v>
      </c>
      <c r="AG144" s="73" t="str">
        <f>IF(Budget_period="monthly","Month "&amp;AG$6,IF(Budget_period="quarterly","Quarter "&amp;AG$6,"Year "&amp;AG$6))</f>
        <v>Year 26</v>
      </c>
      <c r="AH144" s="73" t="str">
        <f>IF(Budget_period="monthly","Month "&amp;AH$6,IF(Budget_period="quarterly","Quarter "&amp;AH$6,"Year "&amp;AH$6))</f>
        <v>Year 27</v>
      </c>
      <c r="AI144" s="73" t="str">
        <f>IF(Budget_period="monthly","Month "&amp;AI$6,IF(Budget_period="quarterly","Quarter "&amp;AI$6,"Year "&amp;AI$6))</f>
        <v>Year 28</v>
      </c>
      <c r="AJ144" s="73" t="str">
        <f>IF(Budget_period="monthly","Month "&amp;AJ$6,IF(Budget_period="quarterly","Quarter "&amp;AJ$6,"Year "&amp;AJ$6))</f>
        <v>Year 29</v>
      </c>
      <c r="AK144" s="73" t="str">
        <f>IF(Budget_period="monthly","Month "&amp;AK$6,IF(Budget_period="quarterly","Quarter "&amp;AK$6,"Year "&amp;AK$6))</f>
        <v>Year 30</v>
      </c>
      <c r="AL144" s="73" t="str">
        <f>IF(Budget_period="monthly","Month "&amp;AL$6,IF(Budget_period="quarterly","Quarter "&amp;AL$6,"Year "&amp;AL$6))</f>
        <v>Year 31</v>
      </c>
      <c r="AM144" s="73" t="str">
        <f>IF(Budget_period="monthly","Month "&amp;AM$6,IF(Budget_period="quarterly","Quarter "&amp;AM$6,"Year "&amp;AM$6))</f>
        <v>Year 32</v>
      </c>
      <c r="AN144" s="73" t="str">
        <f>IF(Budget_period="monthly","Month "&amp;AN$6,IF(Budget_period="quarterly","Quarter "&amp;AN$6,"Year "&amp;AN$6))</f>
        <v>Year 33</v>
      </c>
      <c r="AO144" s="73" t="str">
        <f>IF(Budget_period="monthly","Month "&amp;AO$6,IF(Budget_period="quarterly","Quarter "&amp;AO$6,"Year "&amp;AO$6))</f>
        <v>Year 34</v>
      </c>
      <c r="AP144" s="73" t="str">
        <f>IF(Budget_period="monthly","Month "&amp;AP$6,IF(Budget_period="quarterly","Quarter "&amp;AP$6,"Year "&amp;AP$6))</f>
        <v>Year 35</v>
      </c>
      <c r="AQ144" s="73" t="str">
        <f>IF(Budget_period="monthly","Month "&amp;AQ$6,IF(Budget_period="quarterly","Quarter "&amp;AQ$6,"Year "&amp;AQ$6))</f>
        <v>Year 36</v>
      </c>
      <c r="AR144" s="73" t="str">
        <f>IF(Budget_period="monthly","Month "&amp;AR$6,IF(Budget_period="quarterly","Quarter "&amp;AR$6,"Year "&amp;AR$6))</f>
        <v>Year 37</v>
      </c>
      <c r="AS144" s="73" t="str">
        <f>IF(Budget_period="monthly","Month "&amp;AS$6,IF(Budget_period="quarterly","Quarter "&amp;AS$6,"Year "&amp;AS$6))</f>
        <v>Year 38</v>
      </c>
      <c r="AT144" s="73" t="str">
        <f>IF(Budget_period="monthly","Month "&amp;AT$6,IF(Budget_period="quarterly","Quarter "&amp;AT$6,"Year "&amp;AT$6))</f>
        <v>Year 39</v>
      </c>
      <c r="AU144" s="73" t="str">
        <f>IF(Budget_period="monthly","Month "&amp;AU$6,IF(Budget_period="quarterly","Quarter "&amp;AU$6,"Year "&amp;AU$6))</f>
        <v>Year 40</v>
      </c>
      <c r="AV144" s="73" t="str">
        <f>IF(Budget_period="monthly","Month "&amp;AV$6,IF(Budget_period="quarterly","Quarter "&amp;AV$6,"Year "&amp;AV$6))</f>
        <v>Year 41</v>
      </c>
      <c r="AW144" s="73" t="str">
        <f>IF(Budget_period="monthly","Month "&amp;AW$6,IF(Budget_period="quarterly","Quarter "&amp;AW$6,"Year "&amp;AW$6))</f>
        <v>Year 42</v>
      </c>
      <c r="AX144" s="73" t="str">
        <f>IF(Budget_period="monthly","Month "&amp;AX$6,IF(Budget_period="quarterly","Quarter "&amp;AX$6,"Year "&amp;AX$6))</f>
        <v>Year 43</v>
      </c>
      <c r="AY144" s="73" t="str">
        <f>IF(Budget_period="monthly","Month "&amp;AY$6,IF(Budget_period="quarterly","Quarter "&amp;AY$6,"Year "&amp;AY$6))</f>
        <v>Year 44</v>
      </c>
      <c r="AZ144" s="73" t="str">
        <f>IF(Budget_period="monthly","Month "&amp;AZ$6,IF(Budget_period="quarterly","Quarter "&amp;AZ$6,"Year "&amp;AZ$6))</f>
        <v>Year 45</v>
      </c>
      <c r="BA144" s="73" t="str">
        <f>IF(Budget_period="monthly","Month "&amp;BA$6,IF(Budget_period="quarterly","Quarter "&amp;BA$6,"Year "&amp;BA$6))</f>
        <v>Year 46</v>
      </c>
      <c r="BB144" s="73" t="str">
        <f>IF(Budget_period="monthly","Month "&amp;BB$6,IF(Budget_period="quarterly","Quarter "&amp;BB$6,"Year "&amp;BB$6))</f>
        <v>Year 47</v>
      </c>
      <c r="BC144" s="73" t="str">
        <f>IF(Budget_period="monthly","Month "&amp;BC$6,IF(Budget_period="quarterly","Quarter "&amp;BC$6,"Year "&amp;BC$6))</f>
        <v>Year 48</v>
      </c>
      <c r="BD144" s="73" t="str">
        <f>IF(Budget_period="monthly","Month "&amp;BD$6,IF(Budget_period="quarterly","Quarter "&amp;BD$6,"Year "&amp;BD$6))</f>
        <v>Year 49</v>
      </c>
      <c r="BE144" s="73" t="str">
        <f>IF(Budget_period="monthly","Month "&amp;BE$6,IF(Budget_period="quarterly","Quarter "&amp;BE$6,"Year "&amp;BE$6))</f>
        <v>Year 50</v>
      </c>
      <c r="BF144" s="73" t="str">
        <f>IF(Budget_period="monthly","Month "&amp;BF$6,IF(Budget_period="quarterly","Quarter "&amp;BF$6,"Year "&amp;BF$6))</f>
        <v>Year 51</v>
      </c>
      <c r="BG144" s="73" t="str">
        <f>IF(Budget_period="monthly","Month "&amp;BG$6,IF(Budget_period="quarterly","Quarter "&amp;BG$6,"Year "&amp;BG$6))</f>
        <v>Year 52</v>
      </c>
      <c r="BH144" s="73" t="str">
        <f>IF(Budget_period="monthly","Month "&amp;BH$6,IF(Budget_period="quarterly","Quarter "&amp;BH$6,"Year "&amp;BH$6))</f>
        <v>Year 53</v>
      </c>
      <c r="BI144" s="73" t="str">
        <f>IF(Budget_period="monthly","Month "&amp;BI$6,IF(Budget_period="quarterly","Quarter "&amp;BI$6,"Year "&amp;BI$6))</f>
        <v>Year 54</v>
      </c>
      <c r="BJ144" s="73" t="str">
        <f>IF(Budget_period="monthly","Month "&amp;BJ$6,IF(Budget_period="quarterly","Quarter "&amp;BJ$6,"Year "&amp;BJ$6))</f>
        <v>Year 55</v>
      </c>
      <c r="BK144" s="73" t="str">
        <f>IF(Budget_period="monthly","Month "&amp;BK$6,IF(Budget_period="quarterly","Quarter "&amp;BK$6,"Year "&amp;BK$6))</f>
        <v>Year 56</v>
      </c>
      <c r="BL144" s="73" t="str">
        <f>IF(Budget_period="monthly","Month "&amp;BL$6,IF(Budget_period="quarterly","Quarter "&amp;BL$6,"Year "&amp;BL$6))</f>
        <v>Year 57</v>
      </c>
      <c r="BM144" s="73" t="str">
        <f>IF(Budget_period="monthly","Month "&amp;BM$6,IF(Budget_period="quarterly","Quarter "&amp;BM$6,"Year "&amp;BM$6))</f>
        <v>Year 58</v>
      </c>
      <c r="BN144" s="73" t="str">
        <f>IF(Budget_period="monthly","Month "&amp;BN$6,IF(Budget_period="quarterly","Quarter "&amp;BN$6,"Year "&amp;BN$6))</f>
        <v>Year 59</v>
      </c>
      <c r="BO144" s="73" t="str">
        <f>IF(Budget_period="monthly","Month "&amp;BO$6,IF(Budget_period="quarterly","Quarter "&amp;BO$6,"Year "&amp;BO$6))</f>
        <v>Year 60</v>
      </c>
      <c r="BP144" s="15"/>
      <c r="BQ144" s="15"/>
      <c r="BR144" s="15"/>
    </row>
    <row r="145" ht="15.75" customHeight="1">
      <c r="A145" s="15"/>
      <c r="B145" s="107" t="s">
        <v>32</v>
      </c>
      <c r="C145" s="71"/>
      <c r="D145" s="77" t="s">
        <v>157</v>
      </c>
      <c r="E145" s="108" t="str">
        <f>IF(D145=$D$143,"Auto-Calculated","Do not enter figures in this row")</f>
        <v>Auto-Calculated</v>
      </c>
      <c r="F145" s="77"/>
      <c r="G145" s="109" t="str">
        <f t="shared" ref="G145:G147" si="31">B145</f>
        <v>Overheads</v>
      </c>
      <c r="H145" s="110">
        <f t="shared" ref="H145:BO145" si="30">IF($D$143=$D$145, H44*0.25+(H140)*0.05,"")</f>
        <v>0</v>
      </c>
      <c r="I145" s="110">
        <f t="shared" si="30"/>
        <v>0</v>
      </c>
      <c r="J145" s="110">
        <f t="shared" si="30"/>
        <v>0</v>
      </c>
      <c r="K145" s="110">
        <f t="shared" si="30"/>
        <v>0</v>
      </c>
      <c r="L145" s="110">
        <f t="shared" si="30"/>
        <v>0</v>
      </c>
      <c r="M145" s="110">
        <f t="shared" si="30"/>
        <v>0</v>
      </c>
      <c r="N145" s="110">
        <f t="shared" si="30"/>
        <v>0</v>
      </c>
      <c r="O145" s="110">
        <f t="shared" si="30"/>
        <v>0</v>
      </c>
      <c r="P145" s="110">
        <f t="shared" si="30"/>
        <v>0</v>
      </c>
      <c r="Q145" s="110">
        <f t="shared" si="30"/>
        <v>0</v>
      </c>
      <c r="R145" s="110">
        <f t="shared" si="30"/>
        <v>0</v>
      </c>
      <c r="S145" s="110">
        <f t="shared" si="30"/>
        <v>0</v>
      </c>
      <c r="T145" s="110">
        <f t="shared" si="30"/>
        <v>0</v>
      </c>
      <c r="U145" s="110">
        <f t="shared" si="30"/>
        <v>0</v>
      </c>
      <c r="V145" s="110">
        <f t="shared" si="30"/>
        <v>0</v>
      </c>
      <c r="W145" s="110">
        <f t="shared" si="30"/>
        <v>0</v>
      </c>
      <c r="X145" s="110">
        <f t="shared" si="30"/>
        <v>0</v>
      </c>
      <c r="Y145" s="110">
        <f t="shared" si="30"/>
        <v>0</v>
      </c>
      <c r="Z145" s="110">
        <f t="shared" si="30"/>
        <v>0</v>
      </c>
      <c r="AA145" s="110">
        <f t="shared" si="30"/>
        <v>0</v>
      </c>
      <c r="AB145" s="110">
        <f t="shared" si="30"/>
        <v>0</v>
      </c>
      <c r="AC145" s="110">
        <f t="shared" si="30"/>
        <v>0</v>
      </c>
      <c r="AD145" s="110">
        <f t="shared" si="30"/>
        <v>0</v>
      </c>
      <c r="AE145" s="110">
        <f t="shared" si="30"/>
        <v>0</v>
      </c>
      <c r="AF145" s="110">
        <f t="shared" si="30"/>
        <v>0</v>
      </c>
      <c r="AG145" s="110">
        <f t="shared" si="30"/>
        <v>0</v>
      </c>
      <c r="AH145" s="110">
        <f t="shared" si="30"/>
        <v>0</v>
      </c>
      <c r="AI145" s="110">
        <f t="shared" si="30"/>
        <v>0</v>
      </c>
      <c r="AJ145" s="110">
        <f t="shared" si="30"/>
        <v>0</v>
      </c>
      <c r="AK145" s="110">
        <f t="shared" si="30"/>
        <v>0</v>
      </c>
      <c r="AL145" s="110">
        <f t="shared" si="30"/>
        <v>0</v>
      </c>
      <c r="AM145" s="110">
        <f t="shared" si="30"/>
        <v>0</v>
      </c>
      <c r="AN145" s="110">
        <f t="shared" si="30"/>
        <v>0</v>
      </c>
      <c r="AO145" s="110">
        <f t="shared" si="30"/>
        <v>0</v>
      </c>
      <c r="AP145" s="110">
        <f t="shared" si="30"/>
        <v>0</v>
      </c>
      <c r="AQ145" s="110">
        <f t="shared" si="30"/>
        <v>0</v>
      </c>
      <c r="AR145" s="110">
        <f t="shared" si="30"/>
        <v>0</v>
      </c>
      <c r="AS145" s="110">
        <f t="shared" si="30"/>
        <v>0</v>
      </c>
      <c r="AT145" s="110">
        <f t="shared" si="30"/>
        <v>0</v>
      </c>
      <c r="AU145" s="110">
        <f t="shared" si="30"/>
        <v>0</v>
      </c>
      <c r="AV145" s="110">
        <f t="shared" si="30"/>
        <v>0</v>
      </c>
      <c r="AW145" s="110">
        <f t="shared" si="30"/>
        <v>0</v>
      </c>
      <c r="AX145" s="110">
        <f t="shared" si="30"/>
        <v>0</v>
      </c>
      <c r="AY145" s="110">
        <f t="shared" si="30"/>
        <v>0</v>
      </c>
      <c r="AZ145" s="110">
        <f t="shared" si="30"/>
        <v>0</v>
      </c>
      <c r="BA145" s="110">
        <f t="shared" si="30"/>
        <v>0</v>
      </c>
      <c r="BB145" s="110">
        <f t="shared" si="30"/>
        <v>0</v>
      </c>
      <c r="BC145" s="110">
        <f t="shared" si="30"/>
        <v>0</v>
      </c>
      <c r="BD145" s="110">
        <f t="shared" si="30"/>
        <v>0</v>
      </c>
      <c r="BE145" s="110">
        <f t="shared" si="30"/>
        <v>0</v>
      </c>
      <c r="BF145" s="110">
        <f t="shared" si="30"/>
        <v>0</v>
      </c>
      <c r="BG145" s="110">
        <f t="shared" si="30"/>
        <v>0</v>
      </c>
      <c r="BH145" s="110">
        <f t="shared" si="30"/>
        <v>0</v>
      </c>
      <c r="BI145" s="110">
        <f t="shared" si="30"/>
        <v>0</v>
      </c>
      <c r="BJ145" s="110">
        <f t="shared" si="30"/>
        <v>0</v>
      </c>
      <c r="BK145" s="110">
        <f t="shared" si="30"/>
        <v>0</v>
      </c>
      <c r="BL145" s="110">
        <f t="shared" si="30"/>
        <v>0</v>
      </c>
      <c r="BM145" s="110">
        <f t="shared" si="30"/>
        <v>0</v>
      </c>
      <c r="BN145" s="110">
        <f t="shared" si="30"/>
        <v>0</v>
      </c>
      <c r="BO145" s="110">
        <f t="shared" si="30"/>
        <v>0</v>
      </c>
      <c r="BP145" s="82"/>
      <c r="BQ145" s="83">
        <f t="shared" ref="BQ145:BQ147" si="33">SUM($H145:$BO145)</f>
        <v>0</v>
      </c>
      <c r="BR145" s="83">
        <f t="shared" ref="BR145:BR147" si="34">sumif($H$13:$BO$13,"ADD UNAVOIDABLE COSTS",H145:BO145)</f>
        <v>0</v>
      </c>
    </row>
    <row r="146" ht="15.75" customHeight="1">
      <c r="A146" s="15"/>
      <c r="B146" s="107" t="s">
        <v>32</v>
      </c>
      <c r="C146" s="71"/>
      <c r="D146" s="77" t="s">
        <v>161</v>
      </c>
      <c r="E146" s="108" t="str">
        <f t="shared" ref="E146:E147" si="35">IF(D146=$D$143,"Please add details","Do not enter figures in this row")</f>
        <v>Do not enter figures in this row</v>
      </c>
      <c r="F146" s="111"/>
      <c r="G146" s="109" t="str">
        <f t="shared" si="31"/>
        <v>Overheads</v>
      </c>
      <c r="H146" s="110">
        <f t="shared" ref="H146:BO146" si="32">IF($D$146 = $D$143, $F$146 * H$44, 0)</f>
        <v>0</v>
      </c>
      <c r="I146" s="110">
        <f t="shared" si="32"/>
        <v>0</v>
      </c>
      <c r="J146" s="110">
        <f t="shared" si="32"/>
        <v>0</v>
      </c>
      <c r="K146" s="110">
        <f t="shared" si="32"/>
        <v>0</v>
      </c>
      <c r="L146" s="110">
        <f t="shared" si="32"/>
        <v>0</v>
      </c>
      <c r="M146" s="110">
        <f t="shared" si="32"/>
        <v>0</v>
      </c>
      <c r="N146" s="110">
        <f t="shared" si="32"/>
        <v>0</v>
      </c>
      <c r="O146" s="110">
        <f t="shared" si="32"/>
        <v>0</v>
      </c>
      <c r="P146" s="110">
        <f t="shared" si="32"/>
        <v>0</v>
      </c>
      <c r="Q146" s="110">
        <f t="shared" si="32"/>
        <v>0</v>
      </c>
      <c r="R146" s="110">
        <f t="shared" si="32"/>
        <v>0</v>
      </c>
      <c r="S146" s="110">
        <f t="shared" si="32"/>
        <v>0</v>
      </c>
      <c r="T146" s="110">
        <f t="shared" si="32"/>
        <v>0</v>
      </c>
      <c r="U146" s="110">
        <f t="shared" si="32"/>
        <v>0</v>
      </c>
      <c r="V146" s="110">
        <f t="shared" si="32"/>
        <v>0</v>
      </c>
      <c r="W146" s="110">
        <f t="shared" si="32"/>
        <v>0</v>
      </c>
      <c r="X146" s="110">
        <f t="shared" si="32"/>
        <v>0</v>
      </c>
      <c r="Y146" s="110">
        <f t="shared" si="32"/>
        <v>0</v>
      </c>
      <c r="Z146" s="110">
        <f t="shared" si="32"/>
        <v>0</v>
      </c>
      <c r="AA146" s="110">
        <f t="shared" si="32"/>
        <v>0</v>
      </c>
      <c r="AB146" s="110">
        <f t="shared" si="32"/>
        <v>0</v>
      </c>
      <c r="AC146" s="110">
        <f t="shared" si="32"/>
        <v>0</v>
      </c>
      <c r="AD146" s="110">
        <f t="shared" si="32"/>
        <v>0</v>
      </c>
      <c r="AE146" s="110">
        <f t="shared" si="32"/>
        <v>0</v>
      </c>
      <c r="AF146" s="110">
        <f t="shared" si="32"/>
        <v>0</v>
      </c>
      <c r="AG146" s="110">
        <f t="shared" si="32"/>
        <v>0</v>
      </c>
      <c r="AH146" s="110">
        <f t="shared" si="32"/>
        <v>0</v>
      </c>
      <c r="AI146" s="110">
        <f t="shared" si="32"/>
        <v>0</v>
      </c>
      <c r="AJ146" s="110">
        <f t="shared" si="32"/>
        <v>0</v>
      </c>
      <c r="AK146" s="110">
        <f t="shared" si="32"/>
        <v>0</v>
      </c>
      <c r="AL146" s="110">
        <f t="shared" si="32"/>
        <v>0</v>
      </c>
      <c r="AM146" s="110">
        <f t="shared" si="32"/>
        <v>0</v>
      </c>
      <c r="AN146" s="110">
        <f t="shared" si="32"/>
        <v>0</v>
      </c>
      <c r="AO146" s="110">
        <f t="shared" si="32"/>
        <v>0</v>
      </c>
      <c r="AP146" s="110">
        <f t="shared" si="32"/>
        <v>0</v>
      </c>
      <c r="AQ146" s="110">
        <f t="shared" si="32"/>
        <v>0</v>
      </c>
      <c r="AR146" s="110">
        <f t="shared" si="32"/>
        <v>0</v>
      </c>
      <c r="AS146" s="110">
        <f t="shared" si="32"/>
        <v>0</v>
      </c>
      <c r="AT146" s="110">
        <f t="shared" si="32"/>
        <v>0</v>
      </c>
      <c r="AU146" s="110">
        <f t="shared" si="32"/>
        <v>0</v>
      </c>
      <c r="AV146" s="110">
        <f t="shared" si="32"/>
        <v>0</v>
      </c>
      <c r="AW146" s="110">
        <f t="shared" si="32"/>
        <v>0</v>
      </c>
      <c r="AX146" s="110">
        <f t="shared" si="32"/>
        <v>0</v>
      </c>
      <c r="AY146" s="110">
        <f t="shared" si="32"/>
        <v>0</v>
      </c>
      <c r="AZ146" s="110">
        <f t="shared" si="32"/>
        <v>0</v>
      </c>
      <c r="BA146" s="110">
        <f t="shared" si="32"/>
        <v>0</v>
      </c>
      <c r="BB146" s="110">
        <f t="shared" si="32"/>
        <v>0</v>
      </c>
      <c r="BC146" s="110">
        <f t="shared" si="32"/>
        <v>0</v>
      </c>
      <c r="BD146" s="110">
        <f t="shared" si="32"/>
        <v>0</v>
      </c>
      <c r="BE146" s="110">
        <f t="shared" si="32"/>
        <v>0</v>
      </c>
      <c r="BF146" s="110">
        <f t="shared" si="32"/>
        <v>0</v>
      </c>
      <c r="BG146" s="110">
        <f t="shared" si="32"/>
        <v>0</v>
      </c>
      <c r="BH146" s="110">
        <f t="shared" si="32"/>
        <v>0</v>
      </c>
      <c r="BI146" s="110">
        <f t="shared" si="32"/>
        <v>0</v>
      </c>
      <c r="BJ146" s="110">
        <f t="shared" si="32"/>
        <v>0</v>
      </c>
      <c r="BK146" s="110">
        <f t="shared" si="32"/>
        <v>0</v>
      </c>
      <c r="BL146" s="110">
        <f t="shared" si="32"/>
        <v>0</v>
      </c>
      <c r="BM146" s="110">
        <f t="shared" si="32"/>
        <v>0</v>
      </c>
      <c r="BN146" s="110">
        <f t="shared" si="32"/>
        <v>0</v>
      </c>
      <c r="BO146" s="110">
        <f t="shared" si="32"/>
        <v>0</v>
      </c>
      <c r="BP146" s="82"/>
      <c r="BQ146" s="83">
        <f t="shared" si="33"/>
        <v>0</v>
      </c>
      <c r="BR146" s="83">
        <f t="shared" si="34"/>
        <v>0</v>
      </c>
    </row>
    <row r="147" ht="15.75" customHeight="1">
      <c r="A147" s="15"/>
      <c r="B147" s="107" t="s">
        <v>32</v>
      </c>
      <c r="C147" s="71"/>
      <c r="D147" s="77" t="s">
        <v>162</v>
      </c>
      <c r="E147" s="108" t="str">
        <f t="shared" si="35"/>
        <v>Do not enter figures in this row</v>
      </c>
      <c r="F147" s="77"/>
      <c r="G147" s="109" t="str">
        <f t="shared" si="31"/>
        <v>Overheads</v>
      </c>
      <c r="H147" s="112"/>
      <c r="I147" s="112"/>
      <c r="J147" s="112"/>
      <c r="K147" s="112"/>
      <c r="L147" s="112"/>
      <c r="M147" s="112"/>
      <c r="N147" s="112"/>
      <c r="O147" s="112"/>
      <c r="P147" s="112"/>
      <c r="Q147" s="112"/>
      <c r="R147" s="112"/>
      <c r="S147" s="112"/>
      <c r="T147" s="112"/>
      <c r="U147" s="112"/>
      <c r="V147" s="112"/>
      <c r="W147" s="112"/>
      <c r="X147" s="112"/>
      <c r="Y147" s="112"/>
      <c r="Z147" s="112"/>
      <c r="AA147" s="112"/>
      <c r="AB147" s="110"/>
      <c r="AC147" s="110"/>
      <c r="AD147" s="110"/>
      <c r="AE147" s="110"/>
      <c r="AF147" s="110"/>
      <c r="AG147" s="110"/>
      <c r="AH147" s="110"/>
      <c r="AI147" s="110"/>
      <c r="AJ147" s="110"/>
      <c r="AK147" s="110"/>
      <c r="AL147" s="110"/>
      <c r="AM147" s="110"/>
      <c r="AN147" s="110"/>
      <c r="AO147" s="110"/>
      <c r="AP147" s="110"/>
      <c r="AQ147" s="110"/>
      <c r="AR147" s="110"/>
      <c r="AS147" s="110"/>
      <c r="AT147" s="110"/>
      <c r="AU147" s="110"/>
      <c r="AV147" s="110"/>
      <c r="AW147" s="110"/>
      <c r="AX147" s="110"/>
      <c r="AY147" s="110"/>
      <c r="AZ147" s="110"/>
      <c r="BA147" s="110"/>
      <c r="BB147" s="110"/>
      <c r="BC147" s="110"/>
      <c r="BD147" s="110"/>
      <c r="BE147" s="110"/>
      <c r="BF147" s="110"/>
      <c r="BG147" s="110"/>
      <c r="BH147" s="110"/>
      <c r="BI147" s="110"/>
      <c r="BJ147" s="110"/>
      <c r="BK147" s="110"/>
      <c r="BL147" s="110"/>
      <c r="BM147" s="110"/>
      <c r="BN147" s="110"/>
      <c r="BO147" s="110"/>
      <c r="BP147" s="82"/>
      <c r="BQ147" s="83">
        <f t="shared" si="33"/>
        <v>0</v>
      </c>
      <c r="BR147" s="83">
        <f t="shared" si="34"/>
        <v>0</v>
      </c>
    </row>
    <row r="148" ht="15.75" customHeight="1">
      <c r="A148" s="15"/>
      <c r="B148" s="89" t="s">
        <v>163</v>
      </c>
      <c r="C148" s="90"/>
      <c r="D148" s="90"/>
      <c r="E148" s="90"/>
      <c r="F148" s="90"/>
      <c r="G148" s="71"/>
      <c r="H148" s="91">
        <f t="shared" ref="H148:BO148" si="36">SUBTOTAL(9,H145:H147)</f>
        <v>0</v>
      </c>
      <c r="I148" s="91">
        <f t="shared" si="36"/>
        <v>0</v>
      </c>
      <c r="J148" s="91">
        <f t="shared" si="36"/>
        <v>0</v>
      </c>
      <c r="K148" s="91">
        <f t="shared" si="36"/>
        <v>0</v>
      </c>
      <c r="L148" s="91">
        <f t="shared" si="36"/>
        <v>0</v>
      </c>
      <c r="M148" s="91">
        <f t="shared" si="36"/>
        <v>0</v>
      </c>
      <c r="N148" s="91">
        <f t="shared" si="36"/>
        <v>0</v>
      </c>
      <c r="O148" s="91">
        <f t="shared" si="36"/>
        <v>0</v>
      </c>
      <c r="P148" s="91">
        <f t="shared" si="36"/>
        <v>0</v>
      </c>
      <c r="Q148" s="91">
        <f t="shared" si="36"/>
        <v>0</v>
      </c>
      <c r="R148" s="91">
        <f t="shared" si="36"/>
        <v>0</v>
      </c>
      <c r="S148" s="91">
        <f t="shared" si="36"/>
        <v>0</v>
      </c>
      <c r="T148" s="91">
        <f t="shared" si="36"/>
        <v>0</v>
      </c>
      <c r="U148" s="91">
        <f t="shared" si="36"/>
        <v>0</v>
      </c>
      <c r="V148" s="91">
        <f t="shared" si="36"/>
        <v>0</v>
      </c>
      <c r="W148" s="91">
        <f t="shared" si="36"/>
        <v>0</v>
      </c>
      <c r="X148" s="91">
        <f t="shared" si="36"/>
        <v>0</v>
      </c>
      <c r="Y148" s="91">
        <f t="shared" si="36"/>
        <v>0</v>
      </c>
      <c r="Z148" s="91">
        <f t="shared" si="36"/>
        <v>0</v>
      </c>
      <c r="AA148" s="91">
        <f t="shared" si="36"/>
        <v>0</v>
      </c>
      <c r="AB148" s="91">
        <f t="shared" si="36"/>
        <v>0</v>
      </c>
      <c r="AC148" s="91">
        <f t="shared" si="36"/>
        <v>0</v>
      </c>
      <c r="AD148" s="91">
        <f t="shared" si="36"/>
        <v>0</v>
      </c>
      <c r="AE148" s="91">
        <f t="shared" si="36"/>
        <v>0</v>
      </c>
      <c r="AF148" s="91">
        <f t="shared" si="36"/>
        <v>0</v>
      </c>
      <c r="AG148" s="91">
        <f t="shared" si="36"/>
        <v>0</v>
      </c>
      <c r="AH148" s="91">
        <f t="shared" si="36"/>
        <v>0</v>
      </c>
      <c r="AI148" s="91">
        <f t="shared" si="36"/>
        <v>0</v>
      </c>
      <c r="AJ148" s="91">
        <f t="shared" si="36"/>
        <v>0</v>
      </c>
      <c r="AK148" s="91">
        <f t="shared" si="36"/>
        <v>0</v>
      </c>
      <c r="AL148" s="91">
        <f t="shared" si="36"/>
        <v>0</v>
      </c>
      <c r="AM148" s="91">
        <f t="shared" si="36"/>
        <v>0</v>
      </c>
      <c r="AN148" s="91">
        <f t="shared" si="36"/>
        <v>0</v>
      </c>
      <c r="AO148" s="91">
        <f t="shared" si="36"/>
        <v>0</v>
      </c>
      <c r="AP148" s="91">
        <f t="shared" si="36"/>
        <v>0</v>
      </c>
      <c r="AQ148" s="91">
        <f t="shared" si="36"/>
        <v>0</v>
      </c>
      <c r="AR148" s="91">
        <f t="shared" si="36"/>
        <v>0</v>
      </c>
      <c r="AS148" s="91">
        <f t="shared" si="36"/>
        <v>0</v>
      </c>
      <c r="AT148" s="91">
        <f t="shared" si="36"/>
        <v>0</v>
      </c>
      <c r="AU148" s="91">
        <f t="shared" si="36"/>
        <v>0</v>
      </c>
      <c r="AV148" s="91">
        <f t="shared" si="36"/>
        <v>0</v>
      </c>
      <c r="AW148" s="91">
        <f t="shared" si="36"/>
        <v>0</v>
      </c>
      <c r="AX148" s="91">
        <f t="shared" si="36"/>
        <v>0</v>
      </c>
      <c r="AY148" s="91">
        <f t="shared" si="36"/>
        <v>0</v>
      </c>
      <c r="AZ148" s="91">
        <f t="shared" si="36"/>
        <v>0</v>
      </c>
      <c r="BA148" s="91">
        <f t="shared" si="36"/>
        <v>0</v>
      </c>
      <c r="BB148" s="91">
        <f t="shared" si="36"/>
        <v>0</v>
      </c>
      <c r="BC148" s="91">
        <f t="shared" si="36"/>
        <v>0</v>
      </c>
      <c r="BD148" s="91">
        <f t="shared" si="36"/>
        <v>0</v>
      </c>
      <c r="BE148" s="91">
        <f t="shared" si="36"/>
        <v>0</v>
      </c>
      <c r="BF148" s="91">
        <f t="shared" si="36"/>
        <v>0</v>
      </c>
      <c r="BG148" s="91">
        <f t="shared" si="36"/>
        <v>0</v>
      </c>
      <c r="BH148" s="91">
        <f t="shared" si="36"/>
        <v>0</v>
      </c>
      <c r="BI148" s="91">
        <f t="shared" si="36"/>
        <v>0</v>
      </c>
      <c r="BJ148" s="91">
        <f t="shared" si="36"/>
        <v>0</v>
      </c>
      <c r="BK148" s="91">
        <f t="shared" si="36"/>
        <v>0</v>
      </c>
      <c r="BL148" s="91">
        <f t="shared" si="36"/>
        <v>0</v>
      </c>
      <c r="BM148" s="91">
        <f t="shared" si="36"/>
        <v>0</v>
      </c>
      <c r="BN148" s="91">
        <f t="shared" si="36"/>
        <v>0</v>
      </c>
      <c r="BO148" s="91">
        <f t="shared" si="36"/>
        <v>0</v>
      </c>
      <c r="BP148" s="92"/>
      <c r="BQ148" s="93">
        <f t="shared" ref="BQ148:BR148" si="37">SUBTOTAL(9,BQ145:BQ147)</f>
        <v>0</v>
      </c>
      <c r="BR148" s="93">
        <f t="shared" si="37"/>
        <v>0</v>
      </c>
    </row>
    <row r="149" ht="15.75" customHeight="1">
      <c r="A149" s="15"/>
      <c r="B149" s="15"/>
      <c r="C149" s="15"/>
      <c r="D149" s="15"/>
      <c r="E149" s="15"/>
      <c r="F149" s="15"/>
      <c r="G149" s="15"/>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3"/>
      <c r="AL149" s="113"/>
      <c r="AM149" s="113"/>
      <c r="AN149" s="113"/>
      <c r="AO149" s="113"/>
      <c r="AP149" s="113"/>
      <c r="AQ149" s="113"/>
      <c r="AR149" s="113"/>
      <c r="AS149" s="113"/>
      <c r="AT149" s="113"/>
      <c r="AU149" s="113"/>
      <c r="AV149" s="113"/>
      <c r="AW149" s="113"/>
      <c r="AX149" s="113"/>
      <c r="AY149" s="113"/>
      <c r="AZ149" s="113"/>
      <c r="BA149" s="113"/>
      <c r="BB149" s="113"/>
      <c r="BC149" s="113"/>
      <c r="BD149" s="113"/>
      <c r="BE149" s="113"/>
      <c r="BF149" s="113"/>
      <c r="BG149" s="113"/>
      <c r="BH149" s="113"/>
      <c r="BI149" s="113"/>
      <c r="BJ149" s="113"/>
      <c r="BK149" s="113"/>
      <c r="BL149" s="113"/>
      <c r="BM149" s="113"/>
      <c r="BN149" s="113"/>
      <c r="BO149" s="113"/>
      <c r="BP149" s="92"/>
      <c r="BQ149" s="92"/>
      <c r="BR149" s="92"/>
    </row>
    <row r="150" ht="15.75" customHeight="1">
      <c r="A150" s="103"/>
      <c r="B150" s="89" t="s">
        <v>164</v>
      </c>
      <c r="C150" s="90"/>
      <c r="D150" s="90"/>
      <c r="E150" s="90"/>
      <c r="F150" s="90"/>
      <c r="G150" s="71"/>
      <c r="H150" s="91">
        <f t="shared" ref="H150:BO150" si="38">SUBTOTAL(9,H15:H148)</f>
        <v>0</v>
      </c>
      <c r="I150" s="91">
        <f t="shared" si="38"/>
        <v>0</v>
      </c>
      <c r="J150" s="91">
        <f t="shared" si="38"/>
        <v>0</v>
      </c>
      <c r="K150" s="91">
        <f t="shared" si="38"/>
        <v>0</v>
      </c>
      <c r="L150" s="91">
        <f t="shared" si="38"/>
        <v>0</v>
      </c>
      <c r="M150" s="91">
        <f t="shared" si="38"/>
        <v>0</v>
      </c>
      <c r="N150" s="91">
        <f t="shared" si="38"/>
        <v>0</v>
      </c>
      <c r="O150" s="91">
        <f t="shared" si="38"/>
        <v>0</v>
      </c>
      <c r="P150" s="91">
        <f t="shared" si="38"/>
        <v>0</v>
      </c>
      <c r="Q150" s="91">
        <f t="shared" si="38"/>
        <v>0</v>
      </c>
      <c r="R150" s="91">
        <f t="shared" si="38"/>
        <v>0</v>
      </c>
      <c r="S150" s="91">
        <f t="shared" si="38"/>
        <v>0</v>
      </c>
      <c r="T150" s="91">
        <f t="shared" si="38"/>
        <v>0</v>
      </c>
      <c r="U150" s="91">
        <f t="shared" si="38"/>
        <v>0</v>
      </c>
      <c r="V150" s="91">
        <f t="shared" si="38"/>
        <v>0</v>
      </c>
      <c r="W150" s="91">
        <f t="shared" si="38"/>
        <v>0</v>
      </c>
      <c r="X150" s="91">
        <f t="shared" si="38"/>
        <v>0</v>
      </c>
      <c r="Y150" s="91">
        <f t="shared" si="38"/>
        <v>0</v>
      </c>
      <c r="Z150" s="91">
        <f t="shared" si="38"/>
        <v>0</v>
      </c>
      <c r="AA150" s="91">
        <f t="shared" si="38"/>
        <v>0</v>
      </c>
      <c r="AB150" s="91">
        <f t="shared" si="38"/>
        <v>0</v>
      </c>
      <c r="AC150" s="91">
        <f t="shared" si="38"/>
        <v>0</v>
      </c>
      <c r="AD150" s="91">
        <f t="shared" si="38"/>
        <v>0</v>
      </c>
      <c r="AE150" s="91">
        <f t="shared" si="38"/>
        <v>0</v>
      </c>
      <c r="AF150" s="91">
        <f t="shared" si="38"/>
        <v>0</v>
      </c>
      <c r="AG150" s="91">
        <f t="shared" si="38"/>
        <v>0</v>
      </c>
      <c r="AH150" s="91">
        <f t="shared" si="38"/>
        <v>0</v>
      </c>
      <c r="AI150" s="91">
        <f t="shared" si="38"/>
        <v>0</v>
      </c>
      <c r="AJ150" s="91">
        <f t="shared" si="38"/>
        <v>0</v>
      </c>
      <c r="AK150" s="91">
        <f t="shared" si="38"/>
        <v>0</v>
      </c>
      <c r="AL150" s="91">
        <f t="shared" si="38"/>
        <v>0</v>
      </c>
      <c r="AM150" s="91">
        <f t="shared" si="38"/>
        <v>0</v>
      </c>
      <c r="AN150" s="91">
        <f t="shared" si="38"/>
        <v>0</v>
      </c>
      <c r="AO150" s="91">
        <f t="shared" si="38"/>
        <v>0</v>
      </c>
      <c r="AP150" s="91">
        <f t="shared" si="38"/>
        <v>0</v>
      </c>
      <c r="AQ150" s="91">
        <f t="shared" si="38"/>
        <v>0</v>
      </c>
      <c r="AR150" s="91">
        <f t="shared" si="38"/>
        <v>0</v>
      </c>
      <c r="AS150" s="91">
        <f t="shared" si="38"/>
        <v>0</v>
      </c>
      <c r="AT150" s="91">
        <f t="shared" si="38"/>
        <v>0</v>
      </c>
      <c r="AU150" s="91">
        <f t="shared" si="38"/>
        <v>0</v>
      </c>
      <c r="AV150" s="91">
        <f t="shared" si="38"/>
        <v>0</v>
      </c>
      <c r="AW150" s="91">
        <f t="shared" si="38"/>
        <v>0</v>
      </c>
      <c r="AX150" s="91">
        <f t="shared" si="38"/>
        <v>0</v>
      </c>
      <c r="AY150" s="91">
        <f t="shared" si="38"/>
        <v>0</v>
      </c>
      <c r="AZ150" s="91">
        <f t="shared" si="38"/>
        <v>0</v>
      </c>
      <c r="BA150" s="91">
        <f t="shared" si="38"/>
        <v>0</v>
      </c>
      <c r="BB150" s="91">
        <f t="shared" si="38"/>
        <v>0</v>
      </c>
      <c r="BC150" s="91">
        <f t="shared" si="38"/>
        <v>0</v>
      </c>
      <c r="BD150" s="91">
        <f t="shared" si="38"/>
        <v>0</v>
      </c>
      <c r="BE150" s="91">
        <f t="shared" si="38"/>
        <v>0</v>
      </c>
      <c r="BF150" s="91">
        <f t="shared" si="38"/>
        <v>0</v>
      </c>
      <c r="BG150" s="91">
        <f t="shared" si="38"/>
        <v>0</v>
      </c>
      <c r="BH150" s="91">
        <f t="shared" si="38"/>
        <v>0</v>
      </c>
      <c r="BI150" s="91">
        <f t="shared" si="38"/>
        <v>0</v>
      </c>
      <c r="BJ150" s="91">
        <f t="shared" si="38"/>
        <v>0</v>
      </c>
      <c r="BK150" s="91">
        <f t="shared" si="38"/>
        <v>0</v>
      </c>
      <c r="BL150" s="91">
        <f t="shared" si="38"/>
        <v>0</v>
      </c>
      <c r="BM150" s="91">
        <f t="shared" si="38"/>
        <v>0</v>
      </c>
      <c r="BN150" s="91">
        <f t="shared" si="38"/>
        <v>0</v>
      </c>
      <c r="BO150" s="91">
        <f t="shared" si="38"/>
        <v>0</v>
      </c>
      <c r="BP150" s="92"/>
      <c r="BQ150" s="93">
        <f t="shared" ref="BQ150:BR150" si="39">SUBTOTAL(9,BQ15:BQ148)</f>
        <v>0</v>
      </c>
      <c r="BR150" s="93">
        <f t="shared" si="39"/>
        <v>0</v>
      </c>
    </row>
    <row r="151" ht="15.75" customHeight="1">
      <c r="A151" s="114"/>
      <c r="B151" s="114"/>
      <c r="C151" s="114"/>
      <c r="D151" s="114"/>
      <c r="E151" s="114"/>
      <c r="F151" s="114"/>
      <c r="G151" s="114"/>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5"/>
      <c r="AL151" s="115"/>
      <c r="AM151" s="115"/>
      <c r="AN151" s="115"/>
      <c r="AO151" s="115"/>
      <c r="AP151" s="115"/>
      <c r="AQ151" s="115"/>
      <c r="AR151" s="115"/>
      <c r="AS151" s="115"/>
      <c r="AT151" s="115"/>
      <c r="AU151" s="115"/>
      <c r="AV151" s="115"/>
      <c r="AW151" s="115"/>
      <c r="AX151" s="115"/>
      <c r="AY151" s="115"/>
      <c r="AZ151" s="115"/>
      <c r="BA151" s="115"/>
      <c r="BB151" s="115"/>
      <c r="BC151" s="115"/>
      <c r="BD151" s="115"/>
      <c r="BE151" s="115"/>
      <c r="BF151" s="115"/>
      <c r="BG151" s="115"/>
      <c r="BH151" s="115"/>
      <c r="BI151" s="115"/>
      <c r="BJ151" s="115"/>
      <c r="BK151" s="115"/>
      <c r="BL151" s="115"/>
      <c r="BM151" s="115"/>
      <c r="BN151" s="115"/>
      <c r="BO151" s="115"/>
      <c r="BP151" s="114"/>
      <c r="BQ151" s="114"/>
      <c r="BR151" s="114"/>
    </row>
    <row r="152" ht="15.75" customHeight="1">
      <c r="A152" s="114"/>
      <c r="B152" s="114"/>
      <c r="C152" s="114"/>
      <c r="D152" s="114"/>
      <c r="E152" s="114"/>
      <c r="F152" s="114"/>
      <c r="G152" s="114"/>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5"/>
      <c r="AL152" s="115"/>
      <c r="AM152" s="115"/>
      <c r="AN152" s="115"/>
      <c r="AO152" s="115"/>
      <c r="AP152" s="115"/>
      <c r="AQ152" s="115"/>
      <c r="AR152" s="115"/>
      <c r="AS152" s="115"/>
      <c r="AT152" s="115"/>
      <c r="AU152" s="115"/>
      <c r="AV152" s="115"/>
      <c r="AW152" s="115"/>
      <c r="AX152" s="115"/>
      <c r="AY152" s="115"/>
      <c r="AZ152" s="115"/>
      <c r="BA152" s="115"/>
      <c r="BB152" s="115"/>
      <c r="BC152" s="115"/>
      <c r="BD152" s="115"/>
      <c r="BE152" s="115"/>
      <c r="BF152" s="115"/>
      <c r="BG152" s="115"/>
      <c r="BH152" s="115"/>
      <c r="BI152" s="115"/>
      <c r="BJ152" s="115"/>
      <c r="BK152" s="115"/>
      <c r="BL152" s="115"/>
      <c r="BM152" s="115"/>
      <c r="BN152" s="115"/>
      <c r="BO152" s="115"/>
      <c r="BP152" s="114"/>
      <c r="BQ152" s="114"/>
      <c r="BR152" s="114"/>
    </row>
    <row r="153" ht="15.75" customHeight="1">
      <c r="A153" s="114"/>
      <c r="B153" s="114"/>
      <c r="C153" s="114"/>
      <c r="D153" s="114"/>
      <c r="E153" s="114"/>
      <c r="F153" s="114"/>
      <c r="G153" s="114"/>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5"/>
      <c r="AL153" s="115"/>
      <c r="AM153" s="115"/>
      <c r="AN153" s="115"/>
      <c r="AO153" s="115"/>
      <c r="AP153" s="115"/>
      <c r="AQ153" s="115"/>
      <c r="AR153" s="115"/>
      <c r="AS153" s="115"/>
      <c r="AT153" s="115"/>
      <c r="AU153" s="115"/>
      <c r="AV153" s="115"/>
      <c r="AW153" s="115"/>
      <c r="AX153" s="115"/>
      <c r="AY153" s="115"/>
      <c r="AZ153" s="115"/>
      <c r="BA153" s="115"/>
      <c r="BB153" s="115"/>
      <c r="BC153" s="115"/>
      <c r="BD153" s="115"/>
      <c r="BE153" s="115"/>
      <c r="BF153" s="115"/>
      <c r="BG153" s="115"/>
      <c r="BH153" s="115"/>
      <c r="BI153" s="115"/>
      <c r="BJ153" s="115"/>
      <c r="BK153" s="115"/>
      <c r="BL153" s="115"/>
      <c r="BM153" s="115"/>
      <c r="BN153" s="115"/>
      <c r="BO153" s="115"/>
      <c r="BP153" s="114"/>
      <c r="BQ153" s="114"/>
      <c r="BR153" s="114"/>
    </row>
    <row r="154" ht="15.75" customHeight="1">
      <c r="A154" s="114"/>
      <c r="B154" s="114"/>
      <c r="C154" s="114"/>
      <c r="D154" s="114"/>
      <c r="E154" s="114"/>
      <c r="F154" s="114"/>
      <c r="G154" s="114"/>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5"/>
      <c r="AL154" s="115"/>
      <c r="AM154" s="115"/>
      <c r="AN154" s="115"/>
      <c r="AO154" s="115"/>
      <c r="AP154" s="115"/>
      <c r="AQ154" s="115"/>
      <c r="AR154" s="115"/>
      <c r="AS154" s="115"/>
      <c r="AT154" s="115"/>
      <c r="AU154" s="115"/>
      <c r="AV154" s="115"/>
      <c r="AW154" s="115"/>
      <c r="AX154" s="115"/>
      <c r="AY154" s="115"/>
      <c r="AZ154" s="115"/>
      <c r="BA154" s="115"/>
      <c r="BB154" s="115"/>
      <c r="BC154" s="115"/>
      <c r="BD154" s="115"/>
      <c r="BE154" s="115"/>
      <c r="BF154" s="115"/>
      <c r="BG154" s="115"/>
      <c r="BH154" s="115"/>
      <c r="BI154" s="115"/>
      <c r="BJ154" s="115"/>
      <c r="BK154" s="115"/>
      <c r="BL154" s="115"/>
      <c r="BM154" s="115"/>
      <c r="BN154" s="115"/>
      <c r="BO154" s="115"/>
      <c r="BP154" s="114"/>
      <c r="BQ154" s="114"/>
      <c r="BR154" s="114"/>
    </row>
    <row r="155" ht="15.75" customHeight="1">
      <c r="A155" s="114"/>
      <c r="B155" s="114"/>
      <c r="C155" s="114"/>
      <c r="D155" s="114"/>
      <c r="E155" s="114"/>
      <c r="F155" s="114"/>
      <c r="G155" s="114"/>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5"/>
      <c r="AL155" s="115"/>
      <c r="AM155" s="115"/>
      <c r="AN155" s="115"/>
      <c r="AO155" s="115"/>
      <c r="AP155" s="115"/>
      <c r="AQ155" s="115"/>
      <c r="AR155" s="115"/>
      <c r="AS155" s="115"/>
      <c r="AT155" s="115"/>
      <c r="AU155" s="115"/>
      <c r="AV155" s="115"/>
      <c r="AW155" s="115"/>
      <c r="AX155" s="115"/>
      <c r="AY155" s="115"/>
      <c r="AZ155" s="115"/>
      <c r="BA155" s="115"/>
      <c r="BB155" s="115"/>
      <c r="BC155" s="115"/>
      <c r="BD155" s="115"/>
      <c r="BE155" s="115"/>
      <c r="BF155" s="115"/>
      <c r="BG155" s="115"/>
      <c r="BH155" s="115"/>
      <c r="BI155" s="115"/>
      <c r="BJ155" s="115"/>
      <c r="BK155" s="115"/>
      <c r="BL155" s="115"/>
      <c r="BM155" s="115"/>
      <c r="BN155" s="115"/>
      <c r="BO155" s="115"/>
      <c r="BP155" s="114"/>
      <c r="BQ155" s="114"/>
      <c r="BR155" s="114"/>
    </row>
    <row r="156" ht="15.75" customHeight="1">
      <c r="A156" s="114"/>
      <c r="B156" s="114"/>
      <c r="C156" s="114"/>
      <c r="D156" s="114"/>
      <c r="E156" s="114"/>
      <c r="F156" s="114"/>
      <c r="G156" s="114"/>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5"/>
      <c r="AL156" s="115"/>
      <c r="AM156" s="115"/>
      <c r="AN156" s="115"/>
      <c r="AO156" s="115"/>
      <c r="AP156" s="115"/>
      <c r="AQ156" s="115"/>
      <c r="AR156" s="115"/>
      <c r="AS156" s="115"/>
      <c r="AT156" s="115"/>
      <c r="AU156" s="115"/>
      <c r="AV156" s="115"/>
      <c r="AW156" s="115"/>
      <c r="AX156" s="115"/>
      <c r="AY156" s="115"/>
      <c r="AZ156" s="115"/>
      <c r="BA156" s="115"/>
      <c r="BB156" s="115"/>
      <c r="BC156" s="115"/>
      <c r="BD156" s="115"/>
      <c r="BE156" s="115"/>
      <c r="BF156" s="115"/>
      <c r="BG156" s="115"/>
      <c r="BH156" s="115"/>
      <c r="BI156" s="115"/>
      <c r="BJ156" s="115"/>
      <c r="BK156" s="115"/>
      <c r="BL156" s="115"/>
      <c r="BM156" s="115"/>
      <c r="BN156" s="115"/>
      <c r="BO156" s="115"/>
      <c r="BP156" s="114"/>
      <c r="BQ156" s="114"/>
      <c r="BR156" s="114"/>
    </row>
    <row r="157" ht="15.75" customHeight="1">
      <c r="A157" s="114"/>
      <c r="B157" s="114"/>
      <c r="C157" s="114"/>
      <c r="D157" s="114"/>
      <c r="E157" s="114"/>
      <c r="F157" s="114"/>
      <c r="G157" s="114"/>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5"/>
      <c r="AL157" s="115"/>
      <c r="AM157" s="115"/>
      <c r="AN157" s="115"/>
      <c r="AO157" s="115"/>
      <c r="AP157" s="115"/>
      <c r="AQ157" s="115"/>
      <c r="AR157" s="115"/>
      <c r="AS157" s="115"/>
      <c r="AT157" s="115"/>
      <c r="AU157" s="115"/>
      <c r="AV157" s="115"/>
      <c r="AW157" s="115"/>
      <c r="AX157" s="115"/>
      <c r="AY157" s="115"/>
      <c r="AZ157" s="115"/>
      <c r="BA157" s="115"/>
      <c r="BB157" s="115"/>
      <c r="BC157" s="115"/>
      <c r="BD157" s="115"/>
      <c r="BE157" s="115"/>
      <c r="BF157" s="115"/>
      <c r="BG157" s="115"/>
      <c r="BH157" s="115"/>
      <c r="BI157" s="115"/>
      <c r="BJ157" s="115"/>
      <c r="BK157" s="115"/>
      <c r="BL157" s="115"/>
      <c r="BM157" s="115"/>
      <c r="BN157" s="115"/>
      <c r="BO157" s="115"/>
      <c r="BP157" s="114"/>
      <c r="BQ157" s="114"/>
      <c r="BR157" s="114"/>
    </row>
    <row r="158" ht="15.75" customHeight="1">
      <c r="A158" s="114"/>
      <c r="B158" s="114"/>
      <c r="C158" s="114"/>
      <c r="D158" s="114"/>
      <c r="E158" s="114"/>
      <c r="F158" s="114"/>
      <c r="G158" s="114"/>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5"/>
      <c r="AL158" s="115"/>
      <c r="AM158" s="115"/>
      <c r="AN158" s="115"/>
      <c r="AO158" s="115"/>
      <c r="AP158" s="115"/>
      <c r="AQ158" s="115"/>
      <c r="AR158" s="115"/>
      <c r="AS158" s="115"/>
      <c r="AT158" s="115"/>
      <c r="AU158" s="115"/>
      <c r="AV158" s="115"/>
      <c r="AW158" s="115"/>
      <c r="AX158" s="115"/>
      <c r="AY158" s="115"/>
      <c r="AZ158" s="115"/>
      <c r="BA158" s="115"/>
      <c r="BB158" s="115"/>
      <c r="BC158" s="115"/>
      <c r="BD158" s="115"/>
      <c r="BE158" s="115"/>
      <c r="BF158" s="115"/>
      <c r="BG158" s="115"/>
      <c r="BH158" s="115"/>
      <c r="BI158" s="115"/>
      <c r="BJ158" s="115"/>
      <c r="BK158" s="115"/>
      <c r="BL158" s="115"/>
      <c r="BM158" s="115"/>
      <c r="BN158" s="115"/>
      <c r="BO158" s="115"/>
      <c r="BP158" s="114"/>
      <c r="BQ158" s="114"/>
      <c r="BR158" s="114"/>
    </row>
    <row r="159" ht="15.75" customHeight="1">
      <c r="A159" s="114"/>
      <c r="B159" s="114"/>
      <c r="C159" s="114"/>
      <c r="D159" s="114"/>
      <c r="E159" s="114"/>
      <c r="F159" s="114"/>
      <c r="G159" s="114"/>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5"/>
      <c r="AL159" s="115"/>
      <c r="AM159" s="115"/>
      <c r="AN159" s="115"/>
      <c r="AO159" s="115"/>
      <c r="AP159" s="115"/>
      <c r="AQ159" s="115"/>
      <c r="AR159" s="115"/>
      <c r="AS159" s="115"/>
      <c r="AT159" s="115"/>
      <c r="AU159" s="115"/>
      <c r="AV159" s="115"/>
      <c r="AW159" s="115"/>
      <c r="AX159" s="115"/>
      <c r="AY159" s="115"/>
      <c r="AZ159" s="115"/>
      <c r="BA159" s="115"/>
      <c r="BB159" s="115"/>
      <c r="BC159" s="115"/>
      <c r="BD159" s="115"/>
      <c r="BE159" s="115"/>
      <c r="BF159" s="115"/>
      <c r="BG159" s="115"/>
      <c r="BH159" s="115"/>
      <c r="BI159" s="115"/>
      <c r="BJ159" s="115"/>
      <c r="BK159" s="115"/>
      <c r="BL159" s="115"/>
      <c r="BM159" s="115"/>
      <c r="BN159" s="115"/>
      <c r="BO159" s="115"/>
      <c r="BP159" s="114"/>
      <c r="BQ159" s="114"/>
      <c r="BR159" s="114"/>
    </row>
    <row r="160" ht="15.75" customHeight="1">
      <c r="A160" s="114"/>
      <c r="B160" s="114"/>
      <c r="C160" s="114"/>
      <c r="D160" s="114"/>
      <c r="E160" s="114"/>
      <c r="F160" s="114"/>
      <c r="G160" s="114"/>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5"/>
      <c r="AL160" s="115"/>
      <c r="AM160" s="115"/>
      <c r="AN160" s="115"/>
      <c r="AO160" s="115"/>
      <c r="AP160" s="115"/>
      <c r="AQ160" s="115"/>
      <c r="AR160" s="115"/>
      <c r="AS160" s="115"/>
      <c r="AT160" s="115"/>
      <c r="AU160" s="115"/>
      <c r="AV160" s="115"/>
      <c r="AW160" s="115"/>
      <c r="AX160" s="115"/>
      <c r="AY160" s="115"/>
      <c r="AZ160" s="115"/>
      <c r="BA160" s="115"/>
      <c r="BB160" s="115"/>
      <c r="BC160" s="115"/>
      <c r="BD160" s="115"/>
      <c r="BE160" s="115"/>
      <c r="BF160" s="115"/>
      <c r="BG160" s="115"/>
      <c r="BH160" s="115"/>
      <c r="BI160" s="115"/>
      <c r="BJ160" s="115"/>
      <c r="BK160" s="115"/>
      <c r="BL160" s="115"/>
      <c r="BM160" s="115"/>
      <c r="BN160" s="115"/>
      <c r="BO160" s="115"/>
      <c r="BP160" s="114"/>
      <c r="BQ160" s="114"/>
      <c r="BR160" s="114"/>
    </row>
    <row r="161" ht="15.75" customHeight="1">
      <c r="A161" s="114"/>
      <c r="B161" s="114"/>
      <c r="C161" s="114"/>
      <c r="D161" s="114"/>
      <c r="E161" s="114"/>
      <c r="F161" s="114"/>
      <c r="G161" s="114"/>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5"/>
      <c r="AL161" s="115"/>
      <c r="AM161" s="115"/>
      <c r="AN161" s="115"/>
      <c r="AO161" s="115"/>
      <c r="AP161" s="115"/>
      <c r="AQ161" s="115"/>
      <c r="AR161" s="115"/>
      <c r="AS161" s="115"/>
      <c r="AT161" s="115"/>
      <c r="AU161" s="115"/>
      <c r="AV161" s="115"/>
      <c r="AW161" s="115"/>
      <c r="AX161" s="115"/>
      <c r="AY161" s="115"/>
      <c r="AZ161" s="115"/>
      <c r="BA161" s="115"/>
      <c r="BB161" s="115"/>
      <c r="BC161" s="115"/>
      <c r="BD161" s="115"/>
      <c r="BE161" s="115"/>
      <c r="BF161" s="115"/>
      <c r="BG161" s="115"/>
      <c r="BH161" s="115"/>
      <c r="BI161" s="115"/>
      <c r="BJ161" s="115"/>
      <c r="BK161" s="115"/>
      <c r="BL161" s="115"/>
      <c r="BM161" s="115"/>
      <c r="BN161" s="115"/>
      <c r="BO161" s="115"/>
      <c r="BP161" s="114"/>
      <c r="BQ161" s="114"/>
      <c r="BR161" s="114"/>
    </row>
    <row r="162" ht="15.75" customHeight="1">
      <c r="A162" s="114"/>
      <c r="B162" s="114"/>
      <c r="C162" s="114"/>
      <c r="D162" s="114"/>
      <c r="E162" s="114"/>
      <c r="F162" s="114"/>
      <c r="G162" s="114"/>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5"/>
      <c r="AL162" s="115"/>
      <c r="AM162" s="115"/>
      <c r="AN162" s="115"/>
      <c r="AO162" s="115"/>
      <c r="AP162" s="115"/>
      <c r="AQ162" s="115"/>
      <c r="AR162" s="115"/>
      <c r="AS162" s="115"/>
      <c r="AT162" s="115"/>
      <c r="AU162" s="115"/>
      <c r="AV162" s="115"/>
      <c r="AW162" s="115"/>
      <c r="AX162" s="115"/>
      <c r="AY162" s="115"/>
      <c r="AZ162" s="115"/>
      <c r="BA162" s="115"/>
      <c r="BB162" s="115"/>
      <c r="BC162" s="115"/>
      <c r="BD162" s="115"/>
      <c r="BE162" s="115"/>
      <c r="BF162" s="115"/>
      <c r="BG162" s="115"/>
      <c r="BH162" s="115"/>
      <c r="BI162" s="115"/>
      <c r="BJ162" s="115"/>
      <c r="BK162" s="115"/>
      <c r="BL162" s="115"/>
      <c r="BM162" s="115"/>
      <c r="BN162" s="115"/>
      <c r="BO162" s="115"/>
      <c r="BP162" s="114"/>
      <c r="BQ162" s="114"/>
      <c r="BR162" s="114"/>
    </row>
    <row r="163" ht="15.75" customHeight="1">
      <c r="A163" s="114"/>
      <c r="B163" s="114"/>
      <c r="C163" s="114"/>
      <c r="D163" s="114"/>
      <c r="E163" s="114"/>
      <c r="F163" s="114"/>
      <c r="G163" s="114"/>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5"/>
      <c r="AX163" s="115"/>
      <c r="AY163" s="115"/>
      <c r="AZ163" s="115"/>
      <c r="BA163" s="115"/>
      <c r="BB163" s="115"/>
      <c r="BC163" s="115"/>
      <c r="BD163" s="115"/>
      <c r="BE163" s="115"/>
      <c r="BF163" s="115"/>
      <c r="BG163" s="115"/>
      <c r="BH163" s="115"/>
      <c r="BI163" s="115"/>
      <c r="BJ163" s="115"/>
      <c r="BK163" s="115"/>
      <c r="BL163" s="115"/>
      <c r="BM163" s="115"/>
      <c r="BN163" s="115"/>
      <c r="BO163" s="115"/>
      <c r="BP163" s="114"/>
      <c r="BQ163" s="114"/>
      <c r="BR163" s="114"/>
    </row>
    <row r="164" ht="15.75" customHeight="1">
      <c r="A164" s="114"/>
      <c r="B164" s="114"/>
      <c r="C164" s="114"/>
      <c r="D164" s="114"/>
      <c r="E164" s="114"/>
      <c r="F164" s="114"/>
      <c r="G164" s="114"/>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5"/>
      <c r="AL164" s="115"/>
      <c r="AM164" s="115"/>
      <c r="AN164" s="115"/>
      <c r="AO164" s="115"/>
      <c r="AP164" s="115"/>
      <c r="AQ164" s="115"/>
      <c r="AR164" s="115"/>
      <c r="AS164" s="115"/>
      <c r="AT164" s="115"/>
      <c r="AU164" s="115"/>
      <c r="AV164" s="115"/>
      <c r="AW164" s="115"/>
      <c r="AX164" s="115"/>
      <c r="AY164" s="115"/>
      <c r="AZ164" s="115"/>
      <c r="BA164" s="115"/>
      <c r="BB164" s="115"/>
      <c r="BC164" s="115"/>
      <c r="BD164" s="115"/>
      <c r="BE164" s="115"/>
      <c r="BF164" s="115"/>
      <c r="BG164" s="115"/>
      <c r="BH164" s="115"/>
      <c r="BI164" s="115"/>
      <c r="BJ164" s="115"/>
      <c r="BK164" s="115"/>
      <c r="BL164" s="115"/>
      <c r="BM164" s="115"/>
      <c r="BN164" s="115"/>
      <c r="BO164" s="115"/>
      <c r="BP164" s="114"/>
      <c r="BQ164" s="114"/>
      <c r="BR164" s="114"/>
    </row>
    <row r="165" ht="15.75" customHeight="1">
      <c r="A165" s="114"/>
      <c r="B165" s="114"/>
      <c r="C165" s="114"/>
      <c r="D165" s="114"/>
      <c r="E165" s="114"/>
      <c r="F165" s="114"/>
      <c r="G165" s="114"/>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5"/>
      <c r="AL165" s="115"/>
      <c r="AM165" s="115"/>
      <c r="AN165" s="115"/>
      <c r="AO165" s="115"/>
      <c r="AP165" s="115"/>
      <c r="AQ165" s="115"/>
      <c r="AR165" s="115"/>
      <c r="AS165" s="115"/>
      <c r="AT165" s="115"/>
      <c r="AU165" s="115"/>
      <c r="AV165" s="115"/>
      <c r="AW165" s="115"/>
      <c r="AX165" s="115"/>
      <c r="AY165" s="115"/>
      <c r="AZ165" s="115"/>
      <c r="BA165" s="115"/>
      <c r="BB165" s="115"/>
      <c r="BC165" s="115"/>
      <c r="BD165" s="115"/>
      <c r="BE165" s="115"/>
      <c r="BF165" s="115"/>
      <c r="BG165" s="115"/>
      <c r="BH165" s="115"/>
      <c r="BI165" s="115"/>
      <c r="BJ165" s="115"/>
      <c r="BK165" s="115"/>
      <c r="BL165" s="115"/>
      <c r="BM165" s="115"/>
      <c r="BN165" s="115"/>
      <c r="BO165" s="115"/>
      <c r="BP165" s="114"/>
      <c r="BQ165" s="114"/>
      <c r="BR165" s="114"/>
    </row>
    <row r="166" ht="15.75" customHeight="1">
      <c r="A166" s="114"/>
      <c r="B166" s="114"/>
      <c r="C166" s="114"/>
      <c r="D166" s="114"/>
      <c r="E166" s="114"/>
      <c r="F166" s="114"/>
      <c r="G166" s="114"/>
      <c r="H166" s="115"/>
      <c r="I166" s="115"/>
      <c r="J166" s="115"/>
      <c r="K166" s="115"/>
      <c r="L166" s="115"/>
      <c r="M166" s="115"/>
      <c r="N166" s="115"/>
      <c r="O166" s="115"/>
      <c r="P166" s="115"/>
      <c r="Q166" s="115"/>
      <c r="R166" s="115"/>
      <c r="S166" s="115"/>
      <c r="T166" s="115"/>
      <c r="U166" s="115"/>
      <c r="V166" s="115"/>
      <c r="W166" s="115"/>
      <c r="X166" s="115"/>
      <c r="Y166" s="115"/>
      <c r="Z166" s="115"/>
      <c r="AA166" s="115"/>
      <c r="AB166" s="115"/>
      <c r="AC166" s="115"/>
      <c r="AD166" s="115"/>
      <c r="AE166" s="115"/>
      <c r="AF166" s="115"/>
      <c r="AG166" s="115"/>
      <c r="AH166" s="115"/>
      <c r="AI166" s="115"/>
      <c r="AJ166" s="115"/>
      <c r="AK166" s="115"/>
      <c r="AL166" s="115"/>
      <c r="AM166" s="115"/>
      <c r="AN166" s="115"/>
      <c r="AO166" s="115"/>
      <c r="AP166" s="115"/>
      <c r="AQ166" s="115"/>
      <c r="AR166" s="115"/>
      <c r="AS166" s="115"/>
      <c r="AT166" s="115"/>
      <c r="AU166" s="115"/>
      <c r="AV166" s="115"/>
      <c r="AW166" s="115"/>
      <c r="AX166" s="115"/>
      <c r="AY166" s="115"/>
      <c r="AZ166" s="115"/>
      <c r="BA166" s="115"/>
      <c r="BB166" s="115"/>
      <c r="BC166" s="115"/>
      <c r="BD166" s="115"/>
      <c r="BE166" s="115"/>
      <c r="BF166" s="115"/>
      <c r="BG166" s="115"/>
      <c r="BH166" s="115"/>
      <c r="BI166" s="115"/>
      <c r="BJ166" s="115"/>
      <c r="BK166" s="115"/>
      <c r="BL166" s="115"/>
      <c r="BM166" s="115"/>
      <c r="BN166" s="115"/>
      <c r="BO166" s="115"/>
      <c r="BP166" s="114"/>
      <c r="BQ166" s="114"/>
      <c r="BR166" s="114"/>
    </row>
    <row r="167" ht="15.75" customHeight="1">
      <c r="A167" s="114"/>
      <c r="B167" s="114"/>
      <c r="C167" s="114"/>
      <c r="D167" s="114"/>
      <c r="E167" s="114"/>
      <c r="F167" s="114"/>
      <c r="G167" s="114"/>
      <c r="H167" s="115"/>
      <c r="I167" s="115"/>
      <c r="J167" s="115"/>
      <c r="K167" s="115"/>
      <c r="L167" s="115"/>
      <c r="M167" s="115"/>
      <c r="N167" s="115"/>
      <c r="O167" s="115"/>
      <c r="P167" s="115"/>
      <c r="Q167" s="115"/>
      <c r="R167" s="115"/>
      <c r="S167" s="115"/>
      <c r="T167" s="115"/>
      <c r="U167" s="115"/>
      <c r="V167" s="115"/>
      <c r="W167" s="115"/>
      <c r="X167" s="115"/>
      <c r="Y167" s="115"/>
      <c r="Z167" s="115"/>
      <c r="AA167" s="115"/>
      <c r="AB167" s="115"/>
      <c r="AC167" s="115"/>
      <c r="AD167" s="115"/>
      <c r="AE167" s="115"/>
      <c r="AF167" s="115"/>
      <c r="AG167" s="115"/>
      <c r="AH167" s="115"/>
      <c r="AI167" s="115"/>
      <c r="AJ167" s="115"/>
      <c r="AK167" s="115"/>
      <c r="AL167" s="115"/>
      <c r="AM167" s="115"/>
      <c r="AN167" s="115"/>
      <c r="AO167" s="115"/>
      <c r="AP167" s="115"/>
      <c r="AQ167" s="115"/>
      <c r="AR167" s="115"/>
      <c r="AS167" s="115"/>
      <c r="AT167" s="115"/>
      <c r="AU167" s="115"/>
      <c r="AV167" s="115"/>
      <c r="AW167" s="115"/>
      <c r="AX167" s="115"/>
      <c r="AY167" s="115"/>
      <c r="AZ167" s="115"/>
      <c r="BA167" s="115"/>
      <c r="BB167" s="115"/>
      <c r="BC167" s="115"/>
      <c r="BD167" s="115"/>
      <c r="BE167" s="115"/>
      <c r="BF167" s="115"/>
      <c r="BG167" s="115"/>
      <c r="BH167" s="115"/>
      <c r="BI167" s="115"/>
      <c r="BJ167" s="115"/>
      <c r="BK167" s="115"/>
      <c r="BL167" s="115"/>
      <c r="BM167" s="115"/>
      <c r="BN167" s="115"/>
      <c r="BO167" s="115"/>
      <c r="BP167" s="114"/>
      <c r="BQ167" s="114"/>
      <c r="BR167" s="114"/>
    </row>
    <row r="168" ht="15.75" customHeight="1">
      <c r="A168" s="114"/>
      <c r="B168" s="114"/>
      <c r="C168" s="114"/>
      <c r="D168" s="114"/>
      <c r="E168" s="114"/>
      <c r="F168" s="114"/>
      <c r="G168" s="114"/>
      <c r="H168" s="115"/>
      <c r="I168" s="115"/>
      <c r="J168" s="115"/>
      <c r="K168" s="115"/>
      <c r="L168" s="115"/>
      <c r="M168" s="115"/>
      <c r="N168" s="115"/>
      <c r="O168" s="115"/>
      <c r="P168" s="115"/>
      <c r="Q168" s="115"/>
      <c r="R168" s="115"/>
      <c r="S168" s="115"/>
      <c r="T168" s="115"/>
      <c r="U168" s="115"/>
      <c r="V168" s="115"/>
      <c r="W168" s="115"/>
      <c r="X168" s="115"/>
      <c r="Y168" s="115"/>
      <c r="Z168" s="115"/>
      <c r="AA168" s="115"/>
      <c r="AB168" s="115"/>
      <c r="AC168" s="115"/>
      <c r="AD168" s="115"/>
      <c r="AE168" s="115"/>
      <c r="AF168" s="115"/>
      <c r="AG168" s="115"/>
      <c r="AH168" s="115"/>
      <c r="AI168" s="115"/>
      <c r="AJ168" s="115"/>
      <c r="AK168" s="115"/>
      <c r="AL168" s="115"/>
      <c r="AM168" s="115"/>
      <c r="AN168" s="115"/>
      <c r="AO168" s="115"/>
      <c r="AP168" s="115"/>
      <c r="AQ168" s="115"/>
      <c r="AR168" s="115"/>
      <c r="AS168" s="115"/>
      <c r="AT168" s="115"/>
      <c r="AU168" s="115"/>
      <c r="AV168" s="115"/>
      <c r="AW168" s="115"/>
      <c r="AX168" s="115"/>
      <c r="AY168" s="115"/>
      <c r="AZ168" s="115"/>
      <c r="BA168" s="115"/>
      <c r="BB168" s="115"/>
      <c r="BC168" s="115"/>
      <c r="BD168" s="115"/>
      <c r="BE168" s="115"/>
      <c r="BF168" s="115"/>
      <c r="BG168" s="115"/>
      <c r="BH168" s="115"/>
      <c r="BI168" s="115"/>
      <c r="BJ168" s="115"/>
      <c r="BK168" s="115"/>
      <c r="BL168" s="115"/>
      <c r="BM168" s="115"/>
      <c r="BN168" s="115"/>
      <c r="BO168" s="115"/>
      <c r="BP168" s="114"/>
      <c r="BQ168" s="114"/>
      <c r="BR168" s="114"/>
    </row>
    <row r="169" ht="15.75" customHeight="1">
      <c r="A169" s="114"/>
      <c r="B169" s="114"/>
      <c r="C169" s="114"/>
      <c r="D169" s="114"/>
      <c r="E169" s="114"/>
      <c r="F169" s="114"/>
      <c r="G169" s="114"/>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5"/>
      <c r="AL169" s="115"/>
      <c r="AM169" s="115"/>
      <c r="AN169" s="115"/>
      <c r="AO169" s="115"/>
      <c r="AP169" s="115"/>
      <c r="AQ169" s="115"/>
      <c r="AR169" s="115"/>
      <c r="AS169" s="115"/>
      <c r="AT169" s="115"/>
      <c r="AU169" s="115"/>
      <c r="AV169" s="115"/>
      <c r="AW169" s="115"/>
      <c r="AX169" s="115"/>
      <c r="AY169" s="115"/>
      <c r="AZ169" s="115"/>
      <c r="BA169" s="115"/>
      <c r="BB169" s="115"/>
      <c r="BC169" s="115"/>
      <c r="BD169" s="115"/>
      <c r="BE169" s="115"/>
      <c r="BF169" s="115"/>
      <c r="BG169" s="115"/>
      <c r="BH169" s="115"/>
      <c r="BI169" s="115"/>
      <c r="BJ169" s="115"/>
      <c r="BK169" s="115"/>
      <c r="BL169" s="115"/>
      <c r="BM169" s="115"/>
      <c r="BN169" s="115"/>
      <c r="BO169" s="115"/>
      <c r="BP169" s="114"/>
      <c r="BQ169" s="114"/>
      <c r="BR169" s="114"/>
    </row>
    <row r="170" ht="15.75" customHeight="1">
      <c r="A170" s="114"/>
      <c r="B170" s="114"/>
      <c r="C170" s="114"/>
      <c r="D170" s="114"/>
      <c r="E170" s="114"/>
      <c r="F170" s="114"/>
      <c r="G170" s="114"/>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5"/>
      <c r="AY170" s="115"/>
      <c r="AZ170" s="115"/>
      <c r="BA170" s="115"/>
      <c r="BB170" s="115"/>
      <c r="BC170" s="115"/>
      <c r="BD170" s="115"/>
      <c r="BE170" s="115"/>
      <c r="BF170" s="115"/>
      <c r="BG170" s="115"/>
      <c r="BH170" s="115"/>
      <c r="BI170" s="115"/>
      <c r="BJ170" s="115"/>
      <c r="BK170" s="115"/>
      <c r="BL170" s="115"/>
      <c r="BM170" s="115"/>
      <c r="BN170" s="115"/>
      <c r="BO170" s="115"/>
      <c r="BP170" s="114"/>
      <c r="BQ170" s="114"/>
      <c r="BR170" s="114"/>
    </row>
    <row r="171" ht="15.75" customHeight="1">
      <c r="A171" s="114"/>
      <c r="B171" s="114"/>
      <c r="C171" s="114"/>
      <c r="D171" s="114"/>
      <c r="E171" s="114"/>
      <c r="F171" s="114"/>
      <c r="G171" s="114"/>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5"/>
      <c r="AL171" s="115"/>
      <c r="AM171" s="115"/>
      <c r="AN171" s="115"/>
      <c r="AO171" s="115"/>
      <c r="AP171" s="115"/>
      <c r="AQ171" s="115"/>
      <c r="AR171" s="115"/>
      <c r="AS171" s="115"/>
      <c r="AT171" s="115"/>
      <c r="AU171" s="115"/>
      <c r="AV171" s="115"/>
      <c r="AW171" s="115"/>
      <c r="AX171" s="115"/>
      <c r="AY171" s="115"/>
      <c r="AZ171" s="115"/>
      <c r="BA171" s="115"/>
      <c r="BB171" s="115"/>
      <c r="BC171" s="115"/>
      <c r="BD171" s="115"/>
      <c r="BE171" s="115"/>
      <c r="BF171" s="115"/>
      <c r="BG171" s="115"/>
      <c r="BH171" s="115"/>
      <c r="BI171" s="115"/>
      <c r="BJ171" s="115"/>
      <c r="BK171" s="115"/>
      <c r="BL171" s="115"/>
      <c r="BM171" s="115"/>
      <c r="BN171" s="115"/>
      <c r="BO171" s="115"/>
      <c r="BP171" s="114"/>
      <c r="BQ171" s="114"/>
      <c r="BR171" s="114"/>
    </row>
    <row r="172" ht="15.75" customHeight="1">
      <c r="A172" s="114"/>
      <c r="B172" s="114"/>
      <c r="C172" s="114"/>
      <c r="D172" s="114"/>
      <c r="E172" s="114"/>
      <c r="F172" s="114"/>
      <c r="G172" s="114"/>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5"/>
      <c r="AL172" s="115"/>
      <c r="AM172" s="115"/>
      <c r="AN172" s="115"/>
      <c r="AO172" s="115"/>
      <c r="AP172" s="115"/>
      <c r="AQ172" s="115"/>
      <c r="AR172" s="115"/>
      <c r="AS172" s="115"/>
      <c r="AT172" s="115"/>
      <c r="AU172" s="115"/>
      <c r="AV172" s="115"/>
      <c r="AW172" s="115"/>
      <c r="AX172" s="115"/>
      <c r="AY172" s="115"/>
      <c r="AZ172" s="115"/>
      <c r="BA172" s="115"/>
      <c r="BB172" s="115"/>
      <c r="BC172" s="115"/>
      <c r="BD172" s="115"/>
      <c r="BE172" s="115"/>
      <c r="BF172" s="115"/>
      <c r="BG172" s="115"/>
      <c r="BH172" s="115"/>
      <c r="BI172" s="115"/>
      <c r="BJ172" s="115"/>
      <c r="BK172" s="115"/>
      <c r="BL172" s="115"/>
      <c r="BM172" s="115"/>
      <c r="BN172" s="115"/>
      <c r="BO172" s="115"/>
      <c r="BP172" s="114"/>
      <c r="BQ172" s="114"/>
      <c r="BR172" s="114"/>
    </row>
    <row r="173" ht="15.75" customHeight="1">
      <c r="A173" s="114"/>
      <c r="B173" s="114"/>
      <c r="C173" s="114"/>
      <c r="D173" s="114"/>
      <c r="E173" s="114"/>
      <c r="F173" s="114"/>
      <c r="G173" s="114"/>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5"/>
      <c r="AL173" s="115"/>
      <c r="AM173" s="115"/>
      <c r="AN173" s="115"/>
      <c r="AO173" s="115"/>
      <c r="AP173" s="115"/>
      <c r="AQ173" s="115"/>
      <c r="AR173" s="115"/>
      <c r="AS173" s="115"/>
      <c r="AT173" s="115"/>
      <c r="AU173" s="115"/>
      <c r="AV173" s="115"/>
      <c r="AW173" s="115"/>
      <c r="AX173" s="115"/>
      <c r="AY173" s="115"/>
      <c r="AZ173" s="115"/>
      <c r="BA173" s="115"/>
      <c r="BB173" s="115"/>
      <c r="BC173" s="115"/>
      <c r="BD173" s="115"/>
      <c r="BE173" s="115"/>
      <c r="BF173" s="115"/>
      <c r="BG173" s="115"/>
      <c r="BH173" s="115"/>
      <c r="BI173" s="115"/>
      <c r="BJ173" s="115"/>
      <c r="BK173" s="115"/>
      <c r="BL173" s="115"/>
      <c r="BM173" s="115"/>
      <c r="BN173" s="115"/>
      <c r="BO173" s="115"/>
      <c r="BP173" s="114"/>
      <c r="BQ173" s="114"/>
      <c r="BR173" s="114"/>
    </row>
    <row r="174" ht="15.75" customHeight="1">
      <c r="A174" s="114"/>
      <c r="B174" s="114"/>
      <c r="C174" s="114"/>
      <c r="D174" s="114"/>
      <c r="E174" s="114"/>
      <c r="F174" s="114"/>
      <c r="G174" s="114"/>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5"/>
      <c r="AL174" s="115"/>
      <c r="AM174" s="115"/>
      <c r="AN174" s="115"/>
      <c r="AO174" s="115"/>
      <c r="AP174" s="115"/>
      <c r="AQ174" s="115"/>
      <c r="AR174" s="115"/>
      <c r="AS174" s="115"/>
      <c r="AT174" s="115"/>
      <c r="AU174" s="115"/>
      <c r="AV174" s="115"/>
      <c r="AW174" s="115"/>
      <c r="AX174" s="115"/>
      <c r="AY174" s="115"/>
      <c r="AZ174" s="115"/>
      <c r="BA174" s="115"/>
      <c r="BB174" s="115"/>
      <c r="BC174" s="115"/>
      <c r="BD174" s="115"/>
      <c r="BE174" s="115"/>
      <c r="BF174" s="115"/>
      <c r="BG174" s="115"/>
      <c r="BH174" s="115"/>
      <c r="BI174" s="115"/>
      <c r="BJ174" s="115"/>
      <c r="BK174" s="115"/>
      <c r="BL174" s="115"/>
      <c r="BM174" s="115"/>
      <c r="BN174" s="115"/>
      <c r="BO174" s="115"/>
      <c r="BP174" s="114"/>
      <c r="BQ174" s="114"/>
      <c r="BR174" s="114"/>
    </row>
    <row r="175" ht="15.75" customHeight="1">
      <c r="A175" s="114"/>
      <c r="B175" s="114"/>
      <c r="C175" s="114"/>
      <c r="D175" s="114"/>
      <c r="E175" s="114"/>
      <c r="F175" s="114"/>
      <c r="G175" s="114"/>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5"/>
      <c r="AL175" s="115"/>
      <c r="AM175" s="115"/>
      <c r="AN175" s="115"/>
      <c r="AO175" s="115"/>
      <c r="AP175" s="115"/>
      <c r="AQ175" s="115"/>
      <c r="AR175" s="115"/>
      <c r="AS175" s="115"/>
      <c r="AT175" s="115"/>
      <c r="AU175" s="115"/>
      <c r="AV175" s="115"/>
      <c r="AW175" s="115"/>
      <c r="AX175" s="115"/>
      <c r="AY175" s="115"/>
      <c r="AZ175" s="115"/>
      <c r="BA175" s="115"/>
      <c r="BB175" s="115"/>
      <c r="BC175" s="115"/>
      <c r="BD175" s="115"/>
      <c r="BE175" s="115"/>
      <c r="BF175" s="115"/>
      <c r="BG175" s="115"/>
      <c r="BH175" s="115"/>
      <c r="BI175" s="115"/>
      <c r="BJ175" s="115"/>
      <c r="BK175" s="115"/>
      <c r="BL175" s="115"/>
      <c r="BM175" s="115"/>
      <c r="BN175" s="115"/>
      <c r="BO175" s="115"/>
      <c r="BP175" s="114"/>
      <c r="BQ175" s="114"/>
      <c r="BR175" s="114"/>
    </row>
    <row r="176" ht="15.75" customHeight="1">
      <c r="A176" s="114"/>
      <c r="B176" s="114"/>
      <c r="C176" s="114"/>
      <c r="D176" s="114"/>
      <c r="E176" s="114"/>
      <c r="F176" s="114"/>
      <c r="G176" s="114"/>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5"/>
      <c r="AL176" s="115"/>
      <c r="AM176" s="115"/>
      <c r="AN176" s="115"/>
      <c r="AO176" s="115"/>
      <c r="AP176" s="115"/>
      <c r="AQ176" s="115"/>
      <c r="AR176" s="115"/>
      <c r="AS176" s="115"/>
      <c r="AT176" s="115"/>
      <c r="AU176" s="115"/>
      <c r="AV176" s="115"/>
      <c r="AW176" s="115"/>
      <c r="AX176" s="115"/>
      <c r="AY176" s="115"/>
      <c r="AZ176" s="115"/>
      <c r="BA176" s="115"/>
      <c r="BB176" s="115"/>
      <c r="BC176" s="115"/>
      <c r="BD176" s="115"/>
      <c r="BE176" s="115"/>
      <c r="BF176" s="115"/>
      <c r="BG176" s="115"/>
      <c r="BH176" s="115"/>
      <c r="BI176" s="115"/>
      <c r="BJ176" s="115"/>
      <c r="BK176" s="115"/>
      <c r="BL176" s="115"/>
      <c r="BM176" s="115"/>
      <c r="BN176" s="115"/>
      <c r="BO176" s="115"/>
      <c r="BP176" s="114"/>
      <c r="BQ176" s="114"/>
      <c r="BR176" s="114"/>
    </row>
    <row r="177" ht="15.75" customHeight="1">
      <c r="A177" s="114"/>
      <c r="B177" s="114"/>
      <c r="C177" s="114"/>
      <c r="D177" s="114"/>
      <c r="E177" s="114"/>
      <c r="F177" s="114"/>
      <c r="G177" s="114"/>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5"/>
      <c r="AL177" s="115"/>
      <c r="AM177" s="115"/>
      <c r="AN177" s="115"/>
      <c r="AO177" s="115"/>
      <c r="AP177" s="115"/>
      <c r="AQ177" s="115"/>
      <c r="AR177" s="115"/>
      <c r="AS177" s="115"/>
      <c r="AT177" s="115"/>
      <c r="AU177" s="115"/>
      <c r="AV177" s="115"/>
      <c r="AW177" s="115"/>
      <c r="AX177" s="115"/>
      <c r="AY177" s="115"/>
      <c r="AZ177" s="115"/>
      <c r="BA177" s="115"/>
      <c r="BB177" s="115"/>
      <c r="BC177" s="115"/>
      <c r="BD177" s="115"/>
      <c r="BE177" s="115"/>
      <c r="BF177" s="115"/>
      <c r="BG177" s="115"/>
      <c r="BH177" s="115"/>
      <c r="BI177" s="115"/>
      <c r="BJ177" s="115"/>
      <c r="BK177" s="115"/>
      <c r="BL177" s="115"/>
      <c r="BM177" s="115"/>
      <c r="BN177" s="115"/>
      <c r="BO177" s="115"/>
      <c r="BP177" s="114"/>
      <c r="BQ177" s="114"/>
      <c r="BR177" s="114"/>
    </row>
    <row r="178" ht="15.75" customHeight="1">
      <c r="A178" s="114"/>
      <c r="B178" s="114"/>
      <c r="C178" s="114"/>
      <c r="D178" s="114"/>
      <c r="E178" s="114"/>
      <c r="F178" s="114"/>
      <c r="G178" s="114"/>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5"/>
      <c r="AL178" s="115"/>
      <c r="AM178" s="115"/>
      <c r="AN178" s="115"/>
      <c r="AO178" s="115"/>
      <c r="AP178" s="115"/>
      <c r="AQ178" s="115"/>
      <c r="AR178" s="115"/>
      <c r="AS178" s="115"/>
      <c r="AT178" s="115"/>
      <c r="AU178" s="115"/>
      <c r="AV178" s="115"/>
      <c r="AW178" s="115"/>
      <c r="AX178" s="115"/>
      <c r="AY178" s="115"/>
      <c r="AZ178" s="115"/>
      <c r="BA178" s="115"/>
      <c r="BB178" s="115"/>
      <c r="BC178" s="115"/>
      <c r="BD178" s="115"/>
      <c r="BE178" s="115"/>
      <c r="BF178" s="115"/>
      <c r="BG178" s="115"/>
      <c r="BH178" s="115"/>
      <c r="BI178" s="115"/>
      <c r="BJ178" s="115"/>
      <c r="BK178" s="115"/>
      <c r="BL178" s="115"/>
      <c r="BM178" s="115"/>
      <c r="BN178" s="115"/>
      <c r="BO178" s="115"/>
      <c r="BP178" s="114"/>
      <c r="BQ178" s="114"/>
      <c r="BR178" s="114"/>
    </row>
    <row r="179" ht="15.75" customHeight="1">
      <c r="A179" s="114"/>
      <c r="B179" s="114"/>
      <c r="C179" s="114"/>
      <c r="D179" s="114"/>
      <c r="E179" s="114"/>
      <c r="F179" s="114"/>
      <c r="G179" s="114"/>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5"/>
      <c r="AL179" s="115"/>
      <c r="AM179" s="115"/>
      <c r="AN179" s="115"/>
      <c r="AO179" s="115"/>
      <c r="AP179" s="115"/>
      <c r="AQ179" s="115"/>
      <c r="AR179" s="115"/>
      <c r="AS179" s="115"/>
      <c r="AT179" s="115"/>
      <c r="AU179" s="115"/>
      <c r="AV179" s="115"/>
      <c r="AW179" s="115"/>
      <c r="AX179" s="115"/>
      <c r="AY179" s="115"/>
      <c r="AZ179" s="115"/>
      <c r="BA179" s="115"/>
      <c r="BB179" s="115"/>
      <c r="BC179" s="115"/>
      <c r="BD179" s="115"/>
      <c r="BE179" s="115"/>
      <c r="BF179" s="115"/>
      <c r="BG179" s="115"/>
      <c r="BH179" s="115"/>
      <c r="BI179" s="115"/>
      <c r="BJ179" s="115"/>
      <c r="BK179" s="115"/>
      <c r="BL179" s="115"/>
      <c r="BM179" s="115"/>
      <c r="BN179" s="115"/>
      <c r="BO179" s="115"/>
      <c r="BP179" s="114"/>
      <c r="BQ179" s="114"/>
      <c r="BR179" s="114"/>
    </row>
    <row r="180" ht="15.75" customHeight="1">
      <c r="A180" s="114"/>
      <c r="B180" s="114"/>
      <c r="C180" s="114"/>
      <c r="D180" s="114"/>
      <c r="E180" s="114"/>
      <c r="F180" s="114"/>
      <c r="G180" s="114"/>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5"/>
      <c r="AL180" s="115"/>
      <c r="AM180" s="115"/>
      <c r="AN180" s="115"/>
      <c r="AO180" s="115"/>
      <c r="AP180" s="115"/>
      <c r="AQ180" s="115"/>
      <c r="AR180" s="115"/>
      <c r="AS180" s="115"/>
      <c r="AT180" s="115"/>
      <c r="AU180" s="115"/>
      <c r="AV180" s="115"/>
      <c r="AW180" s="115"/>
      <c r="AX180" s="115"/>
      <c r="AY180" s="115"/>
      <c r="AZ180" s="115"/>
      <c r="BA180" s="115"/>
      <c r="BB180" s="115"/>
      <c r="BC180" s="115"/>
      <c r="BD180" s="115"/>
      <c r="BE180" s="115"/>
      <c r="BF180" s="115"/>
      <c r="BG180" s="115"/>
      <c r="BH180" s="115"/>
      <c r="BI180" s="115"/>
      <c r="BJ180" s="115"/>
      <c r="BK180" s="115"/>
      <c r="BL180" s="115"/>
      <c r="BM180" s="115"/>
      <c r="BN180" s="115"/>
      <c r="BO180" s="115"/>
      <c r="BP180" s="114"/>
      <c r="BQ180" s="114"/>
      <c r="BR180" s="114"/>
    </row>
    <row r="181" ht="15.75" customHeight="1">
      <c r="A181" s="114"/>
      <c r="B181" s="114"/>
      <c r="C181" s="114"/>
      <c r="D181" s="114"/>
      <c r="E181" s="114"/>
      <c r="F181" s="114"/>
      <c r="G181" s="114"/>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5"/>
      <c r="AL181" s="115"/>
      <c r="AM181" s="115"/>
      <c r="AN181" s="115"/>
      <c r="AO181" s="115"/>
      <c r="AP181" s="115"/>
      <c r="AQ181" s="115"/>
      <c r="AR181" s="115"/>
      <c r="AS181" s="115"/>
      <c r="AT181" s="115"/>
      <c r="AU181" s="115"/>
      <c r="AV181" s="115"/>
      <c r="AW181" s="115"/>
      <c r="AX181" s="115"/>
      <c r="AY181" s="115"/>
      <c r="AZ181" s="115"/>
      <c r="BA181" s="115"/>
      <c r="BB181" s="115"/>
      <c r="BC181" s="115"/>
      <c r="BD181" s="115"/>
      <c r="BE181" s="115"/>
      <c r="BF181" s="115"/>
      <c r="BG181" s="115"/>
      <c r="BH181" s="115"/>
      <c r="BI181" s="115"/>
      <c r="BJ181" s="115"/>
      <c r="BK181" s="115"/>
      <c r="BL181" s="115"/>
      <c r="BM181" s="115"/>
      <c r="BN181" s="115"/>
      <c r="BO181" s="115"/>
      <c r="BP181" s="114"/>
      <c r="BQ181" s="114"/>
      <c r="BR181" s="114"/>
    </row>
    <row r="182" ht="15.75" customHeight="1">
      <c r="A182" s="114"/>
      <c r="B182" s="114"/>
      <c r="C182" s="114"/>
      <c r="D182" s="114"/>
      <c r="E182" s="114"/>
      <c r="F182" s="114"/>
      <c r="G182" s="114"/>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5"/>
      <c r="AL182" s="115"/>
      <c r="AM182" s="115"/>
      <c r="AN182" s="115"/>
      <c r="AO182" s="115"/>
      <c r="AP182" s="115"/>
      <c r="AQ182" s="115"/>
      <c r="AR182" s="115"/>
      <c r="AS182" s="115"/>
      <c r="AT182" s="115"/>
      <c r="AU182" s="115"/>
      <c r="AV182" s="115"/>
      <c r="AW182" s="115"/>
      <c r="AX182" s="115"/>
      <c r="AY182" s="115"/>
      <c r="AZ182" s="115"/>
      <c r="BA182" s="115"/>
      <c r="BB182" s="115"/>
      <c r="BC182" s="115"/>
      <c r="BD182" s="115"/>
      <c r="BE182" s="115"/>
      <c r="BF182" s="115"/>
      <c r="BG182" s="115"/>
      <c r="BH182" s="115"/>
      <c r="BI182" s="115"/>
      <c r="BJ182" s="115"/>
      <c r="BK182" s="115"/>
      <c r="BL182" s="115"/>
      <c r="BM182" s="115"/>
      <c r="BN182" s="115"/>
      <c r="BO182" s="115"/>
      <c r="BP182" s="114"/>
      <c r="BQ182" s="114"/>
      <c r="BR182" s="114"/>
    </row>
    <row r="183" ht="15.75" customHeight="1">
      <c r="A183" s="114"/>
      <c r="B183" s="114"/>
      <c r="C183" s="114"/>
      <c r="D183" s="114"/>
      <c r="E183" s="114"/>
      <c r="F183" s="114"/>
      <c r="G183" s="114"/>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5"/>
      <c r="AL183" s="115"/>
      <c r="AM183" s="115"/>
      <c r="AN183" s="115"/>
      <c r="AO183" s="115"/>
      <c r="AP183" s="115"/>
      <c r="AQ183" s="115"/>
      <c r="AR183" s="115"/>
      <c r="AS183" s="115"/>
      <c r="AT183" s="115"/>
      <c r="AU183" s="115"/>
      <c r="AV183" s="115"/>
      <c r="AW183" s="115"/>
      <c r="AX183" s="115"/>
      <c r="AY183" s="115"/>
      <c r="AZ183" s="115"/>
      <c r="BA183" s="115"/>
      <c r="BB183" s="115"/>
      <c r="BC183" s="115"/>
      <c r="BD183" s="115"/>
      <c r="BE183" s="115"/>
      <c r="BF183" s="115"/>
      <c r="BG183" s="115"/>
      <c r="BH183" s="115"/>
      <c r="BI183" s="115"/>
      <c r="BJ183" s="115"/>
      <c r="BK183" s="115"/>
      <c r="BL183" s="115"/>
      <c r="BM183" s="115"/>
      <c r="BN183" s="115"/>
      <c r="BO183" s="115"/>
      <c r="BP183" s="114"/>
      <c r="BQ183" s="114"/>
      <c r="BR183" s="114"/>
    </row>
    <row r="184" ht="15.75" customHeight="1">
      <c r="A184" s="114"/>
      <c r="B184" s="114"/>
      <c r="C184" s="114"/>
      <c r="D184" s="114"/>
      <c r="E184" s="114"/>
      <c r="F184" s="114"/>
      <c r="G184" s="114"/>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5"/>
      <c r="AL184" s="115"/>
      <c r="AM184" s="115"/>
      <c r="AN184" s="115"/>
      <c r="AO184" s="115"/>
      <c r="AP184" s="115"/>
      <c r="AQ184" s="115"/>
      <c r="AR184" s="115"/>
      <c r="AS184" s="115"/>
      <c r="AT184" s="115"/>
      <c r="AU184" s="115"/>
      <c r="AV184" s="115"/>
      <c r="AW184" s="115"/>
      <c r="AX184" s="115"/>
      <c r="AY184" s="115"/>
      <c r="AZ184" s="115"/>
      <c r="BA184" s="115"/>
      <c r="BB184" s="115"/>
      <c r="BC184" s="115"/>
      <c r="BD184" s="115"/>
      <c r="BE184" s="115"/>
      <c r="BF184" s="115"/>
      <c r="BG184" s="115"/>
      <c r="BH184" s="115"/>
      <c r="BI184" s="115"/>
      <c r="BJ184" s="115"/>
      <c r="BK184" s="115"/>
      <c r="BL184" s="115"/>
      <c r="BM184" s="115"/>
      <c r="BN184" s="115"/>
      <c r="BO184" s="115"/>
      <c r="BP184" s="114"/>
      <c r="BQ184" s="114"/>
      <c r="BR184" s="114"/>
    </row>
    <row r="185" ht="15.75" customHeight="1">
      <c r="A185" s="114"/>
      <c r="B185" s="114"/>
      <c r="C185" s="114"/>
      <c r="D185" s="114"/>
      <c r="E185" s="114"/>
      <c r="F185" s="114"/>
      <c r="G185" s="114"/>
      <c r="H185" s="115"/>
      <c r="I185" s="115"/>
      <c r="J185" s="115"/>
      <c r="K185" s="115"/>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G185" s="115"/>
      <c r="AH185" s="115"/>
      <c r="AI185" s="115"/>
      <c r="AJ185" s="115"/>
      <c r="AK185" s="115"/>
      <c r="AL185" s="115"/>
      <c r="AM185" s="115"/>
      <c r="AN185" s="115"/>
      <c r="AO185" s="115"/>
      <c r="AP185" s="115"/>
      <c r="AQ185" s="115"/>
      <c r="AR185" s="115"/>
      <c r="AS185" s="115"/>
      <c r="AT185" s="115"/>
      <c r="AU185" s="115"/>
      <c r="AV185" s="115"/>
      <c r="AW185" s="115"/>
      <c r="AX185" s="115"/>
      <c r="AY185" s="115"/>
      <c r="AZ185" s="115"/>
      <c r="BA185" s="115"/>
      <c r="BB185" s="115"/>
      <c r="BC185" s="115"/>
      <c r="BD185" s="115"/>
      <c r="BE185" s="115"/>
      <c r="BF185" s="115"/>
      <c r="BG185" s="115"/>
      <c r="BH185" s="115"/>
      <c r="BI185" s="115"/>
      <c r="BJ185" s="115"/>
      <c r="BK185" s="115"/>
      <c r="BL185" s="115"/>
      <c r="BM185" s="115"/>
      <c r="BN185" s="115"/>
      <c r="BO185" s="115"/>
      <c r="BP185" s="114"/>
      <c r="BQ185" s="114"/>
      <c r="BR185" s="114"/>
    </row>
    <row r="186" ht="15.75" customHeight="1">
      <c r="A186" s="114"/>
      <c r="B186" s="114"/>
      <c r="C186" s="114"/>
      <c r="D186" s="114"/>
      <c r="E186" s="114"/>
      <c r="F186" s="114"/>
      <c r="G186" s="114"/>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5"/>
      <c r="AL186" s="115"/>
      <c r="AM186" s="115"/>
      <c r="AN186" s="115"/>
      <c r="AO186" s="115"/>
      <c r="AP186" s="115"/>
      <c r="AQ186" s="115"/>
      <c r="AR186" s="115"/>
      <c r="AS186" s="115"/>
      <c r="AT186" s="115"/>
      <c r="AU186" s="115"/>
      <c r="AV186" s="115"/>
      <c r="AW186" s="115"/>
      <c r="AX186" s="115"/>
      <c r="AY186" s="115"/>
      <c r="AZ186" s="115"/>
      <c r="BA186" s="115"/>
      <c r="BB186" s="115"/>
      <c r="BC186" s="115"/>
      <c r="BD186" s="115"/>
      <c r="BE186" s="115"/>
      <c r="BF186" s="115"/>
      <c r="BG186" s="115"/>
      <c r="BH186" s="115"/>
      <c r="BI186" s="115"/>
      <c r="BJ186" s="115"/>
      <c r="BK186" s="115"/>
      <c r="BL186" s="115"/>
      <c r="BM186" s="115"/>
      <c r="BN186" s="115"/>
      <c r="BO186" s="115"/>
      <c r="BP186" s="114"/>
      <c r="BQ186" s="114"/>
      <c r="BR186" s="114"/>
    </row>
    <row r="187" ht="15.75" customHeight="1">
      <c r="A187" s="114"/>
      <c r="B187" s="114"/>
      <c r="C187" s="114"/>
      <c r="D187" s="114"/>
      <c r="E187" s="114"/>
      <c r="F187" s="114"/>
      <c r="G187" s="114"/>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5"/>
      <c r="AY187" s="115"/>
      <c r="AZ187" s="115"/>
      <c r="BA187" s="115"/>
      <c r="BB187" s="115"/>
      <c r="BC187" s="115"/>
      <c r="BD187" s="115"/>
      <c r="BE187" s="115"/>
      <c r="BF187" s="115"/>
      <c r="BG187" s="115"/>
      <c r="BH187" s="115"/>
      <c r="BI187" s="115"/>
      <c r="BJ187" s="115"/>
      <c r="BK187" s="115"/>
      <c r="BL187" s="115"/>
      <c r="BM187" s="115"/>
      <c r="BN187" s="115"/>
      <c r="BO187" s="115"/>
      <c r="BP187" s="114"/>
      <c r="BQ187" s="114"/>
      <c r="BR187" s="114"/>
    </row>
    <row r="188" ht="15.75" customHeight="1">
      <c r="A188" s="114"/>
      <c r="B188" s="114"/>
      <c r="C188" s="114"/>
      <c r="D188" s="114"/>
      <c r="E188" s="114"/>
      <c r="F188" s="114"/>
      <c r="G188" s="114"/>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15"/>
      <c r="AY188" s="115"/>
      <c r="AZ188" s="115"/>
      <c r="BA188" s="115"/>
      <c r="BB188" s="115"/>
      <c r="BC188" s="115"/>
      <c r="BD188" s="115"/>
      <c r="BE188" s="115"/>
      <c r="BF188" s="115"/>
      <c r="BG188" s="115"/>
      <c r="BH188" s="115"/>
      <c r="BI188" s="115"/>
      <c r="BJ188" s="115"/>
      <c r="BK188" s="115"/>
      <c r="BL188" s="115"/>
      <c r="BM188" s="115"/>
      <c r="BN188" s="115"/>
      <c r="BO188" s="115"/>
      <c r="BP188" s="114"/>
      <c r="BQ188" s="114"/>
      <c r="BR188" s="114"/>
    </row>
    <row r="189" ht="15.75" customHeight="1">
      <c r="A189" s="114"/>
      <c r="B189" s="114"/>
      <c r="C189" s="114"/>
      <c r="D189" s="114"/>
      <c r="E189" s="114"/>
      <c r="F189" s="114"/>
      <c r="G189" s="114"/>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15"/>
      <c r="AY189" s="115"/>
      <c r="AZ189" s="115"/>
      <c r="BA189" s="115"/>
      <c r="BB189" s="115"/>
      <c r="BC189" s="115"/>
      <c r="BD189" s="115"/>
      <c r="BE189" s="115"/>
      <c r="BF189" s="115"/>
      <c r="BG189" s="115"/>
      <c r="BH189" s="115"/>
      <c r="BI189" s="115"/>
      <c r="BJ189" s="115"/>
      <c r="BK189" s="115"/>
      <c r="BL189" s="115"/>
      <c r="BM189" s="115"/>
      <c r="BN189" s="115"/>
      <c r="BO189" s="115"/>
      <c r="BP189" s="114"/>
      <c r="BQ189" s="114"/>
      <c r="BR189" s="114"/>
    </row>
    <row r="190" ht="15.75" customHeight="1">
      <c r="A190" s="114"/>
      <c r="B190" s="114"/>
      <c r="C190" s="114"/>
      <c r="D190" s="114"/>
      <c r="E190" s="114"/>
      <c r="F190" s="114"/>
      <c r="G190" s="114"/>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5"/>
      <c r="AL190" s="115"/>
      <c r="AM190" s="115"/>
      <c r="AN190" s="115"/>
      <c r="AO190" s="115"/>
      <c r="AP190" s="115"/>
      <c r="AQ190" s="115"/>
      <c r="AR190" s="115"/>
      <c r="AS190" s="115"/>
      <c r="AT190" s="115"/>
      <c r="AU190" s="115"/>
      <c r="AV190" s="115"/>
      <c r="AW190" s="115"/>
      <c r="AX190" s="115"/>
      <c r="AY190" s="115"/>
      <c r="AZ190" s="115"/>
      <c r="BA190" s="115"/>
      <c r="BB190" s="115"/>
      <c r="BC190" s="115"/>
      <c r="BD190" s="115"/>
      <c r="BE190" s="115"/>
      <c r="BF190" s="115"/>
      <c r="BG190" s="115"/>
      <c r="BH190" s="115"/>
      <c r="BI190" s="115"/>
      <c r="BJ190" s="115"/>
      <c r="BK190" s="115"/>
      <c r="BL190" s="115"/>
      <c r="BM190" s="115"/>
      <c r="BN190" s="115"/>
      <c r="BO190" s="115"/>
      <c r="BP190" s="114"/>
      <c r="BQ190" s="114"/>
      <c r="BR190" s="114"/>
    </row>
    <row r="191" ht="15.75" customHeight="1">
      <c r="A191" s="114"/>
      <c r="B191" s="114"/>
      <c r="C191" s="114"/>
      <c r="D191" s="114"/>
      <c r="E191" s="114"/>
      <c r="F191" s="114"/>
      <c r="G191" s="114"/>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5"/>
      <c r="AL191" s="115"/>
      <c r="AM191" s="115"/>
      <c r="AN191" s="115"/>
      <c r="AO191" s="115"/>
      <c r="AP191" s="115"/>
      <c r="AQ191" s="115"/>
      <c r="AR191" s="115"/>
      <c r="AS191" s="115"/>
      <c r="AT191" s="115"/>
      <c r="AU191" s="115"/>
      <c r="AV191" s="115"/>
      <c r="AW191" s="115"/>
      <c r="AX191" s="115"/>
      <c r="AY191" s="115"/>
      <c r="AZ191" s="115"/>
      <c r="BA191" s="115"/>
      <c r="BB191" s="115"/>
      <c r="BC191" s="115"/>
      <c r="BD191" s="115"/>
      <c r="BE191" s="115"/>
      <c r="BF191" s="115"/>
      <c r="BG191" s="115"/>
      <c r="BH191" s="115"/>
      <c r="BI191" s="115"/>
      <c r="BJ191" s="115"/>
      <c r="BK191" s="115"/>
      <c r="BL191" s="115"/>
      <c r="BM191" s="115"/>
      <c r="BN191" s="115"/>
      <c r="BO191" s="115"/>
      <c r="BP191" s="114"/>
      <c r="BQ191" s="114"/>
      <c r="BR191" s="114"/>
    </row>
    <row r="192" ht="15.75" customHeight="1">
      <c r="A192" s="114"/>
      <c r="B192" s="114"/>
      <c r="C192" s="114"/>
      <c r="D192" s="114"/>
      <c r="E192" s="114"/>
      <c r="F192" s="114"/>
      <c r="G192" s="114"/>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5"/>
      <c r="AL192" s="115"/>
      <c r="AM192" s="115"/>
      <c r="AN192" s="115"/>
      <c r="AO192" s="115"/>
      <c r="AP192" s="115"/>
      <c r="AQ192" s="115"/>
      <c r="AR192" s="115"/>
      <c r="AS192" s="115"/>
      <c r="AT192" s="115"/>
      <c r="AU192" s="115"/>
      <c r="AV192" s="115"/>
      <c r="AW192" s="115"/>
      <c r="AX192" s="115"/>
      <c r="AY192" s="115"/>
      <c r="AZ192" s="115"/>
      <c r="BA192" s="115"/>
      <c r="BB192" s="115"/>
      <c r="BC192" s="115"/>
      <c r="BD192" s="115"/>
      <c r="BE192" s="115"/>
      <c r="BF192" s="115"/>
      <c r="BG192" s="115"/>
      <c r="BH192" s="115"/>
      <c r="BI192" s="115"/>
      <c r="BJ192" s="115"/>
      <c r="BK192" s="115"/>
      <c r="BL192" s="115"/>
      <c r="BM192" s="115"/>
      <c r="BN192" s="115"/>
      <c r="BO192" s="115"/>
      <c r="BP192" s="114"/>
      <c r="BQ192" s="114"/>
      <c r="BR192" s="114"/>
    </row>
    <row r="193" ht="15.75" customHeight="1">
      <c r="A193" s="114"/>
      <c r="B193" s="114"/>
      <c r="C193" s="114"/>
      <c r="D193" s="114"/>
      <c r="E193" s="114"/>
      <c r="F193" s="114"/>
      <c r="G193" s="114"/>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5"/>
      <c r="AL193" s="115"/>
      <c r="AM193" s="115"/>
      <c r="AN193" s="115"/>
      <c r="AO193" s="115"/>
      <c r="AP193" s="115"/>
      <c r="AQ193" s="115"/>
      <c r="AR193" s="115"/>
      <c r="AS193" s="115"/>
      <c r="AT193" s="115"/>
      <c r="AU193" s="115"/>
      <c r="AV193" s="115"/>
      <c r="AW193" s="115"/>
      <c r="AX193" s="115"/>
      <c r="AY193" s="115"/>
      <c r="AZ193" s="115"/>
      <c r="BA193" s="115"/>
      <c r="BB193" s="115"/>
      <c r="BC193" s="115"/>
      <c r="BD193" s="115"/>
      <c r="BE193" s="115"/>
      <c r="BF193" s="115"/>
      <c r="BG193" s="115"/>
      <c r="BH193" s="115"/>
      <c r="BI193" s="115"/>
      <c r="BJ193" s="115"/>
      <c r="BK193" s="115"/>
      <c r="BL193" s="115"/>
      <c r="BM193" s="115"/>
      <c r="BN193" s="115"/>
      <c r="BO193" s="115"/>
      <c r="BP193" s="114"/>
      <c r="BQ193" s="114"/>
      <c r="BR193" s="114"/>
    </row>
    <row r="194" ht="15.75" customHeight="1">
      <c r="A194" s="114"/>
      <c r="B194" s="114"/>
      <c r="C194" s="114"/>
      <c r="D194" s="114"/>
      <c r="E194" s="114"/>
      <c r="F194" s="114"/>
      <c r="G194" s="114"/>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5"/>
      <c r="AL194" s="115"/>
      <c r="AM194" s="115"/>
      <c r="AN194" s="115"/>
      <c r="AO194" s="115"/>
      <c r="AP194" s="115"/>
      <c r="AQ194" s="115"/>
      <c r="AR194" s="115"/>
      <c r="AS194" s="115"/>
      <c r="AT194" s="115"/>
      <c r="AU194" s="115"/>
      <c r="AV194" s="115"/>
      <c r="AW194" s="115"/>
      <c r="AX194" s="115"/>
      <c r="AY194" s="115"/>
      <c r="AZ194" s="115"/>
      <c r="BA194" s="115"/>
      <c r="BB194" s="115"/>
      <c r="BC194" s="115"/>
      <c r="BD194" s="115"/>
      <c r="BE194" s="115"/>
      <c r="BF194" s="115"/>
      <c r="BG194" s="115"/>
      <c r="BH194" s="115"/>
      <c r="BI194" s="115"/>
      <c r="BJ194" s="115"/>
      <c r="BK194" s="115"/>
      <c r="BL194" s="115"/>
      <c r="BM194" s="115"/>
      <c r="BN194" s="115"/>
      <c r="BO194" s="115"/>
      <c r="BP194" s="114"/>
      <c r="BQ194" s="114"/>
      <c r="BR194" s="114"/>
    </row>
    <row r="195" ht="15.75" customHeight="1">
      <c r="A195" s="114"/>
      <c r="B195" s="114"/>
      <c r="C195" s="114"/>
      <c r="D195" s="114"/>
      <c r="E195" s="114"/>
      <c r="F195" s="114"/>
      <c r="G195" s="114"/>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5"/>
      <c r="AL195" s="115"/>
      <c r="AM195" s="115"/>
      <c r="AN195" s="115"/>
      <c r="AO195" s="115"/>
      <c r="AP195" s="115"/>
      <c r="AQ195" s="115"/>
      <c r="AR195" s="115"/>
      <c r="AS195" s="115"/>
      <c r="AT195" s="115"/>
      <c r="AU195" s="115"/>
      <c r="AV195" s="115"/>
      <c r="AW195" s="115"/>
      <c r="AX195" s="115"/>
      <c r="AY195" s="115"/>
      <c r="AZ195" s="115"/>
      <c r="BA195" s="115"/>
      <c r="BB195" s="115"/>
      <c r="BC195" s="115"/>
      <c r="BD195" s="115"/>
      <c r="BE195" s="115"/>
      <c r="BF195" s="115"/>
      <c r="BG195" s="115"/>
      <c r="BH195" s="115"/>
      <c r="BI195" s="115"/>
      <c r="BJ195" s="115"/>
      <c r="BK195" s="115"/>
      <c r="BL195" s="115"/>
      <c r="BM195" s="115"/>
      <c r="BN195" s="115"/>
      <c r="BO195" s="115"/>
      <c r="BP195" s="114"/>
      <c r="BQ195" s="114"/>
      <c r="BR195" s="114"/>
    </row>
    <row r="196" ht="15.75" customHeight="1">
      <c r="A196" s="114"/>
      <c r="B196" s="114"/>
      <c r="C196" s="114"/>
      <c r="D196" s="114"/>
      <c r="E196" s="114"/>
      <c r="F196" s="114"/>
      <c r="G196" s="114"/>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5"/>
      <c r="AL196" s="115"/>
      <c r="AM196" s="115"/>
      <c r="AN196" s="115"/>
      <c r="AO196" s="115"/>
      <c r="AP196" s="115"/>
      <c r="AQ196" s="115"/>
      <c r="AR196" s="115"/>
      <c r="AS196" s="115"/>
      <c r="AT196" s="115"/>
      <c r="AU196" s="115"/>
      <c r="AV196" s="115"/>
      <c r="AW196" s="115"/>
      <c r="AX196" s="115"/>
      <c r="AY196" s="115"/>
      <c r="AZ196" s="115"/>
      <c r="BA196" s="115"/>
      <c r="BB196" s="115"/>
      <c r="BC196" s="115"/>
      <c r="BD196" s="115"/>
      <c r="BE196" s="115"/>
      <c r="BF196" s="115"/>
      <c r="BG196" s="115"/>
      <c r="BH196" s="115"/>
      <c r="BI196" s="115"/>
      <c r="BJ196" s="115"/>
      <c r="BK196" s="115"/>
      <c r="BL196" s="115"/>
      <c r="BM196" s="115"/>
      <c r="BN196" s="115"/>
      <c r="BO196" s="115"/>
      <c r="BP196" s="114"/>
      <c r="BQ196" s="114"/>
      <c r="BR196" s="114"/>
    </row>
    <row r="197" ht="15.75" customHeight="1">
      <c r="A197" s="114"/>
      <c r="B197" s="114"/>
      <c r="C197" s="114"/>
      <c r="D197" s="114"/>
      <c r="E197" s="114"/>
      <c r="F197" s="114"/>
      <c r="G197" s="114"/>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5"/>
      <c r="AL197" s="115"/>
      <c r="AM197" s="115"/>
      <c r="AN197" s="115"/>
      <c r="AO197" s="115"/>
      <c r="AP197" s="115"/>
      <c r="AQ197" s="115"/>
      <c r="AR197" s="115"/>
      <c r="AS197" s="115"/>
      <c r="AT197" s="115"/>
      <c r="AU197" s="115"/>
      <c r="AV197" s="115"/>
      <c r="AW197" s="115"/>
      <c r="AX197" s="115"/>
      <c r="AY197" s="115"/>
      <c r="AZ197" s="115"/>
      <c r="BA197" s="115"/>
      <c r="BB197" s="115"/>
      <c r="BC197" s="115"/>
      <c r="BD197" s="115"/>
      <c r="BE197" s="115"/>
      <c r="BF197" s="115"/>
      <c r="BG197" s="115"/>
      <c r="BH197" s="115"/>
      <c r="BI197" s="115"/>
      <c r="BJ197" s="115"/>
      <c r="BK197" s="115"/>
      <c r="BL197" s="115"/>
      <c r="BM197" s="115"/>
      <c r="BN197" s="115"/>
      <c r="BO197" s="115"/>
      <c r="BP197" s="114"/>
      <c r="BQ197" s="114"/>
      <c r="BR197" s="114"/>
    </row>
    <row r="198" ht="15.75" customHeight="1">
      <c r="A198" s="114"/>
      <c r="B198" s="114"/>
      <c r="C198" s="114"/>
      <c r="D198" s="114"/>
      <c r="E198" s="114"/>
      <c r="F198" s="114"/>
      <c r="G198" s="114"/>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5"/>
      <c r="AL198" s="115"/>
      <c r="AM198" s="115"/>
      <c r="AN198" s="115"/>
      <c r="AO198" s="115"/>
      <c r="AP198" s="115"/>
      <c r="AQ198" s="115"/>
      <c r="AR198" s="115"/>
      <c r="AS198" s="115"/>
      <c r="AT198" s="115"/>
      <c r="AU198" s="115"/>
      <c r="AV198" s="115"/>
      <c r="AW198" s="115"/>
      <c r="AX198" s="115"/>
      <c r="AY198" s="115"/>
      <c r="AZ198" s="115"/>
      <c r="BA198" s="115"/>
      <c r="BB198" s="115"/>
      <c r="BC198" s="115"/>
      <c r="BD198" s="115"/>
      <c r="BE198" s="115"/>
      <c r="BF198" s="115"/>
      <c r="BG198" s="115"/>
      <c r="BH198" s="115"/>
      <c r="BI198" s="115"/>
      <c r="BJ198" s="115"/>
      <c r="BK198" s="115"/>
      <c r="BL198" s="115"/>
      <c r="BM198" s="115"/>
      <c r="BN198" s="115"/>
      <c r="BO198" s="115"/>
      <c r="BP198" s="114"/>
      <c r="BQ198" s="114"/>
      <c r="BR198" s="114"/>
    </row>
    <row r="199" ht="15.75" customHeight="1">
      <c r="A199" s="114"/>
      <c r="B199" s="114"/>
      <c r="C199" s="114"/>
      <c r="D199" s="114"/>
      <c r="E199" s="114"/>
      <c r="F199" s="114"/>
      <c r="G199" s="114"/>
      <c r="H199" s="115"/>
      <c r="I199" s="115"/>
      <c r="J199" s="115"/>
      <c r="K199" s="115"/>
      <c r="L199" s="115"/>
      <c r="M199" s="115"/>
      <c r="N199" s="115"/>
      <c r="O199" s="115"/>
      <c r="P199" s="115"/>
      <c r="Q199" s="115"/>
      <c r="R199" s="115"/>
      <c r="S199" s="115"/>
      <c r="T199" s="115"/>
      <c r="U199" s="115"/>
      <c r="V199" s="115"/>
      <c r="W199" s="115"/>
      <c r="X199" s="115"/>
      <c r="Y199" s="115"/>
      <c r="Z199" s="115"/>
      <c r="AA199" s="115"/>
      <c r="AB199" s="115"/>
      <c r="AC199" s="115"/>
      <c r="AD199" s="115"/>
      <c r="AE199" s="115"/>
      <c r="AF199" s="115"/>
      <c r="AG199" s="115"/>
      <c r="AH199" s="115"/>
      <c r="AI199" s="115"/>
      <c r="AJ199" s="115"/>
      <c r="AK199" s="115"/>
      <c r="AL199" s="115"/>
      <c r="AM199" s="115"/>
      <c r="AN199" s="115"/>
      <c r="AO199" s="115"/>
      <c r="AP199" s="115"/>
      <c r="AQ199" s="115"/>
      <c r="AR199" s="115"/>
      <c r="AS199" s="115"/>
      <c r="AT199" s="115"/>
      <c r="AU199" s="115"/>
      <c r="AV199" s="115"/>
      <c r="AW199" s="115"/>
      <c r="AX199" s="115"/>
      <c r="AY199" s="115"/>
      <c r="AZ199" s="115"/>
      <c r="BA199" s="115"/>
      <c r="BB199" s="115"/>
      <c r="BC199" s="115"/>
      <c r="BD199" s="115"/>
      <c r="BE199" s="115"/>
      <c r="BF199" s="115"/>
      <c r="BG199" s="115"/>
      <c r="BH199" s="115"/>
      <c r="BI199" s="115"/>
      <c r="BJ199" s="115"/>
      <c r="BK199" s="115"/>
      <c r="BL199" s="115"/>
      <c r="BM199" s="115"/>
      <c r="BN199" s="115"/>
      <c r="BO199" s="115"/>
      <c r="BP199" s="114"/>
      <c r="BQ199" s="114"/>
      <c r="BR199" s="114"/>
    </row>
    <row r="200" ht="15.75" customHeight="1">
      <c r="A200" s="114"/>
      <c r="B200" s="114"/>
      <c r="C200" s="114"/>
      <c r="D200" s="114"/>
      <c r="E200" s="114"/>
      <c r="F200" s="114"/>
      <c r="G200" s="114"/>
      <c r="H200" s="115"/>
      <c r="I200" s="115"/>
      <c r="J200" s="115"/>
      <c r="K200" s="115"/>
      <c r="L200" s="115"/>
      <c r="M200" s="115"/>
      <c r="N200" s="115"/>
      <c r="O200" s="115"/>
      <c r="P200" s="115"/>
      <c r="Q200" s="115"/>
      <c r="R200" s="115"/>
      <c r="S200" s="115"/>
      <c r="T200" s="115"/>
      <c r="U200" s="115"/>
      <c r="V200" s="115"/>
      <c r="W200" s="115"/>
      <c r="X200" s="115"/>
      <c r="Y200" s="115"/>
      <c r="Z200" s="115"/>
      <c r="AA200" s="115"/>
      <c r="AB200" s="115"/>
      <c r="AC200" s="115"/>
      <c r="AD200" s="115"/>
      <c r="AE200" s="115"/>
      <c r="AF200" s="115"/>
      <c r="AG200" s="115"/>
      <c r="AH200" s="115"/>
      <c r="AI200" s="115"/>
      <c r="AJ200" s="115"/>
      <c r="AK200" s="115"/>
      <c r="AL200" s="115"/>
      <c r="AM200" s="115"/>
      <c r="AN200" s="115"/>
      <c r="AO200" s="115"/>
      <c r="AP200" s="115"/>
      <c r="AQ200" s="115"/>
      <c r="AR200" s="115"/>
      <c r="AS200" s="115"/>
      <c r="AT200" s="115"/>
      <c r="AU200" s="115"/>
      <c r="AV200" s="115"/>
      <c r="AW200" s="115"/>
      <c r="AX200" s="115"/>
      <c r="AY200" s="115"/>
      <c r="AZ200" s="115"/>
      <c r="BA200" s="115"/>
      <c r="BB200" s="115"/>
      <c r="BC200" s="115"/>
      <c r="BD200" s="115"/>
      <c r="BE200" s="115"/>
      <c r="BF200" s="115"/>
      <c r="BG200" s="115"/>
      <c r="BH200" s="115"/>
      <c r="BI200" s="115"/>
      <c r="BJ200" s="115"/>
      <c r="BK200" s="115"/>
      <c r="BL200" s="115"/>
      <c r="BM200" s="115"/>
      <c r="BN200" s="115"/>
      <c r="BO200" s="115"/>
      <c r="BP200" s="114"/>
      <c r="BQ200" s="114"/>
      <c r="BR200" s="114"/>
    </row>
    <row r="201" ht="15.75" customHeight="1">
      <c r="A201" s="114"/>
      <c r="B201" s="114"/>
      <c r="C201" s="114"/>
      <c r="D201" s="114"/>
      <c r="E201" s="114"/>
      <c r="F201" s="114"/>
      <c r="G201" s="114"/>
      <c r="H201" s="115"/>
      <c r="I201" s="115"/>
      <c r="J201" s="115"/>
      <c r="K201" s="115"/>
      <c r="L201" s="115"/>
      <c r="M201" s="115"/>
      <c r="N201" s="115"/>
      <c r="O201" s="115"/>
      <c r="P201" s="115"/>
      <c r="Q201" s="115"/>
      <c r="R201" s="115"/>
      <c r="S201" s="115"/>
      <c r="T201" s="115"/>
      <c r="U201" s="115"/>
      <c r="V201" s="115"/>
      <c r="W201" s="115"/>
      <c r="X201" s="115"/>
      <c r="Y201" s="115"/>
      <c r="Z201" s="115"/>
      <c r="AA201" s="115"/>
      <c r="AB201" s="115"/>
      <c r="AC201" s="115"/>
      <c r="AD201" s="115"/>
      <c r="AE201" s="115"/>
      <c r="AF201" s="115"/>
      <c r="AG201" s="115"/>
      <c r="AH201" s="115"/>
      <c r="AI201" s="115"/>
      <c r="AJ201" s="115"/>
      <c r="AK201" s="115"/>
      <c r="AL201" s="115"/>
      <c r="AM201" s="115"/>
      <c r="AN201" s="115"/>
      <c r="AO201" s="115"/>
      <c r="AP201" s="115"/>
      <c r="AQ201" s="115"/>
      <c r="AR201" s="115"/>
      <c r="AS201" s="115"/>
      <c r="AT201" s="115"/>
      <c r="AU201" s="115"/>
      <c r="AV201" s="115"/>
      <c r="AW201" s="115"/>
      <c r="AX201" s="115"/>
      <c r="AY201" s="115"/>
      <c r="AZ201" s="115"/>
      <c r="BA201" s="115"/>
      <c r="BB201" s="115"/>
      <c r="BC201" s="115"/>
      <c r="BD201" s="115"/>
      <c r="BE201" s="115"/>
      <c r="BF201" s="115"/>
      <c r="BG201" s="115"/>
      <c r="BH201" s="115"/>
      <c r="BI201" s="115"/>
      <c r="BJ201" s="115"/>
      <c r="BK201" s="115"/>
      <c r="BL201" s="115"/>
      <c r="BM201" s="115"/>
      <c r="BN201" s="115"/>
      <c r="BO201" s="115"/>
      <c r="BP201" s="114"/>
      <c r="BQ201" s="114"/>
      <c r="BR201" s="114"/>
    </row>
    <row r="202" ht="15.75" customHeight="1">
      <c r="A202" s="114"/>
      <c r="B202" s="114"/>
      <c r="C202" s="114"/>
      <c r="D202" s="114"/>
      <c r="E202" s="114"/>
      <c r="F202" s="114"/>
      <c r="G202" s="114"/>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5"/>
      <c r="AL202" s="115"/>
      <c r="AM202" s="115"/>
      <c r="AN202" s="115"/>
      <c r="AO202" s="115"/>
      <c r="AP202" s="115"/>
      <c r="AQ202" s="115"/>
      <c r="AR202" s="115"/>
      <c r="AS202" s="115"/>
      <c r="AT202" s="115"/>
      <c r="AU202" s="115"/>
      <c r="AV202" s="115"/>
      <c r="AW202" s="115"/>
      <c r="AX202" s="115"/>
      <c r="AY202" s="115"/>
      <c r="AZ202" s="115"/>
      <c r="BA202" s="115"/>
      <c r="BB202" s="115"/>
      <c r="BC202" s="115"/>
      <c r="BD202" s="115"/>
      <c r="BE202" s="115"/>
      <c r="BF202" s="115"/>
      <c r="BG202" s="115"/>
      <c r="BH202" s="115"/>
      <c r="BI202" s="115"/>
      <c r="BJ202" s="115"/>
      <c r="BK202" s="115"/>
      <c r="BL202" s="115"/>
      <c r="BM202" s="115"/>
      <c r="BN202" s="115"/>
      <c r="BO202" s="115"/>
      <c r="BP202" s="114"/>
      <c r="BQ202" s="114"/>
      <c r="BR202" s="114"/>
    </row>
    <row r="203" ht="15.75" customHeight="1">
      <c r="A203" s="114"/>
      <c r="B203" s="114"/>
      <c r="C203" s="114"/>
      <c r="D203" s="114"/>
      <c r="E203" s="114"/>
      <c r="F203" s="114"/>
      <c r="G203" s="114"/>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5"/>
      <c r="AL203" s="115"/>
      <c r="AM203" s="115"/>
      <c r="AN203" s="115"/>
      <c r="AO203" s="115"/>
      <c r="AP203" s="115"/>
      <c r="AQ203" s="115"/>
      <c r="AR203" s="115"/>
      <c r="AS203" s="115"/>
      <c r="AT203" s="115"/>
      <c r="AU203" s="115"/>
      <c r="AV203" s="115"/>
      <c r="AW203" s="115"/>
      <c r="AX203" s="115"/>
      <c r="AY203" s="115"/>
      <c r="AZ203" s="115"/>
      <c r="BA203" s="115"/>
      <c r="BB203" s="115"/>
      <c r="BC203" s="115"/>
      <c r="BD203" s="115"/>
      <c r="BE203" s="115"/>
      <c r="BF203" s="115"/>
      <c r="BG203" s="115"/>
      <c r="BH203" s="115"/>
      <c r="BI203" s="115"/>
      <c r="BJ203" s="115"/>
      <c r="BK203" s="115"/>
      <c r="BL203" s="115"/>
      <c r="BM203" s="115"/>
      <c r="BN203" s="115"/>
      <c r="BO203" s="115"/>
      <c r="BP203" s="114"/>
      <c r="BQ203" s="114"/>
      <c r="BR203" s="114"/>
    </row>
    <row r="204" ht="15.75" customHeight="1">
      <c r="A204" s="114"/>
      <c r="B204" s="114"/>
      <c r="C204" s="114"/>
      <c r="D204" s="114"/>
      <c r="E204" s="114"/>
      <c r="F204" s="114"/>
      <c r="G204" s="114"/>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5"/>
      <c r="AL204" s="115"/>
      <c r="AM204" s="115"/>
      <c r="AN204" s="115"/>
      <c r="AO204" s="115"/>
      <c r="AP204" s="115"/>
      <c r="AQ204" s="115"/>
      <c r="AR204" s="115"/>
      <c r="AS204" s="115"/>
      <c r="AT204" s="115"/>
      <c r="AU204" s="115"/>
      <c r="AV204" s="115"/>
      <c r="AW204" s="115"/>
      <c r="AX204" s="115"/>
      <c r="AY204" s="115"/>
      <c r="AZ204" s="115"/>
      <c r="BA204" s="115"/>
      <c r="BB204" s="115"/>
      <c r="BC204" s="115"/>
      <c r="BD204" s="115"/>
      <c r="BE204" s="115"/>
      <c r="BF204" s="115"/>
      <c r="BG204" s="115"/>
      <c r="BH204" s="115"/>
      <c r="BI204" s="115"/>
      <c r="BJ204" s="115"/>
      <c r="BK204" s="115"/>
      <c r="BL204" s="115"/>
      <c r="BM204" s="115"/>
      <c r="BN204" s="115"/>
      <c r="BO204" s="115"/>
      <c r="BP204" s="114"/>
      <c r="BQ204" s="114"/>
      <c r="BR204" s="114"/>
    </row>
    <row r="205" ht="15.75" customHeight="1">
      <c r="A205" s="114"/>
      <c r="B205" s="114"/>
      <c r="C205" s="114"/>
      <c r="D205" s="114"/>
      <c r="E205" s="114"/>
      <c r="F205" s="114"/>
      <c r="G205" s="114"/>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5"/>
      <c r="AL205" s="115"/>
      <c r="AM205" s="115"/>
      <c r="AN205" s="115"/>
      <c r="AO205" s="115"/>
      <c r="AP205" s="115"/>
      <c r="AQ205" s="115"/>
      <c r="AR205" s="115"/>
      <c r="AS205" s="115"/>
      <c r="AT205" s="115"/>
      <c r="AU205" s="115"/>
      <c r="AV205" s="115"/>
      <c r="AW205" s="115"/>
      <c r="AX205" s="115"/>
      <c r="AY205" s="115"/>
      <c r="AZ205" s="115"/>
      <c r="BA205" s="115"/>
      <c r="BB205" s="115"/>
      <c r="BC205" s="115"/>
      <c r="BD205" s="115"/>
      <c r="BE205" s="115"/>
      <c r="BF205" s="115"/>
      <c r="BG205" s="115"/>
      <c r="BH205" s="115"/>
      <c r="BI205" s="115"/>
      <c r="BJ205" s="115"/>
      <c r="BK205" s="115"/>
      <c r="BL205" s="115"/>
      <c r="BM205" s="115"/>
      <c r="BN205" s="115"/>
      <c r="BO205" s="115"/>
      <c r="BP205" s="114"/>
      <c r="BQ205" s="114"/>
      <c r="BR205" s="114"/>
    </row>
    <row r="206" ht="15.75" customHeight="1">
      <c r="A206" s="114"/>
      <c r="B206" s="114"/>
      <c r="C206" s="114"/>
      <c r="D206" s="114"/>
      <c r="E206" s="114"/>
      <c r="F206" s="114"/>
      <c r="G206" s="114"/>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5"/>
      <c r="AL206" s="115"/>
      <c r="AM206" s="115"/>
      <c r="AN206" s="115"/>
      <c r="AO206" s="115"/>
      <c r="AP206" s="115"/>
      <c r="AQ206" s="115"/>
      <c r="AR206" s="115"/>
      <c r="AS206" s="115"/>
      <c r="AT206" s="115"/>
      <c r="AU206" s="115"/>
      <c r="AV206" s="115"/>
      <c r="AW206" s="115"/>
      <c r="AX206" s="115"/>
      <c r="AY206" s="115"/>
      <c r="AZ206" s="115"/>
      <c r="BA206" s="115"/>
      <c r="BB206" s="115"/>
      <c r="BC206" s="115"/>
      <c r="BD206" s="115"/>
      <c r="BE206" s="115"/>
      <c r="BF206" s="115"/>
      <c r="BG206" s="115"/>
      <c r="BH206" s="115"/>
      <c r="BI206" s="115"/>
      <c r="BJ206" s="115"/>
      <c r="BK206" s="115"/>
      <c r="BL206" s="115"/>
      <c r="BM206" s="115"/>
      <c r="BN206" s="115"/>
      <c r="BO206" s="115"/>
      <c r="BP206" s="114"/>
      <c r="BQ206" s="114"/>
      <c r="BR206" s="114"/>
    </row>
    <row r="207" ht="15.75" customHeight="1">
      <c r="A207" s="114"/>
      <c r="B207" s="114"/>
      <c r="C207" s="114"/>
      <c r="D207" s="114"/>
      <c r="E207" s="114"/>
      <c r="F207" s="114"/>
      <c r="G207" s="114"/>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5"/>
      <c r="AL207" s="115"/>
      <c r="AM207" s="115"/>
      <c r="AN207" s="115"/>
      <c r="AO207" s="115"/>
      <c r="AP207" s="115"/>
      <c r="AQ207" s="115"/>
      <c r="AR207" s="115"/>
      <c r="AS207" s="115"/>
      <c r="AT207" s="115"/>
      <c r="AU207" s="115"/>
      <c r="AV207" s="115"/>
      <c r="AW207" s="115"/>
      <c r="AX207" s="115"/>
      <c r="AY207" s="115"/>
      <c r="AZ207" s="115"/>
      <c r="BA207" s="115"/>
      <c r="BB207" s="115"/>
      <c r="BC207" s="115"/>
      <c r="BD207" s="115"/>
      <c r="BE207" s="115"/>
      <c r="BF207" s="115"/>
      <c r="BG207" s="115"/>
      <c r="BH207" s="115"/>
      <c r="BI207" s="115"/>
      <c r="BJ207" s="115"/>
      <c r="BK207" s="115"/>
      <c r="BL207" s="115"/>
      <c r="BM207" s="115"/>
      <c r="BN207" s="115"/>
      <c r="BO207" s="115"/>
      <c r="BP207" s="114"/>
      <c r="BQ207" s="114"/>
      <c r="BR207" s="114"/>
    </row>
    <row r="208" ht="15.75" customHeight="1">
      <c r="A208" s="114"/>
      <c r="B208" s="114"/>
      <c r="C208" s="114"/>
      <c r="D208" s="114"/>
      <c r="E208" s="114"/>
      <c r="F208" s="114"/>
      <c r="G208" s="114"/>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5"/>
      <c r="AL208" s="115"/>
      <c r="AM208" s="115"/>
      <c r="AN208" s="115"/>
      <c r="AO208" s="115"/>
      <c r="AP208" s="115"/>
      <c r="AQ208" s="115"/>
      <c r="AR208" s="115"/>
      <c r="AS208" s="115"/>
      <c r="AT208" s="115"/>
      <c r="AU208" s="115"/>
      <c r="AV208" s="115"/>
      <c r="AW208" s="115"/>
      <c r="AX208" s="115"/>
      <c r="AY208" s="115"/>
      <c r="AZ208" s="115"/>
      <c r="BA208" s="115"/>
      <c r="BB208" s="115"/>
      <c r="BC208" s="115"/>
      <c r="BD208" s="115"/>
      <c r="BE208" s="115"/>
      <c r="BF208" s="115"/>
      <c r="BG208" s="115"/>
      <c r="BH208" s="115"/>
      <c r="BI208" s="115"/>
      <c r="BJ208" s="115"/>
      <c r="BK208" s="115"/>
      <c r="BL208" s="115"/>
      <c r="BM208" s="115"/>
      <c r="BN208" s="115"/>
      <c r="BO208" s="115"/>
      <c r="BP208" s="114"/>
      <c r="BQ208" s="114"/>
      <c r="BR208" s="114"/>
    </row>
    <row r="209" ht="15.75" customHeight="1">
      <c r="A209" s="114"/>
      <c r="B209" s="114"/>
      <c r="C209" s="114"/>
      <c r="D209" s="114"/>
      <c r="E209" s="114"/>
      <c r="F209" s="114"/>
      <c r="G209" s="114"/>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5"/>
      <c r="AL209" s="115"/>
      <c r="AM209" s="115"/>
      <c r="AN209" s="115"/>
      <c r="AO209" s="115"/>
      <c r="AP209" s="115"/>
      <c r="AQ209" s="115"/>
      <c r="AR209" s="115"/>
      <c r="AS209" s="115"/>
      <c r="AT209" s="115"/>
      <c r="AU209" s="115"/>
      <c r="AV209" s="115"/>
      <c r="AW209" s="115"/>
      <c r="AX209" s="115"/>
      <c r="AY209" s="115"/>
      <c r="AZ209" s="115"/>
      <c r="BA209" s="115"/>
      <c r="BB209" s="115"/>
      <c r="BC209" s="115"/>
      <c r="BD209" s="115"/>
      <c r="BE209" s="115"/>
      <c r="BF209" s="115"/>
      <c r="BG209" s="115"/>
      <c r="BH209" s="115"/>
      <c r="BI209" s="115"/>
      <c r="BJ209" s="115"/>
      <c r="BK209" s="115"/>
      <c r="BL209" s="115"/>
      <c r="BM209" s="115"/>
      <c r="BN209" s="115"/>
      <c r="BO209" s="115"/>
      <c r="BP209" s="114"/>
      <c r="BQ209" s="114"/>
      <c r="BR209" s="114"/>
    </row>
    <row r="210" ht="15.75" customHeight="1">
      <c r="A210" s="114"/>
      <c r="B210" s="114"/>
      <c r="C210" s="114"/>
      <c r="D210" s="114"/>
      <c r="E210" s="114"/>
      <c r="F210" s="114"/>
      <c r="G210" s="114"/>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c r="AY210" s="115"/>
      <c r="AZ210" s="115"/>
      <c r="BA210" s="115"/>
      <c r="BB210" s="115"/>
      <c r="BC210" s="115"/>
      <c r="BD210" s="115"/>
      <c r="BE210" s="115"/>
      <c r="BF210" s="115"/>
      <c r="BG210" s="115"/>
      <c r="BH210" s="115"/>
      <c r="BI210" s="115"/>
      <c r="BJ210" s="115"/>
      <c r="BK210" s="115"/>
      <c r="BL210" s="115"/>
      <c r="BM210" s="115"/>
      <c r="BN210" s="115"/>
      <c r="BO210" s="115"/>
      <c r="BP210" s="114"/>
      <c r="BQ210" s="114"/>
      <c r="BR210" s="114"/>
    </row>
    <row r="211" ht="15.75" customHeight="1">
      <c r="A211" s="114"/>
      <c r="B211" s="114"/>
      <c r="C211" s="114"/>
      <c r="D211" s="114"/>
      <c r="E211" s="114"/>
      <c r="F211" s="114"/>
      <c r="G211" s="114"/>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5"/>
      <c r="AL211" s="115"/>
      <c r="AM211" s="115"/>
      <c r="AN211" s="115"/>
      <c r="AO211" s="115"/>
      <c r="AP211" s="115"/>
      <c r="AQ211" s="115"/>
      <c r="AR211" s="115"/>
      <c r="AS211" s="115"/>
      <c r="AT211" s="115"/>
      <c r="AU211" s="115"/>
      <c r="AV211" s="115"/>
      <c r="AW211" s="115"/>
      <c r="AX211" s="115"/>
      <c r="AY211" s="115"/>
      <c r="AZ211" s="115"/>
      <c r="BA211" s="115"/>
      <c r="BB211" s="115"/>
      <c r="BC211" s="115"/>
      <c r="BD211" s="115"/>
      <c r="BE211" s="115"/>
      <c r="BF211" s="115"/>
      <c r="BG211" s="115"/>
      <c r="BH211" s="115"/>
      <c r="BI211" s="115"/>
      <c r="BJ211" s="115"/>
      <c r="BK211" s="115"/>
      <c r="BL211" s="115"/>
      <c r="BM211" s="115"/>
      <c r="BN211" s="115"/>
      <c r="BO211" s="115"/>
      <c r="BP211" s="114"/>
      <c r="BQ211" s="114"/>
      <c r="BR211" s="114"/>
    </row>
    <row r="212" ht="15.75" customHeight="1">
      <c r="A212" s="114"/>
      <c r="B212" s="114"/>
      <c r="C212" s="114"/>
      <c r="D212" s="114"/>
      <c r="E212" s="114"/>
      <c r="F212" s="114"/>
      <c r="G212" s="114"/>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5"/>
      <c r="AL212" s="115"/>
      <c r="AM212" s="115"/>
      <c r="AN212" s="115"/>
      <c r="AO212" s="115"/>
      <c r="AP212" s="115"/>
      <c r="AQ212" s="115"/>
      <c r="AR212" s="115"/>
      <c r="AS212" s="115"/>
      <c r="AT212" s="115"/>
      <c r="AU212" s="115"/>
      <c r="AV212" s="115"/>
      <c r="AW212" s="115"/>
      <c r="AX212" s="115"/>
      <c r="AY212" s="115"/>
      <c r="AZ212" s="115"/>
      <c r="BA212" s="115"/>
      <c r="BB212" s="115"/>
      <c r="BC212" s="115"/>
      <c r="BD212" s="115"/>
      <c r="BE212" s="115"/>
      <c r="BF212" s="115"/>
      <c r="BG212" s="115"/>
      <c r="BH212" s="115"/>
      <c r="BI212" s="115"/>
      <c r="BJ212" s="115"/>
      <c r="BK212" s="115"/>
      <c r="BL212" s="115"/>
      <c r="BM212" s="115"/>
      <c r="BN212" s="115"/>
      <c r="BO212" s="115"/>
      <c r="BP212" s="114"/>
      <c r="BQ212" s="114"/>
      <c r="BR212" s="114"/>
    </row>
    <row r="213" ht="15.75" customHeight="1">
      <c r="A213" s="114"/>
      <c r="B213" s="114"/>
      <c r="C213" s="114"/>
      <c r="D213" s="114"/>
      <c r="E213" s="114"/>
      <c r="F213" s="114"/>
      <c r="G213" s="114"/>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5"/>
      <c r="AL213" s="115"/>
      <c r="AM213" s="115"/>
      <c r="AN213" s="115"/>
      <c r="AO213" s="115"/>
      <c r="AP213" s="115"/>
      <c r="AQ213" s="115"/>
      <c r="AR213" s="115"/>
      <c r="AS213" s="115"/>
      <c r="AT213" s="115"/>
      <c r="AU213" s="115"/>
      <c r="AV213" s="115"/>
      <c r="AW213" s="115"/>
      <c r="AX213" s="115"/>
      <c r="AY213" s="115"/>
      <c r="AZ213" s="115"/>
      <c r="BA213" s="115"/>
      <c r="BB213" s="115"/>
      <c r="BC213" s="115"/>
      <c r="BD213" s="115"/>
      <c r="BE213" s="115"/>
      <c r="BF213" s="115"/>
      <c r="BG213" s="115"/>
      <c r="BH213" s="115"/>
      <c r="BI213" s="115"/>
      <c r="BJ213" s="115"/>
      <c r="BK213" s="115"/>
      <c r="BL213" s="115"/>
      <c r="BM213" s="115"/>
      <c r="BN213" s="115"/>
      <c r="BO213" s="115"/>
      <c r="BP213" s="114"/>
      <c r="BQ213" s="114"/>
      <c r="BR213" s="114"/>
    </row>
    <row r="214" ht="15.75" customHeight="1">
      <c r="A214" s="114"/>
      <c r="B214" s="114"/>
      <c r="C214" s="114"/>
      <c r="D214" s="114"/>
      <c r="E214" s="114"/>
      <c r="F214" s="114"/>
      <c r="G214" s="114"/>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5"/>
      <c r="AL214" s="115"/>
      <c r="AM214" s="115"/>
      <c r="AN214" s="115"/>
      <c r="AO214" s="115"/>
      <c r="AP214" s="115"/>
      <c r="AQ214" s="115"/>
      <c r="AR214" s="115"/>
      <c r="AS214" s="115"/>
      <c r="AT214" s="115"/>
      <c r="AU214" s="115"/>
      <c r="AV214" s="115"/>
      <c r="AW214" s="115"/>
      <c r="AX214" s="115"/>
      <c r="AY214" s="115"/>
      <c r="AZ214" s="115"/>
      <c r="BA214" s="115"/>
      <c r="BB214" s="115"/>
      <c r="BC214" s="115"/>
      <c r="BD214" s="115"/>
      <c r="BE214" s="115"/>
      <c r="BF214" s="115"/>
      <c r="BG214" s="115"/>
      <c r="BH214" s="115"/>
      <c r="BI214" s="115"/>
      <c r="BJ214" s="115"/>
      <c r="BK214" s="115"/>
      <c r="BL214" s="115"/>
      <c r="BM214" s="115"/>
      <c r="BN214" s="115"/>
      <c r="BO214" s="115"/>
      <c r="BP214" s="114"/>
      <c r="BQ214" s="114"/>
      <c r="BR214" s="114"/>
    </row>
    <row r="215" ht="15.75" customHeight="1">
      <c r="A215" s="114"/>
      <c r="B215" s="114"/>
      <c r="C215" s="114"/>
      <c r="D215" s="114"/>
      <c r="E215" s="114"/>
      <c r="F215" s="114"/>
      <c r="G215" s="114"/>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5"/>
      <c r="AL215" s="115"/>
      <c r="AM215" s="115"/>
      <c r="AN215" s="115"/>
      <c r="AO215" s="115"/>
      <c r="AP215" s="115"/>
      <c r="AQ215" s="115"/>
      <c r="AR215" s="115"/>
      <c r="AS215" s="115"/>
      <c r="AT215" s="115"/>
      <c r="AU215" s="115"/>
      <c r="AV215" s="115"/>
      <c r="AW215" s="115"/>
      <c r="AX215" s="115"/>
      <c r="AY215" s="115"/>
      <c r="AZ215" s="115"/>
      <c r="BA215" s="115"/>
      <c r="BB215" s="115"/>
      <c r="BC215" s="115"/>
      <c r="BD215" s="115"/>
      <c r="BE215" s="115"/>
      <c r="BF215" s="115"/>
      <c r="BG215" s="115"/>
      <c r="BH215" s="115"/>
      <c r="BI215" s="115"/>
      <c r="BJ215" s="115"/>
      <c r="BK215" s="115"/>
      <c r="BL215" s="115"/>
      <c r="BM215" s="115"/>
      <c r="BN215" s="115"/>
      <c r="BO215" s="115"/>
      <c r="BP215" s="114"/>
      <c r="BQ215" s="114"/>
      <c r="BR215" s="114"/>
    </row>
    <row r="216" ht="15.75" customHeight="1">
      <c r="A216" s="114"/>
      <c r="B216" s="114"/>
      <c r="C216" s="114"/>
      <c r="D216" s="114"/>
      <c r="E216" s="114"/>
      <c r="F216" s="114"/>
      <c r="G216" s="114"/>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5"/>
      <c r="AL216" s="115"/>
      <c r="AM216" s="115"/>
      <c r="AN216" s="115"/>
      <c r="AO216" s="115"/>
      <c r="AP216" s="115"/>
      <c r="AQ216" s="115"/>
      <c r="AR216" s="115"/>
      <c r="AS216" s="115"/>
      <c r="AT216" s="115"/>
      <c r="AU216" s="115"/>
      <c r="AV216" s="115"/>
      <c r="AW216" s="115"/>
      <c r="AX216" s="115"/>
      <c r="AY216" s="115"/>
      <c r="AZ216" s="115"/>
      <c r="BA216" s="115"/>
      <c r="BB216" s="115"/>
      <c r="BC216" s="115"/>
      <c r="BD216" s="115"/>
      <c r="BE216" s="115"/>
      <c r="BF216" s="115"/>
      <c r="BG216" s="115"/>
      <c r="BH216" s="115"/>
      <c r="BI216" s="115"/>
      <c r="BJ216" s="115"/>
      <c r="BK216" s="115"/>
      <c r="BL216" s="115"/>
      <c r="BM216" s="115"/>
      <c r="BN216" s="115"/>
      <c r="BO216" s="115"/>
      <c r="BP216" s="114"/>
      <c r="BQ216" s="114"/>
      <c r="BR216" s="114"/>
    </row>
    <row r="217" ht="15.75" customHeight="1">
      <c r="A217" s="114"/>
      <c r="B217" s="114"/>
      <c r="C217" s="114"/>
      <c r="D217" s="114"/>
      <c r="E217" s="114"/>
      <c r="F217" s="114"/>
      <c r="G217" s="114"/>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5"/>
      <c r="AL217" s="115"/>
      <c r="AM217" s="115"/>
      <c r="AN217" s="115"/>
      <c r="AO217" s="115"/>
      <c r="AP217" s="115"/>
      <c r="AQ217" s="115"/>
      <c r="AR217" s="115"/>
      <c r="AS217" s="115"/>
      <c r="AT217" s="115"/>
      <c r="AU217" s="115"/>
      <c r="AV217" s="115"/>
      <c r="AW217" s="115"/>
      <c r="AX217" s="115"/>
      <c r="AY217" s="115"/>
      <c r="AZ217" s="115"/>
      <c r="BA217" s="115"/>
      <c r="BB217" s="115"/>
      <c r="BC217" s="115"/>
      <c r="BD217" s="115"/>
      <c r="BE217" s="115"/>
      <c r="BF217" s="115"/>
      <c r="BG217" s="115"/>
      <c r="BH217" s="115"/>
      <c r="BI217" s="115"/>
      <c r="BJ217" s="115"/>
      <c r="BK217" s="115"/>
      <c r="BL217" s="115"/>
      <c r="BM217" s="115"/>
      <c r="BN217" s="115"/>
      <c r="BO217" s="115"/>
      <c r="BP217" s="114"/>
      <c r="BQ217" s="114"/>
      <c r="BR217" s="114"/>
    </row>
    <row r="218" ht="15.75" customHeight="1">
      <c r="A218" s="114"/>
      <c r="B218" s="114"/>
      <c r="C218" s="114"/>
      <c r="D218" s="114"/>
      <c r="E218" s="114"/>
      <c r="F218" s="114"/>
      <c r="G218" s="114"/>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5"/>
      <c r="AL218" s="115"/>
      <c r="AM218" s="115"/>
      <c r="AN218" s="115"/>
      <c r="AO218" s="115"/>
      <c r="AP218" s="115"/>
      <c r="AQ218" s="115"/>
      <c r="AR218" s="115"/>
      <c r="AS218" s="115"/>
      <c r="AT218" s="115"/>
      <c r="AU218" s="115"/>
      <c r="AV218" s="115"/>
      <c r="AW218" s="115"/>
      <c r="AX218" s="115"/>
      <c r="AY218" s="115"/>
      <c r="AZ218" s="115"/>
      <c r="BA218" s="115"/>
      <c r="BB218" s="115"/>
      <c r="BC218" s="115"/>
      <c r="BD218" s="115"/>
      <c r="BE218" s="115"/>
      <c r="BF218" s="115"/>
      <c r="BG218" s="115"/>
      <c r="BH218" s="115"/>
      <c r="BI218" s="115"/>
      <c r="BJ218" s="115"/>
      <c r="BK218" s="115"/>
      <c r="BL218" s="115"/>
      <c r="BM218" s="115"/>
      <c r="BN218" s="115"/>
      <c r="BO218" s="115"/>
      <c r="BP218" s="114"/>
      <c r="BQ218" s="114"/>
      <c r="BR218" s="114"/>
    </row>
    <row r="219" ht="15.75" customHeight="1">
      <c r="A219" s="114"/>
      <c r="B219" s="114"/>
      <c r="C219" s="114"/>
      <c r="D219" s="114"/>
      <c r="E219" s="114"/>
      <c r="F219" s="114"/>
      <c r="G219" s="114"/>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5"/>
      <c r="AL219" s="115"/>
      <c r="AM219" s="115"/>
      <c r="AN219" s="115"/>
      <c r="AO219" s="115"/>
      <c r="AP219" s="115"/>
      <c r="AQ219" s="115"/>
      <c r="AR219" s="115"/>
      <c r="AS219" s="115"/>
      <c r="AT219" s="115"/>
      <c r="AU219" s="115"/>
      <c r="AV219" s="115"/>
      <c r="AW219" s="115"/>
      <c r="AX219" s="115"/>
      <c r="AY219" s="115"/>
      <c r="AZ219" s="115"/>
      <c r="BA219" s="115"/>
      <c r="BB219" s="115"/>
      <c r="BC219" s="115"/>
      <c r="BD219" s="115"/>
      <c r="BE219" s="115"/>
      <c r="BF219" s="115"/>
      <c r="BG219" s="115"/>
      <c r="BH219" s="115"/>
      <c r="BI219" s="115"/>
      <c r="BJ219" s="115"/>
      <c r="BK219" s="115"/>
      <c r="BL219" s="115"/>
      <c r="BM219" s="115"/>
      <c r="BN219" s="115"/>
      <c r="BO219" s="115"/>
      <c r="BP219" s="114"/>
      <c r="BQ219" s="114"/>
      <c r="BR219" s="114"/>
    </row>
    <row r="220" ht="15.75" customHeight="1">
      <c r="A220" s="114"/>
      <c r="B220" s="114"/>
      <c r="C220" s="114"/>
      <c r="D220" s="114"/>
      <c r="E220" s="114"/>
      <c r="F220" s="114"/>
      <c r="G220" s="114"/>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115"/>
      <c r="AJ220" s="115"/>
      <c r="AK220" s="115"/>
      <c r="AL220" s="115"/>
      <c r="AM220" s="115"/>
      <c r="AN220" s="115"/>
      <c r="AO220" s="115"/>
      <c r="AP220" s="115"/>
      <c r="AQ220" s="115"/>
      <c r="AR220" s="115"/>
      <c r="AS220" s="115"/>
      <c r="AT220" s="115"/>
      <c r="AU220" s="115"/>
      <c r="AV220" s="115"/>
      <c r="AW220" s="115"/>
      <c r="AX220" s="115"/>
      <c r="AY220" s="115"/>
      <c r="AZ220" s="115"/>
      <c r="BA220" s="115"/>
      <c r="BB220" s="115"/>
      <c r="BC220" s="115"/>
      <c r="BD220" s="115"/>
      <c r="BE220" s="115"/>
      <c r="BF220" s="115"/>
      <c r="BG220" s="115"/>
      <c r="BH220" s="115"/>
      <c r="BI220" s="115"/>
      <c r="BJ220" s="115"/>
      <c r="BK220" s="115"/>
      <c r="BL220" s="115"/>
      <c r="BM220" s="115"/>
      <c r="BN220" s="115"/>
      <c r="BO220" s="115"/>
      <c r="BP220" s="114"/>
      <c r="BQ220" s="114"/>
      <c r="BR220" s="114"/>
    </row>
    <row r="221" ht="15.75" customHeight="1">
      <c r="A221" s="114"/>
      <c r="B221" s="114"/>
      <c r="C221" s="114"/>
      <c r="D221" s="114"/>
      <c r="E221" s="114"/>
      <c r="F221" s="114"/>
      <c r="G221" s="114"/>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5"/>
      <c r="AL221" s="115"/>
      <c r="AM221" s="115"/>
      <c r="AN221" s="115"/>
      <c r="AO221" s="115"/>
      <c r="AP221" s="115"/>
      <c r="AQ221" s="115"/>
      <c r="AR221" s="115"/>
      <c r="AS221" s="115"/>
      <c r="AT221" s="115"/>
      <c r="AU221" s="115"/>
      <c r="AV221" s="115"/>
      <c r="AW221" s="115"/>
      <c r="AX221" s="115"/>
      <c r="AY221" s="115"/>
      <c r="AZ221" s="115"/>
      <c r="BA221" s="115"/>
      <c r="BB221" s="115"/>
      <c r="BC221" s="115"/>
      <c r="BD221" s="115"/>
      <c r="BE221" s="115"/>
      <c r="BF221" s="115"/>
      <c r="BG221" s="115"/>
      <c r="BH221" s="115"/>
      <c r="BI221" s="115"/>
      <c r="BJ221" s="115"/>
      <c r="BK221" s="115"/>
      <c r="BL221" s="115"/>
      <c r="BM221" s="115"/>
      <c r="BN221" s="115"/>
      <c r="BO221" s="115"/>
      <c r="BP221" s="114"/>
      <c r="BQ221" s="114"/>
      <c r="BR221" s="114"/>
    </row>
    <row r="222" ht="15.75" customHeight="1">
      <c r="A222" s="114"/>
      <c r="B222" s="114"/>
      <c r="C222" s="114"/>
      <c r="D222" s="114"/>
      <c r="E222" s="114"/>
      <c r="F222" s="114"/>
      <c r="G222" s="114"/>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5"/>
      <c r="AL222" s="115"/>
      <c r="AM222" s="115"/>
      <c r="AN222" s="115"/>
      <c r="AO222" s="115"/>
      <c r="AP222" s="115"/>
      <c r="AQ222" s="115"/>
      <c r="AR222" s="115"/>
      <c r="AS222" s="115"/>
      <c r="AT222" s="115"/>
      <c r="AU222" s="115"/>
      <c r="AV222" s="115"/>
      <c r="AW222" s="115"/>
      <c r="AX222" s="115"/>
      <c r="AY222" s="115"/>
      <c r="AZ222" s="115"/>
      <c r="BA222" s="115"/>
      <c r="BB222" s="115"/>
      <c r="BC222" s="115"/>
      <c r="BD222" s="115"/>
      <c r="BE222" s="115"/>
      <c r="BF222" s="115"/>
      <c r="BG222" s="115"/>
      <c r="BH222" s="115"/>
      <c r="BI222" s="115"/>
      <c r="BJ222" s="115"/>
      <c r="BK222" s="115"/>
      <c r="BL222" s="115"/>
      <c r="BM222" s="115"/>
      <c r="BN222" s="115"/>
      <c r="BO222" s="115"/>
      <c r="BP222" s="114"/>
      <c r="BQ222" s="114"/>
      <c r="BR222" s="114"/>
    </row>
    <row r="223" ht="15.75" customHeight="1">
      <c r="A223" s="114"/>
      <c r="B223" s="114"/>
      <c r="C223" s="114"/>
      <c r="D223" s="114"/>
      <c r="E223" s="114"/>
      <c r="F223" s="114"/>
      <c r="G223" s="114"/>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115"/>
      <c r="AJ223" s="115"/>
      <c r="AK223" s="115"/>
      <c r="AL223" s="115"/>
      <c r="AM223" s="115"/>
      <c r="AN223" s="115"/>
      <c r="AO223" s="115"/>
      <c r="AP223" s="115"/>
      <c r="AQ223" s="115"/>
      <c r="AR223" s="115"/>
      <c r="AS223" s="115"/>
      <c r="AT223" s="115"/>
      <c r="AU223" s="115"/>
      <c r="AV223" s="115"/>
      <c r="AW223" s="115"/>
      <c r="AX223" s="115"/>
      <c r="AY223" s="115"/>
      <c r="AZ223" s="115"/>
      <c r="BA223" s="115"/>
      <c r="BB223" s="115"/>
      <c r="BC223" s="115"/>
      <c r="BD223" s="115"/>
      <c r="BE223" s="115"/>
      <c r="BF223" s="115"/>
      <c r="BG223" s="115"/>
      <c r="BH223" s="115"/>
      <c r="BI223" s="115"/>
      <c r="BJ223" s="115"/>
      <c r="BK223" s="115"/>
      <c r="BL223" s="115"/>
      <c r="BM223" s="115"/>
      <c r="BN223" s="115"/>
      <c r="BO223" s="115"/>
      <c r="BP223" s="114"/>
      <c r="BQ223" s="114"/>
      <c r="BR223" s="114"/>
    </row>
    <row r="224" ht="15.75" customHeight="1">
      <c r="A224" s="114"/>
      <c r="B224" s="114"/>
      <c r="C224" s="114"/>
      <c r="D224" s="114"/>
      <c r="E224" s="114"/>
      <c r="F224" s="114"/>
      <c r="G224" s="114"/>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5"/>
      <c r="AL224" s="115"/>
      <c r="AM224" s="115"/>
      <c r="AN224" s="115"/>
      <c r="AO224" s="115"/>
      <c r="AP224" s="115"/>
      <c r="AQ224" s="115"/>
      <c r="AR224" s="115"/>
      <c r="AS224" s="115"/>
      <c r="AT224" s="115"/>
      <c r="AU224" s="115"/>
      <c r="AV224" s="115"/>
      <c r="AW224" s="115"/>
      <c r="AX224" s="115"/>
      <c r="AY224" s="115"/>
      <c r="AZ224" s="115"/>
      <c r="BA224" s="115"/>
      <c r="BB224" s="115"/>
      <c r="BC224" s="115"/>
      <c r="BD224" s="115"/>
      <c r="BE224" s="115"/>
      <c r="BF224" s="115"/>
      <c r="BG224" s="115"/>
      <c r="BH224" s="115"/>
      <c r="BI224" s="115"/>
      <c r="BJ224" s="115"/>
      <c r="BK224" s="115"/>
      <c r="BL224" s="115"/>
      <c r="BM224" s="115"/>
      <c r="BN224" s="115"/>
      <c r="BO224" s="115"/>
      <c r="BP224" s="114"/>
      <c r="BQ224" s="114"/>
      <c r="BR224" s="114"/>
    </row>
    <row r="225" ht="15.75" customHeight="1">
      <c r="A225" s="114"/>
      <c r="B225" s="114"/>
      <c r="C225" s="114"/>
      <c r="D225" s="114"/>
      <c r="E225" s="114"/>
      <c r="F225" s="114"/>
      <c r="G225" s="114"/>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5"/>
      <c r="AL225" s="115"/>
      <c r="AM225" s="115"/>
      <c r="AN225" s="115"/>
      <c r="AO225" s="115"/>
      <c r="AP225" s="115"/>
      <c r="AQ225" s="115"/>
      <c r="AR225" s="115"/>
      <c r="AS225" s="115"/>
      <c r="AT225" s="115"/>
      <c r="AU225" s="115"/>
      <c r="AV225" s="115"/>
      <c r="AW225" s="115"/>
      <c r="AX225" s="115"/>
      <c r="AY225" s="115"/>
      <c r="AZ225" s="115"/>
      <c r="BA225" s="115"/>
      <c r="BB225" s="115"/>
      <c r="BC225" s="115"/>
      <c r="BD225" s="115"/>
      <c r="BE225" s="115"/>
      <c r="BF225" s="115"/>
      <c r="BG225" s="115"/>
      <c r="BH225" s="115"/>
      <c r="BI225" s="115"/>
      <c r="BJ225" s="115"/>
      <c r="BK225" s="115"/>
      <c r="BL225" s="115"/>
      <c r="BM225" s="115"/>
      <c r="BN225" s="115"/>
      <c r="BO225" s="115"/>
      <c r="BP225" s="114"/>
      <c r="BQ225" s="114"/>
      <c r="BR225" s="114"/>
    </row>
    <row r="226" ht="15.75" customHeight="1">
      <c r="A226" s="114"/>
      <c r="B226" s="114"/>
      <c r="C226" s="114"/>
      <c r="D226" s="114"/>
      <c r="E226" s="114"/>
      <c r="F226" s="114"/>
      <c r="G226" s="114"/>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5"/>
      <c r="AL226" s="115"/>
      <c r="AM226" s="115"/>
      <c r="AN226" s="115"/>
      <c r="AO226" s="115"/>
      <c r="AP226" s="115"/>
      <c r="AQ226" s="115"/>
      <c r="AR226" s="115"/>
      <c r="AS226" s="115"/>
      <c r="AT226" s="115"/>
      <c r="AU226" s="115"/>
      <c r="AV226" s="115"/>
      <c r="AW226" s="115"/>
      <c r="AX226" s="115"/>
      <c r="AY226" s="115"/>
      <c r="AZ226" s="115"/>
      <c r="BA226" s="115"/>
      <c r="BB226" s="115"/>
      <c r="BC226" s="115"/>
      <c r="BD226" s="115"/>
      <c r="BE226" s="115"/>
      <c r="BF226" s="115"/>
      <c r="BG226" s="115"/>
      <c r="BH226" s="115"/>
      <c r="BI226" s="115"/>
      <c r="BJ226" s="115"/>
      <c r="BK226" s="115"/>
      <c r="BL226" s="115"/>
      <c r="BM226" s="115"/>
      <c r="BN226" s="115"/>
      <c r="BO226" s="115"/>
      <c r="BP226" s="114"/>
      <c r="BQ226" s="114"/>
      <c r="BR226" s="114"/>
    </row>
    <row r="227" ht="15.75" customHeight="1">
      <c r="A227" s="114"/>
      <c r="B227" s="114"/>
      <c r="C227" s="114"/>
      <c r="D227" s="114"/>
      <c r="E227" s="114"/>
      <c r="F227" s="114"/>
      <c r="G227" s="114"/>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5"/>
      <c r="AL227" s="115"/>
      <c r="AM227" s="115"/>
      <c r="AN227" s="115"/>
      <c r="AO227" s="115"/>
      <c r="AP227" s="115"/>
      <c r="AQ227" s="115"/>
      <c r="AR227" s="115"/>
      <c r="AS227" s="115"/>
      <c r="AT227" s="115"/>
      <c r="AU227" s="115"/>
      <c r="AV227" s="115"/>
      <c r="AW227" s="115"/>
      <c r="AX227" s="115"/>
      <c r="AY227" s="115"/>
      <c r="AZ227" s="115"/>
      <c r="BA227" s="115"/>
      <c r="BB227" s="115"/>
      <c r="BC227" s="115"/>
      <c r="BD227" s="115"/>
      <c r="BE227" s="115"/>
      <c r="BF227" s="115"/>
      <c r="BG227" s="115"/>
      <c r="BH227" s="115"/>
      <c r="BI227" s="115"/>
      <c r="BJ227" s="115"/>
      <c r="BK227" s="115"/>
      <c r="BL227" s="115"/>
      <c r="BM227" s="115"/>
      <c r="BN227" s="115"/>
      <c r="BO227" s="115"/>
      <c r="BP227" s="114"/>
      <c r="BQ227" s="114"/>
      <c r="BR227" s="114"/>
    </row>
    <row r="228" ht="15.75" customHeight="1">
      <c r="A228" s="114"/>
      <c r="B228" s="114"/>
      <c r="C228" s="114"/>
      <c r="D228" s="114"/>
      <c r="E228" s="114"/>
      <c r="F228" s="114"/>
      <c r="G228" s="114"/>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5"/>
      <c r="AL228" s="115"/>
      <c r="AM228" s="115"/>
      <c r="AN228" s="115"/>
      <c r="AO228" s="115"/>
      <c r="AP228" s="115"/>
      <c r="AQ228" s="115"/>
      <c r="AR228" s="115"/>
      <c r="AS228" s="115"/>
      <c r="AT228" s="115"/>
      <c r="AU228" s="115"/>
      <c r="AV228" s="115"/>
      <c r="AW228" s="115"/>
      <c r="AX228" s="115"/>
      <c r="AY228" s="115"/>
      <c r="AZ228" s="115"/>
      <c r="BA228" s="115"/>
      <c r="BB228" s="115"/>
      <c r="BC228" s="115"/>
      <c r="BD228" s="115"/>
      <c r="BE228" s="115"/>
      <c r="BF228" s="115"/>
      <c r="BG228" s="115"/>
      <c r="BH228" s="115"/>
      <c r="BI228" s="115"/>
      <c r="BJ228" s="115"/>
      <c r="BK228" s="115"/>
      <c r="BL228" s="115"/>
      <c r="BM228" s="115"/>
      <c r="BN228" s="115"/>
      <c r="BO228" s="115"/>
      <c r="BP228" s="114"/>
      <c r="BQ228" s="114"/>
      <c r="BR228" s="114"/>
    </row>
    <row r="229" ht="15.75" customHeight="1">
      <c r="A229" s="114"/>
      <c r="B229" s="114"/>
      <c r="C229" s="114"/>
      <c r="D229" s="114"/>
      <c r="E229" s="114"/>
      <c r="F229" s="114"/>
      <c r="G229" s="114"/>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5"/>
      <c r="AL229" s="115"/>
      <c r="AM229" s="115"/>
      <c r="AN229" s="115"/>
      <c r="AO229" s="115"/>
      <c r="AP229" s="115"/>
      <c r="AQ229" s="115"/>
      <c r="AR229" s="115"/>
      <c r="AS229" s="115"/>
      <c r="AT229" s="115"/>
      <c r="AU229" s="115"/>
      <c r="AV229" s="115"/>
      <c r="AW229" s="115"/>
      <c r="AX229" s="115"/>
      <c r="AY229" s="115"/>
      <c r="AZ229" s="115"/>
      <c r="BA229" s="115"/>
      <c r="BB229" s="115"/>
      <c r="BC229" s="115"/>
      <c r="BD229" s="115"/>
      <c r="BE229" s="115"/>
      <c r="BF229" s="115"/>
      <c r="BG229" s="115"/>
      <c r="BH229" s="115"/>
      <c r="BI229" s="115"/>
      <c r="BJ229" s="115"/>
      <c r="BK229" s="115"/>
      <c r="BL229" s="115"/>
      <c r="BM229" s="115"/>
      <c r="BN229" s="115"/>
      <c r="BO229" s="115"/>
      <c r="BP229" s="114"/>
      <c r="BQ229" s="114"/>
      <c r="BR229" s="114"/>
    </row>
    <row r="230" ht="15.75" customHeight="1">
      <c r="A230" s="114"/>
      <c r="B230" s="114"/>
      <c r="C230" s="114"/>
      <c r="D230" s="114"/>
      <c r="E230" s="114"/>
      <c r="F230" s="114"/>
      <c r="G230" s="114"/>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5"/>
      <c r="AY230" s="115"/>
      <c r="AZ230" s="115"/>
      <c r="BA230" s="115"/>
      <c r="BB230" s="115"/>
      <c r="BC230" s="115"/>
      <c r="BD230" s="115"/>
      <c r="BE230" s="115"/>
      <c r="BF230" s="115"/>
      <c r="BG230" s="115"/>
      <c r="BH230" s="115"/>
      <c r="BI230" s="115"/>
      <c r="BJ230" s="115"/>
      <c r="BK230" s="115"/>
      <c r="BL230" s="115"/>
      <c r="BM230" s="115"/>
      <c r="BN230" s="115"/>
      <c r="BO230" s="115"/>
      <c r="BP230" s="114"/>
      <c r="BQ230" s="114"/>
      <c r="BR230" s="114"/>
    </row>
    <row r="231" ht="15.75" customHeight="1">
      <c r="A231" s="114"/>
      <c r="B231" s="114"/>
      <c r="C231" s="114"/>
      <c r="D231" s="114"/>
      <c r="E231" s="114"/>
      <c r="F231" s="114"/>
      <c r="G231" s="114"/>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5"/>
      <c r="AL231" s="115"/>
      <c r="AM231" s="115"/>
      <c r="AN231" s="115"/>
      <c r="AO231" s="115"/>
      <c r="AP231" s="115"/>
      <c r="AQ231" s="115"/>
      <c r="AR231" s="115"/>
      <c r="AS231" s="115"/>
      <c r="AT231" s="115"/>
      <c r="AU231" s="115"/>
      <c r="AV231" s="115"/>
      <c r="AW231" s="115"/>
      <c r="AX231" s="115"/>
      <c r="AY231" s="115"/>
      <c r="AZ231" s="115"/>
      <c r="BA231" s="115"/>
      <c r="BB231" s="115"/>
      <c r="BC231" s="115"/>
      <c r="BD231" s="115"/>
      <c r="BE231" s="115"/>
      <c r="BF231" s="115"/>
      <c r="BG231" s="115"/>
      <c r="BH231" s="115"/>
      <c r="BI231" s="115"/>
      <c r="BJ231" s="115"/>
      <c r="BK231" s="115"/>
      <c r="BL231" s="115"/>
      <c r="BM231" s="115"/>
      <c r="BN231" s="115"/>
      <c r="BO231" s="115"/>
      <c r="BP231" s="114"/>
      <c r="BQ231" s="114"/>
      <c r="BR231" s="114"/>
    </row>
    <row r="232" ht="15.75" customHeight="1">
      <c r="A232" s="114"/>
      <c r="B232" s="114"/>
      <c r="C232" s="114"/>
      <c r="D232" s="114"/>
      <c r="E232" s="114"/>
      <c r="F232" s="114"/>
      <c r="G232" s="114"/>
      <c r="H232" s="115"/>
      <c r="I232" s="115"/>
      <c r="J232" s="115"/>
      <c r="K232" s="115"/>
      <c r="L232" s="115"/>
      <c r="M232" s="115"/>
      <c r="N232" s="115"/>
      <c r="O232" s="115"/>
      <c r="P232" s="115"/>
      <c r="Q232" s="115"/>
      <c r="R232" s="115"/>
      <c r="S232" s="115"/>
      <c r="T232" s="115"/>
      <c r="U232" s="115"/>
      <c r="V232" s="115"/>
      <c r="W232" s="115"/>
      <c r="X232" s="115"/>
      <c r="Y232" s="115"/>
      <c r="Z232" s="115"/>
      <c r="AA232" s="115"/>
      <c r="AB232" s="115"/>
      <c r="AC232" s="115"/>
      <c r="AD232" s="115"/>
      <c r="AE232" s="115"/>
      <c r="AF232" s="115"/>
      <c r="AG232" s="115"/>
      <c r="AH232" s="115"/>
      <c r="AI232" s="115"/>
      <c r="AJ232" s="115"/>
      <c r="AK232" s="115"/>
      <c r="AL232" s="115"/>
      <c r="AM232" s="115"/>
      <c r="AN232" s="115"/>
      <c r="AO232" s="115"/>
      <c r="AP232" s="115"/>
      <c r="AQ232" s="115"/>
      <c r="AR232" s="115"/>
      <c r="AS232" s="115"/>
      <c r="AT232" s="115"/>
      <c r="AU232" s="115"/>
      <c r="AV232" s="115"/>
      <c r="AW232" s="115"/>
      <c r="AX232" s="115"/>
      <c r="AY232" s="115"/>
      <c r="AZ232" s="115"/>
      <c r="BA232" s="115"/>
      <c r="BB232" s="115"/>
      <c r="BC232" s="115"/>
      <c r="BD232" s="115"/>
      <c r="BE232" s="115"/>
      <c r="BF232" s="115"/>
      <c r="BG232" s="115"/>
      <c r="BH232" s="115"/>
      <c r="BI232" s="115"/>
      <c r="BJ232" s="115"/>
      <c r="BK232" s="115"/>
      <c r="BL232" s="115"/>
      <c r="BM232" s="115"/>
      <c r="BN232" s="115"/>
      <c r="BO232" s="115"/>
      <c r="BP232" s="114"/>
      <c r="BQ232" s="114"/>
      <c r="BR232" s="114"/>
    </row>
    <row r="233" ht="15.75" customHeight="1">
      <c r="A233" s="114"/>
      <c r="B233" s="114"/>
      <c r="C233" s="114"/>
      <c r="D233" s="114"/>
      <c r="E233" s="114"/>
      <c r="F233" s="114"/>
      <c r="G233" s="114"/>
      <c r="H233" s="115"/>
      <c r="I233" s="115"/>
      <c r="J233" s="115"/>
      <c r="K233" s="115"/>
      <c r="L233" s="115"/>
      <c r="M233" s="115"/>
      <c r="N233" s="115"/>
      <c r="O233" s="115"/>
      <c r="P233" s="115"/>
      <c r="Q233" s="115"/>
      <c r="R233" s="115"/>
      <c r="S233" s="115"/>
      <c r="T233" s="115"/>
      <c r="U233" s="115"/>
      <c r="V233" s="115"/>
      <c r="W233" s="115"/>
      <c r="X233" s="115"/>
      <c r="Y233" s="115"/>
      <c r="Z233" s="115"/>
      <c r="AA233" s="115"/>
      <c r="AB233" s="115"/>
      <c r="AC233" s="115"/>
      <c r="AD233" s="115"/>
      <c r="AE233" s="115"/>
      <c r="AF233" s="115"/>
      <c r="AG233" s="115"/>
      <c r="AH233" s="115"/>
      <c r="AI233" s="115"/>
      <c r="AJ233" s="115"/>
      <c r="AK233" s="115"/>
      <c r="AL233" s="115"/>
      <c r="AM233" s="115"/>
      <c r="AN233" s="115"/>
      <c r="AO233" s="115"/>
      <c r="AP233" s="115"/>
      <c r="AQ233" s="115"/>
      <c r="AR233" s="115"/>
      <c r="AS233" s="115"/>
      <c r="AT233" s="115"/>
      <c r="AU233" s="115"/>
      <c r="AV233" s="115"/>
      <c r="AW233" s="115"/>
      <c r="AX233" s="115"/>
      <c r="AY233" s="115"/>
      <c r="AZ233" s="115"/>
      <c r="BA233" s="115"/>
      <c r="BB233" s="115"/>
      <c r="BC233" s="115"/>
      <c r="BD233" s="115"/>
      <c r="BE233" s="115"/>
      <c r="BF233" s="115"/>
      <c r="BG233" s="115"/>
      <c r="BH233" s="115"/>
      <c r="BI233" s="115"/>
      <c r="BJ233" s="115"/>
      <c r="BK233" s="115"/>
      <c r="BL233" s="115"/>
      <c r="BM233" s="115"/>
      <c r="BN233" s="115"/>
      <c r="BO233" s="115"/>
      <c r="BP233" s="114"/>
      <c r="BQ233" s="114"/>
      <c r="BR233" s="114"/>
    </row>
    <row r="234" ht="15.75" customHeight="1">
      <c r="A234" s="114"/>
      <c r="B234" s="114"/>
      <c r="C234" s="114"/>
      <c r="D234" s="114"/>
      <c r="E234" s="114"/>
      <c r="F234" s="114"/>
      <c r="G234" s="114"/>
      <c r="H234" s="115"/>
      <c r="I234" s="115"/>
      <c r="J234" s="115"/>
      <c r="K234" s="115"/>
      <c r="L234" s="115"/>
      <c r="M234" s="115"/>
      <c r="N234" s="115"/>
      <c r="O234" s="115"/>
      <c r="P234" s="115"/>
      <c r="Q234" s="115"/>
      <c r="R234" s="115"/>
      <c r="S234" s="115"/>
      <c r="T234" s="115"/>
      <c r="U234" s="115"/>
      <c r="V234" s="115"/>
      <c r="W234" s="115"/>
      <c r="X234" s="115"/>
      <c r="Y234" s="115"/>
      <c r="Z234" s="115"/>
      <c r="AA234" s="115"/>
      <c r="AB234" s="115"/>
      <c r="AC234" s="115"/>
      <c r="AD234" s="115"/>
      <c r="AE234" s="115"/>
      <c r="AF234" s="115"/>
      <c r="AG234" s="115"/>
      <c r="AH234" s="115"/>
      <c r="AI234" s="115"/>
      <c r="AJ234" s="115"/>
      <c r="AK234" s="115"/>
      <c r="AL234" s="115"/>
      <c r="AM234" s="115"/>
      <c r="AN234" s="115"/>
      <c r="AO234" s="115"/>
      <c r="AP234" s="115"/>
      <c r="AQ234" s="115"/>
      <c r="AR234" s="115"/>
      <c r="AS234" s="115"/>
      <c r="AT234" s="115"/>
      <c r="AU234" s="115"/>
      <c r="AV234" s="115"/>
      <c r="AW234" s="115"/>
      <c r="AX234" s="115"/>
      <c r="AY234" s="115"/>
      <c r="AZ234" s="115"/>
      <c r="BA234" s="115"/>
      <c r="BB234" s="115"/>
      <c r="BC234" s="115"/>
      <c r="BD234" s="115"/>
      <c r="BE234" s="115"/>
      <c r="BF234" s="115"/>
      <c r="BG234" s="115"/>
      <c r="BH234" s="115"/>
      <c r="BI234" s="115"/>
      <c r="BJ234" s="115"/>
      <c r="BK234" s="115"/>
      <c r="BL234" s="115"/>
      <c r="BM234" s="115"/>
      <c r="BN234" s="115"/>
      <c r="BO234" s="115"/>
      <c r="BP234" s="114"/>
      <c r="BQ234" s="114"/>
      <c r="BR234" s="114"/>
    </row>
    <row r="235" ht="15.75" customHeight="1">
      <c r="A235" s="114"/>
      <c r="B235" s="114"/>
      <c r="C235" s="114"/>
      <c r="D235" s="114"/>
      <c r="E235" s="114"/>
      <c r="F235" s="114"/>
      <c r="G235" s="114"/>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5"/>
      <c r="AL235" s="115"/>
      <c r="AM235" s="115"/>
      <c r="AN235" s="115"/>
      <c r="AO235" s="115"/>
      <c r="AP235" s="115"/>
      <c r="AQ235" s="115"/>
      <c r="AR235" s="115"/>
      <c r="AS235" s="115"/>
      <c r="AT235" s="115"/>
      <c r="AU235" s="115"/>
      <c r="AV235" s="115"/>
      <c r="AW235" s="115"/>
      <c r="AX235" s="115"/>
      <c r="AY235" s="115"/>
      <c r="AZ235" s="115"/>
      <c r="BA235" s="115"/>
      <c r="BB235" s="115"/>
      <c r="BC235" s="115"/>
      <c r="BD235" s="115"/>
      <c r="BE235" s="115"/>
      <c r="BF235" s="115"/>
      <c r="BG235" s="115"/>
      <c r="BH235" s="115"/>
      <c r="BI235" s="115"/>
      <c r="BJ235" s="115"/>
      <c r="BK235" s="115"/>
      <c r="BL235" s="115"/>
      <c r="BM235" s="115"/>
      <c r="BN235" s="115"/>
      <c r="BO235" s="115"/>
      <c r="BP235" s="114"/>
      <c r="BQ235" s="114"/>
      <c r="BR235" s="114"/>
    </row>
    <row r="236" ht="15.75" customHeight="1">
      <c r="A236" s="114"/>
      <c r="B236" s="114"/>
      <c r="C236" s="114"/>
      <c r="D236" s="114"/>
      <c r="E236" s="114"/>
      <c r="F236" s="114"/>
      <c r="G236" s="114"/>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5"/>
      <c r="AY236" s="115"/>
      <c r="AZ236" s="115"/>
      <c r="BA236" s="115"/>
      <c r="BB236" s="115"/>
      <c r="BC236" s="115"/>
      <c r="BD236" s="115"/>
      <c r="BE236" s="115"/>
      <c r="BF236" s="115"/>
      <c r="BG236" s="115"/>
      <c r="BH236" s="115"/>
      <c r="BI236" s="115"/>
      <c r="BJ236" s="115"/>
      <c r="BK236" s="115"/>
      <c r="BL236" s="115"/>
      <c r="BM236" s="115"/>
      <c r="BN236" s="115"/>
      <c r="BO236" s="115"/>
      <c r="BP236" s="114"/>
      <c r="BQ236" s="114"/>
      <c r="BR236" s="114"/>
    </row>
    <row r="237" ht="15.75" customHeight="1">
      <c r="A237" s="114"/>
      <c r="B237" s="114"/>
      <c r="C237" s="114"/>
      <c r="D237" s="114"/>
      <c r="E237" s="114"/>
      <c r="F237" s="114"/>
      <c r="G237" s="114"/>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5"/>
      <c r="AY237" s="115"/>
      <c r="AZ237" s="115"/>
      <c r="BA237" s="115"/>
      <c r="BB237" s="115"/>
      <c r="BC237" s="115"/>
      <c r="BD237" s="115"/>
      <c r="BE237" s="115"/>
      <c r="BF237" s="115"/>
      <c r="BG237" s="115"/>
      <c r="BH237" s="115"/>
      <c r="BI237" s="115"/>
      <c r="BJ237" s="115"/>
      <c r="BK237" s="115"/>
      <c r="BL237" s="115"/>
      <c r="BM237" s="115"/>
      <c r="BN237" s="115"/>
      <c r="BO237" s="115"/>
      <c r="BP237" s="114"/>
      <c r="BQ237" s="114"/>
      <c r="BR237" s="114"/>
    </row>
    <row r="238" ht="15.75" customHeight="1">
      <c r="A238" s="114"/>
      <c r="B238" s="114"/>
      <c r="C238" s="114"/>
      <c r="D238" s="114"/>
      <c r="E238" s="114"/>
      <c r="F238" s="114"/>
      <c r="G238" s="114"/>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5"/>
      <c r="AY238" s="115"/>
      <c r="AZ238" s="115"/>
      <c r="BA238" s="115"/>
      <c r="BB238" s="115"/>
      <c r="BC238" s="115"/>
      <c r="BD238" s="115"/>
      <c r="BE238" s="115"/>
      <c r="BF238" s="115"/>
      <c r="BG238" s="115"/>
      <c r="BH238" s="115"/>
      <c r="BI238" s="115"/>
      <c r="BJ238" s="115"/>
      <c r="BK238" s="115"/>
      <c r="BL238" s="115"/>
      <c r="BM238" s="115"/>
      <c r="BN238" s="115"/>
      <c r="BO238" s="115"/>
      <c r="BP238" s="114"/>
      <c r="BQ238" s="114"/>
      <c r="BR238" s="114"/>
    </row>
    <row r="239" ht="15.75" customHeight="1">
      <c r="A239" s="114"/>
      <c r="B239" s="114"/>
      <c r="C239" s="114"/>
      <c r="D239" s="114"/>
      <c r="E239" s="114"/>
      <c r="F239" s="114"/>
      <c r="G239" s="114"/>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5"/>
      <c r="AY239" s="115"/>
      <c r="AZ239" s="115"/>
      <c r="BA239" s="115"/>
      <c r="BB239" s="115"/>
      <c r="BC239" s="115"/>
      <c r="BD239" s="115"/>
      <c r="BE239" s="115"/>
      <c r="BF239" s="115"/>
      <c r="BG239" s="115"/>
      <c r="BH239" s="115"/>
      <c r="BI239" s="115"/>
      <c r="BJ239" s="115"/>
      <c r="BK239" s="115"/>
      <c r="BL239" s="115"/>
      <c r="BM239" s="115"/>
      <c r="BN239" s="115"/>
      <c r="BO239" s="115"/>
      <c r="BP239" s="114"/>
      <c r="BQ239" s="114"/>
      <c r="BR239" s="114"/>
    </row>
    <row r="240" ht="15.75" customHeight="1">
      <c r="A240" s="114"/>
      <c r="B240" s="114"/>
      <c r="C240" s="114"/>
      <c r="D240" s="114"/>
      <c r="E240" s="114"/>
      <c r="F240" s="114"/>
      <c r="G240" s="114"/>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5"/>
      <c r="AY240" s="115"/>
      <c r="AZ240" s="115"/>
      <c r="BA240" s="115"/>
      <c r="BB240" s="115"/>
      <c r="BC240" s="115"/>
      <c r="BD240" s="115"/>
      <c r="BE240" s="115"/>
      <c r="BF240" s="115"/>
      <c r="BG240" s="115"/>
      <c r="BH240" s="115"/>
      <c r="BI240" s="115"/>
      <c r="BJ240" s="115"/>
      <c r="BK240" s="115"/>
      <c r="BL240" s="115"/>
      <c r="BM240" s="115"/>
      <c r="BN240" s="115"/>
      <c r="BO240" s="115"/>
      <c r="BP240" s="114"/>
      <c r="BQ240" s="114"/>
      <c r="BR240" s="114"/>
    </row>
    <row r="241" ht="15.75" customHeight="1">
      <c r="A241" s="114"/>
      <c r="B241" s="114"/>
      <c r="C241" s="114"/>
      <c r="D241" s="114"/>
      <c r="E241" s="114"/>
      <c r="F241" s="114"/>
      <c r="G241" s="114"/>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5"/>
      <c r="AY241" s="115"/>
      <c r="AZ241" s="115"/>
      <c r="BA241" s="115"/>
      <c r="BB241" s="115"/>
      <c r="BC241" s="115"/>
      <c r="BD241" s="115"/>
      <c r="BE241" s="115"/>
      <c r="BF241" s="115"/>
      <c r="BG241" s="115"/>
      <c r="BH241" s="115"/>
      <c r="BI241" s="115"/>
      <c r="BJ241" s="115"/>
      <c r="BK241" s="115"/>
      <c r="BL241" s="115"/>
      <c r="BM241" s="115"/>
      <c r="BN241" s="115"/>
      <c r="BO241" s="115"/>
      <c r="BP241" s="114"/>
      <c r="BQ241" s="114"/>
      <c r="BR241" s="114"/>
    </row>
    <row r="242" ht="15.75" customHeight="1">
      <c r="A242" s="114"/>
      <c r="B242" s="114"/>
      <c r="C242" s="114"/>
      <c r="D242" s="114"/>
      <c r="E242" s="114"/>
      <c r="F242" s="114"/>
      <c r="G242" s="114"/>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5"/>
      <c r="AY242" s="115"/>
      <c r="AZ242" s="115"/>
      <c r="BA242" s="115"/>
      <c r="BB242" s="115"/>
      <c r="BC242" s="115"/>
      <c r="BD242" s="115"/>
      <c r="BE242" s="115"/>
      <c r="BF242" s="115"/>
      <c r="BG242" s="115"/>
      <c r="BH242" s="115"/>
      <c r="BI242" s="115"/>
      <c r="BJ242" s="115"/>
      <c r="BK242" s="115"/>
      <c r="BL242" s="115"/>
      <c r="BM242" s="115"/>
      <c r="BN242" s="115"/>
      <c r="BO242" s="115"/>
      <c r="BP242" s="114"/>
      <c r="BQ242" s="114"/>
      <c r="BR242" s="114"/>
    </row>
    <row r="243" ht="15.75" customHeight="1">
      <c r="A243" s="114"/>
      <c r="B243" s="114"/>
      <c r="C243" s="114"/>
      <c r="D243" s="114"/>
      <c r="E243" s="114"/>
      <c r="F243" s="114"/>
      <c r="G243" s="114"/>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5"/>
      <c r="AY243" s="115"/>
      <c r="AZ243" s="115"/>
      <c r="BA243" s="115"/>
      <c r="BB243" s="115"/>
      <c r="BC243" s="115"/>
      <c r="BD243" s="115"/>
      <c r="BE243" s="115"/>
      <c r="BF243" s="115"/>
      <c r="BG243" s="115"/>
      <c r="BH243" s="115"/>
      <c r="BI243" s="115"/>
      <c r="BJ243" s="115"/>
      <c r="BK243" s="115"/>
      <c r="BL243" s="115"/>
      <c r="BM243" s="115"/>
      <c r="BN243" s="115"/>
      <c r="BO243" s="115"/>
      <c r="BP243" s="114"/>
      <c r="BQ243" s="114"/>
      <c r="BR243" s="114"/>
    </row>
    <row r="244" ht="15.75" customHeight="1">
      <c r="A244" s="114"/>
      <c r="B244" s="114"/>
      <c r="C244" s="114"/>
      <c r="D244" s="114"/>
      <c r="E244" s="114"/>
      <c r="F244" s="114"/>
      <c r="G244" s="114"/>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5"/>
      <c r="AL244" s="115"/>
      <c r="AM244" s="115"/>
      <c r="AN244" s="115"/>
      <c r="AO244" s="115"/>
      <c r="AP244" s="115"/>
      <c r="AQ244" s="115"/>
      <c r="AR244" s="115"/>
      <c r="AS244" s="115"/>
      <c r="AT244" s="115"/>
      <c r="AU244" s="115"/>
      <c r="AV244" s="115"/>
      <c r="AW244" s="115"/>
      <c r="AX244" s="115"/>
      <c r="AY244" s="115"/>
      <c r="AZ244" s="115"/>
      <c r="BA244" s="115"/>
      <c r="BB244" s="115"/>
      <c r="BC244" s="115"/>
      <c r="BD244" s="115"/>
      <c r="BE244" s="115"/>
      <c r="BF244" s="115"/>
      <c r="BG244" s="115"/>
      <c r="BH244" s="115"/>
      <c r="BI244" s="115"/>
      <c r="BJ244" s="115"/>
      <c r="BK244" s="115"/>
      <c r="BL244" s="115"/>
      <c r="BM244" s="115"/>
      <c r="BN244" s="115"/>
      <c r="BO244" s="115"/>
      <c r="BP244" s="114"/>
      <c r="BQ244" s="114"/>
      <c r="BR244" s="114"/>
    </row>
    <row r="245" ht="15.75" customHeight="1">
      <c r="A245" s="114"/>
      <c r="B245" s="114"/>
      <c r="C245" s="114"/>
      <c r="D245" s="114"/>
      <c r="E245" s="114"/>
      <c r="F245" s="114"/>
      <c r="G245" s="114"/>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5"/>
      <c r="AL245" s="115"/>
      <c r="AM245" s="115"/>
      <c r="AN245" s="115"/>
      <c r="AO245" s="115"/>
      <c r="AP245" s="115"/>
      <c r="AQ245" s="115"/>
      <c r="AR245" s="115"/>
      <c r="AS245" s="115"/>
      <c r="AT245" s="115"/>
      <c r="AU245" s="115"/>
      <c r="AV245" s="115"/>
      <c r="AW245" s="115"/>
      <c r="AX245" s="115"/>
      <c r="AY245" s="115"/>
      <c r="AZ245" s="115"/>
      <c r="BA245" s="115"/>
      <c r="BB245" s="115"/>
      <c r="BC245" s="115"/>
      <c r="BD245" s="115"/>
      <c r="BE245" s="115"/>
      <c r="BF245" s="115"/>
      <c r="BG245" s="115"/>
      <c r="BH245" s="115"/>
      <c r="BI245" s="115"/>
      <c r="BJ245" s="115"/>
      <c r="BK245" s="115"/>
      <c r="BL245" s="115"/>
      <c r="BM245" s="115"/>
      <c r="BN245" s="115"/>
      <c r="BO245" s="115"/>
      <c r="BP245" s="114"/>
      <c r="BQ245" s="114"/>
      <c r="BR245" s="114"/>
    </row>
    <row r="246" ht="15.75" customHeight="1">
      <c r="A246" s="114"/>
      <c r="B246" s="114"/>
      <c r="C246" s="114"/>
      <c r="D246" s="114"/>
      <c r="E246" s="114"/>
      <c r="F246" s="114"/>
      <c r="G246" s="114"/>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5"/>
      <c r="AL246" s="115"/>
      <c r="AM246" s="115"/>
      <c r="AN246" s="115"/>
      <c r="AO246" s="115"/>
      <c r="AP246" s="115"/>
      <c r="AQ246" s="115"/>
      <c r="AR246" s="115"/>
      <c r="AS246" s="115"/>
      <c r="AT246" s="115"/>
      <c r="AU246" s="115"/>
      <c r="AV246" s="115"/>
      <c r="AW246" s="115"/>
      <c r="AX246" s="115"/>
      <c r="AY246" s="115"/>
      <c r="AZ246" s="115"/>
      <c r="BA246" s="115"/>
      <c r="BB246" s="115"/>
      <c r="BC246" s="115"/>
      <c r="BD246" s="115"/>
      <c r="BE246" s="115"/>
      <c r="BF246" s="115"/>
      <c r="BG246" s="115"/>
      <c r="BH246" s="115"/>
      <c r="BI246" s="115"/>
      <c r="BJ246" s="115"/>
      <c r="BK246" s="115"/>
      <c r="BL246" s="115"/>
      <c r="BM246" s="115"/>
      <c r="BN246" s="115"/>
      <c r="BO246" s="115"/>
      <c r="BP246" s="114"/>
      <c r="BQ246" s="114"/>
      <c r="BR246" s="114"/>
    </row>
    <row r="247" ht="15.75" customHeight="1">
      <c r="A247" s="114"/>
      <c r="B247" s="114"/>
      <c r="C247" s="114"/>
      <c r="D247" s="114"/>
      <c r="E247" s="114"/>
      <c r="F247" s="114"/>
      <c r="G247" s="114"/>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5"/>
      <c r="AY247" s="115"/>
      <c r="AZ247" s="115"/>
      <c r="BA247" s="115"/>
      <c r="BB247" s="115"/>
      <c r="BC247" s="115"/>
      <c r="BD247" s="115"/>
      <c r="BE247" s="115"/>
      <c r="BF247" s="115"/>
      <c r="BG247" s="115"/>
      <c r="BH247" s="115"/>
      <c r="BI247" s="115"/>
      <c r="BJ247" s="115"/>
      <c r="BK247" s="115"/>
      <c r="BL247" s="115"/>
      <c r="BM247" s="115"/>
      <c r="BN247" s="115"/>
      <c r="BO247" s="115"/>
      <c r="BP247" s="114"/>
      <c r="BQ247" s="114"/>
      <c r="BR247" s="114"/>
    </row>
    <row r="248" ht="15.75" customHeight="1">
      <c r="A248" s="114"/>
      <c r="B248" s="114"/>
      <c r="C248" s="114"/>
      <c r="D248" s="114"/>
      <c r="E248" s="114"/>
      <c r="F248" s="114"/>
      <c r="G248" s="114"/>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15"/>
      <c r="AY248" s="115"/>
      <c r="AZ248" s="115"/>
      <c r="BA248" s="115"/>
      <c r="BB248" s="115"/>
      <c r="BC248" s="115"/>
      <c r="BD248" s="115"/>
      <c r="BE248" s="115"/>
      <c r="BF248" s="115"/>
      <c r="BG248" s="115"/>
      <c r="BH248" s="115"/>
      <c r="BI248" s="115"/>
      <c r="BJ248" s="115"/>
      <c r="BK248" s="115"/>
      <c r="BL248" s="115"/>
      <c r="BM248" s="115"/>
      <c r="BN248" s="115"/>
      <c r="BO248" s="115"/>
      <c r="BP248" s="114"/>
      <c r="BQ248" s="114"/>
      <c r="BR248" s="114"/>
    </row>
    <row r="249" ht="15.75" customHeight="1">
      <c r="A249" s="114"/>
      <c r="B249" s="114"/>
      <c r="C249" s="114"/>
      <c r="D249" s="114"/>
      <c r="E249" s="114"/>
      <c r="F249" s="114"/>
      <c r="G249" s="114"/>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15"/>
      <c r="AY249" s="115"/>
      <c r="AZ249" s="115"/>
      <c r="BA249" s="115"/>
      <c r="BB249" s="115"/>
      <c r="BC249" s="115"/>
      <c r="BD249" s="115"/>
      <c r="BE249" s="115"/>
      <c r="BF249" s="115"/>
      <c r="BG249" s="115"/>
      <c r="BH249" s="115"/>
      <c r="BI249" s="115"/>
      <c r="BJ249" s="115"/>
      <c r="BK249" s="115"/>
      <c r="BL249" s="115"/>
      <c r="BM249" s="115"/>
      <c r="BN249" s="115"/>
      <c r="BO249" s="115"/>
      <c r="BP249" s="114"/>
      <c r="BQ249" s="114"/>
      <c r="BR249" s="114"/>
    </row>
    <row r="250" ht="15.75" customHeight="1">
      <c r="A250" s="114"/>
      <c r="B250" s="114"/>
      <c r="C250" s="114"/>
      <c r="D250" s="114"/>
      <c r="E250" s="114"/>
      <c r="F250" s="114"/>
      <c r="G250" s="114"/>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5"/>
      <c r="AV250" s="115"/>
      <c r="AW250" s="115"/>
      <c r="AX250" s="115"/>
      <c r="AY250" s="115"/>
      <c r="AZ250" s="115"/>
      <c r="BA250" s="115"/>
      <c r="BB250" s="115"/>
      <c r="BC250" s="115"/>
      <c r="BD250" s="115"/>
      <c r="BE250" s="115"/>
      <c r="BF250" s="115"/>
      <c r="BG250" s="115"/>
      <c r="BH250" s="115"/>
      <c r="BI250" s="115"/>
      <c r="BJ250" s="115"/>
      <c r="BK250" s="115"/>
      <c r="BL250" s="115"/>
      <c r="BM250" s="115"/>
      <c r="BN250" s="115"/>
      <c r="BO250" s="115"/>
      <c r="BP250" s="114"/>
      <c r="BQ250" s="114"/>
      <c r="BR250" s="114"/>
    </row>
    <row r="251" ht="15.75" customHeight="1">
      <c r="A251" s="114"/>
      <c r="B251" s="114"/>
      <c r="C251" s="114"/>
      <c r="D251" s="114"/>
      <c r="E251" s="114"/>
      <c r="F251" s="114"/>
      <c r="G251" s="114"/>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115"/>
      <c r="AO251" s="115"/>
      <c r="AP251" s="115"/>
      <c r="AQ251" s="115"/>
      <c r="AR251" s="115"/>
      <c r="AS251" s="115"/>
      <c r="AT251" s="115"/>
      <c r="AU251" s="115"/>
      <c r="AV251" s="115"/>
      <c r="AW251" s="115"/>
      <c r="AX251" s="115"/>
      <c r="AY251" s="115"/>
      <c r="AZ251" s="115"/>
      <c r="BA251" s="115"/>
      <c r="BB251" s="115"/>
      <c r="BC251" s="115"/>
      <c r="BD251" s="115"/>
      <c r="BE251" s="115"/>
      <c r="BF251" s="115"/>
      <c r="BG251" s="115"/>
      <c r="BH251" s="115"/>
      <c r="BI251" s="115"/>
      <c r="BJ251" s="115"/>
      <c r="BK251" s="115"/>
      <c r="BL251" s="115"/>
      <c r="BM251" s="115"/>
      <c r="BN251" s="115"/>
      <c r="BO251" s="115"/>
      <c r="BP251" s="114"/>
      <c r="BQ251" s="114"/>
      <c r="BR251" s="114"/>
    </row>
    <row r="252" ht="15.75" customHeight="1">
      <c r="A252" s="114"/>
      <c r="B252" s="114"/>
      <c r="C252" s="114"/>
      <c r="D252" s="114"/>
      <c r="E252" s="114"/>
      <c r="F252" s="114"/>
      <c r="G252" s="114"/>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5"/>
      <c r="AL252" s="115"/>
      <c r="AM252" s="115"/>
      <c r="AN252" s="115"/>
      <c r="AO252" s="115"/>
      <c r="AP252" s="115"/>
      <c r="AQ252" s="115"/>
      <c r="AR252" s="115"/>
      <c r="AS252" s="115"/>
      <c r="AT252" s="115"/>
      <c r="AU252" s="115"/>
      <c r="AV252" s="115"/>
      <c r="AW252" s="115"/>
      <c r="AX252" s="115"/>
      <c r="AY252" s="115"/>
      <c r="AZ252" s="115"/>
      <c r="BA252" s="115"/>
      <c r="BB252" s="115"/>
      <c r="BC252" s="115"/>
      <c r="BD252" s="115"/>
      <c r="BE252" s="115"/>
      <c r="BF252" s="115"/>
      <c r="BG252" s="115"/>
      <c r="BH252" s="115"/>
      <c r="BI252" s="115"/>
      <c r="BJ252" s="115"/>
      <c r="BK252" s="115"/>
      <c r="BL252" s="115"/>
      <c r="BM252" s="115"/>
      <c r="BN252" s="115"/>
      <c r="BO252" s="115"/>
      <c r="BP252" s="114"/>
      <c r="BQ252" s="114"/>
      <c r="BR252" s="114"/>
    </row>
    <row r="253" ht="15.75" customHeight="1">
      <c r="A253" s="114"/>
      <c r="B253" s="114"/>
      <c r="C253" s="114"/>
      <c r="D253" s="114"/>
      <c r="E253" s="114"/>
      <c r="F253" s="114"/>
      <c r="G253" s="114"/>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5"/>
      <c r="AL253" s="115"/>
      <c r="AM253" s="115"/>
      <c r="AN253" s="115"/>
      <c r="AO253" s="115"/>
      <c r="AP253" s="115"/>
      <c r="AQ253" s="115"/>
      <c r="AR253" s="115"/>
      <c r="AS253" s="115"/>
      <c r="AT253" s="115"/>
      <c r="AU253" s="115"/>
      <c r="AV253" s="115"/>
      <c r="AW253" s="115"/>
      <c r="AX253" s="115"/>
      <c r="AY253" s="115"/>
      <c r="AZ253" s="115"/>
      <c r="BA253" s="115"/>
      <c r="BB253" s="115"/>
      <c r="BC253" s="115"/>
      <c r="BD253" s="115"/>
      <c r="BE253" s="115"/>
      <c r="BF253" s="115"/>
      <c r="BG253" s="115"/>
      <c r="BH253" s="115"/>
      <c r="BI253" s="115"/>
      <c r="BJ253" s="115"/>
      <c r="BK253" s="115"/>
      <c r="BL253" s="115"/>
      <c r="BM253" s="115"/>
      <c r="BN253" s="115"/>
      <c r="BO253" s="115"/>
      <c r="BP253" s="114"/>
      <c r="BQ253" s="114"/>
      <c r="BR253" s="114"/>
    </row>
    <row r="254" ht="15.75" customHeight="1">
      <c r="A254" s="114"/>
      <c r="B254" s="114"/>
      <c r="C254" s="114"/>
      <c r="D254" s="114"/>
      <c r="E254" s="114"/>
      <c r="F254" s="114"/>
      <c r="G254" s="114"/>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5"/>
      <c r="AL254" s="115"/>
      <c r="AM254" s="115"/>
      <c r="AN254" s="115"/>
      <c r="AO254" s="115"/>
      <c r="AP254" s="115"/>
      <c r="AQ254" s="115"/>
      <c r="AR254" s="115"/>
      <c r="AS254" s="115"/>
      <c r="AT254" s="115"/>
      <c r="AU254" s="115"/>
      <c r="AV254" s="115"/>
      <c r="AW254" s="115"/>
      <c r="AX254" s="115"/>
      <c r="AY254" s="115"/>
      <c r="AZ254" s="115"/>
      <c r="BA254" s="115"/>
      <c r="BB254" s="115"/>
      <c r="BC254" s="115"/>
      <c r="BD254" s="115"/>
      <c r="BE254" s="115"/>
      <c r="BF254" s="115"/>
      <c r="BG254" s="115"/>
      <c r="BH254" s="115"/>
      <c r="BI254" s="115"/>
      <c r="BJ254" s="115"/>
      <c r="BK254" s="115"/>
      <c r="BL254" s="115"/>
      <c r="BM254" s="115"/>
      <c r="BN254" s="115"/>
      <c r="BO254" s="115"/>
      <c r="BP254" s="114"/>
      <c r="BQ254" s="114"/>
      <c r="BR254" s="114"/>
    </row>
    <row r="255" ht="15.75" customHeight="1">
      <c r="A255" s="114"/>
      <c r="B255" s="114"/>
      <c r="C255" s="114"/>
      <c r="D255" s="114"/>
      <c r="E255" s="114"/>
      <c r="F255" s="114"/>
      <c r="G255" s="114"/>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5"/>
      <c r="AL255" s="115"/>
      <c r="AM255" s="115"/>
      <c r="AN255" s="115"/>
      <c r="AO255" s="115"/>
      <c r="AP255" s="115"/>
      <c r="AQ255" s="115"/>
      <c r="AR255" s="115"/>
      <c r="AS255" s="115"/>
      <c r="AT255" s="115"/>
      <c r="AU255" s="115"/>
      <c r="AV255" s="115"/>
      <c r="AW255" s="115"/>
      <c r="AX255" s="115"/>
      <c r="AY255" s="115"/>
      <c r="AZ255" s="115"/>
      <c r="BA255" s="115"/>
      <c r="BB255" s="115"/>
      <c r="BC255" s="115"/>
      <c r="BD255" s="115"/>
      <c r="BE255" s="115"/>
      <c r="BF255" s="115"/>
      <c r="BG255" s="115"/>
      <c r="BH255" s="115"/>
      <c r="BI255" s="115"/>
      <c r="BJ255" s="115"/>
      <c r="BK255" s="115"/>
      <c r="BL255" s="115"/>
      <c r="BM255" s="115"/>
      <c r="BN255" s="115"/>
      <c r="BO255" s="115"/>
      <c r="BP255" s="114"/>
      <c r="BQ255" s="114"/>
      <c r="BR255" s="114"/>
    </row>
    <row r="256" ht="15.75" customHeight="1">
      <c r="A256" s="114"/>
      <c r="B256" s="114"/>
      <c r="C256" s="114"/>
      <c r="D256" s="114"/>
      <c r="E256" s="114"/>
      <c r="F256" s="114"/>
      <c r="G256" s="114"/>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5"/>
      <c r="AL256" s="115"/>
      <c r="AM256" s="115"/>
      <c r="AN256" s="115"/>
      <c r="AO256" s="115"/>
      <c r="AP256" s="115"/>
      <c r="AQ256" s="115"/>
      <c r="AR256" s="115"/>
      <c r="AS256" s="115"/>
      <c r="AT256" s="115"/>
      <c r="AU256" s="115"/>
      <c r="AV256" s="115"/>
      <c r="AW256" s="115"/>
      <c r="AX256" s="115"/>
      <c r="AY256" s="115"/>
      <c r="AZ256" s="115"/>
      <c r="BA256" s="115"/>
      <c r="BB256" s="115"/>
      <c r="BC256" s="115"/>
      <c r="BD256" s="115"/>
      <c r="BE256" s="115"/>
      <c r="BF256" s="115"/>
      <c r="BG256" s="115"/>
      <c r="BH256" s="115"/>
      <c r="BI256" s="115"/>
      <c r="BJ256" s="115"/>
      <c r="BK256" s="115"/>
      <c r="BL256" s="115"/>
      <c r="BM256" s="115"/>
      <c r="BN256" s="115"/>
      <c r="BO256" s="115"/>
      <c r="BP256" s="114"/>
      <c r="BQ256" s="114"/>
      <c r="BR256" s="114"/>
    </row>
    <row r="257" ht="15.75" customHeight="1">
      <c r="A257" s="114"/>
      <c r="B257" s="114"/>
      <c r="C257" s="114"/>
      <c r="D257" s="114"/>
      <c r="E257" s="114"/>
      <c r="F257" s="114"/>
      <c r="G257" s="114"/>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5"/>
      <c r="AL257" s="115"/>
      <c r="AM257" s="115"/>
      <c r="AN257" s="115"/>
      <c r="AO257" s="115"/>
      <c r="AP257" s="115"/>
      <c r="AQ257" s="115"/>
      <c r="AR257" s="115"/>
      <c r="AS257" s="115"/>
      <c r="AT257" s="115"/>
      <c r="AU257" s="115"/>
      <c r="AV257" s="115"/>
      <c r="AW257" s="115"/>
      <c r="AX257" s="115"/>
      <c r="AY257" s="115"/>
      <c r="AZ257" s="115"/>
      <c r="BA257" s="115"/>
      <c r="BB257" s="115"/>
      <c r="BC257" s="115"/>
      <c r="BD257" s="115"/>
      <c r="BE257" s="115"/>
      <c r="BF257" s="115"/>
      <c r="BG257" s="115"/>
      <c r="BH257" s="115"/>
      <c r="BI257" s="115"/>
      <c r="BJ257" s="115"/>
      <c r="BK257" s="115"/>
      <c r="BL257" s="115"/>
      <c r="BM257" s="115"/>
      <c r="BN257" s="115"/>
      <c r="BO257" s="115"/>
      <c r="BP257" s="114"/>
      <c r="BQ257" s="114"/>
      <c r="BR257" s="114"/>
    </row>
    <row r="258" ht="15.75" customHeight="1">
      <c r="A258" s="114"/>
      <c r="B258" s="114"/>
      <c r="C258" s="114"/>
      <c r="D258" s="114"/>
      <c r="E258" s="114"/>
      <c r="F258" s="114"/>
      <c r="G258" s="114"/>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5"/>
      <c r="AL258" s="115"/>
      <c r="AM258" s="115"/>
      <c r="AN258" s="115"/>
      <c r="AO258" s="115"/>
      <c r="AP258" s="115"/>
      <c r="AQ258" s="115"/>
      <c r="AR258" s="115"/>
      <c r="AS258" s="115"/>
      <c r="AT258" s="115"/>
      <c r="AU258" s="115"/>
      <c r="AV258" s="115"/>
      <c r="AW258" s="115"/>
      <c r="AX258" s="115"/>
      <c r="AY258" s="115"/>
      <c r="AZ258" s="115"/>
      <c r="BA258" s="115"/>
      <c r="BB258" s="115"/>
      <c r="BC258" s="115"/>
      <c r="BD258" s="115"/>
      <c r="BE258" s="115"/>
      <c r="BF258" s="115"/>
      <c r="BG258" s="115"/>
      <c r="BH258" s="115"/>
      <c r="BI258" s="115"/>
      <c r="BJ258" s="115"/>
      <c r="BK258" s="115"/>
      <c r="BL258" s="115"/>
      <c r="BM258" s="115"/>
      <c r="BN258" s="115"/>
      <c r="BO258" s="115"/>
      <c r="BP258" s="114"/>
      <c r="BQ258" s="114"/>
      <c r="BR258" s="114"/>
    </row>
    <row r="259" ht="15.75" customHeight="1">
      <c r="A259" s="114"/>
      <c r="B259" s="114"/>
      <c r="C259" s="114"/>
      <c r="D259" s="114"/>
      <c r="E259" s="114"/>
      <c r="F259" s="114"/>
      <c r="G259" s="114"/>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5"/>
      <c r="AL259" s="115"/>
      <c r="AM259" s="115"/>
      <c r="AN259" s="115"/>
      <c r="AO259" s="115"/>
      <c r="AP259" s="115"/>
      <c r="AQ259" s="115"/>
      <c r="AR259" s="115"/>
      <c r="AS259" s="115"/>
      <c r="AT259" s="115"/>
      <c r="AU259" s="115"/>
      <c r="AV259" s="115"/>
      <c r="AW259" s="115"/>
      <c r="AX259" s="115"/>
      <c r="AY259" s="115"/>
      <c r="AZ259" s="115"/>
      <c r="BA259" s="115"/>
      <c r="BB259" s="115"/>
      <c r="BC259" s="115"/>
      <c r="BD259" s="115"/>
      <c r="BE259" s="115"/>
      <c r="BF259" s="115"/>
      <c r="BG259" s="115"/>
      <c r="BH259" s="115"/>
      <c r="BI259" s="115"/>
      <c r="BJ259" s="115"/>
      <c r="BK259" s="115"/>
      <c r="BL259" s="115"/>
      <c r="BM259" s="115"/>
      <c r="BN259" s="115"/>
      <c r="BO259" s="115"/>
      <c r="BP259" s="114"/>
      <c r="BQ259" s="114"/>
      <c r="BR259" s="114"/>
    </row>
    <row r="260" ht="15.75" customHeight="1">
      <c r="A260" s="114"/>
      <c r="B260" s="114"/>
      <c r="C260" s="114"/>
      <c r="D260" s="114"/>
      <c r="E260" s="114"/>
      <c r="F260" s="114"/>
      <c r="G260" s="114"/>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5"/>
      <c r="AL260" s="115"/>
      <c r="AM260" s="115"/>
      <c r="AN260" s="115"/>
      <c r="AO260" s="115"/>
      <c r="AP260" s="115"/>
      <c r="AQ260" s="115"/>
      <c r="AR260" s="115"/>
      <c r="AS260" s="115"/>
      <c r="AT260" s="115"/>
      <c r="AU260" s="115"/>
      <c r="AV260" s="115"/>
      <c r="AW260" s="115"/>
      <c r="AX260" s="115"/>
      <c r="AY260" s="115"/>
      <c r="AZ260" s="115"/>
      <c r="BA260" s="115"/>
      <c r="BB260" s="115"/>
      <c r="BC260" s="115"/>
      <c r="BD260" s="115"/>
      <c r="BE260" s="115"/>
      <c r="BF260" s="115"/>
      <c r="BG260" s="115"/>
      <c r="BH260" s="115"/>
      <c r="BI260" s="115"/>
      <c r="BJ260" s="115"/>
      <c r="BK260" s="115"/>
      <c r="BL260" s="115"/>
      <c r="BM260" s="115"/>
      <c r="BN260" s="115"/>
      <c r="BO260" s="115"/>
      <c r="BP260" s="114"/>
      <c r="BQ260" s="114"/>
      <c r="BR260" s="114"/>
    </row>
    <row r="261" ht="15.75" customHeight="1">
      <c r="A261" s="114"/>
      <c r="B261" s="114"/>
      <c r="C261" s="114"/>
      <c r="D261" s="114"/>
      <c r="E261" s="114"/>
      <c r="F261" s="114"/>
      <c r="G261" s="114"/>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5"/>
      <c r="AL261" s="115"/>
      <c r="AM261" s="115"/>
      <c r="AN261" s="115"/>
      <c r="AO261" s="115"/>
      <c r="AP261" s="115"/>
      <c r="AQ261" s="115"/>
      <c r="AR261" s="115"/>
      <c r="AS261" s="115"/>
      <c r="AT261" s="115"/>
      <c r="AU261" s="115"/>
      <c r="AV261" s="115"/>
      <c r="AW261" s="115"/>
      <c r="AX261" s="115"/>
      <c r="AY261" s="115"/>
      <c r="AZ261" s="115"/>
      <c r="BA261" s="115"/>
      <c r="BB261" s="115"/>
      <c r="BC261" s="115"/>
      <c r="BD261" s="115"/>
      <c r="BE261" s="115"/>
      <c r="BF261" s="115"/>
      <c r="BG261" s="115"/>
      <c r="BH261" s="115"/>
      <c r="BI261" s="115"/>
      <c r="BJ261" s="115"/>
      <c r="BK261" s="115"/>
      <c r="BL261" s="115"/>
      <c r="BM261" s="115"/>
      <c r="BN261" s="115"/>
      <c r="BO261" s="115"/>
      <c r="BP261" s="114"/>
      <c r="BQ261" s="114"/>
      <c r="BR261" s="114"/>
    </row>
    <row r="262" ht="15.75" customHeight="1">
      <c r="A262" s="114"/>
      <c r="B262" s="114"/>
      <c r="C262" s="114"/>
      <c r="D262" s="114"/>
      <c r="E262" s="114"/>
      <c r="F262" s="114"/>
      <c r="G262" s="114"/>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5"/>
      <c r="AL262" s="115"/>
      <c r="AM262" s="115"/>
      <c r="AN262" s="115"/>
      <c r="AO262" s="115"/>
      <c r="AP262" s="115"/>
      <c r="AQ262" s="115"/>
      <c r="AR262" s="115"/>
      <c r="AS262" s="115"/>
      <c r="AT262" s="115"/>
      <c r="AU262" s="115"/>
      <c r="AV262" s="115"/>
      <c r="AW262" s="115"/>
      <c r="AX262" s="115"/>
      <c r="AY262" s="115"/>
      <c r="AZ262" s="115"/>
      <c r="BA262" s="115"/>
      <c r="BB262" s="115"/>
      <c r="BC262" s="115"/>
      <c r="BD262" s="115"/>
      <c r="BE262" s="115"/>
      <c r="BF262" s="115"/>
      <c r="BG262" s="115"/>
      <c r="BH262" s="115"/>
      <c r="BI262" s="115"/>
      <c r="BJ262" s="115"/>
      <c r="BK262" s="115"/>
      <c r="BL262" s="115"/>
      <c r="BM262" s="115"/>
      <c r="BN262" s="115"/>
      <c r="BO262" s="115"/>
      <c r="BP262" s="114"/>
      <c r="BQ262" s="114"/>
      <c r="BR262" s="114"/>
    </row>
    <row r="263" ht="15.75" customHeight="1">
      <c r="A263" s="114"/>
      <c r="B263" s="114"/>
      <c r="C263" s="114"/>
      <c r="D263" s="114"/>
      <c r="E263" s="114"/>
      <c r="F263" s="114"/>
      <c r="G263" s="114"/>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115"/>
      <c r="AY263" s="115"/>
      <c r="AZ263" s="115"/>
      <c r="BA263" s="115"/>
      <c r="BB263" s="115"/>
      <c r="BC263" s="115"/>
      <c r="BD263" s="115"/>
      <c r="BE263" s="115"/>
      <c r="BF263" s="115"/>
      <c r="BG263" s="115"/>
      <c r="BH263" s="115"/>
      <c r="BI263" s="115"/>
      <c r="BJ263" s="115"/>
      <c r="BK263" s="115"/>
      <c r="BL263" s="115"/>
      <c r="BM263" s="115"/>
      <c r="BN263" s="115"/>
      <c r="BO263" s="115"/>
      <c r="BP263" s="114"/>
      <c r="BQ263" s="114"/>
      <c r="BR263" s="114"/>
    </row>
    <row r="264" ht="15.75" customHeight="1">
      <c r="A264" s="114"/>
      <c r="B264" s="114"/>
      <c r="C264" s="114"/>
      <c r="D264" s="114"/>
      <c r="E264" s="114"/>
      <c r="F264" s="114"/>
      <c r="G264" s="114"/>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5"/>
      <c r="AL264" s="115"/>
      <c r="AM264" s="115"/>
      <c r="AN264" s="115"/>
      <c r="AO264" s="115"/>
      <c r="AP264" s="115"/>
      <c r="AQ264" s="115"/>
      <c r="AR264" s="115"/>
      <c r="AS264" s="115"/>
      <c r="AT264" s="115"/>
      <c r="AU264" s="115"/>
      <c r="AV264" s="115"/>
      <c r="AW264" s="115"/>
      <c r="AX264" s="115"/>
      <c r="AY264" s="115"/>
      <c r="AZ264" s="115"/>
      <c r="BA264" s="115"/>
      <c r="BB264" s="115"/>
      <c r="BC264" s="115"/>
      <c r="BD264" s="115"/>
      <c r="BE264" s="115"/>
      <c r="BF264" s="115"/>
      <c r="BG264" s="115"/>
      <c r="BH264" s="115"/>
      <c r="BI264" s="115"/>
      <c r="BJ264" s="115"/>
      <c r="BK264" s="115"/>
      <c r="BL264" s="115"/>
      <c r="BM264" s="115"/>
      <c r="BN264" s="115"/>
      <c r="BO264" s="115"/>
      <c r="BP264" s="114"/>
      <c r="BQ264" s="114"/>
      <c r="BR264" s="114"/>
    </row>
    <row r="265" ht="15.75" customHeight="1">
      <c r="A265" s="114"/>
      <c r="B265" s="114"/>
      <c r="C265" s="114"/>
      <c r="D265" s="114"/>
      <c r="E265" s="114"/>
      <c r="F265" s="114"/>
      <c r="G265" s="114"/>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5"/>
      <c r="AL265" s="115"/>
      <c r="AM265" s="115"/>
      <c r="AN265" s="115"/>
      <c r="AO265" s="115"/>
      <c r="AP265" s="115"/>
      <c r="AQ265" s="115"/>
      <c r="AR265" s="115"/>
      <c r="AS265" s="115"/>
      <c r="AT265" s="115"/>
      <c r="AU265" s="115"/>
      <c r="AV265" s="115"/>
      <c r="AW265" s="115"/>
      <c r="AX265" s="115"/>
      <c r="AY265" s="115"/>
      <c r="AZ265" s="115"/>
      <c r="BA265" s="115"/>
      <c r="BB265" s="115"/>
      <c r="BC265" s="115"/>
      <c r="BD265" s="115"/>
      <c r="BE265" s="115"/>
      <c r="BF265" s="115"/>
      <c r="BG265" s="115"/>
      <c r="BH265" s="115"/>
      <c r="BI265" s="115"/>
      <c r="BJ265" s="115"/>
      <c r="BK265" s="115"/>
      <c r="BL265" s="115"/>
      <c r="BM265" s="115"/>
      <c r="BN265" s="115"/>
      <c r="BO265" s="115"/>
      <c r="BP265" s="114"/>
      <c r="BQ265" s="114"/>
      <c r="BR265" s="114"/>
    </row>
    <row r="266" ht="15.75" customHeight="1">
      <c r="A266" s="114"/>
      <c r="B266" s="114"/>
      <c r="C266" s="114"/>
      <c r="D266" s="114"/>
      <c r="E266" s="114"/>
      <c r="F266" s="114"/>
      <c r="G266" s="114"/>
      <c r="H266" s="115"/>
      <c r="I266" s="115"/>
      <c r="J266" s="115"/>
      <c r="K266" s="115"/>
      <c r="L266" s="115"/>
      <c r="M266" s="115"/>
      <c r="N266" s="115"/>
      <c r="O266" s="115"/>
      <c r="P266" s="115"/>
      <c r="Q266" s="115"/>
      <c r="R266" s="115"/>
      <c r="S266" s="115"/>
      <c r="T266" s="115"/>
      <c r="U266" s="115"/>
      <c r="V266" s="115"/>
      <c r="W266" s="115"/>
      <c r="X266" s="115"/>
      <c r="Y266" s="115"/>
      <c r="Z266" s="115"/>
      <c r="AA266" s="115"/>
      <c r="AB266" s="115"/>
      <c r="AC266" s="115"/>
      <c r="AD266" s="115"/>
      <c r="AE266" s="115"/>
      <c r="AF266" s="115"/>
      <c r="AG266" s="115"/>
      <c r="AH266" s="115"/>
      <c r="AI266" s="115"/>
      <c r="AJ266" s="115"/>
      <c r="AK266" s="115"/>
      <c r="AL266" s="115"/>
      <c r="AM266" s="115"/>
      <c r="AN266" s="115"/>
      <c r="AO266" s="115"/>
      <c r="AP266" s="115"/>
      <c r="AQ266" s="115"/>
      <c r="AR266" s="115"/>
      <c r="AS266" s="115"/>
      <c r="AT266" s="115"/>
      <c r="AU266" s="115"/>
      <c r="AV266" s="115"/>
      <c r="AW266" s="115"/>
      <c r="AX266" s="115"/>
      <c r="AY266" s="115"/>
      <c r="AZ266" s="115"/>
      <c r="BA266" s="115"/>
      <c r="BB266" s="115"/>
      <c r="BC266" s="115"/>
      <c r="BD266" s="115"/>
      <c r="BE266" s="115"/>
      <c r="BF266" s="115"/>
      <c r="BG266" s="115"/>
      <c r="BH266" s="115"/>
      <c r="BI266" s="115"/>
      <c r="BJ266" s="115"/>
      <c r="BK266" s="115"/>
      <c r="BL266" s="115"/>
      <c r="BM266" s="115"/>
      <c r="BN266" s="115"/>
      <c r="BO266" s="115"/>
      <c r="BP266" s="114"/>
      <c r="BQ266" s="114"/>
      <c r="BR266" s="114"/>
    </row>
    <row r="267" ht="15.75" customHeight="1">
      <c r="A267" s="114"/>
      <c r="B267" s="114"/>
      <c r="C267" s="114"/>
      <c r="D267" s="114"/>
      <c r="E267" s="114"/>
      <c r="F267" s="114"/>
      <c r="G267" s="114"/>
      <c r="H267" s="115"/>
      <c r="I267" s="115"/>
      <c r="J267" s="115"/>
      <c r="K267" s="115"/>
      <c r="L267" s="115"/>
      <c r="M267" s="115"/>
      <c r="N267" s="115"/>
      <c r="O267" s="115"/>
      <c r="P267" s="115"/>
      <c r="Q267" s="115"/>
      <c r="R267" s="115"/>
      <c r="S267" s="115"/>
      <c r="T267" s="115"/>
      <c r="U267" s="115"/>
      <c r="V267" s="115"/>
      <c r="W267" s="115"/>
      <c r="X267" s="115"/>
      <c r="Y267" s="115"/>
      <c r="Z267" s="115"/>
      <c r="AA267" s="115"/>
      <c r="AB267" s="115"/>
      <c r="AC267" s="115"/>
      <c r="AD267" s="115"/>
      <c r="AE267" s="115"/>
      <c r="AF267" s="115"/>
      <c r="AG267" s="115"/>
      <c r="AH267" s="115"/>
      <c r="AI267" s="115"/>
      <c r="AJ267" s="115"/>
      <c r="AK267" s="115"/>
      <c r="AL267" s="115"/>
      <c r="AM267" s="115"/>
      <c r="AN267" s="115"/>
      <c r="AO267" s="115"/>
      <c r="AP267" s="115"/>
      <c r="AQ267" s="115"/>
      <c r="AR267" s="115"/>
      <c r="AS267" s="115"/>
      <c r="AT267" s="115"/>
      <c r="AU267" s="115"/>
      <c r="AV267" s="115"/>
      <c r="AW267" s="115"/>
      <c r="AX267" s="115"/>
      <c r="AY267" s="115"/>
      <c r="AZ267" s="115"/>
      <c r="BA267" s="115"/>
      <c r="BB267" s="115"/>
      <c r="BC267" s="115"/>
      <c r="BD267" s="115"/>
      <c r="BE267" s="115"/>
      <c r="BF267" s="115"/>
      <c r="BG267" s="115"/>
      <c r="BH267" s="115"/>
      <c r="BI267" s="115"/>
      <c r="BJ267" s="115"/>
      <c r="BK267" s="115"/>
      <c r="BL267" s="115"/>
      <c r="BM267" s="115"/>
      <c r="BN267" s="115"/>
      <c r="BO267" s="115"/>
      <c r="BP267" s="114"/>
      <c r="BQ267" s="114"/>
      <c r="BR267" s="114"/>
    </row>
    <row r="268" ht="15.75" customHeight="1">
      <c r="A268" s="114"/>
      <c r="B268" s="114"/>
      <c r="C268" s="114"/>
      <c r="D268" s="114"/>
      <c r="E268" s="114"/>
      <c r="F268" s="114"/>
      <c r="G268" s="114"/>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5"/>
      <c r="AL268" s="115"/>
      <c r="AM268" s="115"/>
      <c r="AN268" s="115"/>
      <c r="AO268" s="115"/>
      <c r="AP268" s="115"/>
      <c r="AQ268" s="115"/>
      <c r="AR268" s="115"/>
      <c r="AS268" s="115"/>
      <c r="AT268" s="115"/>
      <c r="AU268" s="115"/>
      <c r="AV268" s="115"/>
      <c r="AW268" s="115"/>
      <c r="AX268" s="115"/>
      <c r="AY268" s="115"/>
      <c r="AZ268" s="115"/>
      <c r="BA268" s="115"/>
      <c r="BB268" s="115"/>
      <c r="BC268" s="115"/>
      <c r="BD268" s="115"/>
      <c r="BE268" s="115"/>
      <c r="BF268" s="115"/>
      <c r="BG268" s="115"/>
      <c r="BH268" s="115"/>
      <c r="BI268" s="115"/>
      <c r="BJ268" s="115"/>
      <c r="BK268" s="115"/>
      <c r="BL268" s="115"/>
      <c r="BM268" s="115"/>
      <c r="BN268" s="115"/>
      <c r="BO268" s="115"/>
      <c r="BP268" s="114"/>
      <c r="BQ268" s="114"/>
      <c r="BR268" s="114"/>
    </row>
    <row r="269" ht="15.75" customHeight="1">
      <c r="A269" s="114"/>
      <c r="B269" s="114"/>
      <c r="C269" s="114"/>
      <c r="D269" s="114"/>
      <c r="E269" s="114"/>
      <c r="F269" s="114"/>
      <c r="G269" s="114"/>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5"/>
      <c r="AL269" s="115"/>
      <c r="AM269" s="115"/>
      <c r="AN269" s="115"/>
      <c r="AO269" s="115"/>
      <c r="AP269" s="115"/>
      <c r="AQ269" s="115"/>
      <c r="AR269" s="115"/>
      <c r="AS269" s="115"/>
      <c r="AT269" s="115"/>
      <c r="AU269" s="115"/>
      <c r="AV269" s="115"/>
      <c r="AW269" s="115"/>
      <c r="AX269" s="115"/>
      <c r="AY269" s="115"/>
      <c r="AZ269" s="115"/>
      <c r="BA269" s="115"/>
      <c r="BB269" s="115"/>
      <c r="BC269" s="115"/>
      <c r="BD269" s="115"/>
      <c r="BE269" s="115"/>
      <c r="BF269" s="115"/>
      <c r="BG269" s="115"/>
      <c r="BH269" s="115"/>
      <c r="BI269" s="115"/>
      <c r="BJ269" s="115"/>
      <c r="BK269" s="115"/>
      <c r="BL269" s="115"/>
      <c r="BM269" s="115"/>
      <c r="BN269" s="115"/>
      <c r="BO269" s="115"/>
      <c r="BP269" s="114"/>
      <c r="BQ269" s="114"/>
      <c r="BR269" s="114"/>
    </row>
    <row r="270" ht="15.75" customHeight="1">
      <c r="A270" s="114"/>
      <c r="B270" s="114"/>
      <c r="C270" s="114"/>
      <c r="D270" s="114"/>
      <c r="E270" s="114"/>
      <c r="F270" s="114"/>
      <c r="G270" s="114"/>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5"/>
      <c r="AL270" s="115"/>
      <c r="AM270" s="115"/>
      <c r="AN270" s="115"/>
      <c r="AO270" s="115"/>
      <c r="AP270" s="115"/>
      <c r="AQ270" s="115"/>
      <c r="AR270" s="115"/>
      <c r="AS270" s="115"/>
      <c r="AT270" s="115"/>
      <c r="AU270" s="115"/>
      <c r="AV270" s="115"/>
      <c r="AW270" s="115"/>
      <c r="AX270" s="115"/>
      <c r="AY270" s="115"/>
      <c r="AZ270" s="115"/>
      <c r="BA270" s="115"/>
      <c r="BB270" s="115"/>
      <c r="BC270" s="115"/>
      <c r="BD270" s="115"/>
      <c r="BE270" s="115"/>
      <c r="BF270" s="115"/>
      <c r="BG270" s="115"/>
      <c r="BH270" s="115"/>
      <c r="BI270" s="115"/>
      <c r="BJ270" s="115"/>
      <c r="BK270" s="115"/>
      <c r="BL270" s="115"/>
      <c r="BM270" s="115"/>
      <c r="BN270" s="115"/>
      <c r="BO270" s="115"/>
      <c r="BP270" s="114"/>
      <c r="BQ270" s="114"/>
      <c r="BR270" s="114"/>
    </row>
    <row r="271" ht="15.75" customHeight="1">
      <c r="A271" s="114"/>
      <c r="B271" s="114"/>
      <c r="C271" s="114"/>
      <c r="D271" s="114"/>
      <c r="E271" s="114"/>
      <c r="F271" s="114"/>
      <c r="G271" s="114"/>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5"/>
      <c r="AL271" s="115"/>
      <c r="AM271" s="115"/>
      <c r="AN271" s="115"/>
      <c r="AO271" s="115"/>
      <c r="AP271" s="115"/>
      <c r="AQ271" s="115"/>
      <c r="AR271" s="115"/>
      <c r="AS271" s="115"/>
      <c r="AT271" s="115"/>
      <c r="AU271" s="115"/>
      <c r="AV271" s="115"/>
      <c r="AW271" s="115"/>
      <c r="AX271" s="115"/>
      <c r="AY271" s="115"/>
      <c r="AZ271" s="115"/>
      <c r="BA271" s="115"/>
      <c r="BB271" s="115"/>
      <c r="BC271" s="115"/>
      <c r="BD271" s="115"/>
      <c r="BE271" s="115"/>
      <c r="BF271" s="115"/>
      <c r="BG271" s="115"/>
      <c r="BH271" s="115"/>
      <c r="BI271" s="115"/>
      <c r="BJ271" s="115"/>
      <c r="BK271" s="115"/>
      <c r="BL271" s="115"/>
      <c r="BM271" s="115"/>
      <c r="BN271" s="115"/>
      <c r="BO271" s="115"/>
      <c r="BP271" s="114"/>
      <c r="BQ271" s="114"/>
      <c r="BR271" s="114"/>
    </row>
    <row r="272" ht="15.75" customHeight="1">
      <c r="A272" s="114"/>
      <c r="B272" s="114"/>
      <c r="C272" s="114"/>
      <c r="D272" s="114"/>
      <c r="E272" s="114"/>
      <c r="F272" s="114"/>
      <c r="G272" s="114"/>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5"/>
      <c r="AL272" s="115"/>
      <c r="AM272" s="115"/>
      <c r="AN272" s="115"/>
      <c r="AO272" s="115"/>
      <c r="AP272" s="115"/>
      <c r="AQ272" s="115"/>
      <c r="AR272" s="115"/>
      <c r="AS272" s="115"/>
      <c r="AT272" s="115"/>
      <c r="AU272" s="115"/>
      <c r="AV272" s="115"/>
      <c r="AW272" s="115"/>
      <c r="AX272" s="115"/>
      <c r="AY272" s="115"/>
      <c r="AZ272" s="115"/>
      <c r="BA272" s="115"/>
      <c r="BB272" s="115"/>
      <c r="BC272" s="115"/>
      <c r="BD272" s="115"/>
      <c r="BE272" s="115"/>
      <c r="BF272" s="115"/>
      <c r="BG272" s="115"/>
      <c r="BH272" s="115"/>
      <c r="BI272" s="115"/>
      <c r="BJ272" s="115"/>
      <c r="BK272" s="115"/>
      <c r="BL272" s="115"/>
      <c r="BM272" s="115"/>
      <c r="BN272" s="115"/>
      <c r="BO272" s="115"/>
      <c r="BP272" s="114"/>
      <c r="BQ272" s="114"/>
      <c r="BR272" s="114"/>
    </row>
    <row r="273" ht="15.75" customHeight="1">
      <c r="A273" s="114"/>
      <c r="B273" s="114"/>
      <c r="C273" s="114"/>
      <c r="D273" s="114"/>
      <c r="E273" s="114"/>
      <c r="F273" s="114"/>
      <c r="G273" s="114"/>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5"/>
      <c r="AL273" s="115"/>
      <c r="AM273" s="115"/>
      <c r="AN273" s="115"/>
      <c r="AO273" s="115"/>
      <c r="AP273" s="115"/>
      <c r="AQ273" s="115"/>
      <c r="AR273" s="115"/>
      <c r="AS273" s="115"/>
      <c r="AT273" s="115"/>
      <c r="AU273" s="115"/>
      <c r="AV273" s="115"/>
      <c r="AW273" s="115"/>
      <c r="AX273" s="115"/>
      <c r="AY273" s="115"/>
      <c r="AZ273" s="115"/>
      <c r="BA273" s="115"/>
      <c r="BB273" s="115"/>
      <c r="BC273" s="115"/>
      <c r="BD273" s="115"/>
      <c r="BE273" s="115"/>
      <c r="BF273" s="115"/>
      <c r="BG273" s="115"/>
      <c r="BH273" s="115"/>
      <c r="BI273" s="115"/>
      <c r="BJ273" s="115"/>
      <c r="BK273" s="115"/>
      <c r="BL273" s="115"/>
      <c r="BM273" s="115"/>
      <c r="BN273" s="115"/>
      <c r="BO273" s="115"/>
      <c r="BP273" s="114"/>
      <c r="BQ273" s="114"/>
      <c r="BR273" s="114"/>
    </row>
    <row r="274" ht="15.75" customHeight="1">
      <c r="A274" s="114"/>
      <c r="B274" s="114"/>
      <c r="C274" s="114"/>
      <c r="D274" s="114"/>
      <c r="E274" s="114"/>
      <c r="F274" s="114"/>
      <c r="G274" s="114"/>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5"/>
      <c r="AL274" s="115"/>
      <c r="AM274" s="115"/>
      <c r="AN274" s="115"/>
      <c r="AO274" s="115"/>
      <c r="AP274" s="115"/>
      <c r="AQ274" s="115"/>
      <c r="AR274" s="115"/>
      <c r="AS274" s="115"/>
      <c r="AT274" s="115"/>
      <c r="AU274" s="115"/>
      <c r="AV274" s="115"/>
      <c r="AW274" s="115"/>
      <c r="AX274" s="115"/>
      <c r="AY274" s="115"/>
      <c r="AZ274" s="115"/>
      <c r="BA274" s="115"/>
      <c r="BB274" s="115"/>
      <c r="BC274" s="115"/>
      <c r="BD274" s="115"/>
      <c r="BE274" s="115"/>
      <c r="BF274" s="115"/>
      <c r="BG274" s="115"/>
      <c r="BH274" s="115"/>
      <c r="BI274" s="115"/>
      <c r="BJ274" s="115"/>
      <c r="BK274" s="115"/>
      <c r="BL274" s="115"/>
      <c r="BM274" s="115"/>
      <c r="BN274" s="115"/>
      <c r="BO274" s="115"/>
      <c r="BP274" s="114"/>
      <c r="BQ274" s="114"/>
      <c r="BR274" s="114"/>
    </row>
    <row r="275" ht="15.75" customHeight="1">
      <c r="A275" s="114"/>
      <c r="B275" s="114"/>
      <c r="C275" s="114"/>
      <c r="D275" s="114"/>
      <c r="E275" s="114"/>
      <c r="F275" s="114"/>
      <c r="G275" s="114"/>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5"/>
      <c r="AL275" s="115"/>
      <c r="AM275" s="115"/>
      <c r="AN275" s="115"/>
      <c r="AO275" s="115"/>
      <c r="AP275" s="115"/>
      <c r="AQ275" s="115"/>
      <c r="AR275" s="115"/>
      <c r="AS275" s="115"/>
      <c r="AT275" s="115"/>
      <c r="AU275" s="115"/>
      <c r="AV275" s="115"/>
      <c r="AW275" s="115"/>
      <c r="AX275" s="115"/>
      <c r="AY275" s="115"/>
      <c r="AZ275" s="115"/>
      <c r="BA275" s="115"/>
      <c r="BB275" s="115"/>
      <c r="BC275" s="115"/>
      <c r="BD275" s="115"/>
      <c r="BE275" s="115"/>
      <c r="BF275" s="115"/>
      <c r="BG275" s="115"/>
      <c r="BH275" s="115"/>
      <c r="BI275" s="115"/>
      <c r="BJ275" s="115"/>
      <c r="BK275" s="115"/>
      <c r="BL275" s="115"/>
      <c r="BM275" s="115"/>
      <c r="BN275" s="115"/>
      <c r="BO275" s="115"/>
      <c r="BP275" s="114"/>
      <c r="BQ275" s="114"/>
      <c r="BR275" s="114"/>
    </row>
    <row r="276" ht="15.75" customHeight="1">
      <c r="A276" s="114"/>
      <c r="B276" s="114"/>
      <c r="C276" s="114"/>
      <c r="D276" s="114"/>
      <c r="E276" s="114"/>
      <c r="F276" s="114"/>
      <c r="G276" s="114"/>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5"/>
      <c r="AL276" s="115"/>
      <c r="AM276" s="115"/>
      <c r="AN276" s="115"/>
      <c r="AO276" s="115"/>
      <c r="AP276" s="115"/>
      <c r="AQ276" s="115"/>
      <c r="AR276" s="115"/>
      <c r="AS276" s="115"/>
      <c r="AT276" s="115"/>
      <c r="AU276" s="115"/>
      <c r="AV276" s="115"/>
      <c r="AW276" s="115"/>
      <c r="AX276" s="115"/>
      <c r="AY276" s="115"/>
      <c r="AZ276" s="115"/>
      <c r="BA276" s="115"/>
      <c r="BB276" s="115"/>
      <c r="BC276" s="115"/>
      <c r="BD276" s="115"/>
      <c r="BE276" s="115"/>
      <c r="BF276" s="115"/>
      <c r="BG276" s="115"/>
      <c r="BH276" s="115"/>
      <c r="BI276" s="115"/>
      <c r="BJ276" s="115"/>
      <c r="BK276" s="115"/>
      <c r="BL276" s="115"/>
      <c r="BM276" s="115"/>
      <c r="BN276" s="115"/>
      <c r="BO276" s="115"/>
      <c r="BP276" s="114"/>
      <c r="BQ276" s="114"/>
      <c r="BR276" s="114"/>
    </row>
    <row r="277" ht="15.75" customHeight="1">
      <c r="A277" s="114"/>
      <c r="B277" s="114"/>
      <c r="C277" s="114"/>
      <c r="D277" s="114"/>
      <c r="E277" s="114"/>
      <c r="F277" s="114"/>
      <c r="G277" s="114"/>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5"/>
      <c r="AL277" s="115"/>
      <c r="AM277" s="115"/>
      <c r="AN277" s="115"/>
      <c r="AO277" s="115"/>
      <c r="AP277" s="115"/>
      <c r="AQ277" s="115"/>
      <c r="AR277" s="115"/>
      <c r="AS277" s="115"/>
      <c r="AT277" s="115"/>
      <c r="AU277" s="115"/>
      <c r="AV277" s="115"/>
      <c r="AW277" s="115"/>
      <c r="AX277" s="115"/>
      <c r="AY277" s="115"/>
      <c r="AZ277" s="115"/>
      <c r="BA277" s="115"/>
      <c r="BB277" s="115"/>
      <c r="BC277" s="115"/>
      <c r="BD277" s="115"/>
      <c r="BE277" s="115"/>
      <c r="BF277" s="115"/>
      <c r="BG277" s="115"/>
      <c r="BH277" s="115"/>
      <c r="BI277" s="115"/>
      <c r="BJ277" s="115"/>
      <c r="BK277" s="115"/>
      <c r="BL277" s="115"/>
      <c r="BM277" s="115"/>
      <c r="BN277" s="115"/>
      <c r="BO277" s="115"/>
      <c r="BP277" s="114"/>
      <c r="BQ277" s="114"/>
      <c r="BR277" s="114"/>
    </row>
    <row r="278" ht="15.75" customHeight="1">
      <c r="A278" s="114"/>
      <c r="B278" s="114"/>
      <c r="C278" s="114"/>
      <c r="D278" s="114"/>
      <c r="E278" s="114"/>
      <c r="F278" s="114"/>
      <c r="G278" s="114"/>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5"/>
      <c r="AL278" s="115"/>
      <c r="AM278" s="115"/>
      <c r="AN278" s="115"/>
      <c r="AO278" s="115"/>
      <c r="AP278" s="115"/>
      <c r="AQ278" s="115"/>
      <c r="AR278" s="115"/>
      <c r="AS278" s="115"/>
      <c r="AT278" s="115"/>
      <c r="AU278" s="115"/>
      <c r="AV278" s="115"/>
      <c r="AW278" s="115"/>
      <c r="AX278" s="115"/>
      <c r="AY278" s="115"/>
      <c r="AZ278" s="115"/>
      <c r="BA278" s="115"/>
      <c r="BB278" s="115"/>
      <c r="BC278" s="115"/>
      <c r="BD278" s="115"/>
      <c r="BE278" s="115"/>
      <c r="BF278" s="115"/>
      <c r="BG278" s="115"/>
      <c r="BH278" s="115"/>
      <c r="BI278" s="115"/>
      <c r="BJ278" s="115"/>
      <c r="BK278" s="115"/>
      <c r="BL278" s="115"/>
      <c r="BM278" s="115"/>
      <c r="BN278" s="115"/>
      <c r="BO278" s="115"/>
      <c r="BP278" s="114"/>
      <c r="BQ278" s="114"/>
      <c r="BR278" s="114"/>
    </row>
    <row r="279" ht="15.75" customHeight="1">
      <c r="A279" s="114"/>
      <c r="B279" s="114"/>
      <c r="C279" s="114"/>
      <c r="D279" s="114"/>
      <c r="E279" s="114"/>
      <c r="F279" s="114"/>
      <c r="G279" s="114"/>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5"/>
      <c r="AL279" s="115"/>
      <c r="AM279" s="115"/>
      <c r="AN279" s="115"/>
      <c r="AO279" s="115"/>
      <c r="AP279" s="115"/>
      <c r="AQ279" s="115"/>
      <c r="AR279" s="115"/>
      <c r="AS279" s="115"/>
      <c r="AT279" s="115"/>
      <c r="AU279" s="115"/>
      <c r="AV279" s="115"/>
      <c r="AW279" s="115"/>
      <c r="AX279" s="115"/>
      <c r="AY279" s="115"/>
      <c r="AZ279" s="115"/>
      <c r="BA279" s="115"/>
      <c r="BB279" s="115"/>
      <c r="BC279" s="115"/>
      <c r="BD279" s="115"/>
      <c r="BE279" s="115"/>
      <c r="BF279" s="115"/>
      <c r="BG279" s="115"/>
      <c r="BH279" s="115"/>
      <c r="BI279" s="115"/>
      <c r="BJ279" s="115"/>
      <c r="BK279" s="115"/>
      <c r="BL279" s="115"/>
      <c r="BM279" s="115"/>
      <c r="BN279" s="115"/>
      <c r="BO279" s="115"/>
      <c r="BP279" s="114"/>
      <c r="BQ279" s="114"/>
      <c r="BR279" s="114"/>
    </row>
    <row r="280" ht="15.75" customHeight="1">
      <c r="A280" s="114"/>
      <c r="B280" s="114"/>
      <c r="C280" s="114"/>
      <c r="D280" s="114"/>
      <c r="E280" s="114"/>
      <c r="F280" s="114"/>
      <c r="G280" s="114"/>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5"/>
      <c r="AL280" s="115"/>
      <c r="AM280" s="115"/>
      <c r="AN280" s="115"/>
      <c r="AO280" s="115"/>
      <c r="AP280" s="115"/>
      <c r="AQ280" s="115"/>
      <c r="AR280" s="115"/>
      <c r="AS280" s="115"/>
      <c r="AT280" s="115"/>
      <c r="AU280" s="115"/>
      <c r="AV280" s="115"/>
      <c r="AW280" s="115"/>
      <c r="AX280" s="115"/>
      <c r="AY280" s="115"/>
      <c r="AZ280" s="115"/>
      <c r="BA280" s="115"/>
      <c r="BB280" s="115"/>
      <c r="BC280" s="115"/>
      <c r="BD280" s="115"/>
      <c r="BE280" s="115"/>
      <c r="BF280" s="115"/>
      <c r="BG280" s="115"/>
      <c r="BH280" s="115"/>
      <c r="BI280" s="115"/>
      <c r="BJ280" s="115"/>
      <c r="BK280" s="115"/>
      <c r="BL280" s="115"/>
      <c r="BM280" s="115"/>
      <c r="BN280" s="115"/>
      <c r="BO280" s="115"/>
      <c r="BP280" s="114"/>
      <c r="BQ280" s="114"/>
      <c r="BR280" s="114"/>
    </row>
    <row r="281" ht="15.75" customHeight="1">
      <c r="A281" s="114"/>
      <c r="B281" s="114"/>
      <c r="C281" s="114"/>
      <c r="D281" s="114"/>
      <c r="E281" s="114"/>
      <c r="F281" s="114"/>
      <c r="G281" s="114"/>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5"/>
      <c r="AL281" s="115"/>
      <c r="AM281" s="115"/>
      <c r="AN281" s="115"/>
      <c r="AO281" s="115"/>
      <c r="AP281" s="115"/>
      <c r="AQ281" s="115"/>
      <c r="AR281" s="115"/>
      <c r="AS281" s="115"/>
      <c r="AT281" s="115"/>
      <c r="AU281" s="115"/>
      <c r="AV281" s="115"/>
      <c r="AW281" s="115"/>
      <c r="AX281" s="115"/>
      <c r="AY281" s="115"/>
      <c r="AZ281" s="115"/>
      <c r="BA281" s="115"/>
      <c r="BB281" s="115"/>
      <c r="BC281" s="115"/>
      <c r="BD281" s="115"/>
      <c r="BE281" s="115"/>
      <c r="BF281" s="115"/>
      <c r="BG281" s="115"/>
      <c r="BH281" s="115"/>
      <c r="BI281" s="115"/>
      <c r="BJ281" s="115"/>
      <c r="BK281" s="115"/>
      <c r="BL281" s="115"/>
      <c r="BM281" s="115"/>
      <c r="BN281" s="115"/>
      <c r="BO281" s="115"/>
      <c r="BP281" s="114"/>
      <c r="BQ281" s="114"/>
      <c r="BR281" s="114"/>
    </row>
    <row r="282" ht="15.75" customHeight="1">
      <c r="A282" s="114"/>
      <c r="B282" s="114"/>
      <c r="C282" s="114"/>
      <c r="D282" s="114"/>
      <c r="E282" s="114"/>
      <c r="F282" s="114"/>
      <c r="G282" s="114"/>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5"/>
      <c r="AL282" s="115"/>
      <c r="AM282" s="115"/>
      <c r="AN282" s="115"/>
      <c r="AO282" s="115"/>
      <c r="AP282" s="115"/>
      <c r="AQ282" s="115"/>
      <c r="AR282" s="115"/>
      <c r="AS282" s="115"/>
      <c r="AT282" s="115"/>
      <c r="AU282" s="115"/>
      <c r="AV282" s="115"/>
      <c r="AW282" s="115"/>
      <c r="AX282" s="115"/>
      <c r="AY282" s="115"/>
      <c r="AZ282" s="115"/>
      <c r="BA282" s="115"/>
      <c r="BB282" s="115"/>
      <c r="BC282" s="115"/>
      <c r="BD282" s="115"/>
      <c r="BE282" s="115"/>
      <c r="BF282" s="115"/>
      <c r="BG282" s="115"/>
      <c r="BH282" s="115"/>
      <c r="BI282" s="115"/>
      <c r="BJ282" s="115"/>
      <c r="BK282" s="115"/>
      <c r="BL282" s="115"/>
      <c r="BM282" s="115"/>
      <c r="BN282" s="115"/>
      <c r="BO282" s="115"/>
      <c r="BP282" s="114"/>
      <c r="BQ282" s="114"/>
      <c r="BR282" s="114"/>
    </row>
    <row r="283" ht="15.75" customHeight="1">
      <c r="A283" s="114"/>
      <c r="B283" s="114"/>
      <c r="C283" s="114"/>
      <c r="D283" s="114"/>
      <c r="E283" s="114"/>
      <c r="F283" s="114"/>
      <c r="G283" s="114"/>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5"/>
      <c r="AL283" s="115"/>
      <c r="AM283" s="115"/>
      <c r="AN283" s="115"/>
      <c r="AO283" s="115"/>
      <c r="AP283" s="115"/>
      <c r="AQ283" s="115"/>
      <c r="AR283" s="115"/>
      <c r="AS283" s="115"/>
      <c r="AT283" s="115"/>
      <c r="AU283" s="115"/>
      <c r="AV283" s="115"/>
      <c r="AW283" s="115"/>
      <c r="AX283" s="115"/>
      <c r="AY283" s="115"/>
      <c r="AZ283" s="115"/>
      <c r="BA283" s="115"/>
      <c r="BB283" s="115"/>
      <c r="BC283" s="115"/>
      <c r="BD283" s="115"/>
      <c r="BE283" s="115"/>
      <c r="BF283" s="115"/>
      <c r="BG283" s="115"/>
      <c r="BH283" s="115"/>
      <c r="BI283" s="115"/>
      <c r="BJ283" s="115"/>
      <c r="BK283" s="115"/>
      <c r="BL283" s="115"/>
      <c r="BM283" s="115"/>
      <c r="BN283" s="115"/>
      <c r="BO283" s="115"/>
      <c r="BP283" s="114"/>
      <c r="BQ283" s="114"/>
      <c r="BR283" s="114"/>
    </row>
    <row r="284" ht="15.75" customHeight="1">
      <c r="A284" s="114"/>
      <c r="B284" s="114"/>
      <c r="C284" s="114"/>
      <c r="D284" s="114"/>
      <c r="E284" s="114"/>
      <c r="F284" s="114"/>
      <c r="G284" s="114"/>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5"/>
      <c r="AL284" s="115"/>
      <c r="AM284" s="115"/>
      <c r="AN284" s="115"/>
      <c r="AO284" s="115"/>
      <c r="AP284" s="115"/>
      <c r="AQ284" s="115"/>
      <c r="AR284" s="115"/>
      <c r="AS284" s="115"/>
      <c r="AT284" s="115"/>
      <c r="AU284" s="115"/>
      <c r="AV284" s="115"/>
      <c r="AW284" s="115"/>
      <c r="AX284" s="115"/>
      <c r="AY284" s="115"/>
      <c r="AZ284" s="115"/>
      <c r="BA284" s="115"/>
      <c r="BB284" s="115"/>
      <c r="BC284" s="115"/>
      <c r="BD284" s="115"/>
      <c r="BE284" s="115"/>
      <c r="BF284" s="115"/>
      <c r="BG284" s="115"/>
      <c r="BH284" s="115"/>
      <c r="BI284" s="115"/>
      <c r="BJ284" s="115"/>
      <c r="BK284" s="115"/>
      <c r="BL284" s="115"/>
      <c r="BM284" s="115"/>
      <c r="BN284" s="115"/>
      <c r="BO284" s="115"/>
      <c r="BP284" s="114"/>
      <c r="BQ284" s="114"/>
      <c r="BR284" s="114"/>
    </row>
    <row r="285" ht="15.75" customHeight="1">
      <c r="A285" s="114"/>
      <c r="B285" s="114"/>
      <c r="C285" s="114"/>
      <c r="D285" s="114"/>
      <c r="E285" s="114"/>
      <c r="F285" s="114"/>
      <c r="G285" s="114"/>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5"/>
      <c r="AL285" s="115"/>
      <c r="AM285" s="115"/>
      <c r="AN285" s="115"/>
      <c r="AO285" s="115"/>
      <c r="AP285" s="115"/>
      <c r="AQ285" s="115"/>
      <c r="AR285" s="115"/>
      <c r="AS285" s="115"/>
      <c r="AT285" s="115"/>
      <c r="AU285" s="115"/>
      <c r="AV285" s="115"/>
      <c r="AW285" s="115"/>
      <c r="AX285" s="115"/>
      <c r="AY285" s="115"/>
      <c r="AZ285" s="115"/>
      <c r="BA285" s="115"/>
      <c r="BB285" s="115"/>
      <c r="BC285" s="115"/>
      <c r="BD285" s="115"/>
      <c r="BE285" s="115"/>
      <c r="BF285" s="115"/>
      <c r="BG285" s="115"/>
      <c r="BH285" s="115"/>
      <c r="BI285" s="115"/>
      <c r="BJ285" s="115"/>
      <c r="BK285" s="115"/>
      <c r="BL285" s="115"/>
      <c r="BM285" s="115"/>
      <c r="BN285" s="115"/>
      <c r="BO285" s="115"/>
      <c r="BP285" s="114"/>
      <c r="BQ285" s="114"/>
      <c r="BR285" s="114"/>
    </row>
    <row r="286" ht="15.75" customHeight="1">
      <c r="A286" s="114"/>
      <c r="B286" s="114"/>
      <c r="C286" s="114"/>
      <c r="D286" s="114"/>
      <c r="E286" s="114"/>
      <c r="F286" s="114"/>
      <c r="G286" s="114"/>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5"/>
      <c r="AL286" s="115"/>
      <c r="AM286" s="115"/>
      <c r="AN286" s="115"/>
      <c r="AO286" s="115"/>
      <c r="AP286" s="115"/>
      <c r="AQ286" s="115"/>
      <c r="AR286" s="115"/>
      <c r="AS286" s="115"/>
      <c r="AT286" s="115"/>
      <c r="AU286" s="115"/>
      <c r="AV286" s="115"/>
      <c r="AW286" s="115"/>
      <c r="AX286" s="115"/>
      <c r="AY286" s="115"/>
      <c r="AZ286" s="115"/>
      <c r="BA286" s="115"/>
      <c r="BB286" s="115"/>
      <c r="BC286" s="115"/>
      <c r="BD286" s="115"/>
      <c r="BE286" s="115"/>
      <c r="BF286" s="115"/>
      <c r="BG286" s="115"/>
      <c r="BH286" s="115"/>
      <c r="BI286" s="115"/>
      <c r="BJ286" s="115"/>
      <c r="BK286" s="115"/>
      <c r="BL286" s="115"/>
      <c r="BM286" s="115"/>
      <c r="BN286" s="115"/>
      <c r="BO286" s="115"/>
      <c r="BP286" s="114"/>
      <c r="BQ286" s="114"/>
      <c r="BR286" s="114"/>
    </row>
    <row r="287" ht="15.75" customHeight="1">
      <c r="A287" s="114"/>
      <c r="B287" s="114"/>
      <c r="C287" s="114"/>
      <c r="D287" s="114"/>
      <c r="E287" s="114"/>
      <c r="F287" s="114"/>
      <c r="G287" s="114"/>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5"/>
      <c r="AL287" s="115"/>
      <c r="AM287" s="115"/>
      <c r="AN287" s="115"/>
      <c r="AO287" s="115"/>
      <c r="AP287" s="115"/>
      <c r="AQ287" s="115"/>
      <c r="AR287" s="115"/>
      <c r="AS287" s="115"/>
      <c r="AT287" s="115"/>
      <c r="AU287" s="115"/>
      <c r="AV287" s="115"/>
      <c r="AW287" s="115"/>
      <c r="AX287" s="115"/>
      <c r="AY287" s="115"/>
      <c r="AZ287" s="115"/>
      <c r="BA287" s="115"/>
      <c r="BB287" s="115"/>
      <c r="BC287" s="115"/>
      <c r="BD287" s="115"/>
      <c r="BE287" s="115"/>
      <c r="BF287" s="115"/>
      <c r="BG287" s="115"/>
      <c r="BH287" s="115"/>
      <c r="BI287" s="115"/>
      <c r="BJ287" s="115"/>
      <c r="BK287" s="115"/>
      <c r="BL287" s="115"/>
      <c r="BM287" s="115"/>
      <c r="BN287" s="115"/>
      <c r="BO287" s="115"/>
      <c r="BP287" s="114"/>
      <c r="BQ287" s="114"/>
      <c r="BR287" s="114"/>
    </row>
    <row r="288" ht="15.75" customHeight="1">
      <c r="A288" s="114"/>
      <c r="B288" s="114"/>
      <c r="C288" s="114"/>
      <c r="D288" s="114"/>
      <c r="E288" s="114"/>
      <c r="F288" s="114"/>
      <c r="G288" s="114"/>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5"/>
      <c r="AL288" s="115"/>
      <c r="AM288" s="115"/>
      <c r="AN288" s="115"/>
      <c r="AO288" s="115"/>
      <c r="AP288" s="115"/>
      <c r="AQ288" s="115"/>
      <c r="AR288" s="115"/>
      <c r="AS288" s="115"/>
      <c r="AT288" s="115"/>
      <c r="AU288" s="115"/>
      <c r="AV288" s="115"/>
      <c r="AW288" s="115"/>
      <c r="AX288" s="115"/>
      <c r="AY288" s="115"/>
      <c r="AZ288" s="115"/>
      <c r="BA288" s="115"/>
      <c r="BB288" s="115"/>
      <c r="BC288" s="115"/>
      <c r="BD288" s="115"/>
      <c r="BE288" s="115"/>
      <c r="BF288" s="115"/>
      <c r="BG288" s="115"/>
      <c r="BH288" s="115"/>
      <c r="BI288" s="115"/>
      <c r="BJ288" s="115"/>
      <c r="BK288" s="115"/>
      <c r="BL288" s="115"/>
      <c r="BM288" s="115"/>
      <c r="BN288" s="115"/>
      <c r="BO288" s="115"/>
      <c r="BP288" s="114"/>
      <c r="BQ288" s="114"/>
      <c r="BR288" s="114"/>
    </row>
    <row r="289" ht="15.75" customHeight="1">
      <c r="A289" s="114"/>
      <c r="B289" s="114"/>
      <c r="C289" s="114"/>
      <c r="D289" s="114"/>
      <c r="E289" s="114"/>
      <c r="F289" s="114"/>
      <c r="G289" s="114"/>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5"/>
      <c r="AL289" s="115"/>
      <c r="AM289" s="115"/>
      <c r="AN289" s="115"/>
      <c r="AO289" s="115"/>
      <c r="AP289" s="115"/>
      <c r="AQ289" s="115"/>
      <c r="AR289" s="115"/>
      <c r="AS289" s="115"/>
      <c r="AT289" s="115"/>
      <c r="AU289" s="115"/>
      <c r="AV289" s="115"/>
      <c r="AW289" s="115"/>
      <c r="AX289" s="115"/>
      <c r="AY289" s="115"/>
      <c r="AZ289" s="115"/>
      <c r="BA289" s="115"/>
      <c r="BB289" s="115"/>
      <c r="BC289" s="115"/>
      <c r="BD289" s="115"/>
      <c r="BE289" s="115"/>
      <c r="BF289" s="115"/>
      <c r="BG289" s="115"/>
      <c r="BH289" s="115"/>
      <c r="BI289" s="115"/>
      <c r="BJ289" s="115"/>
      <c r="BK289" s="115"/>
      <c r="BL289" s="115"/>
      <c r="BM289" s="115"/>
      <c r="BN289" s="115"/>
      <c r="BO289" s="115"/>
      <c r="BP289" s="114"/>
      <c r="BQ289" s="114"/>
      <c r="BR289" s="114"/>
    </row>
    <row r="290" ht="15.75" customHeight="1">
      <c r="A290" s="114"/>
      <c r="B290" s="114"/>
      <c r="C290" s="114"/>
      <c r="D290" s="114"/>
      <c r="E290" s="114"/>
      <c r="F290" s="114"/>
      <c r="G290" s="114"/>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5"/>
      <c r="AY290" s="115"/>
      <c r="AZ290" s="115"/>
      <c r="BA290" s="115"/>
      <c r="BB290" s="115"/>
      <c r="BC290" s="115"/>
      <c r="BD290" s="115"/>
      <c r="BE290" s="115"/>
      <c r="BF290" s="115"/>
      <c r="BG290" s="115"/>
      <c r="BH290" s="115"/>
      <c r="BI290" s="115"/>
      <c r="BJ290" s="115"/>
      <c r="BK290" s="115"/>
      <c r="BL290" s="115"/>
      <c r="BM290" s="115"/>
      <c r="BN290" s="115"/>
      <c r="BO290" s="115"/>
      <c r="BP290" s="114"/>
      <c r="BQ290" s="114"/>
      <c r="BR290" s="114"/>
    </row>
    <row r="291" ht="15.75" customHeight="1">
      <c r="A291" s="114"/>
      <c r="B291" s="114"/>
      <c r="C291" s="114"/>
      <c r="D291" s="114"/>
      <c r="E291" s="114"/>
      <c r="F291" s="114"/>
      <c r="G291" s="114"/>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5"/>
      <c r="AL291" s="115"/>
      <c r="AM291" s="115"/>
      <c r="AN291" s="115"/>
      <c r="AO291" s="115"/>
      <c r="AP291" s="115"/>
      <c r="AQ291" s="115"/>
      <c r="AR291" s="115"/>
      <c r="AS291" s="115"/>
      <c r="AT291" s="115"/>
      <c r="AU291" s="115"/>
      <c r="AV291" s="115"/>
      <c r="AW291" s="115"/>
      <c r="AX291" s="115"/>
      <c r="AY291" s="115"/>
      <c r="AZ291" s="115"/>
      <c r="BA291" s="115"/>
      <c r="BB291" s="115"/>
      <c r="BC291" s="115"/>
      <c r="BD291" s="115"/>
      <c r="BE291" s="115"/>
      <c r="BF291" s="115"/>
      <c r="BG291" s="115"/>
      <c r="BH291" s="115"/>
      <c r="BI291" s="115"/>
      <c r="BJ291" s="115"/>
      <c r="BK291" s="115"/>
      <c r="BL291" s="115"/>
      <c r="BM291" s="115"/>
      <c r="BN291" s="115"/>
      <c r="BO291" s="115"/>
      <c r="BP291" s="114"/>
      <c r="BQ291" s="114"/>
      <c r="BR291" s="114"/>
    </row>
    <row r="292" ht="15.75" customHeight="1">
      <c r="A292" s="114"/>
      <c r="B292" s="114"/>
      <c r="C292" s="114"/>
      <c r="D292" s="114"/>
      <c r="E292" s="114"/>
      <c r="F292" s="114"/>
      <c r="G292" s="114"/>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5"/>
      <c r="AL292" s="115"/>
      <c r="AM292" s="115"/>
      <c r="AN292" s="115"/>
      <c r="AO292" s="115"/>
      <c r="AP292" s="115"/>
      <c r="AQ292" s="115"/>
      <c r="AR292" s="115"/>
      <c r="AS292" s="115"/>
      <c r="AT292" s="115"/>
      <c r="AU292" s="115"/>
      <c r="AV292" s="115"/>
      <c r="AW292" s="115"/>
      <c r="AX292" s="115"/>
      <c r="AY292" s="115"/>
      <c r="AZ292" s="115"/>
      <c r="BA292" s="115"/>
      <c r="BB292" s="115"/>
      <c r="BC292" s="115"/>
      <c r="BD292" s="115"/>
      <c r="BE292" s="115"/>
      <c r="BF292" s="115"/>
      <c r="BG292" s="115"/>
      <c r="BH292" s="115"/>
      <c r="BI292" s="115"/>
      <c r="BJ292" s="115"/>
      <c r="BK292" s="115"/>
      <c r="BL292" s="115"/>
      <c r="BM292" s="115"/>
      <c r="BN292" s="115"/>
      <c r="BO292" s="115"/>
      <c r="BP292" s="114"/>
      <c r="BQ292" s="114"/>
      <c r="BR292" s="114"/>
    </row>
    <row r="293" ht="15.75" customHeight="1">
      <c r="A293" s="114"/>
      <c r="B293" s="114"/>
      <c r="C293" s="114"/>
      <c r="D293" s="114"/>
      <c r="E293" s="114"/>
      <c r="F293" s="114"/>
      <c r="G293" s="114"/>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5"/>
      <c r="AL293" s="115"/>
      <c r="AM293" s="115"/>
      <c r="AN293" s="115"/>
      <c r="AO293" s="115"/>
      <c r="AP293" s="115"/>
      <c r="AQ293" s="115"/>
      <c r="AR293" s="115"/>
      <c r="AS293" s="115"/>
      <c r="AT293" s="115"/>
      <c r="AU293" s="115"/>
      <c r="AV293" s="115"/>
      <c r="AW293" s="115"/>
      <c r="AX293" s="115"/>
      <c r="AY293" s="115"/>
      <c r="AZ293" s="115"/>
      <c r="BA293" s="115"/>
      <c r="BB293" s="115"/>
      <c r="BC293" s="115"/>
      <c r="BD293" s="115"/>
      <c r="BE293" s="115"/>
      <c r="BF293" s="115"/>
      <c r="BG293" s="115"/>
      <c r="BH293" s="115"/>
      <c r="BI293" s="115"/>
      <c r="BJ293" s="115"/>
      <c r="BK293" s="115"/>
      <c r="BL293" s="115"/>
      <c r="BM293" s="115"/>
      <c r="BN293" s="115"/>
      <c r="BO293" s="115"/>
      <c r="BP293" s="114"/>
      <c r="BQ293" s="114"/>
      <c r="BR293" s="114"/>
    </row>
    <row r="294" ht="15.75" customHeight="1">
      <c r="A294" s="114"/>
      <c r="B294" s="114"/>
      <c r="C294" s="114"/>
      <c r="D294" s="114"/>
      <c r="E294" s="114"/>
      <c r="F294" s="114"/>
      <c r="G294" s="114"/>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5"/>
      <c r="AL294" s="115"/>
      <c r="AM294" s="115"/>
      <c r="AN294" s="115"/>
      <c r="AO294" s="115"/>
      <c r="AP294" s="115"/>
      <c r="AQ294" s="115"/>
      <c r="AR294" s="115"/>
      <c r="AS294" s="115"/>
      <c r="AT294" s="115"/>
      <c r="AU294" s="115"/>
      <c r="AV294" s="115"/>
      <c r="AW294" s="115"/>
      <c r="AX294" s="115"/>
      <c r="AY294" s="115"/>
      <c r="AZ294" s="115"/>
      <c r="BA294" s="115"/>
      <c r="BB294" s="115"/>
      <c r="BC294" s="115"/>
      <c r="BD294" s="115"/>
      <c r="BE294" s="115"/>
      <c r="BF294" s="115"/>
      <c r="BG294" s="115"/>
      <c r="BH294" s="115"/>
      <c r="BI294" s="115"/>
      <c r="BJ294" s="115"/>
      <c r="BK294" s="115"/>
      <c r="BL294" s="115"/>
      <c r="BM294" s="115"/>
      <c r="BN294" s="115"/>
      <c r="BO294" s="115"/>
      <c r="BP294" s="114"/>
      <c r="BQ294" s="114"/>
      <c r="BR294" s="114"/>
    </row>
    <row r="295" ht="15.75" customHeight="1">
      <c r="A295" s="114"/>
      <c r="B295" s="114"/>
      <c r="C295" s="114"/>
      <c r="D295" s="114"/>
      <c r="E295" s="114"/>
      <c r="F295" s="114"/>
      <c r="G295" s="114"/>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5"/>
      <c r="AL295" s="115"/>
      <c r="AM295" s="115"/>
      <c r="AN295" s="115"/>
      <c r="AO295" s="115"/>
      <c r="AP295" s="115"/>
      <c r="AQ295" s="115"/>
      <c r="AR295" s="115"/>
      <c r="AS295" s="115"/>
      <c r="AT295" s="115"/>
      <c r="AU295" s="115"/>
      <c r="AV295" s="115"/>
      <c r="AW295" s="115"/>
      <c r="AX295" s="115"/>
      <c r="AY295" s="115"/>
      <c r="AZ295" s="115"/>
      <c r="BA295" s="115"/>
      <c r="BB295" s="115"/>
      <c r="BC295" s="115"/>
      <c r="BD295" s="115"/>
      <c r="BE295" s="115"/>
      <c r="BF295" s="115"/>
      <c r="BG295" s="115"/>
      <c r="BH295" s="115"/>
      <c r="BI295" s="115"/>
      <c r="BJ295" s="115"/>
      <c r="BK295" s="115"/>
      <c r="BL295" s="115"/>
      <c r="BM295" s="115"/>
      <c r="BN295" s="115"/>
      <c r="BO295" s="115"/>
      <c r="BP295" s="114"/>
      <c r="BQ295" s="114"/>
      <c r="BR295" s="114"/>
    </row>
    <row r="296" ht="15.75" customHeight="1">
      <c r="A296" s="114"/>
      <c r="B296" s="114"/>
      <c r="C296" s="114"/>
      <c r="D296" s="114"/>
      <c r="E296" s="114"/>
      <c r="F296" s="114"/>
      <c r="G296" s="114"/>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5"/>
      <c r="AL296" s="115"/>
      <c r="AM296" s="115"/>
      <c r="AN296" s="115"/>
      <c r="AO296" s="115"/>
      <c r="AP296" s="115"/>
      <c r="AQ296" s="115"/>
      <c r="AR296" s="115"/>
      <c r="AS296" s="115"/>
      <c r="AT296" s="115"/>
      <c r="AU296" s="115"/>
      <c r="AV296" s="115"/>
      <c r="AW296" s="115"/>
      <c r="AX296" s="115"/>
      <c r="AY296" s="115"/>
      <c r="AZ296" s="115"/>
      <c r="BA296" s="115"/>
      <c r="BB296" s="115"/>
      <c r="BC296" s="115"/>
      <c r="BD296" s="115"/>
      <c r="BE296" s="115"/>
      <c r="BF296" s="115"/>
      <c r="BG296" s="115"/>
      <c r="BH296" s="115"/>
      <c r="BI296" s="115"/>
      <c r="BJ296" s="115"/>
      <c r="BK296" s="115"/>
      <c r="BL296" s="115"/>
      <c r="BM296" s="115"/>
      <c r="BN296" s="115"/>
      <c r="BO296" s="115"/>
      <c r="BP296" s="114"/>
      <c r="BQ296" s="114"/>
      <c r="BR296" s="114"/>
    </row>
    <row r="297" ht="15.75" customHeight="1">
      <c r="A297" s="114"/>
      <c r="B297" s="114"/>
      <c r="C297" s="114"/>
      <c r="D297" s="114"/>
      <c r="E297" s="114"/>
      <c r="F297" s="114"/>
      <c r="G297" s="114"/>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5"/>
      <c r="AL297" s="115"/>
      <c r="AM297" s="115"/>
      <c r="AN297" s="115"/>
      <c r="AO297" s="115"/>
      <c r="AP297" s="115"/>
      <c r="AQ297" s="115"/>
      <c r="AR297" s="115"/>
      <c r="AS297" s="115"/>
      <c r="AT297" s="115"/>
      <c r="AU297" s="115"/>
      <c r="AV297" s="115"/>
      <c r="AW297" s="115"/>
      <c r="AX297" s="115"/>
      <c r="AY297" s="115"/>
      <c r="AZ297" s="115"/>
      <c r="BA297" s="115"/>
      <c r="BB297" s="115"/>
      <c r="BC297" s="115"/>
      <c r="BD297" s="115"/>
      <c r="BE297" s="115"/>
      <c r="BF297" s="115"/>
      <c r="BG297" s="115"/>
      <c r="BH297" s="115"/>
      <c r="BI297" s="115"/>
      <c r="BJ297" s="115"/>
      <c r="BK297" s="115"/>
      <c r="BL297" s="115"/>
      <c r="BM297" s="115"/>
      <c r="BN297" s="115"/>
      <c r="BO297" s="115"/>
      <c r="BP297" s="114"/>
      <c r="BQ297" s="114"/>
      <c r="BR297" s="114"/>
    </row>
    <row r="298" ht="15.75" customHeight="1">
      <c r="A298" s="114"/>
      <c r="B298" s="114"/>
      <c r="C298" s="114"/>
      <c r="D298" s="114"/>
      <c r="E298" s="114"/>
      <c r="F298" s="114"/>
      <c r="G298" s="114"/>
      <c r="H298" s="115"/>
      <c r="I298" s="115"/>
      <c r="J298" s="115"/>
      <c r="K298" s="115"/>
      <c r="L298" s="115"/>
      <c r="M298" s="115"/>
      <c r="N298" s="115"/>
      <c r="O298" s="115"/>
      <c r="P298" s="115"/>
      <c r="Q298" s="115"/>
      <c r="R298" s="115"/>
      <c r="S298" s="115"/>
      <c r="T298" s="115"/>
      <c r="U298" s="115"/>
      <c r="V298" s="115"/>
      <c r="W298" s="115"/>
      <c r="X298" s="115"/>
      <c r="Y298" s="115"/>
      <c r="Z298" s="115"/>
      <c r="AA298" s="115"/>
      <c r="AB298" s="115"/>
      <c r="AC298" s="115"/>
      <c r="AD298" s="115"/>
      <c r="AE298" s="115"/>
      <c r="AF298" s="115"/>
      <c r="AG298" s="115"/>
      <c r="AH298" s="115"/>
      <c r="AI298" s="115"/>
      <c r="AJ298" s="115"/>
      <c r="AK298" s="115"/>
      <c r="AL298" s="115"/>
      <c r="AM298" s="115"/>
      <c r="AN298" s="115"/>
      <c r="AO298" s="115"/>
      <c r="AP298" s="115"/>
      <c r="AQ298" s="115"/>
      <c r="AR298" s="115"/>
      <c r="AS298" s="115"/>
      <c r="AT298" s="115"/>
      <c r="AU298" s="115"/>
      <c r="AV298" s="115"/>
      <c r="AW298" s="115"/>
      <c r="AX298" s="115"/>
      <c r="AY298" s="115"/>
      <c r="AZ298" s="115"/>
      <c r="BA298" s="115"/>
      <c r="BB298" s="115"/>
      <c r="BC298" s="115"/>
      <c r="BD298" s="115"/>
      <c r="BE298" s="115"/>
      <c r="BF298" s="115"/>
      <c r="BG298" s="115"/>
      <c r="BH298" s="115"/>
      <c r="BI298" s="115"/>
      <c r="BJ298" s="115"/>
      <c r="BK298" s="115"/>
      <c r="BL298" s="115"/>
      <c r="BM298" s="115"/>
      <c r="BN298" s="115"/>
      <c r="BO298" s="115"/>
      <c r="BP298" s="114"/>
      <c r="BQ298" s="114"/>
      <c r="BR298" s="114"/>
    </row>
    <row r="299" ht="15.75" customHeight="1">
      <c r="A299" s="114"/>
      <c r="B299" s="114"/>
      <c r="C299" s="114"/>
      <c r="D299" s="114"/>
      <c r="E299" s="114"/>
      <c r="F299" s="114"/>
      <c r="G299" s="114"/>
      <c r="H299" s="115"/>
      <c r="I299" s="115"/>
      <c r="J299" s="115"/>
      <c r="K299" s="115"/>
      <c r="L299" s="115"/>
      <c r="M299" s="115"/>
      <c r="N299" s="115"/>
      <c r="O299" s="115"/>
      <c r="P299" s="115"/>
      <c r="Q299" s="115"/>
      <c r="R299" s="115"/>
      <c r="S299" s="115"/>
      <c r="T299" s="115"/>
      <c r="U299" s="115"/>
      <c r="V299" s="115"/>
      <c r="W299" s="115"/>
      <c r="X299" s="115"/>
      <c r="Y299" s="115"/>
      <c r="Z299" s="115"/>
      <c r="AA299" s="115"/>
      <c r="AB299" s="115"/>
      <c r="AC299" s="115"/>
      <c r="AD299" s="115"/>
      <c r="AE299" s="115"/>
      <c r="AF299" s="115"/>
      <c r="AG299" s="115"/>
      <c r="AH299" s="115"/>
      <c r="AI299" s="115"/>
      <c r="AJ299" s="115"/>
      <c r="AK299" s="115"/>
      <c r="AL299" s="115"/>
      <c r="AM299" s="115"/>
      <c r="AN299" s="115"/>
      <c r="AO299" s="115"/>
      <c r="AP299" s="115"/>
      <c r="AQ299" s="115"/>
      <c r="AR299" s="115"/>
      <c r="AS299" s="115"/>
      <c r="AT299" s="115"/>
      <c r="AU299" s="115"/>
      <c r="AV299" s="115"/>
      <c r="AW299" s="115"/>
      <c r="AX299" s="115"/>
      <c r="AY299" s="115"/>
      <c r="AZ299" s="115"/>
      <c r="BA299" s="115"/>
      <c r="BB299" s="115"/>
      <c r="BC299" s="115"/>
      <c r="BD299" s="115"/>
      <c r="BE299" s="115"/>
      <c r="BF299" s="115"/>
      <c r="BG299" s="115"/>
      <c r="BH299" s="115"/>
      <c r="BI299" s="115"/>
      <c r="BJ299" s="115"/>
      <c r="BK299" s="115"/>
      <c r="BL299" s="115"/>
      <c r="BM299" s="115"/>
      <c r="BN299" s="115"/>
      <c r="BO299" s="115"/>
      <c r="BP299" s="114"/>
      <c r="BQ299" s="114"/>
      <c r="BR299" s="114"/>
    </row>
    <row r="300" ht="15.75" customHeight="1">
      <c r="A300" s="114"/>
      <c r="B300" s="114"/>
      <c r="C300" s="114"/>
      <c r="D300" s="114"/>
      <c r="E300" s="114"/>
      <c r="F300" s="114"/>
      <c r="G300" s="114"/>
      <c r="H300" s="115"/>
      <c r="I300" s="115"/>
      <c r="J300" s="115"/>
      <c r="K300" s="115"/>
      <c r="L300" s="115"/>
      <c r="M300" s="115"/>
      <c r="N300" s="115"/>
      <c r="O300" s="115"/>
      <c r="P300" s="115"/>
      <c r="Q300" s="115"/>
      <c r="R300" s="115"/>
      <c r="S300" s="115"/>
      <c r="T300" s="115"/>
      <c r="U300" s="115"/>
      <c r="V300" s="115"/>
      <c r="W300" s="115"/>
      <c r="X300" s="115"/>
      <c r="Y300" s="115"/>
      <c r="Z300" s="115"/>
      <c r="AA300" s="115"/>
      <c r="AB300" s="115"/>
      <c r="AC300" s="115"/>
      <c r="AD300" s="115"/>
      <c r="AE300" s="115"/>
      <c r="AF300" s="115"/>
      <c r="AG300" s="115"/>
      <c r="AH300" s="115"/>
      <c r="AI300" s="115"/>
      <c r="AJ300" s="115"/>
      <c r="AK300" s="115"/>
      <c r="AL300" s="115"/>
      <c r="AM300" s="115"/>
      <c r="AN300" s="115"/>
      <c r="AO300" s="115"/>
      <c r="AP300" s="115"/>
      <c r="AQ300" s="115"/>
      <c r="AR300" s="115"/>
      <c r="AS300" s="115"/>
      <c r="AT300" s="115"/>
      <c r="AU300" s="115"/>
      <c r="AV300" s="115"/>
      <c r="AW300" s="115"/>
      <c r="AX300" s="115"/>
      <c r="AY300" s="115"/>
      <c r="AZ300" s="115"/>
      <c r="BA300" s="115"/>
      <c r="BB300" s="115"/>
      <c r="BC300" s="115"/>
      <c r="BD300" s="115"/>
      <c r="BE300" s="115"/>
      <c r="BF300" s="115"/>
      <c r="BG300" s="115"/>
      <c r="BH300" s="115"/>
      <c r="BI300" s="115"/>
      <c r="BJ300" s="115"/>
      <c r="BK300" s="115"/>
      <c r="BL300" s="115"/>
      <c r="BM300" s="115"/>
      <c r="BN300" s="115"/>
      <c r="BO300" s="115"/>
      <c r="BP300" s="114"/>
      <c r="BQ300" s="114"/>
      <c r="BR300" s="114"/>
    </row>
    <row r="301" ht="15.75" customHeight="1">
      <c r="A301" s="114"/>
      <c r="B301" s="114"/>
      <c r="C301" s="114"/>
      <c r="D301" s="114"/>
      <c r="E301" s="114"/>
      <c r="F301" s="114"/>
      <c r="G301" s="114"/>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5"/>
      <c r="AL301" s="115"/>
      <c r="AM301" s="115"/>
      <c r="AN301" s="115"/>
      <c r="AO301" s="115"/>
      <c r="AP301" s="115"/>
      <c r="AQ301" s="115"/>
      <c r="AR301" s="115"/>
      <c r="AS301" s="115"/>
      <c r="AT301" s="115"/>
      <c r="AU301" s="115"/>
      <c r="AV301" s="115"/>
      <c r="AW301" s="115"/>
      <c r="AX301" s="115"/>
      <c r="AY301" s="115"/>
      <c r="AZ301" s="115"/>
      <c r="BA301" s="115"/>
      <c r="BB301" s="115"/>
      <c r="BC301" s="115"/>
      <c r="BD301" s="115"/>
      <c r="BE301" s="115"/>
      <c r="BF301" s="115"/>
      <c r="BG301" s="115"/>
      <c r="BH301" s="115"/>
      <c r="BI301" s="115"/>
      <c r="BJ301" s="115"/>
      <c r="BK301" s="115"/>
      <c r="BL301" s="115"/>
      <c r="BM301" s="115"/>
      <c r="BN301" s="115"/>
      <c r="BO301" s="115"/>
      <c r="BP301" s="114"/>
      <c r="BQ301" s="114"/>
      <c r="BR301" s="114"/>
    </row>
    <row r="302" ht="15.75" customHeight="1">
      <c r="A302" s="114"/>
      <c r="B302" s="114"/>
      <c r="C302" s="114"/>
      <c r="D302" s="114"/>
      <c r="E302" s="114"/>
      <c r="F302" s="114"/>
      <c r="G302" s="114"/>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5"/>
      <c r="AL302" s="115"/>
      <c r="AM302" s="115"/>
      <c r="AN302" s="115"/>
      <c r="AO302" s="115"/>
      <c r="AP302" s="115"/>
      <c r="AQ302" s="115"/>
      <c r="AR302" s="115"/>
      <c r="AS302" s="115"/>
      <c r="AT302" s="115"/>
      <c r="AU302" s="115"/>
      <c r="AV302" s="115"/>
      <c r="AW302" s="115"/>
      <c r="AX302" s="115"/>
      <c r="AY302" s="115"/>
      <c r="AZ302" s="115"/>
      <c r="BA302" s="115"/>
      <c r="BB302" s="115"/>
      <c r="BC302" s="115"/>
      <c r="BD302" s="115"/>
      <c r="BE302" s="115"/>
      <c r="BF302" s="115"/>
      <c r="BG302" s="115"/>
      <c r="BH302" s="115"/>
      <c r="BI302" s="115"/>
      <c r="BJ302" s="115"/>
      <c r="BK302" s="115"/>
      <c r="BL302" s="115"/>
      <c r="BM302" s="115"/>
      <c r="BN302" s="115"/>
      <c r="BO302" s="115"/>
      <c r="BP302" s="114"/>
      <c r="BQ302" s="114"/>
      <c r="BR302" s="114"/>
    </row>
    <row r="303" ht="15.75" customHeight="1">
      <c r="A303" s="114"/>
      <c r="B303" s="114"/>
      <c r="C303" s="114"/>
      <c r="D303" s="114"/>
      <c r="E303" s="114"/>
      <c r="F303" s="114"/>
      <c r="G303" s="114"/>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5"/>
      <c r="AL303" s="115"/>
      <c r="AM303" s="115"/>
      <c r="AN303" s="115"/>
      <c r="AO303" s="115"/>
      <c r="AP303" s="115"/>
      <c r="AQ303" s="115"/>
      <c r="AR303" s="115"/>
      <c r="AS303" s="115"/>
      <c r="AT303" s="115"/>
      <c r="AU303" s="115"/>
      <c r="AV303" s="115"/>
      <c r="AW303" s="115"/>
      <c r="AX303" s="115"/>
      <c r="AY303" s="115"/>
      <c r="AZ303" s="115"/>
      <c r="BA303" s="115"/>
      <c r="BB303" s="115"/>
      <c r="BC303" s="115"/>
      <c r="BD303" s="115"/>
      <c r="BE303" s="115"/>
      <c r="BF303" s="115"/>
      <c r="BG303" s="115"/>
      <c r="BH303" s="115"/>
      <c r="BI303" s="115"/>
      <c r="BJ303" s="115"/>
      <c r="BK303" s="115"/>
      <c r="BL303" s="115"/>
      <c r="BM303" s="115"/>
      <c r="BN303" s="115"/>
      <c r="BO303" s="115"/>
      <c r="BP303" s="114"/>
      <c r="BQ303" s="114"/>
      <c r="BR303" s="114"/>
    </row>
    <row r="304" ht="15.75" customHeight="1">
      <c r="A304" s="114"/>
      <c r="B304" s="114"/>
      <c r="C304" s="114"/>
      <c r="D304" s="114"/>
      <c r="E304" s="114"/>
      <c r="F304" s="114"/>
      <c r="G304" s="114"/>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5"/>
      <c r="AL304" s="115"/>
      <c r="AM304" s="115"/>
      <c r="AN304" s="115"/>
      <c r="AO304" s="115"/>
      <c r="AP304" s="115"/>
      <c r="AQ304" s="115"/>
      <c r="AR304" s="115"/>
      <c r="AS304" s="115"/>
      <c r="AT304" s="115"/>
      <c r="AU304" s="115"/>
      <c r="AV304" s="115"/>
      <c r="AW304" s="115"/>
      <c r="AX304" s="115"/>
      <c r="AY304" s="115"/>
      <c r="AZ304" s="115"/>
      <c r="BA304" s="115"/>
      <c r="BB304" s="115"/>
      <c r="BC304" s="115"/>
      <c r="BD304" s="115"/>
      <c r="BE304" s="115"/>
      <c r="BF304" s="115"/>
      <c r="BG304" s="115"/>
      <c r="BH304" s="115"/>
      <c r="BI304" s="115"/>
      <c r="BJ304" s="115"/>
      <c r="BK304" s="115"/>
      <c r="BL304" s="115"/>
      <c r="BM304" s="115"/>
      <c r="BN304" s="115"/>
      <c r="BO304" s="115"/>
      <c r="BP304" s="114"/>
      <c r="BQ304" s="114"/>
      <c r="BR304" s="114"/>
    </row>
    <row r="305" ht="15.75" customHeight="1">
      <c r="A305" s="114"/>
      <c r="B305" s="114"/>
      <c r="C305" s="114"/>
      <c r="D305" s="114"/>
      <c r="E305" s="114"/>
      <c r="F305" s="114"/>
      <c r="G305" s="114"/>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5"/>
      <c r="AL305" s="115"/>
      <c r="AM305" s="115"/>
      <c r="AN305" s="115"/>
      <c r="AO305" s="115"/>
      <c r="AP305" s="115"/>
      <c r="AQ305" s="115"/>
      <c r="AR305" s="115"/>
      <c r="AS305" s="115"/>
      <c r="AT305" s="115"/>
      <c r="AU305" s="115"/>
      <c r="AV305" s="115"/>
      <c r="AW305" s="115"/>
      <c r="AX305" s="115"/>
      <c r="AY305" s="115"/>
      <c r="AZ305" s="115"/>
      <c r="BA305" s="115"/>
      <c r="BB305" s="115"/>
      <c r="BC305" s="115"/>
      <c r="BD305" s="115"/>
      <c r="BE305" s="115"/>
      <c r="BF305" s="115"/>
      <c r="BG305" s="115"/>
      <c r="BH305" s="115"/>
      <c r="BI305" s="115"/>
      <c r="BJ305" s="115"/>
      <c r="BK305" s="115"/>
      <c r="BL305" s="115"/>
      <c r="BM305" s="115"/>
      <c r="BN305" s="115"/>
      <c r="BO305" s="115"/>
      <c r="BP305" s="114"/>
      <c r="BQ305" s="114"/>
      <c r="BR305" s="114"/>
    </row>
    <row r="306" ht="15.75" customHeight="1">
      <c r="A306" s="114"/>
      <c r="B306" s="114"/>
      <c r="C306" s="114"/>
      <c r="D306" s="114"/>
      <c r="E306" s="114"/>
      <c r="F306" s="114"/>
      <c r="G306" s="114"/>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5"/>
      <c r="AL306" s="115"/>
      <c r="AM306" s="115"/>
      <c r="AN306" s="115"/>
      <c r="AO306" s="115"/>
      <c r="AP306" s="115"/>
      <c r="AQ306" s="115"/>
      <c r="AR306" s="115"/>
      <c r="AS306" s="115"/>
      <c r="AT306" s="115"/>
      <c r="AU306" s="115"/>
      <c r="AV306" s="115"/>
      <c r="AW306" s="115"/>
      <c r="AX306" s="115"/>
      <c r="AY306" s="115"/>
      <c r="AZ306" s="115"/>
      <c r="BA306" s="115"/>
      <c r="BB306" s="115"/>
      <c r="BC306" s="115"/>
      <c r="BD306" s="115"/>
      <c r="BE306" s="115"/>
      <c r="BF306" s="115"/>
      <c r="BG306" s="115"/>
      <c r="BH306" s="115"/>
      <c r="BI306" s="115"/>
      <c r="BJ306" s="115"/>
      <c r="BK306" s="115"/>
      <c r="BL306" s="115"/>
      <c r="BM306" s="115"/>
      <c r="BN306" s="115"/>
      <c r="BO306" s="115"/>
      <c r="BP306" s="114"/>
      <c r="BQ306" s="114"/>
      <c r="BR306" s="114"/>
    </row>
    <row r="307" ht="15.75" customHeight="1">
      <c r="A307" s="114"/>
      <c r="B307" s="114"/>
      <c r="C307" s="114"/>
      <c r="D307" s="114"/>
      <c r="E307" s="114"/>
      <c r="F307" s="114"/>
      <c r="G307" s="114"/>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5"/>
      <c r="AY307" s="115"/>
      <c r="AZ307" s="115"/>
      <c r="BA307" s="115"/>
      <c r="BB307" s="115"/>
      <c r="BC307" s="115"/>
      <c r="BD307" s="115"/>
      <c r="BE307" s="115"/>
      <c r="BF307" s="115"/>
      <c r="BG307" s="115"/>
      <c r="BH307" s="115"/>
      <c r="BI307" s="115"/>
      <c r="BJ307" s="115"/>
      <c r="BK307" s="115"/>
      <c r="BL307" s="115"/>
      <c r="BM307" s="115"/>
      <c r="BN307" s="115"/>
      <c r="BO307" s="115"/>
      <c r="BP307" s="114"/>
      <c r="BQ307" s="114"/>
      <c r="BR307" s="114"/>
    </row>
    <row r="308" ht="15.75" customHeight="1">
      <c r="A308" s="114"/>
      <c r="B308" s="114"/>
      <c r="C308" s="114"/>
      <c r="D308" s="114"/>
      <c r="E308" s="114"/>
      <c r="F308" s="114"/>
      <c r="G308" s="114"/>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15"/>
      <c r="AY308" s="115"/>
      <c r="AZ308" s="115"/>
      <c r="BA308" s="115"/>
      <c r="BB308" s="115"/>
      <c r="BC308" s="115"/>
      <c r="BD308" s="115"/>
      <c r="BE308" s="115"/>
      <c r="BF308" s="115"/>
      <c r="BG308" s="115"/>
      <c r="BH308" s="115"/>
      <c r="BI308" s="115"/>
      <c r="BJ308" s="115"/>
      <c r="BK308" s="115"/>
      <c r="BL308" s="115"/>
      <c r="BM308" s="115"/>
      <c r="BN308" s="115"/>
      <c r="BO308" s="115"/>
      <c r="BP308" s="114"/>
      <c r="BQ308" s="114"/>
      <c r="BR308" s="114"/>
    </row>
    <row r="309" ht="15.75" customHeight="1">
      <c r="A309" s="114"/>
      <c r="B309" s="114"/>
      <c r="C309" s="114"/>
      <c r="D309" s="114"/>
      <c r="E309" s="114"/>
      <c r="F309" s="114"/>
      <c r="G309" s="114"/>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5"/>
      <c r="AL309" s="115"/>
      <c r="AM309" s="115"/>
      <c r="AN309" s="115"/>
      <c r="AO309" s="115"/>
      <c r="AP309" s="115"/>
      <c r="AQ309" s="115"/>
      <c r="AR309" s="115"/>
      <c r="AS309" s="115"/>
      <c r="AT309" s="115"/>
      <c r="AU309" s="115"/>
      <c r="AV309" s="115"/>
      <c r="AW309" s="115"/>
      <c r="AX309" s="115"/>
      <c r="AY309" s="115"/>
      <c r="AZ309" s="115"/>
      <c r="BA309" s="115"/>
      <c r="BB309" s="115"/>
      <c r="BC309" s="115"/>
      <c r="BD309" s="115"/>
      <c r="BE309" s="115"/>
      <c r="BF309" s="115"/>
      <c r="BG309" s="115"/>
      <c r="BH309" s="115"/>
      <c r="BI309" s="115"/>
      <c r="BJ309" s="115"/>
      <c r="BK309" s="115"/>
      <c r="BL309" s="115"/>
      <c r="BM309" s="115"/>
      <c r="BN309" s="115"/>
      <c r="BO309" s="115"/>
      <c r="BP309" s="114"/>
      <c r="BQ309" s="114"/>
      <c r="BR309" s="114"/>
    </row>
    <row r="310" ht="15.75" customHeight="1">
      <c r="A310" s="114"/>
      <c r="B310" s="114"/>
      <c r="C310" s="114"/>
      <c r="D310" s="114"/>
      <c r="E310" s="114"/>
      <c r="F310" s="114"/>
      <c r="G310" s="114"/>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5"/>
      <c r="AL310" s="115"/>
      <c r="AM310" s="115"/>
      <c r="AN310" s="115"/>
      <c r="AO310" s="115"/>
      <c r="AP310" s="115"/>
      <c r="AQ310" s="115"/>
      <c r="AR310" s="115"/>
      <c r="AS310" s="115"/>
      <c r="AT310" s="115"/>
      <c r="AU310" s="115"/>
      <c r="AV310" s="115"/>
      <c r="AW310" s="115"/>
      <c r="AX310" s="115"/>
      <c r="AY310" s="115"/>
      <c r="AZ310" s="115"/>
      <c r="BA310" s="115"/>
      <c r="BB310" s="115"/>
      <c r="BC310" s="115"/>
      <c r="BD310" s="115"/>
      <c r="BE310" s="115"/>
      <c r="BF310" s="115"/>
      <c r="BG310" s="115"/>
      <c r="BH310" s="115"/>
      <c r="BI310" s="115"/>
      <c r="BJ310" s="115"/>
      <c r="BK310" s="115"/>
      <c r="BL310" s="115"/>
      <c r="BM310" s="115"/>
      <c r="BN310" s="115"/>
      <c r="BO310" s="115"/>
      <c r="BP310" s="114"/>
      <c r="BQ310" s="114"/>
      <c r="BR310" s="114"/>
    </row>
    <row r="311" ht="15.75" customHeight="1">
      <c r="A311" s="114"/>
      <c r="B311" s="114"/>
      <c r="C311" s="114"/>
      <c r="D311" s="114"/>
      <c r="E311" s="114"/>
      <c r="F311" s="114"/>
      <c r="G311" s="114"/>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5"/>
      <c r="AL311" s="115"/>
      <c r="AM311" s="115"/>
      <c r="AN311" s="115"/>
      <c r="AO311" s="115"/>
      <c r="AP311" s="115"/>
      <c r="AQ311" s="115"/>
      <c r="AR311" s="115"/>
      <c r="AS311" s="115"/>
      <c r="AT311" s="115"/>
      <c r="AU311" s="115"/>
      <c r="AV311" s="115"/>
      <c r="AW311" s="115"/>
      <c r="AX311" s="115"/>
      <c r="AY311" s="115"/>
      <c r="AZ311" s="115"/>
      <c r="BA311" s="115"/>
      <c r="BB311" s="115"/>
      <c r="BC311" s="115"/>
      <c r="BD311" s="115"/>
      <c r="BE311" s="115"/>
      <c r="BF311" s="115"/>
      <c r="BG311" s="115"/>
      <c r="BH311" s="115"/>
      <c r="BI311" s="115"/>
      <c r="BJ311" s="115"/>
      <c r="BK311" s="115"/>
      <c r="BL311" s="115"/>
      <c r="BM311" s="115"/>
      <c r="BN311" s="115"/>
      <c r="BO311" s="115"/>
      <c r="BP311" s="114"/>
      <c r="BQ311" s="114"/>
      <c r="BR311" s="114"/>
    </row>
    <row r="312" ht="15.75" customHeight="1">
      <c r="A312" s="114"/>
      <c r="B312" s="114"/>
      <c r="C312" s="114"/>
      <c r="D312" s="114"/>
      <c r="E312" s="114"/>
      <c r="F312" s="114"/>
      <c r="G312" s="114"/>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5"/>
      <c r="AL312" s="115"/>
      <c r="AM312" s="115"/>
      <c r="AN312" s="115"/>
      <c r="AO312" s="115"/>
      <c r="AP312" s="115"/>
      <c r="AQ312" s="115"/>
      <c r="AR312" s="115"/>
      <c r="AS312" s="115"/>
      <c r="AT312" s="115"/>
      <c r="AU312" s="115"/>
      <c r="AV312" s="115"/>
      <c r="AW312" s="115"/>
      <c r="AX312" s="115"/>
      <c r="AY312" s="115"/>
      <c r="AZ312" s="115"/>
      <c r="BA312" s="115"/>
      <c r="BB312" s="115"/>
      <c r="BC312" s="115"/>
      <c r="BD312" s="115"/>
      <c r="BE312" s="115"/>
      <c r="BF312" s="115"/>
      <c r="BG312" s="115"/>
      <c r="BH312" s="115"/>
      <c r="BI312" s="115"/>
      <c r="BJ312" s="115"/>
      <c r="BK312" s="115"/>
      <c r="BL312" s="115"/>
      <c r="BM312" s="115"/>
      <c r="BN312" s="115"/>
      <c r="BO312" s="115"/>
      <c r="BP312" s="114"/>
      <c r="BQ312" s="114"/>
      <c r="BR312" s="114"/>
    </row>
    <row r="313" ht="15.75" customHeight="1">
      <c r="A313" s="114"/>
      <c r="B313" s="114"/>
      <c r="C313" s="114"/>
      <c r="D313" s="114"/>
      <c r="E313" s="114"/>
      <c r="F313" s="114"/>
      <c r="G313" s="114"/>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5"/>
      <c r="AL313" s="115"/>
      <c r="AM313" s="115"/>
      <c r="AN313" s="115"/>
      <c r="AO313" s="115"/>
      <c r="AP313" s="115"/>
      <c r="AQ313" s="115"/>
      <c r="AR313" s="115"/>
      <c r="AS313" s="115"/>
      <c r="AT313" s="115"/>
      <c r="AU313" s="115"/>
      <c r="AV313" s="115"/>
      <c r="AW313" s="115"/>
      <c r="AX313" s="115"/>
      <c r="AY313" s="115"/>
      <c r="AZ313" s="115"/>
      <c r="BA313" s="115"/>
      <c r="BB313" s="115"/>
      <c r="BC313" s="115"/>
      <c r="BD313" s="115"/>
      <c r="BE313" s="115"/>
      <c r="BF313" s="115"/>
      <c r="BG313" s="115"/>
      <c r="BH313" s="115"/>
      <c r="BI313" s="115"/>
      <c r="BJ313" s="115"/>
      <c r="BK313" s="115"/>
      <c r="BL313" s="115"/>
      <c r="BM313" s="115"/>
      <c r="BN313" s="115"/>
      <c r="BO313" s="115"/>
      <c r="BP313" s="114"/>
      <c r="BQ313" s="114"/>
      <c r="BR313" s="114"/>
    </row>
    <row r="314" ht="15.75" customHeight="1">
      <c r="A314" s="114"/>
      <c r="B314" s="114"/>
      <c r="C314" s="114"/>
      <c r="D314" s="114"/>
      <c r="E314" s="114"/>
      <c r="F314" s="114"/>
      <c r="G314" s="114"/>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5"/>
      <c r="AL314" s="115"/>
      <c r="AM314" s="115"/>
      <c r="AN314" s="115"/>
      <c r="AO314" s="115"/>
      <c r="AP314" s="115"/>
      <c r="AQ314" s="115"/>
      <c r="AR314" s="115"/>
      <c r="AS314" s="115"/>
      <c r="AT314" s="115"/>
      <c r="AU314" s="115"/>
      <c r="AV314" s="115"/>
      <c r="AW314" s="115"/>
      <c r="AX314" s="115"/>
      <c r="AY314" s="115"/>
      <c r="AZ314" s="115"/>
      <c r="BA314" s="115"/>
      <c r="BB314" s="115"/>
      <c r="BC314" s="115"/>
      <c r="BD314" s="115"/>
      <c r="BE314" s="115"/>
      <c r="BF314" s="115"/>
      <c r="BG314" s="115"/>
      <c r="BH314" s="115"/>
      <c r="BI314" s="115"/>
      <c r="BJ314" s="115"/>
      <c r="BK314" s="115"/>
      <c r="BL314" s="115"/>
      <c r="BM314" s="115"/>
      <c r="BN314" s="115"/>
      <c r="BO314" s="115"/>
      <c r="BP314" s="114"/>
      <c r="BQ314" s="114"/>
      <c r="BR314" s="114"/>
    </row>
    <row r="315" ht="15.75" customHeight="1">
      <c r="A315" s="114"/>
      <c r="B315" s="114"/>
      <c r="C315" s="114"/>
      <c r="D315" s="114"/>
      <c r="E315" s="114"/>
      <c r="F315" s="114"/>
      <c r="G315" s="114"/>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5"/>
      <c r="AL315" s="115"/>
      <c r="AM315" s="115"/>
      <c r="AN315" s="115"/>
      <c r="AO315" s="115"/>
      <c r="AP315" s="115"/>
      <c r="AQ315" s="115"/>
      <c r="AR315" s="115"/>
      <c r="AS315" s="115"/>
      <c r="AT315" s="115"/>
      <c r="AU315" s="115"/>
      <c r="AV315" s="115"/>
      <c r="AW315" s="115"/>
      <c r="AX315" s="115"/>
      <c r="AY315" s="115"/>
      <c r="AZ315" s="115"/>
      <c r="BA315" s="115"/>
      <c r="BB315" s="115"/>
      <c r="BC315" s="115"/>
      <c r="BD315" s="115"/>
      <c r="BE315" s="115"/>
      <c r="BF315" s="115"/>
      <c r="BG315" s="115"/>
      <c r="BH315" s="115"/>
      <c r="BI315" s="115"/>
      <c r="BJ315" s="115"/>
      <c r="BK315" s="115"/>
      <c r="BL315" s="115"/>
      <c r="BM315" s="115"/>
      <c r="BN315" s="115"/>
      <c r="BO315" s="115"/>
      <c r="BP315" s="114"/>
      <c r="BQ315" s="114"/>
      <c r="BR315" s="114"/>
    </row>
    <row r="316" ht="15.75" customHeight="1">
      <c r="A316" s="114"/>
      <c r="B316" s="114"/>
      <c r="C316" s="114"/>
      <c r="D316" s="114"/>
      <c r="E316" s="114"/>
      <c r="F316" s="114"/>
      <c r="G316" s="114"/>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5"/>
      <c r="AL316" s="115"/>
      <c r="AM316" s="115"/>
      <c r="AN316" s="115"/>
      <c r="AO316" s="115"/>
      <c r="AP316" s="115"/>
      <c r="AQ316" s="115"/>
      <c r="AR316" s="115"/>
      <c r="AS316" s="115"/>
      <c r="AT316" s="115"/>
      <c r="AU316" s="115"/>
      <c r="AV316" s="115"/>
      <c r="AW316" s="115"/>
      <c r="AX316" s="115"/>
      <c r="AY316" s="115"/>
      <c r="AZ316" s="115"/>
      <c r="BA316" s="115"/>
      <c r="BB316" s="115"/>
      <c r="BC316" s="115"/>
      <c r="BD316" s="115"/>
      <c r="BE316" s="115"/>
      <c r="BF316" s="115"/>
      <c r="BG316" s="115"/>
      <c r="BH316" s="115"/>
      <c r="BI316" s="115"/>
      <c r="BJ316" s="115"/>
      <c r="BK316" s="115"/>
      <c r="BL316" s="115"/>
      <c r="BM316" s="115"/>
      <c r="BN316" s="115"/>
      <c r="BO316" s="115"/>
      <c r="BP316" s="114"/>
      <c r="BQ316" s="114"/>
      <c r="BR316" s="114"/>
    </row>
    <row r="317" ht="15.75" customHeight="1">
      <c r="A317" s="114"/>
      <c r="B317" s="114"/>
      <c r="C317" s="114"/>
      <c r="D317" s="114"/>
      <c r="E317" s="114"/>
      <c r="F317" s="114"/>
      <c r="G317" s="114"/>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5"/>
      <c r="AL317" s="115"/>
      <c r="AM317" s="115"/>
      <c r="AN317" s="115"/>
      <c r="AO317" s="115"/>
      <c r="AP317" s="115"/>
      <c r="AQ317" s="115"/>
      <c r="AR317" s="115"/>
      <c r="AS317" s="115"/>
      <c r="AT317" s="115"/>
      <c r="AU317" s="115"/>
      <c r="AV317" s="115"/>
      <c r="AW317" s="115"/>
      <c r="AX317" s="115"/>
      <c r="AY317" s="115"/>
      <c r="AZ317" s="115"/>
      <c r="BA317" s="115"/>
      <c r="BB317" s="115"/>
      <c r="BC317" s="115"/>
      <c r="BD317" s="115"/>
      <c r="BE317" s="115"/>
      <c r="BF317" s="115"/>
      <c r="BG317" s="115"/>
      <c r="BH317" s="115"/>
      <c r="BI317" s="115"/>
      <c r="BJ317" s="115"/>
      <c r="BK317" s="115"/>
      <c r="BL317" s="115"/>
      <c r="BM317" s="115"/>
      <c r="BN317" s="115"/>
      <c r="BO317" s="115"/>
      <c r="BP317" s="114"/>
      <c r="BQ317" s="114"/>
      <c r="BR317" s="114"/>
    </row>
    <row r="318" ht="15.75" customHeight="1">
      <c r="A318" s="114"/>
      <c r="B318" s="114"/>
      <c r="C318" s="114"/>
      <c r="D318" s="114"/>
      <c r="E318" s="114"/>
      <c r="F318" s="114"/>
      <c r="G318" s="114"/>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5"/>
      <c r="AL318" s="115"/>
      <c r="AM318" s="115"/>
      <c r="AN318" s="115"/>
      <c r="AO318" s="115"/>
      <c r="AP318" s="115"/>
      <c r="AQ318" s="115"/>
      <c r="AR318" s="115"/>
      <c r="AS318" s="115"/>
      <c r="AT318" s="115"/>
      <c r="AU318" s="115"/>
      <c r="AV318" s="115"/>
      <c r="AW318" s="115"/>
      <c r="AX318" s="115"/>
      <c r="AY318" s="115"/>
      <c r="AZ318" s="115"/>
      <c r="BA318" s="115"/>
      <c r="BB318" s="115"/>
      <c r="BC318" s="115"/>
      <c r="BD318" s="115"/>
      <c r="BE318" s="115"/>
      <c r="BF318" s="115"/>
      <c r="BG318" s="115"/>
      <c r="BH318" s="115"/>
      <c r="BI318" s="115"/>
      <c r="BJ318" s="115"/>
      <c r="BK318" s="115"/>
      <c r="BL318" s="115"/>
      <c r="BM318" s="115"/>
      <c r="BN318" s="115"/>
      <c r="BO318" s="115"/>
      <c r="BP318" s="114"/>
      <c r="BQ318" s="114"/>
      <c r="BR318" s="114"/>
    </row>
    <row r="319" ht="15.75" customHeight="1">
      <c r="A319" s="114"/>
      <c r="B319" s="114"/>
      <c r="C319" s="114"/>
      <c r="D319" s="114"/>
      <c r="E319" s="114"/>
      <c r="F319" s="114"/>
      <c r="G319" s="114"/>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5"/>
      <c r="AL319" s="115"/>
      <c r="AM319" s="115"/>
      <c r="AN319" s="115"/>
      <c r="AO319" s="115"/>
      <c r="AP319" s="115"/>
      <c r="AQ319" s="115"/>
      <c r="AR319" s="115"/>
      <c r="AS319" s="115"/>
      <c r="AT319" s="115"/>
      <c r="AU319" s="115"/>
      <c r="AV319" s="115"/>
      <c r="AW319" s="115"/>
      <c r="AX319" s="115"/>
      <c r="AY319" s="115"/>
      <c r="AZ319" s="115"/>
      <c r="BA319" s="115"/>
      <c r="BB319" s="115"/>
      <c r="BC319" s="115"/>
      <c r="BD319" s="115"/>
      <c r="BE319" s="115"/>
      <c r="BF319" s="115"/>
      <c r="BG319" s="115"/>
      <c r="BH319" s="115"/>
      <c r="BI319" s="115"/>
      <c r="BJ319" s="115"/>
      <c r="BK319" s="115"/>
      <c r="BL319" s="115"/>
      <c r="BM319" s="115"/>
      <c r="BN319" s="115"/>
      <c r="BO319" s="115"/>
      <c r="BP319" s="114"/>
      <c r="BQ319" s="114"/>
      <c r="BR319" s="114"/>
    </row>
    <row r="320" ht="15.75" customHeight="1">
      <c r="A320" s="114"/>
      <c r="B320" s="114"/>
      <c r="C320" s="114"/>
      <c r="D320" s="114"/>
      <c r="E320" s="114"/>
      <c r="F320" s="114"/>
      <c r="G320" s="114"/>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5"/>
      <c r="AL320" s="115"/>
      <c r="AM320" s="115"/>
      <c r="AN320" s="115"/>
      <c r="AO320" s="115"/>
      <c r="AP320" s="115"/>
      <c r="AQ320" s="115"/>
      <c r="AR320" s="115"/>
      <c r="AS320" s="115"/>
      <c r="AT320" s="115"/>
      <c r="AU320" s="115"/>
      <c r="AV320" s="115"/>
      <c r="AW320" s="115"/>
      <c r="AX320" s="115"/>
      <c r="AY320" s="115"/>
      <c r="AZ320" s="115"/>
      <c r="BA320" s="115"/>
      <c r="BB320" s="115"/>
      <c r="BC320" s="115"/>
      <c r="BD320" s="115"/>
      <c r="BE320" s="115"/>
      <c r="BF320" s="115"/>
      <c r="BG320" s="115"/>
      <c r="BH320" s="115"/>
      <c r="BI320" s="115"/>
      <c r="BJ320" s="115"/>
      <c r="BK320" s="115"/>
      <c r="BL320" s="115"/>
      <c r="BM320" s="115"/>
      <c r="BN320" s="115"/>
      <c r="BO320" s="115"/>
      <c r="BP320" s="114"/>
      <c r="BQ320" s="114"/>
      <c r="BR320" s="114"/>
    </row>
    <row r="321" ht="15.75" customHeight="1">
      <c r="A321" s="114"/>
      <c r="B321" s="114"/>
      <c r="C321" s="114"/>
      <c r="D321" s="114"/>
      <c r="E321" s="114"/>
      <c r="F321" s="114"/>
      <c r="G321" s="114"/>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5"/>
      <c r="AL321" s="115"/>
      <c r="AM321" s="115"/>
      <c r="AN321" s="115"/>
      <c r="AO321" s="115"/>
      <c r="AP321" s="115"/>
      <c r="AQ321" s="115"/>
      <c r="AR321" s="115"/>
      <c r="AS321" s="115"/>
      <c r="AT321" s="115"/>
      <c r="AU321" s="115"/>
      <c r="AV321" s="115"/>
      <c r="AW321" s="115"/>
      <c r="AX321" s="115"/>
      <c r="AY321" s="115"/>
      <c r="AZ321" s="115"/>
      <c r="BA321" s="115"/>
      <c r="BB321" s="115"/>
      <c r="BC321" s="115"/>
      <c r="BD321" s="115"/>
      <c r="BE321" s="115"/>
      <c r="BF321" s="115"/>
      <c r="BG321" s="115"/>
      <c r="BH321" s="115"/>
      <c r="BI321" s="115"/>
      <c r="BJ321" s="115"/>
      <c r="BK321" s="115"/>
      <c r="BL321" s="115"/>
      <c r="BM321" s="115"/>
      <c r="BN321" s="115"/>
      <c r="BO321" s="115"/>
      <c r="BP321" s="114"/>
      <c r="BQ321" s="114"/>
      <c r="BR321" s="114"/>
    </row>
    <row r="322" ht="15.75" customHeight="1">
      <c r="A322" s="114"/>
      <c r="B322" s="114"/>
      <c r="C322" s="114"/>
      <c r="D322" s="114"/>
      <c r="E322" s="114"/>
      <c r="F322" s="114"/>
      <c r="G322" s="114"/>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5"/>
      <c r="AL322" s="115"/>
      <c r="AM322" s="115"/>
      <c r="AN322" s="115"/>
      <c r="AO322" s="115"/>
      <c r="AP322" s="115"/>
      <c r="AQ322" s="115"/>
      <c r="AR322" s="115"/>
      <c r="AS322" s="115"/>
      <c r="AT322" s="115"/>
      <c r="AU322" s="115"/>
      <c r="AV322" s="115"/>
      <c r="AW322" s="115"/>
      <c r="AX322" s="115"/>
      <c r="AY322" s="115"/>
      <c r="AZ322" s="115"/>
      <c r="BA322" s="115"/>
      <c r="BB322" s="115"/>
      <c r="BC322" s="115"/>
      <c r="BD322" s="115"/>
      <c r="BE322" s="115"/>
      <c r="BF322" s="115"/>
      <c r="BG322" s="115"/>
      <c r="BH322" s="115"/>
      <c r="BI322" s="115"/>
      <c r="BJ322" s="115"/>
      <c r="BK322" s="115"/>
      <c r="BL322" s="115"/>
      <c r="BM322" s="115"/>
      <c r="BN322" s="115"/>
      <c r="BO322" s="115"/>
      <c r="BP322" s="114"/>
      <c r="BQ322" s="114"/>
      <c r="BR322" s="114"/>
    </row>
    <row r="323" ht="15.75" customHeight="1">
      <c r="A323" s="114"/>
      <c r="B323" s="114"/>
      <c r="C323" s="114"/>
      <c r="D323" s="114"/>
      <c r="E323" s="114"/>
      <c r="F323" s="114"/>
      <c r="G323" s="114"/>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5"/>
      <c r="AL323" s="115"/>
      <c r="AM323" s="115"/>
      <c r="AN323" s="115"/>
      <c r="AO323" s="115"/>
      <c r="AP323" s="115"/>
      <c r="AQ323" s="115"/>
      <c r="AR323" s="115"/>
      <c r="AS323" s="115"/>
      <c r="AT323" s="115"/>
      <c r="AU323" s="115"/>
      <c r="AV323" s="115"/>
      <c r="AW323" s="115"/>
      <c r="AX323" s="115"/>
      <c r="AY323" s="115"/>
      <c r="AZ323" s="115"/>
      <c r="BA323" s="115"/>
      <c r="BB323" s="115"/>
      <c r="BC323" s="115"/>
      <c r="BD323" s="115"/>
      <c r="BE323" s="115"/>
      <c r="BF323" s="115"/>
      <c r="BG323" s="115"/>
      <c r="BH323" s="115"/>
      <c r="BI323" s="115"/>
      <c r="BJ323" s="115"/>
      <c r="BK323" s="115"/>
      <c r="BL323" s="115"/>
      <c r="BM323" s="115"/>
      <c r="BN323" s="115"/>
      <c r="BO323" s="115"/>
      <c r="BP323" s="114"/>
      <c r="BQ323" s="114"/>
      <c r="BR323" s="114"/>
    </row>
    <row r="324" ht="15.75" customHeight="1">
      <c r="A324" s="114"/>
      <c r="B324" s="114"/>
      <c r="C324" s="114"/>
      <c r="D324" s="114"/>
      <c r="E324" s="114"/>
      <c r="F324" s="114"/>
      <c r="G324" s="114"/>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5"/>
      <c r="AL324" s="115"/>
      <c r="AM324" s="115"/>
      <c r="AN324" s="115"/>
      <c r="AO324" s="115"/>
      <c r="AP324" s="115"/>
      <c r="AQ324" s="115"/>
      <c r="AR324" s="115"/>
      <c r="AS324" s="115"/>
      <c r="AT324" s="115"/>
      <c r="AU324" s="115"/>
      <c r="AV324" s="115"/>
      <c r="AW324" s="115"/>
      <c r="AX324" s="115"/>
      <c r="AY324" s="115"/>
      <c r="AZ324" s="115"/>
      <c r="BA324" s="115"/>
      <c r="BB324" s="115"/>
      <c r="BC324" s="115"/>
      <c r="BD324" s="115"/>
      <c r="BE324" s="115"/>
      <c r="BF324" s="115"/>
      <c r="BG324" s="115"/>
      <c r="BH324" s="115"/>
      <c r="BI324" s="115"/>
      <c r="BJ324" s="115"/>
      <c r="BK324" s="115"/>
      <c r="BL324" s="115"/>
      <c r="BM324" s="115"/>
      <c r="BN324" s="115"/>
      <c r="BO324" s="115"/>
      <c r="BP324" s="114"/>
      <c r="BQ324" s="114"/>
      <c r="BR324" s="114"/>
    </row>
    <row r="325" ht="15.75" customHeight="1">
      <c r="A325" s="114"/>
      <c r="B325" s="114"/>
      <c r="C325" s="114"/>
      <c r="D325" s="114"/>
      <c r="E325" s="114"/>
      <c r="F325" s="114"/>
      <c r="G325" s="114"/>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5"/>
      <c r="AL325" s="115"/>
      <c r="AM325" s="115"/>
      <c r="AN325" s="115"/>
      <c r="AO325" s="115"/>
      <c r="AP325" s="115"/>
      <c r="AQ325" s="115"/>
      <c r="AR325" s="115"/>
      <c r="AS325" s="115"/>
      <c r="AT325" s="115"/>
      <c r="AU325" s="115"/>
      <c r="AV325" s="115"/>
      <c r="AW325" s="115"/>
      <c r="AX325" s="115"/>
      <c r="AY325" s="115"/>
      <c r="AZ325" s="115"/>
      <c r="BA325" s="115"/>
      <c r="BB325" s="115"/>
      <c r="BC325" s="115"/>
      <c r="BD325" s="115"/>
      <c r="BE325" s="115"/>
      <c r="BF325" s="115"/>
      <c r="BG325" s="115"/>
      <c r="BH325" s="115"/>
      <c r="BI325" s="115"/>
      <c r="BJ325" s="115"/>
      <c r="BK325" s="115"/>
      <c r="BL325" s="115"/>
      <c r="BM325" s="115"/>
      <c r="BN325" s="115"/>
      <c r="BO325" s="115"/>
      <c r="BP325" s="114"/>
      <c r="BQ325" s="114"/>
      <c r="BR325" s="114"/>
    </row>
    <row r="326" ht="15.75" customHeight="1">
      <c r="A326" s="114"/>
      <c r="B326" s="114"/>
      <c r="C326" s="114"/>
      <c r="D326" s="114"/>
      <c r="E326" s="114"/>
      <c r="F326" s="114"/>
      <c r="G326" s="114"/>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5"/>
      <c r="AL326" s="115"/>
      <c r="AM326" s="115"/>
      <c r="AN326" s="115"/>
      <c r="AO326" s="115"/>
      <c r="AP326" s="115"/>
      <c r="AQ326" s="115"/>
      <c r="AR326" s="115"/>
      <c r="AS326" s="115"/>
      <c r="AT326" s="115"/>
      <c r="AU326" s="115"/>
      <c r="AV326" s="115"/>
      <c r="AW326" s="115"/>
      <c r="AX326" s="115"/>
      <c r="AY326" s="115"/>
      <c r="AZ326" s="115"/>
      <c r="BA326" s="115"/>
      <c r="BB326" s="115"/>
      <c r="BC326" s="115"/>
      <c r="BD326" s="115"/>
      <c r="BE326" s="115"/>
      <c r="BF326" s="115"/>
      <c r="BG326" s="115"/>
      <c r="BH326" s="115"/>
      <c r="BI326" s="115"/>
      <c r="BJ326" s="115"/>
      <c r="BK326" s="115"/>
      <c r="BL326" s="115"/>
      <c r="BM326" s="115"/>
      <c r="BN326" s="115"/>
      <c r="BO326" s="115"/>
      <c r="BP326" s="114"/>
      <c r="BQ326" s="114"/>
      <c r="BR326" s="114"/>
    </row>
    <row r="327" ht="15.75" customHeight="1">
      <c r="A327" s="114"/>
      <c r="B327" s="114"/>
      <c r="C327" s="114"/>
      <c r="D327" s="114"/>
      <c r="E327" s="114"/>
      <c r="F327" s="114"/>
      <c r="G327" s="114"/>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5"/>
      <c r="AL327" s="115"/>
      <c r="AM327" s="115"/>
      <c r="AN327" s="115"/>
      <c r="AO327" s="115"/>
      <c r="AP327" s="115"/>
      <c r="AQ327" s="115"/>
      <c r="AR327" s="115"/>
      <c r="AS327" s="115"/>
      <c r="AT327" s="115"/>
      <c r="AU327" s="115"/>
      <c r="AV327" s="115"/>
      <c r="AW327" s="115"/>
      <c r="AX327" s="115"/>
      <c r="AY327" s="115"/>
      <c r="AZ327" s="115"/>
      <c r="BA327" s="115"/>
      <c r="BB327" s="115"/>
      <c r="BC327" s="115"/>
      <c r="BD327" s="115"/>
      <c r="BE327" s="115"/>
      <c r="BF327" s="115"/>
      <c r="BG327" s="115"/>
      <c r="BH327" s="115"/>
      <c r="BI327" s="115"/>
      <c r="BJ327" s="115"/>
      <c r="BK327" s="115"/>
      <c r="BL327" s="115"/>
      <c r="BM327" s="115"/>
      <c r="BN327" s="115"/>
      <c r="BO327" s="115"/>
      <c r="BP327" s="114"/>
      <c r="BQ327" s="114"/>
      <c r="BR327" s="114"/>
    </row>
    <row r="328" ht="15.75" customHeight="1">
      <c r="A328" s="114"/>
      <c r="B328" s="114"/>
      <c r="C328" s="114"/>
      <c r="D328" s="114"/>
      <c r="E328" s="114"/>
      <c r="F328" s="114"/>
      <c r="G328" s="114"/>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5"/>
      <c r="AL328" s="115"/>
      <c r="AM328" s="115"/>
      <c r="AN328" s="115"/>
      <c r="AO328" s="115"/>
      <c r="AP328" s="115"/>
      <c r="AQ328" s="115"/>
      <c r="AR328" s="115"/>
      <c r="AS328" s="115"/>
      <c r="AT328" s="115"/>
      <c r="AU328" s="115"/>
      <c r="AV328" s="115"/>
      <c r="AW328" s="115"/>
      <c r="AX328" s="115"/>
      <c r="AY328" s="115"/>
      <c r="AZ328" s="115"/>
      <c r="BA328" s="115"/>
      <c r="BB328" s="115"/>
      <c r="BC328" s="115"/>
      <c r="BD328" s="115"/>
      <c r="BE328" s="115"/>
      <c r="BF328" s="115"/>
      <c r="BG328" s="115"/>
      <c r="BH328" s="115"/>
      <c r="BI328" s="115"/>
      <c r="BJ328" s="115"/>
      <c r="BK328" s="115"/>
      <c r="BL328" s="115"/>
      <c r="BM328" s="115"/>
      <c r="BN328" s="115"/>
      <c r="BO328" s="115"/>
      <c r="BP328" s="114"/>
      <c r="BQ328" s="114"/>
      <c r="BR328" s="114"/>
    </row>
    <row r="329" ht="15.75" customHeight="1">
      <c r="A329" s="114"/>
      <c r="B329" s="114"/>
      <c r="C329" s="114"/>
      <c r="D329" s="114"/>
      <c r="E329" s="114"/>
      <c r="F329" s="114"/>
      <c r="G329" s="114"/>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5"/>
      <c r="AL329" s="115"/>
      <c r="AM329" s="115"/>
      <c r="AN329" s="115"/>
      <c r="AO329" s="115"/>
      <c r="AP329" s="115"/>
      <c r="AQ329" s="115"/>
      <c r="AR329" s="115"/>
      <c r="AS329" s="115"/>
      <c r="AT329" s="115"/>
      <c r="AU329" s="115"/>
      <c r="AV329" s="115"/>
      <c r="AW329" s="115"/>
      <c r="AX329" s="115"/>
      <c r="AY329" s="115"/>
      <c r="AZ329" s="115"/>
      <c r="BA329" s="115"/>
      <c r="BB329" s="115"/>
      <c r="BC329" s="115"/>
      <c r="BD329" s="115"/>
      <c r="BE329" s="115"/>
      <c r="BF329" s="115"/>
      <c r="BG329" s="115"/>
      <c r="BH329" s="115"/>
      <c r="BI329" s="115"/>
      <c r="BJ329" s="115"/>
      <c r="BK329" s="115"/>
      <c r="BL329" s="115"/>
      <c r="BM329" s="115"/>
      <c r="BN329" s="115"/>
      <c r="BO329" s="115"/>
      <c r="BP329" s="114"/>
      <c r="BQ329" s="114"/>
      <c r="BR329" s="114"/>
    </row>
    <row r="330" ht="15.75" customHeight="1">
      <c r="A330" s="114"/>
      <c r="B330" s="114"/>
      <c r="C330" s="114"/>
      <c r="D330" s="114"/>
      <c r="E330" s="114"/>
      <c r="F330" s="114"/>
      <c r="G330" s="114"/>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5"/>
      <c r="AL330" s="115"/>
      <c r="AM330" s="115"/>
      <c r="AN330" s="115"/>
      <c r="AO330" s="115"/>
      <c r="AP330" s="115"/>
      <c r="AQ330" s="115"/>
      <c r="AR330" s="115"/>
      <c r="AS330" s="115"/>
      <c r="AT330" s="115"/>
      <c r="AU330" s="115"/>
      <c r="AV330" s="115"/>
      <c r="AW330" s="115"/>
      <c r="AX330" s="115"/>
      <c r="AY330" s="115"/>
      <c r="AZ330" s="115"/>
      <c r="BA330" s="115"/>
      <c r="BB330" s="115"/>
      <c r="BC330" s="115"/>
      <c r="BD330" s="115"/>
      <c r="BE330" s="115"/>
      <c r="BF330" s="115"/>
      <c r="BG330" s="115"/>
      <c r="BH330" s="115"/>
      <c r="BI330" s="115"/>
      <c r="BJ330" s="115"/>
      <c r="BK330" s="115"/>
      <c r="BL330" s="115"/>
      <c r="BM330" s="115"/>
      <c r="BN330" s="115"/>
      <c r="BO330" s="115"/>
      <c r="BP330" s="114"/>
      <c r="BQ330" s="114"/>
      <c r="BR330" s="114"/>
    </row>
    <row r="331" ht="15.75" customHeight="1">
      <c r="A331" s="114"/>
      <c r="B331" s="114"/>
      <c r="C331" s="114"/>
      <c r="D331" s="114"/>
      <c r="E331" s="114"/>
      <c r="F331" s="114"/>
      <c r="G331" s="114"/>
      <c r="H331" s="115"/>
      <c r="I331" s="115"/>
      <c r="J331" s="115"/>
      <c r="K331" s="115"/>
      <c r="L331" s="115"/>
      <c r="M331" s="115"/>
      <c r="N331" s="115"/>
      <c r="O331" s="115"/>
      <c r="P331" s="115"/>
      <c r="Q331" s="115"/>
      <c r="R331" s="115"/>
      <c r="S331" s="115"/>
      <c r="T331" s="115"/>
      <c r="U331" s="115"/>
      <c r="V331" s="115"/>
      <c r="W331" s="115"/>
      <c r="X331" s="115"/>
      <c r="Y331" s="115"/>
      <c r="Z331" s="115"/>
      <c r="AA331" s="115"/>
      <c r="AB331" s="115"/>
      <c r="AC331" s="115"/>
      <c r="AD331" s="115"/>
      <c r="AE331" s="115"/>
      <c r="AF331" s="115"/>
      <c r="AG331" s="115"/>
      <c r="AH331" s="115"/>
      <c r="AI331" s="115"/>
      <c r="AJ331" s="115"/>
      <c r="AK331" s="115"/>
      <c r="AL331" s="115"/>
      <c r="AM331" s="115"/>
      <c r="AN331" s="115"/>
      <c r="AO331" s="115"/>
      <c r="AP331" s="115"/>
      <c r="AQ331" s="115"/>
      <c r="AR331" s="115"/>
      <c r="AS331" s="115"/>
      <c r="AT331" s="115"/>
      <c r="AU331" s="115"/>
      <c r="AV331" s="115"/>
      <c r="AW331" s="115"/>
      <c r="AX331" s="115"/>
      <c r="AY331" s="115"/>
      <c r="AZ331" s="115"/>
      <c r="BA331" s="115"/>
      <c r="BB331" s="115"/>
      <c r="BC331" s="115"/>
      <c r="BD331" s="115"/>
      <c r="BE331" s="115"/>
      <c r="BF331" s="115"/>
      <c r="BG331" s="115"/>
      <c r="BH331" s="115"/>
      <c r="BI331" s="115"/>
      <c r="BJ331" s="115"/>
      <c r="BK331" s="115"/>
      <c r="BL331" s="115"/>
      <c r="BM331" s="115"/>
      <c r="BN331" s="115"/>
      <c r="BO331" s="115"/>
      <c r="BP331" s="114"/>
      <c r="BQ331" s="114"/>
      <c r="BR331" s="114"/>
    </row>
    <row r="332" ht="15.75" customHeight="1">
      <c r="A332" s="114"/>
      <c r="B332" s="114"/>
      <c r="C332" s="114"/>
      <c r="D332" s="114"/>
      <c r="E332" s="114"/>
      <c r="F332" s="114"/>
      <c r="G332" s="114"/>
      <c r="H332" s="115"/>
      <c r="I332" s="115"/>
      <c r="J332" s="115"/>
      <c r="K332" s="115"/>
      <c r="L332" s="115"/>
      <c r="M332" s="115"/>
      <c r="N332" s="115"/>
      <c r="O332" s="115"/>
      <c r="P332" s="115"/>
      <c r="Q332" s="115"/>
      <c r="R332" s="115"/>
      <c r="S332" s="115"/>
      <c r="T332" s="115"/>
      <c r="U332" s="115"/>
      <c r="V332" s="115"/>
      <c r="W332" s="115"/>
      <c r="X332" s="115"/>
      <c r="Y332" s="115"/>
      <c r="Z332" s="115"/>
      <c r="AA332" s="115"/>
      <c r="AB332" s="115"/>
      <c r="AC332" s="115"/>
      <c r="AD332" s="115"/>
      <c r="AE332" s="115"/>
      <c r="AF332" s="115"/>
      <c r="AG332" s="115"/>
      <c r="AH332" s="115"/>
      <c r="AI332" s="115"/>
      <c r="AJ332" s="115"/>
      <c r="AK332" s="115"/>
      <c r="AL332" s="115"/>
      <c r="AM332" s="115"/>
      <c r="AN332" s="115"/>
      <c r="AO332" s="115"/>
      <c r="AP332" s="115"/>
      <c r="AQ332" s="115"/>
      <c r="AR332" s="115"/>
      <c r="AS332" s="115"/>
      <c r="AT332" s="115"/>
      <c r="AU332" s="115"/>
      <c r="AV332" s="115"/>
      <c r="AW332" s="115"/>
      <c r="AX332" s="115"/>
      <c r="AY332" s="115"/>
      <c r="AZ332" s="115"/>
      <c r="BA332" s="115"/>
      <c r="BB332" s="115"/>
      <c r="BC332" s="115"/>
      <c r="BD332" s="115"/>
      <c r="BE332" s="115"/>
      <c r="BF332" s="115"/>
      <c r="BG332" s="115"/>
      <c r="BH332" s="115"/>
      <c r="BI332" s="115"/>
      <c r="BJ332" s="115"/>
      <c r="BK332" s="115"/>
      <c r="BL332" s="115"/>
      <c r="BM332" s="115"/>
      <c r="BN332" s="115"/>
      <c r="BO332" s="115"/>
      <c r="BP332" s="114"/>
      <c r="BQ332" s="114"/>
      <c r="BR332" s="114"/>
    </row>
    <row r="333" ht="15.75" customHeight="1">
      <c r="A333" s="114"/>
      <c r="B333" s="114"/>
      <c r="C333" s="114"/>
      <c r="D333" s="114"/>
      <c r="E333" s="114"/>
      <c r="F333" s="114"/>
      <c r="G333" s="114"/>
      <c r="H333" s="115"/>
      <c r="I333" s="115"/>
      <c r="J333" s="115"/>
      <c r="K333" s="115"/>
      <c r="L333" s="115"/>
      <c r="M333" s="115"/>
      <c r="N333" s="115"/>
      <c r="O333" s="115"/>
      <c r="P333" s="115"/>
      <c r="Q333" s="115"/>
      <c r="R333" s="115"/>
      <c r="S333" s="115"/>
      <c r="T333" s="115"/>
      <c r="U333" s="115"/>
      <c r="V333" s="115"/>
      <c r="W333" s="115"/>
      <c r="X333" s="115"/>
      <c r="Y333" s="115"/>
      <c r="Z333" s="115"/>
      <c r="AA333" s="115"/>
      <c r="AB333" s="115"/>
      <c r="AC333" s="115"/>
      <c r="AD333" s="115"/>
      <c r="AE333" s="115"/>
      <c r="AF333" s="115"/>
      <c r="AG333" s="115"/>
      <c r="AH333" s="115"/>
      <c r="AI333" s="115"/>
      <c r="AJ333" s="115"/>
      <c r="AK333" s="115"/>
      <c r="AL333" s="115"/>
      <c r="AM333" s="115"/>
      <c r="AN333" s="115"/>
      <c r="AO333" s="115"/>
      <c r="AP333" s="115"/>
      <c r="AQ333" s="115"/>
      <c r="AR333" s="115"/>
      <c r="AS333" s="115"/>
      <c r="AT333" s="115"/>
      <c r="AU333" s="115"/>
      <c r="AV333" s="115"/>
      <c r="AW333" s="115"/>
      <c r="AX333" s="115"/>
      <c r="AY333" s="115"/>
      <c r="AZ333" s="115"/>
      <c r="BA333" s="115"/>
      <c r="BB333" s="115"/>
      <c r="BC333" s="115"/>
      <c r="BD333" s="115"/>
      <c r="BE333" s="115"/>
      <c r="BF333" s="115"/>
      <c r="BG333" s="115"/>
      <c r="BH333" s="115"/>
      <c r="BI333" s="115"/>
      <c r="BJ333" s="115"/>
      <c r="BK333" s="115"/>
      <c r="BL333" s="115"/>
      <c r="BM333" s="115"/>
      <c r="BN333" s="115"/>
      <c r="BO333" s="115"/>
      <c r="BP333" s="114"/>
      <c r="BQ333" s="114"/>
      <c r="BR333" s="114"/>
    </row>
    <row r="334" ht="15.75" customHeight="1">
      <c r="A334" s="114"/>
      <c r="B334" s="114"/>
      <c r="C334" s="114"/>
      <c r="D334" s="114"/>
      <c r="E334" s="114"/>
      <c r="F334" s="114"/>
      <c r="G334" s="114"/>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5"/>
      <c r="AL334" s="115"/>
      <c r="AM334" s="115"/>
      <c r="AN334" s="115"/>
      <c r="AO334" s="115"/>
      <c r="AP334" s="115"/>
      <c r="AQ334" s="115"/>
      <c r="AR334" s="115"/>
      <c r="AS334" s="115"/>
      <c r="AT334" s="115"/>
      <c r="AU334" s="115"/>
      <c r="AV334" s="115"/>
      <c r="AW334" s="115"/>
      <c r="AX334" s="115"/>
      <c r="AY334" s="115"/>
      <c r="AZ334" s="115"/>
      <c r="BA334" s="115"/>
      <c r="BB334" s="115"/>
      <c r="BC334" s="115"/>
      <c r="BD334" s="115"/>
      <c r="BE334" s="115"/>
      <c r="BF334" s="115"/>
      <c r="BG334" s="115"/>
      <c r="BH334" s="115"/>
      <c r="BI334" s="115"/>
      <c r="BJ334" s="115"/>
      <c r="BK334" s="115"/>
      <c r="BL334" s="115"/>
      <c r="BM334" s="115"/>
      <c r="BN334" s="115"/>
      <c r="BO334" s="115"/>
      <c r="BP334" s="114"/>
      <c r="BQ334" s="114"/>
      <c r="BR334" s="114"/>
    </row>
    <row r="335" ht="15.75" customHeight="1">
      <c r="A335" s="114"/>
      <c r="B335" s="114"/>
      <c r="C335" s="114"/>
      <c r="D335" s="114"/>
      <c r="E335" s="114"/>
      <c r="F335" s="114"/>
      <c r="G335" s="114"/>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5"/>
      <c r="AL335" s="115"/>
      <c r="AM335" s="115"/>
      <c r="AN335" s="115"/>
      <c r="AO335" s="115"/>
      <c r="AP335" s="115"/>
      <c r="AQ335" s="115"/>
      <c r="AR335" s="115"/>
      <c r="AS335" s="115"/>
      <c r="AT335" s="115"/>
      <c r="AU335" s="115"/>
      <c r="AV335" s="115"/>
      <c r="AW335" s="115"/>
      <c r="AX335" s="115"/>
      <c r="AY335" s="115"/>
      <c r="AZ335" s="115"/>
      <c r="BA335" s="115"/>
      <c r="BB335" s="115"/>
      <c r="BC335" s="115"/>
      <c r="BD335" s="115"/>
      <c r="BE335" s="115"/>
      <c r="BF335" s="115"/>
      <c r="BG335" s="115"/>
      <c r="BH335" s="115"/>
      <c r="BI335" s="115"/>
      <c r="BJ335" s="115"/>
      <c r="BK335" s="115"/>
      <c r="BL335" s="115"/>
      <c r="BM335" s="115"/>
      <c r="BN335" s="115"/>
      <c r="BO335" s="115"/>
      <c r="BP335" s="114"/>
      <c r="BQ335" s="114"/>
      <c r="BR335" s="114"/>
    </row>
    <row r="336" ht="15.75" customHeight="1">
      <c r="A336" s="114"/>
      <c r="B336" s="114"/>
      <c r="C336" s="114"/>
      <c r="D336" s="114"/>
      <c r="E336" s="114"/>
      <c r="F336" s="114"/>
      <c r="G336" s="114"/>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5"/>
      <c r="AL336" s="115"/>
      <c r="AM336" s="115"/>
      <c r="AN336" s="115"/>
      <c r="AO336" s="115"/>
      <c r="AP336" s="115"/>
      <c r="AQ336" s="115"/>
      <c r="AR336" s="115"/>
      <c r="AS336" s="115"/>
      <c r="AT336" s="115"/>
      <c r="AU336" s="115"/>
      <c r="AV336" s="115"/>
      <c r="AW336" s="115"/>
      <c r="AX336" s="115"/>
      <c r="AY336" s="115"/>
      <c r="AZ336" s="115"/>
      <c r="BA336" s="115"/>
      <c r="BB336" s="115"/>
      <c r="BC336" s="115"/>
      <c r="BD336" s="115"/>
      <c r="BE336" s="115"/>
      <c r="BF336" s="115"/>
      <c r="BG336" s="115"/>
      <c r="BH336" s="115"/>
      <c r="BI336" s="115"/>
      <c r="BJ336" s="115"/>
      <c r="BK336" s="115"/>
      <c r="BL336" s="115"/>
      <c r="BM336" s="115"/>
      <c r="BN336" s="115"/>
      <c r="BO336" s="115"/>
      <c r="BP336" s="114"/>
      <c r="BQ336" s="114"/>
      <c r="BR336" s="114"/>
    </row>
    <row r="337" ht="15.75" customHeight="1">
      <c r="A337" s="114"/>
      <c r="B337" s="114"/>
      <c r="C337" s="114"/>
      <c r="D337" s="114"/>
      <c r="E337" s="114"/>
      <c r="F337" s="114"/>
      <c r="G337" s="114"/>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5"/>
      <c r="AL337" s="115"/>
      <c r="AM337" s="115"/>
      <c r="AN337" s="115"/>
      <c r="AO337" s="115"/>
      <c r="AP337" s="115"/>
      <c r="AQ337" s="115"/>
      <c r="AR337" s="115"/>
      <c r="AS337" s="115"/>
      <c r="AT337" s="115"/>
      <c r="AU337" s="115"/>
      <c r="AV337" s="115"/>
      <c r="AW337" s="115"/>
      <c r="AX337" s="115"/>
      <c r="AY337" s="115"/>
      <c r="AZ337" s="115"/>
      <c r="BA337" s="115"/>
      <c r="BB337" s="115"/>
      <c r="BC337" s="115"/>
      <c r="BD337" s="115"/>
      <c r="BE337" s="115"/>
      <c r="BF337" s="115"/>
      <c r="BG337" s="115"/>
      <c r="BH337" s="115"/>
      <c r="BI337" s="115"/>
      <c r="BJ337" s="115"/>
      <c r="BK337" s="115"/>
      <c r="BL337" s="115"/>
      <c r="BM337" s="115"/>
      <c r="BN337" s="115"/>
      <c r="BO337" s="115"/>
      <c r="BP337" s="114"/>
      <c r="BQ337" s="114"/>
      <c r="BR337" s="114"/>
    </row>
    <row r="338" ht="15.75" customHeight="1">
      <c r="A338" s="114"/>
      <c r="B338" s="114"/>
      <c r="C338" s="114"/>
      <c r="D338" s="114"/>
      <c r="E338" s="114"/>
      <c r="F338" s="114"/>
      <c r="G338" s="114"/>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5"/>
      <c r="AL338" s="115"/>
      <c r="AM338" s="115"/>
      <c r="AN338" s="115"/>
      <c r="AO338" s="115"/>
      <c r="AP338" s="115"/>
      <c r="AQ338" s="115"/>
      <c r="AR338" s="115"/>
      <c r="AS338" s="115"/>
      <c r="AT338" s="115"/>
      <c r="AU338" s="115"/>
      <c r="AV338" s="115"/>
      <c r="AW338" s="115"/>
      <c r="AX338" s="115"/>
      <c r="AY338" s="115"/>
      <c r="AZ338" s="115"/>
      <c r="BA338" s="115"/>
      <c r="BB338" s="115"/>
      <c r="BC338" s="115"/>
      <c r="BD338" s="115"/>
      <c r="BE338" s="115"/>
      <c r="BF338" s="115"/>
      <c r="BG338" s="115"/>
      <c r="BH338" s="115"/>
      <c r="BI338" s="115"/>
      <c r="BJ338" s="115"/>
      <c r="BK338" s="115"/>
      <c r="BL338" s="115"/>
      <c r="BM338" s="115"/>
      <c r="BN338" s="115"/>
      <c r="BO338" s="115"/>
      <c r="BP338" s="114"/>
      <c r="BQ338" s="114"/>
      <c r="BR338" s="114"/>
    </row>
    <row r="339" ht="15.75" customHeight="1">
      <c r="A339" s="114"/>
      <c r="B339" s="114"/>
      <c r="C339" s="114"/>
      <c r="D339" s="114"/>
      <c r="E339" s="114"/>
      <c r="F339" s="114"/>
      <c r="G339" s="114"/>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5"/>
      <c r="AL339" s="115"/>
      <c r="AM339" s="115"/>
      <c r="AN339" s="115"/>
      <c r="AO339" s="115"/>
      <c r="AP339" s="115"/>
      <c r="AQ339" s="115"/>
      <c r="AR339" s="115"/>
      <c r="AS339" s="115"/>
      <c r="AT339" s="115"/>
      <c r="AU339" s="115"/>
      <c r="AV339" s="115"/>
      <c r="AW339" s="115"/>
      <c r="AX339" s="115"/>
      <c r="AY339" s="115"/>
      <c r="AZ339" s="115"/>
      <c r="BA339" s="115"/>
      <c r="BB339" s="115"/>
      <c r="BC339" s="115"/>
      <c r="BD339" s="115"/>
      <c r="BE339" s="115"/>
      <c r="BF339" s="115"/>
      <c r="BG339" s="115"/>
      <c r="BH339" s="115"/>
      <c r="BI339" s="115"/>
      <c r="BJ339" s="115"/>
      <c r="BK339" s="115"/>
      <c r="BL339" s="115"/>
      <c r="BM339" s="115"/>
      <c r="BN339" s="115"/>
      <c r="BO339" s="115"/>
      <c r="BP339" s="114"/>
      <c r="BQ339" s="114"/>
      <c r="BR339" s="114"/>
    </row>
    <row r="340" ht="15.75" customHeight="1">
      <c r="A340" s="114"/>
      <c r="B340" s="114"/>
      <c r="C340" s="114"/>
      <c r="D340" s="114"/>
      <c r="E340" s="114"/>
      <c r="F340" s="114"/>
      <c r="G340" s="114"/>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5"/>
      <c r="AL340" s="115"/>
      <c r="AM340" s="115"/>
      <c r="AN340" s="115"/>
      <c r="AO340" s="115"/>
      <c r="AP340" s="115"/>
      <c r="AQ340" s="115"/>
      <c r="AR340" s="115"/>
      <c r="AS340" s="115"/>
      <c r="AT340" s="115"/>
      <c r="AU340" s="115"/>
      <c r="AV340" s="115"/>
      <c r="AW340" s="115"/>
      <c r="AX340" s="115"/>
      <c r="AY340" s="115"/>
      <c r="AZ340" s="115"/>
      <c r="BA340" s="115"/>
      <c r="BB340" s="115"/>
      <c r="BC340" s="115"/>
      <c r="BD340" s="115"/>
      <c r="BE340" s="115"/>
      <c r="BF340" s="115"/>
      <c r="BG340" s="115"/>
      <c r="BH340" s="115"/>
      <c r="BI340" s="115"/>
      <c r="BJ340" s="115"/>
      <c r="BK340" s="115"/>
      <c r="BL340" s="115"/>
      <c r="BM340" s="115"/>
      <c r="BN340" s="115"/>
      <c r="BO340" s="115"/>
      <c r="BP340" s="114"/>
      <c r="BQ340" s="114"/>
      <c r="BR340" s="114"/>
    </row>
    <row r="341" ht="15.75" customHeight="1">
      <c r="A341" s="114"/>
      <c r="B341" s="114"/>
      <c r="C341" s="114"/>
      <c r="D341" s="114"/>
      <c r="E341" s="114"/>
      <c r="F341" s="114"/>
      <c r="G341" s="114"/>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5"/>
      <c r="AL341" s="115"/>
      <c r="AM341" s="115"/>
      <c r="AN341" s="115"/>
      <c r="AO341" s="115"/>
      <c r="AP341" s="115"/>
      <c r="AQ341" s="115"/>
      <c r="AR341" s="115"/>
      <c r="AS341" s="115"/>
      <c r="AT341" s="115"/>
      <c r="AU341" s="115"/>
      <c r="AV341" s="115"/>
      <c r="AW341" s="115"/>
      <c r="AX341" s="115"/>
      <c r="AY341" s="115"/>
      <c r="AZ341" s="115"/>
      <c r="BA341" s="115"/>
      <c r="BB341" s="115"/>
      <c r="BC341" s="115"/>
      <c r="BD341" s="115"/>
      <c r="BE341" s="115"/>
      <c r="BF341" s="115"/>
      <c r="BG341" s="115"/>
      <c r="BH341" s="115"/>
      <c r="BI341" s="115"/>
      <c r="BJ341" s="115"/>
      <c r="BK341" s="115"/>
      <c r="BL341" s="115"/>
      <c r="BM341" s="115"/>
      <c r="BN341" s="115"/>
      <c r="BO341" s="115"/>
      <c r="BP341" s="114"/>
      <c r="BQ341" s="114"/>
      <c r="BR341" s="114"/>
    </row>
    <row r="342" ht="15.75" customHeight="1">
      <c r="A342" s="114"/>
      <c r="B342" s="114"/>
      <c r="C342" s="114"/>
      <c r="D342" s="114"/>
      <c r="E342" s="114"/>
      <c r="F342" s="114"/>
      <c r="G342" s="114"/>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5"/>
      <c r="AL342" s="115"/>
      <c r="AM342" s="115"/>
      <c r="AN342" s="115"/>
      <c r="AO342" s="115"/>
      <c r="AP342" s="115"/>
      <c r="AQ342" s="115"/>
      <c r="AR342" s="115"/>
      <c r="AS342" s="115"/>
      <c r="AT342" s="115"/>
      <c r="AU342" s="115"/>
      <c r="AV342" s="115"/>
      <c r="AW342" s="115"/>
      <c r="AX342" s="115"/>
      <c r="AY342" s="115"/>
      <c r="AZ342" s="115"/>
      <c r="BA342" s="115"/>
      <c r="BB342" s="115"/>
      <c r="BC342" s="115"/>
      <c r="BD342" s="115"/>
      <c r="BE342" s="115"/>
      <c r="BF342" s="115"/>
      <c r="BG342" s="115"/>
      <c r="BH342" s="115"/>
      <c r="BI342" s="115"/>
      <c r="BJ342" s="115"/>
      <c r="BK342" s="115"/>
      <c r="BL342" s="115"/>
      <c r="BM342" s="115"/>
      <c r="BN342" s="115"/>
      <c r="BO342" s="115"/>
      <c r="BP342" s="114"/>
      <c r="BQ342" s="114"/>
      <c r="BR342" s="114"/>
    </row>
    <row r="343" ht="15.75" customHeight="1">
      <c r="A343" s="114"/>
      <c r="B343" s="114"/>
      <c r="C343" s="114"/>
      <c r="D343" s="114"/>
      <c r="E343" s="114"/>
      <c r="F343" s="114"/>
      <c r="G343" s="114"/>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5"/>
      <c r="AL343" s="115"/>
      <c r="AM343" s="115"/>
      <c r="AN343" s="115"/>
      <c r="AO343" s="115"/>
      <c r="AP343" s="115"/>
      <c r="AQ343" s="115"/>
      <c r="AR343" s="115"/>
      <c r="AS343" s="115"/>
      <c r="AT343" s="115"/>
      <c r="AU343" s="115"/>
      <c r="AV343" s="115"/>
      <c r="AW343" s="115"/>
      <c r="AX343" s="115"/>
      <c r="AY343" s="115"/>
      <c r="AZ343" s="115"/>
      <c r="BA343" s="115"/>
      <c r="BB343" s="115"/>
      <c r="BC343" s="115"/>
      <c r="BD343" s="115"/>
      <c r="BE343" s="115"/>
      <c r="BF343" s="115"/>
      <c r="BG343" s="115"/>
      <c r="BH343" s="115"/>
      <c r="BI343" s="115"/>
      <c r="BJ343" s="115"/>
      <c r="BK343" s="115"/>
      <c r="BL343" s="115"/>
      <c r="BM343" s="115"/>
      <c r="BN343" s="115"/>
      <c r="BO343" s="115"/>
      <c r="BP343" s="114"/>
      <c r="BQ343" s="114"/>
      <c r="BR343" s="114"/>
    </row>
    <row r="344" ht="15.75" customHeight="1">
      <c r="A344" s="114"/>
      <c r="B344" s="114"/>
      <c r="C344" s="114"/>
      <c r="D344" s="114"/>
      <c r="E344" s="114"/>
      <c r="F344" s="114"/>
      <c r="G344" s="114"/>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5"/>
      <c r="AL344" s="115"/>
      <c r="AM344" s="115"/>
      <c r="AN344" s="115"/>
      <c r="AO344" s="115"/>
      <c r="AP344" s="115"/>
      <c r="AQ344" s="115"/>
      <c r="AR344" s="115"/>
      <c r="AS344" s="115"/>
      <c r="AT344" s="115"/>
      <c r="AU344" s="115"/>
      <c r="AV344" s="115"/>
      <c r="AW344" s="115"/>
      <c r="AX344" s="115"/>
      <c r="AY344" s="115"/>
      <c r="AZ344" s="115"/>
      <c r="BA344" s="115"/>
      <c r="BB344" s="115"/>
      <c r="BC344" s="115"/>
      <c r="BD344" s="115"/>
      <c r="BE344" s="115"/>
      <c r="BF344" s="115"/>
      <c r="BG344" s="115"/>
      <c r="BH344" s="115"/>
      <c r="BI344" s="115"/>
      <c r="BJ344" s="115"/>
      <c r="BK344" s="115"/>
      <c r="BL344" s="115"/>
      <c r="BM344" s="115"/>
      <c r="BN344" s="115"/>
      <c r="BO344" s="115"/>
      <c r="BP344" s="114"/>
      <c r="BQ344" s="114"/>
      <c r="BR344" s="114"/>
    </row>
    <row r="345" ht="15.75" customHeight="1">
      <c r="A345" s="114"/>
      <c r="B345" s="114"/>
      <c r="C345" s="114"/>
      <c r="D345" s="114"/>
      <c r="E345" s="114"/>
      <c r="F345" s="114"/>
      <c r="G345" s="114"/>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5"/>
      <c r="AL345" s="115"/>
      <c r="AM345" s="115"/>
      <c r="AN345" s="115"/>
      <c r="AO345" s="115"/>
      <c r="AP345" s="115"/>
      <c r="AQ345" s="115"/>
      <c r="AR345" s="115"/>
      <c r="AS345" s="115"/>
      <c r="AT345" s="115"/>
      <c r="AU345" s="115"/>
      <c r="AV345" s="115"/>
      <c r="AW345" s="115"/>
      <c r="AX345" s="115"/>
      <c r="AY345" s="115"/>
      <c r="AZ345" s="115"/>
      <c r="BA345" s="115"/>
      <c r="BB345" s="115"/>
      <c r="BC345" s="115"/>
      <c r="BD345" s="115"/>
      <c r="BE345" s="115"/>
      <c r="BF345" s="115"/>
      <c r="BG345" s="115"/>
      <c r="BH345" s="115"/>
      <c r="BI345" s="115"/>
      <c r="BJ345" s="115"/>
      <c r="BK345" s="115"/>
      <c r="BL345" s="115"/>
      <c r="BM345" s="115"/>
      <c r="BN345" s="115"/>
      <c r="BO345" s="115"/>
      <c r="BP345" s="114"/>
      <c r="BQ345" s="114"/>
      <c r="BR345" s="114"/>
    </row>
    <row r="346" ht="15.75" customHeight="1">
      <c r="A346" s="114"/>
      <c r="B346" s="114"/>
      <c r="C346" s="114"/>
      <c r="D346" s="114"/>
      <c r="E346" s="114"/>
      <c r="F346" s="114"/>
      <c r="G346" s="114"/>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5"/>
      <c r="AL346" s="115"/>
      <c r="AM346" s="115"/>
      <c r="AN346" s="115"/>
      <c r="AO346" s="115"/>
      <c r="AP346" s="115"/>
      <c r="AQ346" s="115"/>
      <c r="AR346" s="115"/>
      <c r="AS346" s="115"/>
      <c r="AT346" s="115"/>
      <c r="AU346" s="115"/>
      <c r="AV346" s="115"/>
      <c r="AW346" s="115"/>
      <c r="AX346" s="115"/>
      <c r="AY346" s="115"/>
      <c r="AZ346" s="115"/>
      <c r="BA346" s="115"/>
      <c r="BB346" s="115"/>
      <c r="BC346" s="115"/>
      <c r="BD346" s="115"/>
      <c r="BE346" s="115"/>
      <c r="BF346" s="115"/>
      <c r="BG346" s="115"/>
      <c r="BH346" s="115"/>
      <c r="BI346" s="115"/>
      <c r="BJ346" s="115"/>
      <c r="BK346" s="115"/>
      <c r="BL346" s="115"/>
      <c r="BM346" s="115"/>
      <c r="BN346" s="115"/>
      <c r="BO346" s="115"/>
      <c r="BP346" s="114"/>
      <c r="BQ346" s="114"/>
      <c r="BR346" s="114"/>
    </row>
    <row r="347" ht="15.75" customHeight="1">
      <c r="A347" s="114"/>
      <c r="B347" s="114"/>
      <c r="C347" s="114"/>
      <c r="D347" s="114"/>
      <c r="E347" s="114"/>
      <c r="F347" s="114"/>
      <c r="G347" s="114"/>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5"/>
      <c r="AL347" s="115"/>
      <c r="AM347" s="115"/>
      <c r="AN347" s="115"/>
      <c r="AO347" s="115"/>
      <c r="AP347" s="115"/>
      <c r="AQ347" s="115"/>
      <c r="AR347" s="115"/>
      <c r="AS347" s="115"/>
      <c r="AT347" s="115"/>
      <c r="AU347" s="115"/>
      <c r="AV347" s="115"/>
      <c r="AW347" s="115"/>
      <c r="AX347" s="115"/>
      <c r="AY347" s="115"/>
      <c r="AZ347" s="115"/>
      <c r="BA347" s="115"/>
      <c r="BB347" s="115"/>
      <c r="BC347" s="115"/>
      <c r="BD347" s="115"/>
      <c r="BE347" s="115"/>
      <c r="BF347" s="115"/>
      <c r="BG347" s="115"/>
      <c r="BH347" s="115"/>
      <c r="BI347" s="115"/>
      <c r="BJ347" s="115"/>
      <c r="BK347" s="115"/>
      <c r="BL347" s="115"/>
      <c r="BM347" s="115"/>
      <c r="BN347" s="115"/>
      <c r="BO347" s="115"/>
      <c r="BP347" s="114"/>
      <c r="BQ347" s="114"/>
      <c r="BR347" s="114"/>
    </row>
    <row r="348" ht="15.75" customHeight="1">
      <c r="A348" s="114"/>
      <c r="B348" s="114"/>
      <c r="C348" s="114"/>
      <c r="D348" s="114"/>
      <c r="E348" s="114"/>
      <c r="F348" s="114"/>
      <c r="G348" s="114"/>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5"/>
      <c r="AL348" s="115"/>
      <c r="AM348" s="115"/>
      <c r="AN348" s="115"/>
      <c r="AO348" s="115"/>
      <c r="AP348" s="115"/>
      <c r="AQ348" s="115"/>
      <c r="AR348" s="115"/>
      <c r="AS348" s="115"/>
      <c r="AT348" s="115"/>
      <c r="AU348" s="115"/>
      <c r="AV348" s="115"/>
      <c r="AW348" s="115"/>
      <c r="AX348" s="115"/>
      <c r="AY348" s="115"/>
      <c r="AZ348" s="115"/>
      <c r="BA348" s="115"/>
      <c r="BB348" s="115"/>
      <c r="BC348" s="115"/>
      <c r="BD348" s="115"/>
      <c r="BE348" s="115"/>
      <c r="BF348" s="115"/>
      <c r="BG348" s="115"/>
      <c r="BH348" s="115"/>
      <c r="BI348" s="115"/>
      <c r="BJ348" s="115"/>
      <c r="BK348" s="115"/>
      <c r="BL348" s="115"/>
      <c r="BM348" s="115"/>
      <c r="BN348" s="115"/>
      <c r="BO348" s="115"/>
      <c r="BP348" s="114"/>
      <c r="BQ348" s="114"/>
      <c r="BR348" s="114"/>
    </row>
    <row r="349" ht="15.75" customHeight="1">
      <c r="A349" s="114"/>
      <c r="B349" s="114"/>
      <c r="C349" s="114"/>
      <c r="D349" s="114"/>
      <c r="E349" s="114"/>
      <c r="F349" s="114"/>
      <c r="G349" s="114"/>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5"/>
      <c r="AL349" s="115"/>
      <c r="AM349" s="115"/>
      <c r="AN349" s="115"/>
      <c r="AO349" s="115"/>
      <c r="AP349" s="115"/>
      <c r="AQ349" s="115"/>
      <c r="AR349" s="115"/>
      <c r="AS349" s="115"/>
      <c r="AT349" s="115"/>
      <c r="AU349" s="115"/>
      <c r="AV349" s="115"/>
      <c r="AW349" s="115"/>
      <c r="AX349" s="115"/>
      <c r="AY349" s="115"/>
      <c r="AZ349" s="115"/>
      <c r="BA349" s="115"/>
      <c r="BB349" s="115"/>
      <c r="BC349" s="115"/>
      <c r="BD349" s="115"/>
      <c r="BE349" s="115"/>
      <c r="BF349" s="115"/>
      <c r="BG349" s="115"/>
      <c r="BH349" s="115"/>
      <c r="BI349" s="115"/>
      <c r="BJ349" s="115"/>
      <c r="BK349" s="115"/>
      <c r="BL349" s="115"/>
      <c r="BM349" s="115"/>
      <c r="BN349" s="115"/>
      <c r="BO349" s="115"/>
      <c r="BP349" s="114"/>
      <c r="BQ349" s="114"/>
      <c r="BR349" s="114"/>
    </row>
    <row r="350" ht="15.75" customHeight="1">
      <c r="A350" s="114"/>
      <c r="B350" s="114"/>
      <c r="C350" s="114"/>
      <c r="D350" s="114"/>
      <c r="E350" s="114"/>
      <c r="F350" s="114"/>
      <c r="G350" s="114"/>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5"/>
      <c r="AY350" s="115"/>
      <c r="AZ350" s="115"/>
      <c r="BA350" s="115"/>
      <c r="BB350" s="115"/>
      <c r="BC350" s="115"/>
      <c r="BD350" s="115"/>
      <c r="BE350" s="115"/>
      <c r="BF350" s="115"/>
      <c r="BG350" s="115"/>
      <c r="BH350" s="115"/>
      <c r="BI350" s="115"/>
      <c r="BJ350" s="115"/>
      <c r="BK350" s="115"/>
      <c r="BL350" s="115"/>
      <c r="BM350" s="115"/>
      <c r="BN350" s="115"/>
      <c r="BO350" s="115"/>
      <c r="BP350" s="114"/>
      <c r="BQ350" s="114"/>
      <c r="BR350" s="114"/>
    </row>
    <row r="351" ht="15.75" customHeight="1">
      <c r="A351" s="114"/>
      <c r="B351" s="114"/>
      <c r="C351" s="114"/>
      <c r="D351" s="114"/>
      <c r="E351" s="114"/>
      <c r="F351" s="114"/>
      <c r="G351" s="114"/>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5"/>
      <c r="AL351" s="115"/>
      <c r="AM351" s="115"/>
      <c r="AN351" s="115"/>
      <c r="AO351" s="115"/>
      <c r="AP351" s="115"/>
      <c r="AQ351" s="115"/>
      <c r="AR351" s="115"/>
      <c r="AS351" s="115"/>
      <c r="AT351" s="115"/>
      <c r="AU351" s="115"/>
      <c r="AV351" s="115"/>
      <c r="AW351" s="115"/>
      <c r="AX351" s="115"/>
      <c r="AY351" s="115"/>
      <c r="AZ351" s="115"/>
      <c r="BA351" s="115"/>
      <c r="BB351" s="115"/>
      <c r="BC351" s="115"/>
      <c r="BD351" s="115"/>
      <c r="BE351" s="115"/>
      <c r="BF351" s="115"/>
      <c r="BG351" s="115"/>
      <c r="BH351" s="115"/>
      <c r="BI351" s="115"/>
      <c r="BJ351" s="115"/>
      <c r="BK351" s="115"/>
      <c r="BL351" s="115"/>
      <c r="BM351" s="115"/>
      <c r="BN351" s="115"/>
      <c r="BO351" s="115"/>
      <c r="BP351" s="114"/>
      <c r="BQ351" s="114"/>
      <c r="BR351" s="114"/>
    </row>
    <row r="352" ht="15.75" customHeight="1">
      <c r="A352" s="114"/>
      <c r="B352" s="114"/>
      <c r="C352" s="114"/>
      <c r="D352" s="114"/>
      <c r="E352" s="114"/>
      <c r="F352" s="114"/>
      <c r="G352" s="114"/>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5"/>
      <c r="AL352" s="115"/>
      <c r="AM352" s="115"/>
      <c r="AN352" s="115"/>
      <c r="AO352" s="115"/>
      <c r="AP352" s="115"/>
      <c r="AQ352" s="115"/>
      <c r="AR352" s="115"/>
      <c r="AS352" s="115"/>
      <c r="AT352" s="115"/>
      <c r="AU352" s="115"/>
      <c r="AV352" s="115"/>
      <c r="AW352" s="115"/>
      <c r="AX352" s="115"/>
      <c r="AY352" s="115"/>
      <c r="AZ352" s="115"/>
      <c r="BA352" s="115"/>
      <c r="BB352" s="115"/>
      <c r="BC352" s="115"/>
      <c r="BD352" s="115"/>
      <c r="BE352" s="115"/>
      <c r="BF352" s="115"/>
      <c r="BG352" s="115"/>
      <c r="BH352" s="115"/>
      <c r="BI352" s="115"/>
      <c r="BJ352" s="115"/>
      <c r="BK352" s="115"/>
      <c r="BL352" s="115"/>
      <c r="BM352" s="115"/>
      <c r="BN352" s="115"/>
      <c r="BO352" s="115"/>
      <c r="BP352" s="114"/>
      <c r="BQ352" s="114"/>
      <c r="BR352" s="114"/>
    </row>
    <row r="353" ht="15.75" customHeight="1">
      <c r="A353" s="114"/>
      <c r="B353" s="114"/>
      <c r="C353" s="114"/>
      <c r="D353" s="114"/>
      <c r="E353" s="114"/>
      <c r="F353" s="114"/>
      <c r="G353" s="114"/>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5"/>
      <c r="AL353" s="115"/>
      <c r="AM353" s="115"/>
      <c r="AN353" s="115"/>
      <c r="AO353" s="115"/>
      <c r="AP353" s="115"/>
      <c r="AQ353" s="115"/>
      <c r="AR353" s="115"/>
      <c r="AS353" s="115"/>
      <c r="AT353" s="115"/>
      <c r="AU353" s="115"/>
      <c r="AV353" s="115"/>
      <c r="AW353" s="115"/>
      <c r="AX353" s="115"/>
      <c r="AY353" s="115"/>
      <c r="AZ353" s="115"/>
      <c r="BA353" s="115"/>
      <c r="BB353" s="115"/>
      <c r="BC353" s="115"/>
      <c r="BD353" s="115"/>
      <c r="BE353" s="115"/>
      <c r="BF353" s="115"/>
      <c r="BG353" s="115"/>
      <c r="BH353" s="115"/>
      <c r="BI353" s="115"/>
      <c r="BJ353" s="115"/>
      <c r="BK353" s="115"/>
      <c r="BL353" s="115"/>
      <c r="BM353" s="115"/>
      <c r="BN353" s="115"/>
      <c r="BO353" s="115"/>
      <c r="BP353" s="114"/>
      <c r="BQ353" s="114"/>
      <c r="BR353" s="114"/>
    </row>
    <row r="354" ht="15.75" customHeight="1">
      <c r="A354" s="114"/>
      <c r="B354" s="114"/>
      <c r="C354" s="114"/>
      <c r="D354" s="114"/>
      <c r="E354" s="114"/>
      <c r="F354" s="114"/>
      <c r="G354" s="114"/>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5"/>
      <c r="AL354" s="115"/>
      <c r="AM354" s="115"/>
      <c r="AN354" s="115"/>
      <c r="AO354" s="115"/>
      <c r="AP354" s="115"/>
      <c r="AQ354" s="115"/>
      <c r="AR354" s="115"/>
      <c r="AS354" s="115"/>
      <c r="AT354" s="115"/>
      <c r="AU354" s="115"/>
      <c r="AV354" s="115"/>
      <c r="AW354" s="115"/>
      <c r="AX354" s="115"/>
      <c r="AY354" s="115"/>
      <c r="AZ354" s="115"/>
      <c r="BA354" s="115"/>
      <c r="BB354" s="115"/>
      <c r="BC354" s="115"/>
      <c r="BD354" s="115"/>
      <c r="BE354" s="115"/>
      <c r="BF354" s="115"/>
      <c r="BG354" s="115"/>
      <c r="BH354" s="115"/>
      <c r="BI354" s="115"/>
      <c r="BJ354" s="115"/>
      <c r="BK354" s="115"/>
      <c r="BL354" s="115"/>
      <c r="BM354" s="115"/>
      <c r="BN354" s="115"/>
      <c r="BO354" s="115"/>
      <c r="BP354" s="114"/>
      <c r="BQ354" s="114"/>
      <c r="BR354" s="114"/>
    </row>
    <row r="355" ht="15.75" customHeight="1">
      <c r="A355" s="114"/>
      <c r="B355" s="114"/>
      <c r="C355" s="114"/>
      <c r="D355" s="114"/>
      <c r="E355" s="114"/>
      <c r="F355" s="114"/>
      <c r="G355" s="114"/>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5"/>
      <c r="AL355" s="115"/>
      <c r="AM355" s="115"/>
      <c r="AN355" s="115"/>
      <c r="AO355" s="115"/>
      <c r="AP355" s="115"/>
      <c r="AQ355" s="115"/>
      <c r="AR355" s="115"/>
      <c r="AS355" s="115"/>
      <c r="AT355" s="115"/>
      <c r="AU355" s="115"/>
      <c r="AV355" s="115"/>
      <c r="AW355" s="115"/>
      <c r="AX355" s="115"/>
      <c r="AY355" s="115"/>
      <c r="AZ355" s="115"/>
      <c r="BA355" s="115"/>
      <c r="BB355" s="115"/>
      <c r="BC355" s="115"/>
      <c r="BD355" s="115"/>
      <c r="BE355" s="115"/>
      <c r="BF355" s="115"/>
      <c r="BG355" s="115"/>
      <c r="BH355" s="115"/>
      <c r="BI355" s="115"/>
      <c r="BJ355" s="115"/>
      <c r="BK355" s="115"/>
      <c r="BL355" s="115"/>
      <c r="BM355" s="115"/>
      <c r="BN355" s="115"/>
      <c r="BO355" s="115"/>
      <c r="BP355" s="114"/>
      <c r="BQ355" s="114"/>
      <c r="BR355" s="114"/>
    </row>
    <row r="356" ht="15.75" customHeight="1">
      <c r="A356" s="114"/>
      <c r="B356" s="114"/>
      <c r="C356" s="114"/>
      <c r="D356" s="114"/>
      <c r="E356" s="114"/>
      <c r="F356" s="114"/>
      <c r="G356" s="114"/>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5"/>
      <c r="AL356" s="115"/>
      <c r="AM356" s="115"/>
      <c r="AN356" s="115"/>
      <c r="AO356" s="115"/>
      <c r="AP356" s="115"/>
      <c r="AQ356" s="115"/>
      <c r="AR356" s="115"/>
      <c r="AS356" s="115"/>
      <c r="AT356" s="115"/>
      <c r="AU356" s="115"/>
      <c r="AV356" s="115"/>
      <c r="AW356" s="115"/>
      <c r="AX356" s="115"/>
      <c r="AY356" s="115"/>
      <c r="AZ356" s="115"/>
      <c r="BA356" s="115"/>
      <c r="BB356" s="115"/>
      <c r="BC356" s="115"/>
      <c r="BD356" s="115"/>
      <c r="BE356" s="115"/>
      <c r="BF356" s="115"/>
      <c r="BG356" s="115"/>
      <c r="BH356" s="115"/>
      <c r="BI356" s="115"/>
      <c r="BJ356" s="115"/>
      <c r="BK356" s="115"/>
      <c r="BL356" s="115"/>
      <c r="BM356" s="115"/>
      <c r="BN356" s="115"/>
      <c r="BO356" s="115"/>
      <c r="BP356" s="114"/>
      <c r="BQ356" s="114"/>
      <c r="BR356" s="114"/>
    </row>
    <row r="357" ht="15.75" customHeight="1">
      <c r="A357" s="114"/>
      <c r="B357" s="114"/>
      <c r="C357" s="114"/>
      <c r="D357" s="114"/>
      <c r="E357" s="114"/>
      <c r="F357" s="114"/>
      <c r="G357" s="114"/>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5"/>
      <c r="AL357" s="115"/>
      <c r="AM357" s="115"/>
      <c r="AN357" s="115"/>
      <c r="AO357" s="115"/>
      <c r="AP357" s="115"/>
      <c r="AQ357" s="115"/>
      <c r="AR357" s="115"/>
      <c r="AS357" s="115"/>
      <c r="AT357" s="115"/>
      <c r="AU357" s="115"/>
      <c r="AV357" s="115"/>
      <c r="AW357" s="115"/>
      <c r="AX357" s="115"/>
      <c r="AY357" s="115"/>
      <c r="AZ357" s="115"/>
      <c r="BA357" s="115"/>
      <c r="BB357" s="115"/>
      <c r="BC357" s="115"/>
      <c r="BD357" s="115"/>
      <c r="BE357" s="115"/>
      <c r="BF357" s="115"/>
      <c r="BG357" s="115"/>
      <c r="BH357" s="115"/>
      <c r="BI357" s="115"/>
      <c r="BJ357" s="115"/>
      <c r="BK357" s="115"/>
      <c r="BL357" s="115"/>
      <c r="BM357" s="115"/>
      <c r="BN357" s="115"/>
      <c r="BO357" s="115"/>
      <c r="BP357" s="114"/>
      <c r="BQ357" s="114"/>
      <c r="BR357" s="114"/>
    </row>
    <row r="358" ht="15.75" customHeight="1">
      <c r="A358" s="114"/>
      <c r="B358" s="114"/>
      <c r="C358" s="114"/>
      <c r="D358" s="114"/>
      <c r="E358" s="114"/>
      <c r="F358" s="114"/>
      <c r="G358" s="114"/>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5"/>
      <c r="AL358" s="115"/>
      <c r="AM358" s="115"/>
      <c r="AN358" s="115"/>
      <c r="AO358" s="115"/>
      <c r="AP358" s="115"/>
      <c r="AQ358" s="115"/>
      <c r="AR358" s="115"/>
      <c r="AS358" s="115"/>
      <c r="AT358" s="115"/>
      <c r="AU358" s="115"/>
      <c r="AV358" s="115"/>
      <c r="AW358" s="115"/>
      <c r="AX358" s="115"/>
      <c r="AY358" s="115"/>
      <c r="AZ358" s="115"/>
      <c r="BA358" s="115"/>
      <c r="BB358" s="115"/>
      <c r="BC358" s="115"/>
      <c r="BD358" s="115"/>
      <c r="BE358" s="115"/>
      <c r="BF358" s="115"/>
      <c r="BG358" s="115"/>
      <c r="BH358" s="115"/>
      <c r="BI358" s="115"/>
      <c r="BJ358" s="115"/>
      <c r="BK358" s="115"/>
      <c r="BL358" s="115"/>
      <c r="BM358" s="115"/>
      <c r="BN358" s="115"/>
      <c r="BO358" s="115"/>
      <c r="BP358" s="114"/>
      <c r="BQ358" s="114"/>
      <c r="BR358" s="114"/>
    </row>
    <row r="359" ht="15.75" customHeight="1">
      <c r="A359" s="114"/>
      <c r="B359" s="114"/>
      <c r="C359" s="114"/>
      <c r="D359" s="114"/>
      <c r="E359" s="114"/>
      <c r="F359" s="114"/>
      <c r="G359" s="114"/>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5"/>
      <c r="AL359" s="115"/>
      <c r="AM359" s="115"/>
      <c r="AN359" s="115"/>
      <c r="AO359" s="115"/>
      <c r="AP359" s="115"/>
      <c r="AQ359" s="115"/>
      <c r="AR359" s="115"/>
      <c r="AS359" s="115"/>
      <c r="AT359" s="115"/>
      <c r="AU359" s="115"/>
      <c r="AV359" s="115"/>
      <c r="AW359" s="115"/>
      <c r="AX359" s="115"/>
      <c r="AY359" s="115"/>
      <c r="AZ359" s="115"/>
      <c r="BA359" s="115"/>
      <c r="BB359" s="115"/>
      <c r="BC359" s="115"/>
      <c r="BD359" s="115"/>
      <c r="BE359" s="115"/>
      <c r="BF359" s="115"/>
      <c r="BG359" s="115"/>
      <c r="BH359" s="115"/>
      <c r="BI359" s="115"/>
      <c r="BJ359" s="115"/>
      <c r="BK359" s="115"/>
      <c r="BL359" s="115"/>
      <c r="BM359" s="115"/>
      <c r="BN359" s="115"/>
      <c r="BO359" s="115"/>
      <c r="BP359" s="114"/>
      <c r="BQ359" s="114"/>
      <c r="BR359" s="114"/>
    </row>
    <row r="360" ht="15.75" customHeight="1">
      <c r="A360" s="114"/>
      <c r="B360" s="114"/>
      <c r="C360" s="114"/>
      <c r="D360" s="114"/>
      <c r="E360" s="114"/>
      <c r="F360" s="114"/>
      <c r="G360" s="114"/>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5"/>
      <c r="AL360" s="115"/>
      <c r="AM360" s="115"/>
      <c r="AN360" s="115"/>
      <c r="AO360" s="115"/>
      <c r="AP360" s="115"/>
      <c r="AQ360" s="115"/>
      <c r="AR360" s="115"/>
      <c r="AS360" s="115"/>
      <c r="AT360" s="115"/>
      <c r="AU360" s="115"/>
      <c r="AV360" s="115"/>
      <c r="AW360" s="115"/>
      <c r="AX360" s="115"/>
      <c r="AY360" s="115"/>
      <c r="AZ360" s="115"/>
      <c r="BA360" s="115"/>
      <c r="BB360" s="115"/>
      <c r="BC360" s="115"/>
      <c r="BD360" s="115"/>
      <c r="BE360" s="115"/>
      <c r="BF360" s="115"/>
      <c r="BG360" s="115"/>
      <c r="BH360" s="115"/>
      <c r="BI360" s="115"/>
      <c r="BJ360" s="115"/>
      <c r="BK360" s="115"/>
      <c r="BL360" s="115"/>
      <c r="BM360" s="115"/>
      <c r="BN360" s="115"/>
      <c r="BO360" s="115"/>
      <c r="BP360" s="114"/>
      <c r="BQ360" s="114"/>
      <c r="BR360" s="114"/>
    </row>
    <row r="361" ht="15.75" customHeight="1">
      <c r="A361" s="114"/>
      <c r="B361" s="114"/>
      <c r="C361" s="114"/>
      <c r="D361" s="114"/>
      <c r="E361" s="114"/>
      <c r="F361" s="114"/>
      <c r="G361" s="114"/>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5"/>
      <c r="AL361" s="115"/>
      <c r="AM361" s="115"/>
      <c r="AN361" s="115"/>
      <c r="AO361" s="115"/>
      <c r="AP361" s="115"/>
      <c r="AQ361" s="115"/>
      <c r="AR361" s="115"/>
      <c r="AS361" s="115"/>
      <c r="AT361" s="115"/>
      <c r="AU361" s="115"/>
      <c r="AV361" s="115"/>
      <c r="AW361" s="115"/>
      <c r="AX361" s="115"/>
      <c r="AY361" s="115"/>
      <c r="AZ361" s="115"/>
      <c r="BA361" s="115"/>
      <c r="BB361" s="115"/>
      <c r="BC361" s="115"/>
      <c r="BD361" s="115"/>
      <c r="BE361" s="115"/>
      <c r="BF361" s="115"/>
      <c r="BG361" s="115"/>
      <c r="BH361" s="115"/>
      <c r="BI361" s="115"/>
      <c r="BJ361" s="115"/>
      <c r="BK361" s="115"/>
      <c r="BL361" s="115"/>
      <c r="BM361" s="115"/>
      <c r="BN361" s="115"/>
      <c r="BO361" s="115"/>
      <c r="BP361" s="114"/>
      <c r="BQ361" s="114"/>
      <c r="BR361" s="114"/>
    </row>
    <row r="362" ht="15.75" customHeight="1">
      <c r="A362" s="114"/>
      <c r="B362" s="114"/>
      <c r="C362" s="114"/>
      <c r="D362" s="114"/>
      <c r="E362" s="114"/>
      <c r="F362" s="114"/>
      <c r="G362" s="114"/>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5"/>
      <c r="AL362" s="115"/>
      <c r="AM362" s="115"/>
      <c r="AN362" s="115"/>
      <c r="AO362" s="115"/>
      <c r="AP362" s="115"/>
      <c r="AQ362" s="115"/>
      <c r="AR362" s="115"/>
      <c r="AS362" s="115"/>
      <c r="AT362" s="115"/>
      <c r="AU362" s="115"/>
      <c r="AV362" s="115"/>
      <c r="AW362" s="115"/>
      <c r="AX362" s="115"/>
      <c r="AY362" s="115"/>
      <c r="AZ362" s="115"/>
      <c r="BA362" s="115"/>
      <c r="BB362" s="115"/>
      <c r="BC362" s="115"/>
      <c r="BD362" s="115"/>
      <c r="BE362" s="115"/>
      <c r="BF362" s="115"/>
      <c r="BG362" s="115"/>
      <c r="BH362" s="115"/>
      <c r="BI362" s="115"/>
      <c r="BJ362" s="115"/>
      <c r="BK362" s="115"/>
      <c r="BL362" s="115"/>
      <c r="BM362" s="115"/>
      <c r="BN362" s="115"/>
      <c r="BO362" s="115"/>
      <c r="BP362" s="114"/>
      <c r="BQ362" s="114"/>
      <c r="BR362" s="114"/>
    </row>
    <row r="363" ht="15.75" customHeight="1">
      <c r="A363" s="114"/>
      <c r="B363" s="114"/>
      <c r="C363" s="114"/>
      <c r="D363" s="114"/>
      <c r="E363" s="114"/>
      <c r="F363" s="114"/>
      <c r="G363" s="114"/>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5"/>
      <c r="AL363" s="115"/>
      <c r="AM363" s="115"/>
      <c r="AN363" s="115"/>
      <c r="AO363" s="115"/>
      <c r="AP363" s="115"/>
      <c r="AQ363" s="115"/>
      <c r="AR363" s="115"/>
      <c r="AS363" s="115"/>
      <c r="AT363" s="115"/>
      <c r="AU363" s="115"/>
      <c r="AV363" s="115"/>
      <c r="AW363" s="115"/>
      <c r="AX363" s="115"/>
      <c r="AY363" s="115"/>
      <c r="AZ363" s="115"/>
      <c r="BA363" s="115"/>
      <c r="BB363" s="115"/>
      <c r="BC363" s="115"/>
      <c r="BD363" s="115"/>
      <c r="BE363" s="115"/>
      <c r="BF363" s="115"/>
      <c r="BG363" s="115"/>
      <c r="BH363" s="115"/>
      <c r="BI363" s="115"/>
      <c r="BJ363" s="115"/>
      <c r="BK363" s="115"/>
      <c r="BL363" s="115"/>
      <c r="BM363" s="115"/>
      <c r="BN363" s="115"/>
      <c r="BO363" s="115"/>
      <c r="BP363" s="114"/>
      <c r="BQ363" s="114"/>
      <c r="BR363" s="114"/>
    </row>
    <row r="364" ht="15.75" customHeight="1">
      <c r="A364" s="114"/>
      <c r="B364" s="114"/>
      <c r="C364" s="114"/>
      <c r="D364" s="114"/>
      <c r="E364" s="114"/>
      <c r="F364" s="114"/>
      <c r="G364" s="114"/>
      <c r="H364" s="115"/>
      <c r="I364" s="115"/>
      <c r="J364" s="115"/>
      <c r="K364" s="115"/>
      <c r="L364" s="115"/>
      <c r="M364" s="115"/>
      <c r="N364" s="115"/>
      <c r="O364" s="115"/>
      <c r="P364" s="115"/>
      <c r="Q364" s="115"/>
      <c r="R364" s="115"/>
      <c r="S364" s="115"/>
      <c r="T364" s="115"/>
      <c r="U364" s="115"/>
      <c r="V364" s="115"/>
      <c r="W364" s="115"/>
      <c r="X364" s="115"/>
      <c r="Y364" s="115"/>
      <c r="Z364" s="115"/>
      <c r="AA364" s="115"/>
      <c r="AB364" s="115"/>
      <c r="AC364" s="115"/>
      <c r="AD364" s="115"/>
      <c r="AE364" s="115"/>
      <c r="AF364" s="115"/>
      <c r="AG364" s="115"/>
      <c r="AH364" s="115"/>
      <c r="AI364" s="115"/>
      <c r="AJ364" s="115"/>
      <c r="AK364" s="115"/>
      <c r="AL364" s="115"/>
      <c r="AM364" s="115"/>
      <c r="AN364" s="115"/>
      <c r="AO364" s="115"/>
      <c r="AP364" s="115"/>
      <c r="AQ364" s="115"/>
      <c r="AR364" s="115"/>
      <c r="AS364" s="115"/>
      <c r="AT364" s="115"/>
      <c r="AU364" s="115"/>
      <c r="AV364" s="115"/>
      <c r="AW364" s="115"/>
      <c r="AX364" s="115"/>
      <c r="AY364" s="115"/>
      <c r="AZ364" s="115"/>
      <c r="BA364" s="115"/>
      <c r="BB364" s="115"/>
      <c r="BC364" s="115"/>
      <c r="BD364" s="115"/>
      <c r="BE364" s="115"/>
      <c r="BF364" s="115"/>
      <c r="BG364" s="115"/>
      <c r="BH364" s="115"/>
      <c r="BI364" s="115"/>
      <c r="BJ364" s="115"/>
      <c r="BK364" s="115"/>
      <c r="BL364" s="115"/>
      <c r="BM364" s="115"/>
      <c r="BN364" s="115"/>
      <c r="BO364" s="115"/>
      <c r="BP364" s="114"/>
      <c r="BQ364" s="114"/>
      <c r="BR364" s="114"/>
    </row>
    <row r="365" ht="15.75" customHeight="1">
      <c r="A365" s="114"/>
      <c r="B365" s="114"/>
      <c r="C365" s="114"/>
      <c r="D365" s="114"/>
      <c r="E365" s="114"/>
      <c r="F365" s="114"/>
      <c r="G365" s="114"/>
      <c r="H365" s="115"/>
      <c r="I365" s="115"/>
      <c r="J365" s="115"/>
      <c r="K365" s="115"/>
      <c r="L365" s="115"/>
      <c r="M365" s="115"/>
      <c r="N365" s="115"/>
      <c r="O365" s="115"/>
      <c r="P365" s="115"/>
      <c r="Q365" s="115"/>
      <c r="R365" s="115"/>
      <c r="S365" s="115"/>
      <c r="T365" s="115"/>
      <c r="U365" s="115"/>
      <c r="V365" s="115"/>
      <c r="W365" s="115"/>
      <c r="X365" s="115"/>
      <c r="Y365" s="115"/>
      <c r="Z365" s="115"/>
      <c r="AA365" s="115"/>
      <c r="AB365" s="115"/>
      <c r="AC365" s="115"/>
      <c r="AD365" s="115"/>
      <c r="AE365" s="115"/>
      <c r="AF365" s="115"/>
      <c r="AG365" s="115"/>
      <c r="AH365" s="115"/>
      <c r="AI365" s="115"/>
      <c r="AJ365" s="115"/>
      <c r="AK365" s="115"/>
      <c r="AL365" s="115"/>
      <c r="AM365" s="115"/>
      <c r="AN365" s="115"/>
      <c r="AO365" s="115"/>
      <c r="AP365" s="115"/>
      <c r="AQ365" s="115"/>
      <c r="AR365" s="115"/>
      <c r="AS365" s="115"/>
      <c r="AT365" s="115"/>
      <c r="AU365" s="115"/>
      <c r="AV365" s="115"/>
      <c r="AW365" s="115"/>
      <c r="AX365" s="115"/>
      <c r="AY365" s="115"/>
      <c r="AZ365" s="115"/>
      <c r="BA365" s="115"/>
      <c r="BB365" s="115"/>
      <c r="BC365" s="115"/>
      <c r="BD365" s="115"/>
      <c r="BE365" s="115"/>
      <c r="BF365" s="115"/>
      <c r="BG365" s="115"/>
      <c r="BH365" s="115"/>
      <c r="BI365" s="115"/>
      <c r="BJ365" s="115"/>
      <c r="BK365" s="115"/>
      <c r="BL365" s="115"/>
      <c r="BM365" s="115"/>
      <c r="BN365" s="115"/>
      <c r="BO365" s="115"/>
      <c r="BP365" s="114"/>
      <c r="BQ365" s="114"/>
      <c r="BR365" s="114"/>
    </row>
    <row r="366" ht="15.75" customHeight="1">
      <c r="A366" s="114"/>
      <c r="B366" s="114"/>
      <c r="C366" s="114"/>
      <c r="D366" s="114"/>
      <c r="E366" s="114"/>
      <c r="F366" s="114"/>
      <c r="G366" s="114"/>
      <c r="H366" s="115"/>
      <c r="I366" s="115"/>
      <c r="J366" s="115"/>
      <c r="K366" s="115"/>
      <c r="L366" s="115"/>
      <c r="M366" s="115"/>
      <c r="N366" s="115"/>
      <c r="O366" s="115"/>
      <c r="P366" s="115"/>
      <c r="Q366" s="115"/>
      <c r="R366" s="115"/>
      <c r="S366" s="115"/>
      <c r="T366" s="115"/>
      <c r="U366" s="115"/>
      <c r="V366" s="115"/>
      <c r="W366" s="115"/>
      <c r="X366" s="115"/>
      <c r="Y366" s="115"/>
      <c r="Z366" s="115"/>
      <c r="AA366" s="115"/>
      <c r="AB366" s="115"/>
      <c r="AC366" s="115"/>
      <c r="AD366" s="115"/>
      <c r="AE366" s="115"/>
      <c r="AF366" s="115"/>
      <c r="AG366" s="115"/>
      <c r="AH366" s="115"/>
      <c r="AI366" s="115"/>
      <c r="AJ366" s="115"/>
      <c r="AK366" s="115"/>
      <c r="AL366" s="115"/>
      <c r="AM366" s="115"/>
      <c r="AN366" s="115"/>
      <c r="AO366" s="115"/>
      <c r="AP366" s="115"/>
      <c r="AQ366" s="115"/>
      <c r="AR366" s="115"/>
      <c r="AS366" s="115"/>
      <c r="AT366" s="115"/>
      <c r="AU366" s="115"/>
      <c r="AV366" s="115"/>
      <c r="AW366" s="115"/>
      <c r="AX366" s="115"/>
      <c r="AY366" s="115"/>
      <c r="AZ366" s="115"/>
      <c r="BA366" s="115"/>
      <c r="BB366" s="115"/>
      <c r="BC366" s="115"/>
      <c r="BD366" s="115"/>
      <c r="BE366" s="115"/>
      <c r="BF366" s="115"/>
      <c r="BG366" s="115"/>
      <c r="BH366" s="115"/>
      <c r="BI366" s="115"/>
      <c r="BJ366" s="115"/>
      <c r="BK366" s="115"/>
      <c r="BL366" s="115"/>
      <c r="BM366" s="115"/>
      <c r="BN366" s="115"/>
      <c r="BO366" s="115"/>
      <c r="BP366" s="114"/>
      <c r="BQ366" s="114"/>
      <c r="BR366" s="114"/>
    </row>
    <row r="367" ht="15.75" customHeight="1">
      <c r="A367" s="114"/>
      <c r="B367" s="114"/>
      <c r="C367" s="114"/>
      <c r="D367" s="114"/>
      <c r="E367" s="114"/>
      <c r="F367" s="114"/>
      <c r="G367" s="114"/>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5"/>
      <c r="AY367" s="115"/>
      <c r="AZ367" s="115"/>
      <c r="BA367" s="115"/>
      <c r="BB367" s="115"/>
      <c r="BC367" s="115"/>
      <c r="BD367" s="115"/>
      <c r="BE367" s="115"/>
      <c r="BF367" s="115"/>
      <c r="BG367" s="115"/>
      <c r="BH367" s="115"/>
      <c r="BI367" s="115"/>
      <c r="BJ367" s="115"/>
      <c r="BK367" s="115"/>
      <c r="BL367" s="115"/>
      <c r="BM367" s="115"/>
      <c r="BN367" s="115"/>
      <c r="BO367" s="115"/>
      <c r="BP367" s="114"/>
      <c r="BQ367" s="114"/>
      <c r="BR367" s="114"/>
    </row>
    <row r="368" ht="15.75" customHeight="1">
      <c r="A368" s="114"/>
      <c r="B368" s="114"/>
      <c r="C368" s="114"/>
      <c r="D368" s="114"/>
      <c r="E368" s="114"/>
      <c r="F368" s="114"/>
      <c r="G368" s="114"/>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15"/>
      <c r="AY368" s="115"/>
      <c r="AZ368" s="115"/>
      <c r="BA368" s="115"/>
      <c r="BB368" s="115"/>
      <c r="BC368" s="115"/>
      <c r="BD368" s="115"/>
      <c r="BE368" s="115"/>
      <c r="BF368" s="115"/>
      <c r="BG368" s="115"/>
      <c r="BH368" s="115"/>
      <c r="BI368" s="115"/>
      <c r="BJ368" s="115"/>
      <c r="BK368" s="115"/>
      <c r="BL368" s="115"/>
      <c r="BM368" s="115"/>
      <c r="BN368" s="115"/>
      <c r="BO368" s="115"/>
      <c r="BP368" s="114"/>
      <c r="BQ368" s="114"/>
      <c r="BR368" s="114"/>
    </row>
    <row r="369" ht="15.75" customHeight="1">
      <c r="A369" s="114"/>
      <c r="B369" s="114"/>
      <c r="C369" s="114"/>
      <c r="D369" s="114"/>
      <c r="E369" s="114"/>
      <c r="F369" s="114"/>
      <c r="G369" s="114"/>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15"/>
      <c r="AY369" s="115"/>
      <c r="AZ369" s="115"/>
      <c r="BA369" s="115"/>
      <c r="BB369" s="115"/>
      <c r="BC369" s="115"/>
      <c r="BD369" s="115"/>
      <c r="BE369" s="115"/>
      <c r="BF369" s="115"/>
      <c r="BG369" s="115"/>
      <c r="BH369" s="115"/>
      <c r="BI369" s="115"/>
      <c r="BJ369" s="115"/>
      <c r="BK369" s="115"/>
      <c r="BL369" s="115"/>
      <c r="BM369" s="115"/>
      <c r="BN369" s="115"/>
      <c r="BO369" s="115"/>
      <c r="BP369" s="114"/>
      <c r="BQ369" s="114"/>
      <c r="BR369" s="114"/>
    </row>
    <row r="370" ht="15.75" customHeight="1">
      <c r="A370" s="114"/>
      <c r="B370" s="114"/>
      <c r="C370" s="114"/>
      <c r="D370" s="114"/>
      <c r="E370" s="114"/>
      <c r="F370" s="114"/>
      <c r="G370" s="114"/>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5"/>
      <c r="AL370" s="115"/>
      <c r="AM370" s="115"/>
      <c r="AN370" s="115"/>
      <c r="AO370" s="115"/>
      <c r="AP370" s="115"/>
      <c r="AQ370" s="115"/>
      <c r="AR370" s="115"/>
      <c r="AS370" s="115"/>
      <c r="AT370" s="115"/>
      <c r="AU370" s="115"/>
      <c r="AV370" s="115"/>
      <c r="AW370" s="115"/>
      <c r="AX370" s="115"/>
      <c r="AY370" s="115"/>
      <c r="AZ370" s="115"/>
      <c r="BA370" s="115"/>
      <c r="BB370" s="115"/>
      <c r="BC370" s="115"/>
      <c r="BD370" s="115"/>
      <c r="BE370" s="115"/>
      <c r="BF370" s="115"/>
      <c r="BG370" s="115"/>
      <c r="BH370" s="115"/>
      <c r="BI370" s="115"/>
      <c r="BJ370" s="115"/>
      <c r="BK370" s="115"/>
      <c r="BL370" s="115"/>
      <c r="BM370" s="115"/>
      <c r="BN370" s="115"/>
      <c r="BO370" s="115"/>
      <c r="BP370" s="114"/>
      <c r="BQ370" s="114"/>
      <c r="BR370" s="114"/>
    </row>
    <row r="371" ht="15.75" customHeight="1">
      <c r="A371" s="114"/>
      <c r="B371" s="114"/>
      <c r="C371" s="114"/>
      <c r="D371" s="114"/>
      <c r="E371" s="114"/>
      <c r="F371" s="114"/>
      <c r="G371" s="114"/>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5"/>
      <c r="AL371" s="115"/>
      <c r="AM371" s="115"/>
      <c r="AN371" s="115"/>
      <c r="AO371" s="115"/>
      <c r="AP371" s="115"/>
      <c r="AQ371" s="115"/>
      <c r="AR371" s="115"/>
      <c r="AS371" s="115"/>
      <c r="AT371" s="115"/>
      <c r="AU371" s="115"/>
      <c r="AV371" s="115"/>
      <c r="AW371" s="115"/>
      <c r="AX371" s="115"/>
      <c r="AY371" s="115"/>
      <c r="AZ371" s="115"/>
      <c r="BA371" s="115"/>
      <c r="BB371" s="115"/>
      <c r="BC371" s="115"/>
      <c r="BD371" s="115"/>
      <c r="BE371" s="115"/>
      <c r="BF371" s="115"/>
      <c r="BG371" s="115"/>
      <c r="BH371" s="115"/>
      <c r="BI371" s="115"/>
      <c r="BJ371" s="115"/>
      <c r="BK371" s="115"/>
      <c r="BL371" s="115"/>
      <c r="BM371" s="115"/>
      <c r="BN371" s="115"/>
      <c r="BO371" s="115"/>
      <c r="BP371" s="114"/>
      <c r="BQ371" s="114"/>
      <c r="BR371" s="114"/>
    </row>
    <row r="372" ht="15.75" customHeight="1">
      <c r="A372" s="114"/>
      <c r="B372" s="114"/>
      <c r="C372" s="114"/>
      <c r="D372" s="114"/>
      <c r="E372" s="114"/>
      <c r="F372" s="114"/>
      <c r="G372" s="114"/>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5"/>
      <c r="AL372" s="115"/>
      <c r="AM372" s="115"/>
      <c r="AN372" s="115"/>
      <c r="AO372" s="115"/>
      <c r="AP372" s="115"/>
      <c r="AQ372" s="115"/>
      <c r="AR372" s="115"/>
      <c r="AS372" s="115"/>
      <c r="AT372" s="115"/>
      <c r="AU372" s="115"/>
      <c r="AV372" s="115"/>
      <c r="AW372" s="115"/>
      <c r="AX372" s="115"/>
      <c r="AY372" s="115"/>
      <c r="AZ372" s="115"/>
      <c r="BA372" s="115"/>
      <c r="BB372" s="115"/>
      <c r="BC372" s="115"/>
      <c r="BD372" s="115"/>
      <c r="BE372" s="115"/>
      <c r="BF372" s="115"/>
      <c r="BG372" s="115"/>
      <c r="BH372" s="115"/>
      <c r="BI372" s="115"/>
      <c r="BJ372" s="115"/>
      <c r="BK372" s="115"/>
      <c r="BL372" s="115"/>
      <c r="BM372" s="115"/>
      <c r="BN372" s="115"/>
      <c r="BO372" s="115"/>
      <c r="BP372" s="114"/>
      <c r="BQ372" s="114"/>
      <c r="BR372" s="114"/>
    </row>
    <row r="373" ht="15.75" customHeight="1">
      <c r="A373" s="114"/>
      <c r="B373" s="114"/>
      <c r="C373" s="114"/>
      <c r="D373" s="114"/>
      <c r="E373" s="114"/>
      <c r="F373" s="114"/>
      <c r="G373" s="114"/>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5"/>
      <c r="AL373" s="115"/>
      <c r="AM373" s="115"/>
      <c r="AN373" s="115"/>
      <c r="AO373" s="115"/>
      <c r="AP373" s="115"/>
      <c r="AQ373" s="115"/>
      <c r="AR373" s="115"/>
      <c r="AS373" s="115"/>
      <c r="AT373" s="115"/>
      <c r="AU373" s="115"/>
      <c r="AV373" s="115"/>
      <c r="AW373" s="115"/>
      <c r="AX373" s="115"/>
      <c r="AY373" s="115"/>
      <c r="AZ373" s="115"/>
      <c r="BA373" s="115"/>
      <c r="BB373" s="115"/>
      <c r="BC373" s="115"/>
      <c r="BD373" s="115"/>
      <c r="BE373" s="115"/>
      <c r="BF373" s="115"/>
      <c r="BG373" s="115"/>
      <c r="BH373" s="115"/>
      <c r="BI373" s="115"/>
      <c r="BJ373" s="115"/>
      <c r="BK373" s="115"/>
      <c r="BL373" s="115"/>
      <c r="BM373" s="115"/>
      <c r="BN373" s="115"/>
      <c r="BO373" s="115"/>
      <c r="BP373" s="114"/>
      <c r="BQ373" s="114"/>
      <c r="BR373" s="114"/>
    </row>
    <row r="374" ht="15.75" customHeight="1">
      <c r="A374" s="114"/>
      <c r="B374" s="114"/>
      <c r="C374" s="114"/>
      <c r="D374" s="114"/>
      <c r="E374" s="114"/>
      <c r="F374" s="114"/>
      <c r="G374" s="114"/>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5"/>
      <c r="AL374" s="115"/>
      <c r="AM374" s="115"/>
      <c r="AN374" s="115"/>
      <c r="AO374" s="115"/>
      <c r="AP374" s="115"/>
      <c r="AQ374" s="115"/>
      <c r="AR374" s="115"/>
      <c r="AS374" s="115"/>
      <c r="AT374" s="115"/>
      <c r="AU374" s="115"/>
      <c r="AV374" s="115"/>
      <c r="AW374" s="115"/>
      <c r="AX374" s="115"/>
      <c r="AY374" s="115"/>
      <c r="AZ374" s="115"/>
      <c r="BA374" s="115"/>
      <c r="BB374" s="115"/>
      <c r="BC374" s="115"/>
      <c r="BD374" s="115"/>
      <c r="BE374" s="115"/>
      <c r="BF374" s="115"/>
      <c r="BG374" s="115"/>
      <c r="BH374" s="115"/>
      <c r="BI374" s="115"/>
      <c r="BJ374" s="115"/>
      <c r="BK374" s="115"/>
      <c r="BL374" s="115"/>
      <c r="BM374" s="115"/>
      <c r="BN374" s="115"/>
      <c r="BO374" s="115"/>
      <c r="BP374" s="114"/>
      <c r="BQ374" s="114"/>
      <c r="BR374" s="114"/>
    </row>
    <row r="375" ht="15.75" customHeight="1">
      <c r="A375" s="114"/>
      <c r="B375" s="114"/>
      <c r="C375" s="114"/>
      <c r="D375" s="114"/>
      <c r="E375" s="114"/>
      <c r="F375" s="114"/>
      <c r="G375" s="114"/>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5"/>
      <c r="AL375" s="115"/>
      <c r="AM375" s="115"/>
      <c r="AN375" s="115"/>
      <c r="AO375" s="115"/>
      <c r="AP375" s="115"/>
      <c r="AQ375" s="115"/>
      <c r="AR375" s="115"/>
      <c r="AS375" s="115"/>
      <c r="AT375" s="115"/>
      <c r="AU375" s="115"/>
      <c r="AV375" s="115"/>
      <c r="AW375" s="115"/>
      <c r="AX375" s="115"/>
      <c r="AY375" s="115"/>
      <c r="AZ375" s="115"/>
      <c r="BA375" s="115"/>
      <c r="BB375" s="115"/>
      <c r="BC375" s="115"/>
      <c r="BD375" s="115"/>
      <c r="BE375" s="115"/>
      <c r="BF375" s="115"/>
      <c r="BG375" s="115"/>
      <c r="BH375" s="115"/>
      <c r="BI375" s="115"/>
      <c r="BJ375" s="115"/>
      <c r="BK375" s="115"/>
      <c r="BL375" s="115"/>
      <c r="BM375" s="115"/>
      <c r="BN375" s="115"/>
      <c r="BO375" s="115"/>
      <c r="BP375" s="114"/>
      <c r="BQ375" s="114"/>
      <c r="BR375" s="114"/>
    </row>
    <row r="376" ht="15.75" customHeight="1">
      <c r="A376" s="114"/>
      <c r="B376" s="114"/>
      <c r="C376" s="114"/>
      <c r="D376" s="114"/>
      <c r="E376" s="114"/>
      <c r="F376" s="114"/>
      <c r="G376" s="114"/>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5"/>
      <c r="AL376" s="115"/>
      <c r="AM376" s="115"/>
      <c r="AN376" s="115"/>
      <c r="AO376" s="115"/>
      <c r="AP376" s="115"/>
      <c r="AQ376" s="115"/>
      <c r="AR376" s="115"/>
      <c r="AS376" s="115"/>
      <c r="AT376" s="115"/>
      <c r="AU376" s="115"/>
      <c r="AV376" s="115"/>
      <c r="AW376" s="115"/>
      <c r="AX376" s="115"/>
      <c r="AY376" s="115"/>
      <c r="AZ376" s="115"/>
      <c r="BA376" s="115"/>
      <c r="BB376" s="115"/>
      <c r="BC376" s="115"/>
      <c r="BD376" s="115"/>
      <c r="BE376" s="115"/>
      <c r="BF376" s="115"/>
      <c r="BG376" s="115"/>
      <c r="BH376" s="115"/>
      <c r="BI376" s="115"/>
      <c r="BJ376" s="115"/>
      <c r="BK376" s="115"/>
      <c r="BL376" s="115"/>
      <c r="BM376" s="115"/>
      <c r="BN376" s="115"/>
      <c r="BO376" s="115"/>
      <c r="BP376" s="114"/>
      <c r="BQ376" s="114"/>
      <c r="BR376" s="114"/>
    </row>
    <row r="377" ht="15.75" customHeight="1">
      <c r="A377" s="114"/>
      <c r="B377" s="114"/>
      <c r="C377" s="114"/>
      <c r="D377" s="114"/>
      <c r="E377" s="114"/>
      <c r="F377" s="114"/>
      <c r="G377" s="114"/>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5"/>
      <c r="AL377" s="115"/>
      <c r="AM377" s="115"/>
      <c r="AN377" s="115"/>
      <c r="AO377" s="115"/>
      <c r="AP377" s="115"/>
      <c r="AQ377" s="115"/>
      <c r="AR377" s="115"/>
      <c r="AS377" s="115"/>
      <c r="AT377" s="115"/>
      <c r="AU377" s="115"/>
      <c r="AV377" s="115"/>
      <c r="AW377" s="115"/>
      <c r="AX377" s="115"/>
      <c r="AY377" s="115"/>
      <c r="AZ377" s="115"/>
      <c r="BA377" s="115"/>
      <c r="BB377" s="115"/>
      <c r="BC377" s="115"/>
      <c r="BD377" s="115"/>
      <c r="BE377" s="115"/>
      <c r="BF377" s="115"/>
      <c r="BG377" s="115"/>
      <c r="BH377" s="115"/>
      <c r="BI377" s="115"/>
      <c r="BJ377" s="115"/>
      <c r="BK377" s="115"/>
      <c r="BL377" s="115"/>
      <c r="BM377" s="115"/>
      <c r="BN377" s="115"/>
      <c r="BO377" s="115"/>
      <c r="BP377" s="114"/>
      <c r="BQ377" s="114"/>
      <c r="BR377" s="114"/>
    </row>
    <row r="378" ht="15.75" customHeight="1">
      <c r="A378" s="114"/>
      <c r="B378" s="114"/>
      <c r="C378" s="114"/>
      <c r="D378" s="114"/>
      <c r="E378" s="114"/>
      <c r="F378" s="114"/>
      <c r="G378" s="114"/>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5"/>
      <c r="AL378" s="115"/>
      <c r="AM378" s="115"/>
      <c r="AN378" s="115"/>
      <c r="AO378" s="115"/>
      <c r="AP378" s="115"/>
      <c r="AQ378" s="115"/>
      <c r="AR378" s="115"/>
      <c r="AS378" s="115"/>
      <c r="AT378" s="115"/>
      <c r="AU378" s="115"/>
      <c r="AV378" s="115"/>
      <c r="AW378" s="115"/>
      <c r="AX378" s="115"/>
      <c r="AY378" s="115"/>
      <c r="AZ378" s="115"/>
      <c r="BA378" s="115"/>
      <c r="BB378" s="115"/>
      <c r="BC378" s="115"/>
      <c r="BD378" s="115"/>
      <c r="BE378" s="115"/>
      <c r="BF378" s="115"/>
      <c r="BG378" s="115"/>
      <c r="BH378" s="115"/>
      <c r="BI378" s="115"/>
      <c r="BJ378" s="115"/>
      <c r="BK378" s="115"/>
      <c r="BL378" s="115"/>
      <c r="BM378" s="115"/>
      <c r="BN378" s="115"/>
      <c r="BO378" s="115"/>
      <c r="BP378" s="114"/>
      <c r="BQ378" s="114"/>
      <c r="BR378" s="114"/>
    </row>
    <row r="379" ht="15.75" customHeight="1">
      <c r="A379" s="114"/>
      <c r="B379" s="114"/>
      <c r="C379" s="114"/>
      <c r="D379" s="114"/>
      <c r="E379" s="114"/>
      <c r="F379" s="114"/>
      <c r="G379" s="114"/>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5"/>
      <c r="AL379" s="115"/>
      <c r="AM379" s="115"/>
      <c r="AN379" s="115"/>
      <c r="AO379" s="115"/>
      <c r="AP379" s="115"/>
      <c r="AQ379" s="115"/>
      <c r="AR379" s="115"/>
      <c r="AS379" s="115"/>
      <c r="AT379" s="115"/>
      <c r="AU379" s="115"/>
      <c r="AV379" s="115"/>
      <c r="AW379" s="115"/>
      <c r="AX379" s="115"/>
      <c r="AY379" s="115"/>
      <c r="AZ379" s="115"/>
      <c r="BA379" s="115"/>
      <c r="BB379" s="115"/>
      <c r="BC379" s="115"/>
      <c r="BD379" s="115"/>
      <c r="BE379" s="115"/>
      <c r="BF379" s="115"/>
      <c r="BG379" s="115"/>
      <c r="BH379" s="115"/>
      <c r="BI379" s="115"/>
      <c r="BJ379" s="115"/>
      <c r="BK379" s="115"/>
      <c r="BL379" s="115"/>
      <c r="BM379" s="115"/>
      <c r="BN379" s="115"/>
      <c r="BO379" s="115"/>
      <c r="BP379" s="114"/>
      <c r="BQ379" s="114"/>
      <c r="BR379" s="114"/>
    </row>
    <row r="380" ht="15.75" customHeight="1">
      <c r="A380" s="114"/>
      <c r="B380" s="114"/>
      <c r="C380" s="114"/>
      <c r="D380" s="114"/>
      <c r="E380" s="114"/>
      <c r="F380" s="114"/>
      <c r="G380" s="114"/>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5"/>
      <c r="AL380" s="115"/>
      <c r="AM380" s="115"/>
      <c r="AN380" s="115"/>
      <c r="AO380" s="115"/>
      <c r="AP380" s="115"/>
      <c r="AQ380" s="115"/>
      <c r="AR380" s="115"/>
      <c r="AS380" s="115"/>
      <c r="AT380" s="115"/>
      <c r="AU380" s="115"/>
      <c r="AV380" s="115"/>
      <c r="AW380" s="115"/>
      <c r="AX380" s="115"/>
      <c r="AY380" s="115"/>
      <c r="AZ380" s="115"/>
      <c r="BA380" s="115"/>
      <c r="BB380" s="115"/>
      <c r="BC380" s="115"/>
      <c r="BD380" s="115"/>
      <c r="BE380" s="115"/>
      <c r="BF380" s="115"/>
      <c r="BG380" s="115"/>
      <c r="BH380" s="115"/>
      <c r="BI380" s="115"/>
      <c r="BJ380" s="115"/>
      <c r="BK380" s="115"/>
      <c r="BL380" s="115"/>
      <c r="BM380" s="115"/>
      <c r="BN380" s="115"/>
      <c r="BO380" s="115"/>
      <c r="BP380" s="114"/>
      <c r="BQ380" s="114"/>
      <c r="BR380" s="114"/>
    </row>
    <row r="381" ht="15.75" customHeight="1">
      <c r="A381" s="114"/>
      <c r="B381" s="114"/>
      <c r="C381" s="114"/>
      <c r="D381" s="114"/>
      <c r="E381" s="114"/>
      <c r="F381" s="114"/>
      <c r="G381" s="114"/>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5"/>
      <c r="AL381" s="115"/>
      <c r="AM381" s="115"/>
      <c r="AN381" s="115"/>
      <c r="AO381" s="115"/>
      <c r="AP381" s="115"/>
      <c r="AQ381" s="115"/>
      <c r="AR381" s="115"/>
      <c r="AS381" s="115"/>
      <c r="AT381" s="115"/>
      <c r="AU381" s="115"/>
      <c r="AV381" s="115"/>
      <c r="AW381" s="115"/>
      <c r="AX381" s="115"/>
      <c r="AY381" s="115"/>
      <c r="AZ381" s="115"/>
      <c r="BA381" s="115"/>
      <c r="BB381" s="115"/>
      <c r="BC381" s="115"/>
      <c r="BD381" s="115"/>
      <c r="BE381" s="115"/>
      <c r="BF381" s="115"/>
      <c r="BG381" s="115"/>
      <c r="BH381" s="115"/>
      <c r="BI381" s="115"/>
      <c r="BJ381" s="115"/>
      <c r="BK381" s="115"/>
      <c r="BL381" s="115"/>
      <c r="BM381" s="115"/>
      <c r="BN381" s="115"/>
      <c r="BO381" s="115"/>
      <c r="BP381" s="114"/>
      <c r="BQ381" s="114"/>
      <c r="BR381" s="114"/>
    </row>
    <row r="382" ht="15.75" customHeight="1">
      <c r="A382" s="114"/>
      <c r="B382" s="114"/>
      <c r="C382" s="114"/>
      <c r="D382" s="114"/>
      <c r="E382" s="114"/>
      <c r="F382" s="114"/>
      <c r="G382" s="114"/>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5"/>
      <c r="AL382" s="115"/>
      <c r="AM382" s="115"/>
      <c r="AN382" s="115"/>
      <c r="AO382" s="115"/>
      <c r="AP382" s="115"/>
      <c r="AQ382" s="115"/>
      <c r="AR382" s="115"/>
      <c r="AS382" s="115"/>
      <c r="AT382" s="115"/>
      <c r="AU382" s="115"/>
      <c r="AV382" s="115"/>
      <c r="AW382" s="115"/>
      <c r="AX382" s="115"/>
      <c r="AY382" s="115"/>
      <c r="AZ382" s="115"/>
      <c r="BA382" s="115"/>
      <c r="BB382" s="115"/>
      <c r="BC382" s="115"/>
      <c r="BD382" s="115"/>
      <c r="BE382" s="115"/>
      <c r="BF382" s="115"/>
      <c r="BG382" s="115"/>
      <c r="BH382" s="115"/>
      <c r="BI382" s="115"/>
      <c r="BJ382" s="115"/>
      <c r="BK382" s="115"/>
      <c r="BL382" s="115"/>
      <c r="BM382" s="115"/>
      <c r="BN382" s="115"/>
      <c r="BO382" s="115"/>
      <c r="BP382" s="114"/>
      <c r="BQ382" s="114"/>
      <c r="BR382" s="114"/>
    </row>
    <row r="383" ht="15.75" customHeight="1">
      <c r="A383" s="114"/>
      <c r="B383" s="114"/>
      <c r="C383" s="114"/>
      <c r="D383" s="114"/>
      <c r="E383" s="114"/>
      <c r="F383" s="114"/>
      <c r="G383" s="114"/>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5"/>
      <c r="AL383" s="115"/>
      <c r="AM383" s="115"/>
      <c r="AN383" s="115"/>
      <c r="AO383" s="115"/>
      <c r="AP383" s="115"/>
      <c r="AQ383" s="115"/>
      <c r="AR383" s="115"/>
      <c r="AS383" s="115"/>
      <c r="AT383" s="115"/>
      <c r="AU383" s="115"/>
      <c r="AV383" s="115"/>
      <c r="AW383" s="115"/>
      <c r="AX383" s="115"/>
      <c r="AY383" s="115"/>
      <c r="AZ383" s="115"/>
      <c r="BA383" s="115"/>
      <c r="BB383" s="115"/>
      <c r="BC383" s="115"/>
      <c r="BD383" s="115"/>
      <c r="BE383" s="115"/>
      <c r="BF383" s="115"/>
      <c r="BG383" s="115"/>
      <c r="BH383" s="115"/>
      <c r="BI383" s="115"/>
      <c r="BJ383" s="115"/>
      <c r="BK383" s="115"/>
      <c r="BL383" s="115"/>
      <c r="BM383" s="115"/>
      <c r="BN383" s="115"/>
      <c r="BO383" s="115"/>
      <c r="BP383" s="114"/>
      <c r="BQ383" s="114"/>
      <c r="BR383" s="114"/>
    </row>
    <row r="384" ht="15.75" customHeight="1">
      <c r="A384" s="114"/>
      <c r="B384" s="114"/>
      <c r="C384" s="114"/>
      <c r="D384" s="114"/>
      <c r="E384" s="114"/>
      <c r="F384" s="114"/>
      <c r="G384" s="114"/>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5"/>
      <c r="AL384" s="115"/>
      <c r="AM384" s="115"/>
      <c r="AN384" s="115"/>
      <c r="AO384" s="115"/>
      <c r="AP384" s="115"/>
      <c r="AQ384" s="115"/>
      <c r="AR384" s="115"/>
      <c r="AS384" s="115"/>
      <c r="AT384" s="115"/>
      <c r="AU384" s="115"/>
      <c r="AV384" s="115"/>
      <c r="AW384" s="115"/>
      <c r="AX384" s="115"/>
      <c r="AY384" s="115"/>
      <c r="AZ384" s="115"/>
      <c r="BA384" s="115"/>
      <c r="BB384" s="115"/>
      <c r="BC384" s="115"/>
      <c r="BD384" s="115"/>
      <c r="BE384" s="115"/>
      <c r="BF384" s="115"/>
      <c r="BG384" s="115"/>
      <c r="BH384" s="115"/>
      <c r="BI384" s="115"/>
      <c r="BJ384" s="115"/>
      <c r="BK384" s="115"/>
      <c r="BL384" s="115"/>
      <c r="BM384" s="115"/>
      <c r="BN384" s="115"/>
      <c r="BO384" s="115"/>
      <c r="BP384" s="114"/>
      <c r="BQ384" s="114"/>
      <c r="BR384" s="114"/>
    </row>
    <row r="385" ht="15.75" customHeight="1">
      <c r="A385" s="114"/>
      <c r="B385" s="114"/>
      <c r="C385" s="114"/>
      <c r="D385" s="114"/>
      <c r="E385" s="114"/>
      <c r="F385" s="114"/>
      <c r="G385" s="114"/>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5"/>
      <c r="AL385" s="115"/>
      <c r="AM385" s="115"/>
      <c r="AN385" s="115"/>
      <c r="AO385" s="115"/>
      <c r="AP385" s="115"/>
      <c r="AQ385" s="115"/>
      <c r="AR385" s="115"/>
      <c r="AS385" s="115"/>
      <c r="AT385" s="115"/>
      <c r="AU385" s="115"/>
      <c r="AV385" s="115"/>
      <c r="AW385" s="115"/>
      <c r="AX385" s="115"/>
      <c r="AY385" s="115"/>
      <c r="AZ385" s="115"/>
      <c r="BA385" s="115"/>
      <c r="BB385" s="115"/>
      <c r="BC385" s="115"/>
      <c r="BD385" s="115"/>
      <c r="BE385" s="115"/>
      <c r="BF385" s="115"/>
      <c r="BG385" s="115"/>
      <c r="BH385" s="115"/>
      <c r="BI385" s="115"/>
      <c r="BJ385" s="115"/>
      <c r="BK385" s="115"/>
      <c r="BL385" s="115"/>
      <c r="BM385" s="115"/>
      <c r="BN385" s="115"/>
      <c r="BO385" s="115"/>
      <c r="BP385" s="114"/>
      <c r="BQ385" s="114"/>
      <c r="BR385" s="114"/>
    </row>
    <row r="386" ht="15.75" customHeight="1">
      <c r="A386" s="114"/>
      <c r="B386" s="114"/>
      <c r="C386" s="114"/>
      <c r="D386" s="114"/>
      <c r="E386" s="114"/>
      <c r="F386" s="114"/>
      <c r="G386" s="114"/>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5"/>
      <c r="AL386" s="115"/>
      <c r="AM386" s="115"/>
      <c r="AN386" s="115"/>
      <c r="AO386" s="115"/>
      <c r="AP386" s="115"/>
      <c r="AQ386" s="115"/>
      <c r="AR386" s="115"/>
      <c r="AS386" s="115"/>
      <c r="AT386" s="115"/>
      <c r="AU386" s="115"/>
      <c r="AV386" s="115"/>
      <c r="AW386" s="115"/>
      <c r="AX386" s="115"/>
      <c r="AY386" s="115"/>
      <c r="AZ386" s="115"/>
      <c r="BA386" s="115"/>
      <c r="BB386" s="115"/>
      <c r="BC386" s="115"/>
      <c r="BD386" s="115"/>
      <c r="BE386" s="115"/>
      <c r="BF386" s="115"/>
      <c r="BG386" s="115"/>
      <c r="BH386" s="115"/>
      <c r="BI386" s="115"/>
      <c r="BJ386" s="115"/>
      <c r="BK386" s="115"/>
      <c r="BL386" s="115"/>
      <c r="BM386" s="115"/>
      <c r="BN386" s="115"/>
      <c r="BO386" s="115"/>
      <c r="BP386" s="114"/>
      <c r="BQ386" s="114"/>
      <c r="BR386" s="114"/>
    </row>
    <row r="387" ht="15.75" customHeight="1">
      <c r="A387" s="114"/>
      <c r="B387" s="114"/>
      <c r="C387" s="114"/>
      <c r="D387" s="114"/>
      <c r="E387" s="114"/>
      <c r="F387" s="114"/>
      <c r="G387" s="114"/>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5"/>
      <c r="AL387" s="115"/>
      <c r="AM387" s="115"/>
      <c r="AN387" s="115"/>
      <c r="AO387" s="115"/>
      <c r="AP387" s="115"/>
      <c r="AQ387" s="115"/>
      <c r="AR387" s="115"/>
      <c r="AS387" s="115"/>
      <c r="AT387" s="115"/>
      <c r="AU387" s="115"/>
      <c r="AV387" s="115"/>
      <c r="AW387" s="115"/>
      <c r="AX387" s="115"/>
      <c r="AY387" s="115"/>
      <c r="AZ387" s="115"/>
      <c r="BA387" s="115"/>
      <c r="BB387" s="115"/>
      <c r="BC387" s="115"/>
      <c r="BD387" s="115"/>
      <c r="BE387" s="115"/>
      <c r="BF387" s="115"/>
      <c r="BG387" s="115"/>
      <c r="BH387" s="115"/>
      <c r="BI387" s="115"/>
      <c r="BJ387" s="115"/>
      <c r="BK387" s="115"/>
      <c r="BL387" s="115"/>
      <c r="BM387" s="115"/>
      <c r="BN387" s="115"/>
      <c r="BO387" s="115"/>
      <c r="BP387" s="114"/>
      <c r="BQ387" s="114"/>
      <c r="BR387" s="114"/>
    </row>
    <row r="388" ht="15.75" customHeight="1">
      <c r="A388" s="114"/>
      <c r="B388" s="114"/>
      <c r="C388" s="114"/>
      <c r="D388" s="114"/>
      <c r="E388" s="114"/>
      <c r="F388" s="114"/>
      <c r="G388" s="114"/>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5"/>
      <c r="AL388" s="115"/>
      <c r="AM388" s="115"/>
      <c r="AN388" s="115"/>
      <c r="AO388" s="115"/>
      <c r="AP388" s="115"/>
      <c r="AQ388" s="115"/>
      <c r="AR388" s="115"/>
      <c r="AS388" s="115"/>
      <c r="AT388" s="115"/>
      <c r="AU388" s="115"/>
      <c r="AV388" s="115"/>
      <c r="AW388" s="115"/>
      <c r="AX388" s="115"/>
      <c r="AY388" s="115"/>
      <c r="AZ388" s="115"/>
      <c r="BA388" s="115"/>
      <c r="BB388" s="115"/>
      <c r="BC388" s="115"/>
      <c r="BD388" s="115"/>
      <c r="BE388" s="115"/>
      <c r="BF388" s="115"/>
      <c r="BG388" s="115"/>
      <c r="BH388" s="115"/>
      <c r="BI388" s="115"/>
      <c r="BJ388" s="115"/>
      <c r="BK388" s="115"/>
      <c r="BL388" s="115"/>
      <c r="BM388" s="115"/>
      <c r="BN388" s="115"/>
      <c r="BO388" s="115"/>
      <c r="BP388" s="114"/>
      <c r="BQ388" s="114"/>
      <c r="BR388" s="114"/>
    </row>
    <row r="389" ht="15.75" customHeight="1">
      <c r="A389" s="114"/>
      <c r="B389" s="114"/>
      <c r="C389" s="114"/>
      <c r="D389" s="114"/>
      <c r="E389" s="114"/>
      <c r="F389" s="114"/>
      <c r="G389" s="114"/>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5"/>
      <c r="AL389" s="115"/>
      <c r="AM389" s="115"/>
      <c r="AN389" s="115"/>
      <c r="AO389" s="115"/>
      <c r="AP389" s="115"/>
      <c r="AQ389" s="115"/>
      <c r="AR389" s="115"/>
      <c r="AS389" s="115"/>
      <c r="AT389" s="115"/>
      <c r="AU389" s="115"/>
      <c r="AV389" s="115"/>
      <c r="AW389" s="115"/>
      <c r="AX389" s="115"/>
      <c r="AY389" s="115"/>
      <c r="AZ389" s="115"/>
      <c r="BA389" s="115"/>
      <c r="BB389" s="115"/>
      <c r="BC389" s="115"/>
      <c r="BD389" s="115"/>
      <c r="BE389" s="115"/>
      <c r="BF389" s="115"/>
      <c r="BG389" s="115"/>
      <c r="BH389" s="115"/>
      <c r="BI389" s="115"/>
      <c r="BJ389" s="115"/>
      <c r="BK389" s="115"/>
      <c r="BL389" s="115"/>
      <c r="BM389" s="115"/>
      <c r="BN389" s="115"/>
      <c r="BO389" s="115"/>
      <c r="BP389" s="114"/>
      <c r="BQ389" s="114"/>
      <c r="BR389" s="114"/>
    </row>
    <row r="390" ht="15.75" customHeight="1">
      <c r="A390" s="114"/>
      <c r="B390" s="114"/>
      <c r="C390" s="114"/>
      <c r="D390" s="114"/>
      <c r="E390" s="114"/>
      <c r="F390" s="114"/>
      <c r="G390" s="114"/>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5"/>
      <c r="AL390" s="115"/>
      <c r="AM390" s="115"/>
      <c r="AN390" s="115"/>
      <c r="AO390" s="115"/>
      <c r="AP390" s="115"/>
      <c r="AQ390" s="115"/>
      <c r="AR390" s="115"/>
      <c r="AS390" s="115"/>
      <c r="AT390" s="115"/>
      <c r="AU390" s="115"/>
      <c r="AV390" s="115"/>
      <c r="AW390" s="115"/>
      <c r="AX390" s="115"/>
      <c r="AY390" s="115"/>
      <c r="AZ390" s="115"/>
      <c r="BA390" s="115"/>
      <c r="BB390" s="115"/>
      <c r="BC390" s="115"/>
      <c r="BD390" s="115"/>
      <c r="BE390" s="115"/>
      <c r="BF390" s="115"/>
      <c r="BG390" s="115"/>
      <c r="BH390" s="115"/>
      <c r="BI390" s="115"/>
      <c r="BJ390" s="115"/>
      <c r="BK390" s="115"/>
      <c r="BL390" s="115"/>
      <c r="BM390" s="115"/>
      <c r="BN390" s="115"/>
      <c r="BO390" s="115"/>
      <c r="BP390" s="114"/>
      <c r="BQ390" s="114"/>
      <c r="BR390" s="114"/>
    </row>
    <row r="391" ht="15.75" customHeight="1">
      <c r="A391" s="114"/>
      <c r="B391" s="114"/>
      <c r="C391" s="114"/>
      <c r="D391" s="114"/>
      <c r="E391" s="114"/>
      <c r="F391" s="114"/>
      <c r="G391" s="114"/>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5"/>
      <c r="AL391" s="115"/>
      <c r="AM391" s="115"/>
      <c r="AN391" s="115"/>
      <c r="AO391" s="115"/>
      <c r="AP391" s="115"/>
      <c r="AQ391" s="115"/>
      <c r="AR391" s="115"/>
      <c r="AS391" s="115"/>
      <c r="AT391" s="115"/>
      <c r="AU391" s="115"/>
      <c r="AV391" s="115"/>
      <c r="AW391" s="115"/>
      <c r="AX391" s="115"/>
      <c r="AY391" s="115"/>
      <c r="AZ391" s="115"/>
      <c r="BA391" s="115"/>
      <c r="BB391" s="115"/>
      <c r="BC391" s="115"/>
      <c r="BD391" s="115"/>
      <c r="BE391" s="115"/>
      <c r="BF391" s="115"/>
      <c r="BG391" s="115"/>
      <c r="BH391" s="115"/>
      <c r="BI391" s="115"/>
      <c r="BJ391" s="115"/>
      <c r="BK391" s="115"/>
      <c r="BL391" s="115"/>
      <c r="BM391" s="115"/>
      <c r="BN391" s="115"/>
      <c r="BO391" s="115"/>
      <c r="BP391" s="114"/>
      <c r="BQ391" s="114"/>
      <c r="BR391" s="114"/>
    </row>
    <row r="392" ht="15.75" customHeight="1">
      <c r="A392" s="114"/>
      <c r="B392" s="114"/>
      <c r="C392" s="114"/>
      <c r="D392" s="114"/>
      <c r="E392" s="114"/>
      <c r="F392" s="114"/>
      <c r="G392" s="114"/>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5"/>
      <c r="AL392" s="115"/>
      <c r="AM392" s="115"/>
      <c r="AN392" s="115"/>
      <c r="AO392" s="115"/>
      <c r="AP392" s="115"/>
      <c r="AQ392" s="115"/>
      <c r="AR392" s="115"/>
      <c r="AS392" s="115"/>
      <c r="AT392" s="115"/>
      <c r="AU392" s="115"/>
      <c r="AV392" s="115"/>
      <c r="AW392" s="115"/>
      <c r="AX392" s="115"/>
      <c r="AY392" s="115"/>
      <c r="AZ392" s="115"/>
      <c r="BA392" s="115"/>
      <c r="BB392" s="115"/>
      <c r="BC392" s="115"/>
      <c r="BD392" s="115"/>
      <c r="BE392" s="115"/>
      <c r="BF392" s="115"/>
      <c r="BG392" s="115"/>
      <c r="BH392" s="115"/>
      <c r="BI392" s="115"/>
      <c r="BJ392" s="115"/>
      <c r="BK392" s="115"/>
      <c r="BL392" s="115"/>
      <c r="BM392" s="115"/>
      <c r="BN392" s="115"/>
      <c r="BO392" s="115"/>
      <c r="BP392" s="114"/>
      <c r="BQ392" s="114"/>
      <c r="BR392" s="114"/>
    </row>
    <row r="393" ht="15.75" customHeight="1">
      <c r="A393" s="114"/>
      <c r="B393" s="114"/>
      <c r="C393" s="114"/>
      <c r="D393" s="114"/>
      <c r="E393" s="114"/>
      <c r="F393" s="114"/>
      <c r="G393" s="114"/>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5"/>
      <c r="AL393" s="115"/>
      <c r="AM393" s="115"/>
      <c r="AN393" s="115"/>
      <c r="AO393" s="115"/>
      <c r="AP393" s="115"/>
      <c r="AQ393" s="115"/>
      <c r="AR393" s="115"/>
      <c r="AS393" s="115"/>
      <c r="AT393" s="115"/>
      <c r="AU393" s="115"/>
      <c r="AV393" s="115"/>
      <c r="AW393" s="115"/>
      <c r="AX393" s="115"/>
      <c r="AY393" s="115"/>
      <c r="AZ393" s="115"/>
      <c r="BA393" s="115"/>
      <c r="BB393" s="115"/>
      <c r="BC393" s="115"/>
      <c r="BD393" s="115"/>
      <c r="BE393" s="115"/>
      <c r="BF393" s="115"/>
      <c r="BG393" s="115"/>
      <c r="BH393" s="115"/>
      <c r="BI393" s="115"/>
      <c r="BJ393" s="115"/>
      <c r="BK393" s="115"/>
      <c r="BL393" s="115"/>
      <c r="BM393" s="115"/>
      <c r="BN393" s="115"/>
      <c r="BO393" s="115"/>
      <c r="BP393" s="114"/>
      <c r="BQ393" s="114"/>
      <c r="BR393" s="114"/>
    </row>
    <row r="394" ht="15.75" customHeight="1">
      <c r="A394" s="114"/>
      <c r="B394" s="114"/>
      <c r="C394" s="114"/>
      <c r="D394" s="114"/>
      <c r="E394" s="114"/>
      <c r="F394" s="114"/>
      <c r="G394" s="114"/>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5"/>
      <c r="AL394" s="115"/>
      <c r="AM394" s="115"/>
      <c r="AN394" s="115"/>
      <c r="AO394" s="115"/>
      <c r="AP394" s="115"/>
      <c r="AQ394" s="115"/>
      <c r="AR394" s="115"/>
      <c r="AS394" s="115"/>
      <c r="AT394" s="115"/>
      <c r="AU394" s="115"/>
      <c r="AV394" s="115"/>
      <c r="AW394" s="115"/>
      <c r="AX394" s="115"/>
      <c r="AY394" s="115"/>
      <c r="AZ394" s="115"/>
      <c r="BA394" s="115"/>
      <c r="BB394" s="115"/>
      <c r="BC394" s="115"/>
      <c r="BD394" s="115"/>
      <c r="BE394" s="115"/>
      <c r="BF394" s="115"/>
      <c r="BG394" s="115"/>
      <c r="BH394" s="115"/>
      <c r="BI394" s="115"/>
      <c r="BJ394" s="115"/>
      <c r="BK394" s="115"/>
      <c r="BL394" s="115"/>
      <c r="BM394" s="115"/>
      <c r="BN394" s="115"/>
      <c r="BO394" s="115"/>
      <c r="BP394" s="114"/>
      <c r="BQ394" s="114"/>
      <c r="BR394" s="114"/>
    </row>
    <row r="395" ht="15.75" customHeight="1">
      <c r="A395" s="114"/>
      <c r="B395" s="114"/>
      <c r="C395" s="114"/>
      <c r="D395" s="114"/>
      <c r="E395" s="114"/>
      <c r="F395" s="114"/>
      <c r="G395" s="114"/>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5"/>
      <c r="AL395" s="115"/>
      <c r="AM395" s="115"/>
      <c r="AN395" s="115"/>
      <c r="AO395" s="115"/>
      <c r="AP395" s="115"/>
      <c r="AQ395" s="115"/>
      <c r="AR395" s="115"/>
      <c r="AS395" s="115"/>
      <c r="AT395" s="115"/>
      <c r="AU395" s="115"/>
      <c r="AV395" s="115"/>
      <c r="AW395" s="115"/>
      <c r="AX395" s="115"/>
      <c r="AY395" s="115"/>
      <c r="AZ395" s="115"/>
      <c r="BA395" s="115"/>
      <c r="BB395" s="115"/>
      <c r="BC395" s="115"/>
      <c r="BD395" s="115"/>
      <c r="BE395" s="115"/>
      <c r="BF395" s="115"/>
      <c r="BG395" s="115"/>
      <c r="BH395" s="115"/>
      <c r="BI395" s="115"/>
      <c r="BJ395" s="115"/>
      <c r="BK395" s="115"/>
      <c r="BL395" s="115"/>
      <c r="BM395" s="115"/>
      <c r="BN395" s="115"/>
      <c r="BO395" s="115"/>
      <c r="BP395" s="114"/>
      <c r="BQ395" s="114"/>
      <c r="BR395" s="114"/>
    </row>
    <row r="396" ht="15.75" customHeight="1">
      <c r="A396" s="114"/>
      <c r="B396" s="114"/>
      <c r="C396" s="114"/>
      <c r="D396" s="114"/>
      <c r="E396" s="114"/>
      <c r="F396" s="114"/>
      <c r="G396" s="114"/>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5"/>
      <c r="AL396" s="115"/>
      <c r="AM396" s="115"/>
      <c r="AN396" s="115"/>
      <c r="AO396" s="115"/>
      <c r="AP396" s="115"/>
      <c r="AQ396" s="115"/>
      <c r="AR396" s="115"/>
      <c r="AS396" s="115"/>
      <c r="AT396" s="115"/>
      <c r="AU396" s="115"/>
      <c r="AV396" s="115"/>
      <c r="AW396" s="115"/>
      <c r="AX396" s="115"/>
      <c r="AY396" s="115"/>
      <c r="AZ396" s="115"/>
      <c r="BA396" s="115"/>
      <c r="BB396" s="115"/>
      <c r="BC396" s="115"/>
      <c r="BD396" s="115"/>
      <c r="BE396" s="115"/>
      <c r="BF396" s="115"/>
      <c r="BG396" s="115"/>
      <c r="BH396" s="115"/>
      <c r="BI396" s="115"/>
      <c r="BJ396" s="115"/>
      <c r="BK396" s="115"/>
      <c r="BL396" s="115"/>
      <c r="BM396" s="115"/>
      <c r="BN396" s="115"/>
      <c r="BO396" s="115"/>
      <c r="BP396" s="114"/>
      <c r="BQ396" s="114"/>
      <c r="BR396" s="114"/>
    </row>
    <row r="397" ht="15.75" customHeight="1">
      <c r="A397" s="114"/>
      <c r="B397" s="114"/>
      <c r="C397" s="114"/>
      <c r="D397" s="114"/>
      <c r="E397" s="114"/>
      <c r="F397" s="114"/>
      <c r="G397" s="114"/>
      <c r="H397" s="115"/>
      <c r="I397" s="115"/>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5"/>
      <c r="AL397" s="115"/>
      <c r="AM397" s="115"/>
      <c r="AN397" s="115"/>
      <c r="AO397" s="115"/>
      <c r="AP397" s="115"/>
      <c r="AQ397" s="115"/>
      <c r="AR397" s="115"/>
      <c r="AS397" s="115"/>
      <c r="AT397" s="115"/>
      <c r="AU397" s="115"/>
      <c r="AV397" s="115"/>
      <c r="AW397" s="115"/>
      <c r="AX397" s="115"/>
      <c r="AY397" s="115"/>
      <c r="AZ397" s="115"/>
      <c r="BA397" s="115"/>
      <c r="BB397" s="115"/>
      <c r="BC397" s="115"/>
      <c r="BD397" s="115"/>
      <c r="BE397" s="115"/>
      <c r="BF397" s="115"/>
      <c r="BG397" s="115"/>
      <c r="BH397" s="115"/>
      <c r="BI397" s="115"/>
      <c r="BJ397" s="115"/>
      <c r="BK397" s="115"/>
      <c r="BL397" s="115"/>
      <c r="BM397" s="115"/>
      <c r="BN397" s="115"/>
      <c r="BO397" s="115"/>
      <c r="BP397" s="114"/>
      <c r="BQ397" s="114"/>
      <c r="BR397" s="114"/>
    </row>
    <row r="398" ht="15.75" customHeight="1">
      <c r="A398" s="114"/>
      <c r="B398" s="114"/>
      <c r="C398" s="114"/>
      <c r="D398" s="114"/>
      <c r="E398" s="114"/>
      <c r="F398" s="114"/>
      <c r="G398" s="114"/>
      <c r="H398" s="115"/>
      <c r="I398" s="115"/>
      <c r="J398" s="115"/>
      <c r="K398" s="115"/>
      <c r="L398" s="115"/>
      <c r="M398" s="115"/>
      <c r="N398" s="115"/>
      <c r="O398" s="115"/>
      <c r="P398" s="115"/>
      <c r="Q398" s="115"/>
      <c r="R398" s="115"/>
      <c r="S398" s="115"/>
      <c r="T398" s="115"/>
      <c r="U398" s="115"/>
      <c r="V398" s="115"/>
      <c r="W398" s="115"/>
      <c r="X398" s="115"/>
      <c r="Y398" s="115"/>
      <c r="Z398" s="115"/>
      <c r="AA398" s="115"/>
      <c r="AB398" s="115"/>
      <c r="AC398" s="115"/>
      <c r="AD398" s="115"/>
      <c r="AE398" s="115"/>
      <c r="AF398" s="115"/>
      <c r="AG398" s="115"/>
      <c r="AH398" s="115"/>
      <c r="AI398" s="115"/>
      <c r="AJ398" s="115"/>
      <c r="AK398" s="115"/>
      <c r="AL398" s="115"/>
      <c r="AM398" s="115"/>
      <c r="AN398" s="115"/>
      <c r="AO398" s="115"/>
      <c r="AP398" s="115"/>
      <c r="AQ398" s="115"/>
      <c r="AR398" s="115"/>
      <c r="AS398" s="115"/>
      <c r="AT398" s="115"/>
      <c r="AU398" s="115"/>
      <c r="AV398" s="115"/>
      <c r="AW398" s="115"/>
      <c r="AX398" s="115"/>
      <c r="AY398" s="115"/>
      <c r="AZ398" s="115"/>
      <c r="BA398" s="115"/>
      <c r="BB398" s="115"/>
      <c r="BC398" s="115"/>
      <c r="BD398" s="115"/>
      <c r="BE398" s="115"/>
      <c r="BF398" s="115"/>
      <c r="BG398" s="115"/>
      <c r="BH398" s="115"/>
      <c r="BI398" s="115"/>
      <c r="BJ398" s="115"/>
      <c r="BK398" s="115"/>
      <c r="BL398" s="115"/>
      <c r="BM398" s="115"/>
      <c r="BN398" s="115"/>
      <c r="BO398" s="115"/>
      <c r="BP398" s="114"/>
      <c r="BQ398" s="114"/>
      <c r="BR398" s="114"/>
    </row>
    <row r="399" ht="15.75" customHeight="1">
      <c r="A399" s="114"/>
      <c r="B399" s="114"/>
      <c r="C399" s="114"/>
      <c r="D399" s="114"/>
      <c r="E399" s="114"/>
      <c r="F399" s="114"/>
      <c r="G399" s="114"/>
      <c r="H399" s="115"/>
      <c r="I399" s="115"/>
      <c r="J399" s="115"/>
      <c r="K399" s="115"/>
      <c r="L399" s="115"/>
      <c r="M399" s="115"/>
      <c r="N399" s="115"/>
      <c r="O399" s="115"/>
      <c r="P399" s="115"/>
      <c r="Q399" s="115"/>
      <c r="R399" s="115"/>
      <c r="S399" s="115"/>
      <c r="T399" s="115"/>
      <c r="U399" s="115"/>
      <c r="V399" s="115"/>
      <c r="W399" s="115"/>
      <c r="X399" s="115"/>
      <c r="Y399" s="115"/>
      <c r="Z399" s="115"/>
      <c r="AA399" s="115"/>
      <c r="AB399" s="115"/>
      <c r="AC399" s="115"/>
      <c r="AD399" s="115"/>
      <c r="AE399" s="115"/>
      <c r="AF399" s="115"/>
      <c r="AG399" s="115"/>
      <c r="AH399" s="115"/>
      <c r="AI399" s="115"/>
      <c r="AJ399" s="115"/>
      <c r="AK399" s="115"/>
      <c r="AL399" s="115"/>
      <c r="AM399" s="115"/>
      <c r="AN399" s="115"/>
      <c r="AO399" s="115"/>
      <c r="AP399" s="115"/>
      <c r="AQ399" s="115"/>
      <c r="AR399" s="115"/>
      <c r="AS399" s="115"/>
      <c r="AT399" s="115"/>
      <c r="AU399" s="115"/>
      <c r="AV399" s="115"/>
      <c r="AW399" s="115"/>
      <c r="AX399" s="115"/>
      <c r="AY399" s="115"/>
      <c r="AZ399" s="115"/>
      <c r="BA399" s="115"/>
      <c r="BB399" s="115"/>
      <c r="BC399" s="115"/>
      <c r="BD399" s="115"/>
      <c r="BE399" s="115"/>
      <c r="BF399" s="115"/>
      <c r="BG399" s="115"/>
      <c r="BH399" s="115"/>
      <c r="BI399" s="115"/>
      <c r="BJ399" s="115"/>
      <c r="BK399" s="115"/>
      <c r="BL399" s="115"/>
      <c r="BM399" s="115"/>
      <c r="BN399" s="115"/>
      <c r="BO399" s="115"/>
      <c r="BP399" s="114"/>
      <c r="BQ399" s="114"/>
      <c r="BR399" s="114"/>
    </row>
    <row r="400" ht="15.75" customHeight="1">
      <c r="A400" s="114"/>
      <c r="B400" s="114"/>
      <c r="C400" s="114"/>
      <c r="D400" s="114"/>
      <c r="E400" s="114"/>
      <c r="F400" s="114"/>
      <c r="G400" s="114"/>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5"/>
      <c r="AL400" s="115"/>
      <c r="AM400" s="115"/>
      <c r="AN400" s="115"/>
      <c r="AO400" s="115"/>
      <c r="AP400" s="115"/>
      <c r="AQ400" s="115"/>
      <c r="AR400" s="115"/>
      <c r="AS400" s="115"/>
      <c r="AT400" s="115"/>
      <c r="AU400" s="115"/>
      <c r="AV400" s="115"/>
      <c r="AW400" s="115"/>
      <c r="AX400" s="115"/>
      <c r="AY400" s="115"/>
      <c r="AZ400" s="115"/>
      <c r="BA400" s="115"/>
      <c r="BB400" s="115"/>
      <c r="BC400" s="115"/>
      <c r="BD400" s="115"/>
      <c r="BE400" s="115"/>
      <c r="BF400" s="115"/>
      <c r="BG400" s="115"/>
      <c r="BH400" s="115"/>
      <c r="BI400" s="115"/>
      <c r="BJ400" s="115"/>
      <c r="BK400" s="115"/>
      <c r="BL400" s="115"/>
      <c r="BM400" s="115"/>
      <c r="BN400" s="115"/>
      <c r="BO400" s="115"/>
      <c r="BP400" s="114"/>
      <c r="BQ400" s="114"/>
      <c r="BR400" s="114"/>
    </row>
    <row r="401" ht="15.75" customHeight="1">
      <c r="A401" s="114"/>
      <c r="B401" s="114"/>
      <c r="C401" s="114"/>
      <c r="D401" s="114"/>
      <c r="E401" s="114"/>
      <c r="F401" s="114"/>
      <c r="G401" s="114"/>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5"/>
      <c r="AL401" s="115"/>
      <c r="AM401" s="115"/>
      <c r="AN401" s="115"/>
      <c r="AO401" s="115"/>
      <c r="AP401" s="115"/>
      <c r="AQ401" s="115"/>
      <c r="AR401" s="115"/>
      <c r="AS401" s="115"/>
      <c r="AT401" s="115"/>
      <c r="AU401" s="115"/>
      <c r="AV401" s="115"/>
      <c r="AW401" s="115"/>
      <c r="AX401" s="115"/>
      <c r="AY401" s="115"/>
      <c r="AZ401" s="115"/>
      <c r="BA401" s="115"/>
      <c r="BB401" s="115"/>
      <c r="BC401" s="115"/>
      <c r="BD401" s="115"/>
      <c r="BE401" s="115"/>
      <c r="BF401" s="115"/>
      <c r="BG401" s="115"/>
      <c r="BH401" s="115"/>
      <c r="BI401" s="115"/>
      <c r="BJ401" s="115"/>
      <c r="BK401" s="115"/>
      <c r="BL401" s="115"/>
      <c r="BM401" s="115"/>
      <c r="BN401" s="115"/>
      <c r="BO401" s="115"/>
      <c r="BP401" s="114"/>
      <c r="BQ401" s="114"/>
      <c r="BR401" s="114"/>
    </row>
    <row r="402" ht="15.75" customHeight="1">
      <c r="A402" s="114"/>
      <c r="B402" s="114"/>
      <c r="C402" s="114"/>
      <c r="D402" s="114"/>
      <c r="E402" s="114"/>
      <c r="F402" s="114"/>
      <c r="G402" s="114"/>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5"/>
      <c r="AL402" s="115"/>
      <c r="AM402" s="115"/>
      <c r="AN402" s="115"/>
      <c r="AO402" s="115"/>
      <c r="AP402" s="115"/>
      <c r="AQ402" s="115"/>
      <c r="AR402" s="115"/>
      <c r="AS402" s="115"/>
      <c r="AT402" s="115"/>
      <c r="AU402" s="115"/>
      <c r="AV402" s="115"/>
      <c r="AW402" s="115"/>
      <c r="AX402" s="115"/>
      <c r="AY402" s="115"/>
      <c r="AZ402" s="115"/>
      <c r="BA402" s="115"/>
      <c r="BB402" s="115"/>
      <c r="BC402" s="115"/>
      <c r="BD402" s="115"/>
      <c r="BE402" s="115"/>
      <c r="BF402" s="115"/>
      <c r="BG402" s="115"/>
      <c r="BH402" s="115"/>
      <c r="BI402" s="115"/>
      <c r="BJ402" s="115"/>
      <c r="BK402" s="115"/>
      <c r="BL402" s="115"/>
      <c r="BM402" s="115"/>
      <c r="BN402" s="115"/>
      <c r="BO402" s="115"/>
      <c r="BP402" s="114"/>
      <c r="BQ402" s="114"/>
      <c r="BR402" s="114"/>
    </row>
    <row r="403" ht="15.75" customHeight="1">
      <c r="A403" s="114"/>
      <c r="B403" s="114"/>
      <c r="C403" s="114"/>
      <c r="D403" s="114"/>
      <c r="E403" s="114"/>
      <c r="F403" s="114"/>
      <c r="G403" s="114"/>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5"/>
      <c r="AL403" s="115"/>
      <c r="AM403" s="115"/>
      <c r="AN403" s="115"/>
      <c r="AO403" s="115"/>
      <c r="AP403" s="115"/>
      <c r="AQ403" s="115"/>
      <c r="AR403" s="115"/>
      <c r="AS403" s="115"/>
      <c r="AT403" s="115"/>
      <c r="AU403" s="115"/>
      <c r="AV403" s="115"/>
      <c r="AW403" s="115"/>
      <c r="AX403" s="115"/>
      <c r="AY403" s="115"/>
      <c r="AZ403" s="115"/>
      <c r="BA403" s="115"/>
      <c r="BB403" s="115"/>
      <c r="BC403" s="115"/>
      <c r="BD403" s="115"/>
      <c r="BE403" s="115"/>
      <c r="BF403" s="115"/>
      <c r="BG403" s="115"/>
      <c r="BH403" s="115"/>
      <c r="BI403" s="115"/>
      <c r="BJ403" s="115"/>
      <c r="BK403" s="115"/>
      <c r="BL403" s="115"/>
      <c r="BM403" s="115"/>
      <c r="BN403" s="115"/>
      <c r="BO403" s="115"/>
      <c r="BP403" s="114"/>
      <c r="BQ403" s="114"/>
      <c r="BR403" s="114"/>
    </row>
    <row r="404" ht="15.75" customHeight="1">
      <c r="A404" s="114"/>
      <c r="B404" s="114"/>
      <c r="C404" s="114"/>
      <c r="D404" s="114"/>
      <c r="E404" s="114"/>
      <c r="F404" s="114"/>
      <c r="G404" s="114"/>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5"/>
      <c r="AL404" s="115"/>
      <c r="AM404" s="115"/>
      <c r="AN404" s="115"/>
      <c r="AO404" s="115"/>
      <c r="AP404" s="115"/>
      <c r="AQ404" s="115"/>
      <c r="AR404" s="115"/>
      <c r="AS404" s="115"/>
      <c r="AT404" s="115"/>
      <c r="AU404" s="115"/>
      <c r="AV404" s="115"/>
      <c r="AW404" s="115"/>
      <c r="AX404" s="115"/>
      <c r="AY404" s="115"/>
      <c r="AZ404" s="115"/>
      <c r="BA404" s="115"/>
      <c r="BB404" s="115"/>
      <c r="BC404" s="115"/>
      <c r="BD404" s="115"/>
      <c r="BE404" s="115"/>
      <c r="BF404" s="115"/>
      <c r="BG404" s="115"/>
      <c r="BH404" s="115"/>
      <c r="BI404" s="115"/>
      <c r="BJ404" s="115"/>
      <c r="BK404" s="115"/>
      <c r="BL404" s="115"/>
      <c r="BM404" s="115"/>
      <c r="BN404" s="115"/>
      <c r="BO404" s="115"/>
      <c r="BP404" s="114"/>
      <c r="BQ404" s="114"/>
      <c r="BR404" s="114"/>
    </row>
    <row r="405" ht="15.75" customHeight="1">
      <c r="A405" s="114"/>
      <c r="B405" s="114"/>
      <c r="C405" s="114"/>
      <c r="D405" s="114"/>
      <c r="E405" s="114"/>
      <c r="F405" s="114"/>
      <c r="G405" s="114"/>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5"/>
      <c r="AL405" s="115"/>
      <c r="AM405" s="115"/>
      <c r="AN405" s="115"/>
      <c r="AO405" s="115"/>
      <c r="AP405" s="115"/>
      <c r="AQ405" s="115"/>
      <c r="AR405" s="115"/>
      <c r="AS405" s="115"/>
      <c r="AT405" s="115"/>
      <c r="AU405" s="115"/>
      <c r="AV405" s="115"/>
      <c r="AW405" s="115"/>
      <c r="AX405" s="115"/>
      <c r="AY405" s="115"/>
      <c r="AZ405" s="115"/>
      <c r="BA405" s="115"/>
      <c r="BB405" s="115"/>
      <c r="BC405" s="115"/>
      <c r="BD405" s="115"/>
      <c r="BE405" s="115"/>
      <c r="BF405" s="115"/>
      <c r="BG405" s="115"/>
      <c r="BH405" s="115"/>
      <c r="BI405" s="115"/>
      <c r="BJ405" s="115"/>
      <c r="BK405" s="115"/>
      <c r="BL405" s="115"/>
      <c r="BM405" s="115"/>
      <c r="BN405" s="115"/>
      <c r="BO405" s="115"/>
      <c r="BP405" s="114"/>
      <c r="BQ405" s="114"/>
      <c r="BR405" s="114"/>
    </row>
    <row r="406" ht="15.75" customHeight="1">
      <c r="A406" s="114"/>
      <c r="B406" s="114"/>
      <c r="C406" s="114"/>
      <c r="D406" s="114"/>
      <c r="E406" s="114"/>
      <c r="F406" s="114"/>
      <c r="G406" s="114"/>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5"/>
      <c r="AL406" s="115"/>
      <c r="AM406" s="115"/>
      <c r="AN406" s="115"/>
      <c r="AO406" s="115"/>
      <c r="AP406" s="115"/>
      <c r="AQ406" s="115"/>
      <c r="AR406" s="115"/>
      <c r="AS406" s="115"/>
      <c r="AT406" s="115"/>
      <c r="AU406" s="115"/>
      <c r="AV406" s="115"/>
      <c r="AW406" s="115"/>
      <c r="AX406" s="115"/>
      <c r="AY406" s="115"/>
      <c r="AZ406" s="115"/>
      <c r="BA406" s="115"/>
      <c r="BB406" s="115"/>
      <c r="BC406" s="115"/>
      <c r="BD406" s="115"/>
      <c r="BE406" s="115"/>
      <c r="BF406" s="115"/>
      <c r="BG406" s="115"/>
      <c r="BH406" s="115"/>
      <c r="BI406" s="115"/>
      <c r="BJ406" s="115"/>
      <c r="BK406" s="115"/>
      <c r="BL406" s="115"/>
      <c r="BM406" s="115"/>
      <c r="BN406" s="115"/>
      <c r="BO406" s="115"/>
      <c r="BP406" s="114"/>
      <c r="BQ406" s="114"/>
      <c r="BR406" s="114"/>
    </row>
    <row r="407" ht="15.75" customHeight="1">
      <c r="A407" s="114"/>
      <c r="B407" s="114"/>
      <c r="C407" s="114"/>
      <c r="D407" s="114"/>
      <c r="E407" s="114"/>
      <c r="F407" s="114"/>
      <c r="G407" s="114"/>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5"/>
      <c r="AL407" s="115"/>
      <c r="AM407" s="115"/>
      <c r="AN407" s="115"/>
      <c r="AO407" s="115"/>
      <c r="AP407" s="115"/>
      <c r="AQ407" s="115"/>
      <c r="AR407" s="115"/>
      <c r="AS407" s="115"/>
      <c r="AT407" s="115"/>
      <c r="AU407" s="115"/>
      <c r="AV407" s="115"/>
      <c r="AW407" s="115"/>
      <c r="AX407" s="115"/>
      <c r="AY407" s="115"/>
      <c r="AZ407" s="115"/>
      <c r="BA407" s="115"/>
      <c r="BB407" s="115"/>
      <c r="BC407" s="115"/>
      <c r="BD407" s="115"/>
      <c r="BE407" s="115"/>
      <c r="BF407" s="115"/>
      <c r="BG407" s="115"/>
      <c r="BH407" s="115"/>
      <c r="BI407" s="115"/>
      <c r="BJ407" s="115"/>
      <c r="BK407" s="115"/>
      <c r="BL407" s="115"/>
      <c r="BM407" s="115"/>
      <c r="BN407" s="115"/>
      <c r="BO407" s="115"/>
      <c r="BP407" s="114"/>
      <c r="BQ407" s="114"/>
      <c r="BR407" s="114"/>
    </row>
    <row r="408" ht="15.75" customHeight="1">
      <c r="A408" s="114"/>
      <c r="B408" s="114"/>
      <c r="C408" s="114"/>
      <c r="D408" s="114"/>
      <c r="E408" s="114"/>
      <c r="F408" s="114"/>
      <c r="G408" s="114"/>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5"/>
      <c r="AL408" s="115"/>
      <c r="AM408" s="115"/>
      <c r="AN408" s="115"/>
      <c r="AO408" s="115"/>
      <c r="AP408" s="115"/>
      <c r="AQ408" s="115"/>
      <c r="AR408" s="115"/>
      <c r="AS408" s="115"/>
      <c r="AT408" s="115"/>
      <c r="AU408" s="115"/>
      <c r="AV408" s="115"/>
      <c r="AW408" s="115"/>
      <c r="AX408" s="115"/>
      <c r="AY408" s="115"/>
      <c r="AZ408" s="115"/>
      <c r="BA408" s="115"/>
      <c r="BB408" s="115"/>
      <c r="BC408" s="115"/>
      <c r="BD408" s="115"/>
      <c r="BE408" s="115"/>
      <c r="BF408" s="115"/>
      <c r="BG408" s="115"/>
      <c r="BH408" s="115"/>
      <c r="BI408" s="115"/>
      <c r="BJ408" s="115"/>
      <c r="BK408" s="115"/>
      <c r="BL408" s="115"/>
      <c r="BM408" s="115"/>
      <c r="BN408" s="115"/>
      <c r="BO408" s="115"/>
      <c r="BP408" s="114"/>
      <c r="BQ408" s="114"/>
      <c r="BR408" s="114"/>
    </row>
    <row r="409" ht="15.75" customHeight="1">
      <c r="A409" s="114"/>
      <c r="B409" s="114"/>
      <c r="C409" s="114"/>
      <c r="D409" s="114"/>
      <c r="E409" s="114"/>
      <c r="F409" s="114"/>
      <c r="G409" s="114"/>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5"/>
      <c r="AL409" s="115"/>
      <c r="AM409" s="115"/>
      <c r="AN409" s="115"/>
      <c r="AO409" s="115"/>
      <c r="AP409" s="115"/>
      <c r="AQ409" s="115"/>
      <c r="AR409" s="115"/>
      <c r="AS409" s="115"/>
      <c r="AT409" s="115"/>
      <c r="AU409" s="115"/>
      <c r="AV409" s="115"/>
      <c r="AW409" s="115"/>
      <c r="AX409" s="115"/>
      <c r="AY409" s="115"/>
      <c r="AZ409" s="115"/>
      <c r="BA409" s="115"/>
      <c r="BB409" s="115"/>
      <c r="BC409" s="115"/>
      <c r="BD409" s="115"/>
      <c r="BE409" s="115"/>
      <c r="BF409" s="115"/>
      <c r="BG409" s="115"/>
      <c r="BH409" s="115"/>
      <c r="BI409" s="115"/>
      <c r="BJ409" s="115"/>
      <c r="BK409" s="115"/>
      <c r="BL409" s="115"/>
      <c r="BM409" s="115"/>
      <c r="BN409" s="115"/>
      <c r="BO409" s="115"/>
      <c r="BP409" s="114"/>
      <c r="BQ409" s="114"/>
      <c r="BR409" s="114"/>
    </row>
    <row r="410" ht="15.75" customHeight="1">
      <c r="A410" s="114"/>
      <c r="B410" s="114"/>
      <c r="C410" s="114"/>
      <c r="D410" s="114"/>
      <c r="E410" s="114"/>
      <c r="F410" s="114"/>
      <c r="G410" s="114"/>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5"/>
      <c r="AY410" s="115"/>
      <c r="AZ410" s="115"/>
      <c r="BA410" s="115"/>
      <c r="BB410" s="115"/>
      <c r="BC410" s="115"/>
      <c r="BD410" s="115"/>
      <c r="BE410" s="115"/>
      <c r="BF410" s="115"/>
      <c r="BG410" s="115"/>
      <c r="BH410" s="115"/>
      <c r="BI410" s="115"/>
      <c r="BJ410" s="115"/>
      <c r="BK410" s="115"/>
      <c r="BL410" s="115"/>
      <c r="BM410" s="115"/>
      <c r="BN410" s="115"/>
      <c r="BO410" s="115"/>
      <c r="BP410" s="114"/>
      <c r="BQ410" s="114"/>
      <c r="BR410" s="114"/>
    </row>
    <row r="411" ht="15.75" customHeight="1">
      <c r="A411" s="114"/>
      <c r="B411" s="114"/>
      <c r="C411" s="114"/>
      <c r="D411" s="114"/>
      <c r="E411" s="114"/>
      <c r="F411" s="114"/>
      <c r="G411" s="114"/>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5"/>
      <c r="AL411" s="115"/>
      <c r="AM411" s="115"/>
      <c r="AN411" s="115"/>
      <c r="AO411" s="115"/>
      <c r="AP411" s="115"/>
      <c r="AQ411" s="115"/>
      <c r="AR411" s="115"/>
      <c r="AS411" s="115"/>
      <c r="AT411" s="115"/>
      <c r="AU411" s="115"/>
      <c r="AV411" s="115"/>
      <c r="AW411" s="115"/>
      <c r="AX411" s="115"/>
      <c r="AY411" s="115"/>
      <c r="AZ411" s="115"/>
      <c r="BA411" s="115"/>
      <c r="BB411" s="115"/>
      <c r="BC411" s="115"/>
      <c r="BD411" s="115"/>
      <c r="BE411" s="115"/>
      <c r="BF411" s="115"/>
      <c r="BG411" s="115"/>
      <c r="BH411" s="115"/>
      <c r="BI411" s="115"/>
      <c r="BJ411" s="115"/>
      <c r="BK411" s="115"/>
      <c r="BL411" s="115"/>
      <c r="BM411" s="115"/>
      <c r="BN411" s="115"/>
      <c r="BO411" s="115"/>
      <c r="BP411" s="114"/>
      <c r="BQ411" s="114"/>
      <c r="BR411" s="114"/>
    </row>
    <row r="412" ht="15.75" customHeight="1">
      <c r="A412" s="114"/>
      <c r="B412" s="114"/>
      <c r="C412" s="114"/>
      <c r="D412" s="114"/>
      <c r="E412" s="114"/>
      <c r="F412" s="114"/>
      <c r="G412" s="114"/>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5"/>
      <c r="AL412" s="115"/>
      <c r="AM412" s="115"/>
      <c r="AN412" s="115"/>
      <c r="AO412" s="115"/>
      <c r="AP412" s="115"/>
      <c r="AQ412" s="115"/>
      <c r="AR412" s="115"/>
      <c r="AS412" s="115"/>
      <c r="AT412" s="115"/>
      <c r="AU412" s="115"/>
      <c r="AV412" s="115"/>
      <c r="AW412" s="115"/>
      <c r="AX412" s="115"/>
      <c r="AY412" s="115"/>
      <c r="AZ412" s="115"/>
      <c r="BA412" s="115"/>
      <c r="BB412" s="115"/>
      <c r="BC412" s="115"/>
      <c r="BD412" s="115"/>
      <c r="BE412" s="115"/>
      <c r="BF412" s="115"/>
      <c r="BG412" s="115"/>
      <c r="BH412" s="115"/>
      <c r="BI412" s="115"/>
      <c r="BJ412" s="115"/>
      <c r="BK412" s="115"/>
      <c r="BL412" s="115"/>
      <c r="BM412" s="115"/>
      <c r="BN412" s="115"/>
      <c r="BO412" s="115"/>
      <c r="BP412" s="114"/>
      <c r="BQ412" s="114"/>
      <c r="BR412" s="114"/>
    </row>
    <row r="413" ht="15.75" customHeight="1">
      <c r="A413" s="114"/>
      <c r="B413" s="114"/>
      <c r="C413" s="114"/>
      <c r="D413" s="114"/>
      <c r="E413" s="114"/>
      <c r="F413" s="114"/>
      <c r="G413" s="114"/>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5"/>
      <c r="AL413" s="115"/>
      <c r="AM413" s="115"/>
      <c r="AN413" s="115"/>
      <c r="AO413" s="115"/>
      <c r="AP413" s="115"/>
      <c r="AQ413" s="115"/>
      <c r="AR413" s="115"/>
      <c r="AS413" s="115"/>
      <c r="AT413" s="115"/>
      <c r="AU413" s="115"/>
      <c r="AV413" s="115"/>
      <c r="AW413" s="115"/>
      <c r="AX413" s="115"/>
      <c r="AY413" s="115"/>
      <c r="AZ413" s="115"/>
      <c r="BA413" s="115"/>
      <c r="BB413" s="115"/>
      <c r="BC413" s="115"/>
      <c r="BD413" s="115"/>
      <c r="BE413" s="115"/>
      <c r="BF413" s="115"/>
      <c r="BG413" s="115"/>
      <c r="BH413" s="115"/>
      <c r="BI413" s="115"/>
      <c r="BJ413" s="115"/>
      <c r="BK413" s="115"/>
      <c r="BL413" s="115"/>
      <c r="BM413" s="115"/>
      <c r="BN413" s="115"/>
      <c r="BO413" s="115"/>
      <c r="BP413" s="114"/>
      <c r="BQ413" s="114"/>
      <c r="BR413" s="114"/>
    </row>
    <row r="414" ht="15.75" customHeight="1">
      <c r="A414" s="114"/>
      <c r="B414" s="114"/>
      <c r="C414" s="114"/>
      <c r="D414" s="114"/>
      <c r="E414" s="114"/>
      <c r="F414" s="114"/>
      <c r="G414" s="114"/>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5"/>
      <c r="AL414" s="115"/>
      <c r="AM414" s="115"/>
      <c r="AN414" s="115"/>
      <c r="AO414" s="115"/>
      <c r="AP414" s="115"/>
      <c r="AQ414" s="115"/>
      <c r="AR414" s="115"/>
      <c r="AS414" s="115"/>
      <c r="AT414" s="115"/>
      <c r="AU414" s="115"/>
      <c r="AV414" s="115"/>
      <c r="AW414" s="115"/>
      <c r="AX414" s="115"/>
      <c r="AY414" s="115"/>
      <c r="AZ414" s="115"/>
      <c r="BA414" s="115"/>
      <c r="BB414" s="115"/>
      <c r="BC414" s="115"/>
      <c r="BD414" s="115"/>
      <c r="BE414" s="115"/>
      <c r="BF414" s="115"/>
      <c r="BG414" s="115"/>
      <c r="BH414" s="115"/>
      <c r="BI414" s="115"/>
      <c r="BJ414" s="115"/>
      <c r="BK414" s="115"/>
      <c r="BL414" s="115"/>
      <c r="BM414" s="115"/>
      <c r="BN414" s="115"/>
      <c r="BO414" s="115"/>
      <c r="BP414" s="114"/>
      <c r="BQ414" s="114"/>
      <c r="BR414" s="114"/>
    </row>
    <row r="415" ht="15.75" customHeight="1">
      <c r="A415" s="114"/>
      <c r="B415" s="114"/>
      <c r="C415" s="114"/>
      <c r="D415" s="114"/>
      <c r="E415" s="114"/>
      <c r="F415" s="114"/>
      <c r="G415" s="114"/>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5"/>
      <c r="AL415" s="115"/>
      <c r="AM415" s="115"/>
      <c r="AN415" s="115"/>
      <c r="AO415" s="115"/>
      <c r="AP415" s="115"/>
      <c r="AQ415" s="115"/>
      <c r="AR415" s="115"/>
      <c r="AS415" s="115"/>
      <c r="AT415" s="115"/>
      <c r="AU415" s="115"/>
      <c r="AV415" s="115"/>
      <c r="AW415" s="115"/>
      <c r="AX415" s="115"/>
      <c r="AY415" s="115"/>
      <c r="AZ415" s="115"/>
      <c r="BA415" s="115"/>
      <c r="BB415" s="115"/>
      <c r="BC415" s="115"/>
      <c r="BD415" s="115"/>
      <c r="BE415" s="115"/>
      <c r="BF415" s="115"/>
      <c r="BG415" s="115"/>
      <c r="BH415" s="115"/>
      <c r="BI415" s="115"/>
      <c r="BJ415" s="115"/>
      <c r="BK415" s="115"/>
      <c r="BL415" s="115"/>
      <c r="BM415" s="115"/>
      <c r="BN415" s="115"/>
      <c r="BO415" s="115"/>
      <c r="BP415" s="114"/>
      <c r="BQ415" s="114"/>
      <c r="BR415" s="114"/>
    </row>
    <row r="416" ht="15.75" customHeight="1">
      <c r="A416" s="114"/>
      <c r="B416" s="114"/>
      <c r="C416" s="114"/>
      <c r="D416" s="114"/>
      <c r="E416" s="114"/>
      <c r="F416" s="114"/>
      <c r="G416" s="114"/>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5"/>
      <c r="AL416" s="115"/>
      <c r="AM416" s="115"/>
      <c r="AN416" s="115"/>
      <c r="AO416" s="115"/>
      <c r="AP416" s="115"/>
      <c r="AQ416" s="115"/>
      <c r="AR416" s="115"/>
      <c r="AS416" s="115"/>
      <c r="AT416" s="115"/>
      <c r="AU416" s="115"/>
      <c r="AV416" s="115"/>
      <c r="AW416" s="115"/>
      <c r="AX416" s="115"/>
      <c r="AY416" s="115"/>
      <c r="AZ416" s="115"/>
      <c r="BA416" s="115"/>
      <c r="BB416" s="115"/>
      <c r="BC416" s="115"/>
      <c r="BD416" s="115"/>
      <c r="BE416" s="115"/>
      <c r="BF416" s="115"/>
      <c r="BG416" s="115"/>
      <c r="BH416" s="115"/>
      <c r="BI416" s="115"/>
      <c r="BJ416" s="115"/>
      <c r="BK416" s="115"/>
      <c r="BL416" s="115"/>
      <c r="BM416" s="115"/>
      <c r="BN416" s="115"/>
      <c r="BO416" s="115"/>
      <c r="BP416" s="114"/>
      <c r="BQ416" s="114"/>
      <c r="BR416" s="114"/>
    </row>
    <row r="417" ht="15.75" customHeight="1">
      <c r="A417" s="114"/>
      <c r="B417" s="114"/>
      <c r="C417" s="114"/>
      <c r="D417" s="114"/>
      <c r="E417" s="114"/>
      <c r="F417" s="114"/>
      <c r="G417" s="114"/>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5"/>
      <c r="AL417" s="115"/>
      <c r="AM417" s="115"/>
      <c r="AN417" s="115"/>
      <c r="AO417" s="115"/>
      <c r="AP417" s="115"/>
      <c r="AQ417" s="115"/>
      <c r="AR417" s="115"/>
      <c r="AS417" s="115"/>
      <c r="AT417" s="115"/>
      <c r="AU417" s="115"/>
      <c r="AV417" s="115"/>
      <c r="AW417" s="115"/>
      <c r="AX417" s="115"/>
      <c r="AY417" s="115"/>
      <c r="AZ417" s="115"/>
      <c r="BA417" s="115"/>
      <c r="BB417" s="115"/>
      <c r="BC417" s="115"/>
      <c r="BD417" s="115"/>
      <c r="BE417" s="115"/>
      <c r="BF417" s="115"/>
      <c r="BG417" s="115"/>
      <c r="BH417" s="115"/>
      <c r="BI417" s="115"/>
      <c r="BJ417" s="115"/>
      <c r="BK417" s="115"/>
      <c r="BL417" s="115"/>
      <c r="BM417" s="115"/>
      <c r="BN417" s="115"/>
      <c r="BO417" s="115"/>
      <c r="BP417" s="114"/>
      <c r="BQ417" s="114"/>
      <c r="BR417" s="114"/>
    </row>
    <row r="418" ht="15.75" customHeight="1">
      <c r="A418" s="114"/>
      <c r="B418" s="114"/>
      <c r="C418" s="114"/>
      <c r="D418" s="114"/>
      <c r="E418" s="114"/>
      <c r="F418" s="114"/>
      <c r="G418" s="114"/>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5"/>
      <c r="AL418" s="115"/>
      <c r="AM418" s="115"/>
      <c r="AN418" s="115"/>
      <c r="AO418" s="115"/>
      <c r="AP418" s="115"/>
      <c r="AQ418" s="115"/>
      <c r="AR418" s="115"/>
      <c r="AS418" s="115"/>
      <c r="AT418" s="115"/>
      <c r="AU418" s="115"/>
      <c r="AV418" s="115"/>
      <c r="AW418" s="115"/>
      <c r="AX418" s="115"/>
      <c r="AY418" s="115"/>
      <c r="AZ418" s="115"/>
      <c r="BA418" s="115"/>
      <c r="BB418" s="115"/>
      <c r="BC418" s="115"/>
      <c r="BD418" s="115"/>
      <c r="BE418" s="115"/>
      <c r="BF418" s="115"/>
      <c r="BG418" s="115"/>
      <c r="BH418" s="115"/>
      <c r="BI418" s="115"/>
      <c r="BJ418" s="115"/>
      <c r="BK418" s="115"/>
      <c r="BL418" s="115"/>
      <c r="BM418" s="115"/>
      <c r="BN418" s="115"/>
      <c r="BO418" s="115"/>
      <c r="BP418" s="114"/>
      <c r="BQ418" s="114"/>
      <c r="BR418" s="114"/>
    </row>
    <row r="419" ht="15.75" customHeight="1">
      <c r="A419" s="114"/>
      <c r="B419" s="114"/>
      <c r="C419" s="114"/>
      <c r="D419" s="114"/>
      <c r="E419" s="114"/>
      <c r="F419" s="114"/>
      <c r="G419" s="114"/>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5"/>
      <c r="AL419" s="115"/>
      <c r="AM419" s="115"/>
      <c r="AN419" s="115"/>
      <c r="AO419" s="115"/>
      <c r="AP419" s="115"/>
      <c r="AQ419" s="115"/>
      <c r="AR419" s="115"/>
      <c r="AS419" s="115"/>
      <c r="AT419" s="115"/>
      <c r="AU419" s="115"/>
      <c r="AV419" s="115"/>
      <c r="AW419" s="115"/>
      <c r="AX419" s="115"/>
      <c r="AY419" s="115"/>
      <c r="AZ419" s="115"/>
      <c r="BA419" s="115"/>
      <c r="BB419" s="115"/>
      <c r="BC419" s="115"/>
      <c r="BD419" s="115"/>
      <c r="BE419" s="115"/>
      <c r="BF419" s="115"/>
      <c r="BG419" s="115"/>
      <c r="BH419" s="115"/>
      <c r="BI419" s="115"/>
      <c r="BJ419" s="115"/>
      <c r="BK419" s="115"/>
      <c r="BL419" s="115"/>
      <c r="BM419" s="115"/>
      <c r="BN419" s="115"/>
      <c r="BO419" s="115"/>
      <c r="BP419" s="114"/>
      <c r="BQ419" s="114"/>
      <c r="BR419" s="114"/>
    </row>
    <row r="420" ht="15.75" customHeight="1">
      <c r="A420" s="114"/>
      <c r="B420" s="114"/>
      <c r="C420" s="114"/>
      <c r="D420" s="114"/>
      <c r="E420" s="114"/>
      <c r="F420" s="114"/>
      <c r="G420" s="114"/>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5"/>
      <c r="AL420" s="115"/>
      <c r="AM420" s="115"/>
      <c r="AN420" s="115"/>
      <c r="AO420" s="115"/>
      <c r="AP420" s="115"/>
      <c r="AQ420" s="115"/>
      <c r="AR420" s="115"/>
      <c r="AS420" s="115"/>
      <c r="AT420" s="115"/>
      <c r="AU420" s="115"/>
      <c r="AV420" s="115"/>
      <c r="AW420" s="115"/>
      <c r="AX420" s="115"/>
      <c r="AY420" s="115"/>
      <c r="AZ420" s="115"/>
      <c r="BA420" s="115"/>
      <c r="BB420" s="115"/>
      <c r="BC420" s="115"/>
      <c r="BD420" s="115"/>
      <c r="BE420" s="115"/>
      <c r="BF420" s="115"/>
      <c r="BG420" s="115"/>
      <c r="BH420" s="115"/>
      <c r="BI420" s="115"/>
      <c r="BJ420" s="115"/>
      <c r="BK420" s="115"/>
      <c r="BL420" s="115"/>
      <c r="BM420" s="115"/>
      <c r="BN420" s="115"/>
      <c r="BO420" s="115"/>
      <c r="BP420" s="114"/>
      <c r="BQ420" s="114"/>
      <c r="BR420" s="114"/>
    </row>
    <row r="421" ht="15.75" customHeight="1">
      <c r="A421" s="114"/>
      <c r="B421" s="114"/>
      <c r="C421" s="114"/>
      <c r="D421" s="114"/>
      <c r="E421" s="114"/>
      <c r="F421" s="114"/>
      <c r="G421" s="114"/>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5"/>
      <c r="AL421" s="115"/>
      <c r="AM421" s="115"/>
      <c r="AN421" s="115"/>
      <c r="AO421" s="115"/>
      <c r="AP421" s="115"/>
      <c r="AQ421" s="115"/>
      <c r="AR421" s="115"/>
      <c r="AS421" s="115"/>
      <c r="AT421" s="115"/>
      <c r="AU421" s="115"/>
      <c r="AV421" s="115"/>
      <c r="AW421" s="115"/>
      <c r="AX421" s="115"/>
      <c r="AY421" s="115"/>
      <c r="AZ421" s="115"/>
      <c r="BA421" s="115"/>
      <c r="BB421" s="115"/>
      <c r="BC421" s="115"/>
      <c r="BD421" s="115"/>
      <c r="BE421" s="115"/>
      <c r="BF421" s="115"/>
      <c r="BG421" s="115"/>
      <c r="BH421" s="115"/>
      <c r="BI421" s="115"/>
      <c r="BJ421" s="115"/>
      <c r="BK421" s="115"/>
      <c r="BL421" s="115"/>
      <c r="BM421" s="115"/>
      <c r="BN421" s="115"/>
      <c r="BO421" s="115"/>
      <c r="BP421" s="114"/>
      <c r="BQ421" s="114"/>
      <c r="BR421" s="114"/>
    </row>
    <row r="422" ht="15.75" customHeight="1">
      <c r="A422" s="114"/>
      <c r="B422" s="114"/>
      <c r="C422" s="114"/>
      <c r="D422" s="114"/>
      <c r="E422" s="114"/>
      <c r="F422" s="114"/>
      <c r="G422" s="114"/>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5"/>
      <c r="AL422" s="115"/>
      <c r="AM422" s="115"/>
      <c r="AN422" s="115"/>
      <c r="AO422" s="115"/>
      <c r="AP422" s="115"/>
      <c r="AQ422" s="115"/>
      <c r="AR422" s="115"/>
      <c r="AS422" s="115"/>
      <c r="AT422" s="115"/>
      <c r="AU422" s="115"/>
      <c r="AV422" s="115"/>
      <c r="AW422" s="115"/>
      <c r="AX422" s="115"/>
      <c r="AY422" s="115"/>
      <c r="AZ422" s="115"/>
      <c r="BA422" s="115"/>
      <c r="BB422" s="115"/>
      <c r="BC422" s="115"/>
      <c r="BD422" s="115"/>
      <c r="BE422" s="115"/>
      <c r="BF422" s="115"/>
      <c r="BG422" s="115"/>
      <c r="BH422" s="115"/>
      <c r="BI422" s="115"/>
      <c r="BJ422" s="115"/>
      <c r="BK422" s="115"/>
      <c r="BL422" s="115"/>
      <c r="BM422" s="115"/>
      <c r="BN422" s="115"/>
      <c r="BO422" s="115"/>
      <c r="BP422" s="114"/>
      <c r="BQ422" s="114"/>
      <c r="BR422" s="114"/>
    </row>
    <row r="423" ht="15.75" customHeight="1">
      <c r="A423" s="114"/>
      <c r="B423" s="114"/>
      <c r="C423" s="114"/>
      <c r="D423" s="114"/>
      <c r="E423" s="114"/>
      <c r="F423" s="114"/>
      <c r="G423" s="114"/>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5"/>
      <c r="AL423" s="115"/>
      <c r="AM423" s="115"/>
      <c r="AN423" s="115"/>
      <c r="AO423" s="115"/>
      <c r="AP423" s="115"/>
      <c r="AQ423" s="115"/>
      <c r="AR423" s="115"/>
      <c r="AS423" s="115"/>
      <c r="AT423" s="115"/>
      <c r="AU423" s="115"/>
      <c r="AV423" s="115"/>
      <c r="AW423" s="115"/>
      <c r="AX423" s="115"/>
      <c r="AY423" s="115"/>
      <c r="AZ423" s="115"/>
      <c r="BA423" s="115"/>
      <c r="BB423" s="115"/>
      <c r="BC423" s="115"/>
      <c r="BD423" s="115"/>
      <c r="BE423" s="115"/>
      <c r="BF423" s="115"/>
      <c r="BG423" s="115"/>
      <c r="BH423" s="115"/>
      <c r="BI423" s="115"/>
      <c r="BJ423" s="115"/>
      <c r="BK423" s="115"/>
      <c r="BL423" s="115"/>
      <c r="BM423" s="115"/>
      <c r="BN423" s="115"/>
      <c r="BO423" s="115"/>
      <c r="BP423" s="114"/>
      <c r="BQ423" s="114"/>
      <c r="BR423" s="114"/>
    </row>
    <row r="424" ht="15.75" customHeight="1">
      <c r="A424" s="114"/>
      <c r="B424" s="114"/>
      <c r="C424" s="114"/>
      <c r="D424" s="114"/>
      <c r="E424" s="114"/>
      <c r="F424" s="114"/>
      <c r="G424" s="114"/>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5"/>
      <c r="AL424" s="115"/>
      <c r="AM424" s="115"/>
      <c r="AN424" s="115"/>
      <c r="AO424" s="115"/>
      <c r="AP424" s="115"/>
      <c r="AQ424" s="115"/>
      <c r="AR424" s="115"/>
      <c r="AS424" s="115"/>
      <c r="AT424" s="115"/>
      <c r="AU424" s="115"/>
      <c r="AV424" s="115"/>
      <c r="AW424" s="115"/>
      <c r="AX424" s="115"/>
      <c r="AY424" s="115"/>
      <c r="AZ424" s="115"/>
      <c r="BA424" s="115"/>
      <c r="BB424" s="115"/>
      <c r="BC424" s="115"/>
      <c r="BD424" s="115"/>
      <c r="BE424" s="115"/>
      <c r="BF424" s="115"/>
      <c r="BG424" s="115"/>
      <c r="BH424" s="115"/>
      <c r="BI424" s="115"/>
      <c r="BJ424" s="115"/>
      <c r="BK424" s="115"/>
      <c r="BL424" s="115"/>
      <c r="BM424" s="115"/>
      <c r="BN424" s="115"/>
      <c r="BO424" s="115"/>
      <c r="BP424" s="114"/>
      <c r="BQ424" s="114"/>
      <c r="BR424" s="114"/>
    </row>
    <row r="425" ht="15.75" customHeight="1">
      <c r="A425" s="114"/>
      <c r="B425" s="114"/>
      <c r="C425" s="114"/>
      <c r="D425" s="114"/>
      <c r="E425" s="114"/>
      <c r="F425" s="114"/>
      <c r="G425" s="114"/>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5"/>
      <c r="AL425" s="115"/>
      <c r="AM425" s="115"/>
      <c r="AN425" s="115"/>
      <c r="AO425" s="115"/>
      <c r="AP425" s="115"/>
      <c r="AQ425" s="115"/>
      <c r="AR425" s="115"/>
      <c r="AS425" s="115"/>
      <c r="AT425" s="115"/>
      <c r="AU425" s="115"/>
      <c r="AV425" s="115"/>
      <c r="AW425" s="115"/>
      <c r="AX425" s="115"/>
      <c r="AY425" s="115"/>
      <c r="AZ425" s="115"/>
      <c r="BA425" s="115"/>
      <c r="BB425" s="115"/>
      <c r="BC425" s="115"/>
      <c r="BD425" s="115"/>
      <c r="BE425" s="115"/>
      <c r="BF425" s="115"/>
      <c r="BG425" s="115"/>
      <c r="BH425" s="115"/>
      <c r="BI425" s="115"/>
      <c r="BJ425" s="115"/>
      <c r="BK425" s="115"/>
      <c r="BL425" s="115"/>
      <c r="BM425" s="115"/>
      <c r="BN425" s="115"/>
      <c r="BO425" s="115"/>
      <c r="BP425" s="114"/>
      <c r="BQ425" s="114"/>
      <c r="BR425" s="114"/>
    </row>
    <row r="426" ht="15.75" customHeight="1">
      <c r="A426" s="114"/>
      <c r="B426" s="114"/>
      <c r="C426" s="114"/>
      <c r="D426" s="114"/>
      <c r="E426" s="114"/>
      <c r="F426" s="114"/>
      <c r="G426" s="114"/>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5"/>
      <c r="AL426" s="115"/>
      <c r="AM426" s="115"/>
      <c r="AN426" s="115"/>
      <c r="AO426" s="115"/>
      <c r="AP426" s="115"/>
      <c r="AQ426" s="115"/>
      <c r="AR426" s="115"/>
      <c r="AS426" s="115"/>
      <c r="AT426" s="115"/>
      <c r="AU426" s="115"/>
      <c r="AV426" s="115"/>
      <c r="AW426" s="115"/>
      <c r="AX426" s="115"/>
      <c r="AY426" s="115"/>
      <c r="AZ426" s="115"/>
      <c r="BA426" s="115"/>
      <c r="BB426" s="115"/>
      <c r="BC426" s="115"/>
      <c r="BD426" s="115"/>
      <c r="BE426" s="115"/>
      <c r="BF426" s="115"/>
      <c r="BG426" s="115"/>
      <c r="BH426" s="115"/>
      <c r="BI426" s="115"/>
      <c r="BJ426" s="115"/>
      <c r="BK426" s="115"/>
      <c r="BL426" s="115"/>
      <c r="BM426" s="115"/>
      <c r="BN426" s="115"/>
      <c r="BO426" s="115"/>
      <c r="BP426" s="114"/>
      <c r="BQ426" s="114"/>
      <c r="BR426" s="114"/>
    </row>
    <row r="427" ht="15.75" customHeight="1">
      <c r="A427" s="114"/>
      <c r="B427" s="114"/>
      <c r="C427" s="114"/>
      <c r="D427" s="114"/>
      <c r="E427" s="114"/>
      <c r="F427" s="114"/>
      <c r="G427" s="114"/>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5"/>
      <c r="AY427" s="115"/>
      <c r="AZ427" s="115"/>
      <c r="BA427" s="115"/>
      <c r="BB427" s="115"/>
      <c r="BC427" s="115"/>
      <c r="BD427" s="115"/>
      <c r="BE427" s="115"/>
      <c r="BF427" s="115"/>
      <c r="BG427" s="115"/>
      <c r="BH427" s="115"/>
      <c r="BI427" s="115"/>
      <c r="BJ427" s="115"/>
      <c r="BK427" s="115"/>
      <c r="BL427" s="115"/>
      <c r="BM427" s="115"/>
      <c r="BN427" s="115"/>
      <c r="BO427" s="115"/>
      <c r="BP427" s="114"/>
      <c r="BQ427" s="114"/>
      <c r="BR427" s="114"/>
    </row>
    <row r="428" ht="15.75" customHeight="1">
      <c r="A428" s="114"/>
      <c r="B428" s="114"/>
      <c r="C428" s="114"/>
      <c r="D428" s="114"/>
      <c r="E428" s="114"/>
      <c r="F428" s="114"/>
      <c r="G428" s="114"/>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15"/>
      <c r="AY428" s="115"/>
      <c r="AZ428" s="115"/>
      <c r="BA428" s="115"/>
      <c r="BB428" s="115"/>
      <c r="BC428" s="115"/>
      <c r="BD428" s="115"/>
      <c r="BE428" s="115"/>
      <c r="BF428" s="115"/>
      <c r="BG428" s="115"/>
      <c r="BH428" s="115"/>
      <c r="BI428" s="115"/>
      <c r="BJ428" s="115"/>
      <c r="BK428" s="115"/>
      <c r="BL428" s="115"/>
      <c r="BM428" s="115"/>
      <c r="BN428" s="115"/>
      <c r="BO428" s="115"/>
      <c r="BP428" s="114"/>
      <c r="BQ428" s="114"/>
      <c r="BR428" s="114"/>
    </row>
    <row r="429" ht="15.75" customHeight="1">
      <c r="A429" s="114"/>
      <c r="B429" s="114"/>
      <c r="C429" s="114"/>
      <c r="D429" s="114"/>
      <c r="E429" s="114"/>
      <c r="F429" s="114"/>
      <c r="G429" s="114"/>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15"/>
      <c r="AY429" s="115"/>
      <c r="AZ429" s="115"/>
      <c r="BA429" s="115"/>
      <c r="BB429" s="115"/>
      <c r="BC429" s="115"/>
      <c r="BD429" s="115"/>
      <c r="BE429" s="115"/>
      <c r="BF429" s="115"/>
      <c r="BG429" s="115"/>
      <c r="BH429" s="115"/>
      <c r="BI429" s="115"/>
      <c r="BJ429" s="115"/>
      <c r="BK429" s="115"/>
      <c r="BL429" s="115"/>
      <c r="BM429" s="115"/>
      <c r="BN429" s="115"/>
      <c r="BO429" s="115"/>
      <c r="BP429" s="114"/>
      <c r="BQ429" s="114"/>
      <c r="BR429" s="114"/>
    </row>
    <row r="430" ht="15.75" customHeight="1">
      <c r="A430" s="114"/>
      <c r="B430" s="114"/>
      <c r="C430" s="114"/>
      <c r="D430" s="114"/>
      <c r="E430" s="114"/>
      <c r="F430" s="114"/>
      <c r="G430" s="114"/>
      <c r="H430" s="115"/>
      <c r="I430" s="115"/>
      <c r="J430" s="115"/>
      <c r="K430" s="115"/>
      <c r="L430" s="115"/>
      <c r="M430" s="115"/>
      <c r="N430" s="115"/>
      <c r="O430" s="115"/>
      <c r="P430" s="115"/>
      <c r="Q430" s="115"/>
      <c r="R430" s="115"/>
      <c r="S430" s="115"/>
      <c r="T430" s="115"/>
      <c r="U430" s="115"/>
      <c r="V430" s="115"/>
      <c r="W430" s="115"/>
      <c r="X430" s="115"/>
      <c r="Y430" s="115"/>
      <c r="Z430" s="115"/>
      <c r="AA430" s="115"/>
      <c r="AB430" s="115"/>
      <c r="AC430" s="115"/>
      <c r="AD430" s="115"/>
      <c r="AE430" s="115"/>
      <c r="AF430" s="115"/>
      <c r="AG430" s="115"/>
      <c r="AH430" s="115"/>
      <c r="AI430" s="115"/>
      <c r="AJ430" s="115"/>
      <c r="AK430" s="115"/>
      <c r="AL430" s="115"/>
      <c r="AM430" s="115"/>
      <c r="AN430" s="115"/>
      <c r="AO430" s="115"/>
      <c r="AP430" s="115"/>
      <c r="AQ430" s="115"/>
      <c r="AR430" s="115"/>
      <c r="AS430" s="115"/>
      <c r="AT430" s="115"/>
      <c r="AU430" s="115"/>
      <c r="AV430" s="115"/>
      <c r="AW430" s="115"/>
      <c r="AX430" s="115"/>
      <c r="AY430" s="115"/>
      <c r="AZ430" s="115"/>
      <c r="BA430" s="115"/>
      <c r="BB430" s="115"/>
      <c r="BC430" s="115"/>
      <c r="BD430" s="115"/>
      <c r="BE430" s="115"/>
      <c r="BF430" s="115"/>
      <c r="BG430" s="115"/>
      <c r="BH430" s="115"/>
      <c r="BI430" s="115"/>
      <c r="BJ430" s="115"/>
      <c r="BK430" s="115"/>
      <c r="BL430" s="115"/>
      <c r="BM430" s="115"/>
      <c r="BN430" s="115"/>
      <c r="BO430" s="115"/>
      <c r="BP430" s="114"/>
      <c r="BQ430" s="114"/>
      <c r="BR430" s="114"/>
    </row>
    <row r="431" ht="15.75" customHeight="1">
      <c r="A431" s="114"/>
      <c r="B431" s="114"/>
      <c r="C431" s="114"/>
      <c r="D431" s="114"/>
      <c r="E431" s="114"/>
      <c r="F431" s="114"/>
      <c r="G431" s="114"/>
      <c r="H431" s="115"/>
      <c r="I431" s="115"/>
      <c r="J431" s="115"/>
      <c r="K431" s="115"/>
      <c r="L431" s="115"/>
      <c r="M431" s="115"/>
      <c r="N431" s="115"/>
      <c r="O431" s="115"/>
      <c r="P431" s="115"/>
      <c r="Q431" s="115"/>
      <c r="R431" s="115"/>
      <c r="S431" s="115"/>
      <c r="T431" s="115"/>
      <c r="U431" s="115"/>
      <c r="V431" s="115"/>
      <c r="W431" s="115"/>
      <c r="X431" s="115"/>
      <c r="Y431" s="115"/>
      <c r="Z431" s="115"/>
      <c r="AA431" s="115"/>
      <c r="AB431" s="115"/>
      <c r="AC431" s="115"/>
      <c r="AD431" s="115"/>
      <c r="AE431" s="115"/>
      <c r="AF431" s="115"/>
      <c r="AG431" s="115"/>
      <c r="AH431" s="115"/>
      <c r="AI431" s="115"/>
      <c r="AJ431" s="115"/>
      <c r="AK431" s="115"/>
      <c r="AL431" s="115"/>
      <c r="AM431" s="115"/>
      <c r="AN431" s="115"/>
      <c r="AO431" s="115"/>
      <c r="AP431" s="115"/>
      <c r="AQ431" s="115"/>
      <c r="AR431" s="115"/>
      <c r="AS431" s="115"/>
      <c r="AT431" s="115"/>
      <c r="AU431" s="115"/>
      <c r="AV431" s="115"/>
      <c r="AW431" s="115"/>
      <c r="AX431" s="115"/>
      <c r="AY431" s="115"/>
      <c r="AZ431" s="115"/>
      <c r="BA431" s="115"/>
      <c r="BB431" s="115"/>
      <c r="BC431" s="115"/>
      <c r="BD431" s="115"/>
      <c r="BE431" s="115"/>
      <c r="BF431" s="115"/>
      <c r="BG431" s="115"/>
      <c r="BH431" s="115"/>
      <c r="BI431" s="115"/>
      <c r="BJ431" s="115"/>
      <c r="BK431" s="115"/>
      <c r="BL431" s="115"/>
      <c r="BM431" s="115"/>
      <c r="BN431" s="115"/>
      <c r="BO431" s="115"/>
      <c r="BP431" s="114"/>
      <c r="BQ431" s="114"/>
      <c r="BR431" s="114"/>
    </row>
    <row r="432" ht="15.75" customHeight="1">
      <c r="A432" s="114"/>
      <c r="B432" s="114"/>
      <c r="C432" s="114"/>
      <c r="D432" s="114"/>
      <c r="E432" s="114"/>
      <c r="F432" s="114"/>
      <c r="G432" s="114"/>
      <c r="H432" s="115"/>
      <c r="I432" s="115"/>
      <c r="J432" s="115"/>
      <c r="K432" s="115"/>
      <c r="L432" s="115"/>
      <c r="M432" s="115"/>
      <c r="N432" s="115"/>
      <c r="O432" s="115"/>
      <c r="P432" s="115"/>
      <c r="Q432" s="115"/>
      <c r="R432" s="115"/>
      <c r="S432" s="115"/>
      <c r="T432" s="115"/>
      <c r="U432" s="115"/>
      <c r="V432" s="115"/>
      <c r="W432" s="115"/>
      <c r="X432" s="115"/>
      <c r="Y432" s="115"/>
      <c r="Z432" s="115"/>
      <c r="AA432" s="115"/>
      <c r="AB432" s="115"/>
      <c r="AC432" s="115"/>
      <c r="AD432" s="115"/>
      <c r="AE432" s="115"/>
      <c r="AF432" s="115"/>
      <c r="AG432" s="115"/>
      <c r="AH432" s="115"/>
      <c r="AI432" s="115"/>
      <c r="AJ432" s="115"/>
      <c r="AK432" s="115"/>
      <c r="AL432" s="115"/>
      <c r="AM432" s="115"/>
      <c r="AN432" s="115"/>
      <c r="AO432" s="115"/>
      <c r="AP432" s="115"/>
      <c r="AQ432" s="115"/>
      <c r="AR432" s="115"/>
      <c r="AS432" s="115"/>
      <c r="AT432" s="115"/>
      <c r="AU432" s="115"/>
      <c r="AV432" s="115"/>
      <c r="AW432" s="115"/>
      <c r="AX432" s="115"/>
      <c r="AY432" s="115"/>
      <c r="AZ432" s="115"/>
      <c r="BA432" s="115"/>
      <c r="BB432" s="115"/>
      <c r="BC432" s="115"/>
      <c r="BD432" s="115"/>
      <c r="BE432" s="115"/>
      <c r="BF432" s="115"/>
      <c r="BG432" s="115"/>
      <c r="BH432" s="115"/>
      <c r="BI432" s="115"/>
      <c r="BJ432" s="115"/>
      <c r="BK432" s="115"/>
      <c r="BL432" s="115"/>
      <c r="BM432" s="115"/>
      <c r="BN432" s="115"/>
      <c r="BO432" s="115"/>
      <c r="BP432" s="114"/>
      <c r="BQ432" s="114"/>
      <c r="BR432" s="114"/>
    </row>
    <row r="433" ht="15.75" customHeight="1">
      <c r="A433" s="114"/>
      <c r="B433" s="114"/>
      <c r="C433" s="114"/>
      <c r="D433" s="114"/>
      <c r="E433" s="114"/>
      <c r="F433" s="114"/>
      <c r="G433" s="114"/>
      <c r="H433" s="115"/>
      <c r="I433" s="115"/>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5"/>
      <c r="AL433" s="115"/>
      <c r="AM433" s="115"/>
      <c r="AN433" s="115"/>
      <c r="AO433" s="115"/>
      <c r="AP433" s="115"/>
      <c r="AQ433" s="115"/>
      <c r="AR433" s="115"/>
      <c r="AS433" s="115"/>
      <c r="AT433" s="115"/>
      <c r="AU433" s="115"/>
      <c r="AV433" s="115"/>
      <c r="AW433" s="115"/>
      <c r="AX433" s="115"/>
      <c r="AY433" s="115"/>
      <c r="AZ433" s="115"/>
      <c r="BA433" s="115"/>
      <c r="BB433" s="115"/>
      <c r="BC433" s="115"/>
      <c r="BD433" s="115"/>
      <c r="BE433" s="115"/>
      <c r="BF433" s="115"/>
      <c r="BG433" s="115"/>
      <c r="BH433" s="115"/>
      <c r="BI433" s="115"/>
      <c r="BJ433" s="115"/>
      <c r="BK433" s="115"/>
      <c r="BL433" s="115"/>
      <c r="BM433" s="115"/>
      <c r="BN433" s="115"/>
      <c r="BO433" s="115"/>
      <c r="BP433" s="114"/>
      <c r="BQ433" s="114"/>
      <c r="BR433" s="114"/>
    </row>
    <row r="434" ht="15.75" customHeight="1">
      <c r="A434" s="114"/>
      <c r="B434" s="114"/>
      <c r="C434" s="114"/>
      <c r="D434" s="114"/>
      <c r="E434" s="114"/>
      <c r="F434" s="114"/>
      <c r="G434" s="114"/>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5"/>
      <c r="AL434" s="115"/>
      <c r="AM434" s="115"/>
      <c r="AN434" s="115"/>
      <c r="AO434" s="115"/>
      <c r="AP434" s="115"/>
      <c r="AQ434" s="115"/>
      <c r="AR434" s="115"/>
      <c r="AS434" s="115"/>
      <c r="AT434" s="115"/>
      <c r="AU434" s="115"/>
      <c r="AV434" s="115"/>
      <c r="AW434" s="115"/>
      <c r="AX434" s="115"/>
      <c r="AY434" s="115"/>
      <c r="AZ434" s="115"/>
      <c r="BA434" s="115"/>
      <c r="BB434" s="115"/>
      <c r="BC434" s="115"/>
      <c r="BD434" s="115"/>
      <c r="BE434" s="115"/>
      <c r="BF434" s="115"/>
      <c r="BG434" s="115"/>
      <c r="BH434" s="115"/>
      <c r="BI434" s="115"/>
      <c r="BJ434" s="115"/>
      <c r="BK434" s="115"/>
      <c r="BL434" s="115"/>
      <c r="BM434" s="115"/>
      <c r="BN434" s="115"/>
      <c r="BO434" s="115"/>
      <c r="BP434" s="114"/>
      <c r="BQ434" s="114"/>
      <c r="BR434" s="114"/>
    </row>
    <row r="435" ht="15.75" customHeight="1">
      <c r="A435" s="114"/>
      <c r="B435" s="114"/>
      <c r="C435" s="114"/>
      <c r="D435" s="114"/>
      <c r="E435" s="114"/>
      <c r="F435" s="114"/>
      <c r="G435" s="114"/>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5"/>
      <c r="AL435" s="115"/>
      <c r="AM435" s="115"/>
      <c r="AN435" s="115"/>
      <c r="AO435" s="115"/>
      <c r="AP435" s="115"/>
      <c r="AQ435" s="115"/>
      <c r="AR435" s="115"/>
      <c r="AS435" s="115"/>
      <c r="AT435" s="115"/>
      <c r="AU435" s="115"/>
      <c r="AV435" s="115"/>
      <c r="AW435" s="115"/>
      <c r="AX435" s="115"/>
      <c r="AY435" s="115"/>
      <c r="AZ435" s="115"/>
      <c r="BA435" s="115"/>
      <c r="BB435" s="115"/>
      <c r="BC435" s="115"/>
      <c r="BD435" s="115"/>
      <c r="BE435" s="115"/>
      <c r="BF435" s="115"/>
      <c r="BG435" s="115"/>
      <c r="BH435" s="115"/>
      <c r="BI435" s="115"/>
      <c r="BJ435" s="115"/>
      <c r="BK435" s="115"/>
      <c r="BL435" s="115"/>
      <c r="BM435" s="115"/>
      <c r="BN435" s="115"/>
      <c r="BO435" s="115"/>
      <c r="BP435" s="114"/>
      <c r="BQ435" s="114"/>
      <c r="BR435" s="114"/>
    </row>
    <row r="436" ht="15.75" customHeight="1">
      <c r="A436" s="114"/>
      <c r="B436" s="114"/>
      <c r="C436" s="114"/>
      <c r="D436" s="114"/>
      <c r="E436" s="114"/>
      <c r="F436" s="114"/>
      <c r="G436" s="114"/>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5"/>
      <c r="AL436" s="115"/>
      <c r="AM436" s="115"/>
      <c r="AN436" s="115"/>
      <c r="AO436" s="115"/>
      <c r="AP436" s="115"/>
      <c r="AQ436" s="115"/>
      <c r="AR436" s="115"/>
      <c r="AS436" s="115"/>
      <c r="AT436" s="115"/>
      <c r="AU436" s="115"/>
      <c r="AV436" s="115"/>
      <c r="AW436" s="115"/>
      <c r="AX436" s="115"/>
      <c r="AY436" s="115"/>
      <c r="AZ436" s="115"/>
      <c r="BA436" s="115"/>
      <c r="BB436" s="115"/>
      <c r="BC436" s="115"/>
      <c r="BD436" s="115"/>
      <c r="BE436" s="115"/>
      <c r="BF436" s="115"/>
      <c r="BG436" s="115"/>
      <c r="BH436" s="115"/>
      <c r="BI436" s="115"/>
      <c r="BJ436" s="115"/>
      <c r="BK436" s="115"/>
      <c r="BL436" s="115"/>
      <c r="BM436" s="115"/>
      <c r="BN436" s="115"/>
      <c r="BO436" s="115"/>
      <c r="BP436" s="114"/>
      <c r="BQ436" s="114"/>
      <c r="BR436" s="114"/>
    </row>
    <row r="437" ht="15.75" customHeight="1">
      <c r="A437" s="114"/>
      <c r="B437" s="114"/>
      <c r="C437" s="114"/>
      <c r="D437" s="114"/>
      <c r="E437" s="114"/>
      <c r="F437" s="114"/>
      <c r="G437" s="114"/>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5"/>
      <c r="AL437" s="115"/>
      <c r="AM437" s="115"/>
      <c r="AN437" s="115"/>
      <c r="AO437" s="115"/>
      <c r="AP437" s="115"/>
      <c r="AQ437" s="115"/>
      <c r="AR437" s="115"/>
      <c r="AS437" s="115"/>
      <c r="AT437" s="115"/>
      <c r="AU437" s="115"/>
      <c r="AV437" s="115"/>
      <c r="AW437" s="115"/>
      <c r="AX437" s="115"/>
      <c r="AY437" s="115"/>
      <c r="AZ437" s="115"/>
      <c r="BA437" s="115"/>
      <c r="BB437" s="115"/>
      <c r="BC437" s="115"/>
      <c r="BD437" s="115"/>
      <c r="BE437" s="115"/>
      <c r="BF437" s="115"/>
      <c r="BG437" s="115"/>
      <c r="BH437" s="115"/>
      <c r="BI437" s="115"/>
      <c r="BJ437" s="115"/>
      <c r="BK437" s="115"/>
      <c r="BL437" s="115"/>
      <c r="BM437" s="115"/>
      <c r="BN437" s="115"/>
      <c r="BO437" s="115"/>
      <c r="BP437" s="114"/>
      <c r="BQ437" s="114"/>
      <c r="BR437" s="114"/>
    </row>
    <row r="438" ht="15.75" customHeight="1">
      <c r="A438" s="114"/>
      <c r="B438" s="114"/>
      <c r="C438" s="114"/>
      <c r="D438" s="114"/>
      <c r="E438" s="114"/>
      <c r="F438" s="114"/>
      <c r="G438" s="114"/>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5"/>
      <c r="AL438" s="115"/>
      <c r="AM438" s="115"/>
      <c r="AN438" s="115"/>
      <c r="AO438" s="115"/>
      <c r="AP438" s="115"/>
      <c r="AQ438" s="115"/>
      <c r="AR438" s="115"/>
      <c r="AS438" s="115"/>
      <c r="AT438" s="115"/>
      <c r="AU438" s="115"/>
      <c r="AV438" s="115"/>
      <c r="AW438" s="115"/>
      <c r="AX438" s="115"/>
      <c r="AY438" s="115"/>
      <c r="AZ438" s="115"/>
      <c r="BA438" s="115"/>
      <c r="BB438" s="115"/>
      <c r="BC438" s="115"/>
      <c r="BD438" s="115"/>
      <c r="BE438" s="115"/>
      <c r="BF438" s="115"/>
      <c r="BG438" s="115"/>
      <c r="BH438" s="115"/>
      <c r="BI438" s="115"/>
      <c r="BJ438" s="115"/>
      <c r="BK438" s="115"/>
      <c r="BL438" s="115"/>
      <c r="BM438" s="115"/>
      <c r="BN438" s="115"/>
      <c r="BO438" s="115"/>
      <c r="BP438" s="114"/>
      <c r="BQ438" s="114"/>
      <c r="BR438" s="114"/>
    </row>
    <row r="439" ht="15.75" customHeight="1">
      <c r="A439" s="114"/>
      <c r="B439" s="114"/>
      <c r="C439" s="114"/>
      <c r="D439" s="114"/>
      <c r="E439" s="114"/>
      <c r="F439" s="114"/>
      <c r="G439" s="114"/>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5"/>
      <c r="AL439" s="115"/>
      <c r="AM439" s="115"/>
      <c r="AN439" s="115"/>
      <c r="AO439" s="115"/>
      <c r="AP439" s="115"/>
      <c r="AQ439" s="115"/>
      <c r="AR439" s="115"/>
      <c r="AS439" s="115"/>
      <c r="AT439" s="115"/>
      <c r="AU439" s="115"/>
      <c r="AV439" s="115"/>
      <c r="AW439" s="115"/>
      <c r="AX439" s="115"/>
      <c r="AY439" s="115"/>
      <c r="AZ439" s="115"/>
      <c r="BA439" s="115"/>
      <c r="BB439" s="115"/>
      <c r="BC439" s="115"/>
      <c r="BD439" s="115"/>
      <c r="BE439" s="115"/>
      <c r="BF439" s="115"/>
      <c r="BG439" s="115"/>
      <c r="BH439" s="115"/>
      <c r="BI439" s="115"/>
      <c r="BJ439" s="115"/>
      <c r="BK439" s="115"/>
      <c r="BL439" s="115"/>
      <c r="BM439" s="115"/>
      <c r="BN439" s="115"/>
      <c r="BO439" s="115"/>
      <c r="BP439" s="114"/>
      <c r="BQ439" s="114"/>
      <c r="BR439" s="114"/>
    </row>
    <row r="440" ht="15.75" customHeight="1">
      <c r="A440" s="114"/>
      <c r="B440" s="114"/>
      <c r="C440" s="114"/>
      <c r="D440" s="114"/>
      <c r="E440" s="114"/>
      <c r="F440" s="114"/>
      <c r="G440" s="114"/>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5"/>
      <c r="AL440" s="115"/>
      <c r="AM440" s="115"/>
      <c r="AN440" s="115"/>
      <c r="AO440" s="115"/>
      <c r="AP440" s="115"/>
      <c r="AQ440" s="115"/>
      <c r="AR440" s="115"/>
      <c r="AS440" s="115"/>
      <c r="AT440" s="115"/>
      <c r="AU440" s="115"/>
      <c r="AV440" s="115"/>
      <c r="AW440" s="115"/>
      <c r="AX440" s="115"/>
      <c r="AY440" s="115"/>
      <c r="AZ440" s="115"/>
      <c r="BA440" s="115"/>
      <c r="BB440" s="115"/>
      <c r="BC440" s="115"/>
      <c r="BD440" s="115"/>
      <c r="BE440" s="115"/>
      <c r="BF440" s="115"/>
      <c r="BG440" s="115"/>
      <c r="BH440" s="115"/>
      <c r="BI440" s="115"/>
      <c r="BJ440" s="115"/>
      <c r="BK440" s="115"/>
      <c r="BL440" s="115"/>
      <c r="BM440" s="115"/>
      <c r="BN440" s="115"/>
      <c r="BO440" s="115"/>
      <c r="BP440" s="114"/>
      <c r="BQ440" s="114"/>
      <c r="BR440" s="114"/>
    </row>
    <row r="441" ht="15.75" customHeight="1">
      <c r="A441" s="114"/>
      <c r="B441" s="114"/>
      <c r="C441" s="114"/>
      <c r="D441" s="114"/>
      <c r="E441" s="114"/>
      <c r="F441" s="114"/>
      <c r="G441" s="114"/>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5"/>
      <c r="AL441" s="115"/>
      <c r="AM441" s="115"/>
      <c r="AN441" s="115"/>
      <c r="AO441" s="115"/>
      <c r="AP441" s="115"/>
      <c r="AQ441" s="115"/>
      <c r="AR441" s="115"/>
      <c r="AS441" s="115"/>
      <c r="AT441" s="115"/>
      <c r="AU441" s="115"/>
      <c r="AV441" s="115"/>
      <c r="AW441" s="115"/>
      <c r="AX441" s="115"/>
      <c r="AY441" s="115"/>
      <c r="AZ441" s="115"/>
      <c r="BA441" s="115"/>
      <c r="BB441" s="115"/>
      <c r="BC441" s="115"/>
      <c r="BD441" s="115"/>
      <c r="BE441" s="115"/>
      <c r="BF441" s="115"/>
      <c r="BG441" s="115"/>
      <c r="BH441" s="115"/>
      <c r="BI441" s="115"/>
      <c r="BJ441" s="115"/>
      <c r="BK441" s="115"/>
      <c r="BL441" s="115"/>
      <c r="BM441" s="115"/>
      <c r="BN441" s="115"/>
      <c r="BO441" s="115"/>
      <c r="BP441" s="114"/>
      <c r="BQ441" s="114"/>
      <c r="BR441" s="114"/>
    </row>
    <row r="442" ht="15.75" customHeight="1">
      <c r="A442" s="114"/>
      <c r="B442" s="114"/>
      <c r="C442" s="114"/>
      <c r="D442" s="114"/>
      <c r="E442" s="114"/>
      <c r="F442" s="114"/>
      <c r="G442" s="114"/>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5"/>
      <c r="AL442" s="115"/>
      <c r="AM442" s="115"/>
      <c r="AN442" s="115"/>
      <c r="AO442" s="115"/>
      <c r="AP442" s="115"/>
      <c r="AQ442" s="115"/>
      <c r="AR442" s="115"/>
      <c r="AS442" s="115"/>
      <c r="AT442" s="115"/>
      <c r="AU442" s="115"/>
      <c r="AV442" s="115"/>
      <c r="AW442" s="115"/>
      <c r="AX442" s="115"/>
      <c r="AY442" s="115"/>
      <c r="AZ442" s="115"/>
      <c r="BA442" s="115"/>
      <c r="BB442" s="115"/>
      <c r="BC442" s="115"/>
      <c r="BD442" s="115"/>
      <c r="BE442" s="115"/>
      <c r="BF442" s="115"/>
      <c r="BG442" s="115"/>
      <c r="BH442" s="115"/>
      <c r="BI442" s="115"/>
      <c r="BJ442" s="115"/>
      <c r="BK442" s="115"/>
      <c r="BL442" s="115"/>
      <c r="BM442" s="115"/>
      <c r="BN442" s="115"/>
      <c r="BO442" s="115"/>
      <c r="BP442" s="114"/>
      <c r="BQ442" s="114"/>
      <c r="BR442" s="114"/>
    </row>
    <row r="443" ht="15.75" customHeight="1">
      <c r="A443" s="114"/>
      <c r="B443" s="114"/>
      <c r="C443" s="114"/>
      <c r="D443" s="114"/>
      <c r="E443" s="114"/>
      <c r="F443" s="114"/>
      <c r="G443" s="114"/>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5"/>
      <c r="AL443" s="115"/>
      <c r="AM443" s="115"/>
      <c r="AN443" s="115"/>
      <c r="AO443" s="115"/>
      <c r="AP443" s="115"/>
      <c r="AQ443" s="115"/>
      <c r="AR443" s="115"/>
      <c r="AS443" s="115"/>
      <c r="AT443" s="115"/>
      <c r="AU443" s="115"/>
      <c r="AV443" s="115"/>
      <c r="AW443" s="115"/>
      <c r="AX443" s="115"/>
      <c r="AY443" s="115"/>
      <c r="AZ443" s="115"/>
      <c r="BA443" s="115"/>
      <c r="BB443" s="115"/>
      <c r="BC443" s="115"/>
      <c r="BD443" s="115"/>
      <c r="BE443" s="115"/>
      <c r="BF443" s="115"/>
      <c r="BG443" s="115"/>
      <c r="BH443" s="115"/>
      <c r="BI443" s="115"/>
      <c r="BJ443" s="115"/>
      <c r="BK443" s="115"/>
      <c r="BL443" s="115"/>
      <c r="BM443" s="115"/>
      <c r="BN443" s="115"/>
      <c r="BO443" s="115"/>
      <c r="BP443" s="114"/>
      <c r="BQ443" s="114"/>
      <c r="BR443" s="114"/>
    </row>
    <row r="444" ht="15.75" customHeight="1">
      <c r="A444" s="114"/>
      <c r="B444" s="114"/>
      <c r="C444" s="114"/>
      <c r="D444" s="114"/>
      <c r="E444" s="114"/>
      <c r="F444" s="114"/>
      <c r="G444" s="114"/>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5"/>
      <c r="AL444" s="115"/>
      <c r="AM444" s="115"/>
      <c r="AN444" s="115"/>
      <c r="AO444" s="115"/>
      <c r="AP444" s="115"/>
      <c r="AQ444" s="115"/>
      <c r="AR444" s="115"/>
      <c r="AS444" s="115"/>
      <c r="AT444" s="115"/>
      <c r="AU444" s="115"/>
      <c r="AV444" s="115"/>
      <c r="AW444" s="115"/>
      <c r="AX444" s="115"/>
      <c r="AY444" s="115"/>
      <c r="AZ444" s="115"/>
      <c r="BA444" s="115"/>
      <c r="BB444" s="115"/>
      <c r="BC444" s="115"/>
      <c r="BD444" s="115"/>
      <c r="BE444" s="115"/>
      <c r="BF444" s="115"/>
      <c r="BG444" s="115"/>
      <c r="BH444" s="115"/>
      <c r="BI444" s="115"/>
      <c r="BJ444" s="115"/>
      <c r="BK444" s="115"/>
      <c r="BL444" s="115"/>
      <c r="BM444" s="115"/>
      <c r="BN444" s="115"/>
      <c r="BO444" s="115"/>
      <c r="BP444" s="114"/>
      <c r="BQ444" s="114"/>
      <c r="BR444" s="114"/>
    </row>
    <row r="445" ht="15.75" customHeight="1">
      <c r="A445" s="114"/>
      <c r="B445" s="114"/>
      <c r="C445" s="114"/>
      <c r="D445" s="114"/>
      <c r="E445" s="114"/>
      <c r="F445" s="114"/>
      <c r="G445" s="114"/>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5"/>
      <c r="AL445" s="115"/>
      <c r="AM445" s="115"/>
      <c r="AN445" s="115"/>
      <c r="AO445" s="115"/>
      <c r="AP445" s="115"/>
      <c r="AQ445" s="115"/>
      <c r="AR445" s="115"/>
      <c r="AS445" s="115"/>
      <c r="AT445" s="115"/>
      <c r="AU445" s="115"/>
      <c r="AV445" s="115"/>
      <c r="AW445" s="115"/>
      <c r="AX445" s="115"/>
      <c r="AY445" s="115"/>
      <c r="AZ445" s="115"/>
      <c r="BA445" s="115"/>
      <c r="BB445" s="115"/>
      <c r="BC445" s="115"/>
      <c r="BD445" s="115"/>
      <c r="BE445" s="115"/>
      <c r="BF445" s="115"/>
      <c r="BG445" s="115"/>
      <c r="BH445" s="115"/>
      <c r="BI445" s="115"/>
      <c r="BJ445" s="115"/>
      <c r="BK445" s="115"/>
      <c r="BL445" s="115"/>
      <c r="BM445" s="115"/>
      <c r="BN445" s="115"/>
      <c r="BO445" s="115"/>
      <c r="BP445" s="114"/>
      <c r="BQ445" s="114"/>
      <c r="BR445" s="114"/>
    </row>
    <row r="446" ht="15.75" customHeight="1">
      <c r="A446" s="114"/>
      <c r="B446" s="114"/>
      <c r="C446" s="114"/>
      <c r="D446" s="114"/>
      <c r="E446" s="114"/>
      <c r="F446" s="114"/>
      <c r="G446" s="114"/>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5"/>
      <c r="AL446" s="115"/>
      <c r="AM446" s="115"/>
      <c r="AN446" s="115"/>
      <c r="AO446" s="115"/>
      <c r="AP446" s="115"/>
      <c r="AQ446" s="115"/>
      <c r="AR446" s="115"/>
      <c r="AS446" s="115"/>
      <c r="AT446" s="115"/>
      <c r="AU446" s="115"/>
      <c r="AV446" s="115"/>
      <c r="AW446" s="115"/>
      <c r="AX446" s="115"/>
      <c r="AY446" s="115"/>
      <c r="AZ446" s="115"/>
      <c r="BA446" s="115"/>
      <c r="BB446" s="115"/>
      <c r="BC446" s="115"/>
      <c r="BD446" s="115"/>
      <c r="BE446" s="115"/>
      <c r="BF446" s="115"/>
      <c r="BG446" s="115"/>
      <c r="BH446" s="115"/>
      <c r="BI446" s="115"/>
      <c r="BJ446" s="115"/>
      <c r="BK446" s="115"/>
      <c r="BL446" s="115"/>
      <c r="BM446" s="115"/>
      <c r="BN446" s="115"/>
      <c r="BO446" s="115"/>
      <c r="BP446" s="114"/>
      <c r="BQ446" s="114"/>
      <c r="BR446" s="114"/>
    </row>
    <row r="447" ht="15.75" customHeight="1">
      <c r="A447" s="114"/>
      <c r="B447" s="114"/>
      <c r="C447" s="114"/>
      <c r="D447" s="114"/>
      <c r="E447" s="114"/>
      <c r="F447" s="114"/>
      <c r="G447" s="114"/>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5"/>
      <c r="AL447" s="115"/>
      <c r="AM447" s="115"/>
      <c r="AN447" s="115"/>
      <c r="AO447" s="115"/>
      <c r="AP447" s="115"/>
      <c r="AQ447" s="115"/>
      <c r="AR447" s="115"/>
      <c r="AS447" s="115"/>
      <c r="AT447" s="115"/>
      <c r="AU447" s="115"/>
      <c r="AV447" s="115"/>
      <c r="AW447" s="115"/>
      <c r="AX447" s="115"/>
      <c r="AY447" s="115"/>
      <c r="AZ447" s="115"/>
      <c r="BA447" s="115"/>
      <c r="BB447" s="115"/>
      <c r="BC447" s="115"/>
      <c r="BD447" s="115"/>
      <c r="BE447" s="115"/>
      <c r="BF447" s="115"/>
      <c r="BG447" s="115"/>
      <c r="BH447" s="115"/>
      <c r="BI447" s="115"/>
      <c r="BJ447" s="115"/>
      <c r="BK447" s="115"/>
      <c r="BL447" s="115"/>
      <c r="BM447" s="115"/>
      <c r="BN447" s="115"/>
      <c r="BO447" s="115"/>
      <c r="BP447" s="114"/>
      <c r="BQ447" s="114"/>
      <c r="BR447" s="114"/>
    </row>
    <row r="448" ht="15.75" customHeight="1">
      <c r="A448" s="114"/>
      <c r="B448" s="114"/>
      <c r="C448" s="114"/>
      <c r="D448" s="114"/>
      <c r="E448" s="114"/>
      <c r="F448" s="114"/>
      <c r="G448" s="114"/>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5"/>
      <c r="AL448" s="115"/>
      <c r="AM448" s="115"/>
      <c r="AN448" s="115"/>
      <c r="AO448" s="115"/>
      <c r="AP448" s="115"/>
      <c r="AQ448" s="115"/>
      <c r="AR448" s="115"/>
      <c r="AS448" s="115"/>
      <c r="AT448" s="115"/>
      <c r="AU448" s="115"/>
      <c r="AV448" s="115"/>
      <c r="AW448" s="115"/>
      <c r="AX448" s="115"/>
      <c r="AY448" s="115"/>
      <c r="AZ448" s="115"/>
      <c r="BA448" s="115"/>
      <c r="BB448" s="115"/>
      <c r="BC448" s="115"/>
      <c r="BD448" s="115"/>
      <c r="BE448" s="115"/>
      <c r="BF448" s="115"/>
      <c r="BG448" s="115"/>
      <c r="BH448" s="115"/>
      <c r="BI448" s="115"/>
      <c r="BJ448" s="115"/>
      <c r="BK448" s="115"/>
      <c r="BL448" s="115"/>
      <c r="BM448" s="115"/>
      <c r="BN448" s="115"/>
      <c r="BO448" s="115"/>
      <c r="BP448" s="114"/>
      <c r="BQ448" s="114"/>
      <c r="BR448" s="114"/>
    </row>
    <row r="449" ht="15.75" customHeight="1">
      <c r="A449" s="114"/>
      <c r="B449" s="114"/>
      <c r="C449" s="114"/>
      <c r="D449" s="114"/>
      <c r="E449" s="114"/>
      <c r="F449" s="114"/>
      <c r="G449" s="114"/>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5"/>
      <c r="AL449" s="115"/>
      <c r="AM449" s="115"/>
      <c r="AN449" s="115"/>
      <c r="AO449" s="115"/>
      <c r="AP449" s="115"/>
      <c r="AQ449" s="115"/>
      <c r="AR449" s="115"/>
      <c r="AS449" s="115"/>
      <c r="AT449" s="115"/>
      <c r="AU449" s="115"/>
      <c r="AV449" s="115"/>
      <c r="AW449" s="115"/>
      <c r="AX449" s="115"/>
      <c r="AY449" s="115"/>
      <c r="AZ449" s="115"/>
      <c r="BA449" s="115"/>
      <c r="BB449" s="115"/>
      <c r="BC449" s="115"/>
      <c r="BD449" s="115"/>
      <c r="BE449" s="115"/>
      <c r="BF449" s="115"/>
      <c r="BG449" s="115"/>
      <c r="BH449" s="115"/>
      <c r="BI449" s="115"/>
      <c r="BJ449" s="115"/>
      <c r="BK449" s="115"/>
      <c r="BL449" s="115"/>
      <c r="BM449" s="115"/>
      <c r="BN449" s="115"/>
      <c r="BO449" s="115"/>
      <c r="BP449" s="114"/>
      <c r="BQ449" s="114"/>
      <c r="BR449" s="114"/>
    </row>
    <row r="450" ht="15.75" customHeight="1">
      <c r="A450" s="114"/>
      <c r="B450" s="114"/>
      <c r="C450" s="114"/>
      <c r="D450" s="114"/>
      <c r="E450" s="114"/>
      <c r="F450" s="114"/>
      <c r="G450" s="114"/>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5"/>
      <c r="AL450" s="115"/>
      <c r="AM450" s="115"/>
      <c r="AN450" s="115"/>
      <c r="AO450" s="115"/>
      <c r="AP450" s="115"/>
      <c r="AQ450" s="115"/>
      <c r="AR450" s="115"/>
      <c r="AS450" s="115"/>
      <c r="AT450" s="115"/>
      <c r="AU450" s="115"/>
      <c r="AV450" s="115"/>
      <c r="AW450" s="115"/>
      <c r="AX450" s="115"/>
      <c r="AY450" s="115"/>
      <c r="AZ450" s="115"/>
      <c r="BA450" s="115"/>
      <c r="BB450" s="115"/>
      <c r="BC450" s="115"/>
      <c r="BD450" s="115"/>
      <c r="BE450" s="115"/>
      <c r="BF450" s="115"/>
      <c r="BG450" s="115"/>
      <c r="BH450" s="115"/>
      <c r="BI450" s="115"/>
      <c r="BJ450" s="115"/>
      <c r="BK450" s="115"/>
      <c r="BL450" s="115"/>
      <c r="BM450" s="115"/>
      <c r="BN450" s="115"/>
      <c r="BO450" s="115"/>
      <c r="BP450" s="114"/>
      <c r="BQ450" s="114"/>
      <c r="BR450" s="114"/>
    </row>
    <row r="451" ht="15.75" customHeight="1">
      <c r="A451" s="114"/>
      <c r="B451" s="114"/>
      <c r="C451" s="114"/>
      <c r="D451" s="114"/>
      <c r="E451" s="114"/>
      <c r="F451" s="114"/>
      <c r="G451" s="114"/>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5"/>
      <c r="AL451" s="115"/>
      <c r="AM451" s="115"/>
      <c r="AN451" s="115"/>
      <c r="AO451" s="115"/>
      <c r="AP451" s="115"/>
      <c r="AQ451" s="115"/>
      <c r="AR451" s="115"/>
      <c r="AS451" s="115"/>
      <c r="AT451" s="115"/>
      <c r="AU451" s="115"/>
      <c r="AV451" s="115"/>
      <c r="AW451" s="115"/>
      <c r="AX451" s="115"/>
      <c r="AY451" s="115"/>
      <c r="AZ451" s="115"/>
      <c r="BA451" s="115"/>
      <c r="BB451" s="115"/>
      <c r="BC451" s="115"/>
      <c r="BD451" s="115"/>
      <c r="BE451" s="115"/>
      <c r="BF451" s="115"/>
      <c r="BG451" s="115"/>
      <c r="BH451" s="115"/>
      <c r="BI451" s="115"/>
      <c r="BJ451" s="115"/>
      <c r="BK451" s="115"/>
      <c r="BL451" s="115"/>
      <c r="BM451" s="115"/>
      <c r="BN451" s="115"/>
      <c r="BO451" s="115"/>
      <c r="BP451" s="114"/>
      <c r="BQ451" s="114"/>
      <c r="BR451" s="114"/>
    </row>
    <row r="452" ht="15.75" customHeight="1">
      <c r="A452" s="114"/>
      <c r="B452" s="114"/>
      <c r="C452" s="114"/>
      <c r="D452" s="114"/>
      <c r="E452" s="114"/>
      <c r="F452" s="114"/>
      <c r="G452" s="114"/>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5"/>
      <c r="AL452" s="115"/>
      <c r="AM452" s="115"/>
      <c r="AN452" s="115"/>
      <c r="AO452" s="115"/>
      <c r="AP452" s="115"/>
      <c r="AQ452" s="115"/>
      <c r="AR452" s="115"/>
      <c r="AS452" s="115"/>
      <c r="AT452" s="115"/>
      <c r="AU452" s="115"/>
      <c r="AV452" s="115"/>
      <c r="AW452" s="115"/>
      <c r="AX452" s="115"/>
      <c r="AY452" s="115"/>
      <c r="AZ452" s="115"/>
      <c r="BA452" s="115"/>
      <c r="BB452" s="115"/>
      <c r="BC452" s="115"/>
      <c r="BD452" s="115"/>
      <c r="BE452" s="115"/>
      <c r="BF452" s="115"/>
      <c r="BG452" s="115"/>
      <c r="BH452" s="115"/>
      <c r="BI452" s="115"/>
      <c r="BJ452" s="115"/>
      <c r="BK452" s="115"/>
      <c r="BL452" s="115"/>
      <c r="BM452" s="115"/>
      <c r="BN452" s="115"/>
      <c r="BO452" s="115"/>
      <c r="BP452" s="114"/>
      <c r="BQ452" s="114"/>
      <c r="BR452" s="114"/>
    </row>
    <row r="453" ht="15.75" customHeight="1">
      <c r="A453" s="114"/>
      <c r="B453" s="114"/>
      <c r="C453" s="114"/>
      <c r="D453" s="114"/>
      <c r="E453" s="114"/>
      <c r="F453" s="114"/>
      <c r="G453" s="114"/>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5"/>
      <c r="AL453" s="115"/>
      <c r="AM453" s="115"/>
      <c r="AN453" s="115"/>
      <c r="AO453" s="115"/>
      <c r="AP453" s="115"/>
      <c r="AQ453" s="115"/>
      <c r="AR453" s="115"/>
      <c r="AS453" s="115"/>
      <c r="AT453" s="115"/>
      <c r="AU453" s="115"/>
      <c r="AV453" s="115"/>
      <c r="AW453" s="115"/>
      <c r="AX453" s="115"/>
      <c r="AY453" s="115"/>
      <c r="AZ453" s="115"/>
      <c r="BA453" s="115"/>
      <c r="BB453" s="115"/>
      <c r="BC453" s="115"/>
      <c r="BD453" s="115"/>
      <c r="BE453" s="115"/>
      <c r="BF453" s="115"/>
      <c r="BG453" s="115"/>
      <c r="BH453" s="115"/>
      <c r="BI453" s="115"/>
      <c r="BJ453" s="115"/>
      <c r="BK453" s="115"/>
      <c r="BL453" s="115"/>
      <c r="BM453" s="115"/>
      <c r="BN453" s="115"/>
      <c r="BO453" s="115"/>
      <c r="BP453" s="114"/>
      <c r="BQ453" s="114"/>
      <c r="BR453" s="114"/>
    </row>
    <row r="454" ht="15.75" customHeight="1">
      <c r="A454" s="114"/>
      <c r="B454" s="114"/>
      <c r="C454" s="114"/>
      <c r="D454" s="114"/>
      <c r="E454" s="114"/>
      <c r="F454" s="114"/>
      <c r="G454" s="114"/>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5"/>
      <c r="AL454" s="115"/>
      <c r="AM454" s="115"/>
      <c r="AN454" s="115"/>
      <c r="AO454" s="115"/>
      <c r="AP454" s="115"/>
      <c r="AQ454" s="115"/>
      <c r="AR454" s="115"/>
      <c r="AS454" s="115"/>
      <c r="AT454" s="115"/>
      <c r="AU454" s="115"/>
      <c r="AV454" s="115"/>
      <c r="AW454" s="115"/>
      <c r="AX454" s="115"/>
      <c r="AY454" s="115"/>
      <c r="AZ454" s="115"/>
      <c r="BA454" s="115"/>
      <c r="BB454" s="115"/>
      <c r="BC454" s="115"/>
      <c r="BD454" s="115"/>
      <c r="BE454" s="115"/>
      <c r="BF454" s="115"/>
      <c r="BG454" s="115"/>
      <c r="BH454" s="115"/>
      <c r="BI454" s="115"/>
      <c r="BJ454" s="115"/>
      <c r="BK454" s="115"/>
      <c r="BL454" s="115"/>
      <c r="BM454" s="115"/>
      <c r="BN454" s="115"/>
      <c r="BO454" s="115"/>
      <c r="BP454" s="114"/>
      <c r="BQ454" s="114"/>
      <c r="BR454" s="114"/>
    </row>
    <row r="455" ht="15.75" customHeight="1">
      <c r="A455" s="114"/>
      <c r="B455" s="114"/>
      <c r="C455" s="114"/>
      <c r="D455" s="114"/>
      <c r="E455" s="114"/>
      <c r="F455" s="114"/>
      <c r="G455" s="114"/>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5"/>
      <c r="AL455" s="115"/>
      <c r="AM455" s="115"/>
      <c r="AN455" s="115"/>
      <c r="AO455" s="115"/>
      <c r="AP455" s="115"/>
      <c r="AQ455" s="115"/>
      <c r="AR455" s="115"/>
      <c r="AS455" s="115"/>
      <c r="AT455" s="115"/>
      <c r="AU455" s="115"/>
      <c r="AV455" s="115"/>
      <c r="AW455" s="115"/>
      <c r="AX455" s="115"/>
      <c r="AY455" s="115"/>
      <c r="AZ455" s="115"/>
      <c r="BA455" s="115"/>
      <c r="BB455" s="115"/>
      <c r="BC455" s="115"/>
      <c r="BD455" s="115"/>
      <c r="BE455" s="115"/>
      <c r="BF455" s="115"/>
      <c r="BG455" s="115"/>
      <c r="BH455" s="115"/>
      <c r="BI455" s="115"/>
      <c r="BJ455" s="115"/>
      <c r="BK455" s="115"/>
      <c r="BL455" s="115"/>
      <c r="BM455" s="115"/>
      <c r="BN455" s="115"/>
      <c r="BO455" s="115"/>
      <c r="BP455" s="114"/>
      <c r="BQ455" s="114"/>
      <c r="BR455" s="114"/>
    </row>
    <row r="456" ht="15.75" customHeight="1">
      <c r="A456" s="114"/>
      <c r="B456" s="114"/>
      <c r="C456" s="114"/>
      <c r="D456" s="114"/>
      <c r="E456" s="114"/>
      <c r="F456" s="114"/>
      <c r="G456" s="114"/>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5"/>
      <c r="AL456" s="115"/>
      <c r="AM456" s="115"/>
      <c r="AN456" s="115"/>
      <c r="AO456" s="115"/>
      <c r="AP456" s="115"/>
      <c r="AQ456" s="115"/>
      <c r="AR456" s="115"/>
      <c r="AS456" s="115"/>
      <c r="AT456" s="115"/>
      <c r="AU456" s="115"/>
      <c r="AV456" s="115"/>
      <c r="AW456" s="115"/>
      <c r="AX456" s="115"/>
      <c r="AY456" s="115"/>
      <c r="AZ456" s="115"/>
      <c r="BA456" s="115"/>
      <c r="BB456" s="115"/>
      <c r="BC456" s="115"/>
      <c r="BD456" s="115"/>
      <c r="BE456" s="115"/>
      <c r="BF456" s="115"/>
      <c r="BG456" s="115"/>
      <c r="BH456" s="115"/>
      <c r="BI456" s="115"/>
      <c r="BJ456" s="115"/>
      <c r="BK456" s="115"/>
      <c r="BL456" s="115"/>
      <c r="BM456" s="115"/>
      <c r="BN456" s="115"/>
      <c r="BO456" s="115"/>
      <c r="BP456" s="114"/>
      <c r="BQ456" s="114"/>
      <c r="BR456" s="114"/>
    </row>
    <row r="457" ht="15.75" customHeight="1">
      <c r="A457" s="114"/>
      <c r="B457" s="114"/>
      <c r="C457" s="114"/>
      <c r="D457" s="114"/>
      <c r="E457" s="114"/>
      <c r="F457" s="114"/>
      <c r="G457" s="114"/>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5"/>
      <c r="AL457" s="115"/>
      <c r="AM457" s="115"/>
      <c r="AN457" s="115"/>
      <c r="AO457" s="115"/>
      <c r="AP457" s="115"/>
      <c r="AQ457" s="115"/>
      <c r="AR457" s="115"/>
      <c r="AS457" s="115"/>
      <c r="AT457" s="115"/>
      <c r="AU457" s="115"/>
      <c r="AV457" s="115"/>
      <c r="AW457" s="115"/>
      <c r="AX457" s="115"/>
      <c r="AY457" s="115"/>
      <c r="AZ457" s="115"/>
      <c r="BA457" s="115"/>
      <c r="BB457" s="115"/>
      <c r="BC457" s="115"/>
      <c r="BD457" s="115"/>
      <c r="BE457" s="115"/>
      <c r="BF457" s="115"/>
      <c r="BG457" s="115"/>
      <c r="BH457" s="115"/>
      <c r="BI457" s="115"/>
      <c r="BJ457" s="115"/>
      <c r="BK457" s="115"/>
      <c r="BL457" s="115"/>
      <c r="BM457" s="115"/>
      <c r="BN457" s="115"/>
      <c r="BO457" s="115"/>
      <c r="BP457" s="114"/>
      <c r="BQ457" s="114"/>
      <c r="BR457" s="114"/>
    </row>
    <row r="458" ht="15.75" customHeight="1">
      <c r="A458" s="114"/>
      <c r="B458" s="114"/>
      <c r="C458" s="114"/>
      <c r="D458" s="114"/>
      <c r="E458" s="114"/>
      <c r="F458" s="114"/>
      <c r="G458" s="114"/>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5"/>
      <c r="AL458" s="115"/>
      <c r="AM458" s="115"/>
      <c r="AN458" s="115"/>
      <c r="AO458" s="115"/>
      <c r="AP458" s="115"/>
      <c r="AQ458" s="115"/>
      <c r="AR458" s="115"/>
      <c r="AS458" s="115"/>
      <c r="AT458" s="115"/>
      <c r="AU458" s="115"/>
      <c r="AV458" s="115"/>
      <c r="AW458" s="115"/>
      <c r="AX458" s="115"/>
      <c r="AY458" s="115"/>
      <c r="AZ458" s="115"/>
      <c r="BA458" s="115"/>
      <c r="BB458" s="115"/>
      <c r="BC458" s="115"/>
      <c r="BD458" s="115"/>
      <c r="BE458" s="115"/>
      <c r="BF458" s="115"/>
      <c r="BG458" s="115"/>
      <c r="BH458" s="115"/>
      <c r="BI458" s="115"/>
      <c r="BJ458" s="115"/>
      <c r="BK458" s="115"/>
      <c r="BL458" s="115"/>
      <c r="BM458" s="115"/>
      <c r="BN458" s="115"/>
      <c r="BO458" s="115"/>
      <c r="BP458" s="114"/>
      <c r="BQ458" s="114"/>
      <c r="BR458" s="114"/>
    </row>
    <row r="459" ht="15.75" customHeight="1">
      <c r="A459" s="114"/>
      <c r="B459" s="114"/>
      <c r="C459" s="114"/>
      <c r="D459" s="114"/>
      <c r="E459" s="114"/>
      <c r="F459" s="114"/>
      <c r="G459" s="114"/>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5"/>
      <c r="AL459" s="115"/>
      <c r="AM459" s="115"/>
      <c r="AN459" s="115"/>
      <c r="AO459" s="115"/>
      <c r="AP459" s="115"/>
      <c r="AQ459" s="115"/>
      <c r="AR459" s="115"/>
      <c r="AS459" s="115"/>
      <c r="AT459" s="115"/>
      <c r="AU459" s="115"/>
      <c r="AV459" s="115"/>
      <c r="AW459" s="115"/>
      <c r="AX459" s="115"/>
      <c r="AY459" s="115"/>
      <c r="AZ459" s="115"/>
      <c r="BA459" s="115"/>
      <c r="BB459" s="115"/>
      <c r="BC459" s="115"/>
      <c r="BD459" s="115"/>
      <c r="BE459" s="115"/>
      <c r="BF459" s="115"/>
      <c r="BG459" s="115"/>
      <c r="BH459" s="115"/>
      <c r="BI459" s="115"/>
      <c r="BJ459" s="115"/>
      <c r="BK459" s="115"/>
      <c r="BL459" s="115"/>
      <c r="BM459" s="115"/>
      <c r="BN459" s="115"/>
      <c r="BO459" s="115"/>
      <c r="BP459" s="114"/>
      <c r="BQ459" s="114"/>
      <c r="BR459" s="114"/>
    </row>
    <row r="460" ht="15.75" customHeight="1">
      <c r="A460" s="114"/>
      <c r="B460" s="114"/>
      <c r="C460" s="114"/>
      <c r="D460" s="114"/>
      <c r="E460" s="114"/>
      <c r="F460" s="114"/>
      <c r="G460" s="114"/>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5"/>
      <c r="AL460" s="115"/>
      <c r="AM460" s="115"/>
      <c r="AN460" s="115"/>
      <c r="AO460" s="115"/>
      <c r="AP460" s="115"/>
      <c r="AQ460" s="115"/>
      <c r="AR460" s="115"/>
      <c r="AS460" s="115"/>
      <c r="AT460" s="115"/>
      <c r="AU460" s="115"/>
      <c r="AV460" s="115"/>
      <c r="AW460" s="115"/>
      <c r="AX460" s="115"/>
      <c r="AY460" s="115"/>
      <c r="AZ460" s="115"/>
      <c r="BA460" s="115"/>
      <c r="BB460" s="115"/>
      <c r="BC460" s="115"/>
      <c r="BD460" s="115"/>
      <c r="BE460" s="115"/>
      <c r="BF460" s="115"/>
      <c r="BG460" s="115"/>
      <c r="BH460" s="115"/>
      <c r="BI460" s="115"/>
      <c r="BJ460" s="115"/>
      <c r="BK460" s="115"/>
      <c r="BL460" s="115"/>
      <c r="BM460" s="115"/>
      <c r="BN460" s="115"/>
      <c r="BO460" s="115"/>
      <c r="BP460" s="114"/>
      <c r="BQ460" s="114"/>
      <c r="BR460" s="114"/>
    </row>
    <row r="461" ht="15.75" customHeight="1">
      <c r="A461" s="114"/>
      <c r="B461" s="114"/>
      <c r="C461" s="114"/>
      <c r="D461" s="114"/>
      <c r="E461" s="114"/>
      <c r="F461" s="114"/>
      <c r="G461" s="114"/>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5"/>
      <c r="AL461" s="115"/>
      <c r="AM461" s="115"/>
      <c r="AN461" s="115"/>
      <c r="AO461" s="115"/>
      <c r="AP461" s="115"/>
      <c r="AQ461" s="115"/>
      <c r="AR461" s="115"/>
      <c r="AS461" s="115"/>
      <c r="AT461" s="115"/>
      <c r="AU461" s="115"/>
      <c r="AV461" s="115"/>
      <c r="AW461" s="115"/>
      <c r="AX461" s="115"/>
      <c r="AY461" s="115"/>
      <c r="AZ461" s="115"/>
      <c r="BA461" s="115"/>
      <c r="BB461" s="115"/>
      <c r="BC461" s="115"/>
      <c r="BD461" s="115"/>
      <c r="BE461" s="115"/>
      <c r="BF461" s="115"/>
      <c r="BG461" s="115"/>
      <c r="BH461" s="115"/>
      <c r="BI461" s="115"/>
      <c r="BJ461" s="115"/>
      <c r="BK461" s="115"/>
      <c r="BL461" s="115"/>
      <c r="BM461" s="115"/>
      <c r="BN461" s="115"/>
      <c r="BO461" s="115"/>
      <c r="BP461" s="114"/>
      <c r="BQ461" s="114"/>
      <c r="BR461" s="114"/>
    </row>
    <row r="462" ht="15.75" customHeight="1">
      <c r="A462" s="114"/>
      <c r="B462" s="114"/>
      <c r="C462" s="114"/>
      <c r="D462" s="114"/>
      <c r="E462" s="114"/>
      <c r="F462" s="114"/>
      <c r="G462" s="114"/>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5"/>
      <c r="AL462" s="115"/>
      <c r="AM462" s="115"/>
      <c r="AN462" s="115"/>
      <c r="AO462" s="115"/>
      <c r="AP462" s="115"/>
      <c r="AQ462" s="115"/>
      <c r="AR462" s="115"/>
      <c r="AS462" s="115"/>
      <c r="AT462" s="115"/>
      <c r="AU462" s="115"/>
      <c r="AV462" s="115"/>
      <c r="AW462" s="115"/>
      <c r="AX462" s="115"/>
      <c r="AY462" s="115"/>
      <c r="AZ462" s="115"/>
      <c r="BA462" s="115"/>
      <c r="BB462" s="115"/>
      <c r="BC462" s="115"/>
      <c r="BD462" s="115"/>
      <c r="BE462" s="115"/>
      <c r="BF462" s="115"/>
      <c r="BG462" s="115"/>
      <c r="BH462" s="115"/>
      <c r="BI462" s="115"/>
      <c r="BJ462" s="115"/>
      <c r="BK462" s="115"/>
      <c r="BL462" s="115"/>
      <c r="BM462" s="115"/>
      <c r="BN462" s="115"/>
      <c r="BO462" s="115"/>
      <c r="BP462" s="114"/>
      <c r="BQ462" s="114"/>
      <c r="BR462" s="114"/>
    </row>
    <row r="463" ht="15.75" customHeight="1">
      <c r="A463" s="114"/>
      <c r="B463" s="114"/>
      <c r="C463" s="114"/>
      <c r="D463" s="114"/>
      <c r="E463" s="114"/>
      <c r="F463" s="114"/>
      <c r="G463" s="114"/>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5"/>
      <c r="AL463" s="115"/>
      <c r="AM463" s="115"/>
      <c r="AN463" s="115"/>
      <c r="AO463" s="115"/>
      <c r="AP463" s="115"/>
      <c r="AQ463" s="115"/>
      <c r="AR463" s="115"/>
      <c r="AS463" s="115"/>
      <c r="AT463" s="115"/>
      <c r="AU463" s="115"/>
      <c r="AV463" s="115"/>
      <c r="AW463" s="115"/>
      <c r="AX463" s="115"/>
      <c r="AY463" s="115"/>
      <c r="AZ463" s="115"/>
      <c r="BA463" s="115"/>
      <c r="BB463" s="115"/>
      <c r="BC463" s="115"/>
      <c r="BD463" s="115"/>
      <c r="BE463" s="115"/>
      <c r="BF463" s="115"/>
      <c r="BG463" s="115"/>
      <c r="BH463" s="115"/>
      <c r="BI463" s="115"/>
      <c r="BJ463" s="115"/>
      <c r="BK463" s="115"/>
      <c r="BL463" s="115"/>
      <c r="BM463" s="115"/>
      <c r="BN463" s="115"/>
      <c r="BO463" s="115"/>
      <c r="BP463" s="114"/>
      <c r="BQ463" s="114"/>
      <c r="BR463" s="114"/>
    </row>
    <row r="464" ht="15.75" customHeight="1">
      <c r="A464" s="114"/>
      <c r="B464" s="114"/>
      <c r="C464" s="114"/>
      <c r="D464" s="114"/>
      <c r="E464" s="114"/>
      <c r="F464" s="114"/>
      <c r="G464" s="114"/>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5"/>
      <c r="AY464" s="115"/>
      <c r="AZ464" s="115"/>
      <c r="BA464" s="115"/>
      <c r="BB464" s="115"/>
      <c r="BC464" s="115"/>
      <c r="BD464" s="115"/>
      <c r="BE464" s="115"/>
      <c r="BF464" s="115"/>
      <c r="BG464" s="115"/>
      <c r="BH464" s="115"/>
      <c r="BI464" s="115"/>
      <c r="BJ464" s="115"/>
      <c r="BK464" s="115"/>
      <c r="BL464" s="115"/>
      <c r="BM464" s="115"/>
      <c r="BN464" s="115"/>
      <c r="BO464" s="115"/>
      <c r="BP464" s="114"/>
      <c r="BQ464" s="114"/>
      <c r="BR464" s="114"/>
    </row>
    <row r="465" ht="15.75" customHeight="1">
      <c r="A465" s="114"/>
      <c r="B465" s="114"/>
      <c r="C465" s="114"/>
      <c r="D465" s="114"/>
      <c r="E465" s="114"/>
      <c r="F465" s="114"/>
      <c r="G465" s="114"/>
      <c r="H465" s="115"/>
      <c r="I465" s="115"/>
      <c r="J465" s="115"/>
      <c r="K465" s="115"/>
      <c r="L465" s="115"/>
      <c r="M465" s="115"/>
      <c r="N465" s="115"/>
      <c r="O465" s="115"/>
      <c r="P465" s="115"/>
      <c r="Q465" s="115"/>
      <c r="R465" s="115"/>
      <c r="S465" s="115"/>
      <c r="T465" s="115"/>
      <c r="U465" s="115"/>
      <c r="V465" s="115"/>
      <c r="W465" s="115"/>
      <c r="X465" s="115"/>
      <c r="Y465" s="115"/>
      <c r="Z465" s="115"/>
      <c r="AA465" s="115"/>
      <c r="AB465" s="115"/>
      <c r="AC465" s="115"/>
      <c r="AD465" s="115"/>
      <c r="AE465" s="115"/>
      <c r="AF465" s="115"/>
      <c r="AG465" s="115"/>
      <c r="AH465" s="115"/>
      <c r="AI465" s="115"/>
      <c r="AJ465" s="115"/>
      <c r="AK465" s="115"/>
      <c r="AL465" s="115"/>
      <c r="AM465" s="115"/>
      <c r="AN465" s="115"/>
      <c r="AO465" s="115"/>
      <c r="AP465" s="115"/>
      <c r="AQ465" s="115"/>
      <c r="AR465" s="115"/>
      <c r="AS465" s="115"/>
      <c r="AT465" s="115"/>
      <c r="AU465" s="115"/>
      <c r="AV465" s="115"/>
      <c r="AW465" s="115"/>
      <c r="AX465" s="115"/>
      <c r="AY465" s="115"/>
      <c r="AZ465" s="115"/>
      <c r="BA465" s="115"/>
      <c r="BB465" s="115"/>
      <c r="BC465" s="115"/>
      <c r="BD465" s="115"/>
      <c r="BE465" s="115"/>
      <c r="BF465" s="115"/>
      <c r="BG465" s="115"/>
      <c r="BH465" s="115"/>
      <c r="BI465" s="115"/>
      <c r="BJ465" s="115"/>
      <c r="BK465" s="115"/>
      <c r="BL465" s="115"/>
      <c r="BM465" s="115"/>
      <c r="BN465" s="115"/>
      <c r="BO465" s="115"/>
      <c r="BP465" s="114"/>
      <c r="BQ465" s="114"/>
      <c r="BR465" s="114"/>
    </row>
    <row r="466" ht="15.75" customHeight="1">
      <c r="A466" s="114"/>
      <c r="B466" s="114"/>
      <c r="C466" s="114"/>
      <c r="D466" s="114"/>
      <c r="E466" s="114"/>
      <c r="F466" s="114"/>
      <c r="G466" s="114"/>
      <c r="H466" s="115"/>
      <c r="I466" s="115"/>
      <c r="J466" s="115"/>
      <c r="K466" s="115"/>
      <c r="L466" s="115"/>
      <c r="M466" s="115"/>
      <c r="N466" s="115"/>
      <c r="O466" s="115"/>
      <c r="P466" s="115"/>
      <c r="Q466" s="115"/>
      <c r="R466" s="115"/>
      <c r="S466" s="115"/>
      <c r="T466" s="115"/>
      <c r="U466" s="115"/>
      <c r="V466" s="115"/>
      <c r="W466" s="115"/>
      <c r="X466" s="115"/>
      <c r="Y466" s="115"/>
      <c r="Z466" s="115"/>
      <c r="AA466" s="115"/>
      <c r="AB466" s="115"/>
      <c r="AC466" s="115"/>
      <c r="AD466" s="115"/>
      <c r="AE466" s="115"/>
      <c r="AF466" s="115"/>
      <c r="AG466" s="115"/>
      <c r="AH466" s="115"/>
      <c r="AI466" s="115"/>
      <c r="AJ466" s="115"/>
      <c r="AK466" s="115"/>
      <c r="AL466" s="115"/>
      <c r="AM466" s="115"/>
      <c r="AN466" s="115"/>
      <c r="AO466" s="115"/>
      <c r="AP466" s="115"/>
      <c r="AQ466" s="115"/>
      <c r="AR466" s="115"/>
      <c r="AS466" s="115"/>
      <c r="AT466" s="115"/>
      <c r="AU466" s="115"/>
      <c r="AV466" s="115"/>
      <c r="AW466" s="115"/>
      <c r="AX466" s="115"/>
      <c r="AY466" s="115"/>
      <c r="AZ466" s="115"/>
      <c r="BA466" s="115"/>
      <c r="BB466" s="115"/>
      <c r="BC466" s="115"/>
      <c r="BD466" s="115"/>
      <c r="BE466" s="115"/>
      <c r="BF466" s="115"/>
      <c r="BG466" s="115"/>
      <c r="BH466" s="115"/>
      <c r="BI466" s="115"/>
      <c r="BJ466" s="115"/>
      <c r="BK466" s="115"/>
      <c r="BL466" s="115"/>
      <c r="BM466" s="115"/>
      <c r="BN466" s="115"/>
      <c r="BO466" s="115"/>
      <c r="BP466" s="114"/>
      <c r="BQ466" s="114"/>
      <c r="BR466" s="114"/>
    </row>
    <row r="467" ht="15.75" customHeight="1">
      <c r="A467" s="114"/>
      <c r="B467" s="114"/>
      <c r="C467" s="114"/>
      <c r="D467" s="114"/>
      <c r="E467" s="114"/>
      <c r="F467" s="114"/>
      <c r="G467" s="114"/>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5"/>
      <c r="AL467" s="115"/>
      <c r="AM467" s="115"/>
      <c r="AN467" s="115"/>
      <c r="AO467" s="115"/>
      <c r="AP467" s="115"/>
      <c r="AQ467" s="115"/>
      <c r="AR467" s="115"/>
      <c r="AS467" s="115"/>
      <c r="AT467" s="115"/>
      <c r="AU467" s="115"/>
      <c r="AV467" s="115"/>
      <c r="AW467" s="115"/>
      <c r="AX467" s="115"/>
      <c r="AY467" s="115"/>
      <c r="AZ467" s="115"/>
      <c r="BA467" s="115"/>
      <c r="BB467" s="115"/>
      <c r="BC467" s="115"/>
      <c r="BD467" s="115"/>
      <c r="BE467" s="115"/>
      <c r="BF467" s="115"/>
      <c r="BG467" s="115"/>
      <c r="BH467" s="115"/>
      <c r="BI467" s="115"/>
      <c r="BJ467" s="115"/>
      <c r="BK467" s="115"/>
      <c r="BL467" s="115"/>
      <c r="BM467" s="115"/>
      <c r="BN467" s="115"/>
      <c r="BO467" s="115"/>
      <c r="BP467" s="114"/>
      <c r="BQ467" s="114"/>
      <c r="BR467" s="114"/>
    </row>
    <row r="468" ht="15.75" customHeight="1">
      <c r="A468" s="114"/>
      <c r="B468" s="114"/>
      <c r="C468" s="114"/>
      <c r="D468" s="114"/>
      <c r="E468" s="114"/>
      <c r="F468" s="114"/>
      <c r="G468" s="114"/>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5"/>
      <c r="AL468" s="115"/>
      <c r="AM468" s="115"/>
      <c r="AN468" s="115"/>
      <c r="AO468" s="115"/>
      <c r="AP468" s="115"/>
      <c r="AQ468" s="115"/>
      <c r="AR468" s="115"/>
      <c r="AS468" s="115"/>
      <c r="AT468" s="115"/>
      <c r="AU468" s="115"/>
      <c r="AV468" s="115"/>
      <c r="AW468" s="115"/>
      <c r="AX468" s="115"/>
      <c r="AY468" s="115"/>
      <c r="AZ468" s="115"/>
      <c r="BA468" s="115"/>
      <c r="BB468" s="115"/>
      <c r="BC468" s="115"/>
      <c r="BD468" s="115"/>
      <c r="BE468" s="115"/>
      <c r="BF468" s="115"/>
      <c r="BG468" s="115"/>
      <c r="BH468" s="115"/>
      <c r="BI468" s="115"/>
      <c r="BJ468" s="115"/>
      <c r="BK468" s="115"/>
      <c r="BL468" s="115"/>
      <c r="BM468" s="115"/>
      <c r="BN468" s="115"/>
      <c r="BO468" s="115"/>
      <c r="BP468" s="114"/>
      <c r="BQ468" s="114"/>
      <c r="BR468" s="114"/>
    </row>
    <row r="469" ht="15.75" customHeight="1">
      <c r="A469" s="114"/>
      <c r="B469" s="114"/>
      <c r="C469" s="114"/>
      <c r="D469" s="114"/>
      <c r="E469" s="114"/>
      <c r="F469" s="114"/>
      <c r="G469" s="114"/>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5"/>
      <c r="AL469" s="115"/>
      <c r="AM469" s="115"/>
      <c r="AN469" s="115"/>
      <c r="AO469" s="115"/>
      <c r="AP469" s="115"/>
      <c r="AQ469" s="115"/>
      <c r="AR469" s="115"/>
      <c r="AS469" s="115"/>
      <c r="AT469" s="115"/>
      <c r="AU469" s="115"/>
      <c r="AV469" s="115"/>
      <c r="AW469" s="115"/>
      <c r="AX469" s="115"/>
      <c r="AY469" s="115"/>
      <c r="AZ469" s="115"/>
      <c r="BA469" s="115"/>
      <c r="BB469" s="115"/>
      <c r="BC469" s="115"/>
      <c r="BD469" s="115"/>
      <c r="BE469" s="115"/>
      <c r="BF469" s="115"/>
      <c r="BG469" s="115"/>
      <c r="BH469" s="115"/>
      <c r="BI469" s="115"/>
      <c r="BJ469" s="115"/>
      <c r="BK469" s="115"/>
      <c r="BL469" s="115"/>
      <c r="BM469" s="115"/>
      <c r="BN469" s="115"/>
      <c r="BO469" s="115"/>
      <c r="BP469" s="114"/>
      <c r="BQ469" s="114"/>
      <c r="BR469" s="114"/>
    </row>
    <row r="470" ht="15.75" customHeight="1">
      <c r="A470" s="114"/>
      <c r="B470" s="114"/>
      <c r="C470" s="114"/>
      <c r="D470" s="114"/>
      <c r="E470" s="114"/>
      <c r="F470" s="114"/>
      <c r="G470" s="114"/>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5"/>
      <c r="AL470" s="115"/>
      <c r="AM470" s="115"/>
      <c r="AN470" s="115"/>
      <c r="AO470" s="115"/>
      <c r="AP470" s="115"/>
      <c r="AQ470" s="115"/>
      <c r="AR470" s="115"/>
      <c r="AS470" s="115"/>
      <c r="AT470" s="115"/>
      <c r="AU470" s="115"/>
      <c r="AV470" s="115"/>
      <c r="AW470" s="115"/>
      <c r="AX470" s="115"/>
      <c r="AY470" s="115"/>
      <c r="AZ470" s="115"/>
      <c r="BA470" s="115"/>
      <c r="BB470" s="115"/>
      <c r="BC470" s="115"/>
      <c r="BD470" s="115"/>
      <c r="BE470" s="115"/>
      <c r="BF470" s="115"/>
      <c r="BG470" s="115"/>
      <c r="BH470" s="115"/>
      <c r="BI470" s="115"/>
      <c r="BJ470" s="115"/>
      <c r="BK470" s="115"/>
      <c r="BL470" s="115"/>
      <c r="BM470" s="115"/>
      <c r="BN470" s="115"/>
      <c r="BO470" s="115"/>
      <c r="BP470" s="114"/>
      <c r="BQ470" s="114"/>
      <c r="BR470" s="114"/>
    </row>
    <row r="471" ht="15.75" customHeight="1">
      <c r="A471" s="114"/>
      <c r="B471" s="114"/>
      <c r="C471" s="114"/>
      <c r="D471" s="114"/>
      <c r="E471" s="114"/>
      <c r="F471" s="114"/>
      <c r="G471" s="114"/>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5"/>
      <c r="AL471" s="115"/>
      <c r="AM471" s="115"/>
      <c r="AN471" s="115"/>
      <c r="AO471" s="115"/>
      <c r="AP471" s="115"/>
      <c r="AQ471" s="115"/>
      <c r="AR471" s="115"/>
      <c r="AS471" s="115"/>
      <c r="AT471" s="115"/>
      <c r="AU471" s="115"/>
      <c r="AV471" s="115"/>
      <c r="AW471" s="115"/>
      <c r="AX471" s="115"/>
      <c r="AY471" s="115"/>
      <c r="AZ471" s="115"/>
      <c r="BA471" s="115"/>
      <c r="BB471" s="115"/>
      <c r="BC471" s="115"/>
      <c r="BD471" s="115"/>
      <c r="BE471" s="115"/>
      <c r="BF471" s="115"/>
      <c r="BG471" s="115"/>
      <c r="BH471" s="115"/>
      <c r="BI471" s="115"/>
      <c r="BJ471" s="115"/>
      <c r="BK471" s="115"/>
      <c r="BL471" s="115"/>
      <c r="BM471" s="115"/>
      <c r="BN471" s="115"/>
      <c r="BO471" s="115"/>
      <c r="BP471" s="114"/>
      <c r="BQ471" s="114"/>
      <c r="BR471" s="114"/>
    </row>
    <row r="472" ht="15.75" customHeight="1">
      <c r="A472" s="114"/>
      <c r="B472" s="114"/>
      <c r="C472" s="114"/>
      <c r="D472" s="114"/>
      <c r="E472" s="114"/>
      <c r="F472" s="114"/>
      <c r="G472" s="114"/>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5"/>
      <c r="AL472" s="115"/>
      <c r="AM472" s="115"/>
      <c r="AN472" s="115"/>
      <c r="AO472" s="115"/>
      <c r="AP472" s="115"/>
      <c r="AQ472" s="115"/>
      <c r="AR472" s="115"/>
      <c r="AS472" s="115"/>
      <c r="AT472" s="115"/>
      <c r="AU472" s="115"/>
      <c r="AV472" s="115"/>
      <c r="AW472" s="115"/>
      <c r="AX472" s="115"/>
      <c r="AY472" s="115"/>
      <c r="AZ472" s="115"/>
      <c r="BA472" s="115"/>
      <c r="BB472" s="115"/>
      <c r="BC472" s="115"/>
      <c r="BD472" s="115"/>
      <c r="BE472" s="115"/>
      <c r="BF472" s="115"/>
      <c r="BG472" s="115"/>
      <c r="BH472" s="115"/>
      <c r="BI472" s="115"/>
      <c r="BJ472" s="115"/>
      <c r="BK472" s="115"/>
      <c r="BL472" s="115"/>
      <c r="BM472" s="115"/>
      <c r="BN472" s="115"/>
      <c r="BO472" s="115"/>
      <c r="BP472" s="114"/>
      <c r="BQ472" s="114"/>
      <c r="BR472" s="114"/>
    </row>
    <row r="473" ht="15.75" customHeight="1">
      <c r="A473" s="114"/>
      <c r="B473" s="114"/>
      <c r="C473" s="114"/>
      <c r="D473" s="114"/>
      <c r="E473" s="114"/>
      <c r="F473" s="114"/>
      <c r="G473" s="114"/>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5"/>
      <c r="AL473" s="115"/>
      <c r="AM473" s="115"/>
      <c r="AN473" s="115"/>
      <c r="AO473" s="115"/>
      <c r="AP473" s="115"/>
      <c r="AQ473" s="115"/>
      <c r="AR473" s="115"/>
      <c r="AS473" s="115"/>
      <c r="AT473" s="115"/>
      <c r="AU473" s="115"/>
      <c r="AV473" s="115"/>
      <c r="AW473" s="115"/>
      <c r="AX473" s="115"/>
      <c r="AY473" s="115"/>
      <c r="AZ473" s="115"/>
      <c r="BA473" s="115"/>
      <c r="BB473" s="115"/>
      <c r="BC473" s="115"/>
      <c r="BD473" s="115"/>
      <c r="BE473" s="115"/>
      <c r="BF473" s="115"/>
      <c r="BG473" s="115"/>
      <c r="BH473" s="115"/>
      <c r="BI473" s="115"/>
      <c r="BJ473" s="115"/>
      <c r="BK473" s="115"/>
      <c r="BL473" s="115"/>
      <c r="BM473" s="115"/>
      <c r="BN473" s="115"/>
      <c r="BO473" s="115"/>
      <c r="BP473" s="114"/>
      <c r="BQ473" s="114"/>
      <c r="BR473" s="114"/>
    </row>
    <row r="474" ht="15.75" customHeight="1">
      <c r="A474" s="114"/>
      <c r="B474" s="114"/>
      <c r="C474" s="114"/>
      <c r="D474" s="114"/>
      <c r="E474" s="114"/>
      <c r="F474" s="114"/>
      <c r="G474" s="114"/>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5"/>
      <c r="AL474" s="115"/>
      <c r="AM474" s="115"/>
      <c r="AN474" s="115"/>
      <c r="AO474" s="115"/>
      <c r="AP474" s="115"/>
      <c r="AQ474" s="115"/>
      <c r="AR474" s="115"/>
      <c r="AS474" s="115"/>
      <c r="AT474" s="115"/>
      <c r="AU474" s="115"/>
      <c r="AV474" s="115"/>
      <c r="AW474" s="115"/>
      <c r="AX474" s="115"/>
      <c r="AY474" s="115"/>
      <c r="AZ474" s="115"/>
      <c r="BA474" s="115"/>
      <c r="BB474" s="115"/>
      <c r="BC474" s="115"/>
      <c r="BD474" s="115"/>
      <c r="BE474" s="115"/>
      <c r="BF474" s="115"/>
      <c r="BG474" s="115"/>
      <c r="BH474" s="115"/>
      <c r="BI474" s="115"/>
      <c r="BJ474" s="115"/>
      <c r="BK474" s="115"/>
      <c r="BL474" s="115"/>
      <c r="BM474" s="115"/>
      <c r="BN474" s="115"/>
      <c r="BO474" s="115"/>
      <c r="BP474" s="114"/>
      <c r="BQ474" s="114"/>
      <c r="BR474" s="114"/>
    </row>
    <row r="475" ht="15.75" customHeight="1">
      <c r="A475" s="114"/>
      <c r="B475" s="114"/>
      <c r="C475" s="114"/>
      <c r="D475" s="114"/>
      <c r="E475" s="114"/>
      <c r="F475" s="114"/>
      <c r="G475" s="114"/>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5"/>
      <c r="AL475" s="115"/>
      <c r="AM475" s="115"/>
      <c r="AN475" s="115"/>
      <c r="AO475" s="115"/>
      <c r="AP475" s="115"/>
      <c r="AQ475" s="115"/>
      <c r="AR475" s="115"/>
      <c r="AS475" s="115"/>
      <c r="AT475" s="115"/>
      <c r="AU475" s="115"/>
      <c r="AV475" s="115"/>
      <c r="AW475" s="115"/>
      <c r="AX475" s="115"/>
      <c r="AY475" s="115"/>
      <c r="AZ475" s="115"/>
      <c r="BA475" s="115"/>
      <c r="BB475" s="115"/>
      <c r="BC475" s="115"/>
      <c r="BD475" s="115"/>
      <c r="BE475" s="115"/>
      <c r="BF475" s="115"/>
      <c r="BG475" s="115"/>
      <c r="BH475" s="115"/>
      <c r="BI475" s="115"/>
      <c r="BJ475" s="115"/>
      <c r="BK475" s="115"/>
      <c r="BL475" s="115"/>
      <c r="BM475" s="115"/>
      <c r="BN475" s="115"/>
      <c r="BO475" s="115"/>
      <c r="BP475" s="114"/>
      <c r="BQ475" s="114"/>
      <c r="BR475" s="114"/>
    </row>
    <row r="476" ht="15.75" customHeight="1">
      <c r="A476" s="114"/>
      <c r="B476" s="114"/>
      <c r="C476" s="114"/>
      <c r="D476" s="114"/>
      <c r="E476" s="114"/>
      <c r="F476" s="114"/>
      <c r="G476" s="114"/>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5"/>
      <c r="AL476" s="115"/>
      <c r="AM476" s="115"/>
      <c r="AN476" s="115"/>
      <c r="AO476" s="115"/>
      <c r="AP476" s="115"/>
      <c r="AQ476" s="115"/>
      <c r="AR476" s="115"/>
      <c r="AS476" s="115"/>
      <c r="AT476" s="115"/>
      <c r="AU476" s="115"/>
      <c r="AV476" s="115"/>
      <c r="AW476" s="115"/>
      <c r="AX476" s="115"/>
      <c r="AY476" s="115"/>
      <c r="AZ476" s="115"/>
      <c r="BA476" s="115"/>
      <c r="BB476" s="115"/>
      <c r="BC476" s="115"/>
      <c r="BD476" s="115"/>
      <c r="BE476" s="115"/>
      <c r="BF476" s="115"/>
      <c r="BG476" s="115"/>
      <c r="BH476" s="115"/>
      <c r="BI476" s="115"/>
      <c r="BJ476" s="115"/>
      <c r="BK476" s="115"/>
      <c r="BL476" s="115"/>
      <c r="BM476" s="115"/>
      <c r="BN476" s="115"/>
      <c r="BO476" s="115"/>
      <c r="BP476" s="114"/>
      <c r="BQ476" s="114"/>
      <c r="BR476" s="114"/>
    </row>
    <row r="477" ht="15.75" customHeight="1">
      <c r="A477" s="114"/>
      <c r="B477" s="114"/>
      <c r="C477" s="114"/>
      <c r="D477" s="114"/>
      <c r="E477" s="114"/>
      <c r="F477" s="114"/>
      <c r="G477" s="114"/>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5"/>
      <c r="AL477" s="115"/>
      <c r="AM477" s="115"/>
      <c r="AN477" s="115"/>
      <c r="AO477" s="115"/>
      <c r="AP477" s="115"/>
      <c r="AQ477" s="115"/>
      <c r="AR477" s="115"/>
      <c r="AS477" s="115"/>
      <c r="AT477" s="115"/>
      <c r="AU477" s="115"/>
      <c r="AV477" s="115"/>
      <c r="AW477" s="115"/>
      <c r="AX477" s="115"/>
      <c r="AY477" s="115"/>
      <c r="AZ477" s="115"/>
      <c r="BA477" s="115"/>
      <c r="BB477" s="115"/>
      <c r="BC477" s="115"/>
      <c r="BD477" s="115"/>
      <c r="BE477" s="115"/>
      <c r="BF477" s="115"/>
      <c r="BG477" s="115"/>
      <c r="BH477" s="115"/>
      <c r="BI477" s="115"/>
      <c r="BJ477" s="115"/>
      <c r="BK477" s="115"/>
      <c r="BL477" s="115"/>
      <c r="BM477" s="115"/>
      <c r="BN477" s="115"/>
      <c r="BO477" s="115"/>
      <c r="BP477" s="114"/>
      <c r="BQ477" s="114"/>
      <c r="BR477" s="114"/>
    </row>
    <row r="478" ht="15.75" customHeight="1">
      <c r="A478" s="114"/>
      <c r="B478" s="114"/>
      <c r="C478" s="114"/>
      <c r="D478" s="114"/>
      <c r="E478" s="114"/>
      <c r="F478" s="114"/>
      <c r="G478" s="114"/>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5"/>
      <c r="AL478" s="115"/>
      <c r="AM478" s="115"/>
      <c r="AN478" s="115"/>
      <c r="AO478" s="115"/>
      <c r="AP478" s="115"/>
      <c r="AQ478" s="115"/>
      <c r="AR478" s="115"/>
      <c r="AS478" s="115"/>
      <c r="AT478" s="115"/>
      <c r="AU478" s="115"/>
      <c r="AV478" s="115"/>
      <c r="AW478" s="115"/>
      <c r="AX478" s="115"/>
      <c r="AY478" s="115"/>
      <c r="AZ478" s="115"/>
      <c r="BA478" s="115"/>
      <c r="BB478" s="115"/>
      <c r="BC478" s="115"/>
      <c r="BD478" s="115"/>
      <c r="BE478" s="115"/>
      <c r="BF478" s="115"/>
      <c r="BG478" s="115"/>
      <c r="BH478" s="115"/>
      <c r="BI478" s="115"/>
      <c r="BJ478" s="115"/>
      <c r="BK478" s="115"/>
      <c r="BL478" s="115"/>
      <c r="BM478" s="115"/>
      <c r="BN478" s="115"/>
      <c r="BO478" s="115"/>
      <c r="BP478" s="114"/>
      <c r="BQ478" s="114"/>
      <c r="BR478" s="114"/>
    </row>
    <row r="479" ht="15.75" customHeight="1">
      <c r="A479" s="114"/>
      <c r="B479" s="114"/>
      <c r="C479" s="114"/>
      <c r="D479" s="114"/>
      <c r="E479" s="114"/>
      <c r="F479" s="114"/>
      <c r="G479" s="114"/>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5"/>
      <c r="AL479" s="115"/>
      <c r="AM479" s="115"/>
      <c r="AN479" s="115"/>
      <c r="AO479" s="115"/>
      <c r="AP479" s="115"/>
      <c r="AQ479" s="115"/>
      <c r="AR479" s="115"/>
      <c r="AS479" s="115"/>
      <c r="AT479" s="115"/>
      <c r="AU479" s="115"/>
      <c r="AV479" s="115"/>
      <c r="AW479" s="115"/>
      <c r="AX479" s="115"/>
      <c r="AY479" s="115"/>
      <c r="AZ479" s="115"/>
      <c r="BA479" s="115"/>
      <c r="BB479" s="115"/>
      <c r="BC479" s="115"/>
      <c r="BD479" s="115"/>
      <c r="BE479" s="115"/>
      <c r="BF479" s="115"/>
      <c r="BG479" s="115"/>
      <c r="BH479" s="115"/>
      <c r="BI479" s="115"/>
      <c r="BJ479" s="115"/>
      <c r="BK479" s="115"/>
      <c r="BL479" s="115"/>
      <c r="BM479" s="115"/>
      <c r="BN479" s="115"/>
      <c r="BO479" s="115"/>
      <c r="BP479" s="114"/>
      <c r="BQ479" s="114"/>
      <c r="BR479" s="114"/>
    </row>
    <row r="480" ht="15.75" customHeight="1">
      <c r="A480" s="114"/>
      <c r="B480" s="114"/>
      <c r="C480" s="114"/>
      <c r="D480" s="114"/>
      <c r="E480" s="114"/>
      <c r="F480" s="114"/>
      <c r="G480" s="114"/>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5"/>
      <c r="AL480" s="115"/>
      <c r="AM480" s="115"/>
      <c r="AN480" s="115"/>
      <c r="AO480" s="115"/>
      <c r="AP480" s="115"/>
      <c r="AQ480" s="115"/>
      <c r="AR480" s="115"/>
      <c r="AS480" s="115"/>
      <c r="AT480" s="115"/>
      <c r="AU480" s="115"/>
      <c r="AV480" s="115"/>
      <c r="AW480" s="115"/>
      <c r="AX480" s="115"/>
      <c r="AY480" s="115"/>
      <c r="AZ480" s="115"/>
      <c r="BA480" s="115"/>
      <c r="BB480" s="115"/>
      <c r="BC480" s="115"/>
      <c r="BD480" s="115"/>
      <c r="BE480" s="115"/>
      <c r="BF480" s="115"/>
      <c r="BG480" s="115"/>
      <c r="BH480" s="115"/>
      <c r="BI480" s="115"/>
      <c r="BJ480" s="115"/>
      <c r="BK480" s="115"/>
      <c r="BL480" s="115"/>
      <c r="BM480" s="115"/>
      <c r="BN480" s="115"/>
      <c r="BO480" s="115"/>
      <c r="BP480" s="114"/>
      <c r="BQ480" s="114"/>
      <c r="BR480" s="114"/>
    </row>
    <row r="481" ht="15.75" customHeight="1">
      <c r="A481" s="114"/>
      <c r="B481" s="114"/>
      <c r="C481" s="114"/>
      <c r="D481" s="114"/>
      <c r="E481" s="114"/>
      <c r="F481" s="114"/>
      <c r="G481" s="114"/>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5"/>
      <c r="AY481" s="115"/>
      <c r="AZ481" s="115"/>
      <c r="BA481" s="115"/>
      <c r="BB481" s="115"/>
      <c r="BC481" s="115"/>
      <c r="BD481" s="115"/>
      <c r="BE481" s="115"/>
      <c r="BF481" s="115"/>
      <c r="BG481" s="115"/>
      <c r="BH481" s="115"/>
      <c r="BI481" s="115"/>
      <c r="BJ481" s="115"/>
      <c r="BK481" s="115"/>
      <c r="BL481" s="115"/>
      <c r="BM481" s="115"/>
      <c r="BN481" s="115"/>
      <c r="BO481" s="115"/>
      <c r="BP481" s="114"/>
      <c r="BQ481" s="114"/>
      <c r="BR481" s="114"/>
    </row>
    <row r="482" ht="15.75" customHeight="1">
      <c r="A482" s="114"/>
      <c r="B482" s="114"/>
      <c r="C482" s="114"/>
      <c r="D482" s="114"/>
      <c r="E482" s="114"/>
      <c r="F482" s="114"/>
      <c r="G482" s="114"/>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15"/>
      <c r="AY482" s="115"/>
      <c r="AZ482" s="115"/>
      <c r="BA482" s="115"/>
      <c r="BB482" s="115"/>
      <c r="BC482" s="115"/>
      <c r="BD482" s="115"/>
      <c r="BE482" s="115"/>
      <c r="BF482" s="115"/>
      <c r="BG482" s="115"/>
      <c r="BH482" s="115"/>
      <c r="BI482" s="115"/>
      <c r="BJ482" s="115"/>
      <c r="BK482" s="115"/>
      <c r="BL482" s="115"/>
      <c r="BM482" s="115"/>
      <c r="BN482" s="115"/>
      <c r="BO482" s="115"/>
      <c r="BP482" s="114"/>
      <c r="BQ482" s="114"/>
      <c r="BR482" s="114"/>
    </row>
    <row r="483" ht="15.75" customHeight="1">
      <c r="A483" s="114"/>
      <c r="B483" s="114"/>
      <c r="C483" s="114"/>
      <c r="D483" s="114"/>
      <c r="E483" s="114"/>
      <c r="F483" s="114"/>
      <c r="G483" s="114"/>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15"/>
      <c r="AY483" s="115"/>
      <c r="AZ483" s="115"/>
      <c r="BA483" s="115"/>
      <c r="BB483" s="115"/>
      <c r="BC483" s="115"/>
      <c r="BD483" s="115"/>
      <c r="BE483" s="115"/>
      <c r="BF483" s="115"/>
      <c r="BG483" s="115"/>
      <c r="BH483" s="115"/>
      <c r="BI483" s="115"/>
      <c r="BJ483" s="115"/>
      <c r="BK483" s="115"/>
      <c r="BL483" s="115"/>
      <c r="BM483" s="115"/>
      <c r="BN483" s="115"/>
      <c r="BO483" s="115"/>
      <c r="BP483" s="114"/>
      <c r="BQ483" s="114"/>
      <c r="BR483" s="114"/>
    </row>
    <row r="484" ht="15.75" customHeight="1">
      <c r="A484" s="114"/>
      <c r="B484" s="114"/>
      <c r="C484" s="114"/>
      <c r="D484" s="114"/>
      <c r="E484" s="114"/>
      <c r="F484" s="114"/>
      <c r="G484" s="114"/>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5"/>
      <c r="AL484" s="115"/>
      <c r="AM484" s="115"/>
      <c r="AN484" s="115"/>
      <c r="AO484" s="115"/>
      <c r="AP484" s="115"/>
      <c r="AQ484" s="115"/>
      <c r="AR484" s="115"/>
      <c r="AS484" s="115"/>
      <c r="AT484" s="115"/>
      <c r="AU484" s="115"/>
      <c r="AV484" s="115"/>
      <c r="AW484" s="115"/>
      <c r="AX484" s="115"/>
      <c r="AY484" s="115"/>
      <c r="AZ484" s="115"/>
      <c r="BA484" s="115"/>
      <c r="BB484" s="115"/>
      <c r="BC484" s="115"/>
      <c r="BD484" s="115"/>
      <c r="BE484" s="115"/>
      <c r="BF484" s="115"/>
      <c r="BG484" s="115"/>
      <c r="BH484" s="115"/>
      <c r="BI484" s="115"/>
      <c r="BJ484" s="115"/>
      <c r="BK484" s="115"/>
      <c r="BL484" s="115"/>
      <c r="BM484" s="115"/>
      <c r="BN484" s="115"/>
      <c r="BO484" s="115"/>
      <c r="BP484" s="114"/>
      <c r="BQ484" s="114"/>
      <c r="BR484" s="114"/>
    </row>
    <row r="485" ht="15.75" customHeight="1">
      <c r="A485" s="114"/>
      <c r="B485" s="114"/>
      <c r="C485" s="114"/>
      <c r="D485" s="114"/>
      <c r="E485" s="114"/>
      <c r="F485" s="114"/>
      <c r="G485" s="114"/>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5"/>
      <c r="AL485" s="115"/>
      <c r="AM485" s="115"/>
      <c r="AN485" s="115"/>
      <c r="AO485" s="115"/>
      <c r="AP485" s="115"/>
      <c r="AQ485" s="115"/>
      <c r="AR485" s="115"/>
      <c r="AS485" s="115"/>
      <c r="AT485" s="115"/>
      <c r="AU485" s="115"/>
      <c r="AV485" s="115"/>
      <c r="AW485" s="115"/>
      <c r="AX485" s="115"/>
      <c r="AY485" s="115"/>
      <c r="AZ485" s="115"/>
      <c r="BA485" s="115"/>
      <c r="BB485" s="115"/>
      <c r="BC485" s="115"/>
      <c r="BD485" s="115"/>
      <c r="BE485" s="115"/>
      <c r="BF485" s="115"/>
      <c r="BG485" s="115"/>
      <c r="BH485" s="115"/>
      <c r="BI485" s="115"/>
      <c r="BJ485" s="115"/>
      <c r="BK485" s="115"/>
      <c r="BL485" s="115"/>
      <c r="BM485" s="115"/>
      <c r="BN485" s="115"/>
      <c r="BO485" s="115"/>
      <c r="BP485" s="114"/>
      <c r="BQ485" s="114"/>
      <c r="BR485" s="114"/>
    </row>
    <row r="486" ht="15.75" customHeight="1">
      <c r="A486" s="114"/>
      <c r="B486" s="114"/>
      <c r="C486" s="114"/>
      <c r="D486" s="114"/>
      <c r="E486" s="114"/>
      <c r="F486" s="114"/>
      <c r="G486" s="114"/>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5"/>
      <c r="AL486" s="115"/>
      <c r="AM486" s="115"/>
      <c r="AN486" s="115"/>
      <c r="AO486" s="115"/>
      <c r="AP486" s="115"/>
      <c r="AQ486" s="115"/>
      <c r="AR486" s="115"/>
      <c r="AS486" s="115"/>
      <c r="AT486" s="115"/>
      <c r="AU486" s="115"/>
      <c r="AV486" s="115"/>
      <c r="AW486" s="115"/>
      <c r="AX486" s="115"/>
      <c r="AY486" s="115"/>
      <c r="AZ486" s="115"/>
      <c r="BA486" s="115"/>
      <c r="BB486" s="115"/>
      <c r="BC486" s="115"/>
      <c r="BD486" s="115"/>
      <c r="BE486" s="115"/>
      <c r="BF486" s="115"/>
      <c r="BG486" s="115"/>
      <c r="BH486" s="115"/>
      <c r="BI486" s="115"/>
      <c r="BJ486" s="115"/>
      <c r="BK486" s="115"/>
      <c r="BL486" s="115"/>
      <c r="BM486" s="115"/>
      <c r="BN486" s="115"/>
      <c r="BO486" s="115"/>
      <c r="BP486" s="114"/>
      <c r="BQ486" s="114"/>
      <c r="BR486" s="114"/>
    </row>
    <row r="487" ht="15.75" customHeight="1">
      <c r="A487" s="114"/>
      <c r="B487" s="114"/>
      <c r="C487" s="114"/>
      <c r="D487" s="114"/>
      <c r="E487" s="114"/>
      <c r="F487" s="114"/>
      <c r="G487" s="114"/>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5"/>
      <c r="AL487" s="115"/>
      <c r="AM487" s="115"/>
      <c r="AN487" s="115"/>
      <c r="AO487" s="115"/>
      <c r="AP487" s="115"/>
      <c r="AQ487" s="115"/>
      <c r="AR487" s="115"/>
      <c r="AS487" s="115"/>
      <c r="AT487" s="115"/>
      <c r="AU487" s="115"/>
      <c r="AV487" s="115"/>
      <c r="AW487" s="115"/>
      <c r="AX487" s="115"/>
      <c r="AY487" s="115"/>
      <c r="AZ487" s="115"/>
      <c r="BA487" s="115"/>
      <c r="BB487" s="115"/>
      <c r="BC487" s="115"/>
      <c r="BD487" s="115"/>
      <c r="BE487" s="115"/>
      <c r="BF487" s="115"/>
      <c r="BG487" s="115"/>
      <c r="BH487" s="115"/>
      <c r="BI487" s="115"/>
      <c r="BJ487" s="115"/>
      <c r="BK487" s="115"/>
      <c r="BL487" s="115"/>
      <c r="BM487" s="115"/>
      <c r="BN487" s="115"/>
      <c r="BO487" s="115"/>
      <c r="BP487" s="114"/>
      <c r="BQ487" s="114"/>
      <c r="BR487" s="114"/>
    </row>
    <row r="488" ht="15.75" customHeight="1">
      <c r="A488" s="114"/>
      <c r="B488" s="114"/>
      <c r="C488" s="114"/>
      <c r="D488" s="114"/>
      <c r="E488" s="114"/>
      <c r="F488" s="114"/>
      <c r="G488" s="114"/>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5"/>
      <c r="AL488" s="115"/>
      <c r="AM488" s="115"/>
      <c r="AN488" s="115"/>
      <c r="AO488" s="115"/>
      <c r="AP488" s="115"/>
      <c r="AQ488" s="115"/>
      <c r="AR488" s="115"/>
      <c r="AS488" s="115"/>
      <c r="AT488" s="115"/>
      <c r="AU488" s="115"/>
      <c r="AV488" s="115"/>
      <c r="AW488" s="115"/>
      <c r="AX488" s="115"/>
      <c r="AY488" s="115"/>
      <c r="AZ488" s="115"/>
      <c r="BA488" s="115"/>
      <c r="BB488" s="115"/>
      <c r="BC488" s="115"/>
      <c r="BD488" s="115"/>
      <c r="BE488" s="115"/>
      <c r="BF488" s="115"/>
      <c r="BG488" s="115"/>
      <c r="BH488" s="115"/>
      <c r="BI488" s="115"/>
      <c r="BJ488" s="115"/>
      <c r="BK488" s="115"/>
      <c r="BL488" s="115"/>
      <c r="BM488" s="115"/>
      <c r="BN488" s="115"/>
      <c r="BO488" s="115"/>
      <c r="BP488" s="114"/>
      <c r="BQ488" s="114"/>
      <c r="BR488" s="114"/>
    </row>
    <row r="489" ht="15.75" customHeight="1">
      <c r="A489" s="114"/>
      <c r="B489" s="114"/>
      <c r="C489" s="114"/>
      <c r="D489" s="114"/>
      <c r="E489" s="114"/>
      <c r="F489" s="114"/>
      <c r="G489" s="114"/>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5"/>
      <c r="AL489" s="115"/>
      <c r="AM489" s="115"/>
      <c r="AN489" s="115"/>
      <c r="AO489" s="115"/>
      <c r="AP489" s="115"/>
      <c r="AQ489" s="115"/>
      <c r="AR489" s="115"/>
      <c r="AS489" s="115"/>
      <c r="AT489" s="115"/>
      <c r="AU489" s="115"/>
      <c r="AV489" s="115"/>
      <c r="AW489" s="115"/>
      <c r="AX489" s="115"/>
      <c r="AY489" s="115"/>
      <c r="AZ489" s="115"/>
      <c r="BA489" s="115"/>
      <c r="BB489" s="115"/>
      <c r="BC489" s="115"/>
      <c r="BD489" s="115"/>
      <c r="BE489" s="115"/>
      <c r="BF489" s="115"/>
      <c r="BG489" s="115"/>
      <c r="BH489" s="115"/>
      <c r="BI489" s="115"/>
      <c r="BJ489" s="115"/>
      <c r="BK489" s="115"/>
      <c r="BL489" s="115"/>
      <c r="BM489" s="115"/>
      <c r="BN489" s="115"/>
      <c r="BO489" s="115"/>
      <c r="BP489" s="114"/>
      <c r="BQ489" s="114"/>
      <c r="BR489" s="114"/>
    </row>
    <row r="490" ht="15.75" customHeight="1">
      <c r="A490" s="114"/>
      <c r="B490" s="114"/>
      <c r="C490" s="114"/>
      <c r="D490" s="114"/>
      <c r="E490" s="114"/>
      <c r="F490" s="114"/>
      <c r="G490" s="114"/>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5"/>
      <c r="AL490" s="115"/>
      <c r="AM490" s="115"/>
      <c r="AN490" s="115"/>
      <c r="AO490" s="115"/>
      <c r="AP490" s="115"/>
      <c r="AQ490" s="115"/>
      <c r="AR490" s="115"/>
      <c r="AS490" s="115"/>
      <c r="AT490" s="115"/>
      <c r="AU490" s="115"/>
      <c r="AV490" s="115"/>
      <c r="AW490" s="115"/>
      <c r="AX490" s="115"/>
      <c r="AY490" s="115"/>
      <c r="AZ490" s="115"/>
      <c r="BA490" s="115"/>
      <c r="BB490" s="115"/>
      <c r="BC490" s="115"/>
      <c r="BD490" s="115"/>
      <c r="BE490" s="115"/>
      <c r="BF490" s="115"/>
      <c r="BG490" s="115"/>
      <c r="BH490" s="115"/>
      <c r="BI490" s="115"/>
      <c r="BJ490" s="115"/>
      <c r="BK490" s="115"/>
      <c r="BL490" s="115"/>
      <c r="BM490" s="115"/>
      <c r="BN490" s="115"/>
      <c r="BO490" s="115"/>
      <c r="BP490" s="114"/>
      <c r="BQ490" s="114"/>
      <c r="BR490" s="114"/>
    </row>
    <row r="491" ht="15.75" customHeight="1">
      <c r="A491" s="114"/>
      <c r="B491" s="114"/>
      <c r="C491" s="114"/>
      <c r="D491" s="114"/>
      <c r="E491" s="114"/>
      <c r="F491" s="114"/>
      <c r="G491" s="114"/>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5"/>
      <c r="AL491" s="115"/>
      <c r="AM491" s="115"/>
      <c r="AN491" s="115"/>
      <c r="AO491" s="115"/>
      <c r="AP491" s="115"/>
      <c r="AQ491" s="115"/>
      <c r="AR491" s="115"/>
      <c r="AS491" s="115"/>
      <c r="AT491" s="115"/>
      <c r="AU491" s="115"/>
      <c r="AV491" s="115"/>
      <c r="AW491" s="115"/>
      <c r="AX491" s="115"/>
      <c r="AY491" s="115"/>
      <c r="AZ491" s="115"/>
      <c r="BA491" s="115"/>
      <c r="BB491" s="115"/>
      <c r="BC491" s="115"/>
      <c r="BD491" s="115"/>
      <c r="BE491" s="115"/>
      <c r="BF491" s="115"/>
      <c r="BG491" s="115"/>
      <c r="BH491" s="115"/>
      <c r="BI491" s="115"/>
      <c r="BJ491" s="115"/>
      <c r="BK491" s="115"/>
      <c r="BL491" s="115"/>
      <c r="BM491" s="115"/>
      <c r="BN491" s="115"/>
      <c r="BO491" s="115"/>
      <c r="BP491" s="114"/>
      <c r="BQ491" s="114"/>
      <c r="BR491" s="114"/>
    </row>
    <row r="492" ht="15.75" customHeight="1">
      <c r="A492" s="114"/>
      <c r="B492" s="114"/>
      <c r="C492" s="114"/>
      <c r="D492" s="114"/>
      <c r="E492" s="114"/>
      <c r="F492" s="114"/>
      <c r="G492" s="114"/>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5"/>
      <c r="AL492" s="115"/>
      <c r="AM492" s="115"/>
      <c r="AN492" s="115"/>
      <c r="AO492" s="115"/>
      <c r="AP492" s="115"/>
      <c r="AQ492" s="115"/>
      <c r="AR492" s="115"/>
      <c r="AS492" s="115"/>
      <c r="AT492" s="115"/>
      <c r="AU492" s="115"/>
      <c r="AV492" s="115"/>
      <c r="AW492" s="115"/>
      <c r="AX492" s="115"/>
      <c r="AY492" s="115"/>
      <c r="AZ492" s="115"/>
      <c r="BA492" s="115"/>
      <c r="BB492" s="115"/>
      <c r="BC492" s="115"/>
      <c r="BD492" s="115"/>
      <c r="BE492" s="115"/>
      <c r="BF492" s="115"/>
      <c r="BG492" s="115"/>
      <c r="BH492" s="115"/>
      <c r="BI492" s="115"/>
      <c r="BJ492" s="115"/>
      <c r="BK492" s="115"/>
      <c r="BL492" s="115"/>
      <c r="BM492" s="115"/>
      <c r="BN492" s="115"/>
      <c r="BO492" s="115"/>
      <c r="BP492" s="114"/>
      <c r="BQ492" s="114"/>
      <c r="BR492" s="114"/>
    </row>
    <row r="493" ht="15.75" customHeight="1">
      <c r="A493" s="114"/>
      <c r="B493" s="114"/>
      <c r="C493" s="114"/>
      <c r="D493" s="114"/>
      <c r="E493" s="114"/>
      <c r="F493" s="114"/>
      <c r="G493" s="114"/>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5"/>
      <c r="AL493" s="115"/>
      <c r="AM493" s="115"/>
      <c r="AN493" s="115"/>
      <c r="AO493" s="115"/>
      <c r="AP493" s="115"/>
      <c r="AQ493" s="115"/>
      <c r="AR493" s="115"/>
      <c r="AS493" s="115"/>
      <c r="AT493" s="115"/>
      <c r="AU493" s="115"/>
      <c r="AV493" s="115"/>
      <c r="AW493" s="115"/>
      <c r="AX493" s="115"/>
      <c r="AY493" s="115"/>
      <c r="AZ493" s="115"/>
      <c r="BA493" s="115"/>
      <c r="BB493" s="115"/>
      <c r="BC493" s="115"/>
      <c r="BD493" s="115"/>
      <c r="BE493" s="115"/>
      <c r="BF493" s="115"/>
      <c r="BG493" s="115"/>
      <c r="BH493" s="115"/>
      <c r="BI493" s="115"/>
      <c r="BJ493" s="115"/>
      <c r="BK493" s="115"/>
      <c r="BL493" s="115"/>
      <c r="BM493" s="115"/>
      <c r="BN493" s="115"/>
      <c r="BO493" s="115"/>
      <c r="BP493" s="114"/>
      <c r="BQ493" s="114"/>
      <c r="BR493" s="114"/>
    </row>
    <row r="494" ht="15.75" customHeight="1">
      <c r="A494" s="114"/>
      <c r="B494" s="114"/>
      <c r="C494" s="114"/>
      <c r="D494" s="114"/>
      <c r="E494" s="114"/>
      <c r="F494" s="114"/>
      <c r="G494" s="114"/>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5"/>
      <c r="AL494" s="115"/>
      <c r="AM494" s="115"/>
      <c r="AN494" s="115"/>
      <c r="AO494" s="115"/>
      <c r="AP494" s="115"/>
      <c r="AQ494" s="115"/>
      <c r="AR494" s="115"/>
      <c r="AS494" s="115"/>
      <c r="AT494" s="115"/>
      <c r="AU494" s="115"/>
      <c r="AV494" s="115"/>
      <c r="AW494" s="115"/>
      <c r="AX494" s="115"/>
      <c r="AY494" s="115"/>
      <c r="AZ494" s="115"/>
      <c r="BA494" s="115"/>
      <c r="BB494" s="115"/>
      <c r="BC494" s="115"/>
      <c r="BD494" s="115"/>
      <c r="BE494" s="115"/>
      <c r="BF494" s="115"/>
      <c r="BG494" s="115"/>
      <c r="BH494" s="115"/>
      <c r="BI494" s="115"/>
      <c r="BJ494" s="115"/>
      <c r="BK494" s="115"/>
      <c r="BL494" s="115"/>
      <c r="BM494" s="115"/>
      <c r="BN494" s="115"/>
      <c r="BO494" s="115"/>
      <c r="BP494" s="114"/>
      <c r="BQ494" s="114"/>
      <c r="BR494" s="114"/>
    </row>
    <row r="495" ht="15.75" customHeight="1">
      <c r="A495" s="114"/>
      <c r="B495" s="114"/>
      <c r="C495" s="114"/>
      <c r="D495" s="114"/>
      <c r="E495" s="114"/>
      <c r="F495" s="114"/>
      <c r="G495" s="114"/>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5"/>
      <c r="AL495" s="115"/>
      <c r="AM495" s="115"/>
      <c r="AN495" s="115"/>
      <c r="AO495" s="115"/>
      <c r="AP495" s="115"/>
      <c r="AQ495" s="115"/>
      <c r="AR495" s="115"/>
      <c r="AS495" s="115"/>
      <c r="AT495" s="115"/>
      <c r="AU495" s="115"/>
      <c r="AV495" s="115"/>
      <c r="AW495" s="115"/>
      <c r="AX495" s="115"/>
      <c r="AY495" s="115"/>
      <c r="AZ495" s="115"/>
      <c r="BA495" s="115"/>
      <c r="BB495" s="115"/>
      <c r="BC495" s="115"/>
      <c r="BD495" s="115"/>
      <c r="BE495" s="115"/>
      <c r="BF495" s="115"/>
      <c r="BG495" s="115"/>
      <c r="BH495" s="115"/>
      <c r="BI495" s="115"/>
      <c r="BJ495" s="115"/>
      <c r="BK495" s="115"/>
      <c r="BL495" s="115"/>
      <c r="BM495" s="115"/>
      <c r="BN495" s="115"/>
      <c r="BO495" s="115"/>
      <c r="BP495" s="114"/>
      <c r="BQ495" s="114"/>
      <c r="BR495" s="114"/>
    </row>
    <row r="496" ht="15.75" customHeight="1">
      <c r="A496" s="114"/>
      <c r="B496" s="114"/>
      <c r="C496" s="114"/>
      <c r="D496" s="114"/>
      <c r="E496" s="114"/>
      <c r="F496" s="114"/>
      <c r="G496" s="114"/>
      <c r="H496" s="115"/>
      <c r="I496" s="115"/>
      <c r="J496" s="115"/>
      <c r="K496" s="115"/>
      <c r="L496" s="115"/>
      <c r="M496" s="115"/>
      <c r="N496" s="115"/>
      <c r="O496" s="115"/>
      <c r="P496" s="115"/>
      <c r="Q496" s="115"/>
      <c r="R496" s="115"/>
      <c r="S496" s="115"/>
      <c r="T496" s="115"/>
      <c r="U496" s="115"/>
      <c r="V496" s="115"/>
      <c r="W496" s="115"/>
      <c r="X496" s="115"/>
      <c r="Y496" s="115"/>
      <c r="Z496" s="115"/>
      <c r="AA496" s="115"/>
      <c r="AB496" s="115"/>
      <c r="AC496" s="115"/>
      <c r="AD496" s="115"/>
      <c r="AE496" s="115"/>
      <c r="AF496" s="115"/>
      <c r="AG496" s="115"/>
      <c r="AH496" s="115"/>
      <c r="AI496" s="115"/>
      <c r="AJ496" s="115"/>
      <c r="AK496" s="115"/>
      <c r="AL496" s="115"/>
      <c r="AM496" s="115"/>
      <c r="AN496" s="115"/>
      <c r="AO496" s="115"/>
      <c r="AP496" s="115"/>
      <c r="AQ496" s="115"/>
      <c r="AR496" s="115"/>
      <c r="AS496" s="115"/>
      <c r="AT496" s="115"/>
      <c r="AU496" s="115"/>
      <c r="AV496" s="115"/>
      <c r="AW496" s="115"/>
      <c r="AX496" s="115"/>
      <c r="AY496" s="115"/>
      <c r="AZ496" s="115"/>
      <c r="BA496" s="115"/>
      <c r="BB496" s="115"/>
      <c r="BC496" s="115"/>
      <c r="BD496" s="115"/>
      <c r="BE496" s="115"/>
      <c r="BF496" s="115"/>
      <c r="BG496" s="115"/>
      <c r="BH496" s="115"/>
      <c r="BI496" s="115"/>
      <c r="BJ496" s="115"/>
      <c r="BK496" s="115"/>
      <c r="BL496" s="115"/>
      <c r="BM496" s="115"/>
      <c r="BN496" s="115"/>
      <c r="BO496" s="115"/>
      <c r="BP496" s="114"/>
      <c r="BQ496" s="114"/>
      <c r="BR496" s="114"/>
    </row>
    <row r="497" ht="15.75" customHeight="1">
      <c r="A497" s="114"/>
      <c r="B497" s="114"/>
      <c r="C497" s="114"/>
      <c r="D497" s="114"/>
      <c r="E497" s="114"/>
      <c r="F497" s="114"/>
      <c r="G497" s="114"/>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5"/>
      <c r="AL497" s="115"/>
      <c r="AM497" s="115"/>
      <c r="AN497" s="115"/>
      <c r="AO497" s="115"/>
      <c r="AP497" s="115"/>
      <c r="AQ497" s="115"/>
      <c r="AR497" s="115"/>
      <c r="AS497" s="115"/>
      <c r="AT497" s="115"/>
      <c r="AU497" s="115"/>
      <c r="AV497" s="115"/>
      <c r="AW497" s="115"/>
      <c r="AX497" s="115"/>
      <c r="AY497" s="115"/>
      <c r="AZ497" s="115"/>
      <c r="BA497" s="115"/>
      <c r="BB497" s="115"/>
      <c r="BC497" s="115"/>
      <c r="BD497" s="115"/>
      <c r="BE497" s="115"/>
      <c r="BF497" s="115"/>
      <c r="BG497" s="115"/>
      <c r="BH497" s="115"/>
      <c r="BI497" s="115"/>
      <c r="BJ497" s="115"/>
      <c r="BK497" s="115"/>
      <c r="BL497" s="115"/>
      <c r="BM497" s="115"/>
      <c r="BN497" s="115"/>
      <c r="BO497" s="115"/>
      <c r="BP497" s="114"/>
      <c r="BQ497" s="114"/>
      <c r="BR497" s="114"/>
    </row>
    <row r="498" ht="15.75" customHeight="1">
      <c r="A498" s="114"/>
      <c r="B498" s="114"/>
      <c r="C498" s="114"/>
      <c r="D498" s="114"/>
      <c r="E498" s="114"/>
      <c r="F498" s="114"/>
      <c r="G498" s="114"/>
      <c r="H498" s="115"/>
      <c r="I498" s="115"/>
      <c r="J498" s="115"/>
      <c r="K498" s="115"/>
      <c r="L498" s="115"/>
      <c r="M498" s="115"/>
      <c r="N498" s="115"/>
      <c r="O498" s="115"/>
      <c r="P498" s="115"/>
      <c r="Q498" s="115"/>
      <c r="R498" s="115"/>
      <c r="S498" s="115"/>
      <c r="T498" s="115"/>
      <c r="U498" s="115"/>
      <c r="V498" s="115"/>
      <c r="W498" s="115"/>
      <c r="X498" s="115"/>
      <c r="Y498" s="115"/>
      <c r="Z498" s="115"/>
      <c r="AA498" s="115"/>
      <c r="AB498" s="115"/>
      <c r="AC498" s="115"/>
      <c r="AD498" s="115"/>
      <c r="AE498" s="115"/>
      <c r="AF498" s="115"/>
      <c r="AG498" s="115"/>
      <c r="AH498" s="115"/>
      <c r="AI498" s="115"/>
      <c r="AJ498" s="115"/>
      <c r="AK498" s="115"/>
      <c r="AL498" s="115"/>
      <c r="AM498" s="115"/>
      <c r="AN498" s="115"/>
      <c r="AO498" s="115"/>
      <c r="AP498" s="115"/>
      <c r="AQ498" s="115"/>
      <c r="AR498" s="115"/>
      <c r="AS498" s="115"/>
      <c r="AT498" s="115"/>
      <c r="AU498" s="115"/>
      <c r="AV498" s="115"/>
      <c r="AW498" s="115"/>
      <c r="AX498" s="115"/>
      <c r="AY498" s="115"/>
      <c r="AZ498" s="115"/>
      <c r="BA498" s="115"/>
      <c r="BB498" s="115"/>
      <c r="BC498" s="115"/>
      <c r="BD498" s="115"/>
      <c r="BE498" s="115"/>
      <c r="BF498" s="115"/>
      <c r="BG498" s="115"/>
      <c r="BH498" s="115"/>
      <c r="BI498" s="115"/>
      <c r="BJ498" s="115"/>
      <c r="BK498" s="115"/>
      <c r="BL498" s="115"/>
      <c r="BM498" s="115"/>
      <c r="BN498" s="115"/>
      <c r="BO498" s="115"/>
      <c r="BP498" s="114"/>
      <c r="BQ498" s="114"/>
      <c r="BR498" s="114"/>
    </row>
    <row r="499" ht="15.75" customHeight="1">
      <c r="A499" s="114"/>
      <c r="B499" s="114"/>
      <c r="C499" s="114"/>
      <c r="D499" s="114"/>
      <c r="E499" s="114"/>
      <c r="F499" s="114"/>
      <c r="G499" s="114"/>
      <c r="H499" s="115"/>
      <c r="I499" s="115"/>
      <c r="J499" s="115"/>
      <c r="K499" s="115"/>
      <c r="L499" s="115"/>
      <c r="M499" s="115"/>
      <c r="N499" s="115"/>
      <c r="O499" s="115"/>
      <c r="P499" s="115"/>
      <c r="Q499" s="115"/>
      <c r="R499" s="115"/>
      <c r="S499" s="115"/>
      <c r="T499" s="115"/>
      <c r="U499" s="115"/>
      <c r="V499" s="115"/>
      <c r="W499" s="115"/>
      <c r="X499" s="115"/>
      <c r="Y499" s="115"/>
      <c r="Z499" s="115"/>
      <c r="AA499" s="115"/>
      <c r="AB499" s="115"/>
      <c r="AC499" s="115"/>
      <c r="AD499" s="115"/>
      <c r="AE499" s="115"/>
      <c r="AF499" s="115"/>
      <c r="AG499" s="115"/>
      <c r="AH499" s="115"/>
      <c r="AI499" s="115"/>
      <c r="AJ499" s="115"/>
      <c r="AK499" s="115"/>
      <c r="AL499" s="115"/>
      <c r="AM499" s="115"/>
      <c r="AN499" s="115"/>
      <c r="AO499" s="115"/>
      <c r="AP499" s="115"/>
      <c r="AQ499" s="115"/>
      <c r="AR499" s="115"/>
      <c r="AS499" s="115"/>
      <c r="AT499" s="115"/>
      <c r="AU499" s="115"/>
      <c r="AV499" s="115"/>
      <c r="AW499" s="115"/>
      <c r="AX499" s="115"/>
      <c r="AY499" s="115"/>
      <c r="AZ499" s="115"/>
      <c r="BA499" s="115"/>
      <c r="BB499" s="115"/>
      <c r="BC499" s="115"/>
      <c r="BD499" s="115"/>
      <c r="BE499" s="115"/>
      <c r="BF499" s="115"/>
      <c r="BG499" s="115"/>
      <c r="BH499" s="115"/>
      <c r="BI499" s="115"/>
      <c r="BJ499" s="115"/>
      <c r="BK499" s="115"/>
      <c r="BL499" s="115"/>
      <c r="BM499" s="115"/>
      <c r="BN499" s="115"/>
      <c r="BO499" s="115"/>
      <c r="BP499" s="114"/>
      <c r="BQ499" s="114"/>
      <c r="BR499" s="114"/>
    </row>
    <row r="500" ht="15.75" customHeight="1">
      <c r="A500" s="114"/>
      <c r="B500" s="114"/>
      <c r="C500" s="114"/>
      <c r="D500" s="114"/>
      <c r="E500" s="114"/>
      <c r="F500" s="114"/>
      <c r="G500" s="114"/>
      <c r="H500" s="115"/>
      <c r="I500" s="115"/>
      <c r="J500" s="115"/>
      <c r="K500" s="115"/>
      <c r="L500" s="115"/>
      <c r="M500" s="115"/>
      <c r="N500" s="115"/>
      <c r="O500" s="115"/>
      <c r="P500" s="115"/>
      <c r="Q500" s="115"/>
      <c r="R500" s="115"/>
      <c r="S500" s="115"/>
      <c r="T500" s="115"/>
      <c r="U500" s="115"/>
      <c r="V500" s="115"/>
      <c r="W500" s="115"/>
      <c r="X500" s="115"/>
      <c r="Y500" s="115"/>
      <c r="Z500" s="115"/>
      <c r="AA500" s="115"/>
      <c r="AB500" s="115"/>
      <c r="AC500" s="115"/>
      <c r="AD500" s="115"/>
      <c r="AE500" s="115"/>
      <c r="AF500" s="115"/>
      <c r="AG500" s="115"/>
      <c r="AH500" s="115"/>
      <c r="AI500" s="115"/>
      <c r="AJ500" s="115"/>
      <c r="AK500" s="115"/>
      <c r="AL500" s="115"/>
      <c r="AM500" s="115"/>
      <c r="AN500" s="115"/>
      <c r="AO500" s="115"/>
      <c r="AP500" s="115"/>
      <c r="AQ500" s="115"/>
      <c r="AR500" s="115"/>
      <c r="AS500" s="115"/>
      <c r="AT500" s="115"/>
      <c r="AU500" s="115"/>
      <c r="AV500" s="115"/>
      <c r="AW500" s="115"/>
      <c r="AX500" s="115"/>
      <c r="AY500" s="115"/>
      <c r="AZ500" s="115"/>
      <c r="BA500" s="115"/>
      <c r="BB500" s="115"/>
      <c r="BC500" s="115"/>
      <c r="BD500" s="115"/>
      <c r="BE500" s="115"/>
      <c r="BF500" s="115"/>
      <c r="BG500" s="115"/>
      <c r="BH500" s="115"/>
      <c r="BI500" s="115"/>
      <c r="BJ500" s="115"/>
      <c r="BK500" s="115"/>
      <c r="BL500" s="115"/>
      <c r="BM500" s="115"/>
      <c r="BN500" s="115"/>
      <c r="BO500" s="115"/>
      <c r="BP500" s="114"/>
      <c r="BQ500" s="114"/>
      <c r="BR500" s="114"/>
    </row>
    <row r="501" ht="15.75" customHeight="1">
      <c r="A501" s="114"/>
      <c r="B501" s="114"/>
      <c r="C501" s="114"/>
      <c r="D501" s="114"/>
      <c r="E501" s="114"/>
      <c r="F501" s="114"/>
      <c r="G501" s="114"/>
      <c r="H501" s="115"/>
      <c r="I501" s="115"/>
      <c r="J501" s="115"/>
      <c r="K501" s="115"/>
      <c r="L501" s="115"/>
      <c r="M501" s="115"/>
      <c r="N501" s="115"/>
      <c r="O501" s="115"/>
      <c r="P501" s="115"/>
      <c r="Q501" s="115"/>
      <c r="R501" s="115"/>
      <c r="S501" s="115"/>
      <c r="T501" s="115"/>
      <c r="U501" s="115"/>
      <c r="V501" s="115"/>
      <c r="W501" s="115"/>
      <c r="X501" s="115"/>
      <c r="Y501" s="115"/>
      <c r="Z501" s="115"/>
      <c r="AA501" s="115"/>
      <c r="AB501" s="115"/>
      <c r="AC501" s="115"/>
      <c r="AD501" s="115"/>
      <c r="AE501" s="115"/>
      <c r="AF501" s="115"/>
      <c r="AG501" s="115"/>
      <c r="AH501" s="115"/>
      <c r="AI501" s="115"/>
      <c r="AJ501" s="115"/>
      <c r="AK501" s="115"/>
      <c r="AL501" s="115"/>
      <c r="AM501" s="115"/>
      <c r="AN501" s="115"/>
      <c r="AO501" s="115"/>
      <c r="AP501" s="115"/>
      <c r="AQ501" s="115"/>
      <c r="AR501" s="115"/>
      <c r="AS501" s="115"/>
      <c r="AT501" s="115"/>
      <c r="AU501" s="115"/>
      <c r="AV501" s="115"/>
      <c r="AW501" s="115"/>
      <c r="AX501" s="115"/>
      <c r="AY501" s="115"/>
      <c r="AZ501" s="115"/>
      <c r="BA501" s="115"/>
      <c r="BB501" s="115"/>
      <c r="BC501" s="115"/>
      <c r="BD501" s="115"/>
      <c r="BE501" s="115"/>
      <c r="BF501" s="115"/>
      <c r="BG501" s="115"/>
      <c r="BH501" s="115"/>
      <c r="BI501" s="115"/>
      <c r="BJ501" s="115"/>
      <c r="BK501" s="115"/>
      <c r="BL501" s="115"/>
      <c r="BM501" s="115"/>
      <c r="BN501" s="115"/>
      <c r="BO501" s="115"/>
      <c r="BP501" s="114"/>
      <c r="BQ501" s="114"/>
      <c r="BR501" s="114"/>
    </row>
    <row r="502" ht="15.75" customHeight="1">
      <c r="A502" s="114"/>
      <c r="B502" s="114"/>
      <c r="C502" s="114"/>
      <c r="D502" s="114"/>
      <c r="E502" s="114"/>
      <c r="F502" s="114"/>
      <c r="G502" s="114"/>
      <c r="H502" s="115"/>
      <c r="I502" s="115"/>
      <c r="J502" s="115"/>
      <c r="K502" s="115"/>
      <c r="L502" s="115"/>
      <c r="M502" s="115"/>
      <c r="N502" s="115"/>
      <c r="O502" s="115"/>
      <c r="P502" s="115"/>
      <c r="Q502" s="115"/>
      <c r="R502" s="115"/>
      <c r="S502" s="115"/>
      <c r="T502" s="115"/>
      <c r="U502" s="115"/>
      <c r="V502" s="115"/>
      <c r="W502" s="115"/>
      <c r="X502" s="115"/>
      <c r="Y502" s="115"/>
      <c r="Z502" s="115"/>
      <c r="AA502" s="115"/>
      <c r="AB502" s="115"/>
      <c r="AC502" s="115"/>
      <c r="AD502" s="115"/>
      <c r="AE502" s="115"/>
      <c r="AF502" s="115"/>
      <c r="AG502" s="115"/>
      <c r="AH502" s="115"/>
      <c r="AI502" s="115"/>
      <c r="AJ502" s="115"/>
      <c r="AK502" s="115"/>
      <c r="AL502" s="115"/>
      <c r="AM502" s="115"/>
      <c r="AN502" s="115"/>
      <c r="AO502" s="115"/>
      <c r="AP502" s="115"/>
      <c r="AQ502" s="115"/>
      <c r="AR502" s="115"/>
      <c r="AS502" s="115"/>
      <c r="AT502" s="115"/>
      <c r="AU502" s="115"/>
      <c r="AV502" s="115"/>
      <c r="AW502" s="115"/>
      <c r="AX502" s="115"/>
      <c r="AY502" s="115"/>
      <c r="AZ502" s="115"/>
      <c r="BA502" s="115"/>
      <c r="BB502" s="115"/>
      <c r="BC502" s="115"/>
      <c r="BD502" s="115"/>
      <c r="BE502" s="115"/>
      <c r="BF502" s="115"/>
      <c r="BG502" s="115"/>
      <c r="BH502" s="115"/>
      <c r="BI502" s="115"/>
      <c r="BJ502" s="115"/>
      <c r="BK502" s="115"/>
      <c r="BL502" s="115"/>
      <c r="BM502" s="115"/>
      <c r="BN502" s="115"/>
      <c r="BO502" s="115"/>
      <c r="BP502" s="114"/>
      <c r="BQ502" s="114"/>
      <c r="BR502" s="114"/>
    </row>
    <row r="503" ht="15.75" customHeight="1">
      <c r="A503" s="114"/>
      <c r="B503" s="114"/>
      <c r="C503" s="114"/>
      <c r="D503" s="114"/>
      <c r="E503" s="114"/>
      <c r="F503" s="114"/>
      <c r="G503" s="114"/>
      <c r="H503" s="115"/>
      <c r="I503" s="115"/>
      <c r="J503" s="115"/>
      <c r="K503" s="115"/>
      <c r="L503" s="115"/>
      <c r="M503" s="115"/>
      <c r="N503" s="115"/>
      <c r="O503" s="115"/>
      <c r="P503" s="115"/>
      <c r="Q503" s="115"/>
      <c r="R503" s="115"/>
      <c r="S503" s="115"/>
      <c r="T503" s="115"/>
      <c r="U503" s="115"/>
      <c r="V503" s="115"/>
      <c r="W503" s="115"/>
      <c r="X503" s="115"/>
      <c r="Y503" s="115"/>
      <c r="Z503" s="115"/>
      <c r="AA503" s="115"/>
      <c r="AB503" s="115"/>
      <c r="AC503" s="115"/>
      <c r="AD503" s="115"/>
      <c r="AE503" s="115"/>
      <c r="AF503" s="115"/>
      <c r="AG503" s="115"/>
      <c r="AH503" s="115"/>
      <c r="AI503" s="115"/>
      <c r="AJ503" s="115"/>
      <c r="AK503" s="115"/>
      <c r="AL503" s="115"/>
      <c r="AM503" s="115"/>
      <c r="AN503" s="115"/>
      <c r="AO503" s="115"/>
      <c r="AP503" s="115"/>
      <c r="AQ503" s="115"/>
      <c r="AR503" s="115"/>
      <c r="AS503" s="115"/>
      <c r="AT503" s="115"/>
      <c r="AU503" s="115"/>
      <c r="AV503" s="115"/>
      <c r="AW503" s="115"/>
      <c r="AX503" s="115"/>
      <c r="AY503" s="115"/>
      <c r="AZ503" s="115"/>
      <c r="BA503" s="115"/>
      <c r="BB503" s="115"/>
      <c r="BC503" s="115"/>
      <c r="BD503" s="115"/>
      <c r="BE503" s="115"/>
      <c r="BF503" s="115"/>
      <c r="BG503" s="115"/>
      <c r="BH503" s="115"/>
      <c r="BI503" s="115"/>
      <c r="BJ503" s="115"/>
      <c r="BK503" s="115"/>
      <c r="BL503" s="115"/>
      <c r="BM503" s="115"/>
      <c r="BN503" s="115"/>
      <c r="BO503" s="115"/>
      <c r="BP503" s="114"/>
      <c r="BQ503" s="114"/>
      <c r="BR503" s="114"/>
    </row>
    <row r="504" ht="15.75" customHeight="1">
      <c r="A504" s="114"/>
      <c r="B504" s="114"/>
      <c r="C504" s="114"/>
      <c r="D504" s="114"/>
      <c r="E504" s="114"/>
      <c r="F504" s="114"/>
      <c r="G504" s="114"/>
      <c r="H504" s="115"/>
      <c r="I504" s="115"/>
      <c r="J504" s="115"/>
      <c r="K504" s="115"/>
      <c r="L504" s="115"/>
      <c r="M504" s="115"/>
      <c r="N504" s="115"/>
      <c r="O504" s="115"/>
      <c r="P504" s="115"/>
      <c r="Q504" s="115"/>
      <c r="R504" s="115"/>
      <c r="S504" s="115"/>
      <c r="T504" s="115"/>
      <c r="U504" s="115"/>
      <c r="V504" s="115"/>
      <c r="W504" s="115"/>
      <c r="X504" s="115"/>
      <c r="Y504" s="115"/>
      <c r="Z504" s="115"/>
      <c r="AA504" s="115"/>
      <c r="AB504" s="115"/>
      <c r="AC504" s="115"/>
      <c r="AD504" s="115"/>
      <c r="AE504" s="115"/>
      <c r="AF504" s="115"/>
      <c r="AG504" s="115"/>
      <c r="AH504" s="115"/>
      <c r="AI504" s="115"/>
      <c r="AJ504" s="115"/>
      <c r="AK504" s="115"/>
      <c r="AL504" s="115"/>
      <c r="AM504" s="115"/>
      <c r="AN504" s="115"/>
      <c r="AO504" s="115"/>
      <c r="AP504" s="115"/>
      <c r="AQ504" s="115"/>
      <c r="AR504" s="115"/>
      <c r="AS504" s="115"/>
      <c r="AT504" s="115"/>
      <c r="AU504" s="115"/>
      <c r="AV504" s="115"/>
      <c r="AW504" s="115"/>
      <c r="AX504" s="115"/>
      <c r="AY504" s="115"/>
      <c r="AZ504" s="115"/>
      <c r="BA504" s="115"/>
      <c r="BB504" s="115"/>
      <c r="BC504" s="115"/>
      <c r="BD504" s="115"/>
      <c r="BE504" s="115"/>
      <c r="BF504" s="115"/>
      <c r="BG504" s="115"/>
      <c r="BH504" s="115"/>
      <c r="BI504" s="115"/>
      <c r="BJ504" s="115"/>
      <c r="BK504" s="115"/>
      <c r="BL504" s="115"/>
      <c r="BM504" s="115"/>
      <c r="BN504" s="115"/>
      <c r="BO504" s="115"/>
      <c r="BP504" s="114"/>
      <c r="BQ504" s="114"/>
      <c r="BR504" s="114"/>
    </row>
    <row r="505" ht="15.75" customHeight="1">
      <c r="A505" s="114"/>
      <c r="B505" s="114"/>
      <c r="C505" s="114"/>
      <c r="D505" s="114"/>
      <c r="E505" s="114"/>
      <c r="F505" s="114"/>
      <c r="G505" s="114"/>
      <c r="H505" s="115"/>
      <c r="I505" s="115"/>
      <c r="J505" s="115"/>
      <c r="K505" s="115"/>
      <c r="L505" s="115"/>
      <c r="M505" s="115"/>
      <c r="N505" s="115"/>
      <c r="O505" s="115"/>
      <c r="P505" s="115"/>
      <c r="Q505" s="115"/>
      <c r="R505" s="115"/>
      <c r="S505" s="115"/>
      <c r="T505" s="115"/>
      <c r="U505" s="115"/>
      <c r="V505" s="115"/>
      <c r="W505" s="115"/>
      <c r="X505" s="115"/>
      <c r="Y505" s="115"/>
      <c r="Z505" s="115"/>
      <c r="AA505" s="115"/>
      <c r="AB505" s="115"/>
      <c r="AC505" s="115"/>
      <c r="AD505" s="115"/>
      <c r="AE505" s="115"/>
      <c r="AF505" s="115"/>
      <c r="AG505" s="115"/>
      <c r="AH505" s="115"/>
      <c r="AI505" s="115"/>
      <c r="AJ505" s="115"/>
      <c r="AK505" s="115"/>
      <c r="AL505" s="115"/>
      <c r="AM505" s="115"/>
      <c r="AN505" s="115"/>
      <c r="AO505" s="115"/>
      <c r="AP505" s="115"/>
      <c r="AQ505" s="115"/>
      <c r="AR505" s="115"/>
      <c r="AS505" s="115"/>
      <c r="AT505" s="115"/>
      <c r="AU505" s="115"/>
      <c r="AV505" s="115"/>
      <c r="AW505" s="115"/>
      <c r="AX505" s="115"/>
      <c r="AY505" s="115"/>
      <c r="AZ505" s="115"/>
      <c r="BA505" s="115"/>
      <c r="BB505" s="115"/>
      <c r="BC505" s="115"/>
      <c r="BD505" s="115"/>
      <c r="BE505" s="115"/>
      <c r="BF505" s="115"/>
      <c r="BG505" s="115"/>
      <c r="BH505" s="115"/>
      <c r="BI505" s="115"/>
      <c r="BJ505" s="115"/>
      <c r="BK505" s="115"/>
      <c r="BL505" s="115"/>
      <c r="BM505" s="115"/>
      <c r="BN505" s="115"/>
      <c r="BO505" s="115"/>
      <c r="BP505" s="114"/>
      <c r="BQ505" s="114"/>
      <c r="BR505" s="114"/>
    </row>
    <row r="506" ht="15.75" customHeight="1">
      <c r="A506" s="114"/>
      <c r="B506" s="114"/>
      <c r="C506" s="114"/>
      <c r="D506" s="114"/>
      <c r="E506" s="114"/>
      <c r="F506" s="114"/>
      <c r="G506" s="114"/>
      <c r="H506" s="115"/>
      <c r="I506" s="115"/>
      <c r="J506" s="115"/>
      <c r="K506" s="115"/>
      <c r="L506" s="115"/>
      <c r="M506" s="115"/>
      <c r="N506" s="115"/>
      <c r="O506" s="115"/>
      <c r="P506" s="115"/>
      <c r="Q506" s="115"/>
      <c r="R506" s="115"/>
      <c r="S506" s="115"/>
      <c r="T506" s="115"/>
      <c r="U506" s="115"/>
      <c r="V506" s="115"/>
      <c r="W506" s="115"/>
      <c r="X506" s="115"/>
      <c r="Y506" s="115"/>
      <c r="Z506" s="115"/>
      <c r="AA506" s="115"/>
      <c r="AB506" s="115"/>
      <c r="AC506" s="115"/>
      <c r="AD506" s="115"/>
      <c r="AE506" s="115"/>
      <c r="AF506" s="115"/>
      <c r="AG506" s="115"/>
      <c r="AH506" s="115"/>
      <c r="AI506" s="115"/>
      <c r="AJ506" s="115"/>
      <c r="AK506" s="115"/>
      <c r="AL506" s="115"/>
      <c r="AM506" s="115"/>
      <c r="AN506" s="115"/>
      <c r="AO506" s="115"/>
      <c r="AP506" s="115"/>
      <c r="AQ506" s="115"/>
      <c r="AR506" s="115"/>
      <c r="AS506" s="115"/>
      <c r="AT506" s="115"/>
      <c r="AU506" s="115"/>
      <c r="AV506" s="115"/>
      <c r="AW506" s="115"/>
      <c r="AX506" s="115"/>
      <c r="AY506" s="115"/>
      <c r="AZ506" s="115"/>
      <c r="BA506" s="115"/>
      <c r="BB506" s="115"/>
      <c r="BC506" s="115"/>
      <c r="BD506" s="115"/>
      <c r="BE506" s="115"/>
      <c r="BF506" s="115"/>
      <c r="BG506" s="115"/>
      <c r="BH506" s="115"/>
      <c r="BI506" s="115"/>
      <c r="BJ506" s="115"/>
      <c r="BK506" s="115"/>
      <c r="BL506" s="115"/>
      <c r="BM506" s="115"/>
      <c r="BN506" s="115"/>
      <c r="BO506" s="115"/>
      <c r="BP506" s="114"/>
      <c r="BQ506" s="114"/>
      <c r="BR506" s="114"/>
    </row>
    <row r="507" ht="15.75" customHeight="1">
      <c r="A507" s="114"/>
      <c r="B507" s="114"/>
      <c r="C507" s="114"/>
      <c r="D507" s="114"/>
      <c r="E507" s="114"/>
      <c r="F507" s="114"/>
      <c r="G507" s="114"/>
      <c r="H507" s="115"/>
      <c r="I507" s="115"/>
      <c r="J507" s="115"/>
      <c r="K507" s="115"/>
      <c r="L507" s="115"/>
      <c r="M507" s="115"/>
      <c r="N507" s="115"/>
      <c r="O507" s="115"/>
      <c r="P507" s="115"/>
      <c r="Q507" s="115"/>
      <c r="R507" s="115"/>
      <c r="S507" s="115"/>
      <c r="T507" s="115"/>
      <c r="U507" s="115"/>
      <c r="V507" s="115"/>
      <c r="W507" s="115"/>
      <c r="X507" s="115"/>
      <c r="Y507" s="115"/>
      <c r="Z507" s="115"/>
      <c r="AA507" s="115"/>
      <c r="AB507" s="115"/>
      <c r="AC507" s="115"/>
      <c r="AD507" s="115"/>
      <c r="AE507" s="115"/>
      <c r="AF507" s="115"/>
      <c r="AG507" s="115"/>
      <c r="AH507" s="115"/>
      <c r="AI507" s="115"/>
      <c r="AJ507" s="115"/>
      <c r="AK507" s="115"/>
      <c r="AL507" s="115"/>
      <c r="AM507" s="115"/>
      <c r="AN507" s="115"/>
      <c r="AO507" s="115"/>
      <c r="AP507" s="115"/>
      <c r="AQ507" s="115"/>
      <c r="AR507" s="115"/>
      <c r="AS507" s="115"/>
      <c r="AT507" s="115"/>
      <c r="AU507" s="115"/>
      <c r="AV507" s="115"/>
      <c r="AW507" s="115"/>
      <c r="AX507" s="115"/>
      <c r="AY507" s="115"/>
      <c r="AZ507" s="115"/>
      <c r="BA507" s="115"/>
      <c r="BB507" s="115"/>
      <c r="BC507" s="115"/>
      <c r="BD507" s="115"/>
      <c r="BE507" s="115"/>
      <c r="BF507" s="115"/>
      <c r="BG507" s="115"/>
      <c r="BH507" s="115"/>
      <c r="BI507" s="115"/>
      <c r="BJ507" s="115"/>
      <c r="BK507" s="115"/>
      <c r="BL507" s="115"/>
      <c r="BM507" s="115"/>
      <c r="BN507" s="115"/>
      <c r="BO507" s="115"/>
      <c r="BP507" s="114"/>
      <c r="BQ507" s="114"/>
      <c r="BR507" s="114"/>
    </row>
    <row r="508" ht="15.75" customHeight="1">
      <c r="A508" s="114"/>
      <c r="B508" s="114"/>
      <c r="C508" s="114"/>
      <c r="D508" s="114"/>
      <c r="E508" s="114"/>
      <c r="F508" s="114"/>
      <c r="G508" s="114"/>
      <c r="H508" s="115"/>
      <c r="I508" s="115"/>
      <c r="J508" s="115"/>
      <c r="K508" s="115"/>
      <c r="L508" s="115"/>
      <c r="M508" s="115"/>
      <c r="N508" s="115"/>
      <c r="O508" s="115"/>
      <c r="P508" s="115"/>
      <c r="Q508" s="115"/>
      <c r="R508" s="115"/>
      <c r="S508" s="115"/>
      <c r="T508" s="115"/>
      <c r="U508" s="115"/>
      <c r="V508" s="115"/>
      <c r="W508" s="115"/>
      <c r="X508" s="115"/>
      <c r="Y508" s="115"/>
      <c r="Z508" s="115"/>
      <c r="AA508" s="115"/>
      <c r="AB508" s="115"/>
      <c r="AC508" s="115"/>
      <c r="AD508" s="115"/>
      <c r="AE508" s="115"/>
      <c r="AF508" s="115"/>
      <c r="AG508" s="115"/>
      <c r="AH508" s="115"/>
      <c r="AI508" s="115"/>
      <c r="AJ508" s="115"/>
      <c r="AK508" s="115"/>
      <c r="AL508" s="115"/>
      <c r="AM508" s="115"/>
      <c r="AN508" s="115"/>
      <c r="AO508" s="115"/>
      <c r="AP508" s="115"/>
      <c r="AQ508" s="115"/>
      <c r="AR508" s="115"/>
      <c r="AS508" s="115"/>
      <c r="AT508" s="115"/>
      <c r="AU508" s="115"/>
      <c r="AV508" s="115"/>
      <c r="AW508" s="115"/>
      <c r="AX508" s="115"/>
      <c r="AY508" s="115"/>
      <c r="AZ508" s="115"/>
      <c r="BA508" s="115"/>
      <c r="BB508" s="115"/>
      <c r="BC508" s="115"/>
      <c r="BD508" s="115"/>
      <c r="BE508" s="115"/>
      <c r="BF508" s="115"/>
      <c r="BG508" s="115"/>
      <c r="BH508" s="115"/>
      <c r="BI508" s="115"/>
      <c r="BJ508" s="115"/>
      <c r="BK508" s="115"/>
      <c r="BL508" s="115"/>
      <c r="BM508" s="115"/>
      <c r="BN508" s="115"/>
      <c r="BO508" s="115"/>
      <c r="BP508" s="114"/>
      <c r="BQ508" s="114"/>
      <c r="BR508" s="114"/>
    </row>
    <row r="509" ht="15.75" customHeight="1">
      <c r="A509" s="114"/>
      <c r="B509" s="114"/>
      <c r="C509" s="114"/>
      <c r="D509" s="114"/>
      <c r="E509" s="114"/>
      <c r="F509" s="114"/>
      <c r="G509" s="114"/>
      <c r="H509" s="115"/>
      <c r="I509" s="115"/>
      <c r="J509" s="115"/>
      <c r="K509" s="115"/>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G509" s="115"/>
      <c r="AH509" s="115"/>
      <c r="AI509" s="115"/>
      <c r="AJ509" s="115"/>
      <c r="AK509" s="115"/>
      <c r="AL509" s="115"/>
      <c r="AM509" s="115"/>
      <c r="AN509" s="115"/>
      <c r="AO509" s="115"/>
      <c r="AP509" s="115"/>
      <c r="AQ509" s="115"/>
      <c r="AR509" s="115"/>
      <c r="AS509" s="115"/>
      <c r="AT509" s="115"/>
      <c r="AU509" s="115"/>
      <c r="AV509" s="115"/>
      <c r="AW509" s="115"/>
      <c r="AX509" s="115"/>
      <c r="AY509" s="115"/>
      <c r="AZ509" s="115"/>
      <c r="BA509" s="115"/>
      <c r="BB509" s="115"/>
      <c r="BC509" s="115"/>
      <c r="BD509" s="115"/>
      <c r="BE509" s="115"/>
      <c r="BF509" s="115"/>
      <c r="BG509" s="115"/>
      <c r="BH509" s="115"/>
      <c r="BI509" s="115"/>
      <c r="BJ509" s="115"/>
      <c r="BK509" s="115"/>
      <c r="BL509" s="115"/>
      <c r="BM509" s="115"/>
      <c r="BN509" s="115"/>
      <c r="BO509" s="115"/>
      <c r="BP509" s="114"/>
      <c r="BQ509" s="114"/>
      <c r="BR509" s="114"/>
    </row>
    <row r="510" ht="15.75" customHeight="1">
      <c r="A510" s="114"/>
      <c r="B510" s="114"/>
      <c r="C510" s="114"/>
      <c r="D510" s="114"/>
      <c r="E510" s="114"/>
      <c r="F510" s="114"/>
      <c r="G510" s="114"/>
      <c r="H510" s="115"/>
      <c r="I510" s="115"/>
      <c r="J510" s="115"/>
      <c r="K510" s="115"/>
      <c r="L510" s="115"/>
      <c r="M510" s="115"/>
      <c r="N510" s="115"/>
      <c r="O510" s="115"/>
      <c r="P510" s="115"/>
      <c r="Q510" s="115"/>
      <c r="R510" s="115"/>
      <c r="S510" s="115"/>
      <c r="T510" s="115"/>
      <c r="U510" s="115"/>
      <c r="V510" s="115"/>
      <c r="W510" s="115"/>
      <c r="X510" s="115"/>
      <c r="Y510" s="115"/>
      <c r="Z510" s="115"/>
      <c r="AA510" s="115"/>
      <c r="AB510" s="115"/>
      <c r="AC510" s="115"/>
      <c r="AD510" s="115"/>
      <c r="AE510" s="115"/>
      <c r="AF510" s="115"/>
      <c r="AG510" s="115"/>
      <c r="AH510" s="115"/>
      <c r="AI510" s="115"/>
      <c r="AJ510" s="115"/>
      <c r="AK510" s="115"/>
      <c r="AL510" s="115"/>
      <c r="AM510" s="115"/>
      <c r="AN510" s="115"/>
      <c r="AO510" s="115"/>
      <c r="AP510" s="115"/>
      <c r="AQ510" s="115"/>
      <c r="AR510" s="115"/>
      <c r="AS510" s="115"/>
      <c r="AT510" s="115"/>
      <c r="AU510" s="115"/>
      <c r="AV510" s="115"/>
      <c r="AW510" s="115"/>
      <c r="AX510" s="115"/>
      <c r="AY510" s="115"/>
      <c r="AZ510" s="115"/>
      <c r="BA510" s="115"/>
      <c r="BB510" s="115"/>
      <c r="BC510" s="115"/>
      <c r="BD510" s="115"/>
      <c r="BE510" s="115"/>
      <c r="BF510" s="115"/>
      <c r="BG510" s="115"/>
      <c r="BH510" s="115"/>
      <c r="BI510" s="115"/>
      <c r="BJ510" s="115"/>
      <c r="BK510" s="115"/>
      <c r="BL510" s="115"/>
      <c r="BM510" s="115"/>
      <c r="BN510" s="115"/>
      <c r="BO510" s="115"/>
      <c r="BP510" s="114"/>
      <c r="BQ510" s="114"/>
      <c r="BR510" s="114"/>
    </row>
    <row r="511" ht="15.75" customHeight="1">
      <c r="A511" s="114"/>
      <c r="B511" s="114"/>
      <c r="C511" s="114"/>
      <c r="D511" s="114"/>
      <c r="E511" s="114"/>
      <c r="F511" s="114"/>
      <c r="G511" s="114"/>
      <c r="H511" s="115"/>
      <c r="I511" s="115"/>
      <c r="J511" s="115"/>
      <c r="K511" s="115"/>
      <c r="L511" s="115"/>
      <c r="M511" s="115"/>
      <c r="N511" s="115"/>
      <c r="O511" s="115"/>
      <c r="P511" s="115"/>
      <c r="Q511" s="115"/>
      <c r="R511" s="115"/>
      <c r="S511" s="115"/>
      <c r="T511" s="115"/>
      <c r="U511" s="115"/>
      <c r="V511" s="115"/>
      <c r="W511" s="115"/>
      <c r="X511" s="115"/>
      <c r="Y511" s="115"/>
      <c r="Z511" s="115"/>
      <c r="AA511" s="115"/>
      <c r="AB511" s="115"/>
      <c r="AC511" s="115"/>
      <c r="AD511" s="115"/>
      <c r="AE511" s="115"/>
      <c r="AF511" s="115"/>
      <c r="AG511" s="115"/>
      <c r="AH511" s="115"/>
      <c r="AI511" s="115"/>
      <c r="AJ511" s="115"/>
      <c r="AK511" s="115"/>
      <c r="AL511" s="115"/>
      <c r="AM511" s="115"/>
      <c r="AN511" s="115"/>
      <c r="AO511" s="115"/>
      <c r="AP511" s="115"/>
      <c r="AQ511" s="115"/>
      <c r="AR511" s="115"/>
      <c r="AS511" s="115"/>
      <c r="AT511" s="115"/>
      <c r="AU511" s="115"/>
      <c r="AV511" s="115"/>
      <c r="AW511" s="115"/>
      <c r="AX511" s="115"/>
      <c r="AY511" s="115"/>
      <c r="AZ511" s="115"/>
      <c r="BA511" s="115"/>
      <c r="BB511" s="115"/>
      <c r="BC511" s="115"/>
      <c r="BD511" s="115"/>
      <c r="BE511" s="115"/>
      <c r="BF511" s="115"/>
      <c r="BG511" s="115"/>
      <c r="BH511" s="115"/>
      <c r="BI511" s="115"/>
      <c r="BJ511" s="115"/>
      <c r="BK511" s="115"/>
      <c r="BL511" s="115"/>
      <c r="BM511" s="115"/>
      <c r="BN511" s="115"/>
      <c r="BO511" s="115"/>
      <c r="BP511" s="114"/>
      <c r="BQ511" s="114"/>
      <c r="BR511" s="114"/>
    </row>
    <row r="512" ht="15.75" customHeight="1">
      <c r="A512" s="114"/>
      <c r="B512" s="114"/>
      <c r="C512" s="114"/>
      <c r="D512" s="114"/>
      <c r="E512" s="114"/>
      <c r="F512" s="114"/>
      <c r="G512" s="114"/>
      <c r="H512" s="115"/>
      <c r="I512" s="115"/>
      <c r="J512" s="115"/>
      <c r="K512" s="115"/>
      <c r="L512" s="115"/>
      <c r="M512" s="115"/>
      <c r="N512" s="115"/>
      <c r="O512" s="115"/>
      <c r="P512" s="115"/>
      <c r="Q512" s="115"/>
      <c r="R512" s="115"/>
      <c r="S512" s="115"/>
      <c r="T512" s="115"/>
      <c r="U512" s="115"/>
      <c r="V512" s="115"/>
      <c r="W512" s="115"/>
      <c r="X512" s="115"/>
      <c r="Y512" s="115"/>
      <c r="Z512" s="115"/>
      <c r="AA512" s="115"/>
      <c r="AB512" s="115"/>
      <c r="AC512" s="115"/>
      <c r="AD512" s="115"/>
      <c r="AE512" s="115"/>
      <c r="AF512" s="115"/>
      <c r="AG512" s="115"/>
      <c r="AH512" s="115"/>
      <c r="AI512" s="115"/>
      <c r="AJ512" s="115"/>
      <c r="AK512" s="115"/>
      <c r="AL512" s="115"/>
      <c r="AM512" s="115"/>
      <c r="AN512" s="115"/>
      <c r="AO512" s="115"/>
      <c r="AP512" s="115"/>
      <c r="AQ512" s="115"/>
      <c r="AR512" s="115"/>
      <c r="AS512" s="115"/>
      <c r="AT512" s="115"/>
      <c r="AU512" s="115"/>
      <c r="AV512" s="115"/>
      <c r="AW512" s="115"/>
      <c r="AX512" s="115"/>
      <c r="AY512" s="115"/>
      <c r="AZ512" s="115"/>
      <c r="BA512" s="115"/>
      <c r="BB512" s="115"/>
      <c r="BC512" s="115"/>
      <c r="BD512" s="115"/>
      <c r="BE512" s="115"/>
      <c r="BF512" s="115"/>
      <c r="BG512" s="115"/>
      <c r="BH512" s="115"/>
      <c r="BI512" s="115"/>
      <c r="BJ512" s="115"/>
      <c r="BK512" s="115"/>
      <c r="BL512" s="115"/>
      <c r="BM512" s="115"/>
      <c r="BN512" s="115"/>
      <c r="BO512" s="115"/>
      <c r="BP512" s="114"/>
      <c r="BQ512" s="114"/>
      <c r="BR512" s="114"/>
    </row>
    <row r="513" ht="15.75" customHeight="1">
      <c r="A513" s="114"/>
      <c r="B513" s="114"/>
      <c r="C513" s="114"/>
      <c r="D513" s="114"/>
      <c r="E513" s="114"/>
      <c r="F513" s="114"/>
      <c r="G513" s="114"/>
      <c r="H513" s="115"/>
      <c r="I513" s="115"/>
      <c r="J513" s="115"/>
      <c r="K513" s="115"/>
      <c r="L513" s="115"/>
      <c r="M513" s="115"/>
      <c r="N513" s="115"/>
      <c r="O513" s="115"/>
      <c r="P513" s="115"/>
      <c r="Q513" s="115"/>
      <c r="R513" s="115"/>
      <c r="S513" s="115"/>
      <c r="T513" s="115"/>
      <c r="U513" s="115"/>
      <c r="V513" s="115"/>
      <c r="W513" s="115"/>
      <c r="X513" s="115"/>
      <c r="Y513" s="115"/>
      <c r="Z513" s="115"/>
      <c r="AA513" s="115"/>
      <c r="AB513" s="115"/>
      <c r="AC513" s="115"/>
      <c r="AD513" s="115"/>
      <c r="AE513" s="115"/>
      <c r="AF513" s="115"/>
      <c r="AG513" s="115"/>
      <c r="AH513" s="115"/>
      <c r="AI513" s="115"/>
      <c r="AJ513" s="115"/>
      <c r="AK513" s="115"/>
      <c r="AL513" s="115"/>
      <c r="AM513" s="115"/>
      <c r="AN513" s="115"/>
      <c r="AO513" s="115"/>
      <c r="AP513" s="115"/>
      <c r="AQ513" s="115"/>
      <c r="AR513" s="115"/>
      <c r="AS513" s="115"/>
      <c r="AT513" s="115"/>
      <c r="AU513" s="115"/>
      <c r="AV513" s="115"/>
      <c r="AW513" s="115"/>
      <c r="AX513" s="115"/>
      <c r="AY513" s="115"/>
      <c r="AZ513" s="115"/>
      <c r="BA513" s="115"/>
      <c r="BB513" s="115"/>
      <c r="BC513" s="115"/>
      <c r="BD513" s="115"/>
      <c r="BE513" s="115"/>
      <c r="BF513" s="115"/>
      <c r="BG513" s="115"/>
      <c r="BH513" s="115"/>
      <c r="BI513" s="115"/>
      <c r="BJ513" s="115"/>
      <c r="BK513" s="115"/>
      <c r="BL513" s="115"/>
      <c r="BM513" s="115"/>
      <c r="BN513" s="115"/>
      <c r="BO513" s="115"/>
      <c r="BP513" s="114"/>
      <c r="BQ513" s="114"/>
      <c r="BR513" s="114"/>
    </row>
    <row r="514" ht="15.75" customHeight="1">
      <c r="A514" s="114"/>
      <c r="B514" s="114"/>
      <c r="C514" s="114"/>
      <c r="D514" s="114"/>
      <c r="E514" s="114"/>
      <c r="F514" s="114"/>
      <c r="G514" s="114"/>
      <c r="H514" s="115"/>
      <c r="I514" s="115"/>
      <c r="J514" s="115"/>
      <c r="K514" s="115"/>
      <c r="L514" s="115"/>
      <c r="M514" s="115"/>
      <c r="N514" s="115"/>
      <c r="O514" s="115"/>
      <c r="P514" s="115"/>
      <c r="Q514" s="115"/>
      <c r="R514" s="115"/>
      <c r="S514" s="115"/>
      <c r="T514" s="115"/>
      <c r="U514" s="115"/>
      <c r="V514" s="115"/>
      <c r="W514" s="115"/>
      <c r="X514" s="115"/>
      <c r="Y514" s="115"/>
      <c r="Z514" s="115"/>
      <c r="AA514" s="115"/>
      <c r="AB514" s="115"/>
      <c r="AC514" s="115"/>
      <c r="AD514" s="115"/>
      <c r="AE514" s="115"/>
      <c r="AF514" s="115"/>
      <c r="AG514" s="115"/>
      <c r="AH514" s="115"/>
      <c r="AI514" s="115"/>
      <c r="AJ514" s="115"/>
      <c r="AK514" s="115"/>
      <c r="AL514" s="115"/>
      <c r="AM514" s="115"/>
      <c r="AN514" s="115"/>
      <c r="AO514" s="115"/>
      <c r="AP514" s="115"/>
      <c r="AQ514" s="115"/>
      <c r="AR514" s="115"/>
      <c r="AS514" s="115"/>
      <c r="AT514" s="115"/>
      <c r="AU514" s="115"/>
      <c r="AV514" s="115"/>
      <c r="AW514" s="115"/>
      <c r="AX514" s="115"/>
      <c r="AY514" s="115"/>
      <c r="AZ514" s="115"/>
      <c r="BA514" s="115"/>
      <c r="BB514" s="115"/>
      <c r="BC514" s="115"/>
      <c r="BD514" s="115"/>
      <c r="BE514" s="115"/>
      <c r="BF514" s="115"/>
      <c r="BG514" s="115"/>
      <c r="BH514" s="115"/>
      <c r="BI514" s="115"/>
      <c r="BJ514" s="115"/>
      <c r="BK514" s="115"/>
      <c r="BL514" s="115"/>
      <c r="BM514" s="115"/>
      <c r="BN514" s="115"/>
      <c r="BO514" s="115"/>
      <c r="BP514" s="114"/>
      <c r="BQ514" s="114"/>
      <c r="BR514" s="114"/>
    </row>
    <row r="515" ht="15.75" customHeight="1">
      <c r="A515" s="114"/>
      <c r="B515" s="114"/>
      <c r="C515" s="114"/>
      <c r="D515" s="114"/>
      <c r="E515" s="114"/>
      <c r="F515" s="114"/>
      <c r="G515" s="114"/>
      <c r="H515" s="115"/>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5"/>
      <c r="AL515" s="115"/>
      <c r="AM515" s="115"/>
      <c r="AN515" s="115"/>
      <c r="AO515" s="115"/>
      <c r="AP515" s="115"/>
      <c r="AQ515" s="115"/>
      <c r="AR515" s="115"/>
      <c r="AS515" s="115"/>
      <c r="AT515" s="115"/>
      <c r="AU515" s="115"/>
      <c r="AV515" s="115"/>
      <c r="AW515" s="115"/>
      <c r="AX515" s="115"/>
      <c r="AY515" s="115"/>
      <c r="AZ515" s="115"/>
      <c r="BA515" s="115"/>
      <c r="BB515" s="115"/>
      <c r="BC515" s="115"/>
      <c r="BD515" s="115"/>
      <c r="BE515" s="115"/>
      <c r="BF515" s="115"/>
      <c r="BG515" s="115"/>
      <c r="BH515" s="115"/>
      <c r="BI515" s="115"/>
      <c r="BJ515" s="115"/>
      <c r="BK515" s="115"/>
      <c r="BL515" s="115"/>
      <c r="BM515" s="115"/>
      <c r="BN515" s="115"/>
      <c r="BO515" s="115"/>
      <c r="BP515" s="114"/>
      <c r="BQ515" s="114"/>
      <c r="BR515" s="114"/>
    </row>
    <row r="516" ht="15.75" customHeight="1">
      <c r="A516" s="114"/>
      <c r="B516" s="114"/>
      <c r="C516" s="114"/>
      <c r="D516" s="114"/>
      <c r="E516" s="114"/>
      <c r="F516" s="114"/>
      <c r="G516" s="114"/>
      <c r="H516" s="115"/>
      <c r="I516" s="115"/>
      <c r="J516" s="115"/>
      <c r="K516" s="115"/>
      <c r="L516" s="115"/>
      <c r="M516" s="115"/>
      <c r="N516" s="115"/>
      <c r="O516" s="115"/>
      <c r="P516" s="115"/>
      <c r="Q516" s="115"/>
      <c r="R516" s="115"/>
      <c r="S516" s="115"/>
      <c r="T516" s="115"/>
      <c r="U516" s="115"/>
      <c r="V516" s="115"/>
      <c r="W516" s="115"/>
      <c r="X516" s="115"/>
      <c r="Y516" s="115"/>
      <c r="Z516" s="115"/>
      <c r="AA516" s="115"/>
      <c r="AB516" s="115"/>
      <c r="AC516" s="115"/>
      <c r="AD516" s="115"/>
      <c r="AE516" s="115"/>
      <c r="AF516" s="115"/>
      <c r="AG516" s="115"/>
      <c r="AH516" s="115"/>
      <c r="AI516" s="115"/>
      <c r="AJ516" s="115"/>
      <c r="AK516" s="115"/>
      <c r="AL516" s="115"/>
      <c r="AM516" s="115"/>
      <c r="AN516" s="115"/>
      <c r="AO516" s="115"/>
      <c r="AP516" s="115"/>
      <c r="AQ516" s="115"/>
      <c r="AR516" s="115"/>
      <c r="AS516" s="115"/>
      <c r="AT516" s="115"/>
      <c r="AU516" s="115"/>
      <c r="AV516" s="115"/>
      <c r="AW516" s="115"/>
      <c r="AX516" s="115"/>
      <c r="AY516" s="115"/>
      <c r="AZ516" s="115"/>
      <c r="BA516" s="115"/>
      <c r="BB516" s="115"/>
      <c r="BC516" s="115"/>
      <c r="BD516" s="115"/>
      <c r="BE516" s="115"/>
      <c r="BF516" s="115"/>
      <c r="BG516" s="115"/>
      <c r="BH516" s="115"/>
      <c r="BI516" s="115"/>
      <c r="BJ516" s="115"/>
      <c r="BK516" s="115"/>
      <c r="BL516" s="115"/>
      <c r="BM516" s="115"/>
      <c r="BN516" s="115"/>
      <c r="BO516" s="115"/>
      <c r="BP516" s="114"/>
      <c r="BQ516" s="114"/>
      <c r="BR516" s="114"/>
    </row>
    <row r="517" ht="15.75" customHeight="1">
      <c r="A517" s="114"/>
      <c r="B517" s="114"/>
      <c r="C517" s="114"/>
      <c r="D517" s="114"/>
      <c r="E517" s="114"/>
      <c r="F517" s="114"/>
      <c r="G517" s="114"/>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5"/>
      <c r="AL517" s="115"/>
      <c r="AM517" s="115"/>
      <c r="AN517" s="115"/>
      <c r="AO517" s="115"/>
      <c r="AP517" s="115"/>
      <c r="AQ517" s="115"/>
      <c r="AR517" s="115"/>
      <c r="AS517" s="115"/>
      <c r="AT517" s="115"/>
      <c r="AU517" s="115"/>
      <c r="AV517" s="115"/>
      <c r="AW517" s="115"/>
      <c r="AX517" s="115"/>
      <c r="AY517" s="115"/>
      <c r="AZ517" s="115"/>
      <c r="BA517" s="115"/>
      <c r="BB517" s="115"/>
      <c r="BC517" s="115"/>
      <c r="BD517" s="115"/>
      <c r="BE517" s="115"/>
      <c r="BF517" s="115"/>
      <c r="BG517" s="115"/>
      <c r="BH517" s="115"/>
      <c r="BI517" s="115"/>
      <c r="BJ517" s="115"/>
      <c r="BK517" s="115"/>
      <c r="BL517" s="115"/>
      <c r="BM517" s="115"/>
      <c r="BN517" s="115"/>
      <c r="BO517" s="115"/>
      <c r="BP517" s="114"/>
      <c r="BQ517" s="114"/>
      <c r="BR517" s="114"/>
    </row>
    <row r="518" ht="15.75" customHeight="1">
      <c r="A518" s="114"/>
      <c r="B518" s="114"/>
      <c r="C518" s="114"/>
      <c r="D518" s="114"/>
      <c r="E518" s="114"/>
      <c r="F518" s="114"/>
      <c r="G518" s="114"/>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5"/>
      <c r="AY518" s="115"/>
      <c r="AZ518" s="115"/>
      <c r="BA518" s="115"/>
      <c r="BB518" s="115"/>
      <c r="BC518" s="115"/>
      <c r="BD518" s="115"/>
      <c r="BE518" s="115"/>
      <c r="BF518" s="115"/>
      <c r="BG518" s="115"/>
      <c r="BH518" s="115"/>
      <c r="BI518" s="115"/>
      <c r="BJ518" s="115"/>
      <c r="BK518" s="115"/>
      <c r="BL518" s="115"/>
      <c r="BM518" s="115"/>
      <c r="BN518" s="115"/>
      <c r="BO518" s="115"/>
      <c r="BP518" s="114"/>
      <c r="BQ518" s="114"/>
      <c r="BR518" s="114"/>
    </row>
    <row r="519" ht="15.75" customHeight="1">
      <c r="A519" s="114"/>
      <c r="B519" s="114"/>
      <c r="C519" s="114"/>
      <c r="D519" s="114"/>
      <c r="E519" s="114"/>
      <c r="F519" s="114"/>
      <c r="G519" s="114"/>
      <c r="H519" s="115"/>
      <c r="I519" s="115"/>
      <c r="J519" s="115"/>
      <c r="K519" s="115"/>
      <c r="L519" s="115"/>
      <c r="M519" s="115"/>
      <c r="N519" s="115"/>
      <c r="O519" s="115"/>
      <c r="P519" s="115"/>
      <c r="Q519" s="115"/>
      <c r="R519" s="115"/>
      <c r="S519" s="115"/>
      <c r="T519" s="115"/>
      <c r="U519" s="115"/>
      <c r="V519" s="115"/>
      <c r="W519" s="115"/>
      <c r="X519" s="115"/>
      <c r="Y519" s="115"/>
      <c r="Z519" s="115"/>
      <c r="AA519" s="115"/>
      <c r="AB519" s="115"/>
      <c r="AC519" s="115"/>
      <c r="AD519" s="115"/>
      <c r="AE519" s="115"/>
      <c r="AF519" s="115"/>
      <c r="AG519" s="115"/>
      <c r="AH519" s="115"/>
      <c r="AI519" s="115"/>
      <c r="AJ519" s="115"/>
      <c r="AK519" s="115"/>
      <c r="AL519" s="115"/>
      <c r="AM519" s="115"/>
      <c r="AN519" s="115"/>
      <c r="AO519" s="115"/>
      <c r="AP519" s="115"/>
      <c r="AQ519" s="115"/>
      <c r="AR519" s="115"/>
      <c r="AS519" s="115"/>
      <c r="AT519" s="115"/>
      <c r="AU519" s="115"/>
      <c r="AV519" s="115"/>
      <c r="AW519" s="115"/>
      <c r="AX519" s="115"/>
      <c r="AY519" s="115"/>
      <c r="AZ519" s="115"/>
      <c r="BA519" s="115"/>
      <c r="BB519" s="115"/>
      <c r="BC519" s="115"/>
      <c r="BD519" s="115"/>
      <c r="BE519" s="115"/>
      <c r="BF519" s="115"/>
      <c r="BG519" s="115"/>
      <c r="BH519" s="115"/>
      <c r="BI519" s="115"/>
      <c r="BJ519" s="115"/>
      <c r="BK519" s="115"/>
      <c r="BL519" s="115"/>
      <c r="BM519" s="115"/>
      <c r="BN519" s="115"/>
      <c r="BO519" s="115"/>
      <c r="BP519" s="114"/>
      <c r="BQ519" s="114"/>
      <c r="BR519" s="114"/>
    </row>
    <row r="520" ht="15.75" customHeight="1">
      <c r="A520" s="114"/>
      <c r="B520" s="114"/>
      <c r="C520" s="114"/>
      <c r="D520" s="114"/>
      <c r="E520" s="114"/>
      <c r="F520" s="114"/>
      <c r="G520" s="114"/>
      <c r="H520" s="115"/>
      <c r="I520" s="115"/>
      <c r="J520" s="115"/>
      <c r="K520" s="115"/>
      <c r="L520" s="115"/>
      <c r="M520" s="115"/>
      <c r="N520" s="115"/>
      <c r="O520" s="115"/>
      <c r="P520" s="115"/>
      <c r="Q520" s="115"/>
      <c r="R520" s="115"/>
      <c r="S520" s="115"/>
      <c r="T520" s="115"/>
      <c r="U520" s="115"/>
      <c r="V520" s="115"/>
      <c r="W520" s="115"/>
      <c r="X520" s="115"/>
      <c r="Y520" s="115"/>
      <c r="Z520" s="115"/>
      <c r="AA520" s="115"/>
      <c r="AB520" s="115"/>
      <c r="AC520" s="115"/>
      <c r="AD520" s="115"/>
      <c r="AE520" s="115"/>
      <c r="AF520" s="115"/>
      <c r="AG520" s="115"/>
      <c r="AH520" s="115"/>
      <c r="AI520" s="115"/>
      <c r="AJ520" s="115"/>
      <c r="AK520" s="115"/>
      <c r="AL520" s="115"/>
      <c r="AM520" s="115"/>
      <c r="AN520" s="115"/>
      <c r="AO520" s="115"/>
      <c r="AP520" s="115"/>
      <c r="AQ520" s="115"/>
      <c r="AR520" s="115"/>
      <c r="AS520" s="115"/>
      <c r="AT520" s="115"/>
      <c r="AU520" s="115"/>
      <c r="AV520" s="115"/>
      <c r="AW520" s="115"/>
      <c r="AX520" s="115"/>
      <c r="AY520" s="115"/>
      <c r="AZ520" s="115"/>
      <c r="BA520" s="115"/>
      <c r="BB520" s="115"/>
      <c r="BC520" s="115"/>
      <c r="BD520" s="115"/>
      <c r="BE520" s="115"/>
      <c r="BF520" s="115"/>
      <c r="BG520" s="115"/>
      <c r="BH520" s="115"/>
      <c r="BI520" s="115"/>
      <c r="BJ520" s="115"/>
      <c r="BK520" s="115"/>
      <c r="BL520" s="115"/>
      <c r="BM520" s="115"/>
      <c r="BN520" s="115"/>
      <c r="BO520" s="115"/>
      <c r="BP520" s="114"/>
      <c r="BQ520" s="114"/>
      <c r="BR520" s="114"/>
    </row>
    <row r="521" ht="15.75" customHeight="1">
      <c r="A521" s="114"/>
      <c r="B521" s="114"/>
      <c r="C521" s="114"/>
      <c r="D521" s="114"/>
      <c r="E521" s="114"/>
      <c r="F521" s="114"/>
      <c r="G521" s="114"/>
      <c r="H521" s="115"/>
      <c r="I521" s="115"/>
      <c r="J521" s="115"/>
      <c r="K521" s="115"/>
      <c r="L521" s="115"/>
      <c r="M521" s="115"/>
      <c r="N521" s="115"/>
      <c r="O521" s="115"/>
      <c r="P521" s="115"/>
      <c r="Q521" s="115"/>
      <c r="R521" s="115"/>
      <c r="S521" s="115"/>
      <c r="T521" s="115"/>
      <c r="U521" s="115"/>
      <c r="V521" s="115"/>
      <c r="W521" s="115"/>
      <c r="X521" s="115"/>
      <c r="Y521" s="115"/>
      <c r="Z521" s="115"/>
      <c r="AA521" s="115"/>
      <c r="AB521" s="115"/>
      <c r="AC521" s="115"/>
      <c r="AD521" s="115"/>
      <c r="AE521" s="115"/>
      <c r="AF521" s="115"/>
      <c r="AG521" s="115"/>
      <c r="AH521" s="115"/>
      <c r="AI521" s="115"/>
      <c r="AJ521" s="115"/>
      <c r="AK521" s="115"/>
      <c r="AL521" s="115"/>
      <c r="AM521" s="115"/>
      <c r="AN521" s="115"/>
      <c r="AO521" s="115"/>
      <c r="AP521" s="115"/>
      <c r="AQ521" s="115"/>
      <c r="AR521" s="115"/>
      <c r="AS521" s="115"/>
      <c r="AT521" s="115"/>
      <c r="AU521" s="115"/>
      <c r="AV521" s="115"/>
      <c r="AW521" s="115"/>
      <c r="AX521" s="115"/>
      <c r="AY521" s="115"/>
      <c r="AZ521" s="115"/>
      <c r="BA521" s="115"/>
      <c r="BB521" s="115"/>
      <c r="BC521" s="115"/>
      <c r="BD521" s="115"/>
      <c r="BE521" s="115"/>
      <c r="BF521" s="115"/>
      <c r="BG521" s="115"/>
      <c r="BH521" s="115"/>
      <c r="BI521" s="115"/>
      <c r="BJ521" s="115"/>
      <c r="BK521" s="115"/>
      <c r="BL521" s="115"/>
      <c r="BM521" s="115"/>
      <c r="BN521" s="115"/>
      <c r="BO521" s="115"/>
      <c r="BP521" s="114"/>
      <c r="BQ521" s="114"/>
      <c r="BR521" s="114"/>
    </row>
    <row r="522" ht="15.75" customHeight="1">
      <c r="A522" s="114"/>
      <c r="B522" s="114"/>
      <c r="C522" s="114"/>
      <c r="D522" s="114"/>
      <c r="E522" s="114"/>
      <c r="F522" s="114"/>
      <c r="G522" s="114"/>
      <c r="H522" s="115"/>
      <c r="I522" s="115"/>
      <c r="J522" s="115"/>
      <c r="K522" s="115"/>
      <c r="L522" s="115"/>
      <c r="M522" s="115"/>
      <c r="N522" s="115"/>
      <c r="O522" s="115"/>
      <c r="P522" s="115"/>
      <c r="Q522" s="115"/>
      <c r="R522" s="115"/>
      <c r="S522" s="115"/>
      <c r="T522" s="115"/>
      <c r="U522" s="115"/>
      <c r="V522" s="115"/>
      <c r="W522" s="115"/>
      <c r="X522" s="115"/>
      <c r="Y522" s="115"/>
      <c r="Z522" s="115"/>
      <c r="AA522" s="115"/>
      <c r="AB522" s="115"/>
      <c r="AC522" s="115"/>
      <c r="AD522" s="115"/>
      <c r="AE522" s="115"/>
      <c r="AF522" s="115"/>
      <c r="AG522" s="115"/>
      <c r="AH522" s="115"/>
      <c r="AI522" s="115"/>
      <c r="AJ522" s="115"/>
      <c r="AK522" s="115"/>
      <c r="AL522" s="115"/>
      <c r="AM522" s="115"/>
      <c r="AN522" s="115"/>
      <c r="AO522" s="115"/>
      <c r="AP522" s="115"/>
      <c r="AQ522" s="115"/>
      <c r="AR522" s="115"/>
      <c r="AS522" s="115"/>
      <c r="AT522" s="115"/>
      <c r="AU522" s="115"/>
      <c r="AV522" s="115"/>
      <c r="AW522" s="115"/>
      <c r="AX522" s="115"/>
      <c r="AY522" s="115"/>
      <c r="AZ522" s="115"/>
      <c r="BA522" s="115"/>
      <c r="BB522" s="115"/>
      <c r="BC522" s="115"/>
      <c r="BD522" s="115"/>
      <c r="BE522" s="115"/>
      <c r="BF522" s="115"/>
      <c r="BG522" s="115"/>
      <c r="BH522" s="115"/>
      <c r="BI522" s="115"/>
      <c r="BJ522" s="115"/>
      <c r="BK522" s="115"/>
      <c r="BL522" s="115"/>
      <c r="BM522" s="115"/>
      <c r="BN522" s="115"/>
      <c r="BO522" s="115"/>
      <c r="BP522" s="114"/>
      <c r="BQ522" s="114"/>
      <c r="BR522" s="114"/>
    </row>
    <row r="523" ht="15.75" customHeight="1">
      <c r="A523" s="114"/>
      <c r="B523" s="114"/>
      <c r="C523" s="114"/>
      <c r="D523" s="114"/>
      <c r="E523" s="114"/>
      <c r="F523" s="114"/>
      <c r="G523" s="114"/>
      <c r="H523" s="115"/>
      <c r="I523" s="115"/>
      <c r="J523" s="115"/>
      <c r="K523" s="115"/>
      <c r="L523" s="115"/>
      <c r="M523" s="115"/>
      <c r="N523" s="115"/>
      <c r="O523" s="115"/>
      <c r="P523" s="115"/>
      <c r="Q523" s="115"/>
      <c r="R523" s="115"/>
      <c r="S523" s="115"/>
      <c r="T523" s="115"/>
      <c r="U523" s="115"/>
      <c r="V523" s="115"/>
      <c r="W523" s="115"/>
      <c r="X523" s="115"/>
      <c r="Y523" s="115"/>
      <c r="Z523" s="115"/>
      <c r="AA523" s="115"/>
      <c r="AB523" s="115"/>
      <c r="AC523" s="115"/>
      <c r="AD523" s="115"/>
      <c r="AE523" s="115"/>
      <c r="AF523" s="115"/>
      <c r="AG523" s="115"/>
      <c r="AH523" s="115"/>
      <c r="AI523" s="115"/>
      <c r="AJ523" s="115"/>
      <c r="AK523" s="115"/>
      <c r="AL523" s="115"/>
      <c r="AM523" s="115"/>
      <c r="AN523" s="115"/>
      <c r="AO523" s="115"/>
      <c r="AP523" s="115"/>
      <c r="AQ523" s="115"/>
      <c r="AR523" s="115"/>
      <c r="AS523" s="115"/>
      <c r="AT523" s="115"/>
      <c r="AU523" s="115"/>
      <c r="AV523" s="115"/>
      <c r="AW523" s="115"/>
      <c r="AX523" s="115"/>
      <c r="AY523" s="115"/>
      <c r="AZ523" s="115"/>
      <c r="BA523" s="115"/>
      <c r="BB523" s="115"/>
      <c r="BC523" s="115"/>
      <c r="BD523" s="115"/>
      <c r="BE523" s="115"/>
      <c r="BF523" s="115"/>
      <c r="BG523" s="115"/>
      <c r="BH523" s="115"/>
      <c r="BI523" s="115"/>
      <c r="BJ523" s="115"/>
      <c r="BK523" s="115"/>
      <c r="BL523" s="115"/>
      <c r="BM523" s="115"/>
      <c r="BN523" s="115"/>
      <c r="BO523" s="115"/>
      <c r="BP523" s="114"/>
      <c r="BQ523" s="114"/>
      <c r="BR523" s="114"/>
    </row>
    <row r="524" ht="15.75" customHeight="1">
      <c r="A524" s="114"/>
      <c r="B524" s="114"/>
      <c r="C524" s="114"/>
      <c r="D524" s="114"/>
      <c r="E524" s="114"/>
      <c r="F524" s="114"/>
      <c r="G524" s="114"/>
      <c r="H524" s="115"/>
      <c r="I524" s="115"/>
      <c r="J524" s="115"/>
      <c r="K524" s="115"/>
      <c r="L524" s="115"/>
      <c r="M524" s="115"/>
      <c r="N524" s="115"/>
      <c r="O524" s="115"/>
      <c r="P524" s="115"/>
      <c r="Q524" s="115"/>
      <c r="R524" s="115"/>
      <c r="S524" s="115"/>
      <c r="T524" s="115"/>
      <c r="U524" s="115"/>
      <c r="V524" s="115"/>
      <c r="W524" s="115"/>
      <c r="X524" s="115"/>
      <c r="Y524" s="115"/>
      <c r="Z524" s="115"/>
      <c r="AA524" s="115"/>
      <c r="AB524" s="115"/>
      <c r="AC524" s="115"/>
      <c r="AD524" s="115"/>
      <c r="AE524" s="115"/>
      <c r="AF524" s="115"/>
      <c r="AG524" s="115"/>
      <c r="AH524" s="115"/>
      <c r="AI524" s="115"/>
      <c r="AJ524" s="115"/>
      <c r="AK524" s="115"/>
      <c r="AL524" s="115"/>
      <c r="AM524" s="115"/>
      <c r="AN524" s="115"/>
      <c r="AO524" s="115"/>
      <c r="AP524" s="115"/>
      <c r="AQ524" s="115"/>
      <c r="AR524" s="115"/>
      <c r="AS524" s="115"/>
      <c r="AT524" s="115"/>
      <c r="AU524" s="115"/>
      <c r="AV524" s="115"/>
      <c r="AW524" s="115"/>
      <c r="AX524" s="115"/>
      <c r="AY524" s="115"/>
      <c r="AZ524" s="115"/>
      <c r="BA524" s="115"/>
      <c r="BB524" s="115"/>
      <c r="BC524" s="115"/>
      <c r="BD524" s="115"/>
      <c r="BE524" s="115"/>
      <c r="BF524" s="115"/>
      <c r="BG524" s="115"/>
      <c r="BH524" s="115"/>
      <c r="BI524" s="115"/>
      <c r="BJ524" s="115"/>
      <c r="BK524" s="115"/>
      <c r="BL524" s="115"/>
      <c r="BM524" s="115"/>
      <c r="BN524" s="115"/>
      <c r="BO524" s="115"/>
      <c r="BP524" s="114"/>
      <c r="BQ524" s="114"/>
      <c r="BR524" s="114"/>
    </row>
    <row r="525" ht="15.75" customHeight="1">
      <c r="A525" s="114"/>
      <c r="B525" s="114"/>
      <c r="C525" s="114"/>
      <c r="D525" s="114"/>
      <c r="E525" s="114"/>
      <c r="F525" s="114"/>
      <c r="G525" s="114"/>
      <c r="H525" s="115"/>
      <c r="I525" s="115"/>
      <c r="J525" s="115"/>
      <c r="K525" s="115"/>
      <c r="L525" s="115"/>
      <c r="M525" s="115"/>
      <c r="N525" s="115"/>
      <c r="O525" s="115"/>
      <c r="P525" s="115"/>
      <c r="Q525" s="115"/>
      <c r="R525" s="115"/>
      <c r="S525" s="115"/>
      <c r="T525" s="115"/>
      <c r="U525" s="115"/>
      <c r="V525" s="115"/>
      <c r="W525" s="115"/>
      <c r="X525" s="115"/>
      <c r="Y525" s="115"/>
      <c r="Z525" s="115"/>
      <c r="AA525" s="115"/>
      <c r="AB525" s="115"/>
      <c r="AC525" s="115"/>
      <c r="AD525" s="115"/>
      <c r="AE525" s="115"/>
      <c r="AF525" s="115"/>
      <c r="AG525" s="115"/>
      <c r="AH525" s="115"/>
      <c r="AI525" s="115"/>
      <c r="AJ525" s="115"/>
      <c r="AK525" s="115"/>
      <c r="AL525" s="115"/>
      <c r="AM525" s="115"/>
      <c r="AN525" s="115"/>
      <c r="AO525" s="115"/>
      <c r="AP525" s="115"/>
      <c r="AQ525" s="115"/>
      <c r="AR525" s="115"/>
      <c r="AS525" s="115"/>
      <c r="AT525" s="115"/>
      <c r="AU525" s="115"/>
      <c r="AV525" s="115"/>
      <c r="AW525" s="115"/>
      <c r="AX525" s="115"/>
      <c r="AY525" s="115"/>
      <c r="AZ525" s="115"/>
      <c r="BA525" s="115"/>
      <c r="BB525" s="115"/>
      <c r="BC525" s="115"/>
      <c r="BD525" s="115"/>
      <c r="BE525" s="115"/>
      <c r="BF525" s="115"/>
      <c r="BG525" s="115"/>
      <c r="BH525" s="115"/>
      <c r="BI525" s="115"/>
      <c r="BJ525" s="115"/>
      <c r="BK525" s="115"/>
      <c r="BL525" s="115"/>
      <c r="BM525" s="115"/>
      <c r="BN525" s="115"/>
      <c r="BO525" s="115"/>
      <c r="BP525" s="114"/>
      <c r="BQ525" s="114"/>
      <c r="BR525" s="114"/>
    </row>
    <row r="526" ht="15.75" customHeight="1">
      <c r="A526" s="114"/>
      <c r="B526" s="114"/>
      <c r="C526" s="114"/>
      <c r="D526" s="114"/>
      <c r="E526" s="114"/>
      <c r="F526" s="114"/>
      <c r="G526" s="114"/>
      <c r="H526" s="115"/>
      <c r="I526" s="115"/>
      <c r="J526" s="115"/>
      <c r="K526" s="115"/>
      <c r="L526" s="115"/>
      <c r="M526" s="115"/>
      <c r="N526" s="115"/>
      <c r="O526" s="115"/>
      <c r="P526" s="115"/>
      <c r="Q526" s="115"/>
      <c r="R526" s="115"/>
      <c r="S526" s="115"/>
      <c r="T526" s="115"/>
      <c r="U526" s="115"/>
      <c r="V526" s="115"/>
      <c r="W526" s="115"/>
      <c r="X526" s="115"/>
      <c r="Y526" s="115"/>
      <c r="Z526" s="115"/>
      <c r="AA526" s="115"/>
      <c r="AB526" s="115"/>
      <c r="AC526" s="115"/>
      <c r="AD526" s="115"/>
      <c r="AE526" s="115"/>
      <c r="AF526" s="115"/>
      <c r="AG526" s="115"/>
      <c r="AH526" s="115"/>
      <c r="AI526" s="115"/>
      <c r="AJ526" s="115"/>
      <c r="AK526" s="115"/>
      <c r="AL526" s="115"/>
      <c r="AM526" s="115"/>
      <c r="AN526" s="115"/>
      <c r="AO526" s="115"/>
      <c r="AP526" s="115"/>
      <c r="AQ526" s="115"/>
      <c r="AR526" s="115"/>
      <c r="AS526" s="115"/>
      <c r="AT526" s="115"/>
      <c r="AU526" s="115"/>
      <c r="AV526" s="115"/>
      <c r="AW526" s="115"/>
      <c r="AX526" s="115"/>
      <c r="AY526" s="115"/>
      <c r="AZ526" s="115"/>
      <c r="BA526" s="115"/>
      <c r="BB526" s="115"/>
      <c r="BC526" s="115"/>
      <c r="BD526" s="115"/>
      <c r="BE526" s="115"/>
      <c r="BF526" s="115"/>
      <c r="BG526" s="115"/>
      <c r="BH526" s="115"/>
      <c r="BI526" s="115"/>
      <c r="BJ526" s="115"/>
      <c r="BK526" s="115"/>
      <c r="BL526" s="115"/>
      <c r="BM526" s="115"/>
      <c r="BN526" s="115"/>
      <c r="BO526" s="115"/>
      <c r="BP526" s="114"/>
      <c r="BQ526" s="114"/>
      <c r="BR526" s="114"/>
    </row>
    <row r="527" ht="15.75" customHeight="1">
      <c r="A527" s="114"/>
      <c r="B527" s="114"/>
      <c r="C527" s="114"/>
      <c r="D527" s="114"/>
      <c r="E527" s="114"/>
      <c r="F527" s="114"/>
      <c r="G527" s="114"/>
      <c r="H527" s="115"/>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5"/>
      <c r="AL527" s="115"/>
      <c r="AM527" s="115"/>
      <c r="AN527" s="115"/>
      <c r="AO527" s="115"/>
      <c r="AP527" s="115"/>
      <c r="AQ527" s="115"/>
      <c r="AR527" s="115"/>
      <c r="AS527" s="115"/>
      <c r="AT527" s="115"/>
      <c r="AU527" s="115"/>
      <c r="AV527" s="115"/>
      <c r="AW527" s="115"/>
      <c r="AX527" s="115"/>
      <c r="AY527" s="115"/>
      <c r="AZ527" s="115"/>
      <c r="BA527" s="115"/>
      <c r="BB527" s="115"/>
      <c r="BC527" s="115"/>
      <c r="BD527" s="115"/>
      <c r="BE527" s="115"/>
      <c r="BF527" s="115"/>
      <c r="BG527" s="115"/>
      <c r="BH527" s="115"/>
      <c r="BI527" s="115"/>
      <c r="BJ527" s="115"/>
      <c r="BK527" s="115"/>
      <c r="BL527" s="115"/>
      <c r="BM527" s="115"/>
      <c r="BN527" s="115"/>
      <c r="BO527" s="115"/>
      <c r="BP527" s="114"/>
      <c r="BQ527" s="114"/>
      <c r="BR527" s="114"/>
    </row>
    <row r="528" ht="15.75" customHeight="1">
      <c r="A528" s="114"/>
      <c r="B528" s="114"/>
      <c r="C528" s="114"/>
      <c r="D528" s="114"/>
      <c r="E528" s="114"/>
      <c r="F528" s="114"/>
      <c r="G528" s="114"/>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115"/>
      <c r="AL528" s="115"/>
      <c r="AM528" s="115"/>
      <c r="AN528" s="115"/>
      <c r="AO528" s="115"/>
      <c r="AP528" s="115"/>
      <c r="AQ528" s="115"/>
      <c r="AR528" s="115"/>
      <c r="AS528" s="115"/>
      <c r="AT528" s="115"/>
      <c r="AU528" s="115"/>
      <c r="AV528" s="115"/>
      <c r="AW528" s="115"/>
      <c r="AX528" s="115"/>
      <c r="AY528" s="115"/>
      <c r="AZ528" s="115"/>
      <c r="BA528" s="115"/>
      <c r="BB528" s="115"/>
      <c r="BC528" s="115"/>
      <c r="BD528" s="115"/>
      <c r="BE528" s="115"/>
      <c r="BF528" s="115"/>
      <c r="BG528" s="115"/>
      <c r="BH528" s="115"/>
      <c r="BI528" s="115"/>
      <c r="BJ528" s="115"/>
      <c r="BK528" s="115"/>
      <c r="BL528" s="115"/>
      <c r="BM528" s="115"/>
      <c r="BN528" s="115"/>
      <c r="BO528" s="115"/>
      <c r="BP528" s="114"/>
      <c r="BQ528" s="114"/>
      <c r="BR528" s="114"/>
    </row>
    <row r="529" ht="15.75" customHeight="1">
      <c r="A529" s="114"/>
      <c r="B529" s="114"/>
      <c r="C529" s="114"/>
      <c r="D529" s="114"/>
      <c r="E529" s="114"/>
      <c r="F529" s="114"/>
      <c r="G529" s="114"/>
      <c r="H529" s="115"/>
      <c r="I529" s="115"/>
      <c r="J529" s="115"/>
      <c r="K529" s="115"/>
      <c r="L529" s="115"/>
      <c r="M529" s="115"/>
      <c r="N529" s="115"/>
      <c r="O529" s="115"/>
      <c r="P529" s="115"/>
      <c r="Q529" s="115"/>
      <c r="R529" s="115"/>
      <c r="S529" s="115"/>
      <c r="T529" s="115"/>
      <c r="U529" s="115"/>
      <c r="V529" s="115"/>
      <c r="W529" s="115"/>
      <c r="X529" s="115"/>
      <c r="Y529" s="115"/>
      <c r="Z529" s="115"/>
      <c r="AA529" s="115"/>
      <c r="AB529" s="115"/>
      <c r="AC529" s="115"/>
      <c r="AD529" s="115"/>
      <c r="AE529" s="115"/>
      <c r="AF529" s="115"/>
      <c r="AG529" s="115"/>
      <c r="AH529" s="115"/>
      <c r="AI529" s="115"/>
      <c r="AJ529" s="115"/>
      <c r="AK529" s="115"/>
      <c r="AL529" s="115"/>
      <c r="AM529" s="115"/>
      <c r="AN529" s="115"/>
      <c r="AO529" s="115"/>
      <c r="AP529" s="115"/>
      <c r="AQ529" s="115"/>
      <c r="AR529" s="115"/>
      <c r="AS529" s="115"/>
      <c r="AT529" s="115"/>
      <c r="AU529" s="115"/>
      <c r="AV529" s="115"/>
      <c r="AW529" s="115"/>
      <c r="AX529" s="115"/>
      <c r="AY529" s="115"/>
      <c r="AZ529" s="115"/>
      <c r="BA529" s="115"/>
      <c r="BB529" s="115"/>
      <c r="BC529" s="115"/>
      <c r="BD529" s="115"/>
      <c r="BE529" s="115"/>
      <c r="BF529" s="115"/>
      <c r="BG529" s="115"/>
      <c r="BH529" s="115"/>
      <c r="BI529" s="115"/>
      <c r="BJ529" s="115"/>
      <c r="BK529" s="115"/>
      <c r="BL529" s="115"/>
      <c r="BM529" s="115"/>
      <c r="BN529" s="115"/>
      <c r="BO529" s="115"/>
      <c r="BP529" s="114"/>
      <c r="BQ529" s="114"/>
      <c r="BR529" s="114"/>
    </row>
    <row r="530" ht="15.75" customHeight="1">
      <c r="A530" s="114"/>
      <c r="B530" s="114"/>
      <c r="C530" s="114"/>
      <c r="D530" s="114"/>
      <c r="E530" s="114"/>
      <c r="F530" s="114"/>
      <c r="G530" s="114"/>
      <c r="H530" s="115"/>
      <c r="I530" s="115"/>
      <c r="J530" s="115"/>
      <c r="K530" s="115"/>
      <c r="L530" s="115"/>
      <c r="M530" s="115"/>
      <c r="N530" s="115"/>
      <c r="O530" s="115"/>
      <c r="P530" s="115"/>
      <c r="Q530" s="115"/>
      <c r="R530" s="115"/>
      <c r="S530" s="115"/>
      <c r="T530" s="115"/>
      <c r="U530" s="115"/>
      <c r="V530" s="115"/>
      <c r="W530" s="115"/>
      <c r="X530" s="115"/>
      <c r="Y530" s="115"/>
      <c r="Z530" s="115"/>
      <c r="AA530" s="115"/>
      <c r="AB530" s="115"/>
      <c r="AC530" s="115"/>
      <c r="AD530" s="115"/>
      <c r="AE530" s="115"/>
      <c r="AF530" s="115"/>
      <c r="AG530" s="115"/>
      <c r="AH530" s="115"/>
      <c r="AI530" s="115"/>
      <c r="AJ530" s="115"/>
      <c r="AK530" s="115"/>
      <c r="AL530" s="115"/>
      <c r="AM530" s="115"/>
      <c r="AN530" s="115"/>
      <c r="AO530" s="115"/>
      <c r="AP530" s="115"/>
      <c r="AQ530" s="115"/>
      <c r="AR530" s="115"/>
      <c r="AS530" s="115"/>
      <c r="AT530" s="115"/>
      <c r="AU530" s="115"/>
      <c r="AV530" s="115"/>
      <c r="AW530" s="115"/>
      <c r="AX530" s="115"/>
      <c r="AY530" s="115"/>
      <c r="AZ530" s="115"/>
      <c r="BA530" s="115"/>
      <c r="BB530" s="115"/>
      <c r="BC530" s="115"/>
      <c r="BD530" s="115"/>
      <c r="BE530" s="115"/>
      <c r="BF530" s="115"/>
      <c r="BG530" s="115"/>
      <c r="BH530" s="115"/>
      <c r="BI530" s="115"/>
      <c r="BJ530" s="115"/>
      <c r="BK530" s="115"/>
      <c r="BL530" s="115"/>
      <c r="BM530" s="115"/>
      <c r="BN530" s="115"/>
      <c r="BO530" s="115"/>
      <c r="BP530" s="114"/>
      <c r="BQ530" s="114"/>
      <c r="BR530" s="114"/>
    </row>
    <row r="531" ht="15.75" customHeight="1">
      <c r="A531" s="114"/>
      <c r="B531" s="114"/>
      <c r="C531" s="114"/>
      <c r="D531" s="114"/>
      <c r="E531" s="114"/>
      <c r="F531" s="114"/>
      <c r="G531" s="114"/>
      <c r="H531" s="115"/>
      <c r="I531" s="115"/>
      <c r="J531" s="115"/>
      <c r="K531" s="115"/>
      <c r="L531" s="115"/>
      <c r="M531" s="115"/>
      <c r="N531" s="115"/>
      <c r="O531" s="115"/>
      <c r="P531" s="115"/>
      <c r="Q531" s="115"/>
      <c r="R531" s="115"/>
      <c r="S531" s="115"/>
      <c r="T531" s="115"/>
      <c r="U531" s="115"/>
      <c r="V531" s="115"/>
      <c r="W531" s="115"/>
      <c r="X531" s="115"/>
      <c r="Y531" s="115"/>
      <c r="Z531" s="115"/>
      <c r="AA531" s="115"/>
      <c r="AB531" s="115"/>
      <c r="AC531" s="115"/>
      <c r="AD531" s="115"/>
      <c r="AE531" s="115"/>
      <c r="AF531" s="115"/>
      <c r="AG531" s="115"/>
      <c r="AH531" s="115"/>
      <c r="AI531" s="115"/>
      <c r="AJ531" s="115"/>
      <c r="AK531" s="115"/>
      <c r="AL531" s="115"/>
      <c r="AM531" s="115"/>
      <c r="AN531" s="115"/>
      <c r="AO531" s="115"/>
      <c r="AP531" s="115"/>
      <c r="AQ531" s="115"/>
      <c r="AR531" s="115"/>
      <c r="AS531" s="115"/>
      <c r="AT531" s="115"/>
      <c r="AU531" s="115"/>
      <c r="AV531" s="115"/>
      <c r="AW531" s="115"/>
      <c r="AX531" s="115"/>
      <c r="AY531" s="115"/>
      <c r="AZ531" s="115"/>
      <c r="BA531" s="115"/>
      <c r="BB531" s="115"/>
      <c r="BC531" s="115"/>
      <c r="BD531" s="115"/>
      <c r="BE531" s="115"/>
      <c r="BF531" s="115"/>
      <c r="BG531" s="115"/>
      <c r="BH531" s="115"/>
      <c r="BI531" s="115"/>
      <c r="BJ531" s="115"/>
      <c r="BK531" s="115"/>
      <c r="BL531" s="115"/>
      <c r="BM531" s="115"/>
      <c r="BN531" s="115"/>
      <c r="BO531" s="115"/>
      <c r="BP531" s="114"/>
      <c r="BQ531" s="114"/>
      <c r="BR531" s="114"/>
    </row>
    <row r="532" ht="15.75" customHeight="1">
      <c r="A532" s="114"/>
      <c r="B532" s="114"/>
      <c r="C532" s="114"/>
      <c r="D532" s="114"/>
      <c r="E532" s="114"/>
      <c r="F532" s="114"/>
      <c r="G532" s="114"/>
      <c r="H532" s="115"/>
      <c r="I532" s="115"/>
      <c r="J532" s="115"/>
      <c r="K532" s="115"/>
      <c r="L532" s="115"/>
      <c r="M532" s="115"/>
      <c r="N532" s="115"/>
      <c r="O532" s="115"/>
      <c r="P532" s="115"/>
      <c r="Q532" s="115"/>
      <c r="R532" s="115"/>
      <c r="S532" s="115"/>
      <c r="T532" s="115"/>
      <c r="U532" s="115"/>
      <c r="V532" s="115"/>
      <c r="W532" s="115"/>
      <c r="X532" s="115"/>
      <c r="Y532" s="115"/>
      <c r="Z532" s="115"/>
      <c r="AA532" s="115"/>
      <c r="AB532" s="115"/>
      <c r="AC532" s="115"/>
      <c r="AD532" s="115"/>
      <c r="AE532" s="115"/>
      <c r="AF532" s="115"/>
      <c r="AG532" s="115"/>
      <c r="AH532" s="115"/>
      <c r="AI532" s="115"/>
      <c r="AJ532" s="115"/>
      <c r="AK532" s="115"/>
      <c r="AL532" s="115"/>
      <c r="AM532" s="115"/>
      <c r="AN532" s="115"/>
      <c r="AO532" s="115"/>
      <c r="AP532" s="115"/>
      <c r="AQ532" s="115"/>
      <c r="AR532" s="115"/>
      <c r="AS532" s="115"/>
      <c r="AT532" s="115"/>
      <c r="AU532" s="115"/>
      <c r="AV532" s="115"/>
      <c r="AW532" s="115"/>
      <c r="AX532" s="115"/>
      <c r="AY532" s="115"/>
      <c r="AZ532" s="115"/>
      <c r="BA532" s="115"/>
      <c r="BB532" s="115"/>
      <c r="BC532" s="115"/>
      <c r="BD532" s="115"/>
      <c r="BE532" s="115"/>
      <c r="BF532" s="115"/>
      <c r="BG532" s="115"/>
      <c r="BH532" s="115"/>
      <c r="BI532" s="115"/>
      <c r="BJ532" s="115"/>
      <c r="BK532" s="115"/>
      <c r="BL532" s="115"/>
      <c r="BM532" s="115"/>
      <c r="BN532" s="115"/>
      <c r="BO532" s="115"/>
      <c r="BP532" s="114"/>
      <c r="BQ532" s="114"/>
      <c r="BR532" s="114"/>
    </row>
    <row r="533" ht="15.75" customHeight="1">
      <c r="A533" s="114"/>
      <c r="B533" s="114"/>
      <c r="C533" s="114"/>
      <c r="D533" s="114"/>
      <c r="E533" s="114"/>
      <c r="F533" s="114"/>
      <c r="G533" s="114"/>
      <c r="H533" s="115"/>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5"/>
      <c r="AL533" s="115"/>
      <c r="AM533" s="115"/>
      <c r="AN533" s="115"/>
      <c r="AO533" s="115"/>
      <c r="AP533" s="115"/>
      <c r="AQ533" s="115"/>
      <c r="AR533" s="115"/>
      <c r="AS533" s="115"/>
      <c r="AT533" s="115"/>
      <c r="AU533" s="115"/>
      <c r="AV533" s="115"/>
      <c r="AW533" s="115"/>
      <c r="AX533" s="115"/>
      <c r="AY533" s="115"/>
      <c r="AZ533" s="115"/>
      <c r="BA533" s="115"/>
      <c r="BB533" s="115"/>
      <c r="BC533" s="115"/>
      <c r="BD533" s="115"/>
      <c r="BE533" s="115"/>
      <c r="BF533" s="115"/>
      <c r="BG533" s="115"/>
      <c r="BH533" s="115"/>
      <c r="BI533" s="115"/>
      <c r="BJ533" s="115"/>
      <c r="BK533" s="115"/>
      <c r="BL533" s="115"/>
      <c r="BM533" s="115"/>
      <c r="BN533" s="115"/>
      <c r="BO533" s="115"/>
      <c r="BP533" s="114"/>
      <c r="BQ533" s="114"/>
      <c r="BR533" s="114"/>
    </row>
    <row r="534" ht="15.75" customHeight="1">
      <c r="A534" s="114"/>
      <c r="B534" s="114"/>
      <c r="C534" s="114"/>
      <c r="D534" s="114"/>
      <c r="E534" s="114"/>
      <c r="F534" s="114"/>
      <c r="G534" s="114"/>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c r="AI534" s="115"/>
      <c r="AJ534" s="115"/>
      <c r="AK534" s="115"/>
      <c r="AL534" s="115"/>
      <c r="AM534" s="115"/>
      <c r="AN534" s="115"/>
      <c r="AO534" s="115"/>
      <c r="AP534" s="115"/>
      <c r="AQ534" s="115"/>
      <c r="AR534" s="115"/>
      <c r="AS534" s="115"/>
      <c r="AT534" s="115"/>
      <c r="AU534" s="115"/>
      <c r="AV534" s="115"/>
      <c r="AW534" s="115"/>
      <c r="AX534" s="115"/>
      <c r="AY534" s="115"/>
      <c r="AZ534" s="115"/>
      <c r="BA534" s="115"/>
      <c r="BB534" s="115"/>
      <c r="BC534" s="115"/>
      <c r="BD534" s="115"/>
      <c r="BE534" s="115"/>
      <c r="BF534" s="115"/>
      <c r="BG534" s="115"/>
      <c r="BH534" s="115"/>
      <c r="BI534" s="115"/>
      <c r="BJ534" s="115"/>
      <c r="BK534" s="115"/>
      <c r="BL534" s="115"/>
      <c r="BM534" s="115"/>
      <c r="BN534" s="115"/>
      <c r="BO534" s="115"/>
      <c r="BP534" s="114"/>
      <c r="BQ534" s="114"/>
      <c r="BR534" s="114"/>
    </row>
    <row r="535" ht="15.75" customHeight="1">
      <c r="A535" s="114"/>
      <c r="B535" s="114"/>
      <c r="C535" s="114"/>
      <c r="D535" s="114"/>
      <c r="E535" s="114"/>
      <c r="F535" s="114"/>
      <c r="G535" s="114"/>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5"/>
      <c r="AY535" s="115"/>
      <c r="AZ535" s="115"/>
      <c r="BA535" s="115"/>
      <c r="BB535" s="115"/>
      <c r="BC535" s="115"/>
      <c r="BD535" s="115"/>
      <c r="BE535" s="115"/>
      <c r="BF535" s="115"/>
      <c r="BG535" s="115"/>
      <c r="BH535" s="115"/>
      <c r="BI535" s="115"/>
      <c r="BJ535" s="115"/>
      <c r="BK535" s="115"/>
      <c r="BL535" s="115"/>
      <c r="BM535" s="115"/>
      <c r="BN535" s="115"/>
      <c r="BO535" s="115"/>
      <c r="BP535" s="114"/>
      <c r="BQ535" s="114"/>
      <c r="BR535" s="114"/>
    </row>
    <row r="536" ht="15.75" customHeight="1">
      <c r="A536" s="114"/>
      <c r="B536" s="114"/>
      <c r="C536" s="114"/>
      <c r="D536" s="114"/>
      <c r="E536" s="114"/>
      <c r="F536" s="114"/>
      <c r="G536" s="114"/>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15"/>
      <c r="AY536" s="115"/>
      <c r="AZ536" s="115"/>
      <c r="BA536" s="115"/>
      <c r="BB536" s="115"/>
      <c r="BC536" s="115"/>
      <c r="BD536" s="115"/>
      <c r="BE536" s="115"/>
      <c r="BF536" s="115"/>
      <c r="BG536" s="115"/>
      <c r="BH536" s="115"/>
      <c r="BI536" s="115"/>
      <c r="BJ536" s="115"/>
      <c r="BK536" s="115"/>
      <c r="BL536" s="115"/>
      <c r="BM536" s="115"/>
      <c r="BN536" s="115"/>
      <c r="BO536" s="115"/>
      <c r="BP536" s="114"/>
      <c r="BQ536" s="114"/>
      <c r="BR536" s="114"/>
    </row>
    <row r="537" ht="15.75" customHeight="1">
      <c r="A537" s="114"/>
      <c r="B537" s="114"/>
      <c r="C537" s="114"/>
      <c r="D537" s="114"/>
      <c r="E537" s="114"/>
      <c r="F537" s="114"/>
      <c r="G537" s="114"/>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15"/>
      <c r="AY537" s="115"/>
      <c r="AZ537" s="115"/>
      <c r="BA537" s="115"/>
      <c r="BB537" s="115"/>
      <c r="BC537" s="115"/>
      <c r="BD537" s="115"/>
      <c r="BE537" s="115"/>
      <c r="BF537" s="115"/>
      <c r="BG537" s="115"/>
      <c r="BH537" s="115"/>
      <c r="BI537" s="115"/>
      <c r="BJ537" s="115"/>
      <c r="BK537" s="115"/>
      <c r="BL537" s="115"/>
      <c r="BM537" s="115"/>
      <c r="BN537" s="115"/>
      <c r="BO537" s="115"/>
      <c r="BP537" s="114"/>
      <c r="BQ537" s="114"/>
      <c r="BR537" s="114"/>
    </row>
    <row r="538" ht="15.75" customHeight="1">
      <c r="A538" s="114"/>
      <c r="B538" s="114"/>
      <c r="C538" s="114"/>
      <c r="D538" s="114"/>
      <c r="E538" s="114"/>
      <c r="F538" s="114"/>
      <c r="G538" s="114"/>
      <c r="H538" s="115"/>
      <c r="I538" s="115"/>
      <c r="J538" s="115"/>
      <c r="K538" s="115"/>
      <c r="L538" s="115"/>
      <c r="M538" s="115"/>
      <c r="N538" s="115"/>
      <c r="O538" s="115"/>
      <c r="P538" s="115"/>
      <c r="Q538" s="115"/>
      <c r="R538" s="115"/>
      <c r="S538" s="115"/>
      <c r="T538" s="115"/>
      <c r="U538" s="115"/>
      <c r="V538" s="115"/>
      <c r="W538" s="115"/>
      <c r="X538" s="115"/>
      <c r="Y538" s="115"/>
      <c r="Z538" s="115"/>
      <c r="AA538" s="115"/>
      <c r="AB538" s="115"/>
      <c r="AC538" s="115"/>
      <c r="AD538" s="115"/>
      <c r="AE538" s="115"/>
      <c r="AF538" s="115"/>
      <c r="AG538" s="115"/>
      <c r="AH538" s="115"/>
      <c r="AI538" s="115"/>
      <c r="AJ538" s="115"/>
      <c r="AK538" s="115"/>
      <c r="AL538" s="115"/>
      <c r="AM538" s="115"/>
      <c r="AN538" s="115"/>
      <c r="AO538" s="115"/>
      <c r="AP538" s="115"/>
      <c r="AQ538" s="115"/>
      <c r="AR538" s="115"/>
      <c r="AS538" s="115"/>
      <c r="AT538" s="115"/>
      <c r="AU538" s="115"/>
      <c r="AV538" s="115"/>
      <c r="AW538" s="115"/>
      <c r="AX538" s="115"/>
      <c r="AY538" s="115"/>
      <c r="AZ538" s="115"/>
      <c r="BA538" s="115"/>
      <c r="BB538" s="115"/>
      <c r="BC538" s="115"/>
      <c r="BD538" s="115"/>
      <c r="BE538" s="115"/>
      <c r="BF538" s="115"/>
      <c r="BG538" s="115"/>
      <c r="BH538" s="115"/>
      <c r="BI538" s="115"/>
      <c r="BJ538" s="115"/>
      <c r="BK538" s="115"/>
      <c r="BL538" s="115"/>
      <c r="BM538" s="115"/>
      <c r="BN538" s="115"/>
      <c r="BO538" s="115"/>
      <c r="BP538" s="114"/>
      <c r="BQ538" s="114"/>
      <c r="BR538" s="114"/>
    </row>
    <row r="539" ht="15.75" customHeight="1">
      <c r="A539" s="114"/>
      <c r="B539" s="114"/>
      <c r="C539" s="114"/>
      <c r="D539" s="114"/>
      <c r="E539" s="114"/>
      <c r="F539" s="114"/>
      <c r="G539" s="114"/>
      <c r="H539" s="115"/>
      <c r="I539" s="115"/>
      <c r="J539" s="115"/>
      <c r="K539" s="115"/>
      <c r="L539" s="115"/>
      <c r="M539" s="115"/>
      <c r="N539" s="115"/>
      <c r="O539" s="115"/>
      <c r="P539" s="115"/>
      <c r="Q539" s="115"/>
      <c r="R539" s="115"/>
      <c r="S539" s="115"/>
      <c r="T539" s="115"/>
      <c r="U539" s="115"/>
      <c r="V539" s="115"/>
      <c r="W539" s="115"/>
      <c r="X539" s="115"/>
      <c r="Y539" s="115"/>
      <c r="Z539" s="115"/>
      <c r="AA539" s="115"/>
      <c r="AB539" s="115"/>
      <c r="AC539" s="115"/>
      <c r="AD539" s="115"/>
      <c r="AE539" s="115"/>
      <c r="AF539" s="115"/>
      <c r="AG539" s="115"/>
      <c r="AH539" s="115"/>
      <c r="AI539" s="115"/>
      <c r="AJ539" s="115"/>
      <c r="AK539" s="115"/>
      <c r="AL539" s="115"/>
      <c r="AM539" s="115"/>
      <c r="AN539" s="115"/>
      <c r="AO539" s="115"/>
      <c r="AP539" s="115"/>
      <c r="AQ539" s="115"/>
      <c r="AR539" s="115"/>
      <c r="AS539" s="115"/>
      <c r="AT539" s="115"/>
      <c r="AU539" s="115"/>
      <c r="AV539" s="115"/>
      <c r="AW539" s="115"/>
      <c r="AX539" s="115"/>
      <c r="AY539" s="115"/>
      <c r="AZ539" s="115"/>
      <c r="BA539" s="115"/>
      <c r="BB539" s="115"/>
      <c r="BC539" s="115"/>
      <c r="BD539" s="115"/>
      <c r="BE539" s="115"/>
      <c r="BF539" s="115"/>
      <c r="BG539" s="115"/>
      <c r="BH539" s="115"/>
      <c r="BI539" s="115"/>
      <c r="BJ539" s="115"/>
      <c r="BK539" s="115"/>
      <c r="BL539" s="115"/>
      <c r="BM539" s="115"/>
      <c r="BN539" s="115"/>
      <c r="BO539" s="115"/>
      <c r="BP539" s="114"/>
      <c r="BQ539" s="114"/>
      <c r="BR539" s="114"/>
    </row>
    <row r="540" ht="15.75" customHeight="1">
      <c r="A540" s="114"/>
      <c r="B540" s="114"/>
      <c r="C540" s="114"/>
      <c r="D540" s="114"/>
      <c r="E540" s="114"/>
      <c r="F540" s="114"/>
      <c r="G540" s="114"/>
      <c r="H540" s="115"/>
      <c r="I540" s="115"/>
      <c r="J540" s="115"/>
      <c r="K540" s="115"/>
      <c r="L540" s="115"/>
      <c r="M540" s="115"/>
      <c r="N540" s="115"/>
      <c r="O540" s="115"/>
      <c r="P540" s="115"/>
      <c r="Q540" s="115"/>
      <c r="R540" s="115"/>
      <c r="S540" s="115"/>
      <c r="T540" s="115"/>
      <c r="U540" s="115"/>
      <c r="V540" s="115"/>
      <c r="W540" s="115"/>
      <c r="X540" s="115"/>
      <c r="Y540" s="115"/>
      <c r="Z540" s="115"/>
      <c r="AA540" s="115"/>
      <c r="AB540" s="115"/>
      <c r="AC540" s="115"/>
      <c r="AD540" s="115"/>
      <c r="AE540" s="115"/>
      <c r="AF540" s="115"/>
      <c r="AG540" s="115"/>
      <c r="AH540" s="115"/>
      <c r="AI540" s="115"/>
      <c r="AJ540" s="115"/>
      <c r="AK540" s="115"/>
      <c r="AL540" s="115"/>
      <c r="AM540" s="115"/>
      <c r="AN540" s="115"/>
      <c r="AO540" s="115"/>
      <c r="AP540" s="115"/>
      <c r="AQ540" s="115"/>
      <c r="AR540" s="115"/>
      <c r="AS540" s="115"/>
      <c r="AT540" s="115"/>
      <c r="AU540" s="115"/>
      <c r="AV540" s="115"/>
      <c r="AW540" s="115"/>
      <c r="AX540" s="115"/>
      <c r="AY540" s="115"/>
      <c r="AZ540" s="115"/>
      <c r="BA540" s="115"/>
      <c r="BB540" s="115"/>
      <c r="BC540" s="115"/>
      <c r="BD540" s="115"/>
      <c r="BE540" s="115"/>
      <c r="BF540" s="115"/>
      <c r="BG540" s="115"/>
      <c r="BH540" s="115"/>
      <c r="BI540" s="115"/>
      <c r="BJ540" s="115"/>
      <c r="BK540" s="115"/>
      <c r="BL540" s="115"/>
      <c r="BM540" s="115"/>
      <c r="BN540" s="115"/>
      <c r="BO540" s="115"/>
      <c r="BP540" s="114"/>
      <c r="BQ540" s="114"/>
      <c r="BR540" s="114"/>
    </row>
    <row r="541" ht="15.75" customHeight="1">
      <c r="A541" s="114"/>
      <c r="B541" s="114"/>
      <c r="C541" s="114"/>
      <c r="D541" s="114"/>
      <c r="E541" s="114"/>
      <c r="F541" s="114"/>
      <c r="G541" s="114"/>
      <c r="H541" s="115"/>
      <c r="I541" s="115"/>
      <c r="J541" s="115"/>
      <c r="K541" s="115"/>
      <c r="L541" s="115"/>
      <c r="M541" s="115"/>
      <c r="N541" s="115"/>
      <c r="O541" s="115"/>
      <c r="P541" s="115"/>
      <c r="Q541" s="115"/>
      <c r="R541" s="115"/>
      <c r="S541" s="115"/>
      <c r="T541" s="115"/>
      <c r="U541" s="115"/>
      <c r="V541" s="115"/>
      <c r="W541" s="115"/>
      <c r="X541" s="115"/>
      <c r="Y541" s="115"/>
      <c r="Z541" s="115"/>
      <c r="AA541" s="115"/>
      <c r="AB541" s="115"/>
      <c r="AC541" s="115"/>
      <c r="AD541" s="115"/>
      <c r="AE541" s="115"/>
      <c r="AF541" s="115"/>
      <c r="AG541" s="115"/>
      <c r="AH541" s="115"/>
      <c r="AI541" s="115"/>
      <c r="AJ541" s="115"/>
      <c r="AK541" s="115"/>
      <c r="AL541" s="115"/>
      <c r="AM541" s="115"/>
      <c r="AN541" s="115"/>
      <c r="AO541" s="115"/>
      <c r="AP541" s="115"/>
      <c r="AQ541" s="115"/>
      <c r="AR541" s="115"/>
      <c r="AS541" s="115"/>
      <c r="AT541" s="115"/>
      <c r="AU541" s="115"/>
      <c r="AV541" s="115"/>
      <c r="AW541" s="115"/>
      <c r="AX541" s="115"/>
      <c r="AY541" s="115"/>
      <c r="AZ541" s="115"/>
      <c r="BA541" s="115"/>
      <c r="BB541" s="115"/>
      <c r="BC541" s="115"/>
      <c r="BD541" s="115"/>
      <c r="BE541" s="115"/>
      <c r="BF541" s="115"/>
      <c r="BG541" s="115"/>
      <c r="BH541" s="115"/>
      <c r="BI541" s="115"/>
      <c r="BJ541" s="115"/>
      <c r="BK541" s="115"/>
      <c r="BL541" s="115"/>
      <c r="BM541" s="115"/>
      <c r="BN541" s="115"/>
      <c r="BO541" s="115"/>
      <c r="BP541" s="114"/>
      <c r="BQ541" s="114"/>
      <c r="BR541" s="114"/>
    </row>
    <row r="542" ht="15.75" customHeight="1">
      <c r="A542" s="114"/>
      <c r="B542" s="114"/>
      <c r="C542" s="114"/>
      <c r="D542" s="114"/>
      <c r="E542" s="114"/>
      <c r="F542" s="114"/>
      <c r="G542" s="114"/>
      <c r="H542" s="115"/>
      <c r="I542" s="115"/>
      <c r="J542" s="115"/>
      <c r="K542" s="115"/>
      <c r="L542" s="115"/>
      <c r="M542" s="115"/>
      <c r="N542" s="115"/>
      <c r="O542" s="115"/>
      <c r="P542" s="115"/>
      <c r="Q542" s="115"/>
      <c r="R542" s="115"/>
      <c r="S542" s="115"/>
      <c r="T542" s="115"/>
      <c r="U542" s="115"/>
      <c r="V542" s="115"/>
      <c r="W542" s="115"/>
      <c r="X542" s="115"/>
      <c r="Y542" s="115"/>
      <c r="Z542" s="115"/>
      <c r="AA542" s="115"/>
      <c r="AB542" s="115"/>
      <c r="AC542" s="115"/>
      <c r="AD542" s="115"/>
      <c r="AE542" s="115"/>
      <c r="AF542" s="115"/>
      <c r="AG542" s="115"/>
      <c r="AH542" s="115"/>
      <c r="AI542" s="115"/>
      <c r="AJ542" s="115"/>
      <c r="AK542" s="115"/>
      <c r="AL542" s="115"/>
      <c r="AM542" s="115"/>
      <c r="AN542" s="115"/>
      <c r="AO542" s="115"/>
      <c r="AP542" s="115"/>
      <c r="AQ542" s="115"/>
      <c r="AR542" s="115"/>
      <c r="AS542" s="115"/>
      <c r="AT542" s="115"/>
      <c r="AU542" s="115"/>
      <c r="AV542" s="115"/>
      <c r="AW542" s="115"/>
      <c r="AX542" s="115"/>
      <c r="AY542" s="115"/>
      <c r="AZ542" s="115"/>
      <c r="BA542" s="115"/>
      <c r="BB542" s="115"/>
      <c r="BC542" s="115"/>
      <c r="BD542" s="115"/>
      <c r="BE542" s="115"/>
      <c r="BF542" s="115"/>
      <c r="BG542" s="115"/>
      <c r="BH542" s="115"/>
      <c r="BI542" s="115"/>
      <c r="BJ542" s="115"/>
      <c r="BK542" s="115"/>
      <c r="BL542" s="115"/>
      <c r="BM542" s="115"/>
      <c r="BN542" s="115"/>
      <c r="BO542" s="115"/>
      <c r="BP542" s="114"/>
      <c r="BQ542" s="114"/>
      <c r="BR542" s="114"/>
    </row>
    <row r="543" ht="15.75" customHeight="1">
      <c r="A543" s="114"/>
      <c r="B543" s="114"/>
      <c r="C543" s="114"/>
      <c r="D543" s="114"/>
      <c r="E543" s="114"/>
      <c r="F543" s="114"/>
      <c r="G543" s="114"/>
      <c r="H543" s="115"/>
      <c r="I543" s="115"/>
      <c r="J543" s="115"/>
      <c r="K543" s="115"/>
      <c r="L543" s="115"/>
      <c r="M543" s="115"/>
      <c r="N543" s="115"/>
      <c r="O543" s="115"/>
      <c r="P543" s="115"/>
      <c r="Q543" s="115"/>
      <c r="R543" s="115"/>
      <c r="S543" s="115"/>
      <c r="T543" s="115"/>
      <c r="U543" s="115"/>
      <c r="V543" s="115"/>
      <c r="W543" s="115"/>
      <c r="X543" s="115"/>
      <c r="Y543" s="115"/>
      <c r="Z543" s="115"/>
      <c r="AA543" s="115"/>
      <c r="AB543" s="115"/>
      <c r="AC543" s="115"/>
      <c r="AD543" s="115"/>
      <c r="AE543" s="115"/>
      <c r="AF543" s="115"/>
      <c r="AG543" s="115"/>
      <c r="AH543" s="115"/>
      <c r="AI543" s="115"/>
      <c r="AJ543" s="115"/>
      <c r="AK543" s="115"/>
      <c r="AL543" s="115"/>
      <c r="AM543" s="115"/>
      <c r="AN543" s="115"/>
      <c r="AO543" s="115"/>
      <c r="AP543" s="115"/>
      <c r="AQ543" s="115"/>
      <c r="AR543" s="115"/>
      <c r="AS543" s="115"/>
      <c r="AT543" s="115"/>
      <c r="AU543" s="115"/>
      <c r="AV543" s="115"/>
      <c r="AW543" s="115"/>
      <c r="AX543" s="115"/>
      <c r="AY543" s="115"/>
      <c r="AZ543" s="115"/>
      <c r="BA543" s="115"/>
      <c r="BB543" s="115"/>
      <c r="BC543" s="115"/>
      <c r="BD543" s="115"/>
      <c r="BE543" s="115"/>
      <c r="BF543" s="115"/>
      <c r="BG543" s="115"/>
      <c r="BH543" s="115"/>
      <c r="BI543" s="115"/>
      <c r="BJ543" s="115"/>
      <c r="BK543" s="115"/>
      <c r="BL543" s="115"/>
      <c r="BM543" s="115"/>
      <c r="BN543" s="115"/>
      <c r="BO543" s="115"/>
      <c r="BP543" s="114"/>
      <c r="BQ543" s="114"/>
      <c r="BR543" s="114"/>
    </row>
    <row r="544" ht="15.75" customHeight="1">
      <c r="A544" s="114"/>
      <c r="B544" s="114"/>
      <c r="C544" s="114"/>
      <c r="D544" s="114"/>
      <c r="E544" s="114"/>
      <c r="F544" s="114"/>
      <c r="G544" s="114"/>
      <c r="H544" s="115"/>
      <c r="I544" s="115"/>
      <c r="J544" s="115"/>
      <c r="K544" s="115"/>
      <c r="L544" s="115"/>
      <c r="M544" s="115"/>
      <c r="N544" s="115"/>
      <c r="O544" s="115"/>
      <c r="P544" s="115"/>
      <c r="Q544" s="115"/>
      <c r="R544" s="115"/>
      <c r="S544" s="115"/>
      <c r="T544" s="115"/>
      <c r="U544" s="115"/>
      <c r="V544" s="115"/>
      <c r="W544" s="115"/>
      <c r="X544" s="115"/>
      <c r="Y544" s="115"/>
      <c r="Z544" s="115"/>
      <c r="AA544" s="115"/>
      <c r="AB544" s="115"/>
      <c r="AC544" s="115"/>
      <c r="AD544" s="115"/>
      <c r="AE544" s="115"/>
      <c r="AF544" s="115"/>
      <c r="AG544" s="115"/>
      <c r="AH544" s="115"/>
      <c r="AI544" s="115"/>
      <c r="AJ544" s="115"/>
      <c r="AK544" s="115"/>
      <c r="AL544" s="115"/>
      <c r="AM544" s="115"/>
      <c r="AN544" s="115"/>
      <c r="AO544" s="115"/>
      <c r="AP544" s="115"/>
      <c r="AQ544" s="115"/>
      <c r="AR544" s="115"/>
      <c r="AS544" s="115"/>
      <c r="AT544" s="115"/>
      <c r="AU544" s="115"/>
      <c r="AV544" s="115"/>
      <c r="AW544" s="115"/>
      <c r="AX544" s="115"/>
      <c r="AY544" s="115"/>
      <c r="AZ544" s="115"/>
      <c r="BA544" s="115"/>
      <c r="BB544" s="115"/>
      <c r="BC544" s="115"/>
      <c r="BD544" s="115"/>
      <c r="BE544" s="115"/>
      <c r="BF544" s="115"/>
      <c r="BG544" s="115"/>
      <c r="BH544" s="115"/>
      <c r="BI544" s="115"/>
      <c r="BJ544" s="115"/>
      <c r="BK544" s="115"/>
      <c r="BL544" s="115"/>
      <c r="BM544" s="115"/>
      <c r="BN544" s="115"/>
      <c r="BO544" s="115"/>
      <c r="BP544" s="114"/>
      <c r="BQ544" s="114"/>
      <c r="BR544" s="114"/>
    </row>
    <row r="545" ht="15.75" customHeight="1">
      <c r="A545" s="114"/>
      <c r="B545" s="114"/>
      <c r="C545" s="114"/>
      <c r="D545" s="114"/>
      <c r="E545" s="114"/>
      <c r="F545" s="114"/>
      <c r="G545" s="114"/>
      <c r="H545" s="115"/>
      <c r="I545" s="115"/>
      <c r="J545" s="115"/>
      <c r="K545" s="115"/>
      <c r="L545" s="115"/>
      <c r="M545" s="115"/>
      <c r="N545" s="115"/>
      <c r="O545" s="115"/>
      <c r="P545" s="115"/>
      <c r="Q545" s="115"/>
      <c r="R545" s="115"/>
      <c r="S545" s="115"/>
      <c r="T545" s="115"/>
      <c r="U545" s="115"/>
      <c r="V545" s="115"/>
      <c r="W545" s="115"/>
      <c r="X545" s="115"/>
      <c r="Y545" s="115"/>
      <c r="Z545" s="115"/>
      <c r="AA545" s="115"/>
      <c r="AB545" s="115"/>
      <c r="AC545" s="115"/>
      <c r="AD545" s="115"/>
      <c r="AE545" s="115"/>
      <c r="AF545" s="115"/>
      <c r="AG545" s="115"/>
      <c r="AH545" s="115"/>
      <c r="AI545" s="115"/>
      <c r="AJ545" s="115"/>
      <c r="AK545" s="115"/>
      <c r="AL545" s="115"/>
      <c r="AM545" s="115"/>
      <c r="AN545" s="115"/>
      <c r="AO545" s="115"/>
      <c r="AP545" s="115"/>
      <c r="AQ545" s="115"/>
      <c r="AR545" s="115"/>
      <c r="AS545" s="115"/>
      <c r="AT545" s="115"/>
      <c r="AU545" s="115"/>
      <c r="AV545" s="115"/>
      <c r="AW545" s="115"/>
      <c r="AX545" s="115"/>
      <c r="AY545" s="115"/>
      <c r="AZ545" s="115"/>
      <c r="BA545" s="115"/>
      <c r="BB545" s="115"/>
      <c r="BC545" s="115"/>
      <c r="BD545" s="115"/>
      <c r="BE545" s="115"/>
      <c r="BF545" s="115"/>
      <c r="BG545" s="115"/>
      <c r="BH545" s="115"/>
      <c r="BI545" s="115"/>
      <c r="BJ545" s="115"/>
      <c r="BK545" s="115"/>
      <c r="BL545" s="115"/>
      <c r="BM545" s="115"/>
      <c r="BN545" s="115"/>
      <c r="BO545" s="115"/>
      <c r="BP545" s="114"/>
      <c r="BQ545" s="114"/>
      <c r="BR545" s="114"/>
    </row>
    <row r="546" ht="15.75" customHeight="1">
      <c r="A546" s="114"/>
      <c r="B546" s="114"/>
      <c r="C546" s="114"/>
      <c r="D546" s="114"/>
      <c r="E546" s="114"/>
      <c r="F546" s="114"/>
      <c r="G546" s="114"/>
      <c r="H546" s="115"/>
      <c r="I546" s="115"/>
      <c r="J546" s="115"/>
      <c r="K546" s="115"/>
      <c r="L546" s="115"/>
      <c r="M546" s="115"/>
      <c r="N546" s="115"/>
      <c r="O546" s="115"/>
      <c r="P546" s="115"/>
      <c r="Q546" s="115"/>
      <c r="R546" s="115"/>
      <c r="S546" s="115"/>
      <c r="T546" s="115"/>
      <c r="U546" s="115"/>
      <c r="V546" s="115"/>
      <c r="W546" s="115"/>
      <c r="X546" s="115"/>
      <c r="Y546" s="115"/>
      <c r="Z546" s="115"/>
      <c r="AA546" s="115"/>
      <c r="AB546" s="115"/>
      <c r="AC546" s="115"/>
      <c r="AD546" s="115"/>
      <c r="AE546" s="115"/>
      <c r="AF546" s="115"/>
      <c r="AG546" s="115"/>
      <c r="AH546" s="115"/>
      <c r="AI546" s="115"/>
      <c r="AJ546" s="115"/>
      <c r="AK546" s="115"/>
      <c r="AL546" s="115"/>
      <c r="AM546" s="115"/>
      <c r="AN546" s="115"/>
      <c r="AO546" s="115"/>
      <c r="AP546" s="115"/>
      <c r="AQ546" s="115"/>
      <c r="AR546" s="115"/>
      <c r="AS546" s="115"/>
      <c r="AT546" s="115"/>
      <c r="AU546" s="115"/>
      <c r="AV546" s="115"/>
      <c r="AW546" s="115"/>
      <c r="AX546" s="115"/>
      <c r="AY546" s="115"/>
      <c r="AZ546" s="115"/>
      <c r="BA546" s="115"/>
      <c r="BB546" s="115"/>
      <c r="BC546" s="115"/>
      <c r="BD546" s="115"/>
      <c r="BE546" s="115"/>
      <c r="BF546" s="115"/>
      <c r="BG546" s="115"/>
      <c r="BH546" s="115"/>
      <c r="BI546" s="115"/>
      <c r="BJ546" s="115"/>
      <c r="BK546" s="115"/>
      <c r="BL546" s="115"/>
      <c r="BM546" s="115"/>
      <c r="BN546" s="115"/>
      <c r="BO546" s="115"/>
      <c r="BP546" s="114"/>
      <c r="BQ546" s="114"/>
      <c r="BR546" s="114"/>
    </row>
    <row r="547" ht="15.75" customHeight="1">
      <c r="A547" s="114"/>
      <c r="B547" s="114"/>
      <c r="C547" s="114"/>
      <c r="D547" s="114"/>
      <c r="E547" s="114"/>
      <c r="F547" s="114"/>
      <c r="G547" s="114"/>
      <c r="H547" s="115"/>
      <c r="I547" s="115"/>
      <c r="J547" s="115"/>
      <c r="K547" s="115"/>
      <c r="L547" s="115"/>
      <c r="M547" s="115"/>
      <c r="N547" s="115"/>
      <c r="O547" s="115"/>
      <c r="P547" s="115"/>
      <c r="Q547" s="115"/>
      <c r="R547" s="115"/>
      <c r="S547" s="115"/>
      <c r="T547" s="115"/>
      <c r="U547" s="115"/>
      <c r="V547" s="115"/>
      <c r="W547" s="115"/>
      <c r="X547" s="115"/>
      <c r="Y547" s="115"/>
      <c r="Z547" s="115"/>
      <c r="AA547" s="115"/>
      <c r="AB547" s="115"/>
      <c r="AC547" s="115"/>
      <c r="AD547" s="115"/>
      <c r="AE547" s="115"/>
      <c r="AF547" s="115"/>
      <c r="AG547" s="115"/>
      <c r="AH547" s="115"/>
      <c r="AI547" s="115"/>
      <c r="AJ547" s="115"/>
      <c r="AK547" s="115"/>
      <c r="AL547" s="115"/>
      <c r="AM547" s="115"/>
      <c r="AN547" s="115"/>
      <c r="AO547" s="115"/>
      <c r="AP547" s="115"/>
      <c r="AQ547" s="115"/>
      <c r="AR547" s="115"/>
      <c r="AS547" s="115"/>
      <c r="AT547" s="115"/>
      <c r="AU547" s="115"/>
      <c r="AV547" s="115"/>
      <c r="AW547" s="115"/>
      <c r="AX547" s="115"/>
      <c r="AY547" s="115"/>
      <c r="AZ547" s="115"/>
      <c r="BA547" s="115"/>
      <c r="BB547" s="115"/>
      <c r="BC547" s="115"/>
      <c r="BD547" s="115"/>
      <c r="BE547" s="115"/>
      <c r="BF547" s="115"/>
      <c r="BG547" s="115"/>
      <c r="BH547" s="115"/>
      <c r="BI547" s="115"/>
      <c r="BJ547" s="115"/>
      <c r="BK547" s="115"/>
      <c r="BL547" s="115"/>
      <c r="BM547" s="115"/>
      <c r="BN547" s="115"/>
      <c r="BO547" s="115"/>
      <c r="BP547" s="114"/>
      <c r="BQ547" s="114"/>
      <c r="BR547" s="114"/>
    </row>
    <row r="548" ht="15.75" customHeight="1">
      <c r="A548" s="114"/>
      <c r="B548" s="114"/>
      <c r="C548" s="114"/>
      <c r="D548" s="114"/>
      <c r="E548" s="114"/>
      <c r="F548" s="114"/>
      <c r="G548" s="114"/>
      <c r="H548" s="115"/>
      <c r="I548" s="115"/>
      <c r="J548" s="115"/>
      <c r="K548" s="115"/>
      <c r="L548" s="115"/>
      <c r="M548" s="115"/>
      <c r="N548" s="115"/>
      <c r="O548" s="115"/>
      <c r="P548" s="115"/>
      <c r="Q548" s="115"/>
      <c r="R548" s="115"/>
      <c r="S548" s="115"/>
      <c r="T548" s="115"/>
      <c r="U548" s="115"/>
      <c r="V548" s="115"/>
      <c r="W548" s="115"/>
      <c r="X548" s="115"/>
      <c r="Y548" s="115"/>
      <c r="Z548" s="115"/>
      <c r="AA548" s="115"/>
      <c r="AB548" s="115"/>
      <c r="AC548" s="115"/>
      <c r="AD548" s="115"/>
      <c r="AE548" s="115"/>
      <c r="AF548" s="115"/>
      <c r="AG548" s="115"/>
      <c r="AH548" s="115"/>
      <c r="AI548" s="115"/>
      <c r="AJ548" s="115"/>
      <c r="AK548" s="115"/>
      <c r="AL548" s="115"/>
      <c r="AM548" s="115"/>
      <c r="AN548" s="115"/>
      <c r="AO548" s="115"/>
      <c r="AP548" s="115"/>
      <c r="AQ548" s="115"/>
      <c r="AR548" s="115"/>
      <c r="AS548" s="115"/>
      <c r="AT548" s="115"/>
      <c r="AU548" s="115"/>
      <c r="AV548" s="115"/>
      <c r="AW548" s="115"/>
      <c r="AX548" s="115"/>
      <c r="AY548" s="115"/>
      <c r="AZ548" s="115"/>
      <c r="BA548" s="115"/>
      <c r="BB548" s="115"/>
      <c r="BC548" s="115"/>
      <c r="BD548" s="115"/>
      <c r="BE548" s="115"/>
      <c r="BF548" s="115"/>
      <c r="BG548" s="115"/>
      <c r="BH548" s="115"/>
      <c r="BI548" s="115"/>
      <c r="BJ548" s="115"/>
      <c r="BK548" s="115"/>
      <c r="BL548" s="115"/>
      <c r="BM548" s="115"/>
      <c r="BN548" s="115"/>
      <c r="BO548" s="115"/>
      <c r="BP548" s="114"/>
      <c r="BQ548" s="114"/>
      <c r="BR548" s="114"/>
    </row>
    <row r="549" ht="15.75" customHeight="1">
      <c r="A549" s="114"/>
      <c r="B549" s="114"/>
      <c r="C549" s="114"/>
      <c r="D549" s="114"/>
      <c r="E549" s="114"/>
      <c r="F549" s="114"/>
      <c r="G549" s="114"/>
      <c r="H549" s="115"/>
      <c r="I549" s="115"/>
      <c r="J549" s="115"/>
      <c r="K549" s="115"/>
      <c r="L549" s="115"/>
      <c r="M549" s="115"/>
      <c r="N549" s="115"/>
      <c r="O549" s="115"/>
      <c r="P549" s="115"/>
      <c r="Q549" s="115"/>
      <c r="R549" s="115"/>
      <c r="S549" s="115"/>
      <c r="T549" s="115"/>
      <c r="U549" s="115"/>
      <c r="V549" s="115"/>
      <c r="W549" s="115"/>
      <c r="X549" s="115"/>
      <c r="Y549" s="115"/>
      <c r="Z549" s="115"/>
      <c r="AA549" s="115"/>
      <c r="AB549" s="115"/>
      <c r="AC549" s="115"/>
      <c r="AD549" s="115"/>
      <c r="AE549" s="115"/>
      <c r="AF549" s="115"/>
      <c r="AG549" s="115"/>
      <c r="AH549" s="115"/>
      <c r="AI549" s="115"/>
      <c r="AJ549" s="115"/>
      <c r="AK549" s="115"/>
      <c r="AL549" s="115"/>
      <c r="AM549" s="115"/>
      <c r="AN549" s="115"/>
      <c r="AO549" s="115"/>
      <c r="AP549" s="115"/>
      <c r="AQ549" s="115"/>
      <c r="AR549" s="115"/>
      <c r="AS549" s="115"/>
      <c r="AT549" s="115"/>
      <c r="AU549" s="115"/>
      <c r="AV549" s="115"/>
      <c r="AW549" s="115"/>
      <c r="AX549" s="115"/>
      <c r="AY549" s="115"/>
      <c r="AZ549" s="115"/>
      <c r="BA549" s="115"/>
      <c r="BB549" s="115"/>
      <c r="BC549" s="115"/>
      <c r="BD549" s="115"/>
      <c r="BE549" s="115"/>
      <c r="BF549" s="115"/>
      <c r="BG549" s="115"/>
      <c r="BH549" s="115"/>
      <c r="BI549" s="115"/>
      <c r="BJ549" s="115"/>
      <c r="BK549" s="115"/>
      <c r="BL549" s="115"/>
      <c r="BM549" s="115"/>
      <c r="BN549" s="115"/>
      <c r="BO549" s="115"/>
      <c r="BP549" s="114"/>
      <c r="BQ549" s="114"/>
      <c r="BR549" s="114"/>
    </row>
    <row r="550" ht="15.75" customHeight="1">
      <c r="A550" s="114"/>
      <c r="B550" s="114"/>
      <c r="C550" s="114"/>
      <c r="D550" s="114"/>
      <c r="E550" s="114"/>
      <c r="F550" s="114"/>
      <c r="G550" s="114"/>
      <c r="H550" s="115"/>
      <c r="I550" s="115"/>
      <c r="J550" s="115"/>
      <c r="K550" s="115"/>
      <c r="L550" s="115"/>
      <c r="M550" s="115"/>
      <c r="N550" s="115"/>
      <c r="O550" s="115"/>
      <c r="P550" s="115"/>
      <c r="Q550" s="115"/>
      <c r="R550" s="115"/>
      <c r="S550" s="115"/>
      <c r="T550" s="115"/>
      <c r="U550" s="115"/>
      <c r="V550" s="115"/>
      <c r="W550" s="115"/>
      <c r="X550" s="115"/>
      <c r="Y550" s="115"/>
      <c r="Z550" s="115"/>
      <c r="AA550" s="115"/>
      <c r="AB550" s="115"/>
      <c r="AC550" s="115"/>
      <c r="AD550" s="115"/>
      <c r="AE550" s="115"/>
      <c r="AF550" s="115"/>
      <c r="AG550" s="115"/>
      <c r="AH550" s="115"/>
      <c r="AI550" s="115"/>
      <c r="AJ550" s="115"/>
      <c r="AK550" s="115"/>
      <c r="AL550" s="115"/>
      <c r="AM550" s="115"/>
      <c r="AN550" s="115"/>
      <c r="AO550" s="115"/>
      <c r="AP550" s="115"/>
      <c r="AQ550" s="115"/>
      <c r="AR550" s="115"/>
      <c r="AS550" s="115"/>
      <c r="AT550" s="115"/>
      <c r="AU550" s="115"/>
      <c r="AV550" s="115"/>
      <c r="AW550" s="115"/>
      <c r="AX550" s="115"/>
      <c r="AY550" s="115"/>
      <c r="AZ550" s="115"/>
      <c r="BA550" s="115"/>
      <c r="BB550" s="115"/>
      <c r="BC550" s="115"/>
      <c r="BD550" s="115"/>
      <c r="BE550" s="115"/>
      <c r="BF550" s="115"/>
      <c r="BG550" s="115"/>
      <c r="BH550" s="115"/>
      <c r="BI550" s="115"/>
      <c r="BJ550" s="115"/>
      <c r="BK550" s="115"/>
      <c r="BL550" s="115"/>
      <c r="BM550" s="115"/>
      <c r="BN550" s="115"/>
      <c r="BO550" s="115"/>
      <c r="BP550" s="114"/>
      <c r="BQ550" s="114"/>
      <c r="BR550" s="114"/>
    </row>
    <row r="551" ht="15.75" customHeight="1">
      <c r="A551" s="114"/>
      <c r="B551" s="114"/>
      <c r="C551" s="114"/>
      <c r="D551" s="114"/>
      <c r="E551" s="114"/>
      <c r="F551" s="114"/>
      <c r="G551" s="114"/>
      <c r="H551" s="115"/>
      <c r="I551" s="115"/>
      <c r="J551" s="115"/>
      <c r="K551" s="115"/>
      <c r="L551" s="115"/>
      <c r="M551" s="115"/>
      <c r="N551" s="115"/>
      <c r="O551" s="115"/>
      <c r="P551" s="115"/>
      <c r="Q551" s="115"/>
      <c r="R551" s="115"/>
      <c r="S551" s="115"/>
      <c r="T551" s="115"/>
      <c r="U551" s="115"/>
      <c r="V551" s="115"/>
      <c r="W551" s="115"/>
      <c r="X551" s="115"/>
      <c r="Y551" s="115"/>
      <c r="Z551" s="115"/>
      <c r="AA551" s="115"/>
      <c r="AB551" s="115"/>
      <c r="AC551" s="115"/>
      <c r="AD551" s="115"/>
      <c r="AE551" s="115"/>
      <c r="AF551" s="115"/>
      <c r="AG551" s="115"/>
      <c r="AH551" s="115"/>
      <c r="AI551" s="115"/>
      <c r="AJ551" s="115"/>
      <c r="AK551" s="115"/>
      <c r="AL551" s="115"/>
      <c r="AM551" s="115"/>
      <c r="AN551" s="115"/>
      <c r="AO551" s="115"/>
      <c r="AP551" s="115"/>
      <c r="AQ551" s="115"/>
      <c r="AR551" s="115"/>
      <c r="AS551" s="115"/>
      <c r="AT551" s="115"/>
      <c r="AU551" s="115"/>
      <c r="AV551" s="115"/>
      <c r="AW551" s="115"/>
      <c r="AX551" s="115"/>
      <c r="AY551" s="115"/>
      <c r="AZ551" s="115"/>
      <c r="BA551" s="115"/>
      <c r="BB551" s="115"/>
      <c r="BC551" s="115"/>
      <c r="BD551" s="115"/>
      <c r="BE551" s="115"/>
      <c r="BF551" s="115"/>
      <c r="BG551" s="115"/>
      <c r="BH551" s="115"/>
      <c r="BI551" s="115"/>
      <c r="BJ551" s="115"/>
      <c r="BK551" s="115"/>
      <c r="BL551" s="115"/>
      <c r="BM551" s="115"/>
      <c r="BN551" s="115"/>
      <c r="BO551" s="115"/>
      <c r="BP551" s="114"/>
      <c r="BQ551" s="114"/>
      <c r="BR551" s="114"/>
    </row>
    <row r="552" ht="15.75" customHeight="1">
      <c r="A552" s="114"/>
      <c r="B552" s="114"/>
      <c r="C552" s="114"/>
      <c r="D552" s="114"/>
      <c r="E552" s="114"/>
      <c r="F552" s="114"/>
      <c r="G552" s="114"/>
      <c r="H552" s="115"/>
      <c r="I552" s="115"/>
      <c r="J552" s="115"/>
      <c r="K552" s="115"/>
      <c r="L552" s="115"/>
      <c r="M552" s="115"/>
      <c r="N552" s="115"/>
      <c r="O552" s="115"/>
      <c r="P552" s="115"/>
      <c r="Q552" s="115"/>
      <c r="R552" s="115"/>
      <c r="S552" s="115"/>
      <c r="T552" s="115"/>
      <c r="U552" s="115"/>
      <c r="V552" s="115"/>
      <c r="W552" s="115"/>
      <c r="X552" s="115"/>
      <c r="Y552" s="115"/>
      <c r="Z552" s="115"/>
      <c r="AA552" s="115"/>
      <c r="AB552" s="115"/>
      <c r="AC552" s="115"/>
      <c r="AD552" s="115"/>
      <c r="AE552" s="115"/>
      <c r="AF552" s="115"/>
      <c r="AG552" s="115"/>
      <c r="AH552" s="115"/>
      <c r="AI552" s="115"/>
      <c r="AJ552" s="115"/>
      <c r="AK552" s="115"/>
      <c r="AL552" s="115"/>
      <c r="AM552" s="115"/>
      <c r="AN552" s="115"/>
      <c r="AO552" s="115"/>
      <c r="AP552" s="115"/>
      <c r="AQ552" s="115"/>
      <c r="AR552" s="115"/>
      <c r="AS552" s="115"/>
      <c r="AT552" s="115"/>
      <c r="AU552" s="115"/>
      <c r="AV552" s="115"/>
      <c r="AW552" s="115"/>
      <c r="AX552" s="115"/>
      <c r="AY552" s="115"/>
      <c r="AZ552" s="115"/>
      <c r="BA552" s="115"/>
      <c r="BB552" s="115"/>
      <c r="BC552" s="115"/>
      <c r="BD552" s="115"/>
      <c r="BE552" s="115"/>
      <c r="BF552" s="115"/>
      <c r="BG552" s="115"/>
      <c r="BH552" s="115"/>
      <c r="BI552" s="115"/>
      <c r="BJ552" s="115"/>
      <c r="BK552" s="115"/>
      <c r="BL552" s="115"/>
      <c r="BM552" s="115"/>
      <c r="BN552" s="115"/>
      <c r="BO552" s="115"/>
      <c r="BP552" s="114"/>
      <c r="BQ552" s="114"/>
      <c r="BR552" s="114"/>
    </row>
    <row r="553" ht="15.75" customHeight="1">
      <c r="A553" s="114"/>
      <c r="B553" s="114"/>
      <c r="C553" s="114"/>
      <c r="D553" s="114"/>
      <c r="E553" s="114"/>
      <c r="F553" s="114"/>
      <c r="G553" s="114"/>
      <c r="H553" s="115"/>
      <c r="I553" s="115"/>
      <c r="J553" s="115"/>
      <c r="K553" s="115"/>
      <c r="L553" s="115"/>
      <c r="M553" s="115"/>
      <c r="N553" s="115"/>
      <c r="O553" s="115"/>
      <c r="P553" s="115"/>
      <c r="Q553" s="115"/>
      <c r="R553" s="115"/>
      <c r="S553" s="115"/>
      <c r="T553" s="115"/>
      <c r="U553" s="115"/>
      <c r="V553" s="115"/>
      <c r="W553" s="115"/>
      <c r="X553" s="115"/>
      <c r="Y553" s="115"/>
      <c r="Z553" s="115"/>
      <c r="AA553" s="115"/>
      <c r="AB553" s="115"/>
      <c r="AC553" s="115"/>
      <c r="AD553" s="115"/>
      <c r="AE553" s="115"/>
      <c r="AF553" s="115"/>
      <c r="AG553" s="115"/>
      <c r="AH553" s="115"/>
      <c r="AI553" s="115"/>
      <c r="AJ553" s="115"/>
      <c r="AK553" s="115"/>
      <c r="AL553" s="115"/>
      <c r="AM553" s="115"/>
      <c r="AN553" s="115"/>
      <c r="AO553" s="115"/>
      <c r="AP553" s="115"/>
      <c r="AQ553" s="115"/>
      <c r="AR553" s="115"/>
      <c r="AS553" s="115"/>
      <c r="AT553" s="115"/>
      <c r="AU553" s="115"/>
      <c r="AV553" s="115"/>
      <c r="AW553" s="115"/>
      <c r="AX553" s="115"/>
      <c r="AY553" s="115"/>
      <c r="AZ553" s="115"/>
      <c r="BA553" s="115"/>
      <c r="BB553" s="115"/>
      <c r="BC553" s="115"/>
      <c r="BD553" s="115"/>
      <c r="BE553" s="115"/>
      <c r="BF553" s="115"/>
      <c r="BG553" s="115"/>
      <c r="BH553" s="115"/>
      <c r="BI553" s="115"/>
      <c r="BJ553" s="115"/>
      <c r="BK553" s="115"/>
      <c r="BL553" s="115"/>
      <c r="BM553" s="115"/>
      <c r="BN553" s="115"/>
      <c r="BO553" s="115"/>
      <c r="BP553" s="114"/>
      <c r="BQ553" s="114"/>
      <c r="BR553" s="114"/>
    </row>
    <row r="554" ht="15.75" customHeight="1">
      <c r="A554" s="114"/>
      <c r="B554" s="114"/>
      <c r="C554" s="114"/>
      <c r="D554" s="114"/>
      <c r="E554" s="114"/>
      <c r="F554" s="114"/>
      <c r="G554" s="114"/>
      <c r="H554" s="115"/>
      <c r="I554" s="115"/>
      <c r="J554" s="115"/>
      <c r="K554" s="115"/>
      <c r="L554" s="115"/>
      <c r="M554" s="115"/>
      <c r="N554" s="115"/>
      <c r="O554" s="115"/>
      <c r="P554" s="115"/>
      <c r="Q554" s="115"/>
      <c r="R554" s="115"/>
      <c r="S554" s="115"/>
      <c r="T554" s="115"/>
      <c r="U554" s="115"/>
      <c r="V554" s="115"/>
      <c r="W554" s="115"/>
      <c r="X554" s="115"/>
      <c r="Y554" s="115"/>
      <c r="Z554" s="115"/>
      <c r="AA554" s="115"/>
      <c r="AB554" s="115"/>
      <c r="AC554" s="115"/>
      <c r="AD554" s="115"/>
      <c r="AE554" s="115"/>
      <c r="AF554" s="115"/>
      <c r="AG554" s="115"/>
      <c r="AH554" s="115"/>
      <c r="AI554" s="115"/>
      <c r="AJ554" s="115"/>
      <c r="AK554" s="115"/>
      <c r="AL554" s="115"/>
      <c r="AM554" s="115"/>
      <c r="AN554" s="115"/>
      <c r="AO554" s="115"/>
      <c r="AP554" s="115"/>
      <c r="AQ554" s="115"/>
      <c r="AR554" s="115"/>
      <c r="AS554" s="115"/>
      <c r="AT554" s="115"/>
      <c r="AU554" s="115"/>
      <c r="AV554" s="115"/>
      <c r="AW554" s="115"/>
      <c r="AX554" s="115"/>
      <c r="AY554" s="115"/>
      <c r="AZ554" s="115"/>
      <c r="BA554" s="115"/>
      <c r="BB554" s="115"/>
      <c r="BC554" s="115"/>
      <c r="BD554" s="115"/>
      <c r="BE554" s="115"/>
      <c r="BF554" s="115"/>
      <c r="BG554" s="115"/>
      <c r="BH554" s="115"/>
      <c r="BI554" s="115"/>
      <c r="BJ554" s="115"/>
      <c r="BK554" s="115"/>
      <c r="BL554" s="115"/>
      <c r="BM554" s="115"/>
      <c r="BN554" s="115"/>
      <c r="BO554" s="115"/>
      <c r="BP554" s="114"/>
      <c r="BQ554" s="114"/>
      <c r="BR554" s="114"/>
    </row>
    <row r="555" ht="15.75" customHeight="1">
      <c r="A555" s="114"/>
      <c r="B555" s="114"/>
      <c r="C555" s="114"/>
      <c r="D555" s="114"/>
      <c r="E555" s="114"/>
      <c r="F555" s="114"/>
      <c r="G555" s="114"/>
      <c r="H555" s="115"/>
      <c r="I555" s="115"/>
      <c r="J555" s="115"/>
      <c r="K555" s="115"/>
      <c r="L555" s="115"/>
      <c r="M555" s="115"/>
      <c r="N555" s="115"/>
      <c r="O555" s="115"/>
      <c r="P555" s="115"/>
      <c r="Q555" s="115"/>
      <c r="R555" s="115"/>
      <c r="S555" s="115"/>
      <c r="T555" s="115"/>
      <c r="U555" s="115"/>
      <c r="V555" s="115"/>
      <c r="W555" s="115"/>
      <c r="X555" s="115"/>
      <c r="Y555" s="115"/>
      <c r="Z555" s="115"/>
      <c r="AA555" s="115"/>
      <c r="AB555" s="115"/>
      <c r="AC555" s="115"/>
      <c r="AD555" s="115"/>
      <c r="AE555" s="115"/>
      <c r="AF555" s="115"/>
      <c r="AG555" s="115"/>
      <c r="AH555" s="115"/>
      <c r="AI555" s="115"/>
      <c r="AJ555" s="115"/>
      <c r="AK555" s="115"/>
      <c r="AL555" s="115"/>
      <c r="AM555" s="115"/>
      <c r="AN555" s="115"/>
      <c r="AO555" s="115"/>
      <c r="AP555" s="115"/>
      <c r="AQ555" s="115"/>
      <c r="AR555" s="115"/>
      <c r="AS555" s="115"/>
      <c r="AT555" s="115"/>
      <c r="AU555" s="115"/>
      <c r="AV555" s="115"/>
      <c r="AW555" s="115"/>
      <c r="AX555" s="115"/>
      <c r="AY555" s="115"/>
      <c r="AZ555" s="115"/>
      <c r="BA555" s="115"/>
      <c r="BB555" s="115"/>
      <c r="BC555" s="115"/>
      <c r="BD555" s="115"/>
      <c r="BE555" s="115"/>
      <c r="BF555" s="115"/>
      <c r="BG555" s="115"/>
      <c r="BH555" s="115"/>
      <c r="BI555" s="115"/>
      <c r="BJ555" s="115"/>
      <c r="BK555" s="115"/>
      <c r="BL555" s="115"/>
      <c r="BM555" s="115"/>
      <c r="BN555" s="115"/>
      <c r="BO555" s="115"/>
      <c r="BP555" s="114"/>
      <c r="BQ555" s="114"/>
      <c r="BR555" s="114"/>
    </row>
    <row r="556" ht="15.75" customHeight="1">
      <c r="A556" s="114"/>
      <c r="B556" s="114"/>
      <c r="C556" s="114"/>
      <c r="D556" s="114"/>
      <c r="E556" s="114"/>
      <c r="F556" s="114"/>
      <c r="G556" s="114"/>
      <c r="H556" s="115"/>
      <c r="I556" s="115"/>
      <c r="J556" s="115"/>
      <c r="K556" s="115"/>
      <c r="L556" s="115"/>
      <c r="M556" s="115"/>
      <c r="N556" s="115"/>
      <c r="O556" s="115"/>
      <c r="P556" s="115"/>
      <c r="Q556" s="115"/>
      <c r="R556" s="115"/>
      <c r="S556" s="115"/>
      <c r="T556" s="115"/>
      <c r="U556" s="115"/>
      <c r="V556" s="115"/>
      <c r="W556" s="115"/>
      <c r="X556" s="115"/>
      <c r="Y556" s="115"/>
      <c r="Z556" s="115"/>
      <c r="AA556" s="115"/>
      <c r="AB556" s="115"/>
      <c r="AC556" s="115"/>
      <c r="AD556" s="115"/>
      <c r="AE556" s="115"/>
      <c r="AF556" s="115"/>
      <c r="AG556" s="115"/>
      <c r="AH556" s="115"/>
      <c r="AI556" s="115"/>
      <c r="AJ556" s="115"/>
      <c r="AK556" s="115"/>
      <c r="AL556" s="115"/>
      <c r="AM556" s="115"/>
      <c r="AN556" s="115"/>
      <c r="AO556" s="115"/>
      <c r="AP556" s="115"/>
      <c r="AQ556" s="115"/>
      <c r="AR556" s="115"/>
      <c r="AS556" s="115"/>
      <c r="AT556" s="115"/>
      <c r="AU556" s="115"/>
      <c r="AV556" s="115"/>
      <c r="AW556" s="115"/>
      <c r="AX556" s="115"/>
      <c r="AY556" s="115"/>
      <c r="AZ556" s="115"/>
      <c r="BA556" s="115"/>
      <c r="BB556" s="115"/>
      <c r="BC556" s="115"/>
      <c r="BD556" s="115"/>
      <c r="BE556" s="115"/>
      <c r="BF556" s="115"/>
      <c r="BG556" s="115"/>
      <c r="BH556" s="115"/>
      <c r="BI556" s="115"/>
      <c r="BJ556" s="115"/>
      <c r="BK556" s="115"/>
      <c r="BL556" s="115"/>
      <c r="BM556" s="115"/>
      <c r="BN556" s="115"/>
      <c r="BO556" s="115"/>
      <c r="BP556" s="114"/>
      <c r="BQ556" s="114"/>
      <c r="BR556" s="114"/>
    </row>
    <row r="557" ht="15.75" customHeight="1">
      <c r="A557" s="114"/>
      <c r="B557" s="114"/>
      <c r="C557" s="114"/>
      <c r="D557" s="114"/>
      <c r="E557" s="114"/>
      <c r="F557" s="114"/>
      <c r="G557" s="114"/>
      <c r="H557" s="115"/>
      <c r="I557" s="115"/>
      <c r="J557" s="115"/>
      <c r="K557" s="115"/>
      <c r="L557" s="115"/>
      <c r="M557" s="115"/>
      <c r="N557" s="115"/>
      <c r="O557" s="115"/>
      <c r="P557" s="115"/>
      <c r="Q557" s="115"/>
      <c r="R557" s="115"/>
      <c r="S557" s="115"/>
      <c r="T557" s="115"/>
      <c r="U557" s="115"/>
      <c r="V557" s="115"/>
      <c r="W557" s="115"/>
      <c r="X557" s="115"/>
      <c r="Y557" s="115"/>
      <c r="Z557" s="115"/>
      <c r="AA557" s="115"/>
      <c r="AB557" s="115"/>
      <c r="AC557" s="115"/>
      <c r="AD557" s="115"/>
      <c r="AE557" s="115"/>
      <c r="AF557" s="115"/>
      <c r="AG557" s="115"/>
      <c r="AH557" s="115"/>
      <c r="AI557" s="115"/>
      <c r="AJ557" s="115"/>
      <c r="AK557" s="115"/>
      <c r="AL557" s="115"/>
      <c r="AM557" s="115"/>
      <c r="AN557" s="115"/>
      <c r="AO557" s="115"/>
      <c r="AP557" s="115"/>
      <c r="AQ557" s="115"/>
      <c r="AR557" s="115"/>
      <c r="AS557" s="115"/>
      <c r="AT557" s="115"/>
      <c r="AU557" s="115"/>
      <c r="AV557" s="115"/>
      <c r="AW557" s="115"/>
      <c r="AX557" s="115"/>
      <c r="AY557" s="115"/>
      <c r="AZ557" s="115"/>
      <c r="BA557" s="115"/>
      <c r="BB557" s="115"/>
      <c r="BC557" s="115"/>
      <c r="BD557" s="115"/>
      <c r="BE557" s="115"/>
      <c r="BF557" s="115"/>
      <c r="BG557" s="115"/>
      <c r="BH557" s="115"/>
      <c r="BI557" s="115"/>
      <c r="BJ557" s="115"/>
      <c r="BK557" s="115"/>
      <c r="BL557" s="115"/>
      <c r="BM557" s="115"/>
      <c r="BN557" s="115"/>
      <c r="BO557" s="115"/>
      <c r="BP557" s="114"/>
      <c r="BQ557" s="114"/>
      <c r="BR557" s="114"/>
    </row>
    <row r="558" ht="15.75" customHeight="1">
      <c r="A558" s="114"/>
      <c r="B558" s="114"/>
      <c r="C558" s="114"/>
      <c r="D558" s="114"/>
      <c r="E558" s="114"/>
      <c r="F558" s="114"/>
      <c r="G558" s="114"/>
      <c r="H558" s="115"/>
      <c r="I558" s="115"/>
      <c r="J558" s="115"/>
      <c r="K558" s="115"/>
      <c r="L558" s="115"/>
      <c r="M558" s="115"/>
      <c r="N558" s="115"/>
      <c r="O558" s="115"/>
      <c r="P558" s="115"/>
      <c r="Q558" s="115"/>
      <c r="R558" s="115"/>
      <c r="S558" s="115"/>
      <c r="T558" s="115"/>
      <c r="U558" s="115"/>
      <c r="V558" s="115"/>
      <c r="W558" s="115"/>
      <c r="X558" s="115"/>
      <c r="Y558" s="115"/>
      <c r="Z558" s="115"/>
      <c r="AA558" s="115"/>
      <c r="AB558" s="115"/>
      <c r="AC558" s="115"/>
      <c r="AD558" s="115"/>
      <c r="AE558" s="115"/>
      <c r="AF558" s="115"/>
      <c r="AG558" s="115"/>
      <c r="AH558" s="115"/>
      <c r="AI558" s="115"/>
      <c r="AJ558" s="115"/>
      <c r="AK558" s="115"/>
      <c r="AL558" s="115"/>
      <c r="AM558" s="115"/>
      <c r="AN558" s="115"/>
      <c r="AO558" s="115"/>
      <c r="AP558" s="115"/>
      <c r="AQ558" s="115"/>
      <c r="AR558" s="115"/>
      <c r="AS558" s="115"/>
      <c r="AT558" s="115"/>
      <c r="AU558" s="115"/>
      <c r="AV558" s="115"/>
      <c r="AW558" s="115"/>
      <c r="AX558" s="115"/>
      <c r="AY558" s="115"/>
      <c r="AZ558" s="115"/>
      <c r="BA558" s="115"/>
      <c r="BB558" s="115"/>
      <c r="BC558" s="115"/>
      <c r="BD558" s="115"/>
      <c r="BE558" s="115"/>
      <c r="BF558" s="115"/>
      <c r="BG558" s="115"/>
      <c r="BH558" s="115"/>
      <c r="BI558" s="115"/>
      <c r="BJ558" s="115"/>
      <c r="BK558" s="115"/>
      <c r="BL558" s="115"/>
      <c r="BM558" s="115"/>
      <c r="BN558" s="115"/>
      <c r="BO558" s="115"/>
      <c r="BP558" s="114"/>
      <c r="BQ558" s="114"/>
      <c r="BR558" s="114"/>
    </row>
    <row r="559" ht="15.75" customHeight="1">
      <c r="A559" s="114"/>
      <c r="B559" s="114"/>
      <c r="C559" s="114"/>
      <c r="D559" s="114"/>
      <c r="E559" s="114"/>
      <c r="F559" s="114"/>
      <c r="G559" s="114"/>
      <c r="H559" s="115"/>
      <c r="I559" s="115"/>
      <c r="J559" s="115"/>
      <c r="K559" s="115"/>
      <c r="L559" s="115"/>
      <c r="M559" s="115"/>
      <c r="N559" s="115"/>
      <c r="O559" s="115"/>
      <c r="P559" s="115"/>
      <c r="Q559" s="115"/>
      <c r="R559" s="115"/>
      <c r="S559" s="115"/>
      <c r="T559" s="115"/>
      <c r="U559" s="115"/>
      <c r="V559" s="115"/>
      <c r="W559" s="115"/>
      <c r="X559" s="115"/>
      <c r="Y559" s="115"/>
      <c r="Z559" s="115"/>
      <c r="AA559" s="115"/>
      <c r="AB559" s="115"/>
      <c r="AC559" s="115"/>
      <c r="AD559" s="115"/>
      <c r="AE559" s="115"/>
      <c r="AF559" s="115"/>
      <c r="AG559" s="115"/>
      <c r="AH559" s="115"/>
      <c r="AI559" s="115"/>
      <c r="AJ559" s="115"/>
      <c r="AK559" s="115"/>
      <c r="AL559" s="115"/>
      <c r="AM559" s="115"/>
      <c r="AN559" s="115"/>
      <c r="AO559" s="115"/>
      <c r="AP559" s="115"/>
      <c r="AQ559" s="115"/>
      <c r="AR559" s="115"/>
      <c r="AS559" s="115"/>
      <c r="AT559" s="115"/>
      <c r="AU559" s="115"/>
      <c r="AV559" s="115"/>
      <c r="AW559" s="115"/>
      <c r="AX559" s="115"/>
      <c r="AY559" s="115"/>
      <c r="AZ559" s="115"/>
      <c r="BA559" s="115"/>
      <c r="BB559" s="115"/>
      <c r="BC559" s="115"/>
      <c r="BD559" s="115"/>
      <c r="BE559" s="115"/>
      <c r="BF559" s="115"/>
      <c r="BG559" s="115"/>
      <c r="BH559" s="115"/>
      <c r="BI559" s="115"/>
      <c r="BJ559" s="115"/>
      <c r="BK559" s="115"/>
      <c r="BL559" s="115"/>
      <c r="BM559" s="115"/>
      <c r="BN559" s="115"/>
      <c r="BO559" s="115"/>
      <c r="BP559" s="114"/>
      <c r="BQ559" s="114"/>
      <c r="BR559" s="114"/>
    </row>
    <row r="560" ht="15.75" customHeight="1">
      <c r="A560" s="114"/>
      <c r="B560" s="114"/>
      <c r="C560" s="114"/>
      <c r="D560" s="114"/>
      <c r="E560" s="114"/>
      <c r="F560" s="114"/>
      <c r="G560" s="114"/>
      <c r="H560" s="115"/>
      <c r="I560" s="115"/>
      <c r="J560" s="115"/>
      <c r="K560" s="115"/>
      <c r="L560" s="115"/>
      <c r="M560" s="115"/>
      <c r="N560" s="115"/>
      <c r="O560" s="115"/>
      <c r="P560" s="115"/>
      <c r="Q560" s="115"/>
      <c r="R560" s="115"/>
      <c r="S560" s="115"/>
      <c r="T560" s="115"/>
      <c r="U560" s="115"/>
      <c r="V560" s="115"/>
      <c r="W560" s="115"/>
      <c r="X560" s="115"/>
      <c r="Y560" s="115"/>
      <c r="Z560" s="115"/>
      <c r="AA560" s="115"/>
      <c r="AB560" s="115"/>
      <c r="AC560" s="115"/>
      <c r="AD560" s="115"/>
      <c r="AE560" s="115"/>
      <c r="AF560" s="115"/>
      <c r="AG560" s="115"/>
      <c r="AH560" s="115"/>
      <c r="AI560" s="115"/>
      <c r="AJ560" s="115"/>
      <c r="AK560" s="115"/>
      <c r="AL560" s="115"/>
      <c r="AM560" s="115"/>
      <c r="AN560" s="115"/>
      <c r="AO560" s="115"/>
      <c r="AP560" s="115"/>
      <c r="AQ560" s="115"/>
      <c r="AR560" s="115"/>
      <c r="AS560" s="115"/>
      <c r="AT560" s="115"/>
      <c r="AU560" s="115"/>
      <c r="AV560" s="115"/>
      <c r="AW560" s="115"/>
      <c r="AX560" s="115"/>
      <c r="AY560" s="115"/>
      <c r="AZ560" s="115"/>
      <c r="BA560" s="115"/>
      <c r="BB560" s="115"/>
      <c r="BC560" s="115"/>
      <c r="BD560" s="115"/>
      <c r="BE560" s="115"/>
      <c r="BF560" s="115"/>
      <c r="BG560" s="115"/>
      <c r="BH560" s="115"/>
      <c r="BI560" s="115"/>
      <c r="BJ560" s="115"/>
      <c r="BK560" s="115"/>
      <c r="BL560" s="115"/>
      <c r="BM560" s="115"/>
      <c r="BN560" s="115"/>
      <c r="BO560" s="115"/>
      <c r="BP560" s="114"/>
      <c r="BQ560" s="114"/>
      <c r="BR560" s="114"/>
    </row>
    <row r="561" ht="15.75" customHeight="1">
      <c r="A561" s="114"/>
      <c r="B561" s="114"/>
      <c r="C561" s="114"/>
      <c r="D561" s="114"/>
      <c r="E561" s="114"/>
      <c r="F561" s="114"/>
      <c r="G561" s="114"/>
      <c r="H561" s="115"/>
      <c r="I561" s="115"/>
      <c r="J561" s="115"/>
      <c r="K561" s="115"/>
      <c r="L561" s="115"/>
      <c r="M561" s="115"/>
      <c r="N561" s="115"/>
      <c r="O561" s="115"/>
      <c r="P561" s="115"/>
      <c r="Q561" s="115"/>
      <c r="R561" s="115"/>
      <c r="S561" s="115"/>
      <c r="T561" s="115"/>
      <c r="U561" s="115"/>
      <c r="V561" s="115"/>
      <c r="W561" s="115"/>
      <c r="X561" s="115"/>
      <c r="Y561" s="115"/>
      <c r="Z561" s="115"/>
      <c r="AA561" s="115"/>
      <c r="AB561" s="115"/>
      <c r="AC561" s="115"/>
      <c r="AD561" s="115"/>
      <c r="AE561" s="115"/>
      <c r="AF561" s="115"/>
      <c r="AG561" s="115"/>
      <c r="AH561" s="115"/>
      <c r="AI561" s="115"/>
      <c r="AJ561" s="115"/>
      <c r="AK561" s="115"/>
      <c r="AL561" s="115"/>
      <c r="AM561" s="115"/>
      <c r="AN561" s="115"/>
      <c r="AO561" s="115"/>
      <c r="AP561" s="115"/>
      <c r="AQ561" s="115"/>
      <c r="AR561" s="115"/>
      <c r="AS561" s="115"/>
      <c r="AT561" s="115"/>
      <c r="AU561" s="115"/>
      <c r="AV561" s="115"/>
      <c r="AW561" s="115"/>
      <c r="AX561" s="115"/>
      <c r="AY561" s="115"/>
      <c r="AZ561" s="115"/>
      <c r="BA561" s="115"/>
      <c r="BB561" s="115"/>
      <c r="BC561" s="115"/>
      <c r="BD561" s="115"/>
      <c r="BE561" s="115"/>
      <c r="BF561" s="115"/>
      <c r="BG561" s="115"/>
      <c r="BH561" s="115"/>
      <c r="BI561" s="115"/>
      <c r="BJ561" s="115"/>
      <c r="BK561" s="115"/>
      <c r="BL561" s="115"/>
      <c r="BM561" s="115"/>
      <c r="BN561" s="115"/>
      <c r="BO561" s="115"/>
      <c r="BP561" s="114"/>
      <c r="BQ561" s="114"/>
      <c r="BR561" s="114"/>
    </row>
    <row r="562" ht="15.75" customHeight="1">
      <c r="A562" s="114"/>
      <c r="B562" s="114"/>
      <c r="C562" s="114"/>
      <c r="D562" s="114"/>
      <c r="E562" s="114"/>
      <c r="F562" s="114"/>
      <c r="G562" s="114"/>
      <c r="H562" s="115"/>
      <c r="I562" s="115"/>
      <c r="J562" s="115"/>
      <c r="K562" s="115"/>
      <c r="L562" s="115"/>
      <c r="M562" s="115"/>
      <c r="N562" s="115"/>
      <c r="O562" s="115"/>
      <c r="P562" s="115"/>
      <c r="Q562" s="115"/>
      <c r="R562" s="115"/>
      <c r="S562" s="115"/>
      <c r="T562" s="115"/>
      <c r="U562" s="115"/>
      <c r="V562" s="115"/>
      <c r="W562" s="115"/>
      <c r="X562" s="115"/>
      <c r="Y562" s="115"/>
      <c r="Z562" s="115"/>
      <c r="AA562" s="115"/>
      <c r="AB562" s="115"/>
      <c r="AC562" s="115"/>
      <c r="AD562" s="115"/>
      <c r="AE562" s="115"/>
      <c r="AF562" s="115"/>
      <c r="AG562" s="115"/>
      <c r="AH562" s="115"/>
      <c r="AI562" s="115"/>
      <c r="AJ562" s="115"/>
      <c r="AK562" s="115"/>
      <c r="AL562" s="115"/>
      <c r="AM562" s="115"/>
      <c r="AN562" s="115"/>
      <c r="AO562" s="115"/>
      <c r="AP562" s="115"/>
      <c r="AQ562" s="115"/>
      <c r="AR562" s="115"/>
      <c r="AS562" s="115"/>
      <c r="AT562" s="115"/>
      <c r="AU562" s="115"/>
      <c r="AV562" s="115"/>
      <c r="AW562" s="115"/>
      <c r="AX562" s="115"/>
      <c r="AY562" s="115"/>
      <c r="AZ562" s="115"/>
      <c r="BA562" s="115"/>
      <c r="BB562" s="115"/>
      <c r="BC562" s="115"/>
      <c r="BD562" s="115"/>
      <c r="BE562" s="115"/>
      <c r="BF562" s="115"/>
      <c r="BG562" s="115"/>
      <c r="BH562" s="115"/>
      <c r="BI562" s="115"/>
      <c r="BJ562" s="115"/>
      <c r="BK562" s="115"/>
      <c r="BL562" s="115"/>
      <c r="BM562" s="115"/>
      <c r="BN562" s="115"/>
      <c r="BO562" s="115"/>
      <c r="BP562" s="114"/>
      <c r="BQ562" s="114"/>
      <c r="BR562" s="114"/>
    </row>
    <row r="563" ht="15.75" customHeight="1">
      <c r="A563" s="114"/>
      <c r="B563" s="114"/>
      <c r="C563" s="114"/>
      <c r="D563" s="114"/>
      <c r="E563" s="114"/>
      <c r="F563" s="114"/>
      <c r="G563" s="114"/>
      <c r="H563" s="115"/>
      <c r="I563" s="115"/>
      <c r="J563" s="115"/>
      <c r="K563" s="115"/>
      <c r="L563" s="115"/>
      <c r="M563" s="115"/>
      <c r="N563" s="115"/>
      <c r="O563" s="115"/>
      <c r="P563" s="115"/>
      <c r="Q563" s="115"/>
      <c r="R563" s="115"/>
      <c r="S563" s="115"/>
      <c r="T563" s="115"/>
      <c r="U563" s="115"/>
      <c r="V563" s="115"/>
      <c r="W563" s="115"/>
      <c r="X563" s="115"/>
      <c r="Y563" s="115"/>
      <c r="Z563" s="115"/>
      <c r="AA563" s="115"/>
      <c r="AB563" s="115"/>
      <c r="AC563" s="115"/>
      <c r="AD563" s="115"/>
      <c r="AE563" s="115"/>
      <c r="AF563" s="115"/>
      <c r="AG563" s="115"/>
      <c r="AH563" s="115"/>
      <c r="AI563" s="115"/>
      <c r="AJ563" s="115"/>
      <c r="AK563" s="115"/>
      <c r="AL563" s="115"/>
      <c r="AM563" s="115"/>
      <c r="AN563" s="115"/>
      <c r="AO563" s="115"/>
      <c r="AP563" s="115"/>
      <c r="AQ563" s="115"/>
      <c r="AR563" s="115"/>
      <c r="AS563" s="115"/>
      <c r="AT563" s="115"/>
      <c r="AU563" s="115"/>
      <c r="AV563" s="115"/>
      <c r="AW563" s="115"/>
      <c r="AX563" s="115"/>
      <c r="AY563" s="115"/>
      <c r="AZ563" s="115"/>
      <c r="BA563" s="115"/>
      <c r="BB563" s="115"/>
      <c r="BC563" s="115"/>
      <c r="BD563" s="115"/>
      <c r="BE563" s="115"/>
      <c r="BF563" s="115"/>
      <c r="BG563" s="115"/>
      <c r="BH563" s="115"/>
      <c r="BI563" s="115"/>
      <c r="BJ563" s="115"/>
      <c r="BK563" s="115"/>
      <c r="BL563" s="115"/>
      <c r="BM563" s="115"/>
      <c r="BN563" s="115"/>
      <c r="BO563" s="115"/>
      <c r="BP563" s="114"/>
      <c r="BQ563" s="114"/>
      <c r="BR563" s="114"/>
    </row>
    <row r="564" ht="15.75" customHeight="1">
      <c r="A564" s="114"/>
      <c r="B564" s="114"/>
      <c r="C564" s="114"/>
      <c r="D564" s="114"/>
      <c r="E564" s="114"/>
      <c r="F564" s="114"/>
      <c r="G564" s="114"/>
      <c r="H564" s="115"/>
      <c r="I564" s="115"/>
      <c r="J564" s="115"/>
      <c r="K564" s="115"/>
      <c r="L564" s="115"/>
      <c r="M564" s="115"/>
      <c r="N564" s="115"/>
      <c r="O564" s="115"/>
      <c r="P564" s="115"/>
      <c r="Q564" s="115"/>
      <c r="R564" s="115"/>
      <c r="S564" s="115"/>
      <c r="T564" s="115"/>
      <c r="U564" s="115"/>
      <c r="V564" s="115"/>
      <c r="W564" s="115"/>
      <c r="X564" s="115"/>
      <c r="Y564" s="115"/>
      <c r="Z564" s="115"/>
      <c r="AA564" s="115"/>
      <c r="AB564" s="115"/>
      <c r="AC564" s="115"/>
      <c r="AD564" s="115"/>
      <c r="AE564" s="115"/>
      <c r="AF564" s="115"/>
      <c r="AG564" s="115"/>
      <c r="AH564" s="115"/>
      <c r="AI564" s="115"/>
      <c r="AJ564" s="115"/>
      <c r="AK564" s="115"/>
      <c r="AL564" s="115"/>
      <c r="AM564" s="115"/>
      <c r="AN564" s="115"/>
      <c r="AO564" s="115"/>
      <c r="AP564" s="115"/>
      <c r="AQ564" s="115"/>
      <c r="AR564" s="115"/>
      <c r="AS564" s="115"/>
      <c r="AT564" s="115"/>
      <c r="AU564" s="115"/>
      <c r="AV564" s="115"/>
      <c r="AW564" s="115"/>
      <c r="AX564" s="115"/>
      <c r="AY564" s="115"/>
      <c r="AZ564" s="115"/>
      <c r="BA564" s="115"/>
      <c r="BB564" s="115"/>
      <c r="BC564" s="115"/>
      <c r="BD564" s="115"/>
      <c r="BE564" s="115"/>
      <c r="BF564" s="115"/>
      <c r="BG564" s="115"/>
      <c r="BH564" s="115"/>
      <c r="BI564" s="115"/>
      <c r="BJ564" s="115"/>
      <c r="BK564" s="115"/>
      <c r="BL564" s="115"/>
      <c r="BM564" s="115"/>
      <c r="BN564" s="115"/>
      <c r="BO564" s="115"/>
      <c r="BP564" s="114"/>
      <c r="BQ564" s="114"/>
      <c r="BR564" s="114"/>
    </row>
    <row r="565" ht="15.75" customHeight="1">
      <c r="A565" s="114"/>
      <c r="B565" s="114"/>
      <c r="C565" s="114"/>
      <c r="D565" s="114"/>
      <c r="E565" s="114"/>
      <c r="F565" s="114"/>
      <c r="G565" s="114"/>
      <c r="H565" s="115"/>
      <c r="I565" s="115"/>
      <c r="J565" s="115"/>
      <c r="K565" s="115"/>
      <c r="L565" s="115"/>
      <c r="M565" s="115"/>
      <c r="N565" s="115"/>
      <c r="O565" s="115"/>
      <c r="P565" s="115"/>
      <c r="Q565" s="115"/>
      <c r="R565" s="115"/>
      <c r="S565" s="115"/>
      <c r="T565" s="115"/>
      <c r="U565" s="115"/>
      <c r="V565" s="115"/>
      <c r="W565" s="115"/>
      <c r="X565" s="115"/>
      <c r="Y565" s="115"/>
      <c r="Z565" s="115"/>
      <c r="AA565" s="115"/>
      <c r="AB565" s="115"/>
      <c r="AC565" s="115"/>
      <c r="AD565" s="115"/>
      <c r="AE565" s="115"/>
      <c r="AF565" s="115"/>
      <c r="AG565" s="115"/>
      <c r="AH565" s="115"/>
      <c r="AI565" s="115"/>
      <c r="AJ565" s="115"/>
      <c r="AK565" s="115"/>
      <c r="AL565" s="115"/>
      <c r="AM565" s="115"/>
      <c r="AN565" s="115"/>
      <c r="AO565" s="115"/>
      <c r="AP565" s="115"/>
      <c r="AQ565" s="115"/>
      <c r="AR565" s="115"/>
      <c r="AS565" s="115"/>
      <c r="AT565" s="115"/>
      <c r="AU565" s="115"/>
      <c r="AV565" s="115"/>
      <c r="AW565" s="115"/>
      <c r="AX565" s="115"/>
      <c r="AY565" s="115"/>
      <c r="AZ565" s="115"/>
      <c r="BA565" s="115"/>
      <c r="BB565" s="115"/>
      <c r="BC565" s="115"/>
      <c r="BD565" s="115"/>
      <c r="BE565" s="115"/>
      <c r="BF565" s="115"/>
      <c r="BG565" s="115"/>
      <c r="BH565" s="115"/>
      <c r="BI565" s="115"/>
      <c r="BJ565" s="115"/>
      <c r="BK565" s="115"/>
      <c r="BL565" s="115"/>
      <c r="BM565" s="115"/>
      <c r="BN565" s="115"/>
      <c r="BO565" s="115"/>
      <c r="BP565" s="114"/>
      <c r="BQ565" s="114"/>
      <c r="BR565" s="114"/>
    </row>
    <row r="566" ht="15.75" customHeight="1">
      <c r="A566" s="114"/>
      <c r="B566" s="114"/>
      <c r="C566" s="114"/>
      <c r="D566" s="114"/>
      <c r="E566" s="114"/>
      <c r="F566" s="114"/>
      <c r="G566" s="114"/>
      <c r="H566" s="115"/>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5"/>
      <c r="AL566" s="115"/>
      <c r="AM566" s="115"/>
      <c r="AN566" s="115"/>
      <c r="AO566" s="115"/>
      <c r="AP566" s="115"/>
      <c r="AQ566" s="115"/>
      <c r="AR566" s="115"/>
      <c r="AS566" s="115"/>
      <c r="AT566" s="115"/>
      <c r="AU566" s="115"/>
      <c r="AV566" s="115"/>
      <c r="AW566" s="115"/>
      <c r="AX566" s="115"/>
      <c r="AY566" s="115"/>
      <c r="AZ566" s="115"/>
      <c r="BA566" s="115"/>
      <c r="BB566" s="115"/>
      <c r="BC566" s="115"/>
      <c r="BD566" s="115"/>
      <c r="BE566" s="115"/>
      <c r="BF566" s="115"/>
      <c r="BG566" s="115"/>
      <c r="BH566" s="115"/>
      <c r="BI566" s="115"/>
      <c r="BJ566" s="115"/>
      <c r="BK566" s="115"/>
      <c r="BL566" s="115"/>
      <c r="BM566" s="115"/>
      <c r="BN566" s="115"/>
      <c r="BO566" s="115"/>
      <c r="BP566" s="114"/>
      <c r="BQ566" s="114"/>
      <c r="BR566" s="114"/>
    </row>
    <row r="567" ht="15.75" customHeight="1">
      <c r="A567" s="114"/>
      <c r="B567" s="114"/>
      <c r="C567" s="114"/>
      <c r="D567" s="114"/>
      <c r="E567" s="114"/>
      <c r="F567" s="114"/>
      <c r="G567" s="114"/>
      <c r="H567" s="115"/>
      <c r="I567" s="115"/>
      <c r="J567" s="115"/>
      <c r="K567" s="115"/>
      <c r="L567" s="115"/>
      <c r="M567" s="115"/>
      <c r="N567" s="115"/>
      <c r="O567" s="115"/>
      <c r="P567" s="115"/>
      <c r="Q567" s="115"/>
      <c r="R567" s="115"/>
      <c r="S567" s="115"/>
      <c r="T567" s="115"/>
      <c r="U567" s="115"/>
      <c r="V567" s="115"/>
      <c r="W567" s="115"/>
      <c r="X567" s="115"/>
      <c r="Y567" s="115"/>
      <c r="Z567" s="115"/>
      <c r="AA567" s="115"/>
      <c r="AB567" s="115"/>
      <c r="AC567" s="115"/>
      <c r="AD567" s="115"/>
      <c r="AE567" s="115"/>
      <c r="AF567" s="115"/>
      <c r="AG567" s="115"/>
      <c r="AH567" s="115"/>
      <c r="AI567" s="115"/>
      <c r="AJ567" s="115"/>
      <c r="AK567" s="115"/>
      <c r="AL567" s="115"/>
      <c r="AM567" s="115"/>
      <c r="AN567" s="115"/>
      <c r="AO567" s="115"/>
      <c r="AP567" s="115"/>
      <c r="AQ567" s="115"/>
      <c r="AR567" s="115"/>
      <c r="AS567" s="115"/>
      <c r="AT567" s="115"/>
      <c r="AU567" s="115"/>
      <c r="AV567" s="115"/>
      <c r="AW567" s="115"/>
      <c r="AX567" s="115"/>
      <c r="AY567" s="115"/>
      <c r="AZ567" s="115"/>
      <c r="BA567" s="115"/>
      <c r="BB567" s="115"/>
      <c r="BC567" s="115"/>
      <c r="BD567" s="115"/>
      <c r="BE567" s="115"/>
      <c r="BF567" s="115"/>
      <c r="BG567" s="115"/>
      <c r="BH567" s="115"/>
      <c r="BI567" s="115"/>
      <c r="BJ567" s="115"/>
      <c r="BK567" s="115"/>
      <c r="BL567" s="115"/>
      <c r="BM567" s="115"/>
      <c r="BN567" s="115"/>
      <c r="BO567" s="115"/>
      <c r="BP567" s="114"/>
      <c r="BQ567" s="114"/>
      <c r="BR567" s="114"/>
    </row>
    <row r="568" ht="15.75" customHeight="1">
      <c r="A568" s="114"/>
      <c r="B568" s="114"/>
      <c r="C568" s="114"/>
      <c r="D568" s="114"/>
      <c r="E568" s="114"/>
      <c r="F568" s="114"/>
      <c r="G568" s="114"/>
      <c r="H568" s="115"/>
      <c r="I568" s="115"/>
      <c r="J568" s="115"/>
      <c r="K568" s="115"/>
      <c r="L568" s="115"/>
      <c r="M568" s="115"/>
      <c r="N568" s="115"/>
      <c r="O568" s="115"/>
      <c r="P568" s="115"/>
      <c r="Q568" s="115"/>
      <c r="R568" s="115"/>
      <c r="S568" s="115"/>
      <c r="T568" s="115"/>
      <c r="U568" s="115"/>
      <c r="V568" s="115"/>
      <c r="W568" s="115"/>
      <c r="X568" s="115"/>
      <c r="Y568" s="115"/>
      <c r="Z568" s="115"/>
      <c r="AA568" s="115"/>
      <c r="AB568" s="115"/>
      <c r="AC568" s="115"/>
      <c r="AD568" s="115"/>
      <c r="AE568" s="115"/>
      <c r="AF568" s="115"/>
      <c r="AG568" s="115"/>
      <c r="AH568" s="115"/>
      <c r="AI568" s="115"/>
      <c r="AJ568" s="115"/>
      <c r="AK568" s="115"/>
      <c r="AL568" s="115"/>
      <c r="AM568" s="115"/>
      <c r="AN568" s="115"/>
      <c r="AO568" s="115"/>
      <c r="AP568" s="115"/>
      <c r="AQ568" s="115"/>
      <c r="AR568" s="115"/>
      <c r="AS568" s="115"/>
      <c r="AT568" s="115"/>
      <c r="AU568" s="115"/>
      <c r="AV568" s="115"/>
      <c r="AW568" s="115"/>
      <c r="AX568" s="115"/>
      <c r="AY568" s="115"/>
      <c r="AZ568" s="115"/>
      <c r="BA568" s="115"/>
      <c r="BB568" s="115"/>
      <c r="BC568" s="115"/>
      <c r="BD568" s="115"/>
      <c r="BE568" s="115"/>
      <c r="BF568" s="115"/>
      <c r="BG568" s="115"/>
      <c r="BH568" s="115"/>
      <c r="BI568" s="115"/>
      <c r="BJ568" s="115"/>
      <c r="BK568" s="115"/>
      <c r="BL568" s="115"/>
      <c r="BM568" s="115"/>
      <c r="BN568" s="115"/>
      <c r="BO568" s="115"/>
      <c r="BP568" s="114"/>
      <c r="BQ568" s="114"/>
      <c r="BR568" s="114"/>
    </row>
    <row r="569" ht="15.75" customHeight="1">
      <c r="A569" s="114"/>
      <c r="B569" s="114"/>
      <c r="C569" s="114"/>
      <c r="D569" s="114"/>
      <c r="E569" s="114"/>
      <c r="F569" s="114"/>
      <c r="G569" s="114"/>
      <c r="H569" s="115"/>
      <c r="I569" s="115"/>
      <c r="J569" s="115"/>
      <c r="K569" s="115"/>
      <c r="L569" s="115"/>
      <c r="M569" s="115"/>
      <c r="N569" s="115"/>
      <c r="O569" s="115"/>
      <c r="P569" s="115"/>
      <c r="Q569" s="115"/>
      <c r="R569" s="115"/>
      <c r="S569" s="115"/>
      <c r="T569" s="115"/>
      <c r="U569" s="115"/>
      <c r="V569" s="115"/>
      <c r="W569" s="115"/>
      <c r="X569" s="115"/>
      <c r="Y569" s="115"/>
      <c r="Z569" s="115"/>
      <c r="AA569" s="115"/>
      <c r="AB569" s="115"/>
      <c r="AC569" s="115"/>
      <c r="AD569" s="115"/>
      <c r="AE569" s="115"/>
      <c r="AF569" s="115"/>
      <c r="AG569" s="115"/>
      <c r="AH569" s="115"/>
      <c r="AI569" s="115"/>
      <c r="AJ569" s="115"/>
      <c r="AK569" s="115"/>
      <c r="AL569" s="115"/>
      <c r="AM569" s="115"/>
      <c r="AN569" s="115"/>
      <c r="AO569" s="115"/>
      <c r="AP569" s="115"/>
      <c r="AQ569" s="115"/>
      <c r="AR569" s="115"/>
      <c r="AS569" s="115"/>
      <c r="AT569" s="115"/>
      <c r="AU569" s="115"/>
      <c r="AV569" s="115"/>
      <c r="AW569" s="115"/>
      <c r="AX569" s="115"/>
      <c r="AY569" s="115"/>
      <c r="AZ569" s="115"/>
      <c r="BA569" s="115"/>
      <c r="BB569" s="115"/>
      <c r="BC569" s="115"/>
      <c r="BD569" s="115"/>
      <c r="BE569" s="115"/>
      <c r="BF569" s="115"/>
      <c r="BG569" s="115"/>
      <c r="BH569" s="115"/>
      <c r="BI569" s="115"/>
      <c r="BJ569" s="115"/>
      <c r="BK569" s="115"/>
      <c r="BL569" s="115"/>
      <c r="BM569" s="115"/>
      <c r="BN569" s="115"/>
      <c r="BO569" s="115"/>
      <c r="BP569" s="114"/>
      <c r="BQ569" s="114"/>
      <c r="BR569" s="114"/>
    </row>
    <row r="570" ht="15.75" customHeight="1">
      <c r="A570" s="114"/>
      <c r="B570" s="114"/>
      <c r="C570" s="114"/>
      <c r="D570" s="114"/>
      <c r="E570" s="114"/>
      <c r="F570" s="114"/>
      <c r="G570" s="114"/>
      <c r="H570" s="115"/>
      <c r="I570" s="115"/>
      <c r="J570" s="115"/>
      <c r="K570" s="115"/>
      <c r="L570" s="115"/>
      <c r="M570" s="115"/>
      <c r="N570" s="115"/>
      <c r="O570" s="115"/>
      <c r="P570" s="115"/>
      <c r="Q570" s="115"/>
      <c r="R570" s="115"/>
      <c r="S570" s="115"/>
      <c r="T570" s="115"/>
      <c r="U570" s="115"/>
      <c r="V570" s="115"/>
      <c r="W570" s="115"/>
      <c r="X570" s="115"/>
      <c r="Y570" s="115"/>
      <c r="Z570" s="115"/>
      <c r="AA570" s="115"/>
      <c r="AB570" s="115"/>
      <c r="AC570" s="115"/>
      <c r="AD570" s="115"/>
      <c r="AE570" s="115"/>
      <c r="AF570" s="115"/>
      <c r="AG570" s="115"/>
      <c r="AH570" s="115"/>
      <c r="AI570" s="115"/>
      <c r="AJ570" s="115"/>
      <c r="AK570" s="115"/>
      <c r="AL570" s="115"/>
      <c r="AM570" s="115"/>
      <c r="AN570" s="115"/>
      <c r="AO570" s="115"/>
      <c r="AP570" s="115"/>
      <c r="AQ570" s="115"/>
      <c r="AR570" s="115"/>
      <c r="AS570" s="115"/>
      <c r="AT570" s="115"/>
      <c r="AU570" s="115"/>
      <c r="AV570" s="115"/>
      <c r="AW570" s="115"/>
      <c r="AX570" s="115"/>
      <c r="AY570" s="115"/>
      <c r="AZ570" s="115"/>
      <c r="BA570" s="115"/>
      <c r="BB570" s="115"/>
      <c r="BC570" s="115"/>
      <c r="BD570" s="115"/>
      <c r="BE570" s="115"/>
      <c r="BF570" s="115"/>
      <c r="BG570" s="115"/>
      <c r="BH570" s="115"/>
      <c r="BI570" s="115"/>
      <c r="BJ570" s="115"/>
      <c r="BK570" s="115"/>
      <c r="BL570" s="115"/>
      <c r="BM570" s="115"/>
      <c r="BN570" s="115"/>
      <c r="BO570" s="115"/>
      <c r="BP570" s="114"/>
      <c r="BQ570" s="114"/>
      <c r="BR570" s="114"/>
    </row>
    <row r="571" ht="15.75" customHeight="1">
      <c r="A571" s="114"/>
      <c r="B571" s="114"/>
      <c r="C571" s="114"/>
      <c r="D571" s="114"/>
      <c r="E571" s="114"/>
      <c r="F571" s="114"/>
      <c r="G571" s="114"/>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5"/>
      <c r="AL571" s="115"/>
      <c r="AM571" s="115"/>
      <c r="AN571" s="115"/>
      <c r="AO571" s="115"/>
      <c r="AP571" s="115"/>
      <c r="AQ571" s="115"/>
      <c r="AR571" s="115"/>
      <c r="AS571" s="115"/>
      <c r="AT571" s="115"/>
      <c r="AU571" s="115"/>
      <c r="AV571" s="115"/>
      <c r="AW571" s="115"/>
      <c r="AX571" s="115"/>
      <c r="AY571" s="115"/>
      <c r="AZ571" s="115"/>
      <c r="BA571" s="115"/>
      <c r="BB571" s="115"/>
      <c r="BC571" s="115"/>
      <c r="BD571" s="115"/>
      <c r="BE571" s="115"/>
      <c r="BF571" s="115"/>
      <c r="BG571" s="115"/>
      <c r="BH571" s="115"/>
      <c r="BI571" s="115"/>
      <c r="BJ571" s="115"/>
      <c r="BK571" s="115"/>
      <c r="BL571" s="115"/>
      <c r="BM571" s="115"/>
      <c r="BN571" s="115"/>
      <c r="BO571" s="115"/>
      <c r="BP571" s="114"/>
      <c r="BQ571" s="114"/>
      <c r="BR571" s="114"/>
    </row>
    <row r="572" ht="15.75" customHeight="1">
      <c r="A572" s="114"/>
      <c r="B572" s="114"/>
      <c r="C572" s="114"/>
      <c r="D572" s="114"/>
      <c r="E572" s="114"/>
      <c r="F572" s="114"/>
      <c r="G572" s="114"/>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5"/>
      <c r="AY572" s="115"/>
      <c r="AZ572" s="115"/>
      <c r="BA572" s="115"/>
      <c r="BB572" s="115"/>
      <c r="BC572" s="115"/>
      <c r="BD572" s="115"/>
      <c r="BE572" s="115"/>
      <c r="BF572" s="115"/>
      <c r="BG572" s="115"/>
      <c r="BH572" s="115"/>
      <c r="BI572" s="115"/>
      <c r="BJ572" s="115"/>
      <c r="BK572" s="115"/>
      <c r="BL572" s="115"/>
      <c r="BM572" s="115"/>
      <c r="BN572" s="115"/>
      <c r="BO572" s="115"/>
      <c r="BP572" s="114"/>
      <c r="BQ572" s="114"/>
      <c r="BR572" s="114"/>
    </row>
    <row r="573" ht="15.75" customHeight="1">
      <c r="A573" s="114"/>
      <c r="B573" s="114"/>
      <c r="C573" s="114"/>
      <c r="D573" s="114"/>
      <c r="E573" s="114"/>
      <c r="F573" s="114"/>
      <c r="G573" s="114"/>
      <c r="H573" s="115"/>
      <c r="I573" s="115"/>
      <c r="J573" s="115"/>
      <c r="K573" s="115"/>
      <c r="L573" s="115"/>
      <c r="M573" s="115"/>
      <c r="N573" s="115"/>
      <c r="O573" s="115"/>
      <c r="P573" s="115"/>
      <c r="Q573" s="115"/>
      <c r="R573" s="115"/>
      <c r="S573" s="115"/>
      <c r="T573" s="115"/>
      <c r="U573" s="115"/>
      <c r="V573" s="115"/>
      <c r="W573" s="115"/>
      <c r="X573" s="115"/>
      <c r="Y573" s="115"/>
      <c r="Z573" s="115"/>
      <c r="AA573" s="115"/>
      <c r="AB573" s="115"/>
      <c r="AC573" s="115"/>
      <c r="AD573" s="115"/>
      <c r="AE573" s="115"/>
      <c r="AF573" s="115"/>
      <c r="AG573" s="115"/>
      <c r="AH573" s="115"/>
      <c r="AI573" s="115"/>
      <c r="AJ573" s="115"/>
      <c r="AK573" s="115"/>
      <c r="AL573" s="115"/>
      <c r="AM573" s="115"/>
      <c r="AN573" s="115"/>
      <c r="AO573" s="115"/>
      <c r="AP573" s="115"/>
      <c r="AQ573" s="115"/>
      <c r="AR573" s="115"/>
      <c r="AS573" s="115"/>
      <c r="AT573" s="115"/>
      <c r="AU573" s="115"/>
      <c r="AV573" s="115"/>
      <c r="AW573" s="115"/>
      <c r="AX573" s="115"/>
      <c r="AY573" s="115"/>
      <c r="AZ573" s="115"/>
      <c r="BA573" s="115"/>
      <c r="BB573" s="115"/>
      <c r="BC573" s="115"/>
      <c r="BD573" s="115"/>
      <c r="BE573" s="115"/>
      <c r="BF573" s="115"/>
      <c r="BG573" s="115"/>
      <c r="BH573" s="115"/>
      <c r="BI573" s="115"/>
      <c r="BJ573" s="115"/>
      <c r="BK573" s="115"/>
      <c r="BL573" s="115"/>
      <c r="BM573" s="115"/>
      <c r="BN573" s="115"/>
      <c r="BO573" s="115"/>
      <c r="BP573" s="114"/>
      <c r="BQ573" s="114"/>
      <c r="BR573" s="114"/>
    </row>
    <row r="574" ht="15.75" customHeight="1">
      <c r="A574" s="114"/>
      <c r="B574" s="114"/>
      <c r="C574" s="114"/>
      <c r="D574" s="114"/>
      <c r="E574" s="114"/>
      <c r="F574" s="114"/>
      <c r="G574" s="114"/>
      <c r="H574" s="115"/>
      <c r="I574" s="115"/>
      <c r="J574" s="115"/>
      <c r="K574" s="115"/>
      <c r="L574" s="115"/>
      <c r="M574" s="115"/>
      <c r="N574" s="115"/>
      <c r="O574" s="115"/>
      <c r="P574" s="115"/>
      <c r="Q574" s="115"/>
      <c r="R574" s="115"/>
      <c r="S574" s="115"/>
      <c r="T574" s="115"/>
      <c r="U574" s="115"/>
      <c r="V574" s="115"/>
      <c r="W574" s="115"/>
      <c r="X574" s="115"/>
      <c r="Y574" s="115"/>
      <c r="Z574" s="115"/>
      <c r="AA574" s="115"/>
      <c r="AB574" s="115"/>
      <c r="AC574" s="115"/>
      <c r="AD574" s="115"/>
      <c r="AE574" s="115"/>
      <c r="AF574" s="115"/>
      <c r="AG574" s="115"/>
      <c r="AH574" s="115"/>
      <c r="AI574" s="115"/>
      <c r="AJ574" s="115"/>
      <c r="AK574" s="115"/>
      <c r="AL574" s="115"/>
      <c r="AM574" s="115"/>
      <c r="AN574" s="115"/>
      <c r="AO574" s="115"/>
      <c r="AP574" s="115"/>
      <c r="AQ574" s="115"/>
      <c r="AR574" s="115"/>
      <c r="AS574" s="115"/>
      <c r="AT574" s="115"/>
      <c r="AU574" s="115"/>
      <c r="AV574" s="115"/>
      <c r="AW574" s="115"/>
      <c r="AX574" s="115"/>
      <c r="AY574" s="115"/>
      <c r="AZ574" s="115"/>
      <c r="BA574" s="115"/>
      <c r="BB574" s="115"/>
      <c r="BC574" s="115"/>
      <c r="BD574" s="115"/>
      <c r="BE574" s="115"/>
      <c r="BF574" s="115"/>
      <c r="BG574" s="115"/>
      <c r="BH574" s="115"/>
      <c r="BI574" s="115"/>
      <c r="BJ574" s="115"/>
      <c r="BK574" s="115"/>
      <c r="BL574" s="115"/>
      <c r="BM574" s="115"/>
      <c r="BN574" s="115"/>
      <c r="BO574" s="115"/>
      <c r="BP574" s="114"/>
      <c r="BQ574" s="114"/>
      <c r="BR574" s="114"/>
    </row>
    <row r="575" ht="15.75" customHeight="1">
      <c r="A575" s="114"/>
      <c r="B575" s="114"/>
      <c r="C575" s="114"/>
      <c r="D575" s="114"/>
      <c r="E575" s="114"/>
      <c r="F575" s="114"/>
      <c r="G575" s="114"/>
      <c r="H575" s="115"/>
      <c r="I575" s="115"/>
      <c r="J575" s="115"/>
      <c r="K575" s="115"/>
      <c r="L575" s="115"/>
      <c r="M575" s="115"/>
      <c r="N575" s="115"/>
      <c r="O575" s="115"/>
      <c r="P575" s="115"/>
      <c r="Q575" s="115"/>
      <c r="R575" s="115"/>
      <c r="S575" s="115"/>
      <c r="T575" s="115"/>
      <c r="U575" s="115"/>
      <c r="V575" s="115"/>
      <c r="W575" s="115"/>
      <c r="X575" s="115"/>
      <c r="Y575" s="115"/>
      <c r="Z575" s="115"/>
      <c r="AA575" s="115"/>
      <c r="AB575" s="115"/>
      <c r="AC575" s="115"/>
      <c r="AD575" s="115"/>
      <c r="AE575" s="115"/>
      <c r="AF575" s="115"/>
      <c r="AG575" s="115"/>
      <c r="AH575" s="115"/>
      <c r="AI575" s="115"/>
      <c r="AJ575" s="115"/>
      <c r="AK575" s="115"/>
      <c r="AL575" s="115"/>
      <c r="AM575" s="115"/>
      <c r="AN575" s="115"/>
      <c r="AO575" s="115"/>
      <c r="AP575" s="115"/>
      <c r="AQ575" s="115"/>
      <c r="AR575" s="115"/>
      <c r="AS575" s="115"/>
      <c r="AT575" s="115"/>
      <c r="AU575" s="115"/>
      <c r="AV575" s="115"/>
      <c r="AW575" s="115"/>
      <c r="AX575" s="115"/>
      <c r="AY575" s="115"/>
      <c r="AZ575" s="115"/>
      <c r="BA575" s="115"/>
      <c r="BB575" s="115"/>
      <c r="BC575" s="115"/>
      <c r="BD575" s="115"/>
      <c r="BE575" s="115"/>
      <c r="BF575" s="115"/>
      <c r="BG575" s="115"/>
      <c r="BH575" s="115"/>
      <c r="BI575" s="115"/>
      <c r="BJ575" s="115"/>
      <c r="BK575" s="115"/>
      <c r="BL575" s="115"/>
      <c r="BM575" s="115"/>
      <c r="BN575" s="115"/>
      <c r="BO575" s="115"/>
      <c r="BP575" s="114"/>
      <c r="BQ575" s="114"/>
      <c r="BR575" s="114"/>
    </row>
    <row r="576" ht="15.75" customHeight="1">
      <c r="A576" s="114"/>
      <c r="B576" s="114"/>
      <c r="C576" s="114"/>
      <c r="D576" s="114"/>
      <c r="E576" s="114"/>
      <c r="F576" s="114"/>
      <c r="G576" s="114"/>
      <c r="H576" s="115"/>
      <c r="I576" s="115"/>
      <c r="J576" s="115"/>
      <c r="K576" s="115"/>
      <c r="L576" s="115"/>
      <c r="M576" s="115"/>
      <c r="N576" s="115"/>
      <c r="O576" s="115"/>
      <c r="P576" s="115"/>
      <c r="Q576" s="115"/>
      <c r="R576" s="115"/>
      <c r="S576" s="115"/>
      <c r="T576" s="115"/>
      <c r="U576" s="115"/>
      <c r="V576" s="115"/>
      <c r="W576" s="115"/>
      <c r="X576" s="115"/>
      <c r="Y576" s="115"/>
      <c r="Z576" s="115"/>
      <c r="AA576" s="115"/>
      <c r="AB576" s="115"/>
      <c r="AC576" s="115"/>
      <c r="AD576" s="115"/>
      <c r="AE576" s="115"/>
      <c r="AF576" s="115"/>
      <c r="AG576" s="115"/>
      <c r="AH576" s="115"/>
      <c r="AI576" s="115"/>
      <c r="AJ576" s="115"/>
      <c r="AK576" s="115"/>
      <c r="AL576" s="115"/>
      <c r="AM576" s="115"/>
      <c r="AN576" s="115"/>
      <c r="AO576" s="115"/>
      <c r="AP576" s="115"/>
      <c r="AQ576" s="115"/>
      <c r="AR576" s="115"/>
      <c r="AS576" s="115"/>
      <c r="AT576" s="115"/>
      <c r="AU576" s="115"/>
      <c r="AV576" s="115"/>
      <c r="AW576" s="115"/>
      <c r="AX576" s="115"/>
      <c r="AY576" s="115"/>
      <c r="AZ576" s="115"/>
      <c r="BA576" s="115"/>
      <c r="BB576" s="115"/>
      <c r="BC576" s="115"/>
      <c r="BD576" s="115"/>
      <c r="BE576" s="115"/>
      <c r="BF576" s="115"/>
      <c r="BG576" s="115"/>
      <c r="BH576" s="115"/>
      <c r="BI576" s="115"/>
      <c r="BJ576" s="115"/>
      <c r="BK576" s="115"/>
      <c r="BL576" s="115"/>
      <c r="BM576" s="115"/>
      <c r="BN576" s="115"/>
      <c r="BO576" s="115"/>
      <c r="BP576" s="114"/>
      <c r="BQ576" s="114"/>
      <c r="BR576" s="114"/>
    </row>
    <row r="577" ht="15.75" customHeight="1">
      <c r="A577" s="114"/>
      <c r="B577" s="114"/>
      <c r="C577" s="114"/>
      <c r="D577" s="114"/>
      <c r="E577" s="114"/>
      <c r="F577" s="114"/>
      <c r="G577" s="114"/>
      <c r="H577" s="115"/>
      <c r="I577" s="115"/>
      <c r="J577" s="115"/>
      <c r="K577" s="115"/>
      <c r="L577" s="115"/>
      <c r="M577" s="115"/>
      <c r="N577" s="115"/>
      <c r="O577" s="115"/>
      <c r="P577" s="115"/>
      <c r="Q577" s="115"/>
      <c r="R577" s="115"/>
      <c r="S577" s="115"/>
      <c r="T577" s="115"/>
      <c r="U577" s="115"/>
      <c r="V577" s="115"/>
      <c r="W577" s="115"/>
      <c r="X577" s="115"/>
      <c r="Y577" s="115"/>
      <c r="Z577" s="115"/>
      <c r="AA577" s="115"/>
      <c r="AB577" s="115"/>
      <c r="AC577" s="115"/>
      <c r="AD577" s="115"/>
      <c r="AE577" s="115"/>
      <c r="AF577" s="115"/>
      <c r="AG577" s="115"/>
      <c r="AH577" s="115"/>
      <c r="AI577" s="115"/>
      <c r="AJ577" s="115"/>
      <c r="AK577" s="115"/>
      <c r="AL577" s="115"/>
      <c r="AM577" s="115"/>
      <c r="AN577" s="115"/>
      <c r="AO577" s="115"/>
      <c r="AP577" s="115"/>
      <c r="AQ577" s="115"/>
      <c r="AR577" s="115"/>
      <c r="AS577" s="115"/>
      <c r="AT577" s="115"/>
      <c r="AU577" s="115"/>
      <c r="AV577" s="115"/>
      <c r="AW577" s="115"/>
      <c r="AX577" s="115"/>
      <c r="AY577" s="115"/>
      <c r="AZ577" s="115"/>
      <c r="BA577" s="115"/>
      <c r="BB577" s="115"/>
      <c r="BC577" s="115"/>
      <c r="BD577" s="115"/>
      <c r="BE577" s="115"/>
      <c r="BF577" s="115"/>
      <c r="BG577" s="115"/>
      <c r="BH577" s="115"/>
      <c r="BI577" s="115"/>
      <c r="BJ577" s="115"/>
      <c r="BK577" s="115"/>
      <c r="BL577" s="115"/>
      <c r="BM577" s="115"/>
      <c r="BN577" s="115"/>
      <c r="BO577" s="115"/>
      <c r="BP577" s="114"/>
      <c r="BQ577" s="114"/>
      <c r="BR577" s="114"/>
    </row>
    <row r="578" ht="15.75" customHeight="1">
      <c r="A578" s="114"/>
      <c r="B578" s="114"/>
      <c r="C578" s="114"/>
      <c r="D578" s="114"/>
      <c r="E578" s="114"/>
      <c r="F578" s="114"/>
      <c r="G578" s="114"/>
      <c r="H578" s="115"/>
      <c r="I578" s="115"/>
      <c r="J578" s="115"/>
      <c r="K578" s="115"/>
      <c r="L578" s="115"/>
      <c r="M578" s="115"/>
      <c r="N578" s="115"/>
      <c r="O578" s="115"/>
      <c r="P578" s="115"/>
      <c r="Q578" s="115"/>
      <c r="R578" s="115"/>
      <c r="S578" s="115"/>
      <c r="T578" s="115"/>
      <c r="U578" s="115"/>
      <c r="V578" s="115"/>
      <c r="W578" s="115"/>
      <c r="X578" s="115"/>
      <c r="Y578" s="115"/>
      <c r="Z578" s="115"/>
      <c r="AA578" s="115"/>
      <c r="AB578" s="115"/>
      <c r="AC578" s="115"/>
      <c r="AD578" s="115"/>
      <c r="AE578" s="115"/>
      <c r="AF578" s="115"/>
      <c r="AG578" s="115"/>
      <c r="AH578" s="115"/>
      <c r="AI578" s="115"/>
      <c r="AJ578" s="115"/>
      <c r="AK578" s="115"/>
      <c r="AL578" s="115"/>
      <c r="AM578" s="115"/>
      <c r="AN578" s="115"/>
      <c r="AO578" s="115"/>
      <c r="AP578" s="115"/>
      <c r="AQ578" s="115"/>
      <c r="AR578" s="115"/>
      <c r="AS578" s="115"/>
      <c r="AT578" s="115"/>
      <c r="AU578" s="115"/>
      <c r="AV578" s="115"/>
      <c r="AW578" s="115"/>
      <c r="AX578" s="115"/>
      <c r="AY578" s="115"/>
      <c r="AZ578" s="115"/>
      <c r="BA578" s="115"/>
      <c r="BB578" s="115"/>
      <c r="BC578" s="115"/>
      <c r="BD578" s="115"/>
      <c r="BE578" s="115"/>
      <c r="BF578" s="115"/>
      <c r="BG578" s="115"/>
      <c r="BH578" s="115"/>
      <c r="BI578" s="115"/>
      <c r="BJ578" s="115"/>
      <c r="BK578" s="115"/>
      <c r="BL578" s="115"/>
      <c r="BM578" s="115"/>
      <c r="BN578" s="115"/>
      <c r="BO578" s="115"/>
      <c r="BP578" s="114"/>
      <c r="BQ578" s="114"/>
      <c r="BR578" s="114"/>
    </row>
    <row r="579" ht="15.75" customHeight="1">
      <c r="A579" s="114"/>
      <c r="B579" s="114"/>
      <c r="C579" s="114"/>
      <c r="D579" s="114"/>
      <c r="E579" s="114"/>
      <c r="F579" s="114"/>
      <c r="G579" s="114"/>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5"/>
      <c r="AL579" s="115"/>
      <c r="AM579" s="115"/>
      <c r="AN579" s="115"/>
      <c r="AO579" s="115"/>
      <c r="AP579" s="115"/>
      <c r="AQ579" s="115"/>
      <c r="AR579" s="115"/>
      <c r="AS579" s="115"/>
      <c r="AT579" s="115"/>
      <c r="AU579" s="115"/>
      <c r="AV579" s="115"/>
      <c r="AW579" s="115"/>
      <c r="AX579" s="115"/>
      <c r="AY579" s="115"/>
      <c r="AZ579" s="115"/>
      <c r="BA579" s="115"/>
      <c r="BB579" s="115"/>
      <c r="BC579" s="115"/>
      <c r="BD579" s="115"/>
      <c r="BE579" s="115"/>
      <c r="BF579" s="115"/>
      <c r="BG579" s="115"/>
      <c r="BH579" s="115"/>
      <c r="BI579" s="115"/>
      <c r="BJ579" s="115"/>
      <c r="BK579" s="115"/>
      <c r="BL579" s="115"/>
      <c r="BM579" s="115"/>
      <c r="BN579" s="115"/>
      <c r="BO579" s="115"/>
      <c r="BP579" s="114"/>
      <c r="BQ579" s="114"/>
      <c r="BR579" s="114"/>
    </row>
    <row r="580" ht="15.75" customHeight="1">
      <c r="A580" s="114"/>
      <c r="B580" s="114"/>
      <c r="C580" s="114"/>
      <c r="D580" s="114"/>
      <c r="E580" s="114"/>
      <c r="F580" s="114"/>
      <c r="G580" s="114"/>
      <c r="H580" s="115"/>
      <c r="I580" s="115"/>
      <c r="J580" s="115"/>
      <c r="K580" s="115"/>
      <c r="L580" s="115"/>
      <c r="M580" s="115"/>
      <c r="N580" s="115"/>
      <c r="O580" s="115"/>
      <c r="P580" s="115"/>
      <c r="Q580" s="115"/>
      <c r="R580" s="115"/>
      <c r="S580" s="115"/>
      <c r="T580" s="115"/>
      <c r="U580" s="115"/>
      <c r="V580" s="115"/>
      <c r="W580" s="115"/>
      <c r="X580" s="115"/>
      <c r="Y580" s="115"/>
      <c r="Z580" s="115"/>
      <c r="AA580" s="115"/>
      <c r="AB580" s="115"/>
      <c r="AC580" s="115"/>
      <c r="AD580" s="115"/>
      <c r="AE580" s="115"/>
      <c r="AF580" s="115"/>
      <c r="AG580" s="115"/>
      <c r="AH580" s="115"/>
      <c r="AI580" s="115"/>
      <c r="AJ580" s="115"/>
      <c r="AK580" s="115"/>
      <c r="AL580" s="115"/>
      <c r="AM580" s="115"/>
      <c r="AN580" s="115"/>
      <c r="AO580" s="115"/>
      <c r="AP580" s="115"/>
      <c r="AQ580" s="115"/>
      <c r="AR580" s="115"/>
      <c r="AS580" s="115"/>
      <c r="AT580" s="115"/>
      <c r="AU580" s="115"/>
      <c r="AV580" s="115"/>
      <c r="AW580" s="115"/>
      <c r="AX580" s="115"/>
      <c r="AY580" s="115"/>
      <c r="AZ580" s="115"/>
      <c r="BA580" s="115"/>
      <c r="BB580" s="115"/>
      <c r="BC580" s="115"/>
      <c r="BD580" s="115"/>
      <c r="BE580" s="115"/>
      <c r="BF580" s="115"/>
      <c r="BG580" s="115"/>
      <c r="BH580" s="115"/>
      <c r="BI580" s="115"/>
      <c r="BJ580" s="115"/>
      <c r="BK580" s="115"/>
      <c r="BL580" s="115"/>
      <c r="BM580" s="115"/>
      <c r="BN580" s="115"/>
      <c r="BO580" s="115"/>
      <c r="BP580" s="114"/>
      <c r="BQ580" s="114"/>
      <c r="BR580" s="114"/>
    </row>
    <row r="581" ht="15.75" customHeight="1">
      <c r="A581" s="114"/>
      <c r="B581" s="114"/>
      <c r="C581" s="114"/>
      <c r="D581" s="114"/>
      <c r="E581" s="114"/>
      <c r="F581" s="114"/>
      <c r="G581" s="114"/>
      <c r="H581" s="115"/>
      <c r="I581" s="115"/>
      <c r="J581" s="115"/>
      <c r="K581" s="115"/>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G581" s="115"/>
      <c r="AH581" s="115"/>
      <c r="AI581" s="115"/>
      <c r="AJ581" s="115"/>
      <c r="AK581" s="115"/>
      <c r="AL581" s="115"/>
      <c r="AM581" s="115"/>
      <c r="AN581" s="115"/>
      <c r="AO581" s="115"/>
      <c r="AP581" s="115"/>
      <c r="AQ581" s="115"/>
      <c r="AR581" s="115"/>
      <c r="AS581" s="115"/>
      <c r="AT581" s="115"/>
      <c r="AU581" s="115"/>
      <c r="AV581" s="115"/>
      <c r="AW581" s="115"/>
      <c r="AX581" s="115"/>
      <c r="AY581" s="115"/>
      <c r="AZ581" s="115"/>
      <c r="BA581" s="115"/>
      <c r="BB581" s="115"/>
      <c r="BC581" s="115"/>
      <c r="BD581" s="115"/>
      <c r="BE581" s="115"/>
      <c r="BF581" s="115"/>
      <c r="BG581" s="115"/>
      <c r="BH581" s="115"/>
      <c r="BI581" s="115"/>
      <c r="BJ581" s="115"/>
      <c r="BK581" s="115"/>
      <c r="BL581" s="115"/>
      <c r="BM581" s="115"/>
      <c r="BN581" s="115"/>
      <c r="BO581" s="115"/>
      <c r="BP581" s="114"/>
      <c r="BQ581" s="114"/>
      <c r="BR581" s="114"/>
    </row>
    <row r="582" ht="15.75" customHeight="1">
      <c r="A582" s="114"/>
      <c r="B582" s="114"/>
      <c r="C582" s="114"/>
      <c r="D582" s="114"/>
      <c r="E582" s="114"/>
      <c r="F582" s="114"/>
      <c r="G582" s="114"/>
      <c r="H582" s="115"/>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5"/>
      <c r="AL582" s="115"/>
      <c r="AM582" s="115"/>
      <c r="AN582" s="115"/>
      <c r="AO582" s="115"/>
      <c r="AP582" s="115"/>
      <c r="AQ582" s="115"/>
      <c r="AR582" s="115"/>
      <c r="AS582" s="115"/>
      <c r="AT582" s="115"/>
      <c r="AU582" s="115"/>
      <c r="AV582" s="115"/>
      <c r="AW582" s="115"/>
      <c r="AX582" s="115"/>
      <c r="AY582" s="115"/>
      <c r="AZ582" s="115"/>
      <c r="BA582" s="115"/>
      <c r="BB582" s="115"/>
      <c r="BC582" s="115"/>
      <c r="BD582" s="115"/>
      <c r="BE582" s="115"/>
      <c r="BF582" s="115"/>
      <c r="BG582" s="115"/>
      <c r="BH582" s="115"/>
      <c r="BI582" s="115"/>
      <c r="BJ582" s="115"/>
      <c r="BK582" s="115"/>
      <c r="BL582" s="115"/>
      <c r="BM582" s="115"/>
      <c r="BN582" s="115"/>
      <c r="BO582" s="115"/>
      <c r="BP582" s="114"/>
      <c r="BQ582" s="114"/>
      <c r="BR582" s="114"/>
    </row>
    <row r="583" ht="15.75" customHeight="1">
      <c r="A583" s="114"/>
      <c r="B583" s="114"/>
      <c r="C583" s="114"/>
      <c r="D583" s="114"/>
      <c r="E583" s="114"/>
      <c r="F583" s="114"/>
      <c r="G583" s="114"/>
      <c r="H583" s="115"/>
      <c r="I583" s="115"/>
      <c r="J583" s="115"/>
      <c r="K583" s="115"/>
      <c r="L583" s="115"/>
      <c r="M583" s="115"/>
      <c r="N583" s="115"/>
      <c r="O583" s="115"/>
      <c r="P583" s="115"/>
      <c r="Q583" s="115"/>
      <c r="R583" s="115"/>
      <c r="S583" s="115"/>
      <c r="T583" s="115"/>
      <c r="U583" s="115"/>
      <c r="V583" s="115"/>
      <c r="W583" s="115"/>
      <c r="X583" s="115"/>
      <c r="Y583" s="115"/>
      <c r="Z583" s="115"/>
      <c r="AA583" s="115"/>
      <c r="AB583" s="115"/>
      <c r="AC583" s="115"/>
      <c r="AD583" s="115"/>
      <c r="AE583" s="115"/>
      <c r="AF583" s="115"/>
      <c r="AG583" s="115"/>
      <c r="AH583" s="115"/>
      <c r="AI583" s="115"/>
      <c r="AJ583" s="115"/>
      <c r="AK583" s="115"/>
      <c r="AL583" s="115"/>
      <c r="AM583" s="115"/>
      <c r="AN583" s="115"/>
      <c r="AO583" s="115"/>
      <c r="AP583" s="115"/>
      <c r="AQ583" s="115"/>
      <c r="AR583" s="115"/>
      <c r="AS583" s="115"/>
      <c r="AT583" s="115"/>
      <c r="AU583" s="115"/>
      <c r="AV583" s="115"/>
      <c r="AW583" s="115"/>
      <c r="AX583" s="115"/>
      <c r="AY583" s="115"/>
      <c r="AZ583" s="115"/>
      <c r="BA583" s="115"/>
      <c r="BB583" s="115"/>
      <c r="BC583" s="115"/>
      <c r="BD583" s="115"/>
      <c r="BE583" s="115"/>
      <c r="BF583" s="115"/>
      <c r="BG583" s="115"/>
      <c r="BH583" s="115"/>
      <c r="BI583" s="115"/>
      <c r="BJ583" s="115"/>
      <c r="BK583" s="115"/>
      <c r="BL583" s="115"/>
      <c r="BM583" s="115"/>
      <c r="BN583" s="115"/>
      <c r="BO583" s="115"/>
      <c r="BP583" s="114"/>
      <c r="BQ583" s="114"/>
      <c r="BR583" s="114"/>
    </row>
    <row r="584" ht="15.75" customHeight="1">
      <c r="A584" s="114"/>
      <c r="B584" s="114"/>
      <c r="C584" s="114"/>
      <c r="D584" s="114"/>
      <c r="E584" s="114"/>
      <c r="F584" s="114"/>
      <c r="G584" s="114"/>
      <c r="H584" s="115"/>
      <c r="I584" s="115"/>
      <c r="J584" s="115"/>
      <c r="K584" s="115"/>
      <c r="L584" s="115"/>
      <c r="M584" s="115"/>
      <c r="N584" s="115"/>
      <c r="O584" s="115"/>
      <c r="P584" s="115"/>
      <c r="Q584" s="115"/>
      <c r="R584" s="115"/>
      <c r="S584" s="115"/>
      <c r="T584" s="115"/>
      <c r="U584" s="115"/>
      <c r="V584" s="115"/>
      <c r="W584" s="115"/>
      <c r="X584" s="115"/>
      <c r="Y584" s="115"/>
      <c r="Z584" s="115"/>
      <c r="AA584" s="115"/>
      <c r="AB584" s="115"/>
      <c r="AC584" s="115"/>
      <c r="AD584" s="115"/>
      <c r="AE584" s="115"/>
      <c r="AF584" s="115"/>
      <c r="AG584" s="115"/>
      <c r="AH584" s="115"/>
      <c r="AI584" s="115"/>
      <c r="AJ584" s="115"/>
      <c r="AK584" s="115"/>
      <c r="AL584" s="115"/>
      <c r="AM584" s="115"/>
      <c r="AN584" s="115"/>
      <c r="AO584" s="115"/>
      <c r="AP584" s="115"/>
      <c r="AQ584" s="115"/>
      <c r="AR584" s="115"/>
      <c r="AS584" s="115"/>
      <c r="AT584" s="115"/>
      <c r="AU584" s="115"/>
      <c r="AV584" s="115"/>
      <c r="AW584" s="115"/>
      <c r="AX584" s="115"/>
      <c r="AY584" s="115"/>
      <c r="AZ584" s="115"/>
      <c r="BA584" s="115"/>
      <c r="BB584" s="115"/>
      <c r="BC584" s="115"/>
      <c r="BD584" s="115"/>
      <c r="BE584" s="115"/>
      <c r="BF584" s="115"/>
      <c r="BG584" s="115"/>
      <c r="BH584" s="115"/>
      <c r="BI584" s="115"/>
      <c r="BJ584" s="115"/>
      <c r="BK584" s="115"/>
      <c r="BL584" s="115"/>
      <c r="BM584" s="115"/>
      <c r="BN584" s="115"/>
      <c r="BO584" s="115"/>
      <c r="BP584" s="114"/>
      <c r="BQ584" s="114"/>
      <c r="BR584" s="114"/>
    </row>
    <row r="585" ht="15.75" customHeight="1">
      <c r="A585" s="114"/>
      <c r="B585" s="114"/>
      <c r="C585" s="114"/>
      <c r="D585" s="114"/>
      <c r="E585" s="114"/>
      <c r="F585" s="114"/>
      <c r="G585" s="114"/>
      <c r="H585" s="115"/>
      <c r="I585" s="115"/>
      <c r="J585" s="115"/>
      <c r="K585" s="115"/>
      <c r="L585" s="115"/>
      <c r="M585" s="115"/>
      <c r="N585" s="115"/>
      <c r="O585" s="115"/>
      <c r="P585" s="115"/>
      <c r="Q585" s="115"/>
      <c r="R585" s="115"/>
      <c r="S585" s="115"/>
      <c r="T585" s="115"/>
      <c r="U585" s="115"/>
      <c r="V585" s="115"/>
      <c r="W585" s="115"/>
      <c r="X585" s="115"/>
      <c r="Y585" s="115"/>
      <c r="Z585" s="115"/>
      <c r="AA585" s="115"/>
      <c r="AB585" s="115"/>
      <c r="AC585" s="115"/>
      <c r="AD585" s="115"/>
      <c r="AE585" s="115"/>
      <c r="AF585" s="115"/>
      <c r="AG585" s="115"/>
      <c r="AH585" s="115"/>
      <c r="AI585" s="115"/>
      <c r="AJ585" s="115"/>
      <c r="AK585" s="115"/>
      <c r="AL585" s="115"/>
      <c r="AM585" s="115"/>
      <c r="AN585" s="115"/>
      <c r="AO585" s="115"/>
      <c r="AP585" s="115"/>
      <c r="AQ585" s="115"/>
      <c r="AR585" s="115"/>
      <c r="AS585" s="115"/>
      <c r="AT585" s="115"/>
      <c r="AU585" s="115"/>
      <c r="AV585" s="115"/>
      <c r="AW585" s="115"/>
      <c r="AX585" s="115"/>
      <c r="AY585" s="115"/>
      <c r="AZ585" s="115"/>
      <c r="BA585" s="115"/>
      <c r="BB585" s="115"/>
      <c r="BC585" s="115"/>
      <c r="BD585" s="115"/>
      <c r="BE585" s="115"/>
      <c r="BF585" s="115"/>
      <c r="BG585" s="115"/>
      <c r="BH585" s="115"/>
      <c r="BI585" s="115"/>
      <c r="BJ585" s="115"/>
      <c r="BK585" s="115"/>
      <c r="BL585" s="115"/>
      <c r="BM585" s="115"/>
      <c r="BN585" s="115"/>
      <c r="BO585" s="115"/>
      <c r="BP585" s="114"/>
      <c r="BQ585" s="114"/>
      <c r="BR585" s="114"/>
    </row>
    <row r="586" ht="15.75" customHeight="1">
      <c r="A586" s="114"/>
      <c r="B586" s="114"/>
      <c r="C586" s="114"/>
      <c r="D586" s="114"/>
      <c r="E586" s="114"/>
      <c r="F586" s="114"/>
      <c r="G586" s="114"/>
      <c r="H586" s="115"/>
      <c r="I586" s="115"/>
      <c r="J586" s="115"/>
      <c r="K586" s="115"/>
      <c r="L586" s="115"/>
      <c r="M586" s="115"/>
      <c r="N586" s="115"/>
      <c r="O586" s="115"/>
      <c r="P586" s="115"/>
      <c r="Q586" s="115"/>
      <c r="R586" s="115"/>
      <c r="S586" s="115"/>
      <c r="T586" s="115"/>
      <c r="U586" s="115"/>
      <c r="V586" s="115"/>
      <c r="W586" s="115"/>
      <c r="X586" s="115"/>
      <c r="Y586" s="115"/>
      <c r="Z586" s="115"/>
      <c r="AA586" s="115"/>
      <c r="AB586" s="115"/>
      <c r="AC586" s="115"/>
      <c r="AD586" s="115"/>
      <c r="AE586" s="115"/>
      <c r="AF586" s="115"/>
      <c r="AG586" s="115"/>
      <c r="AH586" s="115"/>
      <c r="AI586" s="115"/>
      <c r="AJ586" s="115"/>
      <c r="AK586" s="115"/>
      <c r="AL586" s="115"/>
      <c r="AM586" s="115"/>
      <c r="AN586" s="115"/>
      <c r="AO586" s="115"/>
      <c r="AP586" s="115"/>
      <c r="AQ586" s="115"/>
      <c r="AR586" s="115"/>
      <c r="AS586" s="115"/>
      <c r="AT586" s="115"/>
      <c r="AU586" s="115"/>
      <c r="AV586" s="115"/>
      <c r="AW586" s="115"/>
      <c r="AX586" s="115"/>
      <c r="AY586" s="115"/>
      <c r="AZ586" s="115"/>
      <c r="BA586" s="115"/>
      <c r="BB586" s="115"/>
      <c r="BC586" s="115"/>
      <c r="BD586" s="115"/>
      <c r="BE586" s="115"/>
      <c r="BF586" s="115"/>
      <c r="BG586" s="115"/>
      <c r="BH586" s="115"/>
      <c r="BI586" s="115"/>
      <c r="BJ586" s="115"/>
      <c r="BK586" s="115"/>
      <c r="BL586" s="115"/>
      <c r="BM586" s="115"/>
      <c r="BN586" s="115"/>
      <c r="BO586" s="115"/>
      <c r="BP586" s="114"/>
      <c r="BQ586" s="114"/>
      <c r="BR586" s="114"/>
    </row>
    <row r="587" ht="15.75" customHeight="1">
      <c r="A587" s="114"/>
      <c r="B587" s="114"/>
      <c r="C587" s="114"/>
      <c r="D587" s="114"/>
      <c r="E587" s="114"/>
      <c r="F587" s="114"/>
      <c r="G587" s="114"/>
      <c r="H587" s="115"/>
      <c r="I587" s="115"/>
      <c r="J587" s="115"/>
      <c r="K587" s="115"/>
      <c r="L587" s="115"/>
      <c r="M587" s="115"/>
      <c r="N587" s="115"/>
      <c r="O587" s="115"/>
      <c r="P587" s="115"/>
      <c r="Q587" s="115"/>
      <c r="R587" s="115"/>
      <c r="S587" s="115"/>
      <c r="T587" s="115"/>
      <c r="U587" s="115"/>
      <c r="V587" s="115"/>
      <c r="W587" s="115"/>
      <c r="X587" s="115"/>
      <c r="Y587" s="115"/>
      <c r="Z587" s="115"/>
      <c r="AA587" s="115"/>
      <c r="AB587" s="115"/>
      <c r="AC587" s="115"/>
      <c r="AD587" s="115"/>
      <c r="AE587" s="115"/>
      <c r="AF587" s="115"/>
      <c r="AG587" s="115"/>
      <c r="AH587" s="115"/>
      <c r="AI587" s="115"/>
      <c r="AJ587" s="115"/>
      <c r="AK587" s="115"/>
      <c r="AL587" s="115"/>
      <c r="AM587" s="115"/>
      <c r="AN587" s="115"/>
      <c r="AO587" s="115"/>
      <c r="AP587" s="115"/>
      <c r="AQ587" s="115"/>
      <c r="AR587" s="115"/>
      <c r="AS587" s="115"/>
      <c r="AT587" s="115"/>
      <c r="AU587" s="115"/>
      <c r="AV587" s="115"/>
      <c r="AW587" s="115"/>
      <c r="AX587" s="115"/>
      <c r="AY587" s="115"/>
      <c r="AZ587" s="115"/>
      <c r="BA587" s="115"/>
      <c r="BB587" s="115"/>
      <c r="BC587" s="115"/>
      <c r="BD587" s="115"/>
      <c r="BE587" s="115"/>
      <c r="BF587" s="115"/>
      <c r="BG587" s="115"/>
      <c r="BH587" s="115"/>
      <c r="BI587" s="115"/>
      <c r="BJ587" s="115"/>
      <c r="BK587" s="115"/>
      <c r="BL587" s="115"/>
      <c r="BM587" s="115"/>
      <c r="BN587" s="115"/>
      <c r="BO587" s="115"/>
      <c r="BP587" s="114"/>
      <c r="BQ587" s="114"/>
      <c r="BR587" s="114"/>
    </row>
    <row r="588" ht="15.75" customHeight="1">
      <c r="A588" s="114"/>
      <c r="B588" s="114"/>
      <c r="C588" s="114"/>
      <c r="D588" s="114"/>
      <c r="E588" s="114"/>
      <c r="F588" s="114"/>
      <c r="G588" s="114"/>
      <c r="H588" s="115"/>
      <c r="I588" s="115"/>
      <c r="J588" s="115"/>
      <c r="K588" s="115"/>
      <c r="L588" s="115"/>
      <c r="M588" s="115"/>
      <c r="N588" s="115"/>
      <c r="O588" s="115"/>
      <c r="P588" s="115"/>
      <c r="Q588" s="115"/>
      <c r="R588" s="115"/>
      <c r="S588" s="115"/>
      <c r="T588" s="115"/>
      <c r="U588" s="115"/>
      <c r="V588" s="115"/>
      <c r="W588" s="115"/>
      <c r="X588" s="115"/>
      <c r="Y588" s="115"/>
      <c r="Z588" s="115"/>
      <c r="AA588" s="115"/>
      <c r="AB588" s="115"/>
      <c r="AC588" s="115"/>
      <c r="AD588" s="115"/>
      <c r="AE588" s="115"/>
      <c r="AF588" s="115"/>
      <c r="AG588" s="115"/>
      <c r="AH588" s="115"/>
      <c r="AI588" s="115"/>
      <c r="AJ588" s="115"/>
      <c r="AK588" s="115"/>
      <c r="AL588" s="115"/>
      <c r="AM588" s="115"/>
      <c r="AN588" s="115"/>
      <c r="AO588" s="115"/>
      <c r="AP588" s="115"/>
      <c r="AQ588" s="115"/>
      <c r="AR588" s="115"/>
      <c r="AS588" s="115"/>
      <c r="AT588" s="115"/>
      <c r="AU588" s="115"/>
      <c r="AV588" s="115"/>
      <c r="AW588" s="115"/>
      <c r="AX588" s="115"/>
      <c r="AY588" s="115"/>
      <c r="AZ588" s="115"/>
      <c r="BA588" s="115"/>
      <c r="BB588" s="115"/>
      <c r="BC588" s="115"/>
      <c r="BD588" s="115"/>
      <c r="BE588" s="115"/>
      <c r="BF588" s="115"/>
      <c r="BG588" s="115"/>
      <c r="BH588" s="115"/>
      <c r="BI588" s="115"/>
      <c r="BJ588" s="115"/>
      <c r="BK588" s="115"/>
      <c r="BL588" s="115"/>
      <c r="BM588" s="115"/>
      <c r="BN588" s="115"/>
      <c r="BO588" s="115"/>
      <c r="BP588" s="114"/>
      <c r="BQ588" s="114"/>
      <c r="BR588" s="114"/>
    </row>
    <row r="589" ht="15.75" customHeight="1">
      <c r="A589" s="114"/>
      <c r="B589" s="114"/>
      <c r="C589" s="114"/>
      <c r="D589" s="114"/>
      <c r="E589" s="114"/>
      <c r="F589" s="114"/>
      <c r="G589" s="114"/>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5"/>
      <c r="AY589" s="115"/>
      <c r="AZ589" s="115"/>
      <c r="BA589" s="115"/>
      <c r="BB589" s="115"/>
      <c r="BC589" s="115"/>
      <c r="BD589" s="115"/>
      <c r="BE589" s="115"/>
      <c r="BF589" s="115"/>
      <c r="BG589" s="115"/>
      <c r="BH589" s="115"/>
      <c r="BI589" s="115"/>
      <c r="BJ589" s="115"/>
      <c r="BK589" s="115"/>
      <c r="BL589" s="115"/>
      <c r="BM589" s="115"/>
      <c r="BN589" s="115"/>
      <c r="BO589" s="115"/>
      <c r="BP589" s="114"/>
      <c r="BQ589" s="114"/>
      <c r="BR589" s="114"/>
    </row>
    <row r="590" ht="15.75" customHeight="1">
      <c r="A590" s="114"/>
      <c r="B590" s="114"/>
      <c r="C590" s="114"/>
      <c r="D590" s="114"/>
      <c r="E590" s="114"/>
      <c r="F590" s="114"/>
      <c r="G590" s="114"/>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15"/>
      <c r="AY590" s="115"/>
      <c r="AZ590" s="115"/>
      <c r="BA590" s="115"/>
      <c r="BB590" s="115"/>
      <c r="BC590" s="115"/>
      <c r="BD590" s="115"/>
      <c r="BE590" s="115"/>
      <c r="BF590" s="115"/>
      <c r="BG590" s="115"/>
      <c r="BH590" s="115"/>
      <c r="BI590" s="115"/>
      <c r="BJ590" s="115"/>
      <c r="BK590" s="115"/>
      <c r="BL590" s="115"/>
      <c r="BM590" s="115"/>
      <c r="BN590" s="115"/>
      <c r="BO590" s="115"/>
      <c r="BP590" s="114"/>
      <c r="BQ590" s="114"/>
      <c r="BR590" s="114"/>
    </row>
    <row r="591" ht="15.75" customHeight="1">
      <c r="A591" s="114"/>
      <c r="B591" s="114"/>
      <c r="C591" s="114"/>
      <c r="D591" s="114"/>
      <c r="E591" s="114"/>
      <c r="F591" s="114"/>
      <c r="G591" s="114"/>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15"/>
      <c r="AY591" s="115"/>
      <c r="AZ591" s="115"/>
      <c r="BA591" s="115"/>
      <c r="BB591" s="115"/>
      <c r="BC591" s="115"/>
      <c r="BD591" s="115"/>
      <c r="BE591" s="115"/>
      <c r="BF591" s="115"/>
      <c r="BG591" s="115"/>
      <c r="BH591" s="115"/>
      <c r="BI591" s="115"/>
      <c r="BJ591" s="115"/>
      <c r="BK591" s="115"/>
      <c r="BL591" s="115"/>
      <c r="BM591" s="115"/>
      <c r="BN591" s="115"/>
      <c r="BO591" s="115"/>
      <c r="BP591" s="114"/>
      <c r="BQ591" s="114"/>
      <c r="BR591" s="114"/>
    </row>
    <row r="592" ht="15.75" customHeight="1">
      <c r="A592" s="114"/>
      <c r="B592" s="114"/>
      <c r="C592" s="114"/>
      <c r="D592" s="114"/>
      <c r="E592" s="114"/>
      <c r="F592" s="114"/>
      <c r="G592" s="114"/>
      <c r="H592" s="115"/>
      <c r="I592" s="115"/>
      <c r="J592" s="115"/>
      <c r="K592" s="115"/>
      <c r="L592" s="115"/>
      <c r="M592" s="115"/>
      <c r="N592" s="115"/>
      <c r="O592" s="115"/>
      <c r="P592" s="115"/>
      <c r="Q592" s="115"/>
      <c r="R592" s="115"/>
      <c r="S592" s="115"/>
      <c r="T592" s="115"/>
      <c r="U592" s="115"/>
      <c r="V592" s="115"/>
      <c r="W592" s="115"/>
      <c r="X592" s="115"/>
      <c r="Y592" s="115"/>
      <c r="Z592" s="115"/>
      <c r="AA592" s="115"/>
      <c r="AB592" s="115"/>
      <c r="AC592" s="115"/>
      <c r="AD592" s="115"/>
      <c r="AE592" s="115"/>
      <c r="AF592" s="115"/>
      <c r="AG592" s="115"/>
      <c r="AH592" s="115"/>
      <c r="AI592" s="115"/>
      <c r="AJ592" s="115"/>
      <c r="AK592" s="115"/>
      <c r="AL592" s="115"/>
      <c r="AM592" s="115"/>
      <c r="AN592" s="115"/>
      <c r="AO592" s="115"/>
      <c r="AP592" s="115"/>
      <c r="AQ592" s="115"/>
      <c r="AR592" s="115"/>
      <c r="AS592" s="115"/>
      <c r="AT592" s="115"/>
      <c r="AU592" s="115"/>
      <c r="AV592" s="115"/>
      <c r="AW592" s="115"/>
      <c r="AX592" s="115"/>
      <c r="AY592" s="115"/>
      <c r="AZ592" s="115"/>
      <c r="BA592" s="115"/>
      <c r="BB592" s="115"/>
      <c r="BC592" s="115"/>
      <c r="BD592" s="115"/>
      <c r="BE592" s="115"/>
      <c r="BF592" s="115"/>
      <c r="BG592" s="115"/>
      <c r="BH592" s="115"/>
      <c r="BI592" s="115"/>
      <c r="BJ592" s="115"/>
      <c r="BK592" s="115"/>
      <c r="BL592" s="115"/>
      <c r="BM592" s="115"/>
      <c r="BN592" s="115"/>
      <c r="BO592" s="115"/>
      <c r="BP592" s="114"/>
      <c r="BQ592" s="114"/>
      <c r="BR592" s="114"/>
    </row>
    <row r="593" ht="15.75" customHeight="1">
      <c r="A593" s="114"/>
      <c r="B593" s="114"/>
      <c r="C593" s="114"/>
      <c r="D593" s="114"/>
      <c r="E593" s="114"/>
      <c r="F593" s="114"/>
      <c r="G593" s="114"/>
      <c r="H593" s="115"/>
      <c r="I593" s="115"/>
      <c r="J593" s="115"/>
      <c r="K593" s="115"/>
      <c r="L593" s="115"/>
      <c r="M593" s="115"/>
      <c r="N593" s="115"/>
      <c r="O593" s="115"/>
      <c r="P593" s="115"/>
      <c r="Q593" s="115"/>
      <c r="R593" s="115"/>
      <c r="S593" s="115"/>
      <c r="T593" s="115"/>
      <c r="U593" s="115"/>
      <c r="V593" s="115"/>
      <c r="W593" s="115"/>
      <c r="X593" s="115"/>
      <c r="Y593" s="115"/>
      <c r="Z593" s="115"/>
      <c r="AA593" s="115"/>
      <c r="AB593" s="115"/>
      <c r="AC593" s="115"/>
      <c r="AD593" s="115"/>
      <c r="AE593" s="115"/>
      <c r="AF593" s="115"/>
      <c r="AG593" s="115"/>
      <c r="AH593" s="115"/>
      <c r="AI593" s="115"/>
      <c r="AJ593" s="115"/>
      <c r="AK593" s="115"/>
      <c r="AL593" s="115"/>
      <c r="AM593" s="115"/>
      <c r="AN593" s="115"/>
      <c r="AO593" s="115"/>
      <c r="AP593" s="115"/>
      <c r="AQ593" s="115"/>
      <c r="AR593" s="115"/>
      <c r="AS593" s="115"/>
      <c r="AT593" s="115"/>
      <c r="AU593" s="115"/>
      <c r="AV593" s="115"/>
      <c r="AW593" s="115"/>
      <c r="AX593" s="115"/>
      <c r="AY593" s="115"/>
      <c r="AZ593" s="115"/>
      <c r="BA593" s="115"/>
      <c r="BB593" s="115"/>
      <c r="BC593" s="115"/>
      <c r="BD593" s="115"/>
      <c r="BE593" s="115"/>
      <c r="BF593" s="115"/>
      <c r="BG593" s="115"/>
      <c r="BH593" s="115"/>
      <c r="BI593" s="115"/>
      <c r="BJ593" s="115"/>
      <c r="BK593" s="115"/>
      <c r="BL593" s="115"/>
      <c r="BM593" s="115"/>
      <c r="BN593" s="115"/>
      <c r="BO593" s="115"/>
      <c r="BP593" s="114"/>
      <c r="BQ593" s="114"/>
      <c r="BR593" s="114"/>
    </row>
    <row r="594" ht="15.75" customHeight="1">
      <c r="A594" s="114"/>
      <c r="B594" s="114"/>
      <c r="C594" s="114"/>
      <c r="D594" s="114"/>
      <c r="E594" s="114"/>
      <c r="F594" s="114"/>
      <c r="G594" s="114"/>
      <c r="H594" s="115"/>
      <c r="I594" s="115"/>
      <c r="J594" s="115"/>
      <c r="K594" s="115"/>
      <c r="L594" s="115"/>
      <c r="M594" s="115"/>
      <c r="N594" s="115"/>
      <c r="O594" s="115"/>
      <c r="P594" s="115"/>
      <c r="Q594" s="115"/>
      <c r="R594" s="115"/>
      <c r="S594" s="115"/>
      <c r="T594" s="115"/>
      <c r="U594" s="115"/>
      <c r="V594" s="115"/>
      <c r="W594" s="115"/>
      <c r="X594" s="115"/>
      <c r="Y594" s="115"/>
      <c r="Z594" s="115"/>
      <c r="AA594" s="115"/>
      <c r="AB594" s="115"/>
      <c r="AC594" s="115"/>
      <c r="AD594" s="115"/>
      <c r="AE594" s="115"/>
      <c r="AF594" s="115"/>
      <c r="AG594" s="115"/>
      <c r="AH594" s="115"/>
      <c r="AI594" s="115"/>
      <c r="AJ594" s="115"/>
      <c r="AK594" s="115"/>
      <c r="AL594" s="115"/>
      <c r="AM594" s="115"/>
      <c r="AN594" s="115"/>
      <c r="AO594" s="115"/>
      <c r="AP594" s="115"/>
      <c r="AQ594" s="115"/>
      <c r="AR594" s="115"/>
      <c r="AS594" s="115"/>
      <c r="AT594" s="115"/>
      <c r="AU594" s="115"/>
      <c r="AV594" s="115"/>
      <c r="AW594" s="115"/>
      <c r="AX594" s="115"/>
      <c r="AY594" s="115"/>
      <c r="AZ594" s="115"/>
      <c r="BA594" s="115"/>
      <c r="BB594" s="115"/>
      <c r="BC594" s="115"/>
      <c r="BD594" s="115"/>
      <c r="BE594" s="115"/>
      <c r="BF594" s="115"/>
      <c r="BG594" s="115"/>
      <c r="BH594" s="115"/>
      <c r="BI594" s="115"/>
      <c r="BJ594" s="115"/>
      <c r="BK594" s="115"/>
      <c r="BL594" s="115"/>
      <c r="BM594" s="115"/>
      <c r="BN594" s="115"/>
      <c r="BO594" s="115"/>
      <c r="BP594" s="114"/>
      <c r="BQ594" s="114"/>
      <c r="BR594" s="114"/>
    </row>
    <row r="595" ht="15.75" customHeight="1">
      <c r="A595" s="114"/>
      <c r="B595" s="114"/>
      <c r="C595" s="114"/>
      <c r="D595" s="114"/>
      <c r="E595" s="114"/>
      <c r="F595" s="114"/>
      <c r="G595" s="114"/>
      <c r="H595" s="115"/>
      <c r="I595" s="115"/>
      <c r="J595" s="115"/>
      <c r="K595" s="115"/>
      <c r="L595" s="115"/>
      <c r="M595" s="115"/>
      <c r="N595" s="115"/>
      <c r="O595" s="115"/>
      <c r="P595" s="115"/>
      <c r="Q595" s="115"/>
      <c r="R595" s="115"/>
      <c r="S595" s="115"/>
      <c r="T595" s="115"/>
      <c r="U595" s="115"/>
      <c r="V595" s="115"/>
      <c r="W595" s="115"/>
      <c r="X595" s="115"/>
      <c r="Y595" s="115"/>
      <c r="Z595" s="115"/>
      <c r="AA595" s="115"/>
      <c r="AB595" s="115"/>
      <c r="AC595" s="115"/>
      <c r="AD595" s="115"/>
      <c r="AE595" s="115"/>
      <c r="AF595" s="115"/>
      <c r="AG595" s="115"/>
      <c r="AH595" s="115"/>
      <c r="AI595" s="115"/>
      <c r="AJ595" s="115"/>
      <c r="AK595" s="115"/>
      <c r="AL595" s="115"/>
      <c r="AM595" s="115"/>
      <c r="AN595" s="115"/>
      <c r="AO595" s="115"/>
      <c r="AP595" s="115"/>
      <c r="AQ595" s="115"/>
      <c r="AR595" s="115"/>
      <c r="AS595" s="115"/>
      <c r="AT595" s="115"/>
      <c r="AU595" s="115"/>
      <c r="AV595" s="115"/>
      <c r="AW595" s="115"/>
      <c r="AX595" s="115"/>
      <c r="AY595" s="115"/>
      <c r="AZ595" s="115"/>
      <c r="BA595" s="115"/>
      <c r="BB595" s="115"/>
      <c r="BC595" s="115"/>
      <c r="BD595" s="115"/>
      <c r="BE595" s="115"/>
      <c r="BF595" s="115"/>
      <c r="BG595" s="115"/>
      <c r="BH595" s="115"/>
      <c r="BI595" s="115"/>
      <c r="BJ595" s="115"/>
      <c r="BK595" s="115"/>
      <c r="BL595" s="115"/>
      <c r="BM595" s="115"/>
      <c r="BN595" s="115"/>
      <c r="BO595" s="115"/>
      <c r="BP595" s="114"/>
      <c r="BQ595" s="114"/>
      <c r="BR595" s="114"/>
    </row>
    <row r="596" ht="15.75" customHeight="1">
      <c r="A596" s="114"/>
      <c r="B596" s="114"/>
      <c r="C596" s="114"/>
      <c r="D596" s="114"/>
      <c r="E596" s="114"/>
      <c r="F596" s="114"/>
      <c r="G596" s="114"/>
      <c r="H596" s="115"/>
      <c r="I596" s="115"/>
      <c r="J596" s="115"/>
      <c r="K596" s="115"/>
      <c r="L596" s="115"/>
      <c r="M596" s="115"/>
      <c r="N596" s="115"/>
      <c r="O596" s="115"/>
      <c r="P596" s="115"/>
      <c r="Q596" s="115"/>
      <c r="R596" s="115"/>
      <c r="S596" s="115"/>
      <c r="T596" s="115"/>
      <c r="U596" s="115"/>
      <c r="V596" s="115"/>
      <c r="W596" s="115"/>
      <c r="X596" s="115"/>
      <c r="Y596" s="115"/>
      <c r="Z596" s="115"/>
      <c r="AA596" s="115"/>
      <c r="AB596" s="115"/>
      <c r="AC596" s="115"/>
      <c r="AD596" s="115"/>
      <c r="AE596" s="115"/>
      <c r="AF596" s="115"/>
      <c r="AG596" s="115"/>
      <c r="AH596" s="115"/>
      <c r="AI596" s="115"/>
      <c r="AJ596" s="115"/>
      <c r="AK596" s="115"/>
      <c r="AL596" s="115"/>
      <c r="AM596" s="115"/>
      <c r="AN596" s="115"/>
      <c r="AO596" s="115"/>
      <c r="AP596" s="115"/>
      <c r="AQ596" s="115"/>
      <c r="AR596" s="115"/>
      <c r="AS596" s="115"/>
      <c r="AT596" s="115"/>
      <c r="AU596" s="115"/>
      <c r="AV596" s="115"/>
      <c r="AW596" s="115"/>
      <c r="AX596" s="115"/>
      <c r="AY596" s="115"/>
      <c r="AZ596" s="115"/>
      <c r="BA596" s="115"/>
      <c r="BB596" s="115"/>
      <c r="BC596" s="115"/>
      <c r="BD596" s="115"/>
      <c r="BE596" s="115"/>
      <c r="BF596" s="115"/>
      <c r="BG596" s="115"/>
      <c r="BH596" s="115"/>
      <c r="BI596" s="115"/>
      <c r="BJ596" s="115"/>
      <c r="BK596" s="115"/>
      <c r="BL596" s="115"/>
      <c r="BM596" s="115"/>
      <c r="BN596" s="115"/>
      <c r="BO596" s="115"/>
      <c r="BP596" s="114"/>
      <c r="BQ596" s="114"/>
      <c r="BR596" s="114"/>
    </row>
    <row r="597" ht="15.75" customHeight="1">
      <c r="A597" s="114"/>
      <c r="B597" s="114"/>
      <c r="C597" s="114"/>
      <c r="D597" s="114"/>
      <c r="E597" s="114"/>
      <c r="F597" s="114"/>
      <c r="G597" s="114"/>
      <c r="H597" s="115"/>
      <c r="I597" s="115"/>
      <c r="J597" s="115"/>
      <c r="K597" s="115"/>
      <c r="L597" s="115"/>
      <c r="M597" s="115"/>
      <c r="N597" s="115"/>
      <c r="O597" s="115"/>
      <c r="P597" s="115"/>
      <c r="Q597" s="115"/>
      <c r="R597" s="115"/>
      <c r="S597" s="115"/>
      <c r="T597" s="115"/>
      <c r="U597" s="115"/>
      <c r="V597" s="115"/>
      <c r="W597" s="115"/>
      <c r="X597" s="115"/>
      <c r="Y597" s="115"/>
      <c r="Z597" s="115"/>
      <c r="AA597" s="115"/>
      <c r="AB597" s="115"/>
      <c r="AC597" s="115"/>
      <c r="AD597" s="115"/>
      <c r="AE597" s="115"/>
      <c r="AF597" s="115"/>
      <c r="AG597" s="115"/>
      <c r="AH597" s="115"/>
      <c r="AI597" s="115"/>
      <c r="AJ597" s="115"/>
      <c r="AK597" s="115"/>
      <c r="AL597" s="115"/>
      <c r="AM597" s="115"/>
      <c r="AN597" s="115"/>
      <c r="AO597" s="115"/>
      <c r="AP597" s="115"/>
      <c r="AQ597" s="115"/>
      <c r="AR597" s="115"/>
      <c r="AS597" s="115"/>
      <c r="AT597" s="115"/>
      <c r="AU597" s="115"/>
      <c r="AV597" s="115"/>
      <c r="AW597" s="115"/>
      <c r="AX597" s="115"/>
      <c r="AY597" s="115"/>
      <c r="AZ597" s="115"/>
      <c r="BA597" s="115"/>
      <c r="BB597" s="115"/>
      <c r="BC597" s="115"/>
      <c r="BD597" s="115"/>
      <c r="BE597" s="115"/>
      <c r="BF597" s="115"/>
      <c r="BG597" s="115"/>
      <c r="BH597" s="115"/>
      <c r="BI597" s="115"/>
      <c r="BJ597" s="115"/>
      <c r="BK597" s="115"/>
      <c r="BL597" s="115"/>
      <c r="BM597" s="115"/>
      <c r="BN597" s="115"/>
      <c r="BO597" s="115"/>
      <c r="BP597" s="114"/>
      <c r="BQ597" s="114"/>
      <c r="BR597" s="114"/>
    </row>
    <row r="598" ht="15.75" customHeight="1">
      <c r="A598" s="114"/>
      <c r="B598" s="114"/>
      <c r="C598" s="114"/>
      <c r="D598" s="114"/>
      <c r="E598" s="114"/>
      <c r="F598" s="114"/>
      <c r="G598" s="114"/>
      <c r="H598" s="115"/>
      <c r="I598" s="115"/>
      <c r="J598" s="115"/>
      <c r="K598" s="115"/>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5"/>
      <c r="AL598" s="115"/>
      <c r="AM598" s="115"/>
      <c r="AN598" s="115"/>
      <c r="AO598" s="115"/>
      <c r="AP598" s="115"/>
      <c r="AQ598" s="115"/>
      <c r="AR598" s="115"/>
      <c r="AS598" s="115"/>
      <c r="AT598" s="115"/>
      <c r="AU598" s="115"/>
      <c r="AV598" s="115"/>
      <c r="AW598" s="115"/>
      <c r="AX598" s="115"/>
      <c r="AY598" s="115"/>
      <c r="AZ598" s="115"/>
      <c r="BA598" s="115"/>
      <c r="BB598" s="115"/>
      <c r="BC598" s="115"/>
      <c r="BD598" s="115"/>
      <c r="BE598" s="115"/>
      <c r="BF598" s="115"/>
      <c r="BG598" s="115"/>
      <c r="BH598" s="115"/>
      <c r="BI598" s="115"/>
      <c r="BJ598" s="115"/>
      <c r="BK598" s="115"/>
      <c r="BL598" s="115"/>
      <c r="BM598" s="115"/>
      <c r="BN598" s="115"/>
      <c r="BO598" s="115"/>
      <c r="BP598" s="114"/>
      <c r="BQ598" s="114"/>
      <c r="BR598" s="114"/>
    </row>
    <row r="599" ht="15.75" customHeight="1">
      <c r="A599" s="114"/>
      <c r="B599" s="114"/>
      <c r="C599" s="114"/>
      <c r="D599" s="114"/>
      <c r="E599" s="114"/>
      <c r="F599" s="114"/>
      <c r="G599" s="114"/>
      <c r="H599" s="115"/>
      <c r="I599" s="115"/>
      <c r="J599" s="115"/>
      <c r="K599" s="115"/>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5"/>
      <c r="AL599" s="115"/>
      <c r="AM599" s="115"/>
      <c r="AN599" s="115"/>
      <c r="AO599" s="115"/>
      <c r="AP599" s="115"/>
      <c r="AQ599" s="115"/>
      <c r="AR599" s="115"/>
      <c r="AS599" s="115"/>
      <c r="AT599" s="115"/>
      <c r="AU599" s="115"/>
      <c r="AV599" s="115"/>
      <c r="AW599" s="115"/>
      <c r="AX599" s="115"/>
      <c r="AY599" s="115"/>
      <c r="AZ599" s="115"/>
      <c r="BA599" s="115"/>
      <c r="BB599" s="115"/>
      <c r="BC599" s="115"/>
      <c r="BD599" s="115"/>
      <c r="BE599" s="115"/>
      <c r="BF599" s="115"/>
      <c r="BG599" s="115"/>
      <c r="BH599" s="115"/>
      <c r="BI599" s="115"/>
      <c r="BJ599" s="115"/>
      <c r="BK599" s="115"/>
      <c r="BL599" s="115"/>
      <c r="BM599" s="115"/>
      <c r="BN599" s="115"/>
      <c r="BO599" s="115"/>
      <c r="BP599" s="114"/>
      <c r="BQ599" s="114"/>
      <c r="BR599" s="114"/>
    </row>
    <row r="600" ht="15.75" customHeight="1">
      <c r="A600" s="114"/>
      <c r="B600" s="114"/>
      <c r="C600" s="114"/>
      <c r="D600" s="114"/>
      <c r="E600" s="114"/>
      <c r="F600" s="114"/>
      <c r="G600" s="114"/>
      <c r="H600" s="115"/>
      <c r="I600" s="115"/>
      <c r="J600" s="115"/>
      <c r="K600" s="115"/>
      <c r="L600" s="115"/>
      <c r="M600" s="115"/>
      <c r="N600" s="115"/>
      <c r="O600" s="115"/>
      <c r="P600" s="115"/>
      <c r="Q600" s="115"/>
      <c r="R600" s="115"/>
      <c r="S600" s="115"/>
      <c r="T600" s="115"/>
      <c r="U600" s="115"/>
      <c r="V600" s="115"/>
      <c r="W600" s="115"/>
      <c r="X600" s="115"/>
      <c r="Y600" s="115"/>
      <c r="Z600" s="115"/>
      <c r="AA600" s="115"/>
      <c r="AB600" s="115"/>
      <c r="AC600" s="115"/>
      <c r="AD600" s="115"/>
      <c r="AE600" s="115"/>
      <c r="AF600" s="115"/>
      <c r="AG600" s="115"/>
      <c r="AH600" s="115"/>
      <c r="AI600" s="115"/>
      <c r="AJ600" s="115"/>
      <c r="AK600" s="115"/>
      <c r="AL600" s="115"/>
      <c r="AM600" s="115"/>
      <c r="AN600" s="115"/>
      <c r="AO600" s="115"/>
      <c r="AP600" s="115"/>
      <c r="AQ600" s="115"/>
      <c r="AR600" s="115"/>
      <c r="AS600" s="115"/>
      <c r="AT600" s="115"/>
      <c r="AU600" s="115"/>
      <c r="AV600" s="115"/>
      <c r="AW600" s="115"/>
      <c r="AX600" s="115"/>
      <c r="AY600" s="115"/>
      <c r="AZ600" s="115"/>
      <c r="BA600" s="115"/>
      <c r="BB600" s="115"/>
      <c r="BC600" s="115"/>
      <c r="BD600" s="115"/>
      <c r="BE600" s="115"/>
      <c r="BF600" s="115"/>
      <c r="BG600" s="115"/>
      <c r="BH600" s="115"/>
      <c r="BI600" s="115"/>
      <c r="BJ600" s="115"/>
      <c r="BK600" s="115"/>
      <c r="BL600" s="115"/>
      <c r="BM600" s="115"/>
      <c r="BN600" s="115"/>
      <c r="BO600" s="115"/>
      <c r="BP600" s="114"/>
      <c r="BQ600" s="114"/>
      <c r="BR600" s="114"/>
    </row>
    <row r="601" ht="15.75" customHeight="1">
      <c r="A601" s="114"/>
      <c r="B601" s="114"/>
      <c r="C601" s="114"/>
      <c r="D601" s="114"/>
      <c r="E601" s="114"/>
      <c r="F601" s="114"/>
      <c r="G601" s="114"/>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5"/>
      <c r="AL601" s="115"/>
      <c r="AM601" s="115"/>
      <c r="AN601" s="115"/>
      <c r="AO601" s="115"/>
      <c r="AP601" s="115"/>
      <c r="AQ601" s="115"/>
      <c r="AR601" s="115"/>
      <c r="AS601" s="115"/>
      <c r="AT601" s="115"/>
      <c r="AU601" s="115"/>
      <c r="AV601" s="115"/>
      <c r="AW601" s="115"/>
      <c r="AX601" s="115"/>
      <c r="AY601" s="115"/>
      <c r="AZ601" s="115"/>
      <c r="BA601" s="115"/>
      <c r="BB601" s="115"/>
      <c r="BC601" s="115"/>
      <c r="BD601" s="115"/>
      <c r="BE601" s="115"/>
      <c r="BF601" s="115"/>
      <c r="BG601" s="115"/>
      <c r="BH601" s="115"/>
      <c r="BI601" s="115"/>
      <c r="BJ601" s="115"/>
      <c r="BK601" s="115"/>
      <c r="BL601" s="115"/>
      <c r="BM601" s="115"/>
      <c r="BN601" s="115"/>
      <c r="BO601" s="115"/>
      <c r="BP601" s="114"/>
      <c r="BQ601" s="114"/>
      <c r="BR601" s="114"/>
    </row>
    <row r="602" ht="15.75" customHeight="1">
      <c r="A602" s="114"/>
      <c r="B602" s="114"/>
      <c r="C602" s="114"/>
      <c r="D602" s="114"/>
      <c r="E602" s="114"/>
      <c r="F602" s="114"/>
      <c r="G602" s="114"/>
      <c r="H602" s="115"/>
      <c r="I602" s="115"/>
      <c r="J602" s="115"/>
      <c r="K602" s="115"/>
      <c r="L602" s="115"/>
      <c r="M602" s="115"/>
      <c r="N602" s="115"/>
      <c r="O602" s="115"/>
      <c r="P602" s="115"/>
      <c r="Q602" s="115"/>
      <c r="R602" s="115"/>
      <c r="S602" s="115"/>
      <c r="T602" s="115"/>
      <c r="U602" s="115"/>
      <c r="V602" s="115"/>
      <c r="W602" s="115"/>
      <c r="X602" s="115"/>
      <c r="Y602" s="115"/>
      <c r="Z602" s="115"/>
      <c r="AA602" s="115"/>
      <c r="AB602" s="115"/>
      <c r="AC602" s="115"/>
      <c r="AD602" s="115"/>
      <c r="AE602" s="115"/>
      <c r="AF602" s="115"/>
      <c r="AG602" s="115"/>
      <c r="AH602" s="115"/>
      <c r="AI602" s="115"/>
      <c r="AJ602" s="115"/>
      <c r="AK602" s="115"/>
      <c r="AL602" s="115"/>
      <c r="AM602" s="115"/>
      <c r="AN602" s="115"/>
      <c r="AO602" s="115"/>
      <c r="AP602" s="115"/>
      <c r="AQ602" s="115"/>
      <c r="AR602" s="115"/>
      <c r="AS602" s="115"/>
      <c r="AT602" s="115"/>
      <c r="AU602" s="115"/>
      <c r="AV602" s="115"/>
      <c r="AW602" s="115"/>
      <c r="AX602" s="115"/>
      <c r="AY602" s="115"/>
      <c r="AZ602" s="115"/>
      <c r="BA602" s="115"/>
      <c r="BB602" s="115"/>
      <c r="BC602" s="115"/>
      <c r="BD602" s="115"/>
      <c r="BE602" s="115"/>
      <c r="BF602" s="115"/>
      <c r="BG602" s="115"/>
      <c r="BH602" s="115"/>
      <c r="BI602" s="115"/>
      <c r="BJ602" s="115"/>
      <c r="BK602" s="115"/>
      <c r="BL602" s="115"/>
      <c r="BM602" s="115"/>
      <c r="BN602" s="115"/>
      <c r="BO602" s="115"/>
      <c r="BP602" s="114"/>
      <c r="BQ602" s="114"/>
      <c r="BR602" s="114"/>
    </row>
    <row r="603" ht="15.75" customHeight="1">
      <c r="A603" s="114"/>
      <c r="B603" s="114"/>
      <c r="C603" s="114"/>
      <c r="D603" s="114"/>
      <c r="E603" s="114"/>
      <c r="F603" s="114"/>
      <c r="G603" s="114"/>
      <c r="H603" s="115"/>
      <c r="I603" s="115"/>
      <c r="J603" s="115"/>
      <c r="K603" s="115"/>
      <c r="L603" s="115"/>
      <c r="M603" s="115"/>
      <c r="N603" s="115"/>
      <c r="O603" s="115"/>
      <c r="P603" s="115"/>
      <c r="Q603" s="115"/>
      <c r="R603" s="115"/>
      <c r="S603" s="115"/>
      <c r="T603" s="115"/>
      <c r="U603" s="115"/>
      <c r="V603" s="115"/>
      <c r="W603" s="115"/>
      <c r="X603" s="115"/>
      <c r="Y603" s="115"/>
      <c r="Z603" s="115"/>
      <c r="AA603" s="115"/>
      <c r="AB603" s="115"/>
      <c r="AC603" s="115"/>
      <c r="AD603" s="115"/>
      <c r="AE603" s="115"/>
      <c r="AF603" s="115"/>
      <c r="AG603" s="115"/>
      <c r="AH603" s="115"/>
      <c r="AI603" s="115"/>
      <c r="AJ603" s="115"/>
      <c r="AK603" s="115"/>
      <c r="AL603" s="115"/>
      <c r="AM603" s="115"/>
      <c r="AN603" s="115"/>
      <c r="AO603" s="115"/>
      <c r="AP603" s="115"/>
      <c r="AQ603" s="115"/>
      <c r="AR603" s="115"/>
      <c r="AS603" s="115"/>
      <c r="AT603" s="115"/>
      <c r="AU603" s="115"/>
      <c r="AV603" s="115"/>
      <c r="AW603" s="115"/>
      <c r="AX603" s="115"/>
      <c r="AY603" s="115"/>
      <c r="AZ603" s="115"/>
      <c r="BA603" s="115"/>
      <c r="BB603" s="115"/>
      <c r="BC603" s="115"/>
      <c r="BD603" s="115"/>
      <c r="BE603" s="115"/>
      <c r="BF603" s="115"/>
      <c r="BG603" s="115"/>
      <c r="BH603" s="115"/>
      <c r="BI603" s="115"/>
      <c r="BJ603" s="115"/>
      <c r="BK603" s="115"/>
      <c r="BL603" s="115"/>
      <c r="BM603" s="115"/>
      <c r="BN603" s="115"/>
      <c r="BO603" s="115"/>
      <c r="BP603" s="114"/>
      <c r="BQ603" s="114"/>
      <c r="BR603" s="114"/>
    </row>
    <row r="604" ht="15.75" customHeight="1">
      <c r="A604" s="114"/>
      <c r="B604" s="114"/>
      <c r="C604" s="114"/>
      <c r="D604" s="114"/>
      <c r="E604" s="114"/>
      <c r="F604" s="114"/>
      <c r="G604" s="114"/>
      <c r="H604" s="115"/>
      <c r="I604" s="115"/>
      <c r="J604" s="115"/>
      <c r="K604" s="115"/>
      <c r="L604" s="115"/>
      <c r="M604" s="115"/>
      <c r="N604" s="115"/>
      <c r="O604" s="115"/>
      <c r="P604" s="115"/>
      <c r="Q604" s="115"/>
      <c r="R604" s="115"/>
      <c r="S604" s="115"/>
      <c r="T604" s="115"/>
      <c r="U604" s="115"/>
      <c r="V604" s="115"/>
      <c r="W604" s="115"/>
      <c r="X604" s="115"/>
      <c r="Y604" s="115"/>
      <c r="Z604" s="115"/>
      <c r="AA604" s="115"/>
      <c r="AB604" s="115"/>
      <c r="AC604" s="115"/>
      <c r="AD604" s="115"/>
      <c r="AE604" s="115"/>
      <c r="AF604" s="115"/>
      <c r="AG604" s="115"/>
      <c r="AH604" s="115"/>
      <c r="AI604" s="115"/>
      <c r="AJ604" s="115"/>
      <c r="AK604" s="115"/>
      <c r="AL604" s="115"/>
      <c r="AM604" s="115"/>
      <c r="AN604" s="115"/>
      <c r="AO604" s="115"/>
      <c r="AP604" s="115"/>
      <c r="AQ604" s="115"/>
      <c r="AR604" s="115"/>
      <c r="AS604" s="115"/>
      <c r="AT604" s="115"/>
      <c r="AU604" s="115"/>
      <c r="AV604" s="115"/>
      <c r="AW604" s="115"/>
      <c r="AX604" s="115"/>
      <c r="AY604" s="115"/>
      <c r="AZ604" s="115"/>
      <c r="BA604" s="115"/>
      <c r="BB604" s="115"/>
      <c r="BC604" s="115"/>
      <c r="BD604" s="115"/>
      <c r="BE604" s="115"/>
      <c r="BF604" s="115"/>
      <c r="BG604" s="115"/>
      <c r="BH604" s="115"/>
      <c r="BI604" s="115"/>
      <c r="BJ604" s="115"/>
      <c r="BK604" s="115"/>
      <c r="BL604" s="115"/>
      <c r="BM604" s="115"/>
      <c r="BN604" s="115"/>
      <c r="BO604" s="115"/>
      <c r="BP604" s="114"/>
      <c r="BQ604" s="114"/>
      <c r="BR604" s="114"/>
    </row>
    <row r="605" ht="15.75" customHeight="1">
      <c r="A605" s="114"/>
      <c r="B605" s="114"/>
      <c r="C605" s="114"/>
      <c r="D605" s="114"/>
      <c r="E605" s="114"/>
      <c r="F605" s="114"/>
      <c r="G605" s="114"/>
      <c r="H605" s="115"/>
      <c r="I605" s="115"/>
      <c r="J605" s="115"/>
      <c r="K605" s="115"/>
      <c r="L605" s="115"/>
      <c r="M605" s="115"/>
      <c r="N605" s="115"/>
      <c r="O605" s="115"/>
      <c r="P605" s="115"/>
      <c r="Q605" s="115"/>
      <c r="R605" s="115"/>
      <c r="S605" s="115"/>
      <c r="T605" s="115"/>
      <c r="U605" s="115"/>
      <c r="V605" s="115"/>
      <c r="W605" s="115"/>
      <c r="X605" s="115"/>
      <c r="Y605" s="115"/>
      <c r="Z605" s="115"/>
      <c r="AA605" s="115"/>
      <c r="AB605" s="115"/>
      <c r="AC605" s="115"/>
      <c r="AD605" s="115"/>
      <c r="AE605" s="115"/>
      <c r="AF605" s="115"/>
      <c r="AG605" s="115"/>
      <c r="AH605" s="115"/>
      <c r="AI605" s="115"/>
      <c r="AJ605" s="115"/>
      <c r="AK605" s="115"/>
      <c r="AL605" s="115"/>
      <c r="AM605" s="115"/>
      <c r="AN605" s="115"/>
      <c r="AO605" s="115"/>
      <c r="AP605" s="115"/>
      <c r="AQ605" s="115"/>
      <c r="AR605" s="115"/>
      <c r="AS605" s="115"/>
      <c r="AT605" s="115"/>
      <c r="AU605" s="115"/>
      <c r="AV605" s="115"/>
      <c r="AW605" s="115"/>
      <c r="AX605" s="115"/>
      <c r="AY605" s="115"/>
      <c r="AZ605" s="115"/>
      <c r="BA605" s="115"/>
      <c r="BB605" s="115"/>
      <c r="BC605" s="115"/>
      <c r="BD605" s="115"/>
      <c r="BE605" s="115"/>
      <c r="BF605" s="115"/>
      <c r="BG605" s="115"/>
      <c r="BH605" s="115"/>
      <c r="BI605" s="115"/>
      <c r="BJ605" s="115"/>
      <c r="BK605" s="115"/>
      <c r="BL605" s="115"/>
      <c r="BM605" s="115"/>
      <c r="BN605" s="115"/>
      <c r="BO605" s="115"/>
      <c r="BP605" s="114"/>
      <c r="BQ605" s="114"/>
      <c r="BR605" s="114"/>
    </row>
    <row r="606" ht="15.75" customHeight="1">
      <c r="A606" s="114"/>
      <c r="B606" s="114"/>
      <c r="C606" s="114"/>
      <c r="D606" s="114"/>
      <c r="E606" s="114"/>
      <c r="F606" s="114"/>
      <c r="G606" s="114"/>
      <c r="H606" s="115"/>
      <c r="I606" s="115"/>
      <c r="J606" s="115"/>
      <c r="K606" s="115"/>
      <c r="L606" s="115"/>
      <c r="M606" s="115"/>
      <c r="N606" s="115"/>
      <c r="O606" s="115"/>
      <c r="P606" s="115"/>
      <c r="Q606" s="115"/>
      <c r="R606" s="115"/>
      <c r="S606" s="115"/>
      <c r="T606" s="115"/>
      <c r="U606" s="115"/>
      <c r="V606" s="115"/>
      <c r="W606" s="115"/>
      <c r="X606" s="115"/>
      <c r="Y606" s="115"/>
      <c r="Z606" s="115"/>
      <c r="AA606" s="115"/>
      <c r="AB606" s="115"/>
      <c r="AC606" s="115"/>
      <c r="AD606" s="115"/>
      <c r="AE606" s="115"/>
      <c r="AF606" s="115"/>
      <c r="AG606" s="115"/>
      <c r="AH606" s="115"/>
      <c r="AI606" s="115"/>
      <c r="AJ606" s="115"/>
      <c r="AK606" s="115"/>
      <c r="AL606" s="115"/>
      <c r="AM606" s="115"/>
      <c r="AN606" s="115"/>
      <c r="AO606" s="115"/>
      <c r="AP606" s="115"/>
      <c r="AQ606" s="115"/>
      <c r="AR606" s="115"/>
      <c r="AS606" s="115"/>
      <c r="AT606" s="115"/>
      <c r="AU606" s="115"/>
      <c r="AV606" s="115"/>
      <c r="AW606" s="115"/>
      <c r="AX606" s="115"/>
      <c r="AY606" s="115"/>
      <c r="AZ606" s="115"/>
      <c r="BA606" s="115"/>
      <c r="BB606" s="115"/>
      <c r="BC606" s="115"/>
      <c r="BD606" s="115"/>
      <c r="BE606" s="115"/>
      <c r="BF606" s="115"/>
      <c r="BG606" s="115"/>
      <c r="BH606" s="115"/>
      <c r="BI606" s="115"/>
      <c r="BJ606" s="115"/>
      <c r="BK606" s="115"/>
      <c r="BL606" s="115"/>
      <c r="BM606" s="115"/>
      <c r="BN606" s="115"/>
      <c r="BO606" s="115"/>
      <c r="BP606" s="114"/>
      <c r="BQ606" s="114"/>
      <c r="BR606" s="114"/>
    </row>
    <row r="607" ht="15.75" customHeight="1">
      <c r="A607" s="114"/>
      <c r="B607" s="114"/>
      <c r="C607" s="114"/>
      <c r="D607" s="114"/>
      <c r="E607" s="114"/>
      <c r="F607" s="114"/>
      <c r="G607" s="114"/>
      <c r="H607" s="115"/>
      <c r="I607" s="115"/>
      <c r="J607" s="115"/>
      <c r="K607" s="115"/>
      <c r="L607" s="115"/>
      <c r="M607" s="115"/>
      <c r="N607" s="115"/>
      <c r="O607" s="115"/>
      <c r="P607" s="115"/>
      <c r="Q607" s="115"/>
      <c r="R607" s="115"/>
      <c r="S607" s="115"/>
      <c r="T607" s="115"/>
      <c r="U607" s="115"/>
      <c r="V607" s="115"/>
      <c r="W607" s="115"/>
      <c r="X607" s="115"/>
      <c r="Y607" s="115"/>
      <c r="Z607" s="115"/>
      <c r="AA607" s="115"/>
      <c r="AB607" s="115"/>
      <c r="AC607" s="115"/>
      <c r="AD607" s="115"/>
      <c r="AE607" s="115"/>
      <c r="AF607" s="115"/>
      <c r="AG607" s="115"/>
      <c r="AH607" s="115"/>
      <c r="AI607" s="115"/>
      <c r="AJ607" s="115"/>
      <c r="AK607" s="115"/>
      <c r="AL607" s="115"/>
      <c r="AM607" s="115"/>
      <c r="AN607" s="115"/>
      <c r="AO607" s="115"/>
      <c r="AP607" s="115"/>
      <c r="AQ607" s="115"/>
      <c r="AR607" s="115"/>
      <c r="AS607" s="115"/>
      <c r="AT607" s="115"/>
      <c r="AU607" s="115"/>
      <c r="AV607" s="115"/>
      <c r="AW607" s="115"/>
      <c r="AX607" s="115"/>
      <c r="AY607" s="115"/>
      <c r="AZ607" s="115"/>
      <c r="BA607" s="115"/>
      <c r="BB607" s="115"/>
      <c r="BC607" s="115"/>
      <c r="BD607" s="115"/>
      <c r="BE607" s="115"/>
      <c r="BF607" s="115"/>
      <c r="BG607" s="115"/>
      <c r="BH607" s="115"/>
      <c r="BI607" s="115"/>
      <c r="BJ607" s="115"/>
      <c r="BK607" s="115"/>
      <c r="BL607" s="115"/>
      <c r="BM607" s="115"/>
      <c r="BN607" s="115"/>
      <c r="BO607" s="115"/>
      <c r="BP607" s="114"/>
      <c r="BQ607" s="114"/>
      <c r="BR607" s="114"/>
    </row>
    <row r="608" ht="15.75" customHeight="1">
      <c r="A608" s="114"/>
      <c r="B608" s="114"/>
      <c r="C608" s="114"/>
      <c r="D608" s="114"/>
      <c r="E608" s="114"/>
      <c r="F608" s="114"/>
      <c r="G608" s="114"/>
      <c r="H608" s="115"/>
      <c r="I608" s="115"/>
      <c r="J608" s="115"/>
      <c r="K608" s="115"/>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G608" s="115"/>
      <c r="AH608" s="115"/>
      <c r="AI608" s="115"/>
      <c r="AJ608" s="115"/>
      <c r="AK608" s="115"/>
      <c r="AL608" s="115"/>
      <c r="AM608" s="115"/>
      <c r="AN608" s="115"/>
      <c r="AO608" s="115"/>
      <c r="AP608" s="115"/>
      <c r="AQ608" s="115"/>
      <c r="AR608" s="115"/>
      <c r="AS608" s="115"/>
      <c r="AT608" s="115"/>
      <c r="AU608" s="115"/>
      <c r="AV608" s="115"/>
      <c r="AW608" s="115"/>
      <c r="AX608" s="115"/>
      <c r="AY608" s="115"/>
      <c r="AZ608" s="115"/>
      <c r="BA608" s="115"/>
      <c r="BB608" s="115"/>
      <c r="BC608" s="115"/>
      <c r="BD608" s="115"/>
      <c r="BE608" s="115"/>
      <c r="BF608" s="115"/>
      <c r="BG608" s="115"/>
      <c r="BH608" s="115"/>
      <c r="BI608" s="115"/>
      <c r="BJ608" s="115"/>
      <c r="BK608" s="115"/>
      <c r="BL608" s="115"/>
      <c r="BM608" s="115"/>
      <c r="BN608" s="115"/>
      <c r="BO608" s="115"/>
      <c r="BP608" s="114"/>
      <c r="BQ608" s="114"/>
      <c r="BR608" s="114"/>
    </row>
    <row r="609" ht="15.75" customHeight="1">
      <c r="A609" s="114"/>
      <c r="B609" s="114"/>
      <c r="C609" s="114"/>
      <c r="D609" s="114"/>
      <c r="E609" s="114"/>
      <c r="F609" s="114"/>
      <c r="G609" s="114"/>
      <c r="H609" s="115"/>
      <c r="I609" s="115"/>
      <c r="J609" s="115"/>
      <c r="K609" s="115"/>
      <c r="L609" s="115"/>
      <c r="M609" s="115"/>
      <c r="N609" s="115"/>
      <c r="O609" s="115"/>
      <c r="P609" s="115"/>
      <c r="Q609" s="115"/>
      <c r="R609" s="115"/>
      <c r="S609" s="115"/>
      <c r="T609" s="115"/>
      <c r="U609" s="115"/>
      <c r="V609" s="115"/>
      <c r="W609" s="115"/>
      <c r="X609" s="115"/>
      <c r="Y609" s="115"/>
      <c r="Z609" s="115"/>
      <c r="AA609" s="115"/>
      <c r="AB609" s="115"/>
      <c r="AC609" s="115"/>
      <c r="AD609" s="115"/>
      <c r="AE609" s="115"/>
      <c r="AF609" s="115"/>
      <c r="AG609" s="115"/>
      <c r="AH609" s="115"/>
      <c r="AI609" s="115"/>
      <c r="AJ609" s="115"/>
      <c r="AK609" s="115"/>
      <c r="AL609" s="115"/>
      <c r="AM609" s="115"/>
      <c r="AN609" s="115"/>
      <c r="AO609" s="115"/>
      <c r="AP609" s="115"/>
      <c r="AQ609" s="115"/>
      <c r="AR609" s="115"/>
      <c r="AS609" s="115"/>
      <c r="AT609" s="115"/>
      <c r="AU609" s="115"/>
      <c r="AV609" s="115"/>
      <c r="AW609" s="115"/>
      <c r="AX609" s="115"/>
      <c r="AY609" s="115"/>
      <c r="AZ609" s="115"/>
      <c r="BA609" s="115"/>
      <c r="BB609" s="115"/>
      <c r="BC609" s="115"/>
      <c r="BD609" s="115"/>
      <c r="BE609" s="115"/>
      <c r="BF609" s="115"/>
      <c r="BG609" s="115"/>
      <c r="BH609" s="115"/>
      <c r="BI609" s="115"/>
      <c r="BJ609" s="115"/>
      <c r="BK609" s="115"/>
      <c r="BL609" s="115"/>
      <c r="BM609" s="115"/>
      <c r="BN609" s="115"/>
      <c r="BO609" s="115"/>
      <c r="BP609" s="114"/>
      <c r="BQ609" s="114"/>
      <c r="BR609" s="114"/>
    </row>
    <row r="610" ht="15.75" customHeight="1">
      <c r="A610" s="114"/>
      <c r="B610" s="114"/>
      <c r="C610" s="114"/>
      <c r="D610" s="114"/>
      <c r="E610" s="114"/>
      <c r="F610" s="114"/>
      <c r="G610" s="114"/>
      <c r="H610" s="115"/>
      <c r="I610" s="115"/>
      <c r="J610" s="115"/>
      <c r="K610" s="115"/>
      <c r="L610" s="115"/>
      <c r="M610" s="115"/>
      <c r="N610" s="115"/>
      <c r="O610" s="115"/>
      <c r="P610" s="115"/>
      <c r="Q610" s="115"/>
      <c r="R610" s="115"/>
      <c r="S610" s="115"/>
      <c r="T610" s="115"/>
      <c r="U610" s="115"/>
      <c r="V610" s="115"/>
      <c r="W610" s="115"/>
      <c r="X610" s="115"/>
      <c r="Y610" s="115"/>
      <c r="Z610" s="115"/>
      <c r="AA610" s="115"/>
      <c r="AB610" s="115"/>
      <c r="AC610" s="115"/>
      <c r="AD610" s="115"/>
      <c r="AE610" s="115"/>
      <c r="AF610" s="115"/>
      <c r="AG610" s="115"/>
      <c r="AH610" s="115"/>
      <c r="AI610" s="115"/>
      <c r="AJ610" s="115"/>
      <c r="AK610" s="115"/>
      <c r="AL610" s="115"/>
      <c r="AM610" s="115"/>
      <c r="AN610" s="115"/>
      <c r="AO610" s="115"/>
      <c r="AP610" s="115"/>
      <c r="AQ610" s="115"/>
      <c r="AR610" s="115"/>
      <c r="AS610" s="115"/>
      <c r="AT610" s="115"/>
      <c r="AU610" s="115"/>
      <c r="AV610" s="115"/>
      <c r="AW610" s="115"/>
      <c r="AX610" s="115"/>
      <c r="AY610" s="115"/>
      <c r="AZ610" s="115"/>
      <c r="BA610" s="115"/>
      <c r="BB610" s="115"/>
      <c r="BC610" s="115"/>
      <c r="BD610" s="115"/>
      <c r="BE610" s="115"/>
      <c r="BF610" s="115"/>
      <c r="BG610" s="115"/>
      <c r="BH610" s="115"/>
      <c r="BI610" s="115"/>
      <c r="BJ610" s="115"/>
      <c r="BK610" s="115"/>
      <c r="BL610" s="115"/>
      <c r="BM610" s="115"/>
      <c r="BN610" s="115"/>
      <c r="BO610" s="115"/>
      <c r="BP610" s="114"/>
      <c r="BQ610" s="114"/>
      <c r="BR610" s="114"/>
    </row>
    <row r="611" ht="15.75" customHeight="1">
      <c r="A611" s="114"/>
      <c r="B611" s="114"/>
      <c r="C611" s="114"/>
      <c r="D611" s="114"/>
      <c r="E611" s="114"/>
      <c r="F611" s="114"/>
      <c r="G611" s="114"/>
      <c r="H611" s="115"/>
      <c r="I611" s="115"/>
      <c r="J611" s="115"/>
      <c r="K611" s="115"/>
      <c r="L611" s="115"/>
      <c r="M611" s="115"/>
      <c r="N611" s="115"/>
      <c r="O611" s="115"/>
      <c r="P611" s="115"/>
      <c r="Q611" s="115"/>
      <c r="R611" s="115"/>
      <c r="S611" s="115"/>
      <c r="T611" s="115"/>
      <c r="U611" s="115"/>
      <c r="V611" s="115"/>
      <c r="W611" s="115"/>
      <c r="X611" s="115"/>
      <c r="Y611" s="115"/>
      <c r="Z611" s="115"/>
      <c r="AA611" s="115"/>
      <c r="AB611" s="115"/>
      <c r="AC611" s="115"/>
      <c r="AD611" s="115"/>
      <c r="AE611" s="115"/>
      <c r="AF611" s="115"/>
      <c r="AG611" s="115"/>
      <c r="AH611" s="115"/>
      <c r="AI611" s="115"/>
      <c r="AJ611" s="115"/>
      <c r="AK611" s="115"/>
      <c r="AL611" s="115"/>
      <c r="AM611" s="115"/>
      <c r="AN611" s="115"/>
      <c r="AO611" s="115"/>
      <c r="AP611" s="115"/>
      <c r="AQ611" s="115"/>
      <c r="AR611" s="115"/>
      <c r="AS611" s="115"/>
      <c r="AT611" s="115"/>
      <c r="AU611" s="115"/>
      <c r="AV611" s="115"/>
      <c r="AW611" s="115"/>
      <c r="AX611" s="115"/>
      <c r="AY611" s="115"/>
      <c r="AZ611" s="115"/>
      <c r="BA611" s="115"/>
      <c r="BB611" s="115"/>
      <c r="BC611" s="115"/>
      <c r="BD611" s="115"/>
      <c r="BE611" s="115"/>
      <c r="BF611" s="115"/>
      <c r="BG611" s="115"/>
      <c r="BH611" s="115"/>
      <c r="BI611" s="115"/>
      <c r="BJ611" s="115"/>
      <c r="BK611" s="115"/>
      <c r="BL611" s="115"/>
      <c r="BM611" s="115"/>
      <c r="BN611" s="115"/>
      <c r="BO611" s="115"/>
      <c r="BP611" s="114"/>
      <c r="BQ611" s="114"/>
      <c r="BR611" s="114"/>
    </row>
    <row r="612" ht="15.75" customHeight="1">
      <c r="A612" s="114"/>
      <c r="B612" s="114"/>
      <c r="C612" s="114"/>
      <c r="D612" s="114"/>
      <c r="E612" s="114"/>
      <c r="F612" s="114"/>
      <c r="G612" s="114"/>
      <c r="H612" s="115"/>
      <c r="I612" s="115"/>
      <c r="J612" s="115"/>
      <c r="K612" s="115"/>
      <c r="L612" s="115"/>
      <c r="M612" s="115"/>
      <c r="N612" s="115"/>
      <c r="O612" s="115"/>
      <c r="P612" s="115"/>
      <c r="Q612" s="115"/>
      <c r="R612" s="115"/>
      <c r="S612" s="115"/>
      <c r="T612" s="115"/>
      <c r="U612" s="115"/>
      <c r="V612" s="115"/>
      <c r="W612" s="115"/>
      <c r="X612" s="115"/>
      <c r="Y612" s="115"/>
      <c r="Z612" s="115"/>
      <c r="AA612" s="115"/>
      <c r="AB612" s="115"/>
      <c r="AC612" s="115"/>
      <c r="AD612" s="115"/>
      <c r="AE612" s="115"/>
      <c r="AF612" s="115"/>
      <c r="AG612" s="115"/>
      <c r="AH612" s="115"/>
      <c r="AI612" s="115"/>
      <c r="AJ612" s="115"/>
      <c r="AK612" s="115"/>
      <c r="AL612" s="115"/>
      <c r="AM612" s="115"/>
      <c r="AN612" s="115"/>
      <c r="AO612" s="115"/>
      <c r="AP612" s="115"/>
      <c r="AQ612" s="115"/>
      <c r="AR612" s="115"/>
      <c r="AS612" s="115"/>
      <c r="AT612" s="115"/>
      <c r="AU612" s="115"/>
      <c r="AV612" s="115"/>
      <c r="AW612" s="115"/>
      <c r="AX612" s="115"/>
      <c r="AY612" s="115"/>
      <c r="AZ612" s="115"/>
      <c r="BA612" s="115"/>
      <c r="BB612" s="115"/>
      <c r="BC612" s="115"/>
      <c r="BD612" s="115"/>
      <c r="BE612" s="115"/>
      <c r="BF612" s="115"/>
      <c r="BG612" s="115"/>
      <c r="BH612" s="115"/>
      <c r="BI612" s="115"/>
      <c r="BJ612" s="115"/>
      <c r="BK612" s="115"/>
      <c r="BL612" s="115"/>
      <c r="BM612" s="115"/>
      <c r="BN612" s="115"/>
      <c r="BO612" s="115"/>
      <c r="BP612" s="114"/>
      <c r="BQ612" s="114"/>
      <c r="BR612" s="114"/>
    </row>
    <row r="613" ht="15.75" customHeight="1">
      <c r="A613" s="114"/>
      <c r="B613" s="114"/>
      <c r="C613" s="114"/>
      <c r="D613" s="114"/>
      <c r="E613" s="114"/>
      <c r="F613" s="114"/>
      <c r="G613" s="114"/>
      <c r="H613" s="115"/>
      <c r="I613" s="115"/>
      <c r="J613" s="115"/>
      <c r="K613" s="115"/>
      <c r="L613" s="115"/>
      <c r="M613" s="115"/>
      <c r="N613" s="115"/>
      <c r="O613" s="115"/>
      <c r="P613" s="115"/>
      <c r="Q613" s="115"/>
      <c r="R613" s="115"/>
      <c r="S613" s="115"/>
      <c r="T613" s="115"/>
      <c r="U613" s="115"/>
      <c r="V613" s="115"/>
      <c r="W613" s="115"/>
      <c r="X613" s="115"/>
      <c r="Y613" s="115"/>
      <c r="Z613" s="115"/>
      <c r="AA613" s="115"/>
      <c r="AB613" s="115"/>
      <c r="AC613" s="115"/>
      <c r="AD613" s="115"/>
      <c r="AE613" s="115"/>
      <c r="AF613" s="115"/>
      <c r="AG613" s="115"/>
      <c r="AH613" s="115"/>
      <c r="AI613" s="115"/>
      <c r="AJ613" s="115"/>
      <c r="AK613" s="115"/>
      <c r="AL613" s="115"/>
      <c r="AM613" s="115"/>
      <c r="AN613" s="115"/>
      <c r="AO613" s="115"/>
      <c r="AP613" s="115"/>
      <c r="AQ613" s="115"/>
      <c r="AR613" s="115"/>
      <c r="AS613" s="115"/>
      <c r="AT613" s="115"/>
      <c r="AU613" s="115"/>
      <c r="AV613" s="115"/>
      <c r="AW613" s="115"/>
      <c r="AX613" s="115"/>
      <c r="AY613" s="115"/>
      <c r="AZ613" s="115"/>
      <c r="BA613" s="115"/>
      <c r="BB613" s="115"/>
      <c r="BC613" s="115"/>
      <c r="BD613" s="115"/>
      <c r="BE613" s="115"/>
      <c r="BF613" s="115"/>
      <c r="BG613" s="115"/>
      <c r="BH613" s="115"/>
      <c r="BI613" s="115"/>
      <c r="BJ613" s="115"/>
      <c r="BK613" s="115"/>
      <c r="BL613" s="115"/>
      <c r="BM613" s="115"/>
      <c r="BN613" s="115"/>
      <c r="BO613" s="115"/>
      <c r="BP613" s="114"/>
      <c r="BQ613" s="114"/>
      <c r="BR613" s="114"/>
    </row>
    <row r="614" ht="15.75" customHeight="1">
      <c r="A614" s="114"/>
      <c r="B614" s="114"/>
      <c r="C614" s="114"/>
      <c r="D614" s="114"/>
      <c r="E614" s="114"/>
      <c r="F614" s="114"/>
      <c r="G614" s="114"/>
      <c r="H614" s="115"/>
      <c r="I614" s="115"/>
      <c r="J614" s="115"/>
      <c r="K614" s="115"/>
      <c r="L614" s="115"/>
      <c r="M614" s="115"/>
      <c r="N614" s="115"/>
      <c r="O614" s="115"/>
      <c r="P614" s="115"/>
      <c r="Q614" s="115"/>
      <c r="R614" s="115"/>
      <c r="S614" s="115"/>
      <c r="T614" s="115"/>
      <c r="U614" s="115"/>
      <c r="V614" s="115"/>
      <c r="W614" s="115"/>
      <c r="X614" s="115"/>
      <c r="Y614" s="115"/>
      <c r="Z614" s="115"/>
      <c r="AA614" s="115"/>
      <c r="AB614" s="115"/>
      <c r="AC614" s="115"/>
      <c r="AD614" s="115"/>
      <c r="AE614" s="115"/>
      <c r="AF614" s="115"/>
      <c r="AG614" s="115"/>
      <c r="AH614" s="115"/>
      <c r="AI614" s="115"/>
      <c r="AJ614" s="115"/>
      <c r="AK614" s="115"/>
      <c r="AL614" s="115"/>
      <c r="AM614" s="115"/>
      <c r="AN614" s="115"/>
      <c r="AO614" s="115"/>
      <c r="AP614" s="115"/>
      <c r="AQ614" s="115"/>
      <c r="AR614" s="115"/>
      <c r="AS614" s="115"/>
      <c r="AT614" s="115"/>
      <c r="AU614" s="115"/>
      <c r="AV614" s="115"/>
      <c r="AW614" s="115"/>
      <c r="AX614" s="115"/>
      <c r="AY614" s="115"/>
      <c r="AZ614" s="115"/>
      <c r="BA614" s="115"/>
      <c r="BB614" s="115"/>
      <c r="BC614" s="115"/>
      <c r="BD614" s="115"/>
      <c r="BE614" s="115"/>
      <c r="BF614" s="115"/>
      <c r="BG614" s="115"/>
      <c r="BH614" s="115"/>
      <c r="BI614" s="115"/>
      <c r="BJ614" s="115"/>
      <c r="BK614" s="115"/>
      <c r="BL614" s="115"/>
      <c r="BM614" s="115"/>
      <c r="BN614" s="115"/>
      <c r="BO614" s="115"/>
      <c r="BP614" s="114"/>
      <c r="BQ614" s="114"/>
      <c r="BR614" s="114"/>
    </row>
    <row r="615" ht="15.75" customHeight="1">
      <c r="A615" s="114"/>
      <c r="B615" s="114"/>
      <c r="C615" s="114"/>
      <c r="D615" s="114"/>
      <c r="E615" s="114"/>
      <c r="F615" s="114"/>
      <c r="G615" s="114"/>
      <c r="H615" s="115"/>
      <c r="I615" s="115"/>
      <c r="J615" s="115"/>
      <c r="K615" s="115"/>
      <c r="L615" s="115"/>
      <c r="M615" s="115"/>
      <c r="N615" s="115"/>
      <c r="O615" s="115"/>
      <c r="P615" s="115"/>
      <c r="Q615" s="115"/>
      <c r="R615" s="115"/>
      <c r="S615" s="115"/>
      <c r="T615" s="115"/>
      <c r="U615" s="115"/>
      <c r="V615" s="115"/>
      <c r="W615" s="115"/>
      <c r="X615" s="115"/>
      <c r="Y615" s="115"/>
      <c r="Z615" s="115"/>
      <c r="AA615" s="115"/>
      <c r="AB615" s="115"/>
      <c r="AC615" s="115"/>
      <c r="AD615" s="115"/>
      <c r="AE615" s="115"/>
      <c r="AF615" s="115"/>
      <c r="AG615" s="115"/>
      <c r="AH615" s="115"/>
      <c r="AI615" s="115"/>
      <c r="AJ615" s="115"/>
      <c r="AK615" s="115"/>
      <c r="AL615" s="115"/>
      <c r="AM615" s="115"/>
      <c r="AN615" s="115"/>
      <c r="AO615" s="115"/>
      <c r="AP615" s="115"/>
      <c r="AQ615" s="115"/>
      <c r="AR615" s="115"/>
      <c r="AS615" s="115"/>
      <c r="AT615" s="115"/>
      <c r="AU615" s="115"/>
      <c r="AV615" s="115"/>
      <c r="AW615" s="115"/>
      <c r="AX615" s="115"/>
      <c r="AY615" s="115"/>
      <c r="AZ615" s="115"/>
      <c r="BA615" s="115"/>
      <c r="BB615" s="115"/>
      <c r="BC615" s="115"/>
      <c r="BD615" s="115"/>
      <c r="BE615" s="115"/>
      <c r="BF615" s="115"/>
      <c r="BG615" s="115"/>
      <c r="BH615" s="115"/>
      <c r="BI615" s="115"/>
      <c r="BJ615" s="115"/>
      <c r="BK615" s="115"/>
      <c r="BL615" s="115"/>
      <c r="BM615" s="115"/>
      <c r="BN615" s="115"/>
      <c r="BO615" s="115"/>
      <c r="BP615" s="114"/>
      <c r="BQ615" s="114"/>
      <c r="BR615" s="114"/>
    </row>
    <row r="616" ht="15.75" customHeight="1">
      <c r="A616" s="114"/>
      <c r="B616" s="114"/>
      <c r="C616" s="114"/>
      <c r="D616" s="114"/>
      <c r="E616" s="114"/>
      <c r="F616" s="114"/>
      <c r="G616" s="114"/>
      <c r="H616" s="115"/>
      <c r="I616" s="115"/>
      <c r="J616" s="115"/>
      <c r="K616" s="115"/>
      <c r="L616" s="115"/>
      <c r="M616" s="115"/>
      <c r="N616" s="115"/>
      <c r="O616" s="115"/>
      <c r="P616" s="115"/>
      <c r="Q616" s="115"/>
      <c r="R616" s="115"/>
      <c r="S616" s="115"/>
      <c r="T616" s="115"/>
      <c r="U616" s="115"/>
      <c r="V616" s="115"/>
      <c r="W616" s="115"/>
      <c r="X616" s="115"/>
      <c r="Y616" s="115"/>
      <c r="Z616" s="115"/>
      <c r="AA616" s="115"/>
      <c r="AB616" s="115"/>
      <c r="AC616" s="115"/>
      <c r="AD616" s="115"/>
      <c r="AE616" s="115"/>
      <c r="AF616" s="115"/>
      <c r="AG616" s="115"/>
      <c r="AH616" s="115"/>
      <c r="AI616" s="115"/>
      <c r="AJ616" s="115"/>
      <c r="AK616" s="115"/>
      <c r="AL616" s="115"/>
      <c r="AM616" s="115"/>
      <c r="AN616" s="115"/>
      <c r="AO616" s="115"/>
      <c r="AP616" s="115"/>
      <c r="AQ616" s="115"/>
      <c r="AR616" s="115"/>
      <c r="AS616" s="115"/>
      <c r="AT616" s="115"/>
      <c r="AU616" s="115"/>
      <c r="AV616" s="115"/>
      <c r="AW616" s="115"/>
      <c r="AX616" s="115"/>
      <c r="AY616" s="115"/>
      <c r="AZ616" s="115"/>
      <c r="BA616" s="115"/>
      <c r="BB616" s="115"/>
      <c r="BC616" s="115"/>
      <c r="BD616" s="115"/>
      <c r="BE616" s="115"/>
      <c r="BF616" s="115"/>
      <c r="BG616" s="115"/>
      <c r="BH616" s="115"/>
      <c r="BI616" s="115"/>
      <c r="BJ616" s="115"/>
      <c r="BK616" s="115"/>
      <c r="BL616" s="115"/>
      <c r="BM616" s="115"/>
      <c r="BN616" s="115"/>
      <c r="BO616" s="115"/>
      <c r="BP616" s="114"/>
      <c r="BQ616" s="114"/>
      <c r="BR616" s="114"/>
    </row>
    <row r="617" ht="15.75" customHeight="1">
      <c r="A617" s="114"/>
      <c r="B617" s="114"/>
      <c r="C617" s="114"/>
      <c r="D617" s="114"/>
      <c r="E617" s="114"/>
      <c r="F617" s="114"/>
      <c r="G617" s="114"/>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5"/>
      <c r="AL617" s="115"/>
      <c r="AM617" s="115"/>
      <c r="AN617" s="115"/>
      <c r="AO617" s="115"/>
      <c r="AP617" s="115"/>
      <c r="AQ617" s="115"/>
      <c r="AR617" s="115"/>
      <c r="AS617" s="115"/>
      <c r="AT617" s="115"/>
      <c r="AU617" s="115"/>
      <c r="AV617" s="115"/>
      <c r="AW617" s="115"/>
      <c r="AX617" s="115"/>
      <c r="AY617" s="115"/>
      <c r="AZ617" s="115"/>
      <c r="BA617" s="115"/>
      <c r="BB617" s="115"/>
      <c r="BC617" s="115"/>
      <c r="BD617" s="115"/>
      <c r="BE617" s="115"/>
      <c r="BF617" s="115"/>
      <c r="BG617" s="115"/>
      <c r="BH617" s="115"/>
      <c r="BI617" s="115"/>
      <c r="BJ617" s="115"/>
      <c r="BK617" s="115"/>
      <c r="BL617" s="115"/>
      <c r="BM617" s="115"/>
      <c r="BN617" s="115"/>
      <c r="BO617" s="115"/>
      <c r="BP617" s="114"/>
      <c r="BQ617" s="114"/>
      <c r="BR617" s="114"/>
    </row>
    <row r="618" ht="15.75" customHeight="1">
      <c r="A618" s="114"/>
      <c r="B618" s="114"/>
      <c r="C618" s="114"/>
      <c r="D618" s="114"/>
      <c r="E618" s="114"/>
      <c r="F618" s="114"/>
      <c r="G618" s="114"/>
      <c r="H618" s="115"/>
      <c r="I618" s="115"/>
      <c r="J618" s="115"/>
      <c r="K618" s="115"/>
      <c r="L618" s="115"/>
      <c r="M618" s="115"/>
      <c r="N618" s="115"/>
      <c r="O618" s="115"/>
      <c r="P618" s="115"/>
      <c r="Q618" s="115"/>
      <c r="R618" s="115"/>
      <c r="S618" s="115"/>
      <c r="T618" s="115"/>
      <c r="U618" s="115"/>
      <c r="V618" s="115"/>
      <c r="W618" s="115"/>
      <c r="X618" s="115"/>
      <c r="Y618" s="115"/>
      <c r="Z618" s="115"/>
      <c r="AA618" s="115"/>
      <c r="AB618" s="115"/>
      <c r="AC618" s="115"/>
      <c r="AD618" s="115"/>
      <c r="AE618" s="115"/>
      <c r="AF618" s="115"/>
      <c r="AG618" s="115"/>
      <c r="AH618" s="115"/>
      <c r="AI618" s="115"/>
      <c r="AJ618" s="115"/>
      <c r="AK618" s="115"/>
      <c r="AL618" s="115"/>
      <c r="AM618" s="115"/>
      <c r="AN618" s="115"/>
      <c r="AO618" s="115"/>
      <c r="AP618" s="115"/>
      <c r="AQ618" s="115"/>
      <c r="AR618" s="115"/>
      <c r="AS618" s="115"/>
      <c r="AT618" s="115"/>
      <c r="AU618" s="115"/>
      <c r="AV618" s="115"/>
      <c r="AW618" s="115"/>
      <c r="AX618" s="115"/>
      <c r="AY618" s="115"/>
      <c r="AZ618" s="115"/>
      <c r="BA618" s="115"/>
      <c r="BB618" s="115"/>
      <c r="BC618" s="115"/>
      <c r="BD618" s="115"/>
      <c r="BE618" s="115"/>
      <c r="BF618" s="115"/>
      <c r="BG618" s="115"/>
      <c r="BH618" s="115"/>
      <c r="BI618" s="115"/>
      <c r="BJ618" s="115"/>
      <c r="BK618" s="115"/>
      <c r="BL618" s="115"/>
      <c r="BM618" s="115"/>
      <c r="BN618" s="115"/>
      <c r="BO618" s="115"/>
      <c r="BP618" s="114"/>
      <c r="BQ618" s="114"/>
      <c r="BR618" s="114"/>
    </row>
    <row r="619" ht="15.75" customHeight="1">
      <c r="A619" s="114"/>
      <c r="B619" s="114"/>
      <c r="C619" s="114"/>
      <c r="D619" s="114"/>
      <c r="E619" s="114"/>
      <c r="F619" s="114"/>
      <c r="G619" s="114"/>
      <c r="H619" s="115"/>
      <c r="I619" s="115"/>
      <c r="J619" s="115"/>
      <c r="K619" s="115"/>
      <c r="L619" s="115"/>
      <c r="M619" s="115"/>
      <c r="N619" s="115"/>
      <c r="O619" s="115"/>
      <c r="P619" s="115"/>
      <c r="Q619" s="115"/>
      <c r="R619" s="115"/>
      <c r="S619" s="115"/>
      <c r="T619" s="115"/>
      <c r="U619" s="115"/>
      <c r="V619" s="115"/>
      <c r="W619" s="115"/>
      <c r="X619" s="115"/>
      <c r="Y619" s="115"/>
      <c r="Z619" s="115"/>
      <c r="AA619" s="115"/>
      <c r="AB619" s="115"/>
      <c r="AC619" s="115"/>
      <c r="AD619" s="115"/>
      <c r="AE619" s="115"/>
      <c r="AF619" s="115"/>
      <c r="AG619" s="115"/>
      <c r="AH619" s="115"/>
      <c r="AI619" s="115"/>
      <c r="AJ619" s="115"/>
      <c r="AK619" s="115"/>
      <c r="AL619" s="115"/>
      <c r="AM619" s="115"/>
      <c r="AN619" s="115"/>
      <c r="AO619" s="115"/>
      <c r="AP619" s="115"/>
      <c r="AQ619" s="115"/>
      <c r="AR619" s="115"/>
      <c r="AS619" s="115"/>
      <c r="AT619" s="115"/>
      <c r="AU619" s="115"/>
      <c r="AV619" s="115"/>
      <c r="AW619" s="115"/>
      <c r="AX619" s="115"/>
      <c r="AY619" s="115"/>
      <c r="AZ619" s="115"/>
      <c r="BA619" s="115"/>
      <c r="BB619" s="115"/>
      <c r="BC619" s="115"/>
      <c r="BD619" s="115"/>
      <c r="BE619" s="115"/>
      <c r="BF619" s="115"/>
      <c r="BG619" s="115"/>
      <c r="BH619" s="115"/>
      <c r="BI619" s="115"/>
      <c r="BJ619" s="115"/>
      <c r="BK619" s="115"/>
      <c r="BL619" s="115"/>
      <c r="BM619" s="115"/>
      <c r="BN619" s="115"/>
      <c r="BO619" s="115"/>
      <c r="BP619" s="114"/>
      <c r="BQ619" s="114"/>
      <c r="BR619" s="114"/>
    </row>
    <row r="620" ht="15.75" customHeight="1">
      <c r="A620" s="114"/>
      <c r="B620" s="114"/>
      <c r="C620" s="114"/>
      <c r="D620" s="114"/>
      <c r="E620" s="114"/>
      <c r="F620" s="114"/>
      <c r="G620" s="114"/>
      <c r="H620" s="115"/>
      <c r="I620" s="115"/>
      <c r="J620" s="115"/>
      <c r="K620" s="115"/>
      <c r="L620" s="115"/>
      <c r="M620" s="115"/>
      <c r="N620" s="115"/>
      <c r="O620" s="115"/>
      <c r="P620" s="115"/>
      <c r="Q620" s="115"/>
      <c r="R620" s="115"/>
      <c r="S620" s="115"/>
      <c r="T620" s="115"/>
      <c r="U620" s="115"/>
      <c r="V620" s="115"/>
      <c r="W620" s="115"/>
      <c r="X620" s="115"/>
      <c r="Y620" s="115"/>
      <c r="Z620" s="115"/>
      <c r="AA620" s="115"/>
      <c r="AB620" s="115"/>
      <c r="AC620" s="115"/>
      <c r="AD620" s="115"/>
      <c r="AE620" s="115"/>
      <c r="AF620" s="115"/>
      <c r="AG620" s="115"/>
      <c r="AH620" s="115"/>
      <c r="AI620" s="115"/>
      <c r="AJ620" s="115"/>
      <c r="AK620" s="115"/>
      <c r="AL620" s="115"/>
      <c r="AM620" s="115"/>
      <c r="AN620" s="115"/>
      <c r="AO620" s="115"/>
      <c r="AP620" s="115"/>
      <c r="AQ620" s="115"/>
      <c r="AR620" s="115"/>
      <c r="AS620" s="115"/>
      <c r="AT620" s="115"/>
      <c r="AU620" s="115"/>
      <c r="AV620" s="115"/>
      <c r="AW620" s="115"/>
      <c r="AX620" s="115"/>
      <c r="AY620" s="115"/>
      <c r="AZ620" s="115"/>
      <c r="BA620" s="115"/>
      <c r="BB620" s="115"/>
      <c r="BC620" s="115"/>
      <c r="BD620" s="115"/>
      <c r="BE620" s="115"/>
      <c r="BF620" s="115"/>
      <c r="BG620" s="115"/>
      <c r="BH620" s="115"/>
      <c r="BI620" s="115"/>
      <c r="BJ620" s="115"/>
      <c r="BK620" s="115"/>
      <c r="BL620" s="115"/>
      <c r="BM620" s="115"/>
      <c r="BN620" s="115"/>
      <c r="BO620" s="115"/>
      <c r="BP620" s="114"/>
      <c r="BQ620" s="114"/>
      <c r="BR620" s="114"/>
    </row>
    <row r="621" ht="15.75" customHeight="1">
      <c r="A621" s="114"/>
      <c r="B621" s="114"/>
      <c r="C621" s="114"/>
      <c r="D621" s="114"/>
      <c r="E621" s="114"/>
      <c r="F621" s="114"/>
      <c r="G621" s="114"/>
      <c r="H621" s="115"/>
      <c r="I621" s="115"/>
      <c r="J621" s="115"/>
      <c r="K621" s="115"/>
      <c r="L621" s="115"/>
      <c r="M621" s="115"/>
      <c r="N621" s="115"/>
      <c r="O621" s="115"/>
      <c r="P621" s="115"/>
      <c r="Q621" s="115"/>
      <c r="R621" s="115"/>
      <c r="S621" s="115"/>
      <c r="T621" s="115"/>
      <c r="U621" s="115"/>
      <c r="V621" s="115"/>
      <c r="W621" s="115"/>
      <c r="X621" s="115"/>
      <c r="Y621" s="115"/>
      <c r="Z621" s="115"/>
      <c r="AA621" s="115"/>
      <c r="AB621" s="115"/>
      <c r="AC621" s="115"/>
      <c r="AD621" s="115"/>
      <c r="AE621" s="115"/>
      <c r="AF621" s="115"/>
      <c r="AG621" s="115"/>
      <c r="AH621" s="115"/>
      <c r="AI621" s="115"/>
      <c r="AJ621" s="115"/>
      <c r="AK621" s="115"/>
      <c r="AL621" s="115"/>
      <c r="AM621" s="115"/>
      <c r="AN621" s="115"/>
      <c r="AO621" s="115"/>
      <c r="AP621" s="115"/>
      <c r="AQ621" s="115"/>
      <c r="AR621" s="115"/>
      <c r="AS621" s="115"/>
      <c r="AT621" s="115"/>
      <c r="AU621" s="115"/>
      <c r="AV621" s="115"/>
      <c r="AW621" s="115"/>
      <c r="AX621" s="115"/>
      <c r="AY621" s="115"/>
      <c r="AZ621" s="115"/>
      <c r="BA621" s="115"/>
      <c r="BB621" s="115"/>
      <c r="BC621" s="115"/>
      <c r="BD621" s="115"/>
      <c r="BE621" s="115"/>
      <c r="BF621" s="115"/>
      <c r="BG621" s="115"/>
      <c r="BH621" s="115"/>
      <c r="BI621" s="115"/>
      <c r="BJ621" s="115"/>
      <c r="BK621" s="115"/>
      <c r="BL621" s="115"/>
      <c r="BM621" s="115"/>
      <c r="BN621" s="115"/>
      <c r="BO621" s="115"/>
      <c r="BP621" s="114"/>
      <c r="BQ621" s="114"/>
      <c r="BR621" s="114"/>
    </row>
    <row r="622" ht="15.75" customHeight="1">
      <c r="A622" s="114"/>
      <c r="B622" s="114"/>
      <c r="C622" s="114"/>
      <c r="D622" s="114"/>
      <c r="E622" s="114"/>
      <c r="F622" s="114"/>
      <c r="G622" s="114"/>
      <c r="H622" s="115"/>
      <c r="I622" s="115"/>
      <c r="J622" s="115"/>
      <c r="K622" s="115"/>
      <c r="L622" s="115"/>
      <c r="M622" s="115"/>
      <c r="N622" s="115"/>
      <c r="O622" s="115"/>
      <c r="P622" s="115"/>
      <c r="Q622" s="115"/>
      <c r="R622" s="115"/>
      <c r="S622" s="115"/>
      <c r="T622" s="115"/>
      <c r="U622" s="115"/>
      <c r="V622" s="115"/>
      <c r="W622" s="115"/>
      <c r="X622" s="115"/>
      <c r="Y622" s="115"/>
      <c r="Z622" s="115"/>
      <c r="AA622" s="115"/>
      <c r="AB622" s="115"/>
      <c r="AC622" s="115"/>
      <c r="AD622" s="115"/>
      <c r="AE622" s="115"/>
      <c r="AF622" s="115"/>
      <c r="AG622" s="115"/>
      <c r="AH622" s="115"/>
      <c r="AI622" s="115"/>
      <c r="AJ622" s="115"/>
      <c r="AK622" s="115"/>
      <c r="AL622" s="115"/>
      <c r="AM622" s="115"/>
      <c r="AN622" s="115"/>
      <c r="AO622" s="115"/>
      <c r="AP622" s="115"/>
      <c r="AQ622" s="115"/>
      <c r="AR622" s="115"/>
      <c r="AS622" s="115"/>
      <c r="AT622" s="115"/>
      <c r="AU622" s="115"/>
      <c r="AV622" s="115"/>
      <c r="AW622" s="115"/>
      <c r="AX622" s="115"/>
      <c r="AY622" s="115"/>
      <c r="AZ622" s="115"/>
      <c r="BA622" s="115"/>
      <c r="BB622" s="115"/>
      <c r="BC622" s="115"/>
      <c r="BD622" s="115"/>
      <c r="BE622" s="115"/>
      <c r="BF622" s="115"/>
      <c r="BG622" s="115"/>
      <c r="BH622" s="115"/>
      <c r="BI622" s="115"/>
      <c r="BJ622" s="115"/>
      <c r="BK622" s="115"/>
      <c r="BL622" s="115"/>
      <c r="BM622" s="115"/>
      <c r="BN622" s="115"/>
      <c r="BO622" s="115"/>
      <c r="BP622" s="114"/>
      <c r="BQ622" s="114"/>
      <c r="BR622" s="114"/>
    </row>
    <row r="623" ht="15.75" customHeight="1">
      <c r="A623" s="114"/>
      <c r="B623" s="114"/>
      <c r="C623" s="114"/>
      <c r="D623" s="114"/>
      <c r="E623" s="114"/>
      <c r="F623" s="114"/>
      <c r="G623" s="114"/>
      <c r="H623" s="115"/>
      <c r="I623" s="115"/>
      <c r="J623" s="115"/>
      <c r="K623" s="115"/>
      <c r="L623" s="115"/>
      <c r="M623" s="115"/>
      <c r="N623" s="115"/>
      <c r="O623" s="115"/>
      <c r="P623" s="115"/>
      <c r="Q623" s="115"/>
      <c r="R623" s="115"/>
      <c r="S623" s="115"/>
      <c r="T623" s="115"/>
      <c r="U623" s="115"/>
      <c r="V623" s="115"/>
      <c r="W623" s="115"/>
      <c r="X623" s="115"/>
      <c r="Y623" s="115"/>
      <c r="Z623" s="115"/>
      <c r="AA623" s="115"/>
      <c r="AB623" s="115"/>
      <c r="AC623" s="115"/>
      <c r="AD623" s="115"/>
      <c r="AE623" s="115"/>
      <c r="AF623" s="115"/>
      <c r="AG623" s="115"/>
      <c r="AH623" s="115"/>
      <c r="AI623" s="115"/>
      <c r="AJ623" s="115"/>
      <c r="AK623" s="115"/>
      <c r="AL623" s="115"/>
      <c r="AM623" s="115"/>
      <c r="AN623" s="115"/>
      <c r="AO623" s="115"/>
      <c r="AP623" s="115"/>
      <c r="AQ623" s="115"/>
      <c r="AR623" s="115"/>
      <c r="AS623" s="115"/>
      <c r="AT623" s="115"/>
      <c r="AU623" s="115"/>
      <c r="AV623" s="115"/>
      <c r="AW623" s="115"/>
      <c r="AX623" s="115"/>
      <c r="AY623" s="115"/>
      <c r="AZ623" s="115"/>
      <c r="BA623" s="115"/>
      <c r="BB623" s="115"/>
      <c r="BC623" s="115"/>
      <c r="BD623" s="115"/>
      <c r="BE623" s="115"/>
      <c r="BF623" s="115"/>
      <c r="BG623" s="115"/>
      <c r="BH623" s="115"/>
      <c r="BI623" s="115"/>
      <c r="BJ623" s="115"/>
      <c r="BK623" s="115"/>
      <c r="BL623" s="115"/>
      <c r="BM623" s="115"/>
      <c r="BN623" s="115"/>
      <c r="BO623" s="115"/>
      <c r="BP623" s="114"/>
      <c r="BQ623" s="114"/>
      <c r="BR623" s="114"/>
    </row>
    <row r="624" ht="15.75" customHeight="1">
      <c r="A624" s="114"/>
      <c r="B624" s="114"/>
      <c r="C624" s="114"/>
      <c r="D624" s="114"/>
      <c r="E624" s="114"/>
      <c r="F624" s="114"/>
      <c r="G624" s="114"/>
      <c r="H624" s="115"/>
      <c r="I624" s="115"/>
      <c r="J624" s="115"/>
      <c r="K624" s="115"/>
      <c r="L624" s="115"/>
      <c r="M624" s="115"/>
      <c r="N624" s="115"/>
      <c r="O624" s="115"/>
      <c r="P624" s="115"/>
      <c r="Q624" s="115"/>
      <c r="R624" s="115"/>
      <c r="S624" s="115"/>
      <c r="T624" s="115"/>
      <c r="U624" s="115"/>
      <c r="V624" s="115"/>
      <c r="W624" s="115"/>
      <c r="X624" s="115"/>
      <c r="Y624" s="115"/>
      <c r="Z624" s="115"/>
      <c r="AA624" s="115"/>
      <c r="AB624" s="115"/>
      <c r="AC624" s="115"/>
      <c r="AD624" s="115"/>
      <c r="AE624" s="115"/>
      <c r="AF624" s="115"/>
      <c r="AG624" s="115"/>
      <c r="AH624" s="115"/>
      <c r="AI624" s="115"/>
      <c r="AJ624" s="115"/>
      <c r="AK624" s="115"/>
      <c r="AL624" s="115"/>
      <c r="AM624" s="115"/>
      <c r="AN624" s="115"/>
      <c r="AO624" s="115"/>
      <c r="AP624" s="115"/>
      <c r="AQ624" s="115"/>
      <c r="AR624" s="115"/>
      <c r="AS624" s="115"/>
      <c r="AT624" s="115"/>
      <c r="AU624" s="115"/>
      <c r="AV624" s="115"/>
      <c r="AW624" s="115"/>
      <c r="AX624" s="115"/>
      <c r="AY624" s="115"/>
      <c r="AZ624" s="115"/>
      <c r="BA624" s="115"/>
      <c r="BB624" s="115"/>
      <c r="BC624" s="115"/>
      <c r="BD624" s="115"/>
      <c r="BE624" s="115"/>
      <c r="BF624" s="115"/>
      <c r="BG624" s="115"/>
      <c r="BH624" s="115"/>
      <c r="BI624" s="115"/>
      <c r="BJ624" s="115"/>
      <c r="BK624" s="115"/>
      <c r="BL624" s="115"/>
      <c r="BM624" s="115"/>
      <c r="BN624" s="115"/>
      <c r="BO624" s="115"/>
      <c r="BP624" s="114"/>
      <c r="BQ624" s="114"/>
      <c r="BR624" s="114"/>
    </row>
    <row r="625" ht="15.75" customHeight="1">
      <c r="A625" s="114"/>
      <c r="B625" s="114"/>
      <c r="C625" s="114"/>
      <c r="D625" s="114"/>
      <c r="E625" s="114"/>
      <c r="F625" s="114"/>
      <c r="G625" s="114"/>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5"/>
      <c r="AL625" s="115"/>
      <c r="AM625" s="115"/>
      <c r="AN625" s="115"/>
      <c r="AO625" s="115"/>
      <c r="AP625" s="115"/>
      <c r="AQ625" s="115"/>
      <c r="AR625" s="115"/>
      <c r="AS625" s="115"/>
      <c r="AT625" s="115"/>
      <c r="AU625" s="115"/>
      <c r="AV625" s="115"/>
      <c r="AW625" s="115"/>
      <c r="AX625" s="115"/>
      <c r="AY625" s="115"/>
      <c r="AZ625" s="115"/>
      <c r="BA625" s="115"/>
      <c r="BB625" s="115"/>
      <c r="BC625" s="115"/>
      <c r="BD625" s="115"/>
      <c r="BE625" s="115"/>
      <c r="BF625" s="115"/>
      <c r="BG625" s="115"/>
      <c r="BH625" s="115"/>
      <c r="BI625" s="115"/>
      <c r="BJ625" s="115"/>
      <c r="BK625" s="115"/>
      <c r="BL625" s="115"/>
      <c r="BM625" s="115"/>
      <c r="BN625" s="115"/>
      <c r="BO625" s="115"/>
      <c r="BP625" s="114"/>
      <c r="BQ625" s="114"/>
      <c r="BR625" s="114"/>
    </row>
    <row r="626" ht="15.75" customHeight="1">
      <c r="A626" s="114"/>
      <c r="B626" s="114"/>
      <c r="C626" s="114"/>
      <c r="D626" s="114"/>
      <c r="E626" s="114"/>
      <c r="F626" s="114"/>
      <c r="G626" s="114"/>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5"/>
      <c r="AY626" s="115"/>
      <c r="AZ626" s="115"/>
      <c r="BA626" s="115"/>
      <c r="BB626" s="115"/>
      <c r="BC626" s="115"/>
      <c r="BD626" s="115"/>
      <c r="BE626" s="115"/>
      <c r="BF626" s="115"/>
      <c r="BG626" s="115"/>
      <c r="BH626" s="115"/>
      <c r="BI626" s="115"/>
      <c r="BJ626" s="115"/>
      <c r="BK626" s="115"/>
      <c r="BL626" s="115"/>
      <c r="BM626" s="115"/>
      <c r="BN626" s="115"/>
      <c r="BO626" s="115"/>
      <c r="BP626" s="114"/>
      <c r="BQ626" s="114"/>
      <c r="BR626" s="114"/>
    </row>
    <row r="627" ht="15.75" customHeight="1">
      <c r="A627" s="114"/>
      <c r="B627" s="114"/>
      <c r="C627" s="114"/>
      <c r="D627" s="114"/>
      <c r="E627" s="114"/>
      <c r="F627" s="114"/>
      <c r="G627" s="114"/>
      <c r="H627" s="115"/>
      <c r="I627" s="115"/>
      <c r="J627" s="115"/>
      <c r="K627" s="115"/>
      <c r="L627" s="115"/>
      <c r="M627" s="115"/>
      <c r="N627" s="115"/>
      <c r="O627" s="115"/>
      <c r="P627" s="115"/>
      <c r="Q627" s="115"/>
      <c r="R627" s="115"/>
      <c r="S627" s="115"/>
      <c r="T627" s="115"/>
      <c r="U627" s="115"/>
      <c r="V627" s="115"/>
      <c r="W627" s="115"/>
      <c r="X627" s="115"/>
      <c r="Y627" s="115"/>
      <c r="Z627" s="115"/>
      <c r="AA627" s="115"/>
      <c r="AB627" s="115"/>
      <c r="AC627" s="115"/>
      <c r="AD627" s="115"/>
      <c r="AE627" s="115"/>
      <c r="AF627" s="115"/>
      <c r="AG627" s="115"/>
      <c r="AH627" s="115"/>
      <c r="AI627" s="115"/>
      <c r="AJ627" s="115"/>
      <c r="AK627" s="115"/>
      <c r="AL627" s="115"/>
      <c r="AM627" s="115"/>
      <c r="AN627" s="115"/>
      <c r="AO627" s="115"/>
      <c r="AP627" s="115"/>
      <c r="AQ627" s="115"/>
      <c r="AR627" s="115"/>
      <c r="AS627" s="115"/>
      <c r="AT627" s="115"/>
      <c r="AU627" s="115"/>
      <c r="AV627" s="115"/>
      <c r="AW627" s="115"/>
      <c r="AX627" s="115"/>
      <c r="AY627" s="115"/>
      <c r="AZ627" s="115"/>
      <c r="BA627" s="115"/>
      <c r="BB627" s="115"/>
      <c r="BC627" s="115"/>
      <c r="BD627" s="115"/>
      <c r="BE627" s="115"/>
      <c r="BF627" s="115"/>
      <c r="BG627" s="115"/>
      <c r="BH627" s="115"/>
      <c r="BI627" s="115"/>
      <c r="BJ627" s="115"/>
      <c r="BK627" s="115"/>
      <c r="BL627" s="115"/>
      <c r="BM627" s="115"/>
      <c r="BN627" s="115"/>
      <c r="BO627" s="115"/>
      <c r="BP627" s="114"/>
      <c r="BQ627" s="114"/>
      <c r="BR627" s="114"/>
    </row>
    <row r="628" ht="15.75" customHeight="1">
      <c r="A628" s="114"/>
      <c r="B628" s="114"/>
      <c r="C628" s="114"/>
      <c r="D628" s="114"/>
      <c r="E628" s="114"/>
      <c r="F628" s="114"/>
      <c r="G628" s="114"/>
      <c r="H628" s="115"/>
      <c r="I628" s="115"/>
      <c r="J628" s="115"/>
      <c r="K628" s="115"/>
      <c r="L628" s="115"/>
      <c r="M628" s="115"/>
      <c r="N628" s="115"/>
      <c r="O628" s="115"/>
      <c r="P628" s="115"/>
      <c r="Q628" s="115"/>
      <c r="R628" s="115"/>
      <c r="S628" s="115"/>
      <c r="T628" s="115"/>
      <c r="U628" s="115"/>
      <c r="V628" s="115"/>
      <c r="W628" s="115"/>
      <c r="X628" s="115"/>
      <c r="Y628" s="115"/>
      <c r="Z628" s="115"/>
      <c r="AA628" s="115"/>
      <c r="AB628" s="115"/>
      <c r="AC628" s="115"/>
      <c r="AD628" s="115"/>
      <c r="AE628" s="115"/>
      <c r="AF628" s="115"/>
      <c r="AG628" s="115"/>
      <c r="AH628" s="115"/>
      <c r="AI628" s="115"/>
      <c r="AJ628" s="115"/>
      <c r="AK628" s="115"/>
      <c r="AL628" s="115"/>
      <c r="AM628" s="115"/>
      <c r="AN628" s="115"/>
      <c r="AO628" s="115"/>
      <c r="AP628" s="115"/>
      <c r="AQ628" s="115"/>
      <c r="AR628" s="115"/>
      <c r="AS628" s="115"/>
      <c r="AT628" s="115"/>
      <c r="AU628" s="115"/>
      <c r="AV628" s="115"/>
      <c r="AW628" s="115"/>
      <c r="AX628" s="115"/>
      <c r="AY628" s="115"/>
      <c r="AZ628" s="115"/>
      <c r="BA628" s="115"/>
      <c r="BB628" s="115"/>
      <c r="BC628" s="115"/>
      <c r="BD628" s="115"/>
      <c r="BE628" s="115"/>
      <c r="BF628" s="115"/>
      <c r="BG628" s="115"/>
      <c r="BH628" s="115"/>
      <c r="BI628" s="115"/>
      <c r="BJ628" s="115"/>
      <c r="BK628" s="115"/>
      <c r="BL628" s="115"/>
      <c r="BM628" s="115"/>
      <c r="BN628" s="115"/>
      <c r="BO628" s="115"/>
      <c r="BP628" s="114"/>
      <c r="BQ628" s="114"/>
      <c r="BR628" s="114"/>
    </row>
    <row r="629" ht="15.75" customHeight="1">
      <c r="A629" s="114"/>
      <c r="B629" s="114"/>
      <c r="C629" s="114"/>
      <c r="D629" s="114"/>
      <c r="E629" s="114"/>
      <c r="F629" s="114"/>
      <c r="G629" s="114"/>
      <c r="H629" s="115"/>
      <c r="I629" s="115"/>
      <c r="J629" s="115"/>
      <c r="K629" s="115"/>
      <c r="L629" s="115"/>
      <c r="M629" s="115"/>
      <c r="N629" s="115"/>
      <c r="O629" s="115"/>
      <c r="P629" s="115"/>
      <c r="Q629" s="115"/>
      <c r="R629" s="115"/>
      <c r="S629" s="115"/>
      <c r="T629" s="115"/>
      <c r="U629" s="115"/>
      <c r="V629" s="115"/>
      <c r="W629" s="115"/>
      <c r="X629" s="115"/>
      <c r="Y629" s="115"/>
      <c r="Z629" s="115"/>
      <c r="AA629" s="115"/>
      <c r="AB629" s="115"/>
      <c r="AC629" s="115"/>
      <c r="AD629" s="115"/>
      <c r="AE629" s="115"/>
      <c r="AF629" s="115"/>
      <c r="AG629" s="115"/>
      <c r="AH629" s="115"/>
      <c r="AI629" s="115"/>
      <c r="AJ629" s="115"/>
      <c r="AK629" s="115"/>
      <c r="AL629" s="115"/>
      <c r="AM629" s="115"/>
      <c r="AN629" s="115"/>
      <c r="AO629" s="115"/>
      <c r="AP629" s="115"/>
      <c r="AQ629" s="115"/>
      <c r="AR629" s="115"/>
      <c r="AS629" s="115"/>
      <c r="AT629" s="115"/>
      <c r="AU629" s="115"/>
      <c r="AV629" s="115"/>
      <c r="AW629" s="115"/>
      <c r="AX629" s="115"/>
      <c r="AY629" s="115"/>
      <c r="AZ629" s="115"/>
      <c r="BA629" s="115"/>
      <c r="BB629" s="115"/>
      <c r="BC629" s="115"/>
      <c r="BD629" s="115"/>
      <c r="BE629" s="115"/>
      <c r="BF629" s="115"/>
      <c r="BG629" s="115"/>
      <c r="BH629" s="115"/>
      <c r="BI629" s="115"/>
      <c r="BJ629" s="115"/>
      <c r="BK629" s="115"/>
      <c r="BL629" s="115"/>
      <c r="BM629" s="115"/>
      <c r="BN629" s="115"/>
      <c r="BO629" s="115"/>
      <c r="BP629" s="114"/>
      <c r="BQ629" s="114"/>
      <c r="BR629" s="114"/>
    </row>
    <row r="630" ht="15.75" customHeight="1">
      <c r="A630" s="114"/>
      <c r="B630" s="114"/>
      <c r="C630" s="114"/>
      <c r="D630" s="114"/>
      <c r="E630" s="114"/>
      <c r="F630" s="114"/>
      <c r="G630" s="114"/>
      <c r="H630" s="115"/>
      <c r="I630" s="115"/>
      <c r="J630" s="115"/>
      <c r="K630" s="115"/>
      <c r="L630" s="115"/>
      <c r="M630" s="115"/>
      <c r="N630" s="115"/>
      <c r="O630" s="115"/>
      <c r="P630" s="115"/>
      <c r="Q630" s="115"/>
      <c r="R630" s="115"/>
      <c r="S630" s="115"/>
      <c r="T630" s="115"/>
      <c r="U630" s="115"/>
      <c r="V630" s="115"/>
      <c r="W630" s="115"/>
      <c r="X630" s="115"/>
      <c r="Y630" s="115"/>
      <c r="Z630" s="115"/>
      <c r="AA630" s="115"/>
      <c r="AB630" s="115"/>
      <c r="AC630" s="115"/>
      <c r="AD630" s="115"/>
      <c r="AE630" s="115"/>
      <c r="AF630" s="115"/>
      <c r="AG630" s="115"/>
      <c r="AH630" s="115"/>
      <c r="AI630" s="115"/>
      <c r="AJ630" s="115"/>
      <c r="AK630" s="115"/>
      <c r="AL630" s="115"/>
      <c r="AM630" s="115"/>
      <c r="AN630" s="115"/>
      <c r="AO630" s="115"/>
      <c r="AP630" s="115"/>
      <c r="AQ630" s="115"/>
      <c r="AR630" s="115"/>
      <c r="AS630" s="115"/>
      <c r="AT630" s="115"/>
      <c r="AU630" s="115"/>
      <c r="AV630" s="115"/>
      <c r="AW630" s="115"/>
      <c r="AX630" s="115"/>
      <c r="AY630" s="115"/>
      <c r="AZ630" s="115"/>
      <c r="BA630" s="115"/>
      <c r="BB630" s="115"/>
      <c r="BC630" s="115"/>
      <c r="BD630" s="115"/>
      <c r="BE630" s="115"/>
      <c r="BF630" s="115"/>
      <c r="BG630" s="115"/>
      <c r="BH630" s="115"/>
      <c r="BI630" s="115"/>
      <c r="BJ630" s="115"/>
      <c r="BK630" s="115"/>
      <c r="BL630" s="115"/>
      <c r="BM630" s="115"/>
      <c r="BN630" s="115"/>
      <c r="BO630" s="115"/>
      <c r="BP630" s="114"/>
      <c r="BQ630" s="114"/>
      <c r="BR630" s="114"/>
    </row>
    <row r="631" ht="15.75" customHeight="1">
      <c r="A631" s="114"/>
      <c r="B631" s="114"/>
      <c r="C631" s="114"/>
      <c r="D631" s="114"/>
      <c r="E631" s="114"/>
      <c r="F631" s="114"/>
      <c r="G631" s="114"/>
      <c r="H631" s="115"/>
      <c r="I631" s="115"/>
      <c r="J631" s="115"/>
      <c r="K631" s="115"/>
      <c r="L631" s="115"/>
      <c r="M631" s="115"/>
      <c r="N631" s="115"/>
      <c r="O631" s="115"/>
      <c r="P631" s="115"/>
      <c r="Q631" s="115"/>
      <c r="R631" s="115"/>
      <c r="S631" s="115"/>
      <c r="T631" s="115"/>
      <c r="U631" s="115"/>
      <c r="V631" s="115"/>
      <c r="W631" s="115"/>
      <c r="X631" s="115"/>
      <c r="Y631" s="115"/>
      <c r="Z631" s="115"/>
      <c r="AA631" s="115"/>
      <c r="AB631" s="115"/>
      <c r="AC631" s="115"/>
      <c r="AD631" s="115"/>
      <c r="AE631" s="115"/>
      <c r="AF631" s="115"/>
      <c r="AG631" s="115"/>
      <c r="AH631" s="115"/>
      <c r="AI631" s="115"/>
      <c r="AJ631" s="115"/>
      <c r="AK631" s="115"/>
      <c r="AL631" s="115"/>
      <c r="AM631" s="115"/>
      <c r="AN631" s="115"/>
      <c r="AO631" s="115"/>
      <c r="AP631" s="115"/>
      <c r="AQ631" s="115"/>
      <c r="AR631" s="115"/>
      <c r="AS631" s="115"/>
      <c r="AT631" s="115"/>
      <c r="AU631" s="115"/>
      <c r="AV631" s="115"/>
      <c r="AW631" s="115"/>
      <c r="AX631" s="115"/>
      <c r="AY631" s="115"/>
      <c r="AZ631" s="115"/>
      <c r="BA631" s="115"/>
      <c r="BB631" s="115"/>
      <c r="BC631" s="115"/>
      <c r="BD631" s="115"/>
      <c r="BE631" s="115"/>
      <c r="BF631" s="115"/>
      <c r="BG631" s="115"/>
      <c r="BH631" s="115"/>
      <c r="BI631" s="115"/>
      <c r="BJ631" s="115"/>
      <c r="BK631" s="115"/>
      <c r="BL631" s="115"/>
      <c r="BM631" s="115"/>
      <c r="BN631" s="115"/>
      <c r="BO631" s="115"/>
      <c r="BP631" s="114"/>
      <c r="BQ631" s="114"/>
      <c r="BR631" s="114"/>
    </row>
    <row r="632" ht="15.75" customHeight="1">
      <c r="A632" s="114"/>
      <c r="B632" s="114"/>
      <c r="C632" s="114"/>
      <c r="D632" s="114"/>
      <c r="E632" s="114"/>
      <c r="F632" s="114"/>
      <c r="G632" s="114"/>
      <c r="H632" s="115"/>
      <c r="I632" s="115"/>
      <c r="J632" s="115"/>
      <c r="K632" s="115"/>
      <c r="L632" s="115"/>
      <c r="M632" s="115"/>
      <c r="N632" s="115"/>
      <c r="O632" s="115"/>
      <c r="P632" s="115"/>
      <c r="Q632" s="115"/>
      <c r="R632" s="115"/>
      <c r="S632" s="115"/>
      <c r="T632" s="115"/>
      <c r="U632" s="115"/>
      <c r="V632" s="115"/>
      <c r="W632" s="115"/>
      <c r="X632" s="115"/>
      <c r="Y632" s="115"/>
      <c r="Z632" s="115"/>
      <c r="AA632" s="115"/>
      <c r="AB632" s="115"/>
      <c r="AC632" s="115"/>
      <c r="AD632" s="115"/>
      <c r="AE632" s="115"/>
      <c r="AF632" s="115"/>
      <c r="AG632" s="115"/>
      <c r="AH632" s="115"/>
      <c r="AI632" s="115"/>
      <c r="AJ632" s="115"/>
      <c r="AK632" s="115"/>
      <c r="AL632" s="115"/>
      <c r="AM632" s="115"/>
      <c r="AN632" s="115"/>
      <c r="AO632" s="115"/>
      <c r="AP632" s="115"/>
      <c r="AQ632" s="115"/>
      <c r="AR632" s="115"/>
      <c r="AS632" s="115"/>
      <c r="AT632" s="115"/>
      <c r="AU632" s="115"/>
      <c r="AV632" s="115"/>
      <c r="AW632" s="115"/>
      <c r="AX632" s="115"/>
      <c r="AY632" s="115"/>
      <c r="AZ632" s="115"/>
      <c r="BA632" s="115"/>
      <c r="BB632" s="115"/>
      <c r="BC632" s="115"/>
      <c r="BD632" s="115"/>
      <c r="BE632" s="115"/>
      <c r="BF632" s="115"/>
      <c r="BG632" s="115"/>
      <c r="BH632" s="115"/>
      <c r="BI632" s="115"/>
      <c r="BJ632" s="115"/>
      <c r="BK632" s="115"/>
      <c r="BL632" s="115"/>
      <c r="BM632" s="115"/>
      <c r="BN632" s="115"/>
      <c r="BO632" s="115"/>
      <c r="BP632" s="114"/>
      <c r="BQ632" s="114"/>
      <c r="BR632" s="114"/>
    </row>
    <row r="633" ht="15.75" customHeight="1">
      <c r="A633" s="114"/>
      <c r="B633" s="114"/>
      <c r="C633" s="114"/>
      <c r="D633" s="114"/>
      <c r="E633" s="114"/>
      <c r="F633" s="114"/>
      <c r="G633" s="114"/>
      <c r="H633" s="115"/>
      <c r="I633" s="115"/>
      <c r="J633" s="115"/>
      <c r="K633" s="115"/>
      <c r="L633" s="115"/>
      <c r="M633" s="115"/>
      <c r="N633" s="115"/>
      <c r="O633" s="115"/>
      <c r="P633" s="115"/>
      <c r="Q633" s="115"/>
      <c r="R633" s="115"/>
      <c r="S633" s="115"/>
      <c r="T633" s="115"/>
      <c r="U633" s="115"/>
      <c r="V633" s="115"/>
      <c r="W633" s="115"/>
      <c r="X633" s="115"/>
      <c r="Y633" s="115"/>
      <c r="Z633" s="115"/>
      <c r="AA633" s="115"/>
      <c r="AB633" s="115"/>
      <c r="AC633" s="115"/>
      <c r="AD633" s="115"/>
      <c r="AE633" s="115"/>
      <c r="AF633" s="115"/>
      <c r="AG633" s="115"/>
      <c r="AH633" s="115"/>
      <c r="AI633" s="115"/>
      <c r="AJ633" s="115"/>
      <c r="AK633" s="115"/>
      <c r="AL633" s="115"/>
      <c r="AM633" s="115"/>
      <c r="AN633" s="115"/>
      <c r="AO633" s="115"/>
      <c r="AP633" s="115"/>
      <c r="AQ633" s="115"/>
      <c r="AR633" s="115"/>
      <c r="AS633" s="115"/>
      <c r="AT633" s="115"/>
      <c r="AU633" s="115"/>
      <c r="AV633" s="115"/>
      <c r="AW633" s="115"/>
      <c r="AX633" s="115"/>
      <c r="AY633" s="115"/>
      <c r="AZ633" s="115"/>
      <c r="BA633" s="115"/>
      <c r="BB633" s="115"/>
      <c r="BC633" s="115"/>
      <c r="BD633" s="115"/>
      <c r="BE633" s="115"/>
      <c r="BF633" s="115"/>
      <c r="BG633" s="115"/>
      <c r="BH633" s="115"/>
      <c r="BI633" s="115"/>
      <c r="BJ633" s="115"/>
      <c r="BK633" s="115"/>
      <c r="BL633" s="115"/>
      <c r="BM633" s="115"/>
      <c r="BN633" s="115"/>
      <c r="BO633" s="115"/>
      <c r="BP633" s="114"/>
      <c r="BQ633" s="114"/>
      <c r="BR633" s="114"/>
    </row>
    <row r="634" ht="15.75" customHeight="1">
      <c r="A634" s="114"/>
      <c r="B634" s="114"/>
      <c r="C634" s="114"/>
      <c r="D634" s="114"/>
      <c r="E634" s="114"/>
      <c r="F634" s="114"/>
      <c r="G634" s="114"/>
      <c r="H634" s="115"/>
      <c r="I634" s="115"/>
      <c r="J634" s="115"/>
      <c r="K634" s="115"/>
      <c r="L634" s="115"/>
      <c r="M634" s="115"/>
      <c r="N634" s="115"/>
      <c r="O634" s="115"/>
      <c r="P634" s="115"/>
      <c r="Q634" s="115"/>
      <c r="R634" s="115"/>
      <c r="S634" s="115"/>
      <c r="T634" s="115"/>
      <c r="U634" s="115"/>
      <c r="V634" s="115"/>
      <c r="W634" s="115"/>
      <c r="X634" s="115"/>
      <c r="Y634" s="115"/>
      <c r="Z634" s="115"/>
      <c r="AA634" s="115"/>
      <c r="AB634" s="115"/>
      <c r="AC634" s="115"/>
      <c r="AD634" s="115"/>
      <c r="AE634" s="115"/>
      <c r="AF634" s="115"/>
      <c r="AG634" s="115"/>
      <c r="AH634" s="115"/>
      <c r="AI634" s="115"/>
      <c r="AJ634" s="115"/>
      <c r="AK634" s="115"/>
      <c r="AL634" s="115"/>
      <c r="AM634" s="115"/>
      <c r="AN634" s="115"/>
      <c r="AO634" s="115"/>
      <c r="AP634" s="115"/>
      <c r="AQ634" s="115"/>
      <c r="AR634" s="115"/>
      <c r="AS634" s="115"/>
      <c r="AT634" s="115"/>
      <c r="AU634" s="115"/>
      <c r="AV634" s="115"/>
      <c r="AW634" s="115"/>
      <c r="AX634" s="115"/>
      <c r="AY634" s="115"/>
      <c r="AZ634" s="115"/>
      <c r="BA634" s="115"/>
      <c r="BB634" s="115"/>
      <c r="BC634" s="115"/>
      <c r="BD634" s="115"/>
      <c r="BE634" s="115"/>
      <c r="BF634" s="115"/>
      <c r="BG634" s="115"/>
      <c r="BH634" s="115"/>
      <c r="BI634" s="115"/>
      <c r="BJ634" s="115"/>
      <c r="BK634" s="115"/>
      <c r="BL634" s="115"/>
      <c r="BM634" s="115"/>
      <c r="BN634" s="115"/>
      <c r="BO634" s="115"/>
      <c r="BP634" s="114"/>
      <c r="BQ634" s="114"/>
      <c r="BR634" s="114"/>
    </row>
    <row r="635" ht="15.75" customHeight="1">
      <c r="A635" s="114"/>
      <c r="B635" s="114"/>
      <c r="C635" s="114"/>
      <c r="D635" s="114"/>
      <c r="E635" s="114"/>
      <c r="F635" s="114"/>
      <c r="G635" s="114"/>
      <c r="H635" s="115"/>
      <c r="I635" s="115"/>
      <c r="J635" s="115"/>
      <c r="K635" s="115"/>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G635" s="115"/>
      <c r="AH635" s="115"/>
      <c r="AI635" s="115"/>
      <c r="AJ635" s="115"/>
      <c r="AK635" s="115"/>
      <c r="AL635" s="115"/>
      <c r="AM635" s="115"/>
      <c r="AN635" s="115"/>
      <c r="AO635" s="115"/>
      <c r="AP635" s="115"/>
      <c r="AQ635" s="115"/>
      <c r="AR635" s="115"/>
      <c r="AS635" s="115"/>
      <c r="AT635" s="115"/>
      <c r="AU635" s="115"/>
      <c r="AV635" s="115"/>
      <c r="AW635" s="115"/>
      <c r="AX635" s="115"/>
      <c r="AY635" s="115"/>
      <c r="AZ635" s="115"/>
      <c r="BA635" s="115"/>
      <c r="BB635" s="115"/>
      <c r="BC635" s="115"/>
      <c r="BD635" s="115"/>
      <c r="BE635" s="115"/>
      <c r="BF635" s="115"/>
      <c r="BG635" s="115"/>
      <c r="BH635" s="115"/>
      <c r="BI635" s="115"/>
      <c r="BJ635" s="115"/>
      <c r="BK635" s="115"/>
      <c r="BL635" s="115"/>
      <c r="BM635" s="115"/>
      <c r="BN635" s="115"/>
      <c r="BO635" s="115"/>
      <c r="BP635" s="114"/>
      <c r="BQ635" s="114"/>
      <c r="BR635" s="114"/>
    </row>
    <row r="636" ht="15.75" customHeight="1">
      <c r="A636" s="114"/>
      <c r="B636" s="114"/>
      <c r="C636" s="114"/>
      <c r="D636" s="114"/>
      <c r="E636" s="114"/>
      <c r="F636" s="114"/>
      <c r="G636" s="114"/>
      <c r="H636" s="115"/>
      <c r="I636" s="115"/>
      <c r="J636" s="115"/>
      <c r="K636" s="115"/>
      <c r="L636" s="115"/>
      <c r="M636" s="115"/>
      <c r="N636" s="115"/>
      <c r="O636" s="115"/>
      <c r="P636" s="115"/>
      <c r="Q636" s="115"/>
      <c r="R636" s="115"/>
      <c r="S636" s="115"/>
      <c r="T636" s="115"/>
      <c r="U636" s="115"/>
      <c r="V636" s="115"/>
      <c r="W636" s="115"/>
      <c r="X636" s="115"/>
      <c r="Y636" s="115"/>
      <c r="Z636" s="115"/>
      <c r="AA636" s="115"/>
      <c r="AB636" s="115"/>
      <c r="AC636" s="115"/>
      <c r="AD636" s="115"/>
      <c r="AE636" s="115"/>
      <c r="AF636" s="115"/>
      <c r="AG636" s="115"/>
      <c r="AH636" s="115"/>
      <c r="AI636" s="115"/>
      <c r="AJ636" s="115"/>
      <c r="AK636" s="115"/>
      <c r="AL636" s="115"/>
      <c r="AM636" s="115"/>
      <c r="AN636" s="115"/>
      <c r="AO636" s="115"/>
      <c r="AP636" s="115"/>
      <c r="AQ636" s="115"/>
      <c r="AR636" s="115"/>
      <c r="AS636" s="115"/>
      <c r="AT636" s="115"/>
      <c r="AU636" s="115"/>
      <c r="AV636" s="115"/>
      <c r="AW636" s="115"/>
      <c r="AX636" s="115"/>
      <c r="AY636" s="115"/>
      <c r="AZ636" s="115"/>
      <c r="BA636" s="115"/>
      <c r="BB636" s="115"/>
      <c r="BC636" s="115"/>
      <c r="BD636" s="115"/>
      <c r="BE636" s="115"/>
      <c r="BF636" s="115"/>
      <c r="BG636" s="115"/>
      <c r="BH636" s="115"/>
      <c r="BI636" s="115"/>
      <c r="BJ636" s="115"/>
      <c r="BK636" s="115"/>
      <c r="BL636" s="115"/>
      <c r="BM636" s="115"/>
      <c r="BN636" s="115"/>
      <c r="BO636" s="115"/>
      <c r="BP636" s="114"/>
      <c r="BQ636" s="114"/>
      <c r="BR636" s="114"/>
    </row>
    <row r="637" ht="15.75" customHeight="1">
      <c r="A637" s="114"/>
      <c r="B637" s="114"/>
      <c r="C637" s="114"/>
      <c r="D637" s="114"/>
      <c r="E637" s="114"/>
      <c r="F637" s="114"/>
      <c r="G637" s="114"/>
      <c r="H637" s="115"/>
      <c r="I637" s="115"/>
      <c r="J637" s="115"/>
      <c r="K637" s="115"/>
      <c r="L637" s="115"/>
      <c r="M637" s="115"/>
      <c r="N637" s="115"/>
      <c r="O637" s="115"/>
      <c r="P637" s="115"/>
      <c r="Q637" s="115"/>
      <c r="R637" s="115"/>
      <c r="S637" s="115"/>
      <c r="T637" s="115"/>
      <c r="U637" s="115"/>
      <c r="V637" s="115"/>
      <c r="W637" s="115"/>
      <c r="X637" s="115"/>
      <c r="Y637" s="115"/>
      <c r="Z637" s="115"/>
      <c r="AA637" s="115"/>
      <c r="AB637" s="115"/>
      <c r="AC637" s="115"/>
      <c r="AD637" s="115"/>
      <c r="AE637" s="115"/>
      <c r="AF637" s="115"/>
      <c r="AG637" s="115"/>
      <c r="AH637" s="115"/>
      <c r="AI637" s="115"/>
      <c r="AJ637" s="115"/>
      <c r="AK637" s="115"/>
      <c r="AL637" s="115"/>
      <c r="AM637" s="115"/>
      <c r="AN637" s="115"/>
      <c r="AO637" s="115"/>
      <c r="AP637" s="115"/>
      <c r="AQ637" s="115"/>
      <c r="AR637" s="115"/>
      <c r="AS637" s="115"/>
      <c r="AT637" s="115"/>
      <c r="AU637" s="115"/>
      <c r="AV637" s="115"/>
      <c r="AW637" s="115"/>
      <c r="AX637" s="115"/>
      <c r="AY637" s="115"/>
      <c r="AZ637" s="115"/>
      <c r="BA637" s="115"/>
      <c r="BB637" s="115"/>
      <c r="BC637" s="115"/>
      <c r="BD637" s="115"/>
      <c r="BE637" s="115"/>
      <c r="BF637" s="115"/>
      <c r="BG637" s="115"/>
      <c r="BH637" s="115"/>
      <c r="BI637" s="115"/>
      <c r="BJ637" s="115"/>
      <c r="BK637" s="115"/>
      <c r="BL637" s="115"/>
      <c r="BM637" s="115"/>
      <c r="BN637" s="115"/>
      <c r="BO637" s="115"/>
      <c r="BP637" s="114"/>
      <c r="BQ637" s="114"/>
      <c r="BR637" s="114"/>
    </row>
    <row r="638" ht="15.75" customHeight="1">
      <c r="A638" s="114"/>
      <c r="B638" s="114"/>
      <c r="C638" s="114"/>
      <c r="D638" s="114"/>
      <c r="E638" s="114"/>
      <c r="F638" s="114"/>
      <c r="G638" s="114"/>
      <c r="H638" s="115"/>
      <c r="I638" s="115"/>
      <c r="J638" s="115"/>
      <c r="K638" s="115"/>
      <c r="L638" s="115"/>
      <c r="M638" s="115"/>
      <c r="N638" s="115"/>
      <c r="O638" s="115"/>
      <c r="P638" s="115"/>
      <c r="Q638" s="115"/>
      <c r="R638" s="115"/>
      <c r="S638" s="115"/>
      <c r="T638" s="115"/>
      <c r="U638" s="115"/>
      <c r="V638" s="115"/>
      <c r="W638" s="115"/>
      <c r="X638" s="115"/>
      <c r="Y638" s="115"/>
      <c r="Z638" s="115"/>
      <c r="AA638" s="115"/>
      <c r="AB638" s="115"/>
      <c r="AC638" s="115"/>
      <c r="AD638" s="115"/>
      <c r="AE638" s="115"/>
      <c r="AF638" s="115"/>
      <c r="AG638" s="115"/>
      <c r="AH638" s="115"/>
      <c r="AI638" s="115"/>
      <c r="AJ638" s="115"/>
      <c r="AK638" s="115"/>
      <c r="AL638" s="115"/>
      <c r="AM638" s="115"/>
      <c r="AN638" s="115"/>
      <c r="AO638" s="115"/>
      <c r="AP638" s="115"/>
      <c r="AQ638" s="115"/>
      <c r="AR638" s="115"/>
      <c r="AS638" s="115"/>
      <c r="AT638" s="115"/>
      <c r="AU638" s="115"/>
      <c r="AV638" s="115"/>
      <c r="AW638" s="115"/>
      <c r="AX638" s="115"/>
      <c r="AY638" s="115"/>
      <c r="AZ638" s="115"/>
      <c r="BA638" s="115"/>
      <c r="BB638" s="115"/>
      <c r="BC638" s="115"/>
      <c r="BD638" s="115"/>
      <c r="BE638" s="115"/>
      <c r="BF638" s="115"/>
      <c r="BG638" s="115"/>
      <c r="BH638" s="115"/>
      <c r="BI638" s="115"/>
      <c r="BJ638" s="115"/>
      <c r="BK638" s="115"/>
      <c r="BL638" s="115"/>
      <c r="BM638" s="115"/>
      <c r="BN638" s="115"/>
      <c r="BO638" s="115"/>
      <c r="BP638" s="114"/>
      <c r="BQ638" s="114"/>
      <c r="BR638" s="114"/>
    </row>
    <row r="639" ht="15.75" customHeight="1">
      <c r="A639" s="114"/>
      <c r="B639" s="114"/>
      <c r="C639" s="114"/>
      <c r="D639" s="114"/>
      <c r="E639" s="114"/>
      <c r="F639" s="114"/>
      <c r="G639" s="114"/>
      <c r="H639" s="115"/>
      <c r="I639" s="115"/>
      <c r="J639" s="115"/>
      <c r="K639" s="115"/>
      <c r="L639" s="115"/>
      <c r="M639" s="115"/>
      <c r="N639" s="115"/>
      <c r="O639" s="115"/>
      <c r="P639" s="115"/>
      <c r="Q639" s="115"/>
      <c r="R639" s="115"/>
      <c r="S639" s="115"/>
      <c r="T639" s="115"/>
      <c r="U639" s="115"/>
      <c r="V639" s="115"/>
      <c r="W639" s="115"/>
      <c r="X639" s="115"/>
      <c r="Y639" s="115"/>
      <c r="Z639" s="115"/>
      <c r="AA639" s="115"/>
      <c r="AB639" s="115"/>
      <c r="AC639" s="115"/>
      <c r="AD639" s="115"/>
      <c r="AE639" s="115"/>
      <c r="AF639" s="115"/>
      <c r="AG639" s="115"/>
      <c r="AH639" s="115"/>
      <c r="AI639" s="115"/>
      <c r="AJ639" s="115"/>
      <c r="AK639" s="115"/>
      <c r="AL639" s="115"/>
      <c r="AM639" s="115"/>
      <c r="AN639" s="115"/>
      <c r="AO639" s="115"/>
      <c r="AP639" s="115"/>
      <c r="AQ639" s="115"/>
      <c r="AR639" s="115"/>
      <c r="AS639" s="115"/>
      <c r="AT639" s="115"/>
      <c r="AU639" s="115"/>
      <c r="AV639" s="115"/>
      <c r="AW639" s="115"/>
      <c r="AX639" s="115"/>
      <c r="AY639" s="115"/>
      <c r="AZ639" s="115"/>
      <c r="BA639" s="115"/>
      <c r="BB639" s="115"/>
      <c r="BC639" s="115"/>
      <c r="BD639" s="115"/>
      <c r="BE639" s="115"/>
      <c r="BF639" s="115"/>
      <c r="BG639" s="115"/>
      <c r="BH639" s="115"/>
      <c r="BI639" s="115"/>
      <c r="BJ639" s="115"/>
      <c r="BK639" s="115"/>
      <c r="BL639" s="115"/>
      <c r="BM639" s="115"/>
      <c r="BN639" s="115"/>
      <c r="BO639" s="115"/>
      <c r="BP639" s="114"/>
      <c r="BQ639" s="114"/>
      <c r="BR639" s="114"/>
    </row>
    <row r="640" ht="15.75" customHeight="1">
      <c r="A640" s="114"/>
      <c r="B640" s="114"/>
      <c r="C640" s="114"/>
      <c r="D640" s="114"/>
      <c r="E640" s="114"/>
      <c r="F640" s="114"/>
      <c r="G640" s="114"/>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115"/>
      <c r="AL640" s="115"/>
      <c r="AM640" s="115"/>
      <c r="AN640" s="115"/>
      <c r="AO640" s="115"/>
      <c r="AP640" s="115"/>
      <c r="AQ640" s="115"/>
      <c r="AR640" s="115"/>
      <c r="AS640" s="115"/>
      <c r="AT640" s="115"/>
      <c r="AU640" s="115"/>
      <c r="AV640" s="115"/>
      <c r="AW640" s="115"/>
      <c r="AX640" s="115"/>
      <c r="AY640" s="115"/>
      <c r="AZ640" s="115"/>
      <c r="BA640" s="115"/>
      <c r="BB640" s="115"/>
      <c r="BC640" s="115"/>
      <c r="BD640" s="115"/>
      <c r="BE640" s="115"/>
      <c r="BF640" s="115"/>
      <c r="BG640" s="115"/>
      <c r="BH640" s="115"/>
      <c r="BI640" s="115"/>
      <c r="BJ640" s="115"/>
      <c r="BK640" s="115"/>
      <c r="BL640" s="115"/>
      <c r="BM640" s="115"/>
      <c r="BN640" s="115"/>
      <c r="BO640" s="115"/>
      <c r="BP640" s="114"/>
      <c r="BQ640" s="114"/>
      <c r="BR640" s="114"/>
    </row>
    <row r="641" ht="15.75" customHeight="1">
      <c r="A641" s="114"/>
      <c r="B641" s="114"/>
      <c r="C641" s="114"/>
      <c r="D641" s="114"/>
      <c r="E641" s="114"/>
      <c r="F641" s="114"/>
      <c r="G641" s="114"/>
      <c r="H641" s="115"/>
      <c r="I641" s="115"/>
      <c r="J641" s="115"/>
      <c r="K641" s="115"/>
      <c r="L641" s="115"/>
      <c r="M641" s="115"/>
      <c r="N641" s="115"/>
      <c r="O641" s="115"/>
      <c r="P641" s="115"/>
      <c r="Q641" s="115"/>
      <c r="R641" s="115"/>
      <c r="S641" s="115"/>
      <c r="T641" s="115"/>
      <c r="U641" s="115"/>
      <c r="V641" s="115"/>
      <c r="W641" s="115"/>
      <c r="X641" s="115"/>
      <c r="Y641" s="115"/>
      <c r="Z641" s="115"/>
      <c r="AA641" s="115"/>
      <c r="AB641" s="115"/>
      <c r="AC641" s="115"/>
      <c r="AD641" s="115"/>
      <c r="AE641" s="115"/>
      <c r="AF641" s="115"/>
      <c r="AG641" s="115"/>
      <c r="AH641" s="115"/>
      <c r="AI641" s="115"/>
      <c r="AJ641" s="115"/>
      <c r="AK641" s="115"/>
      <c r="AL641" s="115"/>
      <c r="AM641" s="115"/>
      <c r="AN641" s="115"/>
      <c r="AO641" s="115"/>
      <c r="AP641" s="115"/>
      <c r="AQ641" s="115"/>
      <c r="AR641" s="115"/>
      <c r="AS641" s="115"/>
      <c r="AT641" s="115"/>
      <c r="AU641" s="115"/>
      <c r="AV641" s="115"/>
      <c r="AW641" s="115"/>
      <c r="AX641" s="115"/>
      <c r="AY641" s="115"/>
      <c r="AZ641" s="115"/>
      <c r="BA641" s="115"/>
      <c r="BB641" s="115"/>
      <c r="BC641" s="115"/>
      <c r="BD641" s="115"/>
      <c r="BE641" s="115"/>
      <c r="BF641" s="115"/>
      <c r="BG641" s="115"/>
      <c r="BH641" s="115"/>
      <c r="BI641" s="115"/>
      <c r="BJ641" s="115"/>
      <c r="BK641" s="115"/>
      <c r="BL641" s="115"/>
      <c r="BM641" s="115"/>
      <c r="BN641" s="115"/>
      <c r="BO641" s="115"/>
      <c r="BP641" s="114"/>
      <c r="BQ641" s="114"/>
      <c r="BR641" s="114"/>
    </row>
    <row r="642" ht="15.75" customHeight="1">
      <c r="A642" s="114"/>
      <c r="B642" s="114"/>
      <c r="C642" s="114"/>
      <c r="D642" s="114"/>
      <c r="E642" s="114"/>
      <c r="F642" s="114"/>
      <c r="G642" s="114"/>
      <c r="H642" s="115"/>
      <c r="I642" s="115"/>
      <c r="J642" s="115"/>
      <c r="K642" s="115"/>
      <c r="L642" s="115"/>
      <c r="M642" s="115"/>
      <c r="N642" s="115"/>
      <c r="O642" s="115"/>
      <c r="P642" s="115"/>
      <c r="Q642" s="115"/>
      <c r="R642" s="115"/>
      <c r="S642" s="115"/>
      <c r="T642" s="115"/>
      <c r="U642" s="115"/>
      <c r="V642" s="115"/>
      <c r="W642" s="115"/>
      <c r="X642" s="115"/>
      <c r="Y642" s="115"/>
      <c r="Z642" s="115"/>
      <c r="AA642" s="115"/>
      <c r="AB642" s="115"/>
      <c r="AC642" s="115"/>
      <c r="AD642" s="115"/>
      <c r="AE642" s="115"/>
      <c r="AF642" s="115"/>
      <c r="AG642" s="115"/>
      <c r="AH642" s="115"/>
      <c r="AI642" s="115"/>
      <c r="AJ642" s="115"/>
      <c r="AK642" s="115"/>
      <c r="AL642" s="115"/>
      <c r="AM642" s="115"/>
      <c r="AN642" s="115"/>
      <c r="AO642" s="115"/>
      <c r="AP642" s="115"/>
      <c r="AQ642" s="115"/>
      <c r="AR642" s="115"/>
      <c r="AS642" s="115"/>
      <c r="AT642" s="115"/>
      <c r="AU642" s="115"/>
      <c r="AV642" s="115"/>
      <c r="AW642" s="115"/>
      <c r="AX642" s="115"/>
      <c r="AY642" s="115"/>
      <c r="AZ642" s="115"/>
      <c r="BA642" s="115"/>
      <c r="BB642" s="115"/>
      <c r="BC642" s="115"/>
      <c r="BD642" s="115"/>
      <c r="BE642" s="115"/>
      <c r="BF642" s="115"/>
      <c r="BG642" s="115"/>
      <c r="BH642" s="115"/>
      <c r="BI642" s="115"/>
      <c r="BJ642" s="115"/>
      <c r="BK642" s="115"/>
      <c r="BL642" s="115"/>
      <c r="BM642" s="115"/>
      <c r="BN642" s="115"/>
      <c r="BO642" s="115"/>
      <c r="BP642" s="114"/>
      <c r="BQ642" s="114"/>
      <c r="BR642" s="114"/>
    </row>
    <row r="643" ht="15.75" customHeight="1">
      <c r="A643" s="114"/>
      <c r="B643" s="114"/>
      <c r="C643" s="114"/>
      <c r="D643" s="114"/>
      <c r="E643" s="114"/>
      <c r="F643" s="114"/>
      <c r="G643" s="114"/>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5"/>
      <c r="AY643" s="115"/>
      <c r="AZ643" s="115"/>
      <c r="BA643" s="115"/>
      <c r="BB643" s="115"/>
      <c r="BC643" s="115"/>
      <c r="BD643" s="115"/>
      <c r="BE643" s="115"/>
      <c r="BF643" s="115"/>
      <c r="BG643" s="115"/>
      <c r="BH643" s="115"/>
      <c r="BI643" s="115"/>
      <c r="BJ643" s="115"/>
      <c r="BK643" s="115"/>
      <c r="BL643" s="115"/>
      <c r="BM643" s="115"/>
      <c r="BN643" s="115"/>
      <c r="BO643" s="115"/>
      <c r="BP643" s="114"/>
      <c r="BQ643" s="114"/>
      <c r="BR643" s="114"/>
    </row>
    <row r="644" ht="15.75" customHeight="1">
      <c r="A644" s="114"/>
      <c r="B644" s="114"/>
      <c r="C644" s="114"/>
      <c r="D644" s="114"/>
      <c r="E644" s="114"/>
      <c r="F644" s="114"/>
      <c r="G644" s="114"/>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15"/>
      <c r="AY644" s="115"/>
      <c r="AZ644" s="115"/>
      <c r="BA644" s="115"/>
      <c r="BB644" s="115"/>
      <c r="BC644" s="115"/>
      <c r="BD644" s="115"/>
      <c r="BE644" s="115"/>
      <c r="BF644" s="115"/>
      <c r="BG644" s="115"/>
      <c r="BH644" s="115"/>
      <c r="BI644" s="115"/>
      <c r="BJ644" s="115"/>
      <c r="BK644" s="115"/>
      <c r="BL644" s="115"/>
      <c r="BM644" s="115"/>
      <c r="BN644" s="115"/>
      <c r="BO644" s="115"/>
      <c r="BP644" s="114"/>
      <c r="BQ644" s="114"/>
      <c r="BR644" s="114"/>
    </row>
    <row r="645" ht="15.75" customHeight="1">
      <c r="A645" s="114"/>
      <c r="B645" s="114"/>
      <c r="C645" s="114"/>
      <c r="D645" s="114"/>
      <c r="E645" s="114"/>
      <c r="F645" s="114"/>
      <c r="G645" s="114"/>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15"/>
      <c r="AY645" s="115"/>
      <c r="AZ645" s="115"/>
      <c r="BA645" s="115"/>
      <c r="BB645" s="115"/>
      <c r="BC645" s="115"/>
      <c r="BD645" s="115"/>
      <c r="BE645" s="115"/>
      <c r="BF645" s="115"/>
      <c r="BG645" s="115"/>
      <c r="BH645" s="115"/>
      <c r="BI645" s="115"/>
      <c r="BJ645" s="115"/>
      <c r="BK645" s="115"/>
      <c r="BL645" s="115"/>
      <c r="BM645" s="115"/>
      <c r="BN645" s="115"/>
      <c r="BO645" s="115"/>
      <c r="BP645" s="114"/>
      <c r="BQ645" s="114"/>
      <c r="BR645" s="114"/>
    </row>
    <row r="646" ht="15.75" customHeight="1">
      <c r="A646" s="114"/>
      <c r="B646" s="114"/>
      <c r="C646" s="114"/>
      <c r="D646" s="114"/>
      <c r="E646" s="114"/>
      <c r="F646" s="114"/>
      <c r="G646" s="114"/>
      <c r="H646" s="115"/>
      <c r="I646" s="115"/>
      <c r="J646" s="115"/>
      <c r="K646" s="115"/>
      <c r="L646" s="115"/>
      <c r="M646" s="115"/>
      <c r="N646" s="115"/>
      <c r="O646" s="115"/>
      <c r="P646" s="115"/>
      <c r="Q646" s="115"/>
      <c r="R646" s="115"/>
      <c r="S646" s="115"/>
      <c r="T646" s="115"/>
      <c r="U646" s="115"/>
      <c r="V646" s="115"/>
      <c r="W646" s="115"/>
      <c r="X646" s="115"/>
      <c r="Y646" s="115"/>
      <c r="Z646" s="115"/>
      <c r="AA646" s="115"/>
      <c r="AB646" s="115"/>
      <c r="AC646" s="115"/>
      <c r="AD646" s="115"/>
      <c r="AE646" s="115"/>
      <c r="AF646" s="115"/>
      <c r="AG646" s="115"/>
      <c r="AH646" s="115"/>
      <c r="AI646" s="115"/>
      <c r="AJ646" s="115"/>
      <c r="AK646" s="115"/>
      <c r="AL646" s="115"/>
      <c r="AM646" s="115"/>
      <c r="AN646" s="115"/>
      <c r="AO646" s="115"/>
      <c r="AP646" s="115"/>
      <c r="AQ646" s="115"/>
      <c r="AR646" s="115"/>
      <c r="AS646" s="115"/>
      <c r="AT646" s="115"/>
      <c r="AU646" s="115"/>
      <c r="AV646" s="115"/>
      <c r="AW646" s="115"/>
      <c r="AX646" s="115"/>
      <c r="AY646" s="115"/>
      <c r="AZ646" s="115"/>
      <c r="BA646" s="115"/>
      <c r="BB646" s="115"/>
      <c r="BC646" s="115"/>
      <c r="BD646" s="115"/>
      <c r="BE646" s="115"/>
      <c r="BF646" s="115"/>
      <c r="BG646" s="115"/>
      <c r="BH646" s="115"/>
      <c r="BI646" s="115"/>
      <c r="BJ646" s="115"/>
      <c r="BK646" s="115"/>
      <c r="BL646" s="115"/>
      <c r="BM646" s="115"/>
      <c r="BN646" s="115"/>
      <c r="BO646" s="115"/>
      <c r="BP646" s="114"/>
      <c r="BQ646" s="114"/>
      <c r="BR646" s="114"/>
    </row>
    <row r="647" ht="15.75" customHeight="1">
      <c r="A647" s="114"/>
      <c r="B647" s="114"/>
      <c r="C647" s="114"/>
      <c r="D647" s="114"/>
      <c r="E647" s="114"/>
      <c r="F647" s="114"/>
      <c r="G647" s="114"/>
      <c r="H647" s="115"/>
      <c r="I647" s="115"/>
      <c r="J647" s="115"/>
      <c r="K647" s="115"/>
      <c r="L647" s="115"/>
      <c r="M647" s="115"/>
      <c r="N647" s="115"/>
      <c r="O647" s="115"/>
      <c r="P647" s="115"/>
      <c r="Q647" s="115"/>
      <c r="R647" s="115"/>
      <c r="S647" s="115"/>
      <c r="T647" s="115"/>
      <c r="U647" s="115"/>
      <c r="V647" s="115"/>
      <c r="W647" s="115"/>
      <c r="X647" s="115"/>
      <c r="Y647" s="115"/>
      <c r="Z647" s="115"/>
      <c r="AA647" s="115"/>
      <c r="AB647" s="115"/>
      <c r="AC647" s="115"/>
      <c r="AD647" s="115"/>
      <c r="AE647" s="115"/>
      <c r="AF647" s="115"/>
      <c r="AG647" s="115"/>
      <c r="AH647" s="115"/>
      <c r="AI647" s="115"/>
      <c r="AJ647" s="115"/>
      <c r="AK647" s="115"/>
      <c r="AL647" s="115"/>
      <c r="AM647" s="115"/>
      <c r="AN647" s="115"/>
      <c r="AO647" s="115"/>
      <c r="AP647" s="115"/>
      <c r="AQ647" s="115"/>
      <c r="AR647" s="115"/>
      <c r="AS647" s="115"/>
      <c r="AT647" s="115"/>
      <c r="AU647" s="115"/>
      <c r="AV647" s="115"/>
      <c r="AW647" s="115"/>
      <c r="AX647" s="115"/>
      <c r="AY647" s="115"/>
      <c r="AZ647" s="115"/>
      <c r="BA647" s="115"/>
      <c r="BB647" s="115"/>
      <c r="BC647" s="115"/>
      <c r="BD647" s="115"/>
      <c r="BE647" s="115"/>
      <c r="BF647" s="115"/>
      <c r="BG647" s="115"/>
      <c r="BH647" s="115"/>
      <c r="BI647" s="115"/>
      <c r="BJ647" s="115"/>
      <c r="BK647" s="115"/>
      <c r="BL647" s="115"/>
      <c r="BM647" s="115"/>
      <c r="BN647" s="115"/>
      <c r="BO647" s="115"/>
      <c r="BP647" s="114"/>
      <c r="BQ647" s="114"/>
      <c r="BR647" s="114"/>
    </row>
    <row r="648" ht="15.75" customHeight="1">
      <c r="A648" s="114"/>
      <c r="B648" s="114"/>
      <c r="C648" s="114"/>
      <c r="D648" s="114"/>
      <c r="E648" s="114"/>
      <c r="F648" s="114"/>
      <c r="G648" s="114"/>
      <c r="H648" s="115"/>
      <c r="I648" s="115"/>
      <c r="J648" s="115"/>
      <c r="K648" s="115"/>
      <c r="L648" s="115"/>
      <c r="M648" s="115"/>
      <c r="N648" s="115"/>
      <c r="O648" s="115"/>
      <c r="P648" s="115"/>
      <c r="Q648" s="115"/>
      <c r="R648" s="115"/>
      <c r="S648" s="115"/>
      <c r="T648" s="115"/>
      <c r="U648" s="115"/>
      <c r="V648" s="115"/>
      <c r="W648" s="115"/>
      <c r="X648" s="115"/>
      <c r="Y648" s="115"/>
      <c r="Z648" s="115"/>
      <c r="AA648" s="115"/>
      <c r="AB648" s="115"/>
      <c r="AC648" s="115"/>
      <c r="AD648" s="115"/>
      <c r="AE648" s="115"/>
      <c r="AF648" s="115"/>
      <c r="AG648" s="115"/>
      <c r="AH648" s="115"/>
      <c r="AI648" s="115"/>
      <c r="AJ648" s="115"/>
      <c r="AK648" s="115"/>
      <c r="AL648" s="115"/>
      <c r="AM648" s="115"/>
      <c r="AN648" s="115"/>
      <c r="AO648" s="115"/>
      <c r="AP648" s="115"/>
      <c r="AQ648" s="115"/>
      <c r="AR648" s="115"/>
      <c r="AS648" s="115"/>
      <c r="AT648" s="115"/>
      <c r="AU648" s="115"/>
      <c r="AV648" s="115"/>
      <c r="AW648" s="115"/>
      <c r="AX648" s="115"/>
      <c r="AY648" s="115"/>
      <c r="AZ648" s="115"/>
      <c r="BA648" s="115"/>
      <c r="BB648" s="115"/>
      <c r="BC648" s="115"/>
      <c r="BD648" s="115"/>
      <c r="BE648" s="115"/>
      <c r="BF648" s="115"/>
      <c r="BG648" s="115"/>
      <c r="BH648" s="115"/>
      <c r="BI648" s="115"/>
      <c r="BJ648" s="115"/>
      <c r="BK648" s="115"/>
      <c r="BL648" s="115"/>
      <c r="BM648" s="115"/>
      <c r="BN648" s="115"/>
      <c r="BO648" s="115"/>
      <c r="BP648" s="114"/>
      <c r="BQ648" s="114"/>
      <c r="BR648" s="114"/>
    </row>
    <row r="649" ht="15.75" customHeight="1">
      <c r="A649" s="114"/>
      <c r="B649" s="114"/>
      <c r="C649" s="114"/>
      <c r="D649" s="114"/>
      <c r="E649" s="114"/>
      <c r="F649" s="114"/>
      <c r="G649" s="114"/>
      <c r="H649" s="115"/>
      <c r="I649" s="11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115"/>
      <c r="AJ649" s="115"/>
      <c r="AK649" s="115"/>
      <c r="AL649" s="115"/>
      <c r="AM649" s="115"/>
      <c r="AN649" s="115"/>
      <c r="AO649" s="115"/>
      <c r="AP649" s="115"/>
      <c r="AQ649" s="115"/>
      <c r="AR649" s="115"/>
      <c r="AS649" s="115"/>
      <c r="AT649" s="115"/>
      <c r="AU649" s="115"/>
      <c r="AV649" s="115"/>
      <c r="AW649" s="115"/>
      <c r="AX649" s="115"/>
      <c r="AY649" s="115"/>
      <c r="AZ649" s="115"/>
      <c r="BA649" s="115"/>
      <c r="BB649" s="115"/>
      <c r="BC649" s="115"/>
      <c r="BD649" s="115"/>
      <c r="BE649" s="115"/>
      <c r="BF649" s="115"/>
      <c r="BG649" s="115"/>
      <c r="BH649" s="115"/>
      <c r="BI649" s="115"/>
      <c r="BJ649" s="115"/>
      <c r="BK649" s="115"/>
      <c r="BL649" s="115"/>
      <c r="BM649" s="115"/>
      <c r="BN649" s="115"/>
      <c r="BO649" s="115"/>
      <c r="BP649" s="114"/>
      <c r="BQ649" s="114"/>
      <c r="BR649" s="114"/>
    </row>
    <row r="650" ht="15.75" customHeight="1">
      <c r="A650" s="114"/>
      <c r="B650" s="114"/>
      <c r="C650" s="114"/>
      <c r="D650" s="114"/>
      <c r="E650" s="114"/>
      <c r="F650" s="114"/>
      <c r="G650" s="114"/>
      <c r="H650" s="115"/>
      <c r="I650" s="115"/>
      <c r="J650" s="115"/>
      <c r="K650" s="115"/>
      <c r="L650" s="115"/>
      <c r="M650" s="115"/>
      <c r="N650" s="115"/>
      <c r="O650" s="115"/>
      <c r="P650" s="115"/>
      <c r="Q650" s="115"/>
      <c r="R650" s="115"/>
      <c r="S650" s="115"/>
      <c r="T650" s="115"/>
      <c r="U650" s="115"/>
      <c r="V650" s="115"/>
      <c r="W650" s="115"/>
      <c r="X650" s="115"/>
      <c r="Y650" s="115"/>
      <c r="Z650" s="115"/>
      <c r="AA650" s="115"/>
      <c r="AB650" s="115"/>
      <c r="AC650" s="115"/>
      <c r="AD650" s="115"/>
      <c r="AE650" s="115"/>
      <c r="AF650" s="115"/>
      <c r="AG650" s="115"/>
      <c r="AH650" s="115"/>
      <c r="AI650" s="115"/>
      <c r="AJ650" s="115"/>
      <c r="AK650" s="115"/>
      <c r="AL650" s="115"/>
      <c r="AM650" s="115"/>
      <c r="AN650" s="115"/>
      <c r="AO650" s="115"/>
      <c r="AP650" s="115"/>
      <c r="AQ650" s="115"/>
      <c r="AR650" s="115"/>
      <c r="AS650" s="115"/>
      <c r="AT650" s="115"/>
      <c r="AU650" s="115"/>
      <c r="AV650" s="115"/>
      <c r="AW650" s="115"/>
      <c r="AX650" s="115"/>
      <c r="AY650" s="115"/>
      <c r="AZ650" s="115"/>
      <c r="BA650" s="115"/>
      <c r="BB650" s="115"/>
      <c r="BC650" s="115"/>
      <c r="BD650" s="115"/>
      <c r="BE650" s="115"/>
      <c r="BF650" s="115"/>
      <c r="BG650" s="115"/>
      <c r="BH650" s="115"/>
      <c r="BI650" s="115"/>
      <c r="BJ650" s="115"/>
      <c r="BK650" s="115"/>
      <c r="BL650" s="115"/>
      <c r="BM650" s="115"/>
      <c r="BN650" s="115"/>
      <c r="BO650" s="115"/>
      <c r="BP650" s="114"/>
      <c r="BQ650" s="114"/>
      <c r="BR650" s="114"/>
    </row>
    <row r="651" ht="15.75" customHeight="1">
      <c r="A651" s="114"/>
      <c r="B651" s="114"/>
      <c r="C651" s="114"/>
      <c r="D651" s="114"/>
      <c r="E651" s="114"/>
      <c r="F651" s="114"/>
      <c r="G651" s="114"/>
      <c r="H651" s="115"/>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5"/>
      <c r="AL651" s="115"/>
      <c r="AM651" s="115"/>
      <c r="AN651" s="115"/>
      <c r="AO651" s="115"/>
      <c r="AP651" s="115"/>
      <c r="AQ651" s="115"/>
      <c r="AR651" s="115"/>
      <c r="AS651" s="115"/>
      <c r="AT651" s="115"/>
      <c r="AU651" s="115"/>
      <c r="AV651" s="115"/>
      <c r="AW651" s="115"/>
      <c r="AX651" s="115"/>
      <c r="AY651" s="115"/>
      <c r="AZ651" s="115"/>
      <c r="BA651" s="115"/>
      <c r="BB651" s="115"/>
      <c r="BC651" s="115"/>
      <c r="BD651" s="115"/>
      <c r="BE651" s="115"/>
      <c r="BF651" s="115"/>
      <c r="BG651" s="115"/>
      <c r="BH651" s="115"/>
      <c r="BI651" s="115"/>
      <c r="BJ651" s="115"/>
      <c r="BK651" s="115"/>
      <c r="BL651" s="115"/>
      <c r="BM651" s="115"/>
      <c r="BN651" s="115"/>
      <c r="BO651" s="115"/>
      <c r="BP651" s="114"/>
      <c r="BQ651" s="114"/>
      <c r="BR651" s="114"/>
    </row>
    <row r="652" ht="15.75" customHeight="1">
      <c r="A652" s="114"/>
      <c r="B652" s="114"/>
      <c r="C652" s="114"/>
      <c r="D652" s="114"/>
      <c r="E652" s="114"/>
      <c r="F652" s="114"/>
      <c r="G652" s="114"/>
      <c r="H652" s="115"/>
      <c r="I652" s="11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115"/>
      <c r="AJ652" s="115"/>
      <c r="AK652" s="115"/>
      <c r="AL652" s="115"/>
      <c r="AM652" s="115"/>
      <c r="AN652" s="115"/>
      <c r="AO652" s="115"/>
      <c r="AP652" s="115"/>
      <c r="AQ652" s="115"/>
      <c r="AR652" s="115"/>
      <c r="AS652" s="115"/>
      <c r="AT652" s="115"/>
      <c r="AU652" s="115"/>
      <c r="AV652" s="115"/>
      <c r="AW652" s="115"/>
      <c r="AX652" s="115"/>
      <c r="AY652" s="115"/>
      <c r="AZ652" s="115"/>
      <c r="BA652" s="115"/>
      <c r="BB652" s="115"/>
      <c r="BC652" s="115"/>
      <c r="BD652" s="115"/>
      <c r="BE652" s="115"/>
      <c r="BF652" s="115"/>
      <c r="BG652" s="115"/>
      <c r="BH652" s="115"/>
      <c r="BI652" s="115"/>
      <c r="BJ652" s="115"/>
      <c r="BK652" s="115"/>
      <c r="BL652" s="115"/>
      <c r="BM652" s="115"/>
      <c r="BN652" s="115"/>
      <c r="BO652" s="115"/>
      <c r="BP652" s="114"/>
      <c r="BQ652" s="114"/>
      <c r="BR652" s="114"/>
    </row>
    <row r="653" ht="15.75" customHeight="1">
      <c r="A653" s="114"/>
      <c r="B653" s="114"/>
      <c r="C653" s="114"/>
      <c r="D653" s="114"/>
      <c r="E653" s="114"/>
      <c r="F653" s="114"/>
      <c r="G653" s="114"/>
      <c r="H653" s="115"/>
      <c r="I653" s="115"/>
      <c r="J653" s="115"/>
      <c r="K653" s="115"/>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G653" s="115"/>
      <c r="AH653" s="115"/>
      <c r="AI653" s="115"/>
      <c r="AJ653" s="115"/>
      <c r="AK653" s="115"/>
      <c r="AL653" s="115"/>
      <c r="AM653" s="115"/>
      <c r="AN653" s="115"/>
      <c r="AO653" s="115"/>
      <c r="AP653" s="115"/>
      <c r="AQ653" s="115"/>
      <c r="AR653" s="115"/>
      <c r="AS653" s="115"/>
      <c r="AT653" s="115"/>
      <c r="AU653" s="115"/>
      <c r="AV653" s="115"/>
      <c r="AW653" s="115"/>
      <c r="AX653" s="115"/>
      <c r="AY653" s="115"/>
      <c r="AZ653" s="115"/>
      <c r="BA653" s="115"/>
      <c r="BB653" s="115"/>
      <c r="BC653" s="115"/>
      <c r="BD653" s="115"/>
      <c r="BE653" s="115"/>
      <c r="BF653" s="115"/>
      <c r="BG653" s="115"/>
      <c r="BH653" s="115"/>
      <c r="BI653" s="115"/>
      <c r="BJ653" s="115"/>
      <c r="BK653" s="115"/>
      <c r="BL653" s="115"/>
      <c r="BM653" s="115"/>
      <c r="BN653" s="115"/>
      <c r="BO653" s="115"/>
      <c r="BP653" s="114"/>
      <c r="BQ653" s="114"/>
      <c r="BR653" s="114"/>
    </row>
    <row r="654" ht="15.75" customHeight="1">
      <c r="A654" s="114"/>
      <c r="B654" s="114"/>
      <c r="C654" s="114"/>
      <c r="D654" s="114"/>
      <c r="E654" s="114"/>
      <c r="F654" s="114"/>
      <c r="G654" s="114"/>
      <c r="H654" s="115"/>
      <c r="I654" s="11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115"/>
      <c r="AJ654" s="115"/>
      <c r="AK654" s="115"/>
      <c r="AL654" s="115"/>
      <c r="AM654" s="115"/>
      <c r="AN654" s="115"/>
      <c r="AO654" s="115"/>
      <c r="AP654" s="115"/>
      <c r="AQ654" s="115"/>
      <c r="AR654" s="115"/>
      <c r="AS654" s="115"/>
      <c r="AT654" s="115"/>
      <c r="AU654" s="115"/>
      <c r="AV654" s="115"/>
      <c r="AW654" s="115"/>
      <c r="AX654" s="115"/>
      <c r="AY654" s="115"/>
      <c r="AZ654" s="115"/>
      <c r="BA654" s="115"/>
      <c r="BB654" s="115"/>
      <c r="BC654" s="115"/>
      <c r="BD654" s="115"/>
      <c r="BE654" s="115"/>
      <c r="BF654" s="115"/>
      <c r="BG654" s="115"/>
      <c r="BH654" s="115"/>
      <c r="BI654" s="115"/>
      <c r="BJ654" s="115"/>
      <c r="BK654" s="115"/>
      <c r="BL654" s="115"/>
      <c r="BM654" s="115"/>
      <c r="BN654" s="115"/>
      <c r="BO654" s="115"/>
      <c r="BP654" s="114"/>
      <c r="BQ654" s="114"/>
      <c r="BR654" s="114"/>
    </row>
    <row r="655" ht="15.75" customHeight="1">
      <c r="A655" s="114"/>
      <c r="B655" s="114"/>
      <c r="C655" s="114"/>
      <c r="D655" s="114"/>
      <c r="E655" s="114"/>
      <c r="F655" s="114"/>
      <c r="G655" s="114"/>
      <c r="H655" s="115"/>
      <c r="I655" s="115"/>
      <c r="J655" s="115"/>
      <c r="K655" s="115"/>
      <c r="L655" s="115"/>
      <c r="M655" s="115"/>
      <c r="N655" s="115"/>
      <c r="O655" s="115"/>
      <c r="P655" s="115"/>
      <c r="Q655" s="115"/>
      <c r="R655" s="115"/>
      <c r="S655" s="115"/>
      <c r="T655" s="115"/>
      <c r="U655" s="115"/>
      <c r="V655" s="115"/>
      <c r="W655" s="115"/>
      <c r="X655" s="115"/>
      <c r="Y655" s="115"/>
      <c r="Z655" s="115"/>
      <c r="AA655" s="115"/>
      <c r="AB655" s="115"/>
      <c r="AC655" s="115"/>
      <c r="AD655" s="115"/>
      <c r="AE655" s="115"/>
      <c r="AF655" s="115"/>
      <c r="AG655" s="115"/>
      <c r="AH655" s="115"/>
      <c r="AI655" s="115"/>
      <c r="AJ655" s="115"/>
      <c r="AK655" s="115"/>
      <c r="AL655" s="115"/>
      <c r="AM655" s="115"/>
      <c r="AN655" s="115"/>
      <c r="AO655" s="115"/>
      <c r="AP655" s="115"/>
      <c r="AQ655" s="115"/>
      <c r="AR655" s="115"/>
      <c r="AS655" s="115"/>
      <c r="AT655" s="115"/>
      <c r="AU655" s="115"/>
      <c r="AV655" s="115"/>
      <c r="AW655" s="115"/>
      <c r="AX655" s="115"/>
      <c r="AY655" s="115"/>
      <c r="AZ655" s="115"/>
      <c r="BA655" s="115"/>
      <c r="BB655" s="115"/>
      <c r="BC655" s="115"/>
      <c r="BD655" s="115"/>
      <c r="BE655" s="115"/>
      <c r="BF655" s="115"/>
      <c r="BG655" s="115"/>
      <c r="BH655" s="115"/>
      <c r="BI655" s="115"/>
      <c r="BJ655" s="115"/>
      <c r="BK655" s="115"/>
      <c r="BL655" s="115"/>
      <c r="BM655" s="115"/>
      <c r="BN655" s="115"/>
      <c r="BO655" s="115"/>
      <c r="BP655" s="114"/>
      <c r="BQ655" s="114"/>
      <c r="BR655" s="114"/>
    </row>
    <row r="656" ht="15.75" customHeight="1">
      <c r="A656" s="114"/>
      <c r="B656" s="114"/>
      <c r="C656" s="114"/>
      <c r="D656" s="114"/>
      <c r="E656" s="114"/>
      <c r="F656" s="114"/>
      <c r="G656" s="114"/>
      <c r="H656" s="115"/>
      <c r="I656" s="11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115"/>
      <c r="AJ656" s="115"/>
      <c r="AK656" s="115"/>
      <c r="AL656" s="115"/>
      <c r="AM656" s="115"/>
      <c r="AN656" s="115"/>
      <c r="AO656" s="115"/>
      <c r="AP656" s="115"/>
      <c r="AQ656" s="115"/>
      <c r="AR656" s="115"/>
      <c r="AS656" s="115"/>
      <c r="AT656" s="115"/>
      <c r="AU656" s="115"/>
      <c r="AV656" s="115"/>
      <c r="AW656" s="115"/>
      <c r="AX656" s="115"/>
      <c r="AY656" s="115"/>
      <c r="AZ656" s="115"/>
      <c r="BA656" s="115"/>
      <c r="BB656" s="115"/>
      <c r="BC656" s="115"/>
      <c r="BD656" s="115"/>
      <c r="BE656" s="115"/>
      <c r="BF656" s="115"/>
      <c r="BG656" s="115"/>
      <c r="BH656" s="115"/>
      <c r="BI656" s="115"/>
      <c r="BJ656" s="115"/>
      <c r="BK656" s="115"/>
      <c r="BL656" s="115"/>
      <c r="BM656" s="115"/>
      <c r="BN656" s="115"/>
      <c r="BO656" s="115"/>
      <c r="BP656" s="114"/>
      <c r="BQ656" s="114"/>
      <c r="BR656" s="114"/>
    </row>
    <row r="657" ht="15.75" customHeight="1">
      <c r="A657" s="114"/>
      <c r="B657" s="114"/>
      <c r="C657" s="114"/>
      <c r="D657" s="114"/>
      <c r="E657" s="114"/>
      <c r="F657" s="114"/>
      <c r="G657" s="114"/>
      <c r="H657" s="115"/>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5"/>
      <c r="AL657" s="115"/>
      <c r="AM657" s="115"/>
      <c r="AN657" s="115"/>
      <c r="AO657" s="115"/>
      <c r="AP657" s="115"/>
      <c r="AQ657" s="115"/>
      <c r="AR657" s="115"/>
      <c r="AS657" s="115"/>
      <c r="AT657" s="115"/>
      <c r="AU657" s="115"/>
      <c r="AV657" s="115"/>
      <c r="AW657" s="115"/>
      <c r="AX657" s="115"/>
      <c r="AY657" s="115"/>
      <c r="AZ657" s="115"/>
      <c r="BA657" s="115"/>
      <c r="BB657" s="115"/>
      <c r="BC657" s="115"/>
      <c r="BD657" s="115"/>
      <c r="BE657" s="115"/>
      <c r="BF657" s="115"/>
      <c r="BG657" s="115"/>
      <c r="BH657" s="115"/>
      <c r="BI657" s="115"/>
      <c r="BJ657" s="115"/>
      <c r="BK657" s="115"/>
      <c r="BL657" s="115"/>
      <c r="BM657" s="115"/>
      <c r="BN657" s="115"/>
      <c r="BO657" s="115"/>
      <c r="BP657" s="114"/>
      <c r="BQ657" s="114"/>
      <c r="BR657" s="114"/>
    </row>
    <row r="658" ht="15.75" customHeight="1">
      <c r="A658" s="114"/>
      <c r="B658" s="114"/>
      <c r="C658" s="114"/>
      <c r="D658" s="114"/>
      <c r="E658" s="114"/>
      <c r="F658" s="114"/>
      <c r="G658" s="114"/>
      <c r="H658" s="115"/>
      <c r="I658" s="11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115"/>
      <c r="AJ658" s="115"/>
      <c r="AK658" s="115"/>
      <c r="AL658" s="115"/>
      <c r="AM658" s="115"/>
      <c r="AN658" s="115"/>
      <c r="AO658" s="115"/>
      <c r="AP658" s="115"/>
      <c r="AQ658" s="115"/>
      <c r="AR658" s="115"/>
      <c r="AS658" s="115"/>
      <c r="AT658" s="115"/>
      <c r="AU658" s="115"/>
      <c r="AV658" s="115"/>
      <c r="AW658" s="115"/>
      <c r="AX658" s="115"/>
      <c r="AY658" s="115"/>
      <c r="AZ658" s="115"/>
      <c r="BA658" s="115"/>
      <c r="BB658" s="115"/>
      <c r="BC658" s="115"/>
      <c r="BD658" s="115"/>
      <c r="BE658" s="115"/>
      <c r="BF658" s="115"/>
      <c r="BG658" s="115"/>
      <c r="BH658" s="115"/>
      <c r="BI658" s="115"/>
      <c r="BJ658" s="115"/>
      <c r="BK658" s="115"/>
      <c r="BL658" s="115"/>
      <c r="BM658" s="115"/>
      <c r="BN658" s="115"/>
      <c r="BO658" s="115"/>
      <c r="BP658" s="114"/>
      <c r="BQ658" s="114"/>
      <c r="BR658" s="114"/>
    </row>
    <row r="659" ht="15.75" customHeight="1">
      <c r="A659" s="114"/>
      <c r="B659" s="114"/>
      <c r="C659" s="114"/>
      <c r="D659" s="114"/>
      <c r="E659" s="114"/>
      <c r="F659" s="114"/>
      <c r="G659" s="114"/>
      <c r="H659" s="115"/>
      <c r="I659" s="115"/>
      <c r="J659" s="115"/>
      <c r="K659" s="115"/>
      <c r="L659" s="115"/>
      <c r="M659" s="115"/>
      <c r="N659" s="115"/>
      <c r="O659" s="115"/>
      <c r="P659" s="115"/>
      <c r="Q659" s="115"/>
      <c r="R659" s="115"/>
      <c r="S659" s="115"/>
      <c r="T659" s="115"/>
      <c r="U659" s="115"/>
      <c r="V659" s="115"/>
      <c r="W659" s="115"/>
      <c r="X659" s="115"/>
      <c r="Y659" s="115"/>
      <c r="Z659" s="115"/>
      <c r="AA659" s="115"/>
      <c r="AB659" s="115"/>
      <c r="AC659" s="115"/>
      <c r="AD659" s="115"/>
      <c r="AE659" s="115"/>
      <c r="AF659" s="115"/>
      <c r="AG659" s="115"/>
      <c r="AH659" s="115"/>
      <c r="AI659" s="115"/>
      <c r="AJ659" s="115"/>
      <c r="AK659" s="115"/>
      <c r="AL659" s="115"/>
      <c r="AM659" s="115"/>
      <c r="AN659" s="115"/>
      <c r="AO659" s="115"/>
      <c r="AP659" s="115"/>
      <c r="AQ659" s="115"/>
      <c r="AR659" s="115"/>
      <c r="AS659" s="115"/>
      <c r="AT659" s="115"/>
      <c r="AU659" s="115"/>
      <c r="AV659" s="115"/>
      <c r="AW659" s="115"/>
      <c r="AX659" s="115"/>
      <c r="AY659" s="115"/>
      <c r="AZ659" s="115"/>
      <c r="BA659" s="115"/>
      <c r="BB659" s="115"/>
      <c r="BC659" s="115"/>
      <c r="BD659" s="115"/>
      <c r="BE659" s="115"/>
      <c r="BF659" s="115"/>
      <c r="BG659" s="115"/>
      <c r="BH659" s="115"/>
      <c r="BI659" s="115"/>
      <c r="BJ659" s="115"/>
      <c r="BK659" s="115"/>
      <c r="BL659" s="115"/>
      <c r="BM659" s="115"/>
      <c r="BN659" s="115"/>
      <c r="BO659" s="115"/>
      <c r="BP659" s="114"/>
      <c r="BQ659" s="114"/>
      <c r="BR659" s="114"/>
    </row>
    <row r="660" ht="15.75" customHeight="1">
      <c r="A660" s="114"/>
      <c r="B660" s="114"/>
      <c r="C660" s="114"/>
      <c r="D660" s="114"/>
      <c r="E660" s="114"/>
      <c r="F660" s="114"/>
      <c r="G660" s="114"/>
      <c r="H660" s="115"/>
      <c r="I660" s="11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115"/>
      <c r="AJ660" s="115"/>
      <c r="AK660" s="115"/>
      <c r="AL660" s="115"/>
      <c r="AM660" s="115"/>
      <c r="AN660" s="115"/>
      <c r="AO660" s="115"/>
      <c r="AP660" s="115"/>
      <c r="AQ660" s="115"/>
      <c r="AR660" s="115"/>
      <c r="AS660" s="115"/>
      <c r="AT660" s="115"/>
      <c r="AU660" s="115"/>
      <c r="AV660" s="115"/>
      <c r="AW660" s="115"/>
      <c r="AX660" s="115"/>
      <c r="AY660" s="115"/>
      <c r="AZ660" s="115"/>
      <c r="BA660" s="115"/>
      <c r="BB660" s="115"/>
      <c r="BC660" s="115"/>
      <c r="BD660" s="115"/>
      <c r="BE660" s="115"/>
      <c r="BF660" s="115"/>
      <c r="BG660" s="115"/>
      <c r="BH660" s="115"/>
      <c r="BI660" s="115"/>
      <c r="BJ660" s="115"/>
      <c r="BK660" s="115"/>
      <c r="BL660" s="115"/>
      <c r="BM660" s="115"/>
      <c r="BN660" s="115"/>
      <c r="BO660" s="115"/>
      <c r="BP660" s="114"/>
      <c r="BQ660" s="114"/>
      <c r="BR660" s="114"/>
    </row>
    <row r="661" ht="15.75" customHeight="1">
      <c r="A661" s="114"/>
      <c r="B661" s="114"/>
      <c r="C661" s="114"/>
      <c r="D661" s="114"/>
      <c r="E661" s="114"/>
      <c r="F661" s="114"/>
      <c r="G661" s="114"/>
      <c r="H661" s="115"/>
      <c r="I661" s="115"/>
      <c r="J661" s="115"/>
      <c r="K661" s="115"/>
      <c r="L661" s="115"/>
      <c r="M661" s="115"/>
      <c r="N661" s="115"/>
      <c r="O661" s="115"/>
      <c r="P661" s="115"/>
      <c r="Q661" s="115"/>
      <c r="R661" s="115"/>
      <c r="S661" s="115"/>
      <c r="T661" s="115"/>
      <c r="U661" s="115"/>
      <c r="V661" s="115"/>
      <c r="W661" s="115"/>
      <c r="X661" s="115"/>
      <c r="Y661" s="115"/>
      <c r="Z661" s="115"/>
      <c r="AA661" s="115"/>
      <c r="AB661" s="115"/>
      <c r="AC661" s="115"/>
      <c r="AD661" s="115"/>
      <c r="AE661" s="115"/>
      <c r="AF661" s="115"/>
      <c r="AG661" s="115"/>
      <c r="AH661" s="115"/>
      <c r="AI661" s="115"/>
      <c r="AJ661" s="115"/>
      <c r="AK661" s="115"/>
      <c r="AL661" s="115"/>
      <c r="AM661" s="115"/>
      <c r="AN661" s="115"/>
      <c r="AO661" s="115"/>
      <c r="AP661" s="115"/>
      <c r="AQ661" s="115"/>
      <c r="AR661" s="115"/>
      <c r="AS661" s="115"/>
      <c r="AT661" s="115"/>
      <c r="AU661" s="115"/>
      <c r="AV661" s="115"/>
      <c r="AW661" s="115"/>
      <c r="AX661" s="115"/>
      <c r="AY661" s="115"/>
      <c r="AZ661" s="115"/>
      <c r="BA661" s="115"/>
      <c r="BB661" s="115"/>
      <c r="BC661" s="115"/>
      <c r="BD661" s="115"/>
      <c r="BE661" s="115"/>
      <c r="BF661" s="115"/>
      <c r="BG661" s="115"/>
      <c r="BH661" s="115"/>
      <c r="BI661" s="115"/>
      <c r="BJ661" s="115"/>
      <c r="BK661" s="115"/>
      <c r="BL661" s="115"/>
      <c r="BM661" s="115"/>
      <c r="BN661" s="115"/>
      <c r="BO661" s="115"/>
      <c r="BP661" s="114"/>
      <c r="BQ661" s="114"/>
      <c r="BR661" s="114"/>
    </row>
    <row r="662" ht="15.75" customHeight="1">
      <c r="A662" s="114"/>
      <c r="B662" s="114"/>
      <c r="C662" s="114"/>
      <c r="D662" s="114"/>
      <c r="E662" s="114"/>
      <c r="F662" s="114"/>
      <c r="G662" s="114"/>
      <c r="H662" s="115"/>
      <c r="I662" s="115"/>
      <c r="J662" s="115"/>
      <c r="K662" s="115"/>
      <c r="L662" s="115"/>
      <c r="M662" s="115"/>
      <c r="N662" s="115"/>
      <c r="O662" s="115"/>
      <c r="P662" s="115"/>
      <c r="Q662" s="115"/>
      <c r="R662" s="115"/>
      <c r="S662" s="115"/>
      <c r="T662" s="115"/>
      <c r="U662" s="115"/>
      <c r="V662" s="115"/>
      <c r="W662" s="115"/>
      <c r="X662" s="115"/>
      <c r="Y662" s="115"/>
      <c r="Z662" s="115"/>
      <c r="AA662" s="115"/>
      <c r="AB662" s="115"/>
      <c r="AC662" s="115"/>
      <c r="AD662" s="115"/>
      <c r="AE662" s="115"/>
      <c r="AF662" s="115"/>
      <c r="AG662" s="115"/>
      <c r="AH662" s="115"/>
      <c r="AI662" s="115"/>
      <c r="AJ662" s="115"/>
      <c r="AK662" s="115"/>
      <c r="AL662" s="115"/>
      <c r="AM662" s="115"/>
      <c r="AN662" s="115"/>
      <c r="AO662" s="115"/>
      <c r="AP662" s="115"/>
      <c r="AQ662" s="115"/>
      <c r="AR662" s="115"/>
      <c r="AS662" s="115"/>
      <c r="AT662" s="115"/>
      <c r="AU662" s="115"/>
      <c r="AV662" s="115"/>
      <c r="AW662" s="115"/>
      <c r="AX662" s="115"/>
      <c r="AY662" s="115"/>
      <c r="AZ662" s="115"/>
      <c r="BA662" s="115"/>
      <c r="BB662" s="115"/>
      <c r="BC662" s="115"/>
      <c r="BD662" s="115"/>
      <c r="BE662" s="115"/>
      <c r="BF662" s="115"/>
      <c r="BG662" s="115"/>
      <c r="BH662" s="115"/>
      <c r="BI662" s="115"/>
      <c r="BJ662" s="115"/>
      <c r="BK662" s="115"/>
      <c r="BL662" s="115"/>
      <c r="BM662" s="115"/>
      <c r="BN662" s="115"/>
      <c r="BO662" s="115"/>
      <c r="BP662" s="114"/>
      <c r="BQ662" s="114"/>
      <c r="BR662" s="114"/>
    </row>
    <row r="663" ht="15.75" customHeight="1">
      <c r="A663" s="114"/>
      <c r="B663" s="114"/>
      <c r="C663" s="114"/>
      <c r="D663" s="114"/>
      <c r="E663" s="114"/>
      <c r="F663" s="114"/>
      <c r="G663" s="114"/>
      <c r="H663" s="115"/>
      <c r="I663" s="115"/>
      <c r="J663" s="115"/>
      <c r="K663" s="115"/>
      <c r="L663" s="115"/>
      <c r="M663" s="115"/>
      <c r="N663" s="115"/>
      <c r="O663" s="115"/>
      <c r="P663" s="115"/>
      <c r="Q663" s="115"/>
      <c r="R663" s="115"/>
      <c r="S663" s="115"/>
      <c r="T663" s="115"/>
      <c r="U663" s="115"/>
      <c r="V663" s="115"/>
      <c r="W663" s="115"/>
      <c r="X663" s="115"/>
      <c r="Y663" s="115"/>
      <c r="Z663" s="115"/>
      <c r="AA663" s="115"/>
      <c r="AB663" s="115"/>
      <c r="AC663" s="115"/>
      <c r="AD663" s="115"/>
      <c r="AE663" s="115"/>
      <c r="AF663" s="115"/>
      <c r="AG663" s="115"/>
      <c r="AH663" s="115"/>
      <c r="AI663" s="115"/>
      <c r="AJ663" s="115"/>
      <c r="AK663" s="115"/>
      <c r="AL663" s="115"/>
      <c r="AM663" s="115"/>
      <c r="AN663" s="115"/>
      <c r="AO663" s="115"/>
      <c r="AP663" s="115"/>
      <c r="AQ663" s="115"/>
      <c r="AR663" s="115"/>
      <c r="AS663" s="115"/>
      <c r="AT663" s="115"/>
      <c r="AU663" s="115"/>
      <c r="AV663" s="115"/>
      <c r="AW663" s="115"/>
      <c r="AX663" s="115"/>
      <c r="AY663" s="115"/>
      <c r="AZ663" s="115"/>
      <c r="BA663" s="115"/>
      <c r="BB663" s="115"/>
      <c r="BC663" s="115"/>
      <c r="BD663" s="115"/>
      <c r="BE663" s="115"/>
      <c r="BF663" s="115"/>
      <c r="BG663" s="115"/>
      <c r="BH663" s="115"/>
      <c r="BI663" s="115"/>
      <c r="BJ663" s="115"/>
      <c r="BK663" s="115"/>
      <c r="BL663" s="115"/>
      <c r="BM663" s="115"/>
      <c r="BN663" s="115"/>
      <c r="BO663" s="115"/>
      <c r="BP663" s="114"/>
      <c r="BQ663" s="114"/>
      <c r="BR663" s="114"/>
    </row>
    <row r="664" ht="15.75" customHeight="1">
      <c r="A664" s="114"/>
      <c r="B664" s="114"/>
      <c r="C664" s="114"/>
      <c r="D664" s="114"/>
      <c r="E664" s="114"/>
      <c r="F664" s="114"/>
      <c r="G664" s="114"/>
      <c r="H664" s="115"/>
      <c r="I664" s="115"/>
      <c r="J664" s="115"/>
      <c r="K664" s="115"/>
      <c r="L664" s="115"/>
      <c r="M664" s="115"/>
      <c r="N664" s="115"/>
      <c r="O664" s="115"/>
      <c r="P664" s="115"/>
      <c r="Q664" s="115"/>
      <c r="R664" s="115"/>
      <c r="S664" s="115"/>
      <c r="T664" s="115"/>
      <c r="U664" s="115"/>
      <c r="V664" s="115"/>
      <c r="W664" s="115"/>
      <c r="X664" s="115"/>
      <c r="Y664" s="115"/>
      <c r="Z664" s="115"/>
      <c r="AA664" s="115"/>
      <c r="AB664" s="115"/>
      <c r="AC664" s="115"/>
      <c r="AD664" s="115"/>
      <c r="AE664" s="115"/>
      <c r="AF664" s="115"/>
      <c r="AG664" s="115"/>
      <c r="AH664" s="115"/>
      <c r="AI664" s="115"/>
      <c r="AJ664" s="115"/>
      <c r="AK664" s="115"/>
      <c r="AL664" s="115"/>
      <c r="AM664" s="115"/>
      <c r="AN664" s="115"/>
      <c r="AO664" s="115"/>
      <c r="AP664" s="115"/>
      <c r="AQ664" s="115"/>
      <c r="AR664" s="115"/>
      <c r="AS664" s="115"/>
      <c r="AT664" s="115"/>
      <c r="AU664" s="115"/>
      <c r="AV664" s="115"/>
      <c r="AW664" s="115"/>
      <c r="AX664" s="115"/>
      <c r="AY664" s="115"/>
      <c r="AZ664" s="115"/>
      <c r="BA664" s="115"/>
      <c r="BB664" s="115"/>
      <c r="BC664" s="115"/>
      <c r="BD664" s="115"/>
      <c r="BE664" s="115"/>
      <c r="BF664" s="115"/>
      <c r="BG664" s="115"/>
      <c r="BH664" s="115"/>
      <c r="BI664" s="115"/>
      <c r="BJ664" s="115"/>
      <c r="BK664" s="115"/>
      <c r="BL664" s="115"/>
      <c r="BM664" s="115"/>
      <c r="BN664" s="115"/>
      <c r="BO664" s="115"/>
      <c r="BP664" s="114"/>
      <c r="BQ664" s="114"/>
      <c r="BR664" s="114"/>
    </row>
    <row r="665" ht="15.75" customHeight="1">
      <c r="A665" s="114"/>
      <c r="B665" s="114"/>
      <c r="C665" s="114"/>
      <c r="D665" s="114"/>
      <c r="E665" s="114"/>
      <c r="F665" s="114"/>
      <c r="G665" s="114"/>
      <c r="H665" s="115"/>
      <c r="I665" s="115"/>
      <c r="J665" s="115"/>
      <c r="K665" s="115"/>
      <c r="L665" s="115"/>
      <c r="M665" s="115"/>
      <c r="N665" s="115"/>
      <c r="O665" s="115"/>
      <c r="P665" s="115"/>
      <c r="Q665" s="115"/>
      <c r="R665" s="115"/>
      <c r="S665" s="115"/>
      <c r="T665" s="115"/>
      <c r="U665" s="115"/>
      <c r="V665" s="115"/>
      <c r="W665" s="115"/>
      <c r="X665" s="115"/>
      <c r="Y665" s="115"/>
      <c r="Z665" s="115"/>
      <c r="AA665" s="115"/>
      <c r="AB665" s="115"/>
      <c r="AC665" s="115"/>
      <c r="AD665" s="115"/>
      <c r="AE665" s="115"/>
      <c r="AF665" s="115"/>
      <c r="AG665" s="115"/>
      <c r="AH665" s="115"/>
      <c r="AI665" s="115"/>
      <c r="AJ665" s="115"/>
      <c r="AK665" s="115"/>
      <c r="AL665" s="115"/>
      <c r="AM665" s="115"/>
      <c r="AN665" s="115"/>
      <c r="AO665" s="115"/>
      <c r="AP665" s="115"/>
      <c r="AQ665" s="115"/>
      <c r="AR665" s="115"/>
      <c r="AS665" s="115"/>
      <c r="AT665" s="115"/>
      <c r="AU665" s="115"/>
      <c r="AV665" s="115"/>
      <c r="AW665" s="115"/>
      <c r="AX665" s="115"/>
      <c r="AY665" s="115"/>
      <c r="AZ665" s="115"/>
      <c r="BA665" s="115"/>
      <c r="BB665" s="115"/>
      <c r="BC665" s="115"/>
      <c r="BD665" s="115"/>
      <c r="BE665" s="115"/>
      <c r="BF665" s="115"/>
      <c r="BG665" s="115"/>
      <c r="BH665" s="115"/>
      <c r="BI665" s="115"/>
      <c r="BJ665" s="115"/>
      <c r="BK665" s="115"/>
      <c r="BL665" s="115"/>
      <c r="BM665" s="115"/>
      <c r="BN665" s="115"/>
      <c r="BO665" s="115"/>
      <c r="BP665" s="114"/>
      <c r="BQ665" s="114"/>
      <c r="BR665" s="114"/>
    </row>
    <row r="666" ht="15.75" customHeight="1">
      <c r="A666" s="114"/>
      <c r="B666" s="114"/>
      <c r="C666" s="114"/>
      <c r="D666" s="114"/>
      <c r="E666" s="114"/>
      <c r="F666" s="114"/>
      <c r="G666" s="114"/>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115"/>
      <c r="AL666" s="115"/>
      <c r="AM666" s="115"/>
      <c r="AN666" s="115"/>
      <c r="AO666" s="115"/>
      <c r="AP666" s="115"/>
      <c r="AQ666" s="115"/>
      <c r="AR666" s="115"/>
      <c r="AS666" s="115"/>
      <c r="AT666" s="115"/>
      <c r="AU666" s="115"/>
      <c r="AV666" s="115"/>
      <c r="AW666" s="115"/>
      <c r="AX666" s="115"/>
      <c r="AY666" s="115"/>
      <c r="AZ666" s="115"/>
      <c r="BA666" s="115"/>
      <c r="BB666" s="115"/>
      <c r="BC666" s="115"/>
      <c r="BD666" s="115"/>
      <c r="BE666" s="115"/>
      <c r="BF666" s="115"/>
      <c r="BG666" s="115"/>
      <c r="BH666" s="115"/>
      <c r="BI666" s="115"/>
      <c r="BJ666" s="115"/>
      <c r="BK666" s="115"/>
      <c r="BL666" s="115"/>
      <c r="BM666" s="115"/>
      <c r="BN666" s="115"/>
      <c r="BO666" s="115"/>
      <c r="BP666" s="114"/>
      <c r="BQ666" s="114"/>
      <c r="BR666" s="114"/>
    </row>
    <row r="667" ht="15.75" customHeight="1">
      <c r="A667" s="114"/>
      <c r="B667" s="114"/>
      <c r="C667" s="114"/>
      <c r="D667" s="114"/>
      <c r="E667" s="114"/>
      <c r="F667" s="114"/>
      <c r="G667" s="114"/>
      <c r="H667" s="115"/>
      <c r="I667" s="115"/>
      <c r="J667" s="115"/>
      <c r="K667" s="115"/>
      <c r="L667" s="115"/>
      <c r="M667" s="115"/>
      <c r="N667" s="115"/>
      <c r="O667" s="115"/>
      <c r="P667" s="115"/>
      <c r="Q667" s="115"/>
      <c r="R667" s="115"/>
      <c r="S667" s="115"/>
      <c r="T667" s="115"/>
      <c r="U667" s="115"/>
      <c r="V667" s="115"/>
      <c r="W667" s="115"/>
      <c r="X667" s="115"/>
      <c r="Y667" s="115"/>
      <c r="Z667" s="115"/>
      <c r="AA667" s="115"/>
      <c r="AB667" s="115"/>
      <c r="AC667" s="115"/>
      <c r="AD667" s="115"/>
      <c r="AE667" s="115"/>
      <c r="AF667" s="115"/>
      <c r="AG667" s="115"/>
      <c r="AH667" s="115"/>
      <c r="AI667" s="115"/>
      <c r="AJ667" s="115"/>
      <c r="AK667" s="115"/>
      <c r="AL667" s="115"/>
      <c r="AM667" s="115"/>
      <c r="AN667" s="115"/>
      <c r="AO667" s="115"/>
      <c r="AP667" s="115"/>
      <c r="AQ667" s="115"/>
      <c r="AR667" s="115"/>
      <c r="AS667" s="115"/>
      <c r="AT667" s="115"/>
      <c r="AU667" s="115"/>
      <c r="AV667" s="115"/>
      <c r="AW667" s="115"/>
      <c r="AX667" s="115"/>
      <c r="AY667" s="115"/>
      <c r="AZ667" s="115"/>
      <c r="BA667" s="115"/>
      <c r="BB667" s="115"/>
      <c r="BC667" s="115"/>
      <c r="BD667" s="115"/>
      <c r="BE667" s="115"/>
      <c r="BF667" s="115"/>
      <c r="BG667" s="115"/>
      <c r="BH667" s="115"/>
      <c r="BI667" s="115"/>
      <c r="BJ667" s="115"/>
      <c r="BK667" s="115"/>
      <c r="BL667" s="115"/>
      <c r="BM667" s="115"/>
      <c r="BN667" s="115"/>
      <c r="BO667" s="115"/>
      <c r="BP667" s="114"/>
      <c r="BQ667" s="114"/>
      <c r="BR667" s="114"/>
    </row>
    <row r="668" ht="15.75" customHeight="1">
      <c r="A668" s="114"/>
      <c r="B668" s="114"/>
      <c r="C668" s="114"/>
      <c r="D668" s="114"/>
      <c r="E668" s="114"/>
      <c r="F668" s="114"/>
      <c r="G668" s="114"/>
      <c r="H668" s="115"/>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5"/>
      <c r="AL668" s="115"/>
      <c r="AM668" s="115"/>
      <c r="AN668" s="115"/>
      <c r="AO668" s="115"/>
      <c r="AP668" s="115"/>
      <c r="AQ668" s="115"/>
      <c r="AR668" s="115"/>
      <c r="AS668" s="115"/>
      <c r="AT668" s="115"/>
      <c r="AU668" s="115"/>
      <c r="AV668" s="115"/>
      <c r="AW668" s="115"/>
      <c r="AX668" s="115"/>
      <c r="AY668" s="115"/>
      <c r="AZ668" s="115"/>
      <c r="BA668" s="115"/>
      <c r="BB668" s="115"/>
      <c r="BC668" s="115"/>
      <c r="BD668" s="115"/>
      <c r="BE668" s="115"/>
      <c r="BF668" s="115"/>
      <c r="BG668" s="115"/>
      <c r="BH668" s="115"/>
      <c r="BI668" s="115"/>
      <c r="BJ668" s="115"/>
      <c r="BK668" s="115"/>
      <c r="BL668" s="115"/>
      <c r="BM668" s="115"/>
      <c r="BN668" s="115"/>
      <c r="BO668" s="115"/>
      <c r="BP668" s="114"/>
      <c r="BQ668" s="114"/>
      <c r="BR668" s="114"/>
    </row>
    <row r="669" ht="15.75" customHeight="1">
      <c r="A669" s="114"/>
      <c r="B669" s="114"/>
      <c r="C669" s="114"/>
      <c r="D669" s="114"/>
      <c r="E669" s="114"/>
      <c r="F669" s="114"/>
      <c r="G669" s="114"/>
      <c r="H669" s="115"/>
      <c r="I669" s="115"/>
      <c r="J669" s="115"/>
      <c r="K669" s="115"/>
      <c r="L669" s="115"/>
      <c r="M669" s="115"/>
      <c r="N669" s="115"/>
      <c r="O669" s="115"/>
      <c r="P669" s="115"/>
      <c r="Q669" s="115"/>
      <c r="R669" s="115"/>
      <c r="S669" s="115"/>
      <c r="T669" s="115"/>
      <c r="U669" s="115"/>
      <c r="V669" s="115"/>
      <c r="W669" s="115"/>
      <c r="X669" s="115"/>
      <c r="Y669" s="115"/>
      <c r="Z669" s="115"/>
      <c r="AA669" s="115"/>
      <c r="AB669" s="115"/>
      <c r="AC669" s="115"/>
      <c r="AD669" s="115"/>
      <c r="AE669" s="115"/>
      <c r="AF669" s="115"/>
      <c r="AG669" s="115"/>
      <c r="AH669" s="115"/>
      <c r="AI669" s="115"/>
      <c r="AJ669" s="115"/>
      <c r="AK669" s="115"/>
      <c r="AL669" s="115"/>
      <c r="AM669" s="115"/>
      <c r="AN669" s="115"/>
      <c r="AO669" s="115"/>
      <c r="AP669" s="115"/>
      <c r="AQ669" s="115"/>
      <c r="AR669" s="115"/>
      <c r="AS669" s="115"/>
      <c r="AT669" s="115"/>
      <c r="AU669" s="115"/>
      <c r="AV669" s="115"/>
      <c r="AW669" s="115"/>
      <c r="AX669" s="115"/>
      <c r="AY669" s="115"/>
      <c r="AZ669" s="115"/>
      <c r="BA669" s="115"/>
      <c r="BB669" s="115"/>
      <c r="BC669" s="115"/>
      <c r="BD669" s="115"/>
      <c r="BE669" s="115"/>
      <c r="BF669" s="115"/>
      <c r="BG669" s="115"/>
      <c r="BH669" s="115"/>
      <c r="BI669" s="115"/>
      <c r="BJ669" s="115"/>
      <c r="BK669" s="115"/>
      <c r="BL669" s="115"/>
      <c r="BM669" s="115"/>
      <c r="BN669" s="115"/>
      <c r="BO669" s="115"/>
      <c r="BP669" s="114"/>
      <c r="BQ669" s="114"/>
      <c r="BR669" s="114"/>
    </row>
    <row r="670" ht="15.75" customHeight="1">
      <c r="A670" s="114"/>
      <c r="B670" s="114"/>
      <c r="C670" s="114"/>
      <c r="D670" s="114"/>
      <c r="E670" s="114"/>
      <c r="F670" s="114"/>
      <c r="G670" s="114"/>
      <c r="H670" s="115"/>
      <c r="I670" s="115"/>
      <c r="J670" s="115"/>
      <c r="K670" s="115"/>
      <c r="L670" s="115"/>
      <c r="M670" s="115"/>
      <c r="N670" s="115"/>
      <c r="O670" s="115"/>
      <c r="P670" s="115"/>
      <c r="Q670" s="115"/>
      <c r="R670" s="115"/>
      <c r="S670" s="115"/>
      <c r="T670" s="115"/>
      <c r="U670" s="115"/>
      <c r="V670" s="115"/>
      <c r="W670" s="115"/>
      <c r="X670" s="115"/>
      <c r="Y670" s="115"/>
      <c r="Z670" s="115"/>
      <c r="AA670" s="115"/>
      <c r="AB670" s="115"/>
      <c r="AC670" s="115"/>
      <c r="AD670" s="115"/>
      <c r="AE670" s="115"/>
      <c r="AF670" s="115"/>
      <c r="AG670" s="115"/>
      <c r="AH670" s="115"/>
      <c r="AI670" s="115"/>
      <c r="AJ670" s="115"/>
      <c r="AK670" s="115"/>
      <c r="AL670" s="115"/>
      <c r="AM670" s="115"/>
      <c r="AN670" s="115"/>
      <c r="AO670" s="115"/>
      <c r="AP670" s="115"/>
      <c r="AQ670" s="115"/>
      <c r="AR670" s="115"/>
      <c r="AS670" s="115"/>
      <c r="AT670" s="115"/>
      <c r="AU670" s="115"/>
      <c r="AV670" s="115"/>
      <c r="AW670" s="115"/>
      <c r="AX670" s="115"/>
      <c r="AY670" s="115"/>
      <c r="AZ670" s="115"/>
      <c r="BA670" s="115"/>
      <c r="BB670" s="115"/>
      <c r="BC670" s="115"/>
      <c r="BD670" s="115"/>
      <c r="BE670" s="115"/>
      <c r="BF670" s="115"/>
      <c r="BG670" s="115"/>
      <c r="BH670" s="115"/>
      <c r="BI670" s="115"/>
      <c r="BJ670" s="115"/>
      <c r="BK670" s="115"/>
      <c r="BL670" s="115"/>
      <c r="BM670" s="115"/>
      <c r="BN670" s="115"/>
      <c r="BO670" s="115"/>
      <c r="BP670" s="114"/>
      <c r="BQ670" s="114"/>
      <c r="BR670" s="114"/>
    </row>
    <row r="671" ht="15.75" customHeight="1">
      <c r="A671" s="114"/>
      <c r="B671" s="114"/>
      <c r="C671" s="114"/>
      <c r="D671" s="114"/>
      <c r="E671" s="114"/>
      <c r="F671" s="114"/>
      <c r="G671" s="114"/>
      <c r="H671" s="115"/>
      <c r="I671" s="115"/>
      <c r="J671" s="115"/>
      <c r="K671" s="115"/>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G671" s="115"/>
      <c r="AH671" s="115"/>
      <c r="AI671" s="115"/>
      <c r="AJ671" s="115"/>
      <c r="AK671" s="115"/>
      <c r="AL671" s="115"/>
      <c r="AM671" s="115"/>
      <c r="AN671" s="115"/>
      <c r="AO671" s="115"/>
      <c r="AP671" s="115"/>
      <c r="AQ671" s="115"/>
      <c r="AR671" s="115"/>
      <c r="AS671" s="115"/>
      <c r="AT671" s="115"/>
      <c r="AU671" s="115"/>
      <c r="AV671" s="115"/>
      <c r="AW671" s="115"/>
      <c r="AX671" s="115"/>
      <c r="AY671" s="115"/>
      <c r="AZ671" s="115"/>
      <c r="BA671" s="115"/>
      <c r="BB671" s="115"/>
      <c r="BC671" s="115"/>
      <c r="BD671" s="115"/>
      <c r="BE671" s="115"/>
      <c r="BF671" s="115"/>
      <c r="BG671" s="115"/>
      <c r="BH671" s="115"/>
      <c r="BI671" s="115"/>
      <c r="BJ671" s="115"/>
      <c r="BK671" s="115"/>
      <c r="BL671" s="115"/>
      <c r="BM671" s="115"/>
      <c r="BN671" s="115"/>
      <c r="BO671" s="115"/>
      <c r="BP671" s="114"/>
      <c r="BQ671" s="114"/>
      <c r="BR671" s="114"/>
    </row>
    <row r="672" ht="15.75" customHeight="1">
      <c r="A672" s="114"/>
      <c r="B672" s="114"/>
      <c r="C672" s="114"/>
      <c r="D672" s="114"/>
      <c r="E672" s="114"/>
      <c r="F672" s="114"/>
      <c r="G672" s="114"/>
      <c r="H672" s="115"/>
      <c r="I672" s="11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115"/>
      <c r="AJ672" s="115"/>
      <c r="AK672" s="115"/>
      <c r="AL672" s="115"/>
      <c r="AM672" s="115"/>
      <c r="AN672" s="115"/>
      <c r="AO672" s="115"/>
      <c r="AP672" s="115"/>
      <c r="AQ672" s="115"/>
      <c r="AR672" s="115"/>
      <c r="AS672" s="115"/>
      <c r="AT672" s="115"/>
      <c r="AU672" s="115"/>
      <c r="AV672" s="115"/>
      <c r="AW672" s="115"/>
      <c r="AX672" s="115"/>
      <c r="AY672" s="115"/>
      <c r="AZ672" s="115"/>
      <c r="BA672" s="115"/>
      <c r="BB672" s="115"/>
      <c r="BC672" s="115"/>
      <c r="BD672" s="115"/>
      <c r="BE672" s="115"/>
      <c r="BF672" s="115"/>
      <c r="BG672" s="115"/>
      <c r="BH672" s="115"/>
      <c r="BI672" s="115"/>
      <c r="BJ672" s="115"/>
      <c r="BK672" s="115"/>
      <c r="BL672" s="115"/>
      <c r="BM672" s="115"/>
      <c r="BN672" s="115"/>
      <c r="BO672" s="115"/>
      <c r="BP672" s="114"/>
      <c r="BQ672" s="114"/>
      <c r="BR672" s="114"/>
    </row>
    <row r="673" ht="15.75" customHeight="1">
      <c r="A673" s="114"/>
      <c r="B673" s="114"/>
      <c r="C673" s="114"/>
      <c r="D673" s="114"/>
      <c r="E673" s="114"/>
      <c r="F673" s="114"/>
      <c r="G673" s="114"/>
      <c r="H673" s="115"/>
      <c r="I673" s="115"/>
      <c r="J673" s="115"/>
      <c r="K673" s="115"/>
      <c r="L673" s="115"/>
      <c r="M673" s="115"/>
      <c r="N673" s="115"/>
      <c r="O673" s="115"/>
      <c r="P673" s="115"/>
      <c r="Q673" s="115"/>
      <c r="R673" s="115"/>
      <c r="S673" s="115"/>
      <c r="T673" s="115"/>
      <c r="U673" s="115"/>
      <c r="V673" s="115"/>
      <c r="W673" s="115"/>
      <c r="X673" s="115"/>
      <c r="Y673" s="115"/>
      <c r="Z673" s="115"/>
      <c r="AA673" s="115"/>
      <c r="AB673" s="115"/>
      <c r="AC673" s="115"/>
      <c r="AD673" s="115"/>
      <c r="AE673" s="115"/>
      <c r="AF673" s="115"/>
      <c r="AG673" s="115"/>
      <c r="AH673" s="115"/>
      <c r="AI673" s="115"/>
      <c r="AJ673" s="115"/>
      <c r="AK673" s="115"/>
      <c r="AL673" s="115"/>
      <c r="AM673" s="115"/>
      <c r="AN673" s="115"/>
      <c r="AO673" s="115"/>
      <c r="AP673" s="115"/>
      <c r="AQ673" s="115"/>
      <c r="AR673" s="115"/>
      <c r="AS673" s="115"/>
      <c r="AT673" s="115"/>
      <c r="AU673" s="115"/>
      <c r="AV673" s="115"/>
      <c r="AW673" s="115"/>
      <c r="AX673" s="115"/>
      <c r="AY673" s="115"/>
      <c r="AZ673" s="115"/>
      <c r="BA673" s="115"/>
      <c r="BB673" s="115"/>
      <c r="BC673" s="115"/>
      <c r="BD673" s="115"/>
      <c r="BE673" s="115"/>
      <c r="BF673" s="115"/>
      <c r="BG673" s="115"/>
      <c r="BH673" s="115"/>
      <c r="BI673" s="115"/>
      <c r="BJ673" s="115"/>
      <c r="BK673" s="115"/>
      <c r="BL673" s="115"/>
      <c r="BM673" s="115"/>
      <c r="BN673" s="115"/>
      <c r="BO673" s="115"/>
      <c r="BP673" s="114"/>
      <c r="BQ673" s="114"/>
      <c r="BR673" s="114"/>
    </row>
    <row r="674" ht="15.75" customHeight="1">
      <c r="A674" s="114"/>
      <c r="B674" s="114"/>
      <c r="C674" s="114"/>
      <c r="D674" s="114"/>
      <c r="E674" s="114"/>
      <c r="F674" s="114"/>
      <c r="G674" s="114"/>
      <c r="H674" s="115"/>
      <c r="I674" s="115"/>
      <c r="J674" s="115"/>
      <c r="K674" s="115"/>
      <c r="L674" s="115"/>
      <c r="M674" s="115"/>
      <c r="N674" s="115"/>
      <c r="O674" s="115"/>
      <c r="P674" s="115"/>
      <c r="Q674" s="115"/>
      <c r="R674" s="115"/>
      <c r="S674" s="115"/>
      <c r="T674" s="115"/>
      <c r="U674" s="115"/>
      <c r="V674" s="115"/>
      <c r="W674" s="115"/>
      <c r="X674" s="115"/>
      <c r="Y674" s="115"/>
      <c r="Z674" s="115"/>
      <c r="AA674" s="115"/>
      <c r="AB674" s="115"/>
      <c r="AC674" s="115"/>
      <c r="AD674" s="115"/>
      <c r="AE674" s="115"/>
      <c r="AF674" s="115"/>
      <c r="AG674" s="115"/>
      <c r="AH674" s="115"/>
      <c r="AI674" s="115"/>
      <c r="AJ674" s="115"/>
      <c r="AK674" s="115"/>
      <c r="AL674" s="115"/>
      <c r="AM674" s="115"/>
      <c r="AN674" s="115"/>
      <c r="AO674" s="115"/>
      <c r="AP674" s="115"/>
      <c r="AQ674" s="115"/>
      <c r="AR674" s="115"/>
      <c r="AS674" s="115"/>
      <c r="AT674" s="115"/>
      <c r="AU674" s="115"/>
      <c r="AV674" s="115"/>
      <c r="AW674" s="115"/>
      <c r="AX674" s="115"/>
      <c r="AY674" s="115"/>
      <c r="AZ674" s="115"/>
      <c r="BA674" s="115"/>
      <c r="BB674" s="115"/>
      <c r="BC674" s="115"/>
      <c r="BD674" s="115"/>
      <c r="BE674" s="115"/>
      <c r="BF674" s="115"/>
      <c r="BG674" s="115"/>
      <c r="BH674" s="115"/>
      <c r="BI674" s="115"/>
      <c r="BJ674" s="115"/>
      <c r="BK674" s="115"/>
      <c r="BL674" s="115"/>
      <c r="BM674" s="115"/>
      <c r="BN674" s="115"/>
      <c r="BO674" s="115"/>
      <c r="BP674" s="114"/>
      <c r="BQ674" s="114"/>
      <c r="BR674" s="114"/>
    </row>
    <row r="675" ht="15.75" customHeight="1">
      <c r="A675" s="114"/>
      <c r="B675" s="114"/>
      <c r="C675" s="114"/>
      <c r="D675" s="114"/>
      <c r="E675" s="114"/>
      <c r="F675" s="114"/>
      <c r="G675" s="114"/>
      <c r="H675" s="115"/>
      <c r="I675" s="115"/>
      <c r="J675" s="115"/>
      <c r="K675" s="115"/>
      <c r="L675" s="115"/>
      <c r="M675" s="115"/>
      <c r="N675" s="115"/>
      <c r="O675" s="115"/>
      <c r="P675" s="115"/>
      <c r="Q675" s="115"/>
      <c r="R675" s="115"/>
      <c r="S675" s="115"/>
      <c r="T675" s="115"/>
      <c r="U675" s="115"/>
      <c r="V675" s="115"/>
      <c r="W675" s="115"/>
      <c r="X675" s="115"/>
      <c r="Y675" s="115"/>
      <c r="Z675" s="115"/>
      <c r="AA675" s="115"/>
      <c r="AB675" s="115"/>
      <c r="AC675" s="115"/>
      <c r="AD675" s="115"/>
      <c r="AE675" s="115"/>
      <c r="AF675" s="115"/>
      <c r="AG675" s="115"/>
      <c r="AH675" s="115"/>
      <c r="AI675" s="115"/>
      <c r="AJ675" s="115"/>
      <c r="AK675" s="115"/>
      <c r="AL675" s="115"/>
      <c r="AM675" s="115"/>
      <c r="AN675" s="115"/>
      <c r="AO675" s="115"/>
      <c r="AP675" s="115"/>
      <c r="AQ675" s="115"/>
      <c r="AR675" s="115"/>
      <c r="AS675" s="115"/>
      <c r="AT675" s="115"/>
      <c r="AU675" s="115"/>
      <c r="AV675" s="115"/>
      <c r="AW675" s="115"/>
      <c r="AX675" s="115"/>
      <c r="AY675" s="115"/>
      <c r="AZ675" s="115"/>
      <c r="BA675" s="115"/>
      <c r="BB675" s="115"/>
      <c r="BC675" s="115"/>
      <c r="BD675" s="115"/>
      <c r="BE675" s="115"/>
      <c r="BF675" s="115"/>
      <c r="BG675" s="115"/>
      <c r="BH675" s="115"/>
      <c r="BI675" s="115"/>
      <c r="BJ675" s="115"/>
      <c r="BK675" s="115"/>
      <c r="BL675" s="115"/>
      <c r="BM675" s="115"/>
      <c r="BN675" s="115"/>
      <c r="BO675" s="115"/>
      <c r="BP675" s="114"/>
      <c r="BQ675" s="114"/>
      <c r="BR675" s="114"/>
    </row>
    <row r="676" ht="15.75" customHeight="1">
      <c r="A676" s="114"/>
      <c r="B676" s="114"/>
      <c r="C676" s="114"/>
      <c r="D676" s="114"/>
      <c r="E676" s="114"/>
      <c r="F676" s="114"/>
      <c r="G676" s="114"/>
      <c r="H676" s="115"/>
      <c r="I676" s="115"/>
      <c r="J676" s="115"/>
      <c r="K676" s="115"/>
      <c r="L676" s="115"/>
      <c r="M676" s="115"/>
      <c r="N676" s="115"/>
      <c r="O676" s="115"/>
      <c r="P676" s="115"/>
      <c r="Q676" s="115"/>
      <c r="R676" s="115"/>
      <c r="S676" s="115"/>
      <c r="T676" s="115"/>
      <c r="U676" s="115"/>
      <c r="V676" s="115"/>
      <c r="W676" s="115"/>
      <c r="X676" s="115"/>
      <c r="Y676" s="115"/>
      <c r="Z676" s="115"/>
      <c r="AA676" s="115"/>
      <c r="AB676" s="115"/>
      <c r="AC676" s="115"/>
      <c r="AD676" s="115"/>
      <c r="AE676" s="115"/>
      <c r="AF676" s="115"/>
      <c r="AG676" s="115"/>
      <c r="AH676" s="115"/>
      <c r="AI676" s="115"/>
      <c r="AJ676" s="115"/>
      <c r="AK676" s="115"/>
      <c r="AL676" s="115"/>
      <c r="AM676" s="115"/>
      <c r="AN676" s="115"/>
      <c r="AO676" s="115"/>
      <c r="AP676" s="115"/>
      <c r="AQ676" s="115"/>
      <c r="AR676" s="115"/>
      <c r="AS676" s="115"/>
      <c r="AT676" s="115"/>
      <c r="AU676" s="115"/>
      <c r="AV676" s="115"/>
      <c r="AW676" s="115"/>
      <c r="AX676" s="115"/>
      <c r="AY676" s="115"/>
      <c r="AZ676" s="115"/>
      <c r="BA676" s="115"/>
      <c r="BB676" s="115"/>
      <c r="BC676" s="115"/>
      <c r="BD676" s="115"/>
      <c r="BE676" s="115"/>
      <c r="BF676" s="115"/>
      <c r="BG676" s="115"/>
      <c r="BH676" s="115"/>
      <c r="BI676" s="115"/>
      <c r="BJ676" s="115"/>
      <c r="BK676" s="115"/>
      <c r="BL676" s="115"/>
      <c r="BM676" s="115"/>
      <c r="BN676" s="115"/>
      <c r="BO676" s="115"/>
      <c r="BP676" s="114"/>
      <c r="BQ676" s="114"/>
      <c r="BR676" s="114"/>
    </row>
    <row r="677" ht="15.75" customHeight="1">
      <c r="A677" s="114"/>
      <c r="B677" s="114"/>
      <c r="C677" s="114"/>
      <c r="D677" s="114"/>
      <c r="E677" s="114"/>
      <c r="F677" s="114"/>
      <c r="G677" s="114"/>
      <c r="H677" s="115"/>
      <c r="I677" s="115"/>
      <c r="J677" s="115"/>
      <c r="K677" s="115"/>
      <c r="L677" s="115"/>
      <c r="M677" s="115"/>
      <c r="N677" s="115"/>
      <c r="O677" s="115"/>
      <c r="P677" s="115"/>
      <c r="Q677" s="115"/>
      <c r="R677" s="115"/>
      <c r="S677" s="115"/>
      <c r="T677" s="115"/>
      <c r="U677" s="115"/>
      <c r="V677" s="115"/>
      <c r="W677" s="115"/>
      <c r="X677" s="115"/>
      <c r="Y677" s="115"/>
      <c r="Z677" s="115"/>
      <c r="AA677" s="115"/>
      <c r="AB677" s="115"/>
      <c r="AC677" s="115"/>
      <c r="AD677" s="115"/>
      <c r="AE677" s="115"/>
      <c r="AF677" s="115"/>
      <c r="AG677" s="115"/>
      <c r="AH677" s="115"/>
      <c r="AI677" s="115"/>
      <c r="AJ677" s="115"/>
      <c r="AK677" s="115"/>
      <c r="AL677" s="115"/>
      <c r="AM677" s="115"/>
      <c r="AN677" s="115"/>
      <c r="AO677" s="115"/>
      <c r="AP677" s="115"/>
      <c r="AQ677" s="115"/>
      <c r="AR677" s="115"/>
      <c r="AS677" s="115"/>
      <c r="AT677" s="115"/>
      <c r="AU677" s="115"/>
      <c r="AV677" s="115"/>
      <c r="AW677" s="115"/>
      <c r="AX677" s="115"/>
      <c r="AY677" s="115"/>
      <c r="AZ677" s="115"/>
      <c r="BA677" s="115"/>
      <c r="BB677" s="115"/>
      <c r="BC677" s="115"/>
      <c r="BD677" s="115"/>
      <c r="BE677" s="115"/>
      <c r="BF677" s="115"/>
      <c r="BG677" s="115"/>
      <c r="BH677" s="115"/>
      <c r="BI677" s="115"/>
      <c r="BJ677" s="115"/>
      <c r="BK677" s="115"/>
      <c r="BL677" s="115"/>
      <c r="BM677" s="115"/>
      <c r="BN677" s="115"/>
      <c r="BO677" s="115"/>
      <c r="BP677" s="114"/>
      <c r="BQ677" s="114"/>
      <c r="BR677" s="114"/>
    </row>
    <row r="678" ht="15.75" customHeight="1">
      <c r="A678" s="114"/>
      <c r="B678" s="114"/>
      <c r="C678" s="114"/>
      <c r="D678" s="114"/>
      <c r="E678" s="114"/>
      <c r="F678" s="114"/>
      <c r="G678" s="114"/>
      <c r="H678" s="115"/>
      <c r="I678" s="115"/>
      <c r="J678" s="115"/>
      <c r="K678" s="115"/>
      <c r="L678" s="115"/>
      <c r="M678" s="115"/>
      <c r="N678" s="115"/>
      <c r="O678" s="115"/>
      <c r="P678" s="115"/>
      <c r="Q678" s="115"/>
      <c r="R678" s="115"/>
      <c r="S678" s="115"/>
      <c r="T678" s="115"/>
      <c r="U678" s="115"/>
      <c r="V678" s="115"/>
      <c r="W678" s="115"/>
      <c r="X678" s="115"/>
      <c r="Y678" s="115"/>
      <c r="Z678" s="115"/>
      <c r="AA678" s="115"/>
      <c r="AB678" s="115"/>
      <c r="AC678" s="115"/>
      <c r="AD678" s="115"/>
      <c r="AE678" s="115"/>
      <c r="AF678" s="115"/>
      <c r="AG678" s="115"/>
      <c r="AH678" s="115"/>
      <c r="AI678" s="115"/>
      <c r="AJ678" s="115"/>
      <c r="AK678" s="115"/>
      <c r="AL678" s="115"/>
      <c r="AM678" s="115"/>
      <c r="AN678" s="115"/>
      <c r="AO678" s="115"/>
      <c r="AP678" s="115"/>
      <c r="AQ678" s="115"/>
      <c r="AR678" s="115"/>
      <c r="AS678" s="115"/>
      <c r="AT678" s="115"/>
      <c r="AU678" s="115"/>
      <c r="AV678" s="115"/>
      <c r="AW678" s="115"/>
      <c r="AX678" s="115"/>
      <c r="AY678" s="115"/>
      <c r="AZ678" s="115"/>
      <c r="BA678" s="115"/>
      <c r="BB678" s="115"/>
      <c r="BC678" s="115"/>
      <c r="BD678" s="115"/>
      <c r="BE678" s="115"/>
      <c r="BF678" s="115"/>
      <c r="BG678" s="115"/>
      <c r="BH678" s="115"/>
      <c r="BI678" s="115"/>
      <c r="BJ678" s="115"/>
      <c r="BK678" s="115"/>
      <c r="BL678" s="115"/>
      <c r="BM678" s="115"/>
      <c r="BN678" s="115"/>
      <c r="BO678" s="115"/>
      <c r="BP678" s="114"/>
      <c r="BQ678" s="114"/>
      <c r="BR678" s="114"/>
    </row>
    <row r="679" ht="15.75" customHeight="1">
      <c r="A679" s="114"/>
      <c r="B679" s="114"/>
      <c r="C679" s="114"/>
      <c r="D679" s="114"/>
      <c r="E679" s="114"/>
      <c r="F679" s="114"/>
      <c r="G679" s="114"/>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5"/>
      <c r="AL679" s="115"/>
      <c r="AM679" s="115"/>
      <c r="AN679" s="115"/>
      <c r="AO679" s="115"/>
      <c r="AP679" s="115"/>
      <c r="AQ679" s="115"/>
      <c r="AR679" s="115"/>
      <c r="AS679" s="115"/>
      <c r="AT679" s="115"/>
      <c r="AU679" s="115"/>
      <c r="AV679" s="115"/>
      <c r="AW679" s="115"/>
      <c r="AX679" s="115"/>
      <c r="AY679" s="115"/>
      <c r="AZ679" s="115"/>
      <c r="BA679" s="115"/>
      <c r="BB679" s="115"/>
      <c r="BC679" s="115"/>
      <c r="BD679" s="115"/>
      <c r="BE679" s="115"/>
      <c r="BF679" s="115"/>
      <c r="BG679" s="115"/>
      <c r="BH679" s="115"/>
      <c r="BI679" s="115"/>
      <c r="BJ679" s="115"/>
      <c r="BK679" s="115"/>
      <c r="BL679" s="115"/>
      <c r="BM679" s="115"/>
      <c r="BN679" s="115"/>
      <c r="BO679" s="115"/>
      <c r="BP679" s="114"/>
      <c r="BQ679" s="114"/>
      <c r="BR679" s="114"/>
    </row>
    <row r="680" ht="15.75" customHeight="1">
      <c r="A680" s="114"/>
      <c r="B680" s="114"/>
      <c r="C680" s="114"/>
      <c r="D680" s="114"/>
      <c r="E680" s="114"/>
      <c r="F680" s="114"/>
      <c r="G680" s="114"/>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115"/>
      <c r="AL680" s="115"/>
      <c r="AM680" s="115"/>
      <c r="AN680" s="115"/>
      <c r="AO680" s="115"/>
      <c r="AP680" s="115"/>
      <c r="AQ680" s="115"/>
      <c r="AR680" s="115"/>
      <c r="AS680" s="115"/>
      <c r="AT680" s="115"/>
      <c r="AU680" s="115"/>
      <c r="AV680" s="115"/>
      <c r="AW680" s="115"/>
      <c r="AX680" s="115"/>
      <c r="AY680" s="115"/>
      <c r="AZ680" s="115"/>
      <c r="BA680" s="115"/>
      <c r="BB680" s="115"/>
      <c r="BC680" s="115"/>
      <c r="BD680" s="115"/>
      <c r="BE680" s="115"/>
      <c r="BF680" s="115"/>
      <c r="BG680" s="115"/>
      <c r="BH680" s="115"/>
      <c r="BI680" s="115"/>
      <c r="BJ680" s="115"/>
      <c r="BK680" s="115"/>
      <c r="BL680" s="115"/>
      <c r="BM680" s="115"/>
      <c r="BN680" s="115"/>
      <c r="BO680" s="115"/>
      <c r="BP680" s="114"/>
      <c r="BQ680" s="114"/>
      <c r="BR680" s="114"/>
    </row>
    <row r="681" ht="15.75" customHeight="1">
      <c r="A681" s="114"/>
      <c r="B681" s="114"/>
      <c r="C681" s="114"/>
      <c r="D681" s="114"/>
      <c r="E681" s="114"/>
      <c r="F681" s="114"/>
      <c r="G681" s="114"/>
      <c r="H681" s="115"/>
      <c r="I681" s="115"/>
      <c r="J681" s="115"/>
      <c r="K681" s="115"/>
      <c r="L681" s="115"/>
      <c r="M681" s="115"/>
      <c r="N681" s="115"/>
      <c r="O681" s="115"/>
      <c r="P681" s="115"/>
      <c r="Q681" s="115"/>
      <c r="R681" s="115"/>
      <c r="S681" s="115"/>
      <c r="T681" s="115"/>
      <c r="U681" s="115"/>
      <c r="V681" s="115"/>
      <c r="W681" s="115"/>
      <c r="X681" s="115"/>
      <c r="Y681" s="115"/>
      <c r="Z681" s="115"/>
      <c r="AA681" s="115"/>
      <c r="AB681" s="115"/>
      <c r="AC681" s="115"/>
      <c r="AD681" s="115"/>
      <c r="AE681" s="115"/>
      <c r="AF681" s="115"/>
      <c r="AG681" s="115"/>
      <c r="AH681" s="115"/>
      <c r="AI681" s="115"/>
      <c r="AJ681" s="115"/>
      <c r="AK681" s="115"/>
      <c r="AL681" s="115"/>
      <c r="AM681" s="115"/>
      <c r="AN681" s="115"/>
      <c r="AO681" s="115"/>
      <c r="AP681" s="115"/>
      <c r="AQ681" s="115"/>
      <c r="AR681" s="115"/>
      <c r="AS681" s="115"/>
      <c r="AT681" s="115"/>
      <c r="AU681" s="115"/>
      <c r="AV681" s="115"/>
      <c r="AW681" s="115"/>
      <c r="AX681" s="115"/>
      <c r="AY681" s="115"/>
      <c r="AZ681" s="115"/>
      <c r="BA681" s="115"/>
      <c r="BB681" s="115"/>
      <c r="BC681" s="115"/>
      <c r="BD681" s="115"/>
      <c r="BE681" s="115"/>
      <c r="BF681" s="115"/>
      <c r="BG681" s="115"/>
      <c r="BH681" s="115"/>
      <c r="BI681" s="115"/>
      <c r="BJ681" s="115"/>
      <c r="BK681" s="115"/>
      <c r="BL681" s="115"/>
      <c r="BM681" s="115"/>
      <c r="BN681" s="115"/>
      <c r="BO681" s="115"/>
      <c r="BP681" s="114"/>
      <c r="BQ681" s="114"/>
      <c r="BR681" s="114"/>
    </row>
    <row r="682" ht="15.75" customHeight="1">
      <c r="A682" s="114"/>
      <c r="B682" s="114"/>
      <c r="C682" s="114"/>
      <c r="D682" s="114"/>
      <c r="E682" s="114"/>
      <c r="F682" s="114"/>
      <c r="G682" s="114"/>
      <c r="H682" s="115"/>
      <c r="I682" s="115"/>
      <c r="J682" s="115"/>
      <c r="K682" s="115"/>
      <c r="L682" s="115"/>
      <c r="M682" s="115"/>
      <c r="N682" s="115"/>
      <c r="O682" s="115"/>
      <c r="P682" s="115"/>
      <c r="Q682" s="115"/>
      <c r="R682" s="115"/>
      <c r="S682" s="115"/>
      <c r="T682" s="115"/>
      <c r="U682" s="115"/>
      <c r="V682" s="115"/>
      <c r="W682" s="115"/>
      <c r="X682" s="115"/>
      <c r="Y682" s="115"/>
      <c r="Z682" s="115"/>
      <c r="AA682" s="115"/>
      <c r="AB682" s="115"/>
      <c r="AC682" s="115"/>
      <c r="AD682" s="115"/>
      <c r="AE682" s="115"/>
      <c r="AF682" s="115"/>
      <c r="AG682" s="115"/>
      <c r="AH682" s="115"/>
      <c r="AI682" s="115"/>
      <c r="AJ682" s="115"/>
      <c r="AK682" s="115"/>
      <c r="AL682" s="115"/>
      <c r="AM682" s="115"/>
      <c r="AN682" s="115"/>
      <c r="AO682" s="115"/>
      <c r="AP682" s="115"/>
      <c r="AQ682" s="115"/>
      <c r="AR682" s="115"/>
      <c r="AS682" s="115"/>
      <c r="AT682" s="115"/>
      <c r="AU682" s="115"/>
      <c r="AV682" s="115"/>
      <c r="AW682" s="115"/>
      <c r="AX682" s="115"/>
      <c r="AY682" s="115"/>
      <c r="AZ682" s="115"/>
      <c r="BA682" s="115"/>
      <c r="BB682" s="115"/>
      <c r="BC682" s="115"/>
      <c r="BD682" s="115"/>
      <c r="BE682" s="115"/>
      <c r="BF682" s="115"/>
      <c r="BG682" s="115"/>
      <c r="BH682" s="115"/>
      <c r="BI682" s="115"/>
      <c r="BJ682" s="115"/>
      <c r="BK682" s="115"/>
      <c r="BL682" s="115"/>
      <c r="BM682" s="115"/>
      <c r="BN682" s="115"/>
      <c r="BO682" s="115"/>
      <c r="BP682" s="114"/>
      <c r="BQ682" s="114"/>
      <c r="BR682" s="114"/>
    </row>
    <row r="683" ht="15.75" customHeight="1">
      <c r="A683" s="114"/>
      <c r="B683" s="114"/>
      <c r="C683" s="114"/>
      <c r="D683" s="114"/>
      <c r="E683" s="114"/>
      <c r="F683" s="114"/>
      <c r="G683" s="114"/>
      <c r="H683" s="115"/>
      <c r="I683" s="115"/>
      <c r="J683" s="115"/>
      <c r="K683" s="115"/>
      <c r="L683" s="115"/>
      <c r="M683" s="115"/>
      <c r="N683" s="115"/>
      <c r="O683" s="115"/>
      <c r="P683" s="115"/>
      <c r="Q683" s="115"/>
      <c r="R683" s="115"/>
      <c r="S683" s="115"/>
      <c r="T683" s="115"/>
      <c r="U683" s="115"/>
      <c r="V683" s="115"/>
      <c r="W683" s="115"/>
      <c r="X683" s="115"/>
      <c r="Y683" s="115"/>
      <c r="Z683" s="115"/>
      <c r="AA683" s="115"/>
      <c r="AB683" s="115"/>
      <c r="AC683" s="115"/>
      <c r="AD683" s="115"/>
      <c r="AE683" s="115"/>
      <c r="AF683" s="115"/>
      <c r="AG683" s="115"/>
      <c r="AH683" s="115"/>
      <c r="AI683" s="115"/>
      <c r="AJ683" s="115"/>
      <c r="AK683" s="115"/>
      <c r="AL683" s="115"/>
      <c r="AM683" s="115"/>
      <c r="AN683" s="115"/>
      <c r="AO683" s="115"/>
      <c r="AP683" s="115"/>
      <c r="AQ683" s="115"/>
      <c r="AR683" s="115"/>
      <c r="AS683" s="115"/>
      <c r="AT683" s="115"/>
      <c r="AU683" s="115"/>
      <c r="AV683" s="115"/>
      <c r="AW683" s="115"/>
      <c r="AX683" s="115"/>
      <c r="AY683" s="115"/>
      <c r="AZ683" s="115"/>
      <c r="BA683" s="115"/>
      <c r="BB683" s="115"/>
      <c r="BC683" s="115"/>
      <c r="BD683" s="115"/>
      <c r="BE683" s="115"/>
      <c r="BF683" s="115"/>
      <c r="BG683" s="115"/>
      <c r="BH683" s="115"/>
      <c r="BI683" s="115"/>
      <c r="BJ683" s="115"/>
      <c r="BK683" s="115"/>
      <c r="BL683" s="115"/>
      <c r="BM683" s="115"/>
      <c r="BN683" s="115"/>
      <c r="BO683" s="115"/>
      <c r="BP683" s="114"/>
      <c r="BQ683" s="114"/>
      <c r="BR683" s="114"/>
    </row>
    <row r="684" ht="15.75" customHeight="1">
      <c r="A684" s="114"/>
      <c r="B684" s="114"/>
      <c r="C684" s="114"/>
      <c r="D684" s="114"/>
      <c r="E684" s="114"/>
      <c r="F684" s="114"/>
      <c r="G684" s="114"/>
      <c r="H684" s="115"/>
      <c r="I684" s="115"/>
      <c r="J684" s="115"/>
      <c r="K684" s="115"/>
      <c r="L684" s="115"/>
      <c r="M684" s="115"/>
      <c r="N684" s="115"/>
      <c r="O684" s="115"/>
      <c r="P684" s="115"/>
      <c r="Q684" s="115"/>
      <c r="R684" s="115"/>
      <c r="S684" s="115"/>
      <c r="T684" s="115"/>
      <c r="U684" s="115"/>
      <c r="V684" s="115"/>
      <c r="W684" s="115"/>
      <c r="X684" s="115"/>
      <c r="Y684" s="115"/>
      <c r="Z684" s="115"/>
      <c r="AA684" s="115"/>
      <c r="AB684" s="115"/>
      <c r="AC684" s="115"/>
      <c r="AD684" s="115"/>
      <c r="AE684" s="115"/>
      <c r="AF684" s="115"/>
      <c r="AG684" s="115"/>
      <c r="AH684" s="115"/>
      <c r="AI684" s="115"/>
      <c r="AJ684" s="115"/>
      <c r="AK684" s="115"/>
      <c r="AL684" s="115"/>
      <c r="AM684" s="115"/>
      <c r="AN684" s="115"/>
      <c r="AO684" s="115"/>
      <c r="AP684" s="115"/>
      <c r="AQ684" s="115"/>
      <c r="AR684" s="115"/>
      <c r="AS684" s="115"/>
      <c r="AT684" s="115"/>
      <c r="AU684" s="115"/>
      <c r="AV684" s="115"/>
      <c r="AW684" s="115"/>
      <c r="AX684" s="115"/>
      <c r="AY684" s="115"/>
      <c r="AZ684" s="115"/>
      <c r="BA684" s="115"/>
      <c r="BB684" s="115"/>
      <c r="BC684" s="115"/>
      <c r="BD684" s="115"/>
      <c r="BE684" s="115"/>
      <c r="BF684" s="115"/>
      <c r="BG684" s="115"/>
      <c r="BH684" s="115"/>
      <c r="BI684" s="115"/>
      <c r="BJ684" s="115"/>
      <c r="BK684" s="115"/>
      <c r="BL684" s="115"/>
      <c r="BM684" s="115"/>
      <c r="BN684" s="115"/>
      <c r="BO684" s="115"/>
      <c r="BP684" s="114"/>
      <c r="BQ684" s="114"/>
      <c r="BR684" s="114"/>
    </row>
    <row r="685" ht="15.75" customHeight="1">
      <c r="A685" s="114"/>
      <c r="B685" s="114"/>
      <c r="C685" s="114"/>
      <c r="D685" s="114"/>
      <c r="E685" s="114"/>
      <c r="F685" s="114"/>
      <c r="G685" s="114"/>
      <c r="H685" s="115"/>
      <c r="I685" s="115"/>
      <c r="J685" s="115"/>
      <c r="K685" s="115"/>
      <c r="L685" s="115"/>
      <c r="M685" s="115"/>
      <c r="N685" s="115"/>
      <c r="O685" s="115"/>
      <c r="P685" s="115"/>
      <c r="Q685" s="115"/>
      <c r="R685" s="115"/>
      <c r="S685" s="115"/>
      <c r="T685" s="115"/>
      <c r="U685" s="115"/>
      <c r="V685" s="115"/>
      <c r="W685" s="115"/>
      <c r="X685" s="115"/>
      <c r="Y685" s="115"/>
      <c r="Z685" s="115"/>
      <c r="AA685" s="115"/>
      <c r="AB685" s="115"/>
      <c r="AC685" s="115"/>
      <c r="AD685" s="115"/>
      <c r="AE685" s="115"/>
      <c r="AF685" s="115"/>
      <c r="AG685" s="115"/>
      <c r="AH685" s="115"/>
      <c r="AI685" s="115"/>
      <c r="AJ685" s="115"/>
      <c r="AK685" s="115"/>
      <c r="AL685" s="115"/>
      <c r="AM685" s="115"/>
      <c r="AN685" s="115"/>
      <c r="AO685" s="115"/>
      <c r="AP685" s="115"/>
      <c r="AQ685" s="115"/>
      <c r="AR685" s="115"/>
      <c r="AS685" s="115"/>
      <c r="AT685" s="115"/>
      <c r="AU685" s="115"/>
      <c r="AV685" s="115"/>
      <c r="AW685" s="115"/>
      <c r="AX685" s="115"/>
      <c r="AY685" s="115"/>
      <c r="AZ685" s="115"/>
      <c r="BA685" s="115"/>
      <c r="BB685" s="115"/>
      <c r="BC685" s="115"/>
      <c r="BD685" s="115"/>
      <c r="BE685" s="115"/>
      <c r="BF685" s="115"/>
      <c r="BG685" s="115"/>
      <c r="BH685" s="115"/>
      <c r="BI685" s="115"/>
      <c r="BJ685" s="115"/>
      <c r="BK685" s="115"/>
      <c r="BL685" s="115"/>
      <c r="BM685" s="115"/>
      <c r="BN685" s="115"/>
      <c r="BO685" s="115"/>
      <c r="BP685" s="114"/>
      <c r="BQ685" s="114"/>
      <c r="BR685" s="114"/>
    </row>
    <row r="686" ht="15.75" customHeight="1">
      <c r="A686" s="114"/>
      <c r="B686" s="114"/>
      <c r="C686" s="114"/>
      <c r="D686" s="114"/>
      <c r="E686" s="114"/>
      <c r="F686" s="114"/>
      <c r="G686" s="114"/>
      <c r="H686" s="115"/>
      <c r="I686" s="115"/>
      <c r="J686" s="115"/>
      <c r="K686" s="115"/>
      <c r="L686" s="115"/>
      <c r="M686" s="115"/>
      <c r="N686" s="115"/>
      <c r="O686" s="115"/>
      <c r="P686" s="115"/>
      <c r="Q686" s="115"/>
      <c r="R686" s="115"/>
      <c r="S686" s="115"/>
      <c r="T686" s="115"/>
      <c r="U686" s="115"/>
      <c r="V686" s="115"/>
      <c r="W686" s="115"/>
      <c r="X686" s="115"/>
      <c r="Y686" s="115"/>
      <c r="Z686" s="115"/>
      <c r="AA686" s="115"/>
      <c r="AB686" s="115"/>
      <c r="AC686" s="115"/>
      <c r="AD686" s="115"/>
      <c r="AE686" s="115"/>
      <c r="AF686" s="115"/>
      <c r="AG686" s="115"/>
      <c r="AH686" s="115"/>
      <c r="AI686" s="115"/>
      <c r="AJ686" s="115"/>
      <c r="AK686" s="115"/>
      <c r="AL686" s="115"/>
      <c r="AM686" s="115"/>
      <c r="AN686" s="115"/>
      <c r="AO686" s="115"/>
      <c r="AP686" s="115"/>
      <c r="AQ686" s="115"/>
      <c r="AR686" s="115"/>
      <c r="AS686" s="115"/>
      <c r="AT686" s="115"/>
      <c r="AU686" s="115"/>
      <c r="AV686" s="115"/>
      <c r="AW686" s="115"/>
      <c r="AX686" s="115"/>
      <c r="AY686" s="115"/>
      <c r="AZ686" s="115"/>
      <c r="BA686" s="115"/>
      <c r="BB686" s="115"/>
      <c r="BC686" s="115"/>
      <c r="BD686" s="115"/>
      <c r="BE686" s="115"/>
      <c r="BF686" s="115"/>
      <c r="BG686" s="115"/>
      <c r="BH686" s="115"/>
      <c r="BI686" s="115"/>
      <c r="BJ686" s="115"/>
      <c r="BK686" s="115"/>
      <c r="BL686" s="115"/>
      <c r="BM686" s="115"/>
      <c r="BN686" s="115"/>
      <c r="BO686" s="115"/>
      <c r="BP686" s="114"/>
      <c r="BQ686" s="114"/>
      <c r="BR686" s="114"/>
    </row>
    <row r="687" ht="15.75" customHeight="1">
      <c r="A687" s="114"/>
      <c r="B687" s="114"/>
      <c r="C687" s="114"/>
      <c r="D687" s="114"/>
      <c r="E687" s="114"/>
      <c r="F687" s="114"/>
      <c r="G687" s="114"/>
      <c r="H687" s="115"/>
      <c r="I687" s="115"/>
      <c r="J687" s="115"/>
      <c r="K687" s="115"/>
      <c r="L687" s="115"/>
      <c r="M687" s="115"/>
      <c r="N687" s="115"/>
      <c r="O687" s="115"/>
      <c r="P687" s="115"/>
      <c r="Q687" s="115"/>
      <c r="R687" s="115"/>
      <c r="S687" s="115"/>
      <c r="T687" s="115"/>
      <c r="U687" s="115"/>
      <c r="V687" s="115"/>
      <c r="W687" s="115"/>
      <c r="X687" s="115"/>
      <c r="Y687" s="115"/>
      <c r="Z687" s="115"/>
      <c r="AA687" s="115"/>
      <c r="AB687" s="115"/>
      <c r="AC687" s="115"/>
      <c r="AD687" s="115"/>
      <c r="AE687" s="115"/>
      <c r="AF687" s="115"/>
      <c r="AG687" s="115"/>
      <c r="AH687" s="115"/>
      <c r="AI687" s="115"/>
      <c r="AJ687" s="115"/>
      <c r="AK687" s="115"/>
      <c r="AL687" s="115"/>
      <c r="AM687" s="115"/>
      <c r="AN687" s="115"/>
      <c r="AO687" s="115"/>
      <c r="AP687" s="115"/>
      <c r="AQ687" s="115"/>
      <c r="AR687" s="115"/>
      <c r="AS687" s="115"/>
      <c r="AT687" s="115"/>
      <c r="AU687" s="115"/>
      <c r="AV687" s="115"/>
      <c r="AW687" s="115"/>
      <c r="AX687" s="115"/>
      <c r="AY687" s="115"/>
      <c r="AZ687" s="115"/>
      <c r="BA687" s="115"/>
      <c r="BB687" s="115"/>
      <c r="BC687" s="115"/>
      <c r="BD687" s="115"/>
      <c r="BE687" s="115"/>
      <c r="BF687" s="115"/>
      <c r="BG687" s="115"/>
      <c r="BH687" s="115"/>
      <c r="BI687" s="115"/>
      <c r="BJ687" s="115"/>
      <c r="BK687" s="115"/>
      <c r="BL687" s="115"/>
      <c r="BM687" s="115"/>
      <c r="BN687" s="115"/>
      <c r="BO687" s="115"/>
      <c r="BP687" s="114"/>
      <c r="BQ687" s="114"/>
      <c r="BR687" s="114"/>
    </row>
    <row r="688" ht="15.75" customHeight="1">
      <c r="A688" s="114"/>
      <c r="B688" s="114"/>
      <c r="C688" s="114"/>
      <c r="D688" s="114"/>
      <c r="E688" s="114"/>
      <c r="F688" s="114"/>
      <c r="G688" s="114"/>
      <c r="H688" s="115"/>
      <c r="I688" s="115"/>
      <c r="J688" s="115"/>
      <c r="K688" s="115"/>
      <c r="L688" s="115"/>
      <c r="M688" s="115"/>
      <c r="N688" s="115"/>
      <c r="O688" s="115"/>
      <c r="P688" s="115"/>
      <c r="Q688" s="115"/>
      <c r="R688" s="115"/>
      <c r="S688" s="115"/>
      <c r="T688" s="115"/>
      <c r="U688" s="115"/>
      <c r="V688" s="115"/>
      <c r="W688" s="115"/>
      <c r="X688" s="115"/>
      <c r="Y688" s="115"/>
      <c r="Z688" s="115"/>
      <c r="AA688" s="115"/>
      <c r="AB688" s="115"/>
      <c r="AC688" s="115"/>
      <c r="AD688" s="115"/>
      <c r="AE688" s="115"/>
      <c r="AF688" s="115"/>
      <c r="AG688" s="115"/>
      <c r="AH688" s="115"/>
      <c r="AI688" s="115"/>
      <c r="AJ688" s="115"/>
      <c r="AK688" s="115"/>
      <c r="AL688" s="115"/>
      <c r="AM688" s="115"/>
      <c r="AN688" s="115"/>
      <c r="AO688" s="115"/>
      <c r="AP688" s="115"/>
      <c r="AQ688" s="115"/>
      <c r="AR688" s="115"/>
      <c r="AS688" s="115"/>
      <c r="AT688" s="115"/>
      <c r="AU688" s="115"/>
      <c r="AV688" s="115"/>
      <c r="AW688" s="115"/>
      <c r="AX688" s="115"/>
      <c r="AY688" s="115"/>
      <c r="AZ688" s="115"/>
      <c r="BA688" s="115"/>
      <c r="BB688" s="115"/>
      <c r="BC688" s="115"/>
      <c r="BD688" s="115"/>
      <c r="BE688" s="115"/>
      <c r="BF688" s="115"/>
      <c r="BG688" s="115"/>
      <c r="BH688" s="115"/>
      <c r="BI688" s="115"/>
      <c r="BJ688" s="115"/>
      <c r="BK688" s="115"/>
      <c r="BL688" s="115"/>
      <c r="BM688" s="115"/>
      <c r="BN688" s="115"/>
      <c r="BO688" s="115"/>
      <c r="BP688" s="114"/>
      <c r="BQ688" s="114"/>
      <c r="BR688" s="114"/>
    </row>
    <row r="689" ht="15.75" customHeight="1">
      <c r="A689" s="114"/>
      <c r="B689" s="114"/>
      <c r="C689" s="114"/>
      <c r="D689" s="114"/>
      <c r="E689" s="114"/>
      <c r="F689" s="114"/>
      <c r="G689" s="114"/>
      <c r="H689" s="115"/>
      <c r="I689" s="115"/>
      <c r="J689" s="115"/>
      <c r="K689" s="115"/>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G689" s="115"/>
      <c r="AH689" s="115"/>
      <c r="AI689" s="115"/>
      <c r="AJ689" s="115"/>
      <c r="AK689" s="115"/>
      <c r="AL689" s="115"/>
      <c r="AM689" s="115"/>
      <c r="AN689" s="115"/>
      <c r="AO689" s="115"/>
      <c r="AP689" s="115"/>
      <c r="AQ689" s="115"/>
      <c r="AR689" s="115"/>
      <c r="AS689" s="115"/>
      <c r="AT689" s="115"/>
      <c r="AU689" s="115"/>
      <c r="AV689" s="115"/>
      <c r="AW689" s="115"/>
      <c r="AX689" s="115"/>
      <c r="AY689" s="115"/>
      <c r="AZ689" s="115"/>
      <c r="BA689" s="115"/>
      <c r="BB689" s="115"/>
      <c r="BC689" s="115"/>
      <c r="BD689" s="115"/>
      <c r="BE689" s="115"/>
      <c r="BF689" s="115"/>
      <c r="BG689" s="115"/>
      <c r="BH689" s="115"/>
      <c r="BI689" s="115"/>
      <c r="BJ689" s="115"/>
      <c r="BK689" s="115"/>
      <c r="BL689" s="115"/>
      <c r="BM689" s="115"/>
      <c r="BN689" s="115"/>
      <c r="BO689" s="115"/>
      <c r="BP689" s="114"/>
      <c r="BQ689" s="114"/>
      <c r="BR689" s="114"/>
    </row>
    <row r="690" ht="15.75" customHeight="1">
      <c r="A690" s="114"/>
      <c r="B690" s="114"/>
      <c r="C690" s="114"/>
      <c r="D690" s="114"/>
      <c r="E690" s="114"/>
      <c r="F690" s="114"/>
      <c r="G690" s="114"/>
      <c r="H690" s="115"/>
      <c r="I690" s="115"/>
      <c r="J690" s="115"/>
      <c r="K690" s="115"/>
      <c r="L690" s="115"/>
      <c r="M690" s="115"/>
      <c r="N690" s="115"/>
      <c r="O690" s="115"/>
      <c r="P690" s="115"/>
      <c r="Q690" s="115"/>
      <c r="R690" s="115"/>
      <c r="S690" s="115"/>
      <c r="T690" s="115"/>
      <c r="U690" s="115"/>
      <c r="V690" s="115"/>
      <c r="W690" s="115"/>
      <c r="X690" s="115"/>
      <c r="Y690" s="115"/>
      <c r="Z690" s="115"/>
      <c r="AA690" s="115"/>
      <c r="AB690" s="115"/>
      <c r="AC690" s="115"/>
      <c r="AD690" s="115"/>
      <c r="AE690" s="115"/>
      <c r="AF690" s="115"/>
      <c r="AG690" s="115"/>
      <c r="AH690" s="115"/>
      <c r="AI690" s="115"/>
      <c r="AJ690" s="115"/>
      <c r="AK690" s="115"/>
      <c r="AL690" s="115"/>
      <c r="AM690" s="115"/>
      <c r="AN690" s="115"/>
      <c r="AO690" s="115"/>
      <c r="AP690" s="115"/>
      <c r="AQ690" s="115"/>
      <c r="AR690" s="115"/>
      <c r="AS690" s="115"/>
      <c r="AT690" s="115"/>
      <c r="AU690" s="115"/>
      <c r="AV690" s="115"/>
      <c r="AW690" s="115"/>
      <c r="AX690" s="115"/>
      <c r="AY690" s="115"/>
      <c r="AZ690" s="115"/>
      <c r="BA690" s="115"/>
      <c r="BB690" s="115"/>
      <c r="BC690" s="115"/>
      <c r="BD690" s="115"/>
      <c r="BE690" s="115"/>
      <c r="BF690" s="115"/>
      <c r="BG690" s="115"/>
      <c r="BH690" s="115"/>
      <c r="BI690" s="115"/>
      <c r="BJ690" s="115"/>
      <c r="BK690" s="115"/>
      <c r="BL690" s="115"/>
      <c r="BM690" s="115"/>
      <c r="BN690" s="115"/>
      <c r="BO690" s="115"/>
      <c r="BP690" s="114"/>
      <c r="BQ690" s="114"/>
      <c r="BR690" s="114"/>
    </row>
    <row r="691" ht="15.75" customHeight="1">
      <c r="A691" s="114"/>
      <c r="B691" s="114"/>
      <c r="C691" s="114"/>
      <c r="D691" s="114"/>
      <c r="E691" s="114"/>
      <c r="F691" s="114"/>
      <c r="G691" s="114"/>
      <c r="H691" s="115"/>
      <c r="I691" s="115"/>
      <c r="J691" s="115"/>
      <c r="K691" s="115"/>
      <c r="L691" s="115"/>
      <c r="M691" s="115"/>
      <c r="N691" s="115"/>
      <c r="O691" s="115"/>
      <c r="P691" s="115"/>
      <c r="Q691" s="115"/>
      <c r="R691" s="115"/>
      <c r="S691" s="115"/>
      <c r="T691" s="115"/>
      <c r="U691" s="115"/>
      <c r="V691" s="115"/>
      <c r="W691" s="115"/>
      <c r="X691" s="115"/>
      <c r="Y691" s="115"/>
      <c r="Z691" s="115"/>
      <c r="AA691" s="115"/>
      <c r="AB691" s="115"/>
      <c r="AC691" s="115"/>
      <c r="AD691" s="115"/>
      <c r="AE691" s="115"/>
      <c r="AF691" s="115"/>
      <c r="AG691" s="115"/>
      <c r="AH691" s="115"/>
      <c r="AI691" s="115"/>
      <c r="AJ691" s="115"/>
      <c r="AK691" s="115"/>
      <c r="AL691" s="115"/>
      <c r="AM691" s="115"/>
      <c r="AN691" s="115"/>
      <c r="AO691" s="115"/>
      <c r="AP691" s="115"/>
      <c r="AQ691" s="115"/>
      <c r="AR691" s="115"/>
      <c r="AS691" s="115"/>
      <c r="AT691" s="115"/>
      <c r="AU691" s="115"/>
      <c r="AV691" s="115"/>
      <c r="AW691" s="115"/>
      <c r="AX691" s="115"/>
      <c r="AY691" s="115"/>
      <c r="AZ691" s="115"/>
      <c r="BA691" s="115"/>
      <c r="BB691" s="115"/>
      <c r="BC691" s="115"/>
      <c r="BD691" s="115"/>
      <c r="BE691" s="115"/>
      <c r="BF691" s="115"/>
      <c r="BG691" s="115"/>
      <c r="BH691" s="115"/>
      <c r="BI691" s="115"/>
      <c r="BJ691" s="115"/>
      <c r="BK691" s="115"/>
      <c r="BL691" s="115"/>
      <c r="BM691" s="115"/>
      <c r="BN691" s="115"/>
      <c r="BO691" s="115"/>
      <c r="BP691" s="114"/>
      <c r="BQ691" s="114"/>
      <c r="BR691" s="114"/>
    </row>
    <row r="692" ht="15.75" customHeight="1">
      <c r="A692" s="114"/>
      <c r="B692" s="114"/>
      <c r="C692" s="114"/>
      <c r="D692" s="114"/>
      <c r="E692" s="114"/>
      <c r="F692" s="114"/>
      <c r="G692" s="114"/>
      <c r="H692" s="115"/>
      <c r="I692" s="115"/>
      <c r="J692" s="115"/>
      <c r="K692" s="115"/>
      <c r="L692" s="115"/>
      <c r="M692" s="115"/>
      <c r="N692" s="115"/>
      <c r="O692" s="115"/>
      <c r="P692" s="115"/>
      <c r="Q692" s="115"/>
      <c r="R692" s="115"/>
      <c r="S692" s="115"/>
      <c r="T692" s="115"/>
      <c r="U692" s="115"/>
      <c r="V692" s="115"/>
      <c r="W692" s="115"/>
      <c r="X692" s="115"/>
      <c r="Y692" s="115"/>
      <c r="Z692" s="115"/>
      <c r="AA692" s="115"/>
      <c r="AB692" s="115"/>
      <c r="AC692" s="115"/>
      <c r="AD692" s="115"/>
      <c r="AE692" s="115"/>
      <c r="AF692" s="115"/>
      <c r="AG692" s="115"/>
      <c r="AH692" s="115"/>
      <c r="AI692" s="115"/>
      <c r="AJ692" s="115"/>
      <c r="AK692" s="115"/>
      <c r="AL692" s="115"/>
      <c r="AM692" s="115"/>
      <c r="AN692" s="115"/>
      <c r="AO692" s="115"/>
      <c r="AP692" s="115"/>
      <c r="AQ692" s="115"/>
      <c r="AR692" s="115"/>
      <c r="AS692" s="115"/>
      <c r="AT692" s="115"/>
      <c r="AU692" s="115"/>
      <c r="AV692" s="115"/>
      <c r="AW692" s="115"/>
      <c r="AX692" s="115"/>
      <c r="AY692" s="115"/>
      <c r="AZ692" s="115"/>
      <c r="BA692" s="115"/>
      <c r="BB692" s="115"/>
      <c r="BC692" s="115"/>
      <c r="BD692" s="115"/>
      <c r="BE692" s="115"/>
      <c r="BF692" s="115"/>
      <c r="BG692" s="115"/>
      <c r="BH692" s="115"/>
      <c r="BI692" s="115"/>
      <c r="BJ692" s="115"/>
      <c r="BK692" s="115"/>
      <c r="BL692" s="115"/>
      <c r="BM692" s="115"/>
      <c r="BN692" s="115"/>
      <c r="BO692" s="115"/>
      <c r="BP692" s="114"/>
      <c r="BQ692" s="114"/>
      <c r="BR692" s="114"/>
    </row>
    <row r="693" ht="15.75" customHeight="1">
      <c r="A693" s="114"/>
      <c r="B693" s="114"/>
      <c r="C693" s="114"/>
      <c r="D693" s="114"/>
      <c r="E693" s="114"/>
      <c r="F693" s="114"/>
      <c r="G693" s="114"/>
      <c r="H693" s="115"/>
      <c r="I693" s="115"/>
      <c r="J693" s="115"/>
      <c r="K693" s="115"/>
      <c r="L693" s="115"/>
      <c r="M693" s="115"/>
      <c r="N693" s="115"/>
      <c r="O693" s="115"/>
      <c r="P693" s="115"/>
      <c r="Q693" s="115"/>
      <c r="R693" s="115"/>
      <c r="S693" s="115"/>
      <c r="T693" s="115"/>
      <c r="U693" s="115"/>
      <c r="V693" s="115"/>
      <c r="W693" s="115"/>
      <c r="X693" s="115"/>
      <c r="Y693" s="115"/>
      <c r="Z693" s="115"/>
      <c r="AA693" s="115"/>
      <c r="AB693" s="115"/>
      <c r="AC693" s="115"/>
      <c r="AD693" s="115"/>
      <c r="AE693" s="115"/>
      <c r="AF693" s="115"/>
      <c r="AG693" s="115"/>
      <c r="AH693" s="115"/>
      <c r="AI693" s="115"/>
      <c r="AJ693" s="115"/>
      <c r="AK693" s="115"/>
      <c r="AL693" s="115"/>
      <c r="AM693" s="115"/>
      <c r="AN693" s="115"/>
      <c r="AO693" s="115"/>
      <c r="AP693" s="115"/>
      <c r="AQ693" s="115"/>
      <c r="AR693" s="115"/>
      <c r="AS693" s="115"/>
      <c r="AT693" s="115"/>
      <c r="AU693" s="115"/>
      <c r="AV693" s="115"/>
      <c r="AW693" s="115"/>
      <c r="AX693" s="115"/>
      <c r="AY693" s="115"/>
      <c r="AZ693" s="115"/>
      <c r="BA693" s="115"/>
      <c r="BB693" s="115"/>
      <c r="BC693" s="115"/>
      <c r="BD693" s="115"/>
      <c r="BE693" s="115"/>
      <c r="BF693" s="115"/>
      <c r="BG693" s="115"/>
      <c r="BH693" s="115"/>
      <c r="BI693" s="115"/>
      <c r="BJ693" s="115"/>
      <c r="BK693" s="115"/>
      <c r="BL693" s="115"/>
      <c r="BM693" s="115"/>
      <c r="BN693" s="115"/>
      <c r="BO693" s="115"/>
      <c r="BP693" s="114"/>
      <c r="BQ693" s="114"/>
      <c r="BR693" s="114"/>
    </row>
    <row r="694" ht="15.75" customHeight="1">
      <c r="A694" s="114"/>
      <c r="B694" s="114"/>
      <c r="C694" s="114"/>
      <c r="D694" s="114"/>
      <c r="E694" s="114"/>
      <c r="F694" s="114"/>
      <c r="G694" s="114"/>
      <c r="H694" s="115"/>
      <c r="I694" s="115"/>
      <c r="J694" s="115"/>
      <c r="K694" s="115"/>
      <c r="L694" s="115"/>
      <c r="M694" s="115"/>
      <c r="N694" s="115"/>
      <c r="O694" s="115"/>
      <c r="P694" s="115"/>
      <c r="Q694" s="115"/>
      <c r="R694" s="115"/>
      <c r="S694" s="115"/>
      <c r="T694" s="115"/>
      <c r="U694" s="115"/>
      <c r="V694" s="115"/>
      <c r="W694" s="115"/>
      <c r="X694" s="115"/>
      <c r="Y694" s="115"/>
      <c r="Z694" s="115"/>
      <c r="AA694" s="115"/>
      <c r="AB694" s="115"/>
      <c r="AC694" s="115"/>
      <c r="AD694" s="115"/>
      <c r="AE694" s="115"/>
      <c r="AF694" s="115"/>
      <c r="AG694" s="115"/>
      <c r="AH694" s="115"/>
      <c r="AI694" s="115"/>
      <c r="AJ694" s="115"/>
      <c r="AK694" s="115"/>
      <c r="AL694" s="115"/>
      <c r="AM694" s="115"/>
      <c r="AN694" s="115"/>
      <c r="AO694" s="115"/>
      <c r="AP694" s="115"/>
      <c r="AQ694" s="115"/>
      <c r="AR694" s="115"/>
      <c r="AS694" s="115"/>
      <c r="AT694" s="115"/>
      <c r="AU694" s="115"/>
      <c r="AV694" s="115"/>
      <c r="AW694" s="115"/>
      <c r="AX694" s="115"/>
      <c r="AY694" s="115"/>
      <c r="AZ694" s="115"/>
      <c r="BA694" s="115"/>
      <c r="BB694" s="115"/>
      <c r="BC694" s="115"/>
      <c r="BD694" s="115"/>
      <c r="BE694" s="115"/>
      <c r="BF694" s="115"/>
      <c r="BG694" s="115"/>
      <c r="BH694" s="115"/>
      <c r="BI694" s="115"/>
      <c r="BJ694" s="115"/>
      <c r="BK694" s="115"/>
      <c r="BL694" s="115"/>
      <c r="BM694" s="115"/>
      <c r="BN694" s="115"/>
      <c r="BO694" s="115"/>
      <c r="BP694" s="114"/>
      <c r="BQ694" s="114"/>
      <c r="BR694" s="114"/>
    </row>
    <row r="695" ht="15.75" customHeight="1">
      <c r="A695" s="114"/>
      <c r="B695" s="114"/>
      <c r="C695" s="114"/>
      <c r="D695" s="114"/>
      <c r="E695" s="114"/>
      <c r="F695" s="114"/>
      <c r="G695" s="114"/>
      <c r="H695" s="115"/>
      <c r="I695" s="115"/>
      <c r="J695" s="115"/>
      <c r="K695" s="115"/>
      <c r="L695" s="115"/>
      <c r="M695" s="115"/>
      <c r="N695" s="115"/>
      <c r="O695" s="115"/>
      <c r="P695" s="115"/>
      <c r="Q695" s="115"/>
      <c r="R695" s="115"/>
      <c r="S695" s="115"/>
      <c r="T695" s="115"/>
      <c r="U695" s="115"/>
      <c r="V695" s="115"/>
      <c r="W695" s="115"/>
      <c r="X695" s="115"/>
      <c r="Y695" s="115"/>
      <c r="Z695" s="115"/>
      <c r="AA695" s="115"/>
      <c r="AB695" s="115"/>
      <c r="AC695" s="115"/>
      <c r="AD695" s="115"/>
      <c r="AE695" s="115"/>
      <c r="AF695" s="115"/>
      <c r="AG695" s="115"/>
      <c r="AH695" s="115"/>
      <c r="AI695" s="115"/>
      <c r="AJ695" s="115"/>
      <c r="AK695" s="115"/>
      <c r="AL695" s="115"/>
      <c r="AM695" s="115"/>
      <c r="AN695" s="115"/>
      <c r="AO695" s="115"/>
      <c r="AP695" s="115"/>
      <c r="AQ695" s="115"/>
      <c r="AR695" s="115"/>
      <c r="AS695" s="115"/>
      <c r="AT695" s="115"/>
      <c r="AU695" s="115"/>
      <c r="AV695" s="115"/>
      <c r="AW695" s="115"/>
      <c r="AX695" s="115"/>
      <c r="AY695" s="115"/>
      <c r="AZ695" s="115"/>
      <c r="BA695" s="115"/>
      <c r="BB695" s="115"/>
      <c r="BC695" s="115"/>
      <c r="BD695" s="115"/>
      <c r="BE695" s="115"/>
      <c r="BF695" s="115"/>
      <c r="BG695" s="115"/>
      <c r="BH695" s="115"/>
      <c r="BI695" s="115"/>
      <c r="BJ695" s="115"/>
      <c r="BK695" s="115"/>
      <c r="BL695" s="115"/>
      <c r="BM695" s="115"/>
      <c r="BN695" s="115"/>
      <c r="BO695" s="115"/>
      <c r="BP695" s="114"/>
      <c r="BQ695" s="114"/>
      <c r="BR695" s="114"/>
    </row>
    <row r="696" ht="15.75" customHeight="1">
      <c r="A696" s="114"/>
      <c r="B696" s="114"/>
      <c r="C696" s="114"/>
      <c r="D696" s="114"/>
      <c r="E696" s="114"/>
      <c r="F696" s="114"/>
      <c r="G696" s="114"/>
      <c r="H696" s="115"/>
      <c r="I696" s="115"/>
      <c r="J696" s="115"/>
      <c r="K696" s="115"/>
      <c r="L696" s="115"/>
      <c r="M696" s="115"/>
      <c r="N696" s="115"/>
      <c r="O696" s="115"/>
      <c r="P696" s="115"/>
      <c r="Q696" s="115"/>
      <c r="R696" s="115"/>
      <c r="S696" s="115"/>
      <c r="T696" s="115"/>
      <c r="U696" s="115"/>
      <c r="V696" s="115"/>
      <c r="W696" s="115"/>
      <c r="X696" s="115"/>
      <c r="Y696" s="115"/>
      <c r="Z696" s="115"/>
      <c r="AA696" s="115"/>
      <c r="AB696" s="115"/>
      <c r="AC696" s="115"/>
      <c r="AD696" s="115"/>
      <c r="AE696" s="115"/>
      <c r="AF696" s="115"/>
      <c r="AG696" s="115"/>
      <c r="AH696" s="115"/>
      <c r="AI696" s="115"/>
      <c r="AJ696" s="115"/>
      <c r="AK696" s="115"/>
      <c r="AL696" s="115"/>
      <c r="AM696" s="115"/>
      <c r="AN696" s="115"/>
      <c r="AO696" s="115"/>
      <c r="AP696" s="115"/>
      <c r="AQ696" s="115"/>
      <c r="AR696" s="115"/>
      <c r="AS696" s="115"/>
      <c r="AT696" s="115"/>
      <c r="AU696" s="115"/>
      <c r="AV696" s="115"/>
      <c r="AW696" s="115"/>
      <c r="AX696" s="115"/>
      <c r="AY696" s="115"/>
      <c r="AZ696" s="115"/>
      <c r="BA696" s="115"/>
      <c r="BB696" s="115"/>
      <c r="BC696" s="115"/>
      <c r="BD696" s="115"/>
      <c r="BE696" s="115"/>
      <c r="BF696" s="115"/>
      <c r="BG696" s="115"/>
      <c r="BH696" s="115"/>
      <c r="BI696" s="115"/>
      <c r="BJ696" s="115"/>
      <c r="BK696" s="115"/>
      <c r="BL696" s="115"/>
      <c r="BM696" s="115"/>
      <c r="BN696" s="115"/>
      <c r="BO696" s="115"/>
      <c r="BP696" s="114"/>
      <c r="BQ696" s="114"/>
      <c r="BR696" s="114"/>
    </row>
    <row r="697" ht="15.75" customHeight="1">
      <c r="A697" s="114"/>
      <c r="B697" s="114"/>
      <c r="C697" s="114"/>
      <c r="D697" s="114"/>
      <c r="E697" s="114"/>
      <c r="F697" s="114"/>
      <c r="G697" s="114"/>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5"/>
      <c r="AY697" s="115"/>
      <c r="AZ697" s="115"/>
      <c r="BA697" s="115"/>
      <c r="BB697" s="115"/>
      <c r="BC697" s="115"/>
      <c r="BD697" s="115"/>
      <c r="BE697" s="115"/>
      <c r="BF697" s="115"/>
      <c r="BG697" s="115"/>
      <c r="BH697" s="115"/>
      <c r="BI697" s="115"/>
      <c r="BJ697" s="115"/>
      <c r="BK697" s="115"/>
      <c r="BL697" s="115"/>
      <c r="BM697" s="115"/>
      <c r="BN697" s="115"/>
      <c r="BO697" s="115"/>
      <c r="BP697" s="114"/>
      <c r="BQ697" s="114"/>
      <c r="BR697" s="114"/>
    </row>
    <row r="698" ht="15.75" customHeight="1">
      <c r="A698" s="114"/>
      <c r="B698" s="114"/>
      <c r="C698" s="114"/>
      <c r="D698" s="114"/>
      <c r="E698" s="114"/>
      <c r="F698" s="114"/>
      <c r="G698" s="114"/>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15"/>
      <c r="AY698" s="115"/>
      <c r="AZ698" s="115"/>
      <c r="BA698" s="115"/>
      <c r="BB698" s="115"/>
      <c r="BC698" s="115"/>
      <c r="BD698" s="115"/>
      <c r="BE698" s="115"/>
      <c r="BF698" s="115"/>
      <c r="BG698" s="115"/>
      <c r="BH698" s="115"/>
      <c r="BI698" s="115"/>
      <c r="BJ698" s="115"/>
      <c r="BK698" s="115"/>
      <c r="BL698" s="115"/>
      <c r="BM698" s="115"/>
      <c r="BN698" s="115"/>
      <c r="BO698" s="115"/>
      <c r="BP698" s="114"/>
      <c r="BQ698" s="114"/>
      <c r="BR698" s="114"/>
    </row>
    <row r="699" ht="15.75" customHeight="1">
      <c r="A699" s="114"/>
      <c r="B699" s="114"/>
      <c r="C699" s="114"/>
      <c r="D699" s="114"/>
      <c r="E699" s="114"/>
      <c r="F699" s="114"/>
      <c r="G699" s="114"/>
      <c r="H699" s="115"/>
      <c r="I699" s="115"/>
      <c r="J699" s="115"/>
      <c r="K699" s="115"/>
      <c r="L699" s="115"/>
      <c r="M699" s="115"/>
      <c r="N699" s="115"/>
      <c r="O699" s="115"/>
      <c r="P699" s="115"/>
      <c r="Q699" s="115"/>
      <c r="R699" s="115"/>
      <c r="S699" s="115"/>
      <c r="T699" s="115"/>
      <c r="U699" s="115"/>
      <c r="V699" s="115"/>
      <c r="W699" s="115"/>
      <c r="X699" s="115"/>
      <c r="Y699" s="115"/>
      <c r="Z699" s="115"/>
      <c r="AA699" s="115"/>
      <c r="AB699" s="115"/>
      <c r="AC699" s="115"/>
      <c r="AD699" s="115"/>
      <c r="AE699" s="115"/>
      <c r="AF699" s="115"/>
      <c r="AG699" s="115"/>
      <c r="AH699" s="115"/>
      <c r="AI699" s="115"/>
      <c r="AJ699" s="115"/>
      <c r="AK699" s="115"/>
      <c r="AL699" s="115"/>
      <c r="AM699" s="115"/>
      <c r="AN699" s="115"/>
      <c r="AO699" s="115"/>
      <c r="AP699" s="115"/>
      <c r="AQ699" s="115"/>
      <c r="AR699" s="115"/>
      <c r="AS699" s="115"/>
      <c r="AT699" s="115"/>
      <c r="AU699" s="115"/>
      <c r="AV699" s="115"/>
      <c r="AW699" s="115"/>
      <c r="AX699" s="115"/>
      <c r="AY699" s="115"/>
      <c r="AZ699" s="115"/>
      <c r="BA699" s="115"/>
      <c r="BB699" s="115"/>
      <c r="BC699" s="115"/>
      <c r="BD699" s="115"/>
      <c r="BE699" s="115"/>
      <c r="BF699" s="115"/>
      <c r="BG699" s="115"/>
      <c r="BH699" s="115"/>
      <c r="BI699" s="115"/>
      <c r="BJ699" s="115"/>
      <c r="BK699" s="115"/>
      <c r="BL699" s="115"/>
      <c r="BM699" s="115"/>
      <c r="BN699" s="115"/>
      <c r="BO699" s="115"/>
      <c r="BP699" s="114"/>
      <c r="BQ699" s="114"/>
      <c r="BR699" s="114"/>
    </row>
    <row r="700" ht="15.75" customHeight="1">
      <c r="A700" s="114"/>
      <c r="B700" s="114"/>
      <c r="C700" s="114"/>
      <c r="D700" s="114"/>
      <c r="E700" s="114"/>
      <c r="F700" s="114"/>
      <c r="G700" s="114"/>
      <c r="H700" s="115"/>
      <c r="I700" s="115"/>
      <c r="J700" s="115"/>
      <c r="K700" s="115"/>
      <c r="L700" s="115"/>
      <c r="M700" s="115"/>
      <c r="N700" s="115"/>
      <c r="O700" s="115"/>
      <c r="P700" s="115"/>
      <c r="Q700" s="115"/>
      <c r="R700" s="115"/>
      <c r="S700" s="115"/>
      <c r="T700" s="115"/>
      <c r="U700" s="115"/>
      <c r="V700" s="115"/>
      <c r="W700" s="115"/>
      <c r="X700" s="115"/>
      <c r="Y700" s="115"/>
      <c r="Z700" s="115"/>
      <c r="AA700" s="115"/>
      <c r="AB700" s="115"/>
      <c r="AC700" s="115"/>
      <c r="AD700" s="115"/>
      <c r="AE700" s="115"/>
      <c r="AF700" s="115"/>
      <c r="AG700" s="115"/>
      <c r="AH700" s="115"/>
      <c r="AI700" s="115"/>
      <c r="AJ700" s="115"/>
      <c r="AK700" s="115"/>
      <c r="AL700" s="115"/>
      <c r="AM700" s="115"/>
      <c r="AN700" s="115"/>
      <c r="AO700" s="115"/>
      <c r="AP700" s="115"/>
      <c r="AQ700" s="115"/>
      <c r="AR700" s="115"/>
      <c r="AS700" s="115"/>
      <c r="AT700" s="115"/>
      <c r="AU700" s="115"/>
      <c r="AV700" s="115"/>
      <c r="AW700" s="115"/>
      <c r="AX700" s="115"/>
      <c r="AY700" s="115"/>
      <c r="AZ700" s="115"/>
      <c r="BA700" s="115"/>
      <c r="BB700" s="115"/>
      <c r="BC700" s="115"/>
      <c r="BD700" s="115"/>
      <c r="BE700" s="115"/>
      <c r="BF700" s="115"/>
      <c r="BG700" s="115"/>
      <c r="BH700" s="115"/>
      <c r="BI700" s="115"/>
      <c r="BJ700" s="115"/>
      <c r="BK700" s="115"/>
      <c r="BL700" s="115"/>
      <c r="BM700" s="115"/>
      <c r="BN700" s="115"/>
      <c r="BO700" s="115"/>
      <c r="BP700" s="114"/>
      <c r="BQ700" s="114"/>
      <c r="BR700" s="114"/>
    </row>
    <row r="701" ht="15.75" customHeight="1">
      <c r="A701" s="114"/>
      <c r="B701" s="114"/>
      <c r="C701" s="114"/>
      <c r="D701" s="114"/>
      <c r="E701" s="114"/>
      <c r="F701" s="114"/>
      <c r="G701" s="114"/>
      <c r="H701" s="115"/>
      <c r="I701" s="115"/>
      <c r="J701" s="115"/>
      <c r="K701" s="115"/>
      <c r="L701" s="115"/>
      <c r="M701" s="115"/>
      <c r="N701" s="115"/>
      <c r="O701" s="115"/>
      <c r="P701" s="115"/>
      <c r="Q701" s="115"/>
      <c r="R701" s="115"/>
      <c r="S701" s="115"/>
      <c r="T701" s="115"/>
      <c r="U701" s="115"/>
      <c r="V701" s="115"/>
      <c r="W701" s="115"/>
      <c r="X701" s="115"/>
      <c r="Y701" s="115"/>
      <c r="Z701" s="115"/>
      <c r="AA701" s="115"/>
      <c r="AB701" s="115"/>
      <c r="AC701" s="115"/>
      <c r="AD701" s="115"/>
      <c r="AE701" s="115"/>
      <c r="AF701" s="115"/>
      <c r="AG701" s="115"/>
      <c r="AH701" s="115"/>
      <c r="AI701" s="115"/>
      <c r="AJ701" s="115"/>
      <c r="AK701" s="115"/>
      <c r="AL701" s="115"/>
      <c r="AM701" s="115"/>
      <c r="AN701" s="115"/>
      <c r="AO701" s="115"/>
      <c r="AP701" s="115"/>
      <c r="AQ701" s="115"/>
      <c r="AR701" s="115"/>
      <c r="AS701" s="115"/>
      <c r="AT701" s="115"/>
      <c r="AU701" s="115"/>
      <c r="AV701" s="115"/>
      <c r="AW701" s="115"/>
      <c r="AX701" s="115"/>
      <c r="AY701" s="115"/>
      <c r="AZ701" s="115"/>
      <c r="BA701" s="115"/>
      <c r="BB701" s="115"/>
      <c r="BC701" s="115"/>
      <c r="BD701" s="115"/>
      <c r="BE701" s="115"/>
      <c r="BF701" s="115"/>
      <c r="BG701" s="115"/>
      <c r="BH701" s="115"/>
      <c r="BI701" s="115"/>
      <c r="BJ701" s="115"/>
      <c r="BK701" s="115"/>
      <c r="BL701" s="115"/>
      <c r="BM701" s="115"/>
      <c r="BN701" s="115"/>
      <c r="BO701" s="115"/>
      <c r="BP701" s="114"/>
      <c r="BQ701" s="114"/>
      <c r="BR701" s="114"/>
    </row>
    <row r="702" ht="15.75" customHeight="1">
      <c r="A702" s="114"/>
      <c r="B702" s="114"/>
      <c r="C702" s="114"/>
      <c r="D702" s="114"/>
      <c r="E702" s="114"/>
      <c r="F702" s="114"/>
      <c r="G702" s="114"/>
      <c r="H702" s="115"/>
      <c r="I702" s="115"/>
      <c r="J702" s="115"/>
      <c r="K702" s="115"/>
      <c r="L702" s="115"/>
      <c r="M702" s="115"/>
      <c r="N702" s="115"/>
      <c r="O702" s="115"/>
      <c r="P702" s="115"/>
      <c r="Q702" s="115"/>
      <c r="R702" s="115"/>
      <c r="S702" s="115"/>
      <c r="T702" s="115"/>
      <c r="U702" s="115"/>
      <c r="V702" s="115"/>
      <c r="W702" s="115"/>
      <c r="X702" s="115"/>
      <c r="Y702" s="115"/>
      <c r="Z702" s="115"/>
      <c r="AA702" s="115"/>
      <c r="AB702" s="115"/>
      <c r="AC702" s="115"/>
      <c r="AD702" s="115"/>
      <c r="AE702" s="115"/>
      <c r="AF702" s="115"/>
      <c r="AG702" s="115"/>
      <c r="AH702" s="115"/>
      <c r="AI702" s="115"/>
      <c r="AJ702" s="115"/>
      <c r="AK702" s="115"/>
      <c r="AL702" s="115"/>
      <c r="AM702" s="115"/>
      <c r="AN702" s="115"/>
      <c r="AO702" s="115"/>
      <c r="AP702" s="115"/>
      <c r="AQ702" s="115"/>
      <c r="AR702" s="115"/>
      <c r="AS702" s="115"/>
      <c r="AT702" s="115"/>
      <c r="AU702" s="115"/>
      <c r="AV702" s="115"/>
      <c r="AW702" s="115"/>
      <c r="AX702" s="115"/>
      <c r="AY702" s="115"/>
      <c r="AZ702" s="115"/>
      <c r="BA702" s="115"/>
      <c r="BB702" s="115"/>
      <c r="BC702" s="115"/>
      <c r="BD702" s="115"/>
      <c r="BE702" s="115"/>
      <c r="BF702" s="115"/>
      <c r="BG702" s="115"/>
      <c r="BH702" s="115"/>
      <c r="BI702" s="115"/>
      <c r="BJ702" s="115"/>
      <c r="BK702" s="115"/>
      <c r="BL702" s="115"/>
      <c r="BM702" s="115"/>
      <c r="BN702" s="115"/>
      <c r="BO702" s="115"/>
      <c r="BP702" s="114"/>
      <c r="BQ702" s="114"/>
      <c r="BR702" s="114"/>
    </row>
    <row r="703" ht="15.75" customHeight="1">
      <c r="A703" s="114"/>
      <c r="B703" s="114"/>
      <c r="C703" s="114"/>
      <c r="D703" s="114"/>
      <c r="E703" s="114"/>
      <c r="F703" s="114"/>
      <c r="G703" s="114"/>
      <c r="H703" s="115"/>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5"/>
      <c r="AL703" s="115"/>
      <c r="AM703" s="115"/>
      <c r="AN703" s="115"/>
      <c r="AO703" s="115"/>
      <c r="AP703" s="115"/>
      <c r="AQ703" s="115"/>
      <c r="AR703" s="115"/>
      <c r="AS703" s="115"/>
      <c r="AT703" s="115"/>
      <c r="AU703" s="115"/>
      <c r="AV703" s="115"/>
      <c r="AW703" s="115"/>
      <c r="AX703" s="115"/>
      <c r="AY703" s="115"/>
      <c r="AZ703" s="115"/>
      <c r="BA703" s="115"/>
      <c r="BB703" s="115"/>
      <c r="BC703" s="115"/>
      <c r="BD703" s="115"/>
      <c r="BE703" s="115"/>
      <c r="BF703" s="115"/>
      <c r="BG703" s="115"/>
      <c r="BH703" s="115"/>
      <c r="BI703" s="115"/>
      <c r="BJ703" s="115"/>
      <c r="BK703" s="115"/>
      <c r="BL703" s="115"/>
      <c r="BM703" s="115"/>
      <c r="BN703" s="115"/>
      <c r="BO703" s="115"/>
      <c r="BP703" s="114"/>
      <c r="BQ703" s="114"/>
      <c r="BR703" s="114"/>
    </row>
    <row r="704" ht="15.75" customHeight="1">
      <c r="A704" s="114"/>
      <c r="B704" s="114"/>
      <c r="C704" s="114"/>
      <c r="D704" s="114"/>
      <c r="E704" s="114"/>
      <c r="F704" s="114"/>
      <c r="G704" s="114"/>
      <c r="H704" s="115"/>
      <c r="I704" s="115"/>
      <c r="J704" s="115"/>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115"/>
      <c r="AJ704" s="115"/>
      <c r="AK704" s="115"/>
      <c r="AL704" s="115"/>
      <c r="AM704" s="115"/>
      <c r="AN704" s="115"/>
      <c r="AO704" s="115"/>
      <c r="AP704" s="115"/>
      <c r="AQ704" s="115"/>
      <c r="AR704" s="115"/>
      <c r="AS704" s="115"/>
      <c r="AT704" s="115"/>
      <c r="AU704" s="115"/>
      <c r="AV704" s="115"/>
      <c r="AW704" s="115"/>
      <c r="AX704" s="115"/>
      <c r="AY704" s="115"/>
      <c r="AZ704" s="115"/>
      <c r="BA704" s="115"/>
      <c r="BB704" s="115"/>
      <c r="BC704" s="115"/>
      <c r="BD704" s="115"/>
      <c r="BE704" s="115"/>
      <c r="BF704" s="115"/>
      <c r="BG704" s="115"/>
      <c r="BH704" s="115"/>
      <c r="BI704" s="115"/>
      <c r="BJ704" s="115"/>
      <c r="BK704" s="115"/>
      <c r="BL704" s="115"/>
      <c r="BM704" s="115"/>
      <c r="BN704" s="115"/>
      <c r="BO704" s="115"/>
      <c r="BP704" s="114"/>
      <c r="BQ704" s="114"/>
      <c r="BR704" s="114"/>
    </row>
    <row r="705" ht="15.75" customHeight="1">
      <c r="A705" s="114"/>
      <c r="B705" s="114"/>
      <c r="C705" s="114"/>
      <c r="D705" s="114"/>
      <c r="E705" s="114"/>
      <c r="F705" s="114"/>
      <c r="G705" s="114"/>
      <c r="H705" s="115"/>
      <c r="I705" s="115"/>
      <c r="J705" s="115"/>
      <c r="K705" s="115"/>
      <c r="L705" s="115"/>
      <c r="M705" s="115"/>
      <c r="N705" s="115"/>
      <c r="O705" s="115"/>
      <c r="P705" s="115"/>
      <c r="Q705" s="115"/>
      <c r="R705" s="115"/>
      <c r="S705" s="115"/>
      <c r="T705" s="115"/>
      <c r="U705" s="115"/>
      <c r="V705" s="115"/>
      <c r="W705" s="115"/>
      <c r="X705" s="115"/>
      <c r="Y705" s="115"/>
      <c r="Z705" s="115"/>
      <c r="AA705" s="115"/>
      <c r="AB705" s="115"/>
      <c r="AC705" s="115"/>
      <c r="AD705" s="115"/>
      <c r="AE705" s="115"/>
      <c r="AF705" s="115"/>
      <c r="AG705" s="115"/>
      <c r="AH705" s="115"/>
      <c r="AI705" s="115"/>
      <c r="AJ705" s="115"/>
      <c r="AK705" s="115"/>
      <c r="AL705" s="115"/>
      <c r="AM705" s="115"/>
      <c r="AN705" s="115"/>
      <c r="AO705" s="115"/>
      <c r="AP705" s="115"/>
      <c r="AQ705" s="115"/>
      <c r="AR705" s="115"/>
      <c r="AS705" s="115"/>
      <c r="AT705" s="115"/>
      <c r="AU705" s="115"/>
      <c r="AV705" s="115"/>
      <c r="AW705" s="115"/>
      <c r="AX705" s="115"/>
      <c r="AY705" s="115"/>
      <c r="AZ705" s="115"/>
      <c r="BA705" s="115"/>
      <c r="BB705" s="115"/>
      <c r="BC705" s="115"/>
      <c r="BD705" s="115"/>
      <c r="BE705" s="115"/>
      <c r="BF705" s="115"/>
      <c r="BG705" s="115"/>
      <c r="BH705" s="115"/>
      <c r="BI705" s="115"/>
      <c r="BJ705" s="115"/>
      <c r="BK705" s="115"/>
      <c r="BL705" s="115"/>
      <c r="BM705" s="115"/>
      <c r="BN705" s="115"/>
      <c r="BO705" s="115"/>
      <c r="BP705" s="114"/>
      <c r="BQ705" s="114"/>
      <c r="BR705" s="114"/>
    </row>
    <row r="706" ht="15.75" customHeight="1">
      <c r="A706" s="114"/>
      <c r="B706" s="114"/>
      <c r="C706" s="114"/>
      <c r="D706" s="114"/>
      <c r="E706" s="114"/>
      <c r="F706" s="114"/>
      <c r="G706" s="114"/>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5"/>
      <c r="AL706" s="115"/>
      <c r="AM706" s="115"/>
      <c r="AN706" s="115"/>
      <c r="AO706" s="115"/>
      <c r="AP706" s="115"/>
      <c r="AQ706" s="115"/>
      <c r="AR706" s="115"/>
      <c r="AS706" s="115"/>
      <c r="AT706" s="115"/>
      <c r="AU706" s="115"/>
      <c r="AV706" s="115"/>
      <c r="AW706" s="115"/>
      <c r="AX706" s="115"/>
      <c r="AY706" s="115"/>
      <c r="AZ706" s="115"/>
      <c r="BA706" s="115"/>
      <c r="BB706" s="115"/>
      <c r="BC706" s="115"/>
      <c r="BD706" s="115"/>
      <c r="BE706" s="115"/>
      <c r="BF706" s="115"/>
      <c r="BG706" s="115"/>
      <c r="BH706" s="115"/>
      <c r="BI706" s="115"/>
      <c r="BJ706" s="115"/>
      <c r="BK706" s="115"/>
      <c r="BL706" s="115"/>
      <c r="BM706" s="115"/>
      <c r="BN706" s="115"/>
      <c r="BO706" s="115"/>
      <c r="BP706" s="114"/>
      <c r="BQ706" s="114"/>
      <c r="BR706" s="114"/>
    </row>
    <row r="707" ht="15.75" customHeight="1">
      <c r="A707" s="114"/>
      <c r="B707" s="114"/>
      <c r="C707" s="114"/>
      <c r="D707" s="114"/>
      <c r="E707" s="114"/>
      <c r="F707" s="114"/>
      <c r="G707" s="114"/>
      <c r="H707" s="115"/>
      <c r="I707" s="115"/>
      <c r="J707" s="115"/>
      <c r="K707" s="115"/>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G707" s="115"/>
      <c r="AH707" s="115"/>
      <c r="AI707" s="115"/>
      <c r="AJ707" s="115"/>
      <c r="AK707" s="115"/>
      <c r="AL707" s="115"/>
      <c r="AM707" s="115"/>
      <c r="AN707" s="115"/>
      <c r="AO707" s="115"/>
      <c r="AP707" s="115"/>
      <c r="AQ707" s="115"/>
      <c r="AR707" s="115"/>
      <c r="AS707" s="115"/>
      <c r="AT707" s="115"/>
      <c r="AU707" s="115"/>
      <c r="AV707" s="115"/>
      <c r="AW707" s="115"/>
      <c r="AX707" s="115"/>
      <c r="AY707" s="115"/>
      <c r="AZ707" s="115"/>
      <c r="BA707" s="115"/>
      <c r="BB707" s="115"/>
      <c r="BC707" s="115"/>
      <c r="BD707" s="115"/>
      <c r="BE707" s="115"/>
      <c r="BF707" s="115"/>
      <c r="BG707" s="115"/>
      <c r="BH707" s="115"/>
      <c r="BI707" s="115"/>
      <c r="BJ707" s="115"/>
      <c r="BK707" s="115"/>
      <c r="BL707" s="115"/>
      <c r="BM707" s="115"/>
      <c r="BN707" s="115"/>
      <c r="BO707" s="115"/>
      <c r="BP707" s="114"/>
      <c r="BQ707" s="114"/>
      <c r="BR707" s="114"/>
    </row>
    <row r="708" ht="15.75" customHeight="1">
      <c r="A708" s="114"/>
      <c r="B708" s="114"/>
      <c r="C708" s="114"/>
      <c r="D708" s="114"/>
      <c r="E708" s="114"/>
      <c r="F708" s="114"/>
      <c r="G708" s="114"/>
      <c r="H708" s="115"/>
      <c r="I708" s="115"/>
      <c r="J708" s="115"/>
      <c r="K708" s="115"/>
      <c r="L708" s="115"/>
      <c r="M708" s="115"/>
      <c r="N708" s="115"/>
      <c r="O708" s="115"/>
      <c r="P708" s="115"/>
      <c r="Q708" s="115"/>
      <c r="R708" s="115"/>
      <c r="S708" s="115"/>
      <c r="T708" s="115"/>
      <c r="U708" s="115"/>
      <c r="V708" s="115"/>
      <c r="W708" s="115"/>
      <c r="X708" s="115"/>
      <c r="Y708" s="115"/>
      <c r="Z708" s="115"/>
      <c r="AA708" s="115"/>
      <c r="AB708" s="115"/>
      <c r="AC708" s="115"/>
      <c r="AD708" s="115"/>
      <c r="AE708" s="115"/>
      <c r="AF708" s="115"/>
      <c r="AG708" s="115"/>
      <c r="AH708" s="115"/>
      <c r="AI708" s="115"/>
      <c r="AJ708" s="115"/>
      <c r="AK708" s="115"/>
      <c r="AL708" s="115"/>
      <c r="AM708" s="115"/>
      <c r="AN708" s="115"/>
      <c r="AO708" s="115"/>
      <c r="AP708" s="115"/>
      <c r="AQ708" s="115"/>
      <c r="AR708" s="115"/>
      <c r="AS708" s="115"/>
      <c r="AT708" s="115"/>
      <c r="AU708" s="115"/>
      <c r="AV708" s="115"/>
      <c r="AW708" s="115"/>
      <c r="AX708" s="115"/>
      <c r="AY708" s="115"/>
      <c r="AZ708" s="115"/>
      <c r="BA708" s="115"/>
      <c r="BB708" s="115"/>
      <c r="BC708" s="115"/>
      <c r="BD708" s="115"/>
      <c r="BE708" s="115"/>
      <c r="BF708" s="115"/>
      <c r="BG708" s="115"/>
      <c r="BH708" s="115"/>
      <c r="BI708" s="115"/>
      <c r="BJ708" s="115"/>
      <c r="BK708" s="115"/>
      <c r="BL708" s="115"/>
      <c r="BM708" s="115"/>
      <c r="BN708" s="115"/>
      <c r="BO708" s="115"/>
      <c r="BP708" s="114"/>
      <c r="BQ708" s="114"/>
      <c r="BR708" s="114"/>
    </row>
    <row r="709" ht="15.75" customHeight="1">
      <c r="A709" s="114"/>
      <c r="B709" s="114"/>
      <c r="C709" s="114"/>
      <c r="D709" s="114"/>
      <c r="E709" s="114"/>
      <c r="F709" s="114"/>
      <c r="G709" s="114"/>
      <c r="H709" s="115"/>
      <c r="I709" s="115"/>
      <c r="J709" s="115"/>
      <c r="K709" s="115"/>
      <c r="L709" s="115"/>
      <c r="M709" s="115"/>
      <c r="N709" s="115"/>
      <c r="O709" s="115"/>
      <c r="P709" s="115"/>
      <c r="Q709" s="115"/>
      <c r="R709" s="115"/>
      <c r="S709" s="115"/>
      <c r="T709" s="115"/>
      <c r="U709" s="115"/>
      <c r="V709" s="115"/>
      <c r="W709" s="115"/>
      <c r="X709" s="115"/>
      <c r="Y709" s="115"/>
      <c r="Z709" s="115"/>
      <c r="AA709" s="115"/>
      <c r="AB709" s="115"/>
      <c r="AC709" s="115"/>
      <c r="AD709" s="115"/>
      <c r="AE709" s="115"/>
      <c r="AF709" s="115"/>
      <c r="AG709" s="115"/>
      <c r="AH709" s="115"/>
      <c r="AI709" s="115"/>
      <c r="AJ709" s="115"/>
      <c r="AK709" s="115"/>
      <c r="AL709" s="115"/>
      <c r="AM709" s="115"/>
      <c r="AN709" s="115"/>
      <c r="AO709" s="115"/>
      <c r="AP709" s="115"/>
      <c r="AQ709" s="115"/>
      <c r="AR709" s="115"/>
      <c r="AS709" s="115"/>
      <c r="AT709" s="115"/>
      <c r="AU709" s="115"/>
      <c r="AV709" s="115"/>
      <c r="AW709" s="115"/>
      <c r="AX709" s="115"/>
      <c r="AY709" s="115"/>
      <c r="AZ709" s="115"/>
      <c r="BA709" s="115"/>
      <c r="BB709" s="115"/>
      <c r="BC709" s="115"/>
      <c r="BD709" s="115"/>
      <c r="BE709" s="115"/>
      <c r="BF709" s="115"/>
      <c r="BG709" s="115"/>
      <c r="BH709" s="115"/>
      <c r="BI709" s="115"/>
      <c r="BJ709" s="115"/>
      <c r="BK709" s="115"/>
      <c r="BL709" s="115"/>
      <c r="BM709" s="115"/>
      <c r="BN709" s="115"/>
      <c r="BO709" s="115"/>
      <c r="BP709" s="114"/>
      <c r="BQ709" s="114"/>
      <c r="BR709" s="114"/>
    </row>
    <row r="710" ht="15.75" customHeight="1">
      <c r="A710" s="114"/>
      <c r="B710" s="114"/>
      <c r="C710" s="114"/>
      <c r="D710" s="114"/>
      <c r="E710" s="114"/>
      <c r="F710" s="114"/>
      <c r="G710" s="114"/>
      <c r="H710" s="115"/>
      <c r="I710" s="115"/>
      <c r="J710" s="115"/>
      <c r="K710" s="115"/>
      <c r="L710" s="115"/>
      <c r="M710" s="115"/>
      <c r="N710" s="115"/>
      <c r="O710" s="115"/>
      <c r="P710" s="115"/>
      <c r="Q710" s="115"/>
      <c r="R710" s="115"/>
      <c r="S710" s="115"/>
      <c r="T710" s="115"/>
      <c r="U710" s="115"/>
      <c r="V710" s="115"/>
      <c r="W710" s="115"/>
      <c r="X710" s="115"/>
      <c r="Y710" s="115"/>
      <c r="Z710" s="115"/>
      <c r="AA710" s="115"/>
      <c r="AB710" s="115"/>
      <c r="AC710" s="115"/>
      <c r="AD710" s="115"/>
      <c r="AE710" s="115"/>
      <c r="AF710" s="115"/>
      <c r="AG710" s="115"/>
      <c r="AH710" s="115"/>
      <c r="AI710" s="115"/>
      <c r="AJ710" s="115"/>
      <c r="AK710" s="115"/>
      <c r="AL710" s="115"/>
      <c r="AM710" s="115"/>
      <c r="AN710" s="115"/>
      <c r="AO710" s="115"/>
      <c r="AP710" s="115"/>
      <c r="AQ710" s="115"/>
      <c r="AR710" s="115"/>
      <c r="AS710" s="115"/>
      <c r="AT710" s="115"/>
      <c r="AU710" s="115"/>
      <c r="AV710" s="115"/>
      <c r="AW710" s="115"/>
      <c r="AX710" s="115"/>
      <c r="AY710" s="115"/>
      <c r="AZ710" s="115"/>
      <c r="BA710" s="115"/>
      <c r="BB710" s="115"/>
      <c r="BC710" s="115"/>
      <c r="BD710" s="115"/>
      <c r="BE710" s="115"/>
      <c r="BF710" s="115"/>
      <c r="BG710" s="115"/>
      <c r="BH710" s="115"/>
      <c r="BI710" s="115"/>
      <c r="BJ710" s="115"/>
      <c r="BK710" s="115"/>
      <c r="BL710" s="115"/>
      <c r="BM710" s="115"/>
      <c r="BN710" s="115"/>
      <c r="BO710" s="115"/>
      <c r="BP710" s="114"/>
      <c r="BQ710" s="114"/>
      <c r="BR710" s="114"/>
    </row>
    <row r="711" ht="15.75" customHeight="1">
      <c r="A711" s="114"/>
      <c r="B711" s="114"/>
      <c r="C711" s="114"/>
      <c r="D711" s="114"/>
      <c r="E711" s="114"/>
      <c r="F711" s="114"/>
      <c r="G711" s="114"/>
      <c r="H711" s="115"/>
      <c r="I711" s="115"/>
      <c r="J711" s="115"/>
      <c r="K711" s="115"/>
      <c r="L711" s="115"/>
      <c r="M711" s="115"/>
      <c r="N711" s="115"/>
      <c r="O711" s="115"/>
      <c r="P711" s="115"/>
      <c r="Q711" s="115"/>
      <c r="R711" s="115"/>
      <c r="S711" s="115"/>
      <c r="T711" s="115"/>
      <c r="U711" s="115"/>
      <c r="V711" s="115"/>
      <c r="W711" s="115"/>
      <c r="X711" s="115"/>
      <c r="Y711" s="115"/>
      <c r="Z711" s="115"/>
      <c r="AA711" s="115"/>
      <c r="AB711" s="115"/>
      <c r="AC711" s="115"/>
      <c r="AD711" s="115"/>
      <c r="AE711" s="115"/>
      <c r="AF711" s="115"/>
      <c r="AG711" s="115"/>
      <c r="AH711" s="115"/>
      <c r="AI711" s="115"/>
      <c r="AJ711" s="115"/>
      <c r="AK711" s="115"/>
      <c r="AL711" s="115"/>
      <c r="AM711" s="115"/>
      <c r="AN711" s="115"/>
      <c r="AO711" s="115"/>
      <c r="AP711" s="115"/>
      <c r="AQ711" s="115"/>
      <c r="AR711" s="115"/>
      <c r="AS711" s="115"/>
      <c r="AT711" s="115"/>
      <c r="AU711" s="115"/>
      <c r="AV711" s="115"/>
      <c r="AW711" s="115"/>
      <c r="AX711" s="115"/>
      <c r="AY711" s="115"/>
      <c r="AZ711" s="115"/>
      <c r="BA711" s="115"/>
      <c r="BB711" s="115"/>
      <c r="BC711" s="115"/>
      <c r="BD711" s="115"/>
      <c r="BE711" s="115"/>
      <c r="BF711" s="115"/>
      <c r="BG711" s="115"/>
      <c r="BH711" s="115"/>
      <c r="BI711" s="115"/>
      <c r="BJ711" s="115"/>
      <c r="BK711" s="115"/>
      <c r="BL711" s="115"/>
      <c r="BM711" s="115"/>
      <c r="BN711" s="115"/>
      <c r="BO711" s="115"/>
      <c r="BP711" s="114"/>
      <c r="BQ711" s="114"/>
      <c r="BR711" s="114"/>
    </row>
    <row r="712" ht="15.75" customHeight="1">
      <c r="A712" s="114"/>
      <c r="B712" s="114"/>
      <c r="C712" s="114"/>
      <c r="D712" s="114"/>
      <c r="E712" s="114"/>
      <c r="F712" s="114"/>
      <c r="G712" s="114"/>
      <c r="H712" s="115"/>
      <c r="I712" s="115"/>
      <c r="J712" s="115"/>
      <c r="K712" s="115"/>
      <c r="L712" s="115"/>
      <c r="M712" s="115"/>
      <c r="N712" s="115"/>
      <c r="O712" s="115"/>
      <c r="P712" s="115"/>
      <c r="Q712" s="115"/>
      <c r="R712" s="115"/>
      <c r="S712" s="115"/>
      <c r="T712" s="115"/>
      <c r="U712" s="115"/>
      <c r="V712" s="115"/>
      <c r="W712" s="115"/>
      <c r="X712" s="115"/>
      <c r="Y712" s="115"/>
      <c r="Z712" s="115"/>
      <c r="AA712" s="115"/>
      <c r="AB712" s="115"/>
      <c r="AC712" s="115"/>
      <c r="AD712" s="115"/>
      <c r="AE712" s="115"/>
      <c r="AF712" s="115"/>
      <c r="AG712" s="115"/>
      <c r="AH712" s="115"/>
      <c r="AI712" s="115"/>
      <c r="AJ712" s="115"/>
      <c r="AK712" s="115"/>
      <c r="AL712" s="115"/>
      <c r="AM712" s="115"/>
      <c r="AN712" s="115"/>
      <c r="AO712" s="115"/>
      <c r="AP712" s="115"/>
      <c r="AQ712" s="115"/>
      <c r="AR712" s="115"/>
      <c r="AS712" s="115"/>
      <c r="AT712" s="115"/>
      <c r="AU712" s="115"/>
      <c r="AV712" s="115"/>
      <c r="AW712" s="115"/>
      <c r="AX712" s="115"/>
      <c r="AY712" s="115"/>
      <c r="AZ712" s="115"/>
      <c r="BA712" s="115"/>
      <c r="BB712" s="115"/>
      <c r="BC712" s="115"/>
      <c r="BD712" s="115"/>
      <c r="BE712" s="115"/>
      <c r="BF712" s="115"/>
      <c r="BG712" s="115"/>
      <c r="BH712" s="115"/>
      <c r="BI712" s="115"/>
      <c r="BJ712" s="115"/>
      <c r="BK712" s="115"/>
      <c r="BL712" s="115"/>
      <c r="BM712" s="115"/>
      <c r="BN712" s="115"/>
      <c r="BO712" s="115"/>
      <c r="BP712" s="114"/>
      <c r="BQ712" s="114"/>
      <c r="BR712" s="114"/>
    </row>
    <row r="713" ht="15.75" customHeight="1">
      <c r="A713" s="114"/>
      <c r="B713" s="114"/>
      <c r="C713" s="114"/>
      <c r="D713" s="114"/>
      <c r="E713" s="114"/>
      <c r="F713" s="114"/>
      <c r="G713" s="114"/>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5"/>
      <c r="AD713" s="115"/>
      <c r="AE713" s="115"/>
      <c r="AF713" s="115"/>
      <c r="AG713" s="115"/>
      <c r="AH713" s="115"/>
      <c r="AI713" s="115"/>
      <c r="AJ713" s="115"/>
      <c r="AK713" s="115"/>
      <c r="AL713" s="115"/>
      <c r="AM713" s="115"/>
      <c r="AN713" s="115"/>
      <c r="AO713" s="115"/>
      <c r="AP713" s="115"/>
      <c r="AQ713" s="115"/>
      <c r="AR713" s="115"/>
      <c r="AS713" s="115"/>
      <c r="AT713" s="115"/>
      <c r="AU713" s="115"/>
      <c r="AV713" s="115"/>
      <c r="AW713" s="115"/>
      <c r="AX713" s="115"/>
      <c r="AY713" s="115"/>
      <c r="AZ713" s="115"/>
      <c r="BA713" s="115"/>
      <c r="BB713" s="115"/>
      <c r="BC713" s="115"/>
      <c r="BD713" s="115"/>
      <c r="BE713" s="115"/>
      <c r="BF713" s="115"/>
      <c r="BG713" s="115"/>
      <c r="BH713" s="115"/>
      <c r="BI713" s="115"/>
      <c r="BJ713" s="115"/>
      <c r="BK713" s="115"/>
      <c r="BL713" s="115"/>
      <c r="BM713" s="115"/>
      <c r="BN713" s="115"/>
      <c r="BO713" s="115"/>
      <c r="BP713" s="114"/>
      <c r="BQ713" s="114"/>
      <c r="BR713" s="114"/>
    </row>
    <row r="714" ht="15.75" customHeight="1">
      <c r="A714" s="114"/>
      <c r="B714" s="114"/>
      <c r="C714" s="114"/>
      <c r="D714" s="114"/>
      <c r="E714" s="114"/>
      <c r="F714" s="114"/>
      <c r="G714" s="114"/>
      <c r="H714" s="115"/>
      <c r="I714" s="115"/>
      <c r="J714" s="115"/>
      <c r="K714" s="115"/>
      <c r="L714" s="115"/>
      <c r="M714" s="115"/>
      <c r="N714" s="115"/>
      <c r="O714" s="115"/>
      <c r="P714" s="115"/>
      <c r="Q714" s="115"/>
      <c r="R714" s="115"/>
      <c r="S714" s="115"/>
      <c r="T714" s="115"/>
      <c r="U714" s="115"/>
      <c r="V714" s="115"/>
      <c r="W714" s="115"/>
      <c r="X714" s="115"/>
      <c r="Y714" s="115"/>
      <c r="Z714" s="115"/>
      <c r="AA714" s="115"/>
      <c r="AB714" s="115"/>
      <c r="AC714" s="115"/>
      <c r="AD714" s="115"/>
      <c r="AE714" s="115"/>
      <c r="AF714" s="115"/>
      <c r="AG714" s="115"/>
      <c r="AH714" s="115"/>
      <c r="AI714" s="115"/>
      <c r="AJ714" s="115"/>
      <c r="AK714" s="115"/>
      <c r="AL714" s="115"/>
      <c r="AM714" s="115"/>
      <c r="AN714" s="115"/>
      <c r="AO714" s="115"/>
      <c r="AP714" s="115"/>
      <c r="AQ714" s="115"/>
      <c r="AR714" s="115"/>
      <c r="AS714" s="115"/>
      <c r="AT714" s="115"/>
      <c r="AU714" s="115"/>
      <c r="AV714" s="115"/>
      <c r="AW714" s="115"/>
      <c r="AX714" s="115"/>
      <c r="AY714" s="115"/>
      <c r="AZ714" s="115"/>
      <c r="BA714" s="115"/>
      <c r="BB714" s="115"/>
      <c r="BC714" s="115"/>
      <c r="BD714" s="115"/>
      <c r="BE714" s="115"/>
      <c r="BF714" s="115"/>
      <c r="BG714" s="115"/>
      <c r="BH714" s="115"/>
      <c r="BI714" s="115"/>
      <c r="BJ714" s="115"/>
      <c r="BK714" s="115"/>
      <c r="BL714" s="115"/>
      <c r="BM714" s="115"/>
      <c r="BN714" s="115"/>
      <c r="BO714" s="115"/>
      <c r="BP714" s="114"/>
      <c r="BQ714" s="114"/>
      <c r="BR714" s="114"/>
    </row>
    <row r="715" ht="15.75" customHeight="1">
      <c r="A715" s="114"/>
      <c r="B715" s="114"/>
      <c r="C715" s="114"/>
      <c r="D715" s="114"/>
      <c r="E715" s="114"/>
      <c r="F715" s="114"/>
      <c r="G715" s="114"/>
      <c r="H715" s="115"/>
      <c r="I715" s="115"/>
      <c r="J715" s="115"/>
      <c r="K715" s="115"/>
      <c r="L715" s="115"/>
      <c r="M715" s="115"/>
      <c r="N715" s="115"/>
      <c r="O715" s="115"/>
      <c r="P715" s="115"/>
      <c r="Q715" s="115"/>
      <c r="R715" s="115"/>
      <c r="S715" s="115"/>
      <c r="T715" s="115"/>
      <c r="U715" s="115"/>
      <c r="V715" s="115"/>
      <c r="W715" s="115"/>
      <c r="X715" s="115"/>
      <c r="Y715" s="115"/>
      <c r="Z715" s="115"/>
      <c r="AA715" s="115"/>
      <c r="AB715" s="115"/>
      <c r="AC715" s="115"/>
      <c r="AD715" s="115"/>
      <c r="AE715" s="115"/>
      <c r="AF715" s="115"/>
      <c r="AG715" s="115"/>
      <c r="AH715" s="115"/>
      <c r="AI715" s="115"/>
      <c r="AJ715" s="115"/>
      <c r="AK715" s="115"/>
      <c r="AL715" s="115"/>
      <c r="AM715" s="115"/>
      <c r="AN715" s="115"/>
      <c r="AO715" s="115"/>
      <c r="AP715" s="115"/>
      <c r="AQ715" s="115"/>
      <c r="AR715" s="115"/>
      <c r="AS715" s="115"/>
      <c r="AT715" s="115"/>
      <c r="AU715" s="115"/>
      <c r="AV715" s="115"/>
      <c r="AW715" s="115"/>
      <c r="AX715" s="115"/>
      <c r="AY715" s="115"/>
      <c r="AZ715" s="115"/>
      <c r="BA715" s="115"/>
      <c r="BB715" s="115"/>
      <c r="BC715" s="115"/>
      <c r="BD715" s="115"/>
      <c r="BE715" s="115"/>
      <c r="BF715" s="115"/>
      <c r="BG715" s="115"/>
      <c r="BH715" s="115"/>
      <c r="BI715" s="115"/>
      <c r="BJ715" s="115"/>
      <c r="BK715" s="115"/>
      <c r="BL715" s="115"/>
      <c r="BM715" s="115"/>
      <c r="BN715" s="115"/>
      <c r="BO715" s="115"/>
      <c r="BP715" s="114"/>
      <c r="BQ715" s="114"/>
      <c r="BR715" s="114"/>
    </row>
    <row r="716" ht="15.75" customHeight="1">
      <c r="A716" s="114"/>
      <c r="B716" s="114"/>
      <c r="C716" s="114"/>
      <c r="D716" s="114"/>
      <c r="E716" s="114"/>
      <c r="F716" s="114"/>
      <c r="G716" s="114"/>
      <c r="H716" s="115"/>
      <c r="I716" s="115"/>
      <c r="J716" s="115"/>
      <c r="K716" s="115"/>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G716" s="115"/>
      <c r="AH716" s="115"/>
      <c r="AI716" s="115"/>
      <c r="AJ716" s="115"/>
      <c r="AK716" s="115"/>
      <c r="AL716" s="115"/>
      <c r="AM716" s="115"/>
      <c r="AN716" s="115"/>
      <c r="AO716" s="115"/>
      <c r="AP716" s="115"/>
      <c r="AQ716" s="115"/>
      <c r="AR716" s="115"/>
      <c r="AS716" s="115"/>
      <c r="AT716" s="115"/>
      <c r="AU716" s="115"/>
      <c r="AV716" s="115"/>
      <c r="AW716" s="115"/>
      <c r="AX716" s="115"/>
      <c r="AY716" s="115"/>
      <c r="AZ716" s="115"/>
      <c r="BA716" s="115"/>
      <c r="BB716" s="115"/>
      <c r="BC716" s="115"/>
      <c r="BD716" s="115"/>
      <c r="BE716" s="115"/>
      <c r="BF716" s="115"/>
      <c r="BG716" s="115"/>
      <c r="BH716" s="115"/>
      <c r="BI716" s="115"/>
      <c r="BJ716" s="115"/>
      <c r="BK716" s="115"/>
      <c r="BL716" s="115"/>
      <c r="BM716" s="115"/>
      <c r="BN716" s="115"/>
      <c r="BO716" s="115"/>
      <c r="BP716" s="114"/>
      <c r="BQ716" s="114"/>
      <c r="BR716" s="114"/>
    </row>
    <row r="717" ht="15.75" customHeight="1">
      <c r="A717" s="114"/>
      <c r="B717" s="114"/>
      <c r="C717" s="114"/>
      <c r="D717" s="114"/>
      <c r="E717" s="114"/>
      <c r="F717" s="114"/>
      <c r="G717" s="114"/>
      <c r="H717" s="115"/>
      <c r="I717" s="115"/>
      <c r="J717" s="115"/>
      <c r="K717" s="115"/>
      <c r="L717" s="115"/>
      <c r="M717" s="115"/>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c r="AK717" s="115"/>
      <c r="AL717" s="115"/>
      <c r="AM717" s="115"/>
      <c r="AN717" s="115"/>
      <c r="AO717" s="115"/>
      <c r="AP717" s="115"/>
      <c r="AQ717" s="115"/>
      <c r="AR717" s="115"/>
      <c r="AS717" s="115"/>
      <c r="AT717" s="115"/>
      <c r="AU717" s="115"/>
      <c r="AV717" s="115"/>
      <c r="AW717" s="115"/>
      <c r="AX717" s="115"/>
      <c r="AY717" s="115"/>
      <c r="AZ717" s="115"/>
      <c r="BA717" s="115"/>
      <c r="BB717" s="115"/>
      <c r="BC717" s="115"/>
      <c r="BD717" s="115"/>
      <c r="BE717" s="115"/>
      <c r="BF717" s="115"/>
      <c r="BG717" s="115"/>
      <c r="BH717" s="115"/>
      <c r="BI717" s="115"/>
      <c r="BJ717" s="115"/>
      <c r="BK717" s="115"/>
      <c r="BL717" s="115"/>
      <c r="BM717" s="115"/>
      <c r="BN717" s="115"/>
      <c r="BO717" s="115"/>
      <c r="BP717" s="114"/>
      <c r="BQ717" s="114"/>
      <c r="BR717" s="114"/>
    </row>
    <row r="718" ht="15.75" customHeight="1">
      <c r="A718" s="114"/>
      <c r="B718" s="114"/>
      <c r="C718" s="114"/>
      <c r="D718" s="114"/>
      <c r="E718" s="114"/>
      <c r="F718" s="114"/>
      <c r="G718" s="114"/>
      <c r="H718" s="115"/>
      <c r="I718" s="115"/>
      <c r="J718" s="115"/>
      <c r="K718" s="115"/>
      <c r="L718" s="115"/>
      <c r="M718" s="115"/>
      <c r="N718" s="115"/>
      <c r="O718" s="115"/>
      <c r="P718" s="115"/>
      <c r="Q718" s="115"/>
      <c r="R718" s="115"/>
      <c r="S718" s="115"/>
      <c r="T718" s="115"/>
      <c r="U718" s="115"/>
      <c r="V718" s="115"/>
      <c r="W718" s="115"/>
      <c r="X718" s="115"/>
      <c r="Y718" s="115"/>
      <c r="Z718" s="115"/>
      <c r="AA718" s="115"/>
      <c r="AB718" s="115"/>
      <c r="AC718" s="115"/>
      <c r="AD718" s="115"/>
      <c r="AE718" s="115"/>
      <c r="AF718" s="115"/>
      <c r="AG718" s="115"/>
      <c r="AH718" s="115"/>
      <c r="AI718" s="115"/>
      <c r="AJ718" s="115"/>
      <c r="AK718" s="115"/>
      <c r="AL718" s="115"/>
      <c r="AM718" s="115"/>
      <c r="AN718" s="115"/>
      <c r="AO718" s="115"/>
      <c r="AP718" s="115"/>
      <c r="AQ718" s="115"/>
      <c r="AR718" s="115"/>
      <c r="AS718" s="115"/>
      <c r="AT718" s="115"/>
      <c r="AU718" s="115"/>
      <c r="AV718" s="115"/>
      <c r="AW718" s="115"/>
      <c r="AX718" s="115"/>
      <c r="AY718" s="115"/>
      <c r="AZ718" s="115"/>
      <c r="BA718" s="115"/>
      <c r="BB718" s="115"/>
      <c r="BC718" s="115"/>
      <c r="BD718" s="115"/>
      <c r="BE718" s="115"/>
      <c r="BF718" s="115"/>
      <c r="BG718" s="115"/>
      <c r="BH718" s="115"/>
      <c r="BI718" s="115"/>
      <c r="BJ718" s="115"/>
      <c r="BK718" s="115"/>
      <c r="BL718" s="115"/>
      <c r="BM718" s="115"/>
      <c r="BN718" s="115"/>
      <c r="BO718" s="115"/>
      <c r="BP718" s="114"/>
      <c r="BQ718" s="114"/>
      <c r="BR718" s="114"/>
    </row>
    <row r="719" ht="15.75" customHeight="1">
      <c r="A719" s="114"/>
      <c r="B719" s="114"/>
      <c r="C719" s="114"/>
      <c r="D719" s="114"/>
      <c r="E719" s="114"/>
      <c r="F719" s="114"/>
      <c r="G719" s="114"/>
      <c r="H719" s="115"/>
      <c r="I719" s="115"/>
      <c r="J719" s="115"/>
      <c r="K719" s="115"/>
      <c r="L719" s="115"/>
      <c r="M719" s="115"/>
      <c r="N719" s="115"/>
      <c r="O719" s="115"/>
      <c r="P719" s="115"/>
      <c r="Q719" s="115"/>
      <c r="R719" s="115"/>
      <c r="S719" s="115"/>
      <c r="T719" s="115"/>
      <c r="U719" s="115"/>
      <c r="V719" s="115"/>
      <c r="W719" s="115"/>
      <c r="X719" s="115"/>
      <c r="Y719" s="115"/>
      <c r="Z719" s="115"/>
      <c r="AA719" s="115"/>
      <c r="AB719" s="115"/>
      <c r="AC719" s="115"/>
      <c r="AD719" s="115"/>
      <c r="AE719" s="115"/>
      <c r="AF719" s="115"/>
      <c r="AG719" s="115"/>
      <c r="AH719" s="115"/>
      <c r="AI719" s="115"/>
      <c r="AJ719" s="115"/>
      <c r="AK719" s="115"/>
      <c r="AL719" s="115"/>
      <c r="AM719" s="115"/>
      <c r="AN719" s="115"/>
      <c r="AO719" s="115"/>
      <c r="AP719" s="115"/>
      <c r="AQ719" s="115"/>
      <c r="AR719" s="115"/>
      <c r="AS719" s="115"/>
      <c r="AT719" s="115"/>
      <c r="AU719" s="115"/>
      <c r="AV719" s="115"/>
      <c r="AW719" s="115"/>
      <c r="AX719" s="115"/>
      <c r="AY719" s="115"/>
      <c r="AZ719" s="115"/>
      <c r="BA719" s="115"/>
      <c r="BB719" s="115"/>
      <c r="BC719" s="115"/>
      <c r="BD719" s="115"/>
      <c r="BE719" s="115"/>
      <c r="BF719" s="115"/>
      <c r="BG719" s="115"/>
      <c r="BH719" s="115"/>
      <c r="BI719" s="115"/>
      <c r="BJ719" s="115"/>
      <c r="BK719" s="115"/>
      <c r="BL719" s="115"/>
      <c r="BM719" s="115"/>
      <c r="BN719" s="115"/>
      <c r="BO719" s="115"/>
      <c r="BP719" s="114"/>
      <c r="BQ719" s="114"/>
      <c r="BR719" s="114"/>
    </row>
    <row r="720" ht="15.75" customHeight="1">
      <c r="A720" s="114"/>
      <c r="B720" s="114"/>
      <c r="C720" s="114"/>
      <c r="D720" s="114"/>
      <c r="E720" s="114"/>
      <c r="F720" s="114"/>
      <c r="G720" s="114"/>
      <c r="H720" s="115"/>
      <c r="I720" s="115"/>
      <c r="J720" s="115"/>
      <c r="K720" s="115"/>
      <c r="L720" s="115"/>
      <c r="M720" s="115"/>
      <c r="N720" s="115"/>
      <c r="O720" s="115"/>
      <c r="P720" s="115"/>
      <c r="Q720" s="115"/>
      <c r="R720" s="115"/>
      <c r="S720" s="115"/>
      <c r="T720" s="115"/>
      <c r="U720" s="115"/>
      <c r="V720" s="115"/>
      <c r="W720" s="115"/>
      <c r="X720" s="115"/>
      <c r="Y720" s="115"/>
      <c r="Z720" s="115"/>
      <c r="AA720" s="115"/>
      <c r="AB720" s="115"/>
      <c r="AC720" s="115"/>
      <c r="AD720" s="115"/>
      <c r="AE720" s="115"/>
      <c r="AF720" s="115"/>
      <c r="AG720" s="115"/>
      <c r="AH720" s="115"/>
      <c r="AI720" s="115"/>
      <c r="AJ720" s="115"/>
      <c r="AK720" s="115"/>
      <c r="AL720" s="115"/>
      <c r="AM720" s="115"/>
      <c r="AN720" s="115"/>
      <c r="AO720" s="115"/>
      <c r="AP720" s="115"/>
      <c r="AQ720" s="115"/>
      <c r="AR720" s="115"/>
      <c r="AS720" s="115"/>
      <c r="AT720" s="115"/>
      <c r="AU720" s="115"/>
      <c r="AV720" s="115"/>
      <c r="AW720" s="115"/>
      <c r="AX720" s="115"/>
      <c r="AY720" s="115"/>
      <c r="AZ720" s="115"/>
      <c r="BA720" s="115"/>
      <c r="BB720" s="115"/>
      <c r="BC720" s="115"/>
      <c r="BD720" s="115"/>
      <c r="BE720" s="115"/>
      <c r="BF720" s="115"/>
      <c r="BG720" s="115"/>
      <c r="BH720" s="115"/>
      <c r="BI720" s="115"/>
      <c r="BJ720" s="115"/>
      <c r="BK720" s="115"/>
      <c r="BL720" s="115"/>
      <c r="BM720" s="115"/>
      <c r="BN720" s="115"/>
      <c r="BO720" s="115"/>
      <c r="BP720" s="114"/>
      <c r="BQ720" s="114"/>
      <c r="BR720" s="114"/>
    </row>
    <row r="721" ht="15.75" customHeight="1">
      <c r="A721" s="114"/>
      <c r="B721" s="114"/>
      <c r="C721" s="114"/>
      <c r="D721" s="114"/>
      <c r="E721" s="114"/>
      <c r="F721" s="114"/>
      <c r="G721" s="114"/>
      <c r="H721" s="115"/>
      <c r="I721" s="115"/>
      <c r="J721" s="115"/>
      <c r="K721" s="115"/>
      <c r="L721" s="115"/>
      <c r="M721" s="115"/>
      <c r="N721" s="115"/>
      <c r="O721" s="115"/>
      <c r="P721" s="115"/>
      <c r="Q721" s="115"/>
      <c r="R721" s="115"/>
      <c r="S721" s="115"/>
      <c r="T721" s="115"/>
      <c r="U721" s="115"/>
      <c r="V721" s="115"/>
      <c r="W721" s="115"/>
      <c r="X721" s="115"/>
      <c r="Y721" s="115"/>
      <c r="Z721" s="115"/>
      <c r="AA721" s="115"/>
      <c r="AB721" s="115"/>
      <c r="AC721" s="115"/>
      <c r="AD721" s="115"/>
      <c r="AE721" s="115"/>
      <c r="AF721" s="115"/>
      <c r="AG721" s="115"/>
      <c r="AH721" s="115"/>
      <c r="AI721" s="115"/>
      <c r="AJ721" s="115"/>
      <c r="AK721" s="115"/>
      <c r="AL721" s="115"/>
      <c r="AM721" s="115"/>
      <c r="AN721" s="115"/>
      <c r="AO721" s="115"/>
      <c r="AP721" s="115"/>
      <c r="AQ721" s="115"/>
      <c r="AR721" s="115"/>
      <c r="AS721" s="115"/>
      <c r="AT721" s="115"/>
      <c r="AU721" s="115"/>
      <c r="AV721" s="115"/>
      <c r="AW721" s="115"/>
      <c r="AX721" s="115"/>
      <c r="AY721" s="115"/>
      <c r="AZ721" s="115"/>
      <c r="BA721" s="115"/>
      <c r="BB721" s="115"/>
      <c r="BC721" s="115"/>
      <c r="BD721" s="115"/>
      <c r="BE721" s="115"/>
      <c r="BF721" s="115"/>
      <c r="BG721" s="115"/>
      <c r="BH721" s="115"/>
      <c r="BI721" s="115"/>
      <c r="BJ721" s="115"/>
      <c r="BK721" s="115"/>
      <c r="BL721" s="115"/>
      <c r="BM721" s="115"/>
      <c r="BN721" s="115"/>
      <c r="BO721" s="115"/>
      <c r="BP721" s="114"/>
      <c r="BQ721" s="114"/>
      <c r="BR721" s="114"/>
    </row>
    <row r="722" ht="15.75" customHeight="1">
      <c r="A722" s="114"/>
      <c r="B722" s="114"/>
      <c r="C722" s="114"/>
      <c r="D722" s="114"/>
      <c r="E722" s="114"/>
      <c r="F722" s="114"/>
      <c r="G722" s="114"/>
      <c r="H722" s="115"/>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5"/>
      <c r="AL722" s="115"/>
      <c r="AM722" s="115"/>
      <c r="AN722" s="115"/>
      <c r="AO722" s="115"/>
      <c r="AP722" s="115"/>
      <c r="AQ722" s="115"/>
      <c r="AR722" s="115"/>
      <c r="AS722" s="115"/>
      <c r="AT722" s="115"/>
      <c r="AU722" s="115"/>
      <c r="AV722" s="115"/>
      <c r="AW722" s="115"/>
      <c r="AX722" s="115"/>
      <c r="AY722" s="115"/>
      <c r="AZ722" s="115"/>
      <c r="BA722" s="115"/>
      <c r="BB722" s="115"/>
      <c r="BC722" s="115"/>
      <c r="BD722" s="115"/>
      <c r="BE722" s="115"/>
      <c r="BF722" s="115"/>
      <c r="BG722" s="115"/>
      <c r="BH722" s="115"/>
      <c r="BI722" s="115"/>
      <c r="BJ722" s="115"/>
      <c r="BK722" s="115"/>
      <c r="BL722" s="115"/>
      <c r="BM722" s="115"/>
      <c r="BN722" s="115"/>
      <c r="BO722" s="115"/>
      <c r="BP722" s="114"/>
      <c r="BQ722" s="114"/>
      <c r="BR722" s="114"/>
    </row>
    <row r="723" ht="15.75" customHeight="1">
      <c r="A723" s="114"/>
      <c r="B723" s="114"/>
      <c r="C723" s="114"/>
      <c r="D723" s="114"/>
      <c r="E723" s="114"/>
      <c r="F723" s="114"/>
      <c r="G723" s="114"/>
      <c r="H723" s="115"/>
      <c r="I723" s="115"/>
      <c r="J723" s="115"/>
      <c r="K723" s="115"/>
      <c r="L723" s="115"/>
      <c r="M723" s="115"/>
      <c r="N723" s="115"/>
      <c r="O723" s="115"/>
      <c r="P723" s="115"/>
      <c r="Q723" s="115"/>
      <c r="R723" s="115"/>
      <c r="S723" s="115"/>
      <c r="T723" s="115"/>
      <c r="U723" s="115"/>
      <c r="V723" s="115"/>
      <c r="W723" s="115"/>
      <c r="X723" s="115"/>
      <c r="Y723" s="115"/>
      <c r="Z723" s="115"/>
      <c r="AA723" s="115"/>
      <c r="AB723" s="115"/>
      <c r="AC723" s="115"/>
      <c r="AD723" s="115"/>
      <c r="AE723" s="115"/>
      <c r="AF723" s="115"/>
      <c r="AG723" s="115"/>
      <c r="AH723" s="115"/>
      <c r="AI723" s="115"/>
      <c r="AJ723" s="115"/>
      <c r="AK723" s="115"/>
      <c r="AL723" s="115"/>
      <c r="AM723" s="115"/>
      <c r="AN723" s="115"/>
      <c r="AO723" s="115"/>
      <c r="AP723" s="115"/>
      <c r="AQ723" s="115"/>
      <c r="AR723" s="115"/>
      <c r="AS723" s="115"/>
      <c r="AT723" s="115"/>
      <c r="AU723" s="115"/>
      <c r="AV723" s="115"/>
      <c r="AW723" s="115"/>
      <c r="AX723" s="115"/>
      <c r="AY723" s="115"/>
      <c r="AZ723" s="115"/>
      <c r="BA723" s="115"/>
      <c r="BB723" s="115"/>
      <c r="BC723" s="115"/>
      <c r="BD723" s="115"/>
      <c r="BE723" s="115"/>
      <c r="BF723" s="115"/>
      <c r="BG723" s="115"/>
      <c r="BH723" s="115"/>
      <c r="BI723" s="115"/>
      <c r="BJ723" s="115"/>
      <c r="BK723" s="115"/>
      <c r="BL723" s="115"/>
      <c r="BM723" s="115"/>
      <c r="BN723" s="115"/>
      <c r="BO723" s="115"/>
      <c r="BP723" s="114"/>
      <c r="BQ723" s="114"/>
      <c r="BR723" s="114"/>
    </row>
    <row r="724" ht="15.75" customHeight="1">
      <c r="A724" s="114"/>
      <c r="B724" s="114"/>
      <c r="C724" s="114"/>
      <c r="D724" s="114"/>
      <c r="E724" s="114"/>
      <c r="F724" s="114"/>
      <c r="G724" s="114"/>
      <c r="H724" s="115"/>
      <c r="I724" s="115"/>
      <c r="J724" s="115"/>
      <c r="K724" s="115"/>
      <c r="L724" s="115"/>
      <c r="M724" s="115"/>
      <c r="N724" s="115"/>
      <c r="O724" s="115"/>
      <c r="P724" s="115"/>
      <c r="Q724" s="115"/>
      <c r="R724" s="115"/>
      <c r="S724" s="115"/>
      <c r="T724" s="115"/>
      <c r="U724" s="115"/>
      <c r="V724" s="115"/>
      <c r="W724" s="115"/>
      <c r="X724" s="115"/>
      <c r="Y724" s="115"/>
      <c r="Z724" s="115"/>
      <c r="AA724" s="115"/>
      <c r="AB724" s="115"/>
      <c r="AC724" s="115"/>
      <c r="AD724" s="115"/>
      <c r="AE724" s="115"/>
      <c r="AF724" s="115"/>
      <c r="AG724" s="115"/>
      <c r="AH724" s="115"/>
      <c r="AI724" s="115"/>
      <c r="AJ724" s="115"/>
      <c r="AK724" s="115"/>
      <c r="AL724" s="115"/>
      <c r="AM724" s="115"/>
      <c r="AN724" s="115"/>
      <c r="AO724" s="115"/>
      <c r="AP724" s="115"/>
      <c r="AQ724" s="115"/>
      <c r="AR724" s="115"/>
      <c r="AS724" s="115"/>
      <c r="AT724" s="115"/>
      <c r="AU724" s="115"/>
      <c r="AV724" s="115"/>
      <c r="AW724" s="115"/>
      <c r="AX724" s="115"/>
      <c r="AY724" s="115"/>
      <c r="AZ724" s="115"/>
      <c r="BA724" s="115"/>
      <c r="BB724" s="115"/>
      <c r="BC724" s="115"/>
      <c r="BD724" s="115"/>
      <c r="BE724" s="115"/>
      <c r="BF724" s="115"/>
      <c r="BG724" s="115"/>
      <c r="BH724" s="115"/>
      <c r="BI724" s="115"/>
      <c r="BJ724" s="115"/>
      <c r="BK724" s="115"/>
      <c r="BL724" s="115"/>
      <c r="BM724" s="115"/>
      <c r="BN724" s="115"/>
      <c r="BO724" s="115"/>
      <c r="BP724" s="114"/>
      <c r="BQ724" s="114"/>
      <c r="BR724" s="114"/>
    </row>
    <row r="725" ht="15.75" customHeight="1">
      <c r="A725" s="114"/>
      <c r="B725" s="114"/>
      <c r="C725" s="114"/>
      <c r="D725" s="114"/>
      <c r="E725" s="114"/>
      <c r="F725" s="114"/>
      <c r="G725" s="114"/>
      <c r="H725" s="115"/>
      <c r="I725" s="115"/>
      <c r="J725" s="115"/>
      <c r="K725" s="115"/>
      <c r="L725" s="115"/>
      <c r="M725" s="115"/>
      <c r="N725" s="115"/>
      <c r="O725" s="115"/>
      <c r="P725" s="115"/>
      <c r="Q725" s="115"/>
      <c r="R725" s="115"/>
      <c r="S725" s="115"/>
      <c r="T725" s="115"/>
      <c r="U725" s="115"/>
      <c r="V725" s="115"/>
      <c r="W725" s="115"/>
      <c r="X725" s="115"/>
      <c r="Y725" s="115"/>
      <c r="Z725" s="115"/>
      <c r="AA725" s="115"/>
      <c r="AB725" s="115"/>
      <c r="AC725" s="115"/>
      <c r="AD725" s="115"/>
      <c r="AE725" s="115"/>
      <c r="AF725" s="115"/>
      <c r="AG725" s="115"/>
      <c r="AH725" s="115"/>
      <c r="AI725" s="115"/>
      <c r="AJ725" s="115"/>
      <c r="AK725" s="115"/>
      <c r="AL725" s="115"/>
      <c r="AM725" s="115"/>
      <c r="AN725" s="115"/>
      <c r="AO725" s="115"/>
      <c r="AP725" s="115"/>
      <c r="AQ725" s="115"/>
      <c r="AR725" s="115"/>
      <c r="AS725" s="115"/>
      <c r="AT725" s="115"/>
      <c r="AU725" s="115"/>
      <c r="AV725" s="115"/>
      <c r="AW725" s="115"/>
      <c r="AX725" s="115"/>
      <c r="AY725" s="115"/>
      <c r="AZ725" s="115"/>
      <c r="BA725" s="115"/>
      <c r="BB725" s="115"/>
      <c r="BC725" s="115"/>
      <c r="BD725" s="115"/>
      <c r="BE725" s="115"/>
      <c r="BF725" s="115"/>
      <c r="BG725" s="115"/>
      <c r="BH725" s="115"/>
      <c r="BI725" s="115"/>
      <c r="BJ725" s="115"/>
      <c r="BK725" s="115"/>
      <c r="BL725" s="115"/>
      <c r="BM725" s="115"/>
      <c r="BN725" s="115"/>
      <c r="BO725" s="115"/>
      <c r="BP725" s="114"/>
      <c r="BQ725" s="114"/>
      <c r="BR725" s="114"/>
    </row>
    <row r="726" ht="15.75" customHeight="1">
      <c r="A726" s="114"/>
      <c r="B726" s="114"/>
      <c r="C726" s="114"/>
      <c r="D726" s="114"/>
      <c r="E726" s="114"/>
      <c r="F726" s="114"/>
      <c r="G726" s="114"/>
      <c r="H726" s="115"/>
      <c r="I726" s="115"/>
      <c r="J726" s="115"/>
      <c r="K726" s="115"/>
      <c r="L726" s="115"/>
      <c r="M726" s="115"/>
      <c r="N726" s="115"/>
      <c r="O726" s="115"/>
      <c r="P726" s="115"/>
      <c r="Q726" s="115"/>
      <c r="R726" s="115"/>
      <c r="S726" s="115"/>
      <c r="T726" s="115"/>
      <c r="U726" s="115"/>
      <c r="V726" s="115"/>
      <c r="W726" s="115"/>
      <c r="X726" s="115"/>
      <c r="Y726" s="115"/>
      <c r="Z726" s="115"/>
      <c r="AA726" s="115"/>
      <c r="AB726" s="115"/>
      <c r="AC726" s="115"/>
      <c r="AD726" s="115"/>
      <c r="AE726" s="115"/>
      <c r="AF726" s="115"/>
      <c r="AG726" s="115"/>
      <c r="AH726" s="115"/>
      <c r="AI726" s="115"/>
      <c r="AJ726" s="115"/>
      <c r="AK726" s="115"/>
      <c r="AL726" s="115"/>
      <c r="AM726" s="115"/>
      <c r="AN726" s="115"/>
      <c r="AO726" s="115"/>
      <c r="AP726" s="115"/>
      <c r="AQ726" s="115"/>
      <c r="AR726" s="115"/>
      <c r="AS726" s="115"/>
      <c r="AT726" s="115"/>
      <c r="AU726" s="115"/>
      <c r="AV726" s="115"/>
      <c r="AW726" s="115"/>
      <c r="AX726" s="115"/>
      <c r="AY726" s="115"/>
      <c r="AZ726" s="115"/>
      <c r="BA726" s="115"/>
      <c r="BB726" s="115"/>
      <c r="BC726" s="115"/>
      <c r="BD726" s="115"/>
      <c r="BE726" s="115"/>
      <c r="BF726" s="115"/>
      <c r="BG726" s="115"/>
      <c r="BH726" s="115"/>
      <c r="BI726" s="115"/>
      <c r="BJ726" s="115"/>
      <c r="BK726" s="115"/>
      <c r="BL726" s="115"/>
      <c r="BM726" s="115"/>
      <c r="BN726" s="115"/>
      <c r="BO726" s="115"/>
      <c r="BP726" s="114"/>
      <c r="BQ726" s="114"/>
      <c r="BR726" s="114"/>
    </row>
    <row r="727" ht="15.75" customHeight="1">
      <c r="A727" s="114"/>
      <c r="B727" s="114"/>
      <c r="C727" s="114"/>
      <c r="D727" s="114"/>
      <c r="E727" s="114"/>
      <c r="F727" s="114"/>
      <c r="G727" s="114"/>
      <c r="H727" s="115"/>
      <c r="I727" s="115"/>
      <c r="J727" s="115"/>
      <c r="K727" s="115"/>
      <c r="L727" s="115"/>
      <c r="M727" s="115"/>
      <c r="N727" s="115"/>
      <c r="O727" s="115"/>
      <c r="P727" s="115"/>
      <c r="Q727" s="115"/>
      <c r="R727" s="115"/>
      <c r="S727" s="115"/>
      <c r="T727" s="115"/>
      <c r="U727" s="115"/>
      <c r="V727" s="115"/>
      <c r="W727" s="115"/>
      <c r="X727" s="115"/>
      <c r="Y727" s="115"/>
      <c r="Z727" s="115"/>
      <c r="AA727" s="115"/>
      <c r="AB727" s="115"/>
      <c r="AC727" s="115"/>
      <c r="AD727" s="115"/>
      <c r="AE727" s="115"/>
      <c r="AF727" s="115"/>
      <c r="AG727" s="115"/>
      <c r="AH727" s="115"/>
      <c r="AI727" s="115"/>
      <c r="AJ727" s="115"/>
      <c r="AK727" s="115"/>
      <c r="AL727" s="115"/>
      <c r="AM727" s="115"/>
      <c r="AN727" s="115"/>
      <c r="AO727" s="115"/>
      <c r="AP727" s="115"/>
      <c r="AQ727" s="115"/>
      <c r="AR727" s="115"/>
      <c r="AS727" s="115"/>
      <c r="AT727" s="115"/>
      <c r="AU727" s="115"/>
      <c r="AV727" s="115"/>
      <c r="AW727" s="115"/>
      <c r="AX727" s="115"/>
      <c r="AY727" s="115"/>
      <c r="AZ727" s="115"/>
      <c r="BA727" s="115"/>
      <c r="BB727" s="115"/>
      <c r="BC727" s="115"/>
      <c r="BD727" s="115"/>
      <c r="BE727" s="115"/>
      <c r="BF727" s="115"/>
      <c r="BG727" s="115"/>
      <c r="BH727" s="115"/>
      <c r="BI727" s="115"/>
      <c r="BJ727" s="115"/>
      <c r="BK727" s="115"/>
      <c r="BL727" s="115"/>
      <c r="BM727" s="115"/>
      <c r="BN727" s="115"/>
      <c r="BO727" s="115"/>
      <c r="BP727" s="114"/>
      <c r="BQ727" s="114"/>
      <c r="BR727" s="114"/>
    </row>
    <row r="728" ht="15.75" customHeight="1">
      <c r="A728" s="114"/>
      <c r="B728" s="114"/>
      <c r="C728" s="114"/>
      <c r="D728" s="114"/>
      <c r="E728" s="114"/>
      <c r="F728" s="114"/>
      <c r="G728" s="114"/>
      <c r="H728" s="115"/>
      <c r="I728" s="115"/>
      <c r="J728" s="115"/>
      <c r="K728" s="115"/>
      <c r="L728" s="115"/>
      <c r="M728" s="115"/>
      <c r="N728" s="115"/>
      <c r="O728" s="115"/>
      <c r="P728" s="115"/>
      <c r="Q728" s="115"/>
      <c r="R728" s="115"/>
      <c r="S728" s="115"/>
      <c r="T728" s="115"/>
      <c r="U728" s="115"/>
      <c r="V728" s="115"/>
      <c r="W728" s="115"/>
      <c r="X728" s="115"/>
      <c r="Y728" s="115"/>
      <c r="Z728" s="115"/>
      <c r="AA728" s="115"/>
      <c r="AB728" s="115"/>
      <c r="AC728" s="115"/>
      <c r="AD728" s="115"/>
      <c r="AE728" s="115"/>
      <c r="AF728" s="115"/>
      <c r="AG728" s="115"/>
      <c r="AH728" s="115"/>
      <c r="AI728" s="115"/>
      <c r="AJ728" s="115"/>
      <c r="AK728" s="115"/>
      <c r="AL728" s="115"/>
      <c r="AM728" s="115"/>
      <c r="AN728" s="115"/>
      <c r="AO728" s="115"/>
      <c r="AP728" s="115"/>
      <c r="AQ728" s="115"/>
      <c r="AR728" s="115"/>
      <c r="AS728" s="115"/>
      <c r="AT728" s="115"/>
      <c r="AU728" s="115"/>
      <c r="AV728" s="115"/>
      <c r="AW728" s="115"/>
      <c r="AX728" s="115"/>
      <c r="AY728" s="115"/>
      <c r="AZ728" s="115"/>
      <c r="BA728" s="115"/>
      <c r="BB728" s="115"/>
      <c r="BC728" s="115"/>
      <c r="BD728" s="115"/>
      <c r="BE728" s="115"/>
      <c r="BF728" s="115"/>
      <c r="BG728" s="115"/>
      <c r="BH728" s="115"/>
      <c r="BI728" s="115"/>
      <c r="BJ728" s="115"/>
      <c r="BK728" s="115"/>
      <c r="BL728" s="115"/>
      <c r="BM728" s="115"/>
      <c r="BN728" s="115"/>
      <c r="BO728" s="115"/>
      <c r="BP728" s="114"/>
      <c r="BQ728" s="114"/>
      <c r="BR728" s="114"/>
    </row>
    <row r="729" ht="15.75" customHeight="1">
      <c r="A729" s="114"/>
      <c r="B729" s="114"/>
      <c r="C729" s="114"/>
      <c r="D729" s="114"/>
      <c r="E729" s="114"/>
      <c r="F729" s="114"/>
      <c r="G729" s="114"/>
      <c r="H729" s="115"/>
      <c r="I729" s="115"/>
      <c r="J729" s="115"/>
      <c r="K729" s="115"/>
      <c r="L729" s="115"/>
      <c r="M729" s="115"/>
      <c r="N729" s="115"/>
      <c r="O729" s="115"/>
      <c r="P729" s="115"/>
      <c r="Q729" s="115"/>
      <c r="R729" s="115"/>
      <c r="S729" s="115"/>
      <c r="T729" s="115"/>
      <c r="U729" s="115"/>
      <c r="V729" s="115"/>
      <c r="W729" s="115"/>
      <c r="X729" s="115"/>
      <c r="Y729" s="115"/>
      <c r="Z729" s="115"/>
      <c r="AA729" s="115"/>
      <c r="AB729" s="115"/>
      <c r="AC729" s="115"/>
      <c r="AD729" s="115"/>
      <c r="AE729" s="115"/>
      <c r="AF729" s="115"/>
      <c r="AG729" s="115"/>
      <c r="AH729" s="115"/>
      <c r="AI729" s="115"/>
      <c r="AJ729" s="115"/>
      <c r="AK729" s="115"/>
      <c r="AL729" s="115"/>
      <c r="AM729" s="115"/>
      <c r="AN729" s="115"/>
      <c r="AO729" s="115"/>
      <c r="AP729" s="115"/>
      <c r="AQ729" s="115"/>
      <c r="AR729" s="115"/>
      <c r="AS729" s="115"/>
      <c r="AT729" s="115"/>
      <c r="AU729" s="115"/>
      <c r="AV729" s="115"/>
      <c r="AW729" s="115"/>
      <c r="AX729" s="115"/>
      <c r="AY729" s="115"/>
      <c r="AZ729" s="115"/>
      <c r="BA729" s="115"/>
      <c r="BB729" s="115"/>
      <c r="BC729" s="115"/>
      <c r="BD729" s="115"/>
      <c r="BE729" s="115"/>
      <c r="BF729" s="115"/>
      <c r="BG729" s="115"/>
      <c r="BH729" s="115"/>
      <c r="BI729" s="115"/>
      <c r="BJ729" s="115"/>
      <c r="BK729" s="115"/>
      <c r="BL729" s="115"/>
      <c r="BM729" s="115"/>
      <c r="BN729" s="115"/>
      <c r="BO729" s="115"/>
      <c r="BP729" s="114"/>
      <c r="BQ729" s="114"/>
      <c r="BR729" s="114"/>
    </row>
    <row r="730" ht="15.75" customHeight="1">
      <c r="A730" s="114"/>
      <c r="B730" s="114"/>
      <c r="C730" s="114"/>
      <c r="D730" s="114"/>
      <c r="E730" s="114"/>
      <c r="F730" s="114"/>
      <c r="G730" s="114"/>
      <c r="H730" s="115"/>
      <c r="I730" s="115"/>
      <c r="J730" s="115"/>
      <c r="K730" s="115"/>
      <c r="L730" s="115"/>
      <c r="M730" s="115"/>
      <c r="N730" s="115"/>
      <c r="O730" s="115"/>
      <c r="P730" s="115"/>
      <c r="Q730" s="115"/>
      <c r="R730" s="115"/>
      <c r="S730" s="115"/>
      <c r="T730" s="115"/>
      <c r="U730" s="115"/>
      <c r="V730" s="115"/>
      <c r="W730" s="115"/>
      <c r="X730" s="115"/>
      <c r="Y730" s="115"/>
      <c r="Z730" s="115"/>
      <c r="AA730" s="115"/>
      <c r="AB730" s="115"/>
      <c r="AC730" s="115"/>
      <c r="AD730" s="115"/>
      <c r="AE730" s="115"/>
      <c r="AF730" s="115"/>
      <c r="AG730" s="115"/>
      <c r="AH730" s="115"/>
      <c r="AI730" s="115"/>
      <c r="AJ730" s="115"/>
      <c r="AK730" s="115"/>
      <c r="AL730" s="115"/>
      <c r="AM730" s="115"/>
      <c r="AN730" s="115"/>
      <c r="AO730" s="115"/>
      <c r="AP730" s="115"/>
      <c r="AQ730" s="115"/>
      <c r="AR730" s="115"/>
      <c r="AS730" s="115"/>
      <c r="AT730" s="115"/>
      <c r="AU730" s="115"/>
      <c r="AV730" s="115"/>
      <c r="AW730" s="115"/>
      <c r="AX730" s="115"/>
      <c r="AY730" s="115"/>
      <c r="AZ730" s="115"/>
      <c r="BA730" s="115"/>
      <c r="BB730" s="115"/>
      <c r="BC730" s="115"/>
      <c r="BD730" s="115"/>
      <c r="BE730" s="115"/>
      <c r="BF730" s="115"/>
      <c r="BG730" s="115"/>
      <c r="BH730" s="115"/>
      <c r="BI730" s="115"/>
      <c r="BJ730" s="115"/>
      <c r="BK730" s="115"/>
      <c r="BL730" s="115"/>
      <c r="BM730" s="115"/>
      <c r="BN730" s="115"/>
      <c r="BO730" s="115"/>
      <c r="BP730" s="114"/>
      <c r="BQ730" s="114"/>
      <c r="BR730" s="114"/>
    </row>
    <row r="731" ht="15.75" customHeight="1">
      <c r="A731" s="114"/>
      <c r="B731" s="114"/>
      <c r="C731" s="114"/>
      <c r="D731" s="114"/>
      <c r="E731" s="114"/>
      <c r="F731" s="114"/>
      <c r="G731" s="114"/>
      <c r="H731" s="115"/>
      <c r="I731" s="115"/>
      <c r="J731" s="115"/>
      <c r="K731" s="115"/>
      <c r="L731" s="115"/>
      <c r="M731" s="115"/>
      <c r="N731" s="115"/>
      <c r="O731" s="115"/>
      <c r="P731" s="115"/>
      <c r="Q731" s="115"/>
      <c r="R731" s="115"/>
      <c r="S731" s="115"/>
      <c r="T731" s="115"/>
      <c r="U731" s="115"/>
      <c r="V731" s="115"/>
      <c r="W731" s="115"/>
      <c r="X731" s="115"/>
      <c r="Y731" s="115"/>
      <c r="Z731" s="115"/>
      <c r="AA731" s="115"/>
      <c r="AB731" s="115"/>
      <c r="AC731" s="115"/>
      <c r="AD731" s="115"/>
      <c r="AE731" s="115"/>
      <c r="AF731" s="115"/>
      <c r="AG731" s="115"/>
      <c r="AH731" s="115"/>
      <c r="AI731" s="115"/>
      <c r="AJ731" s="115"/>
      <c r="AK731" s="115"/>
      <c r="AL731" s="115"/>
      <c r="AM731" s="115"/>
      <c r="AN731" s="115"/>
      <c r="AO731" s="115"/>
      <c r="AP731" s="115"/>
      <c r="AQ731" s="115"/>
      <c r="AR731" s="115"/>
      <c r="AS731" s="115"/>
      <c r="AT731" s="115"/>
      <c r="AU731" s="115"/>
      <c r="AV731" s="115"/>
      <c r="AW731" s="115"/>
      <c r="AX731" s="115"/>
      <c r="AY731" s="115"/>
      <c r="AZ731" s="115"/>
      <c r="BA731" s="115"/>
      <c r="BB731" s="115"/>
      <c r="BC731" s="115"/>
      <c r="BD731" s="115"/>
      <c r="BE731" s="115"/>
      <c r="BF731" s="115"/>
      <c r="BG731" s="115"/>
      <c r="BH731" s="115"/>
      <c r="BI731" s="115"/>
      <c r="BJ731" s="115"/>
      <c r="BK731" s="115"/>
      <c r="BL731" s="115"/>
      <c r="BM731" s="115"/>
      <c r="BN731" s="115"/>
      <c r="BO731" s="115"/>
      <c r="BP731" s="114"/>
      <c r="BQ731" s="114"/>
      <c r="BR731" s="114"/>
    </row>
    <row r="732" ht="15.75" customHeight="1">
      <c r="A732" s="114"/>
      <c r="B732" s="114"/>
      <c r="C732" s="114"/>
      <c r="D732" s="114"/>
      <c r="E732" s="114"/>
      <c r="F732" s="114"/>
      <c r="G732" s="114"/>
      <c r="H732" s="115"/>
      <c r="I732" s="115"/>
      <c r="J732" s="115"/>
      <c r="K732" s="115"/>
      <c r="L732" s="115"/>
      <c r="M732" s="115"/>
      <c r="N732" s="115"/>
      <c r="O732" s="115"/>
      <c r="P732" s="115"/>
      <c r="Q732" s="115"/>
      <c r="R732" s="115"/>
      <c r="S732" s="115"/>
      <c r="T732" s="115"/>
      <c r="U732" s="115"/>
      <c r="V732" s="115"/>
      <c r="W732" s="115"/>
      <c r="X732" s="115"/>
      <c r="Y732" s="115"/>
      <c r="Z732" s="115"/>
      <c r="AA732" s="115"/>
      <c r="AB732" s="115"/>
      <c r="AC732" s="115"/>
      <c r="AD732" s="115"/>
      <c r="AE732" s="115"/>
      <c r="AF732" s="115"/>
      <c r="AG732" s="115"/>
      <c r="AH732" s="115"/>
      <c r="AI732" s="115"/>
      <c r="AJ732" s="115"/>
      <c r="AK732" s="115"/>
      <c r="AL732" s="115"/>
      <c r="AM732" s="115"/>
      <c r="AN732" s="115"/>
      <c r="AO732" s="115"/>
      <c r="AP732" s="115"/>
      <c r="AQ732" s="115"/>
      <c r="AR732" s="115"/>
      <c r="AS732" s="115"/>
      <c r="AT732" s="115"/>
      <c r="AU732" s="115"/>
      <c r="AV732" s="115"/>
      <c r="AW732" s="115"/>
      <c r="AX732" s="115"/>
      <c r="AY732" s="115"/>
      <c r="AZ732" s="115"/>
      <c r="BA732" s="115"/>
      <c r="BB732" s="115"/>
      <c r="BC732" s="115"/>
      <c r="BD732" s="115"/>
      <c r="BE732" s="115"/>
      <c r="BF732" s="115"/>
      <c r="BG732" s="115"/>
      <c r="BH732" s="115"/>
      <c r="BI732" s="115"/>
      <c r="BJ732" s="115"/>
      <c r="BK732" s="115"/>
      <c r="BL732" s="115"/>
      <c r="BM732" s="115"/>
      <c r="BN732" s="115"/>
      <c r="BO732" s="115"/>
      <c r="BP732" s="114"/>
      <c r="BQ732" s="114"/>
      <c r="BR732" s="114"/>
    </row>
    <row r="733" ht="15.75" customHeight="1">
      <c r="A733" s="114"/>
      <c r="B733" s="114"/>
      <c r="C733" s="114"/>
      <c r="D733" s="114"/>
      <c r="E733" s="114"/>
      <c r="F733" s="114"/>
      <c r="G733" s="114"/>
      <c r="H733" s="115"/>
      <c r="I733" s="115"/>
      <c r="J733" s="115"/>
      <c r="K733" s="115"/>
      <c r="L733" s="115"/>
      <c r="M733" s="115"/>
      <c r="N733" s="115"/>
      <c r="O733" s="115"/>
      <c r="P733" s="115"/>
      <c r="Q733" s="115"/>
      <c r="R733" s="115"/>
      <c r="S733" s="115"/>
      <c r="T733" s="115"/>
      <c r="U733" s="115"/>
      <c r="V733" s="115"/>
      <c r="W733" s="115"/>
      <c r="X733" s="115"/>
      <c r="Y733" s="115"/>
      <c r="Z733" s="115"/>
      <c r="AA733" s="115"/>
      <c r="AB733" s="115"/>
      <c r="AC733" s="115"/>
      <c r="AD733" s="115"/>
      <c r="AE733" s="115"/>
      <c r="AF733" s="115"/>
      <c r="AG733" s="115"/>
      <c r="AH733" s="115"/>
      <c r="AI733" s="115"/>
      <c r="AJ733" s="115"/>
      <c r="AK733" s="115"/>
      <c r="AL733" s="115"/>
      <c r="AM733" s="115"/>
      <c r="AN733" s="115"/>
      <c r="AO733" s="115"/>
      <c r="AP733" s="115"/>
      <c r="AQ733" s="115"/>
      <c r="AR733" s="115"/>
      <c r="AS733" s="115"/>
      <c r="AT733" s="115"/>
      <c r="AU733" s="115"/>
      <c r="AV733" s="115"/>
      <c r="AW733" s="115"/>
      <c r="AX733" s="115"/>
      <c r="AY733" s="115"/>
      <c r="AZ733" s="115"/>
      <c r="BA733" s="115"/>
      <c r="BB733" s="115"/>
      <c r="BC733" s="115"/>
      <c r="BD733" s="115"/>
      <c r="BE733" s="115"/>
      <c r="BF733" s="115"/>
      <c r="BG733" s="115"/>
      <c r="BH733" s="115"/>
      <c r="BI733" s="115"/>
      <c r="BJ733" s="115"/>
      <c r="BK733" s="115"/>
      <c r="BL733" s="115"/>
      <c r="BM733" s="115"/>
      <c r="BN733" s="115"/>
      <c r="BO733" s="115"/>
      <c r="BP733" s="114"/>
      <c r="BQ733" s="114"/>
      <c r="BR733" s="114"/>
    </row>
    <row r="734" ht="15.75" customHeight="1">
      <c r="A734" s="114"/>
      <c r="B734" s="114"/>
      <c r="C734" s="114"/>
      <c r="D734" s="114"/>
      <c r="E734" s="114"/>
      <c r="F734" s="114"/>
      <c r="G734" s="114"/>
      <c r="H734" s="115"/>
      <c r="I734" s="115"/>
      <c r="J734" s="115"/>
      <c r="K734" s="115"/>
      <c r="L734" s="115"/>
      <c r="M734" s="115"/>
      <c r="N734" s="115"/>
      <c r="O734" s="115"/>
      <c r="P734" s="115"/>
      <c r="Q734" s="115"/>
      <c r="R734" s="115"/>
      <c r="S734" s="115"/>
      <c r="T734" s="115"/>
      <c r="U734" s="115"/>
      <c r="V734" s="115"/>
      <c r="W734" s="115"/>
      <c r="X734" s="115"/>
      <c r="Y734" s="115"/>
      <c r="Z734" s="115"/>
      <c r="AA734" s="115"/>
      <c r="AB734" s="115"/>
      <c r="AC734" s="115"/>
      <c r="AD734" s="115"/>
      <c r="AE734" s="115"/>
      <c r="AF734" s="115"/>
      <c r="AG734" s="115"/>
      <c r="AH734" s="115"/>
      <c r="AI734" s="115"/>
      <c r="AJ734" s="115"/>
      <c r="AK734" s="115"/>
      <c r="AL734" s="115"/>
      <c r="AM734" s="115"/>
      <c r="AN734" s="115"/>
      <c r="AO734" s="115"/>
      <c r="AP734" s="115"/>
      <c r="AQ734" s="115"/>
      <c r="AR734" s="115"/>
      <c r="AS734" s="115"/>
      <c r="AT734" s="115"/>
      <c r="AU734" s="115"/>
      <c r="AV734" s="115"/>
      <c r="AW734" s="115"/>
      <c r="AX734" s="115"/>
      <c r="AY734" s="115"/>
      <c r="AZ734" s="115"/>
      <c r="BA734" s="115"/>
      <c r="BB734" s="115"/>
      <c r="BC734" s="115"/>
      <c r="BD734" s="115"/>
      <c r="BE734" s="115"/>
      <c r="BF734" s="115"/>
      <c r="BG734" s="115"/>
      <c r="BH734" s="115"/>
      <c r="BI734" s="115"/>
      <c r="BJ734" s="115"/>
      <c r="BK734" s="115"/>
      <c r="BL734" s="115"/>
      <c r="BM734" s="115"/>
      <c r="BN734" s="115"/>
      <c r="BO734" s="115"/>
      <c r="BP734" s="114"/>
      <c r="BQ734" s="114"/>
      <c r="BR734" s="114"/>
    </row>
    <row r="735" ht="15.75" customHeight="1">
      <c r="A735" s="114"/>
      <c r="B735" s="114"/>
      <c r="C735" s="114"/>
      <c r="D735" s="114"/>
      <c r="E735" s="114"/>
      <c r="F735" s="114"/>
      <c r="G735" s="114"/>
      <c r="H735" s="115"/>
      <c r="I735" s="115"/>
      <c r="J735" s="115"/>
      <c r="K735" s="115"/>
      <c r="L735" s="115"/>
      <c r="M735" s="115"/>
      <c r="N735" s="115"/>
      <c r="O735" s="115"/>
      <c r="P735" s="115"/>
      <c r="Q735" s="115"/>
      <c r="R735" s="115"/>
      <c r="S735" s="115"/>
      <c r="T735" s="115"/>
      <c r="U735" s="115"/>
      <c r="V735" s="115"/>
      <c r="W735" s="115"/>
      <c r="X735" s="115"/>
      <c r="Y735" s="115"/>
      <c r="Z735" s="115"/>
      <c r="AA735" s="115"/>
      <c r="AB735" s="115"/>
      <c r="AC735" s="115"/>
      <c r="AD735" s="115"/>
      <c r="AE735" s="115"/>
      <c r="AF735" s="115"/>
      <c r="AG735" s="115"/>
      <c r="AH735" s="115"/>
      <c r="AI735" s="115"/>
      <c r="AJ735" s="115"/>
      <c r="AK735" s="115"/>
      <c r="AL735" s="115"/>
      <c r="AM735" s="115"/>
      <c r="AN735" s="115"/>
      <c r="AO735" s="115"/>
      <c r="AP735" s="115"/>
      <c r="AQ735" s="115"/>
      <c r="AR735" s="115"/>
      <c r="AS735" s="115"/>
      <c r="AT735" s="115"/>
      <c r="AU735" s="115"/>
      <c r="AV735" s="115"/>
      <c r="AW735" s="115"/>
      <c r="AX735" s="115"/>
      <c r="AY735" s="115"/>
      <c r="AZ735" s="115"/>
      <c r="BA735" s="115"/>
      <c r="BB735" s="115"/>
      <c r="BC735" s="115"/>
      <c r="BD735" s="115"/>
      <c r="BE735" s="115"/>
      <c r="BF735" s="115"/>
      <c r="BG735" s="115"/>
      <c r="BH735" s="115"/>
      <c r="BI735" s="115"/>
      <c r="BJ735" s="115"/>
      <c r="BK735" s="115"/>
      <c r="BL735" s="115"/>
      <c r="BM735" s="115"/>
      <c r="BN735" s="115"/>
      <c r="BO735" s="115"/>
      <c r="BP735" s="114"/>
      <c r="BQ735" s="114"/>
      <c r="BR735" s="114"/>
    </row>
    <row r="736" ht="15.75" customHeight="1">
      <c r="A736" s="114"/>
      <c r="B736" s="114"/>
      <c r="C736" s="114"/>
      <c r="D736" s="114"/>
      <c r="E736" s="114"/>
      <c r="F736" s="114"/>
      <c r="G736" s="114"/>
      <c r="H736" s="115"/>
      <c r="I736" s="115"/>
      <c r="J736" s="115"/>
      <c r="K736" s="115"/>
      <c r="L736" s="115"/>
      <c r="M736" s="115"/>
      <c r="N736" s="115"/>
      <c r="O736" s="115"/>
      <c r="P736" s="115"/>
      <c r="Q736" s="115"/>
      <c r="R736" s="115"/>
      <c r="S736" s="115"/>
      <c r="T736" s="115"/>
      <c r="U736" s="115"/>
      <c r="V736" s="115"/>
      <c r="W736" s="115"/>
      <c r="X736" s="115"/>
      <c r="Y736" s="115"/>
      <c r="Z736" s="115"/>
      <c r="AA736" s="115"/>
      <c r="AB736" s="115"/>
      <c r="AC736" s="115"/>
      <c r="AD736" s="115"/>
      <c r="AE736" s="115"/>
      <c r="AF736" s="115"/>
      <c r="AG736" s="115"/>
      <c r="AH736" s="115"/>
      <c r="AI736" s="115"/>
      <c r="AJ736" s="115"/>
      <c r="AK736" s="115"/>
      <c r="AL736" s="115"/>
      <c r="AM736" s="115"/>
      <c r="AN736" s="115"/>
      <c r="AO736" s="115"/>
      <c r="AP736" s="115"/>
      <c r="AQ736" s="115"/>
      <c r="AR736" s="115"/>
      <c r="AS736" s="115"/>
      <c r="AT736" s="115"/>
      <c r="AU736" s="115"/>
      <c r="AV736" s="115"/>
      <c r="AW736" s="115"/>
      <c r="AX736" s="115"/>
      <c r="AY736" s="115"/>
      <c r="AZ736" s="115"/>
      <c r="BA736" s="115"/>
      <c r="BB736" s="115"/>
      <c r="BC736" s="115"/>
      <c r="BD736" s="115"/>
      <c r="BE736" s="115"/>
      <c r="BF736" s="115"/>
      <c r="BG736" s="115"/>
      <c r="BH736" s="115"/>
      <c r="BI736" s="115"/>
      <c r="BJ736" s="115"/>
      <c r="BK736" s="115"/>
      <c r="BL736" s="115"/>
      <c r="BM736" s="115"/>
      <c r="BN736" s="115"/>
      <c r="BO736" s="115"/>
      <c r="BP736" s="114"/>
      <c r="BQ736" s="114"/>
      <c r="BR736" s="114"/>
    </row>
    <row r="737" ht="15.75" customHeight="1">
      <c r="A737" s="114"/>
      <c r="B737" s="114"/>
      <c r="C737" s="114"/>
      <c r="D737" s="114"/>
      <c r="E737" s="114"/>
      <c r="F737" s="114"/>
      <c r="G737" s="114"/>
      <c r="H737" s="115"/>
      <c r="I737" s="115"/>
      <c r="J737" s="115"/>
      <c r="K737" s="115"/>
      <c r="L737" s="115"/>
      <c r="M737" s="115"/>
      <c r="N737" s="115"/>
      <c r="O737" s="115"/>
      <c r="P737" s="115"/>
      <c r="Q737" s="115"/>
      <c r="R737" s="115"/>
      <c r="S737" s="115"/>
      <c r="T737" s="115"/>
      <c r="U737" s="115"/>
      <c r="V737" s="115"/>
      <c r="W737" s="115"/>
      <c r="X737" s="115"/>
      <c r="Y737" s="115"/>
      <c r="Z737" s="115"/>
      <c r="AA737" s="115"/>
      <c r="AB737" s="115"/>
      <c r="AC737" s="115"/>
      <c r="AD737" s="115"/>
      <c r="AE737" s="115"/>
      <c r="AF737" s="115"/>
      <c r="AG737" s="115"/>
      <c r="AH737" s="115"/>
      <c r="AI737" s="115"/>
      <c r="AJ737" s="115"/>
      <c r="AK737" s="115"/>
      <c r="AL737" s="115"/>
      <c r="AM737" s="115"/>
      <c r="AN737" s="115"/>
      <c r="AO737" s="115"/>
      <c r="AP737" s="115"/>
      <c r="AQ737" s="115"/>
      <c r="AR737" s="115"/>
      <c r="AS737" s="115"/>
      <c r="AT737" s="115"/>
      <c r="AU737" s="115"/>
      <c r="AV737" s="115"/>
      <c r="AW737" s="115"/>
      <c r="AX737" s="115"/>
      <c r="AY737" s="115"/>
      <c r="AZ737" s="115"/>
      <c r="BA737" s="115"/>
      <c r="BB737" s="115"/>
      <c r="BC737" s="115"/>
      <c r="BD737" s="115"/>
      <c r="BE737" s="115"/>
      <c r="BF737" s="115"/>
      <c r="BG737" s="115"/>
      <c r="BH737" s="115"/>
      <c r="BI737" s="115"/>
      <c r="BJ737" s="115"/>
      <c r="BK737" s="115"/>
      <c r="BL737" s="115"/>
      <c r="BM737" s="115"/>
      <c r="BN737" s="115"/>
      <c r="BO737" s="115"/>
      <c r="BP737" s="114"/>
      <c r="BQ737" s="114"/>
      <c r="BR737" s="114"/>
    </row>
    <row r="738" ht="15.75" customHeight="1">
      <c r="A738" s="114"/>
      <c r="B738" s="114"/>
      <c r="C738" s="114"/>
      <c r="D738" s="114"/>
      <c r="E738" s="114"/>
      <c r="F738" s="114"/>
      <c r="G738" s="114"/>
      <c r="H738" s="115"/>
      <c r="I738" s="115"/>
      <c r="J738" s="115"/>
      <c r="K738" s="115"/>
      <c r="L738" s="115"/>
      <c r="M738" s="115"/>
      <c r="N738" s="115"/>
      <c r="O738" s="115"/>
      <c r="P738" s="115"/>
      <c r="Q738" s="115"/>
      <c r="R738" s="115"/>
      <c r="S738" s="115"/>
      <c r="T738" s="115"/>
      <c r="U738" s="115"/>
      <c r="V738" s="115"/>
      <c r="W738" s="115"/>
      <c r="X738" s="115"/>
      <c r="Y738" s="115"/>
      <c r="Z738" s="115"/>
      <c r="AA738" s="115"/>
      <c r="AB738" s="115"/>
      <c r="AC738" s="115"/>
      <c r="AD738" s="115"/>
      <c r="AE738" s="115"/>
      <c r="AF738" s="115"/>
      <c r="AG738" s="115"/>
      <c r="AH738" s="115"/>
      <c r="AI738" s="115"/>
      <c r="AJ738" s="115"/>
      <c r="AK738" s="115"/>
      <c r="AL738" s="115"/>
      <c r="AM738" s="115"/>
      <c r="AN738" s="115"/>
      <c r="AO738" s="115"/>
      <c r="AP738" s="115"/>
      <c r="AQ738" s="115"/>
      <c r="AR738" s="115"/>
      <c r="AS738" s="115"/>
      <c r="AT738" s="115"/>
      <c r="AU738" s="115"/>
      <c r="AV738" s="115"/>
      <c r="AW738" s="115"/>
      <c r="AX738" s="115"/>
      <c r="AY738" s="115"/>
      <c r="AZ738" s="115"/>
      <c r="BA738" s="115"/>
      <c r="BB738" s="115"/>
      <c r="BC738" s="115"/>
      <c r="BD738" s="115"/>
      <c r="BE738" s="115"/>
      <c r="BF738" s="115"/>
      <c r="BG738" s="115"/>
      <c r="BH738" s="115"/>
      <c r="BI738" s="115"/>
      <c r="BJ738" s="115"/>
      <c r="BK738" s="115"/>
      <c r="BL738" s="115"/>
      <c r="BM738" s="115"/>
      <c r="BN738" s="115"/>
      <c r="BO738" s="115"/>
      <c r="BP738" s="114"/>
      <c r="BQ738" s="114"/>
      <c r="BR738" s="114"/>
    </row>
    <row r="739" ht="15.75" customHeight="1">
      <c r="A739" s="114"/>
      <c r="B739" s="114"/>
      <c r="C739" s="114"/>
      <c r="D739" s="114"/>
      <c r="E739" s="114"/>
      <c r="F739" s="114"/>
      <c r="G739" s="114"/>
      <c r="H739" s="115"/>
      <c r="I739" s="115"/>
      <c r="J739" s="115"/>
      <c r="K739" s="115"/>
      <c r="L739" s="115"/>
      <c r="M739" s="115"/>
      <c r="N739" s="115"/>
      <c r="O739" s="115"/>
      <c r="P739" s="115"/>
      <c r="Q739" s="115"/>
      <c r="R739" s="115"/>
      <c r="S739" s="115"/>
      <c r="T739" s="115"/>
      <c r="U739" s="115"/>
      <c r="V739" s="115"/>
      <c r="W739" s="115"/>
      <c r="X739" s="115"/>
      <c r="Y739" s="115"/>
      <c r="Z739" s="115"/>
      <c r="AA739" s="115"/>
      <c r="AB739" s="115"/>
      <c r="AC739" s="115"/>
      <c r="AD739" s="115"/>
      <c r="AE739" s="115"/>
      <c r="AF739" s="115"/>
      <c r="AG739" s="115"/>
      <c r="AH739" s="115"/>
      <c r="AI739" s="115"/>
      <c r="AJ739" s="115"/>
      <c r="AK739" s="115"/>
      <c r="AL739" s="115"/>
      <c r="AM739" s="115"/>
      <c r="AN739" s="115"/>
      <c r="AO739" s="115"/>
      <c r="AP739" s="115"/>
      <c r="AQ739" s="115"/>
      <c r="AR739" s="115"/>
      <c r="AS739" s="115"/>
      <c r="AT739" s="115"/>
      <c r="AU739" s="115"/>
      <c r="AV739" s="115"/>
      <c r="AW739" s="115"/>
      <c r="AX739" s="115"/>
      <c r="AY739" s="115"/>
      <c r="AZ739" s="115"/>
      <c r="BA739" s="115"/>
      <c r="BB739" s="115"/>
      <c r="BC739" s="115"/>
      <c r="BD739" s="115"/>
      <c r="BE739" s="115"/>
      <c r="BF739" s="115"/>
      <c r="BG739" s="115"/>
      <c r="BH739" s="115"/>
      <c r="BI739" s="115"/>
      <c r="BJ739" s="115"/>
      <c r="BK739" s="115"/>
      <c r="BL739" s="115"/>
      <c r="BM739" s="115"/>
      <c r="BN739" s="115"/>
      <c r="BO739" s="115"/>
      <c r="BP739" s="114"/>
      <c r="BQ739" s="114"/>
      <c r="BR739" s="114"/>
    </row>
    <row r="740" ht="15.75" customHeight="1">
      <c r="A740" s="114"/>
      <c r="B740" s="114"/>
      <c r="C740" s="114"/>
      <c r="D740" s="114"/>
      <c r="E740" s="114"/>
      <c r="F740" s="114"/>
      <c r="G740" s="114"/>
      <c r="H740" s="115"/>
      <c r="I740" s="115"/>
      <c r="J740" s="115"/>
      <c r="K740" s="115"/>
      <c r="L740" s="115"/>
      <c r="M740" s="115"/>
      <c r="N740" s="115"/>
      <c r="O740" s="115"/>
      <c r="P740" s="115"/>
      <c r="Q740" s="115"/>
      <c r="R740" s="115"/>
      <c r="S740" s="115"/>
      <c r="T740" s="115"/>
      <c r="U740" s="115"/>
      <c r="V740" s="115"/>
      <c r="W740" s="115"/>
      <c r="X740" s="115"/>
      <c r="Y740" s="115"/>
      <c r="Z740" s="115"/>
      <c r="AA740" s="115"/>
      <c r="AB740" s="115"/>
      <c r="AC740" s="115"/>
      <c r="AD740" s="115"/>
      <c r="AE740" s="115"/>
      <c r="AF740" s="115"/>
      <c r="AG740" s="115"/>
      <c r="AH740" s="115"/>
      <c r="AI740" s="115"/>
      <c r="AJ740" s="115"/>
      <c r="AK740" s="115"/>
      <c r="AL740" s="115"/>
      <c r="AM740" s="115"/>
      <c r="AN740" s="115"/>
      <c r="AO740" s="115"/>
      <c r="AP740" s="115"/>
      <c r="AQ740" s="115"/>
      <c r="AR740" s="115"/>
      <c r="AS740" s="115"/>
      <c r="AT740" s="115"/>
      <c r="AU740" s="115"/>
      <c r="AV740" s="115"/>
      <c r="AW740" s="115"/>
      <c r="AX740" s="115"/>
      <c r="AY740" s="115"/>
      <c r="AZ740" s="115"/>
      <c r="BA740" s="115"/>
      <c r="BB740" s="115"/>
      <c r="BC740" s="115"/>
      <c r="BD740" s="115"/>
      <c r="BE740" s="115"/>
      <c r="BF740" s="115"/>
      <c r="BG740" s="115"/>
      <c r="BH740" s="115"/>
      <c r="BI740" s="115"/>
      <c r="BJ740" s="115"/>
      <c r="BK740" s="115"/>
      <c r="BL740" s="115"/>
      <c r="BM740" s="115"/>
      <c r="BN740" s="115"/>
      <c r="BO740" s="115"/>
      <c r="BP740" s="114"/>
      <c r="BQ740" s="114"/>
      <c r="BR740" s="114"/>
    </row>
    <row r="741" ht="15.75" customHeight="1">
      <c r="A741" s="114"/>
      <c r="B741" s="114"/>
      <c r="C741" s="114"/>
      <c r="D741" s="114"/>
      <c r="E741" s="114"/>
      <c r="F741" s="114"/>
      <c r="G741" s="114"/>
      <c r="H741" s="115"/>
      <c r="I741" s="115"/>
      <c r="J741" s="115"/>
      <c r="K741" s="115"/>
      <c r="L741" s="115"/>
      <c r="M741" s="115"/>
      <c r="N741" s="115"/>
      <c r="O741" s="115"/>
      <c r="P741" s="115"/>
      <c r="Q741" s="115"/>
      <c r="R741" s="115"/>
      <c r="S741" s="115"/>
      <c r="T741" s="115"/>
      <c r="U741" s="115"/>
      <c r="V741" s="115"/>
      <c r="W741" s="115"/>
      <c r="X741" s="115"/>
      <c r="Y741" s="115"/>
      <c r="Z741" s="115"/>
      <c r="AA741" s="115"/>
      <c r="AB741" s="115"/>
      <c r="AC741" s="115"/>
      <c r="AD741" s="115"/>
      <c r="AE741" s="115"/>
      <c r="AF741" s="115"/>
      <c r="AG741" s="115"/>
      <c r="AH741" s="115"/>
      <c r="AI741" s="115"/>
      <c r="AJ741" s="115"/>
      <c r="AK741" s="115"/>
      <c r="AL741" s="115"/>
      <c r="AM741" s="115"/>
      <c r="AN741" s="115"/>
      <c r="AO741" s="115"/>
      <c r="AP741" s="115"/>
      <c r="AQ741" s="115"/>
      <c r="AR741" s="115"/>
      <c r="AS741" s="115"/>
      <c r="AT741" s="115"/>
      <c r="AU741" s="115"/>
      <c r="AV741" s="115"/>
      <c r="AW741" s="115"/>
      <c r="AX741" s="115"/>
      <c r="AY741" s="115"/>
      <c r="AZ741" s="115"/>
      <c r="BA741" s="115"/>
      <c r="BB741" s="115"/>
      <c r="BC741" s="115"/>
      <c r="BD741" s="115"/>
      <c r="BE741" s="115"/>
      <c r="BF741" s="115"/>
      <c r="BG741" s="115"/>
      <c r="BH741" s="115"/>
      <c r="BI741" s="115"/>
      <c r="BJ741" s="115"/>
      <c r="BK741" s="115"/>
      <c r="BL741" s="115"/>
      <c r="BM741" s="115"/>
      <c r="BN741" s="115"/>
      <c r="BO741" s="115"/>
      <c r="BP741" s="114"/>
      <c r="BQ741" s="114"/>
      <c r="BR741" s="114"/>
    </row>
    <row r="742" ht="15.75" customHeight="1">
      <c r="A742" s="114"/>
      <c r="B742" s="114"/>
      <c r="C742" s="114"/>
      <c r="D742" s="114"/>
      <c r="E742" s="114"/>
      <c r="F742" s="114"/>
      <c r="G742" s="114"/>
      <c r="H742" s="115"/>
      <c r="I742" s="115"/>
      <c r="J742" s="115"/>
      <c r="K742" s="115"/>
      <c r="L742" s="115"/>
      <c r="M742" s="115"/>
      <c r="N742" s="115"/>
      <c r="O742" s="115"/>
      <c r="P742" s="115"/>
      <c r="Q742" s="115"/>
      <c r="R742" s="115"/>
      <c r="S742" s="115"/>
      <c r="T742" s="115"/>
      <c r="U742" s="115"/>
      <c r="V742" s="115"/>
      <c r="W742" s="115"/>
      <c r="X742" s="115"/>
      <c r="Y742" s="115"/>
      <c r="Z742" s="115"/>
      <c r="AA742" s="115"/>
      <c r="AB742" s="115"/>
      <c r="AC742" s="115"/>
      <c r="AD742" s="115"/>
      <c r="AE742" s="115"/>
      <c r="AF742" s="115"/>
      <c r="AG742" s="115"/>
      <c r="AH742" s="115"/>
      <c r="AI742" s="115"/>
      <c r="AJ742" s="115"/>
      <c r="AK742" s="115"/>
      <c r="AL742" s="115"/>
      <c r="AM742" s="115"/>
      <c r="AN742" s="115"/>
      <c r="AO742" s="115"/>
      <c r="AP742" s="115"/>
      <c r="AQ742" s="115"/>
      <c r="AR742" s="115"/>
      <c r="AS742" s="115"/>
      <c r="AT742" s="115"/>
      <c r="AU742" s="115"/>
      <c r="AV742" s="115"/>
      <c r="AW742" s="115"/>
      <c r="AX742" s="115"/>
      <c r="AY742" s="115"/>
      <c r="AZ742" s="115"/>
      <c r="BA742" s="115"/>
      <c r="BB742" s="115"/>
      <c r="BC742" s="115"/>
      <c r="BD742" s="115"/>
      <c r="BE742" s="115"/>
      <c r="BF742" s="115"/>
      <c r="BG742" s="115"/>
      <c r="BH742" s="115"/>
      <c r="BI742" s="115"/>
      <c r="BJ742" s="115"/>
      <c r="BK742" s="115"/>
      <c r="BL742" s="115"/>
      <c r="BM742" s="115"/>
      <c r="BN742" s="115"/>
      <c r="BO742" s="115"/>
      <c r="BP742" s="114"/>
      <c r="BQ742" s="114"/>
      <c r="BR742" s="114"/>
    </row>
    <row r="743" ht="15.75" customHeight="1">
      <c r="A743" s="114"/>
      <c r="B743" s="114"/>
      <c r="C743" s="114"/>
      <c r="D743" s="114"/>
      <c r="E743" s="114"/>
      <c r="F743" s="114"/>
      <c r="G743" s="114"/>
      <c r="H743" s="115"/>
      <c r="I743" s="115"/>
      <c r="J743" s="115"/>
      <c r="K743" s="115"/>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G743" s="115"/>
      <c r="AH743" s="115"/>
      <c r="AI743" s="115"/>
      <c r="AJ743" s="115"/>
      <c r="AK743" s="115"/>
      <c r="AL743" s="115"/>
      <c r="AM743" s="115"/>
      <c r="AN743" s="115"/>
      <c r="AO743" s="115"/>
      <c r="AP743" s="115"/>
      <c r="AQ743" s="115"/>
      <c r="AR743" s="115"/>
      <c r="AS743" s="115"/>
      <c r="AT743" s="115"/>
      <c r="AU743" s="115"/>
      <c r="AV743" s="115"/>
      <c r="AW743" s="115"/>
      <c r="AX743" s="115"/>
      <c r="AY743" s="115"/>
      <c r="AZ743" s="115"/>
      <c r="BA743" s="115"/>
      <c r="BB743" s="115"/>
      <c r="BC743" s="115"/>
      <c r="BD743" s="115"/>
      <c r="BE743" s="115"/>
      <c r="BF743" s="115"/>
      <c r="BG743" s="115"/>
      <c r="BH743" s="115"/>
      <c r="BI743" s="115"/>
      <c r="BJ743" s="115"/>
      <c r="BK743" s="115"/>
      <c r="BL743" s="115"/>
      <c r="BM743" s="115"/>
      <c r="BN743" s="115"/>
      <c r="BO743" s="115"/>
      <c r="BP743" s="114"/>
      <c r="BQ743" s="114"/>
      <c r="BR743" s="114"/>
    </row>
    <row r="744" ht="15.75" customHeight="1">
      <c r="A744" s="114"/>
      <c r="B744" s="114"/>
      <c r="C744" s="114"/>
      <c r="D744" s="114"/>
      <c r="E744" s="114"/>
      <c r="F744" s="114"/>
      <c r="G744" s="114"/>
      <c r="H744" s="115"/>
      <c r="I744" s="115"/>
      <c r="J744" s="115"/>
      <c r="K744" s="115"/>
      <c r="L744" s="115"/>
      <c r="M744" s="115"/>
      <c r="N744" s="115"/>
      <c r="O744" s="115"/>
      <c r="P744" s="115"/>
      <c r="Q744" s="115"/>
      <c r="R744" s="115"/>
      <c r="S744" s="115"/>
      <c r="T744" s="115"/>
      <c r="U744" s="115"/>
      <c r="V744" s="115"/>
      <c r="W744" s="115"/>
      <c r="X744" s="115"/>
      <c r="Y744" s="115"/>
      <c r="Z744" s="115"/>
      <c r="AA744" s="115"/>
      <c r="AB744" s="115"/>
      <c r="AC744" s="115"/>
      <c r="AD744" s="115"/>
      <c r="AE744" s="115"/>
      <c r="AF744" s="115"/>
      <c r="AG744" s="115"/>
      <c r="AH744" s="115"/>
      <c r="AI744" s="115"/>
      <c r="AJ744" s="115"/>
      <c r="AK744" s="115"/>
      <c r="AL744" s="115"/>
      <c r="AM744" s="115"/>
      <c r="AN744" s="115"/>
      <c r="AO744" s="115"/>
      <c r="AP744" s="115"/>
      <c r="AQ744" s="115"/>
      <c r="AR744" s="115"/>
      <c r="AS744" s="115"/>
      <c r="AT744" s="115"/>
      <c r="AU744" s="115"/>
      <c r="AV744" s="115"/>
      <c r="AW744" s="115"/>
      <c r="AX744" s="115"/>
      <c r="AY744" s="115"/>
      <c r="AZ744" s="115"/>
      <c r="BA744" s="115"/>
      <c r="BB744" s="115"/>
      <c r="BC744" s="115"/>
      <c r="BD744" s="115"/>
      <c r="BE744" s="115"/>
      <c r="BF744" s="115"/>
      <c r="BG744" s="115"/>
      <c r="BH744" s="115"/>
      <c r="BI744" s="115"/>
      <c r="BJ744" s="115"/>
      <c r="BK744" s="115"/>
      <c r="BL744" s="115"/>
      <c r="BM744" s="115"/>
      <c r="BN744" s="115"/>
      <c r="BO744" s="115"/>
      <c r="BP744" s="114"/>
      <c r="BQ744" s="114"/>
      <c r="BR744" s="114"/>
    </row>
    <row r="745" ht="15.75" customHeight="1">
      <c r="A745" s="114"/>
      <c r="B745" s="114"/>
      <c r="C745" s="114"/>
      <c r="D745" s="114"/>
      <c r="E745" s="114"/>
      <c r="F745" s="114"/>
      <c r="G745" s="114"/>
      <c r="H745" s="115"/>
      <c r="I745" s="115"/>
      <c r="J745" s="115"/>
      <c r="K745" s="115"/>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5"/>
      <c r="AL745" s="115"/>
      <c r="AM745" s="115"/>
      <c r="AN745" s="115"/>
      <c r="AO745" s="115"/>
      <c r="AP745" s="115"/>
      <c r="AQ745" s="115"/>
      <c r="AR745" s="115"/>
      <c r="AS745" s="115"/>
      <c r="AT745" s="115"/>
      <c r="AU745" s="115"/>
      <c r="AV745" s="115"/>
      <c r="AW745" s="115"/>
      <c r="AX745" s="115"/>
      <c r="AY745" s="115"/>
      <c r="AZ745" s="115"/>
      <c r="BA745" s="115"/>
      <c r="BB745" s="115"/>
      <c r="BC745" s="115"/>
      <c r="BD745" s="115"/>
      <c r="BE745" s="115"/>
      <c r="BF745" s="115"/>
      <c r="BG745" s="115"/>
      <c r="BH745" s="115"/>
      <c r="BI745" s="115"/>
      <c r="BJ745" s="115"/>
      <c r="BK745" s="115"/>
      <c r="BL745" s="115"/>
      <c r="BM745" s="115"/>
      <c r="BN745" s="115"/>
      <c r="BO745" s="115"/>
      <c r="BP745" s="114"/>
      <c r="BQ745" s="114"/>
      <c r="BR745" s="114"/>
    </row>
    <row r="746" ht="15.75" customHeight="1">
      <c r="A746" s="114"/>
      <c r="B746" s="114"/>
      <c r="C746" s="114"/>
      <c r="D746" s="114"/>
      <c r="E746" s="114"/>
      <c r="F746" s="114"/>
      <c r="G746" s="114"/>
      <c r="H746" s="115"/>
      <c r="I746" s="115"/>
      <c r="J746" s="115"/>
      <c r="K746" s="115"/>
      <c r="L746" s="115"/>
      <c r="M746" s="115"/>
      <c r="N746" s="115"/>
      <c r="O746" s="115"/>
      <c r="P746" s="115"/>
      <c r="Q746" s="115"/>
      <c r="R746" s="115"/>
      <c r="S746" s="115"/>
      <c r="T746" s="115"/>
      <c r="U746" s="115"/>
      <c r="V746" s="115"/>
      <c r="W746" s="115"/>
      <c r="X746" s="115"/>
      <c r="Y746" s="115"/>
      <c r="Z746" s="115"/>
      <c r="AA746" s="115"/>
      <c r="AB746" s="115"/>
      <c r="AC746" s="115"/>
      <c r="AD746" s="115"/>
      <c r="AE746" s="115"/>
      <c r="AF746" s="115"/>
      <c r="AG746" s="115"/>
      <c r="AH746" s="115"/>
      <c r="AI746" s="115"/>
      <c r="AJ746" s="115"/>
      <c r="AK746" s="115"/>
      <c r="AL746" s="115"/>
      <c r="AM746" s="115"/>
      <c r="AN746" s="115"/>
      <c r="AO746" s="115"/>
      <c r="AP746" s="115"/>
      <c r="AQ746" s="115"/>
      <c r="AR746" s="115"/>
      <c r="AS746" s="115"/>
      <c r="AT746" s="115"/>
      <c r="AU746" s="115"/>
      <c r="AV746" s="115"/>
      <c r="AW746" s="115"/>
      <c r="AX746" s="115"/>
      <c r="AY746" s="115"/>
      <c r="AZ746" s="115"/>
      <c r="BA746" s="115"/>
      <c r="BB746" s="115"/>
      <c r="BC746" s="115"/>
      <c r="BD746" s="115"/>
      <c r="BE746" s="115"/>
      <c r="BF746" s="115"/>
      <c r="BG746" s="115"/>
      <c r="BH746" s="115"/>
      <c r="BI746" s="115"/>
      <c r="BJ746" s="115"/>
      <c r="BK746" s="115"/>
      <c r="BL746" s="115"/>
      <c r="BM746" s="115"/>
      <c r="BN746" s="115"/>
      <c r="BO746" s="115"/>
      <c r="BP746" s="114"/>
      <c r="BQ746" s="114"/>
      <c r="BR746" s="114"/>
    </row>
    <row r="747" ht="15.75" customHeight="1">
      <c r="A747" s="114"/>
      <c r="B747" s="114"/>
      <c r="C747" s="114"/>
      <c r="D747" s="114"/>
      <c r="E747" s="114"/>
      <c r="F747" s="114"/>
      <c r="G747" s="114"/>
      <c r="H747" s="115"/>
      <c r="I747" s="115"/>
      <c r="J747" s="115"/>
      <c r="K747" s="115"/>
      <c r="L747" s="115"/>
      <c r="M747" s="115"/>
      <c r="N747" s="115"/>
      <c r="O747" s="115"/>
      <c r="P747" s="115"/>
      <c r="Q747" s="115"/>
      <c r="R747" s="115"/>
      <c r="S747" s="115"/>
      <c r="T747" s="115"/>
      <c r="U747" s="115"/>
      <c r="V747" s="115"/>
      <c r="W747" s="115"/>
      <c r="X747" s="115"/>
      <c r="Y747" s="115"/>
      <c r="Z747" s="115"/>
      <c r="AA747" s="115"/>
      <c r="AB747" s="115"/>
      <c r="AC747" s="115"/>
      <c r="AD747" s="115"/>
      <c r="AE747" s="115"/>
      <c r="AF747" s="115"/>
      <c r="AG747" s="115"/>
      <c r="AH747" s="115"/>
      <c r="AI747" s="115"/>
      <c r="AJ747" s="115"/>
      <c r="AK747" s="115"/>
      <c r="AL747" s="115"/>
      <c r="AM747" s="115"/>
      <c r="AN747" s="115"/>
      <c r="AO747" s="115"/>
      <c r="AP747" s="115"/>
      <c r="AQ747" s="115"/>
      <c r="AR747" s="115"/>
      <c r="AS747" s="115"/>
      <c r="AT747" s="115"/>
      <c r="AU747" s="115"/>
      <c r="AV747" s="115"/>
      <c r="AW747" s="115"/>
      <c r="AX747" s="115"/>
      <c r="AY747" s="115"/>
      <c r="AZ747" s="115"/>
      <c r="BA747" s="115"/>
      <c r="BB747" s="115"/>
      <c r="BC747" s="115"/>
      <c r="BD747" s="115"/>
      <c r="BE747" s="115"/>
      <c r="BF747" s="115"/>
      <c r="BG747" s="115"/>
      <c r="BH747" s="115"/>
      <c r="BI747" s="115"/>
      <c r="BJ747" s="115"/>
      <c r="BK747" s="115"/>
      <c r="BL747" s="115"/>
      <c r="BM747" s="115"/>
      <c r="BN747" s="115"/>
      <c r="BO747" s="115"/>
      <c r="BP747" s="114"/>
      <c r="BQ747" s="114"/>
      <c r="BR747" s="114"/>
    </row>
    <row r="748" ht="15.75" customHeight="1">
      <c r="A748" s="114"/>
      <c r="B748" s="114"/>
      <c r="C748" s="114"/>
      <c r="D748" s="114"/>
      <c r="E748" s="114"/>
      <c r="F748" s="114"/>
      <c r="G748" s="114"/>
      <c r="H748" s="115"/>
      <c r="I748" s="115"/>
      <c r="J748" s="115"/>
      <c r="K748" s="115"/>
      <c r="L748" s="115"/>
      <c r="M748" s="115"/>
      <c r="N748" s="115"/>
      <c r="O748" s="115"/>
      <c r="P748" s="115"/>
      <c r="Q748" s="115"/>
      <c r="R748" s="115"/>
      <c r="S748" s="115"/>
      <c r="T748" s="115"/>
      <c r="U748" s="115"/>
      <c r="V748" s="115"/>
      <c r="W748" s="115"/>
      <c r="X748" s="115"/>
      <c r="Y748" s="115"/>
      <c r="Z748" s="115"/>
      <c r="AA748" s="115"/>
      <c r="AB748" s="115"/>
      <c r="AC748" s="115"/>
      <c r="AD748" s="115"/>
      <c r="AE748" s="115"/>
      <c r="AF748" s="115"/>
      <c r="AG748" s="115"/>
      <c r="AH748" s="115"/>
      <c r="AI748" s="115"/>
      <c r="AJ748" s="115"/>
      <c r="AK748" s="115"/>
      <c r="AL748" s="115"/>
      <c r="AM748" s="115"/>
      <c r="AN748" s="115"/>
      <c r="AO748" s="115"/>
      <c r="AP748" s="115"/>
      <c r="AQ748" s="115"/>
      <c r="AR748" s="115"/>
      <c r="AS748" s="115"/>
      <c r="AT748" s="115"/>
      <c r="AU748" s="115"/>
      <c r="AV748" s="115"/>
      <c r="AW748" s="115"/>
      <c r="AX748" s="115"/>
      <c r="AY748" s="115"/>
      <c r="AZ748" s="115"/>
      <c r="BA748" s="115"/>
      <c r="BB748" s="115"/>
      <c r="BC748" s="115"/>
      <c r="BD748" s="115"/>
      <c r="BE748" s="115"/>
      <c r="BF748" s="115"/>
      <c r="BG748" s="115"/>
      <c r="BH748" s="115"/>
      <c r="BI748" s="115"/>
      <c r="BJ748" s="115"/>
      <c r="BK748" s="115"/>
      <c r="BL748" s="115"/>
      <c r="BM748" s="115"/>
      <c r="BN748" s="115"/>
      <c r="BO748" s="115"/>
      <c r="BP748" s="114"/>
      <c r="BQ748" s="114"/>
      <c r="BR748" s="114"/>
    </row>
    <row r="749" ht="15.75" customHeight="1">
      <c r="A749" s="114"/>
      <c r="B749" s="114"/>
      <c r="C749" s="114"/>
      <c r="D749" s="114"/>
      <c r="E749" s="114"/>
      <c r="F749" s="114"/>
      <c r="G749" s="114"/>
      <c r="H749" s="115"/>
      <c r="I749" s="115"/>
      <c r="J749" s="115"/>
      <c r="K749" s="115"/>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5"/>
      <c r="AL749" s="115"/>
      <c r="AM749" s="115"/>
      <c r="AN749" s="115"/>
      <c r="AO749" s="115"/>
      <c r="AP749" s="115"/>
      <c r="AQ749" s="115"/>
      <c r="AR749" s="115"/>
      <c r="AS749" s="115"/>
      <c r="AT749" s="115"/>
      <c r="AU749" s="115"/>
      <c r="AV749" s="115"/>
      <c r="AW749" s="115"/>
      <c r="AX749" s="115"/>
      <c r="AY749" s="115"/>
      <c r="AZ749" s="115"/>
      <c r="BA749" s="115"/>
      <c r="BB749" s="115"/>
      <c r="BC749" s="115"/>
      <c r="BD749" s="115"/>
      <c r="BE749" s="115"/>
      <c r="BF749" s="115"/>
      <c r="BG749" s="115"/>
      <c r="BH749" s="115"/>
      <c r="BI749" s="115"/>
      <c r="BJ749" s="115"/>
      <c r="BK749" s="115"/>
      <c r="BL749" s="115"/>
      <c r="BM749" s="115"/>
      <c r="BN749" s="115"/>
      <c r="BO749" s="115"/>
      <c r="BP749" s="114"/>
      <c r="BQ749" s="114"/>
      <c r="BR749" s="114"/>
    </row>
    <row r="750" ht="15.75" customHeight="1">
      <c r="A750" s="114"/>
      <c r="B750" s="114"/>
      <c r="C750" s="114"/>
      <c r="D750" s="114"/>
      <c r="E750" s="114"/>
      <c r="F750" s="114"/>
      <c r="G750" s="114"/>
      <c r="H750" s="115"/>
      <c r="I750" s="115"/>
      <c r="J750" s="115"/>
      <c r="K750" s="115"/>
      <c r="L750" s="115"/>
      <c r="M750" s="115"/>
      <c r="N750" s="115"/>
      <c r="O750" s="115"/>
      <c r="P750" s="115"/>
      <c r="Q750" s="115"/>
      <c r="R750" s="115"/>
      <c r="S750" s="115"/>
      <c r="T750" s="115"/>
      <c r="U750" s="115"/>
      <c r="V750" s="115"/>
      <c r="W750" s="115"/>
      <c r="X750" s="115"/>
      <c r="Y750" s="115"/>
      <c r="Z750" s="115"/>
      <c r="AA750" s="115"/>
      <c r="AB750" s="115"/>
      <c r="AC750" s="115"/>
      <c r="AD750" s="115"/>
      <c r="AE750" s="115"/>
      <c r="AF750" s="115"/>
      <c r="AG750" s="115"/>
      <c r="AH750" s="115"/>
      <c r="AI750" s="115"/>
      <c r="AJ750" s="115"/>
      <c r="AK750" s="115"/>
      <c r="AL750" s="115"/>
      <c r="AM750" s="115"/>
      <c r="AN750" s="115"/>
      <c r="AO750" s="115"/>
      <c r="AP750" s="115"/>
      <c r="AQ750" s="115"/>
      <c r="AR750" s="115"/>
      <c r="AS750" s="115"/>
      <c r="AT750" s="115"/>
      <c r="AU750" s="115"/>
      <c r="AV750" s="115"/>
      <c r="AW750" s="115"/>
      <c r="AX750" s="115"/>
      <c r="AY750" s="115"/>
      <c r="AZ750" s="115"/>
      <c r="BA750" s="115"/>
      <c r="BB750" s="115"/>
      <c r="BC750" s="115"/>
      <c r="BD750" s="115"/>
      <c r="BE750" s="115"/>
      <c r="BF750" s="115"/>
      <c r="BG750" s="115"/>
      <c r="BH750" s="115"/>
      <c r="BI750" s="115"/>
      <c r="BJ750" s="115"/>
      <c r="BK750" s="115"/>
      <c r="BL750" s="115"/>
      <c r="BM750" s="115"/>
      <c r="BN750" s="115"/>
      <c r="BO750" s="115"/>
      <c r="BP750" s="114"/>
      <c r="BQ750" s="114"/>
      <c r="BR750" s="114"/>
    </row>
    <row r="751" ht="15.75" customHeight="1">
      <c r="A751" s="114"/>
      <c r="B751" s="114"/>
      <c r="C751" s="114"/>
      <c r="D751" s="114"/>
      <c r="E751" s="114"/>
      <c r="F751" s="114"/>
      <c r="G751" s="114"/>
      <c r="H751" s="115"/>
      <c r="I751" s="115"/>
      <c r="J751" s="115"/>
      <c r="K751" s="115"/>
      <c r="L751" s="115"/>
      <c r="M751" s="115"/>
      <c r="N751" s="115"/>
      <c r="O751" s="115"/>
      <c r="P751" s="115"/>
      <c r="Q751" s="115"/>
      <c r="R751" s="115"/>
      <c r="S751" s="115"/>
      <c r="T751" s="115"/>
      <c r="U751" s="115"/>
      <c r="V751" s="115"/>
      <c r="W751" s="115"/>
      <c r="X751" s="115"/>
      <c r="Y751" s="115"/>
      <c r="Z751" s="115"/>
      <c r="AA751" s="115"/>
      <c r="AB751" s="115"/>
      <c r="AC751" s="115"/>
      <c r="AD751" s="115"/>
      <c r="AE751" s="115"/>
      <c r="AF751" s="115"/>
      <c r="AG751" s="115"/>
      <c r="AH751" s="115"/>
      <c r="AI751" s="115"/>
      <c r="AJ751" s="115"/>
      <c r="AK751" s="115"/>
      <c r="AL751" s="115"/>
      <c r="AM751" s="115"/>
      <c r="AN751" s="115"/>
      <c r="AO751" s="115"/>
      <c r="AP751" s="115"/>
      <c r="AQ751" s="115"/>
      <c r="AR751" s="115"/>
      <c r="AS751" s="115"/>
      <c r="AT751" s="115"/>
      <c r="AU751" s="115"/>
      <c r="AV751" s="115"/>
      <c r="AW751" s="115"/>
      <c r="AX751" s="115"/>
      <c r="AY751" s="115"/>
      <c r="AZ751" s="115"/>
      <c r="BA751" s="115"/>
      <c r="BB751" s="115"/>
      <c r="BC751" s="115"/>
      <c r="BD751" s="115"/>
      <c r="BE751" s="115"/>
      <c r="BF751" s="115"/>
      <c r="BG751" s="115"/>
      <c r="BH751" s="115"/>
      <c r="BI751" s="115"/>
      <c r="BJ751" s="115"/>
      <c r="BK751" s="115"/>
      <c r="BL751" s="115"/>
      <c r="BM751" s="115"/>
      <c r="BN751" s="115"/>
      <c r="BO751" s="115"/>
      <c r="BP751" s="114"/>
      <c r="BQ751" s="114"/>
      <c r="BR751" s="114"/>
    </row>
    <row r="752" ht="15.75" customHeight="1">
      <c r="A752" s="114"/>
      <c r="B752" s="114"/>
      <c r="C752" s="114"/>
      <c r="D752" s="114"/>
      <c r="E752" s="114"/>
      <c r="F752" s="114"/>
      <c r="G752" s="114"/>
      <c r="H752" s="115"/>
      <c r="I752" s="115"/>
      <c r="J752" s="115"/>
      <c r="K752" s="115"/>
      <c r="L752" s="115"/>
      <c r="M752" s="115"/>
      <c r="N752" s="115"/>
      <c r="O752" s="115"/>
      <c r="P752" s="115"/>
      <c r="Q752" s="115"/>
      <c r="R752" s="115"/>
      <c r="S752" s="115"/>
      <c r="T752" s="115"/>
      <c r="U752" s="115"/>
      <c r="V752" s="115"/>
      <c r="W752" s="115"/>
      <c r="X752" s="115"/>
      <c r="Y752" s="115"/>
      <c r="Z752" s="115"/>
      <c r="AA752" s="115"/>
      <c r="AB752" s="115"/>
      <c r="AC752" s="115"/>
      <c r="AD752" s="115"/>
      <c r="AE752" s="115"/>
      <c r="AF752" s="115"/>
      <c r="AG752" s="115"/>
      <c r="AH752" s="115"/>
      <c r="AI752" s="115"/>
      <c r="AJ752" s="115"/>
      <c r="AK752" s="115"/>
      <c r="AL752" s="115"/>
      <c r="AM752" s="115"/>
      <c r="AN752" s="115"/>
      <c r="AO752" s="115"/>
      <c r="AP752" s="115"/>
      <c r="AQ752" s="115"/>
      <c r="AR752" s="115"/>
      <c r="AS752" s="115"/>
      <c r="AT752" s="115"/>
      <c r="AU752" s="115"/>
      <c r="AV752" s="115"/>
      <c r="AW752" s="115"/>
      <c r="AX752" s="115"/>
      <c r="AY752" s="115"/>
      <c r="AZ752" s="115"/>
      <c r="BA752" s="115"/>
      <c r="BB752" s="115"/>
      <c r="BC752" s="115"/>
      <c r="BD752" s="115"/>
      <c r="BE752" s="115"/>
      <c r="BF752" s="115"/>
      <c r="BG752" s="115"/>
      <c r="BH752" s="115"/>
      <c r="BI752" s="115"/>
      <c r="BJ752" s="115"/>
      <c r="BK752" s="115"/>
      <c r="BL752" s="115"/>
      <c r="BM752" s="115"/>
      <c r="BN752" s="115"/>
      <c r="BO752" s="115"/>
      <c r="BP752" s="114"/>
      <c r="BQ752" s="114"/>
      <c r="BR752" s="114"/>
    </row>
    <row r="753" ht="15.75" customHeight="1">
      <c r="A753" s="114"/>
      <c r="B753" s="114"/>
      <c r="C753" s="114"/>
      <c r="D753" s="114"/>
      <c r="E753" s="114"/>
      <c r="F753" s="114"/>
      <c r="G753" s="114"/>
      <c r="H753" s="115"/>
      <c r="I753" s="115"/>
      <c r="J753" s="115"/>
      <c r="K753" s="115"/>
      <c r="L753" s="115"/>
      <c r="M753" s="115"/>
      <c r="N753" s="115"/>
      <c r="O753" s="115"/>
      <c r="P753" s="115"/>
      <c r="Q753" s="115"/>
      <c r="R753" s="115"/>
      <c r="S753" s="115"/>
      <c r="T753" s="115"/>
      <c r="U753" s="115"/>
      <c r="V753" s="115"/>
      <c r="W753" s="115"/>
      <c r="X753" s="115"/>
      <c r="Y753" s="115"/>
      <c r="Z753" s="115"/>
      <c r="AA753" s="115"/>
      <c r="AB753" s="115"/>
      <c r="AC753" s="115"/>
      <c r="AD753" s="115"/>
      <c r="AE753" s="115"/>
      <c r="AF753" s="115"/>
      <c r="AG753" s="115"/>
      <c r="AH753" s="115"/>
      <c r="AI753" s="115"/>
      <c r="AJ753" s="115"/>
      <c r="AK753" s="115"/>
      <c r="AL753" s="115"/>
      <c r="AM753" s="115"/>
      <c r="AN753" s="115"/>
      <c r="AO753" s="115"/>
      <c r="AP753" s="115"/>
      <c r="AQ753" s="115"/>
      <c r="AR753" s="115"/>
      <c r="AS753" s="115"/>
      <c r="AT753" s="115"/>
      <c r="AU753" s="115"/>
      <c r="AV753" s="115"/>
      <c r="AW753" s="115"/>
      <c r="AX753" s="115"/>
      <c r="AY753" s="115"/>
      <c r="AZ753" s="115"/>
      <c r="BA753" s="115"/>
      <c r="BB753" s="115"/>
      <c r="BC753" s="115"/>
      <c r="BD753" s="115"/>
      <c r="BE753" s="115"/>
      <c r="BF753" s="115"/>
      <c r="BG753" s="115"/>
      <c r="BH753" s="115"/>
      <c r="BI753" s="115"/>
      <c r="BJ753" s="115"/>
      <c r="BK753" s="115"/>
      <c r="BL753" s="115"/>
      <c r="BM753" s="115"/>
      <c r="BN753" s="115"/>
      <c r="BO753" s="115"/>
      <c r="BP753" s="114"/>
      <c r="BQ753" s="114"/>
      <c r="BR753" s="114"/>
    </row>
    <row r="754" ht="15.75" customHeight="1">
      <c r="A754" s="114"/>
      <c r="B754" s="114"/>
      <c r="C754" s="114"/>
      <c r="D754" s="114"/>
      <c r="E754" s="114"/>
      <c r="F754" s="114"/>
      <c r="G754" s="114"/>
      <c r="H754" s="115"/>
      <c r="I754" s="115"/>
      <c r="J754" s="115"/>
      <c r="K754" s="115"/>
      <c r="L754" s="115"/>
      <c r="M754" s="115"/>
      <c r="N754" s="115"/>
      <c r="O754" s="115"/>
      <c r="P754" s="115"/>
      <c r="Q754" s="115"/>
      <c r="R754" s="115"/>
      <c r="S754" s="115"/>
      <c r="T754" s="115"/>
      <c r="U754" s="115"/>
      <c r="V754" s="115"/>
      <c r="W754" s="115"/>
      <c r="X754" s="115"/>
      <c r="Y754" s="115"/>
      <c r="Z754" s="115"/>
      <c r="AA754" s="115"/>
      <c r="AB754" s="115"/>
      <c r="AC754" s="115"/>
      <c r="AD754" s="115"/>
      <c r="AE754" s="115"/>
      <c r="AF754" s="115"/>
      <c r="AG754" s="115"/>
      <c r="AH754" s="115"/>
      <c r="AI754" s="115"/>
      <c r="AJ754" s="115"/>
      <c r="AK754" s="115"/>
      <c r="AL754" s="115"/>
      <c r="AM754" s="115"/>
      <c r="AN754" s="115"/>
      <c r="AO754" s="115"/>
      <c r="AP754" s="115"/>
      <c r="AQ754" s="115"/>
      <c r="AR754" s="115"/>
      <c r="AS754" s="115"/>
      <c r="AT754" s="115"/>
      <c r="AU754" s="115"/>
      <c r="AV754" s="115"/>
      <c r="AW754" s="115"/>
      <c r="AX754" s="115"/>
      <c r="AY754" s="115"/>
      <c r="AZ754" s="115"/>
      <c r="BA754" s="115"/>
      <c r="BB754" s="115"/>
      <c r="BC754" s="115"/>
      <c r="BD754" s="115"/>
      <c r="BE754" s="115"/>
      <c r="BF754" s="115"/>
      <c r="BG754" s="115"/>
      <c r="BH754" s="115"/>
      <c r="BI754" s="115"/>
      <c r="BJ754" s="115"/>
      <c r="BK754" s="115"/>
      <c r="BL754" s="115"/>
      <c r="BM754" s="115"/>
      <c r="BN754" s="115"/>
      <c r="BO754" s="115"/>
      <c r="BP754" s="114"/>
      <c r="BQ754" s="114"/>
      <c r="BR754" s="114"/>
    </row>
    <row r="755" ht="15.75" customHeight="1">
      <c r="A755" s="114"/>
      <c r="B755" s="114"/>
      <c r="C755" s="114"/>
      <c r="D755" s="114"/>
      <c r="E755" s="114"/>
      <c r="F755" s="114"/>
      <c r="G755" s="114"/>
      <c r="H755" s="115"/>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5"/>
      <c r="AL755" s="115"/>
      <c r="AM755" s="115"/>
      <c r="AN755" s="115"/>
      <c r="AO755" s="115"/>
      <c r="AP755" s="115"/>
      <c r="AQ755" s="115"/>
      <c r="AR755" s="115"/>
      <c r="AS755" s="115"/>
      <c r="AT755" s="115"/>
      <c r="AU755" s="115"/>
      <c r="AV755" s="115"/>
      <c r="AW755" s="115"/>
      <c r="AX755" s="115"/>
      <c r="AY755" s="115"/>
      <c r="AZ755" s="115"/>
      <c r="BA755" s="115"/>
      <c r="BB755" s="115"/>
      <c r="BC755" s="115"/>
      <c r="BD755" s="115"/>
      <c r="BE755" s="115"/>
      <c r="BF755" s="115"/>
      <c r="BG755" s="115"/>
      <c r="BH755" s="115"/>
      <c r="BI755" s="115"/>
      <c r="BJ755" s="115"/>
      <c r="BK755" s="115"/>
      <c r="BL755" s="115"/>
      <c r="BM755" s="115"/>
      <c r="BN755" s="115"/>
      <c r="BO755" s="115"/>
      <c r="BP755" s="114"/>
      <c r="BQ755" s="114"/>
      <c r="BR755" s="114"/>
    </row>
    <row r="756" ht="15.75" customHeight="1">
      <c r="A756" s="114"/>
      <c r="B756" s="114"/>
      <c r="C756" s="114"/>
      <c r="D756" s="114"/>
      <c r="E756" s="114"/>
      <c r="F756" s="114"/>
      <c r="G756" s="114"/>
      <c r="H756" s="115"/>
      <c r="I756" s="115"/>
      <c r="J756" s="115"/>
      <c r="K756" s="115"/>
      <c r="L756" s="115"/>
      <c r="M756" s="115"/>
      <c r="N756" s="115"/>
      <c r="O756" s="115"/>
      <c r="P756" s="115"/>
      <c r="Q756" s="115"/>
      <c r="R756" s="115"/>
      <c r="S756" s="115"/>
      <c r="T756" s="115"/>
      <c r="U756" s="115"/>
      <c r="V756" s="115"/>
      <c r="W756" s="115"/>
      <c r="X756" s="115"/>
      <c r="Y756" s="115"/>
      <c r="Z756" s="115"/>
      <c r="AA756" s="115"/>
      <c r="AB756" s="115"/>
      <c r="AC756" s="115"/>
      <c r="AD756" s="115"/>
      <c r="AE756" s="115"/>
      <c r="AF756" s="115"/>
      <c r="AG756" s="115"/>
      <c r="AH756" s="115"/>
      <c r="AI756" s="115"/>
      <c r="AJ756" s="115"/>
      <c r="AK756" s="115"/>
      <c r="AL756" s="115"/>
      <c r="AM756" s="115"/>
      <c r="AN756" s="115"/>
      <c r="AO756" s="115"/>
      <c r="AP756" s="115"/>
      <c r="AQ756" s="115"/>
      <c r="AR756" s="115"/>
      <c r="AS756" s="115"/>
      <c r="AT756" s="115"/>
      <c r="AU756" s="115"/>
      <c r="AV756" s="115"/>
      <c r="AW756" s="115"/>
      <c r="AX756" s="115"/>
      <c r="AY756" s="115"/>
      <c r="AZ756" s="115"/>
      <c r="BA756" s="115"/>
      <c r="BB756" s="115"/>
      <c r="BC756" s="115"/>
      <c r="BD756" s="115"/>
      <c r="BE756" s="115"/>
      <c r="BF756" s="115"/>
      <c r="BG756" s="115"/>
      <c r="BH756" s="115"/>
      <c r="BI756" s="115"/>
      <c r="BJ756" s="115"/>
      <c r="BK756" s="115"/>
      <c r="BL756" s="115"/>
      <c r="BM756" s="115"/>
      <c r="BN756" s="115"/>
      <c r="BO756" s="115"/>
      <c r="BP756" s="114"/>
      <c r="BQ756" s="114"/>
      <c r="BR756" s="114"/>
    </row>
    <row r="757" ht="15.75" customHeight="1">
      <c r="A757" s="114"/>
      <c r="B757" s="114"/>
      <c r="C757" s="114"/>
      <c r="D757" s="114"/>
      <c r="E757" s="114"/>
      <c r="F757" s="114"/>
      <c r="G757" s="114"/>
      <c r="H757" s="115"/>
      <c r="I757" s="115"/>
      <c r="J757" s="115"/>
      <c r="K757" s="115"/>
      <c r="L757" s="115"/>
      <c r="M757" s="115"/>
      <c r="N757" s="115"/>
      <c r="O757" s="115"/>
      <c r="P757" s="115"/>
      <c r="Q757" s="115"/>
      <c r="R757" s="115"/>
      <c r="S757" s="115"/>
      <c r="T757" s="115"/>
      <c r="U757" s="115"/>
      <c r="V757" s="115"/>
      <c r="W757" s="115"/>
      <c r="X757" s="115"/>
      <c r="Y757" s="115"/>
      <c r="Z757" s="115"/>
      <c r="AA757" s="115"/>
      <c r="AB757" s="115"/>
      <c r="AC757" s="115"/>
      <c r="AD757" s="115"/>
      <c r="AE757" s="115"/>
      <c r="AF757" s="115"/>
      <c r="AG757" s="115"/>
      <c r="AH757" s="115"/>
      <c r="AI757" s="115"/>
      <c r="AJ757" s="115"/>
      <c r="AK757" s="115"/>
      <c r="AL757" s="115"/>
      <c r="AM757" s="115"/>
      <c r="AN757" s="115"/>
      <c r="AO757" s="115"/>
      <c r="AP757" s="115"/>
      <c r="AQ757" s="115"/>
      <c r="AR757" s="115"/>
      <c r="AS757" s="115"/>
      <c r="AT757" s="115"/>
      <c r="AU757" s="115"/>
      <c r="AV757" s="115"/>
      <c r="AW757" s="115"/>
      <c r="AX757" s="115"/>
      <c r="AY757" s="115"/>
      <c r="AZ757" s="115"/>
      <c r="BA757" s="115"/>
      <c r="BB757" s="115"/>
      <c r="BC757" s="115"/>
      <c r="BD757" s="115"/>
      <c r="BE757" s="115"/>
      <c r="BF757" s="115"/>
      <c r="BG757" s="115"/>
      <c r="BH757" s="115"/>
      <c r="BI757" s="115"/>
      <c r="BJ757" s="115"/>
      <c r="BK757" s="115"/>
      <c r="BL757" s="115"/>
      <c r="BM757" s="115"/>
      <c r="BN757" s="115"/>
      <c r="BO757" s="115"/>
      <c r="BP757" s="114"/>
      <c r="BQ757" s="114"/>
      <c r="BR757" s="114"/>
    </row>
    <row r="758" ht="15.75" customHeight="1">
      <c r="A758" s="114"/>
      <c r="B758" s="114"/>
      <c r="C758" s="114"/>
      <c r="D758" s="114"/>
      <c r="E758" s="114"/>
      <c r="F758" s="114"/>
      <c r="G758" s="114"/>
      <c r="H758" s="115"/>
      <c r="I758" s="115"/>
      <c r="J758" s="115"/>
      <c r="K758" s="115"/>
      <c r="L758" s="115"/>
      <c r="M758" s="115"/>
      <c r="N758" s="115"/>
      <c r="O758" s="115"/>
      <c r="P758" s="115"/>
      <c r="Q758" s="115"/>
      <c r="R758" s="115"/>
      <c r="S758" s="115"/>
      <c r="T758" s="115"/>
      <c r="U758" s="115"/>
      <c r="V758" s="115"/>
      <c r="W758" s="115"/>
      <c r="X758" s="115"/>
      <c r="Y758" s="115"/>
      <c r="Z758" s="115"/>
      <c r="AA758" s="115"/>
      <c r="AB758" s="115"/>
      <c r="AC758" s="115"/>
      <c r="AD758" s="115"/>
      <c r="AE758" s="115"/>
      <c r="AF758" s="115"/>
      <c r="AG758" s="115"/>
      <c r="AH758" s="115"/>
      <c r="AI758" s="115"/>
      <c r="AJ758" s="115"/>
      <c r="AK758" s="115"/>
      <c r="AL758" s="115"/>
      <c r="AM758" s="115"/>
      <c r="AN758" s="115"/>
      <c r="AO758" s="115"/>
      <c r="AP758" s="115"/>
      <c r="AQ758" s="115"/>
      <c r="AR758" s="115"/>
      <c r="AS758" s="115"/>
      <c r="AT758" s="115"/>
      <c r="AU758" s="115"/>
      <c r="AV758" s="115"/>
      <c r="AW758" s="115"/>
      <c r="AX758" s="115"/>
      <c r="AY758" s="115"/>
      <c r="AZ758" s="115"/>
      <c r="BA758" s="115"/>
      <c r="BB758" s="115"/>
      <c r="BC758" s="115"/>
      <c r="BD758" s="115"/>
      <c r="BE758" s="115"/>
      <c r="BF758" s="115"/>
      <c r="BG758" s="115"/>
      <c r="BH758" s="115"/>
      <c r="BI758" s="115"/>
      <c r="BJ758" s="115"/>
      <c r="BK758" s="115"/>
      <c r="BL758" s="115"/>
      <c r="BM758" s="115"/>
      <c r="BN758" s="115"/>
      <c r="BO758" s="115"/>
      <c r="BP758" s="114"/>
      <c r="BQ758" s="114"/>
      <c r="BR758" s="114"/>
    </row>
    <row r="759" ht="15.75" customHeight="1">
      <c r="A759" s="114"/>
      <c r="B759" s="114"/>
      <c r="C759" s="114"/>
      <c r="D759" s="114"/>
      <c r="E759" s="114"/>
      <c r="F759" s="114"/>
      <c r="G759" s="114"/>
      <c r="H759" s="115"/>
      <c r="I759" s="115"/>
      <c r="J759" s="115"/>
      <c r="K759" s="115"/>
      <c r="L759" s="115"/>
      <c r="M759" s="115"/>
      <c r="N759" s="115"/>
      <c r="O759" s="115"/>
      <c r="P759" s="115"/>
      <c r="Q759" s="115"/>
      <c r="R759" s="115"/>
      <c r="S759" s="115"/>
      <c r="T759" s="115"/>
      <c r="U759" s="115"/>
      <c r="V759" s="115"/>
      <c r="W759" s="115"/>
      <c r="X759" s="115"/>
      <c r="Y759" s="115"/>
      <c r="Z759" s="115"/>
      <c r="AA759" s="115"/>
      <c r="AB759" s="115"/>
      <c r="AC759" s="115"/>
      <c r="AD759" s="115"/>
      <c r="AE759" s="115"/>
      <c r="AF759" s="115"/>
      <c r="AG759" s="115"/>
      <c r="AH759" s="115"/>
      <c r="AI759" s="115"/>
      <c r="AJ759" s="115"/>
      <c r="AK759" s="115"/>
      <c r="AL759" s="115"/>
      <c r="AM759" s="115"/>
      <c r="AN759" s="115"/>
      <c r="AO759" s="115"/>
      <c r="AP759" s="115"/>
      <c r="AQ759" s="115"/>
      <c r="AR759" s="115"/>
      <c r="AS759" s="115"/>
      <c r="AT759" s="115"/>
      <c r="AU759" s="115"/>
      <c r="AV759" s="115"/>
      <c r="AW759" s="115"/>
      <c r="AX759" s="115"/>
      <c r="AY759" s="115"/>
      <c r="AZ759" s="115"/>
      <c r="BA759" s="115"/>
      <c r="BB759" s="115"/>
      <c r="BC759" s="115"/>
      <c r="BD759" s="115"/>
      <c r="BE759" s="115"/>
      <c r="BF759" s="115"/>
      <c r="BG759" s="115"/>
      <c r="BH759" s="115"/>
      <c r="BI759" s="115"/>
      <c r="BJ759" s="115"/>
      <c r="BK759" s="115"/>
      <c r="BL759" s="115"/>
      <c r="BM759" s="115"/>
      <c r="BN759" s="115"/>
      <c r="BO759" s="115"/>
      <c r="BP759" s="114"/>
      <c r="BQ759" s="114"/>
      <c r="BR759" s="114"/>
    </row>
    <row r="760" ht="15.75" customHeight="1">
      <c r="A760" s="114"/>
      <c r="B760" s="114"/>
      <c r="C760" s="114"/>
      <c r="D760" s="114"/>
      <c r="E760" s="114"/>
      <c r="F760" s="114"/>
      <c r="G760" s="114"/>
      <c r="H760" s="115"/>
      <c r="I760" s="115"/>
      <c r="J760" s="115"/>
      <c r="K760" s="115"/>
      <c r="L760" s="115"/>
      <c r="M760" s="115"/>
      <c r="N760" s="115"/>
      <c r="O760" s="115"/>
      <c r="P760" s="115"/>
      <c r="Q760" s="115"/>
      <c r="R760" s="115"/>
      <c r="S760" s="115"/>
      <c r="T760" s="115"/>
      <c r="U760" s="115"/>
      <c r="V760" s="115"/>
      <c r="W760" s="115"/>
      <c r="X760" s="115"/>
      <c r="Y760" s="115"/>
      <c r="Z760" s="115"/>
      <c r="AA760" s="115"/>
      <c r="AB760" s="115"/>
      <c r="AC760" s="115"/>
      <c r="AD760" s="115"/>
      <c r="AE760" s="115"/>
      <c r="AF760" s="115"/>
      <c r="AG760" s="115"/>
      <c r="AH760" s="115"/>
      <c r="AI760" s="115"/>
      <c r="AJ760" s="115"/>
      <c r="AK760" s="115"/>
      <c r="AL760" s="115"/>
      <c r="AM760" s="115"/>
      <c r="AN760" s="115"/>
      <c r="AO760" s="115"/>
      <c r="AP760" s="115"/>
      <c r="AQ760" s="115"/>
      <c r="AR760" s="115"/>
      <c r="AS760" s="115"/>
      <c r="AT760" s="115"/>
      <c r="AU760" s="115"/>
      <c r="AV760" s="115"/>
      <c r="AW760" s="115"/>
      <c r="AX760" s="115"/>
      <c r="AY760" s="115"/>
      <c r="AZ760" s="115"/>
      <c r="BA760" s="115"/>
      <c r="BB760" s="115"/>
      <c r="BC760" s="115"/>
      <c r="BD760" s="115"/>
      <c r="BE760" s="115"/>
      <c r="BF760" s="115"/>
      <c r="BG760" s="115"/>
      <c r="BH760" s="115"/>
      <c r="BI760" s="115"/>
      <c r="BJ760" s="115"/>
      <c r="BK760" s="115"/>
      <c r="BL760" s="115"/>
      <c r="BM760" s="115"/>
      <c r="BN760" s="115"/>
      <c r="BO760" s="115"/>
      <c r="BP760" s="114"/>
      <c r="BQ760" s="114"/>
      <c r="BR760" s="114"/>
    </row>
    <row r="761" ht="15.75" customHeight="1">
      <c r="A761" s="114"/>
      <c r="B761" s="114"/>
      <c r="C761" s="114"/>
      <c r="D761" s="114"/>
      <c r="E761" s="114"/>
      <c r="F761" s="114"/>
      <c r="G761" s="114"/>
      <c r="H761" s="115"/>
      <c r="I761" s="115"/>
      <c r="J761" s="115"/>
      <c r="K761" s="115"/>
      <c r="L761" s="115"/>
      <c r="M761" s="115"/>
      <c r="N761" s="115"/>
      <c r="O761" s="115"/>
      <c r="P761" s="115"/>
      <c r="Q761" s="115"/>
      <c r="R761" s="115"/>
      <c r="S761" s="115"/>
      <c r="T761" s="115"/>
      <c r="U761" s="115"/>
      <c r="V761" s="115"/>
      <c r="W761" s="115"/>
      <c r="X761" s="115"/>
      <c r="Y761" s="115"/>
      <c r="Z761" s="115"/>
      <c r="AA761" s="115"/>
      <c r="AB761" s="115"/>
      <c r="AC761" s="115"/>
      <c r="AD761" s="115"/>
      <c r="AE761" s="115"/>
      <c r="AF761" s="115"/>
      <c r="AG761" s="115"/>
      <c r="AH761" s="115"/>
      <c r="AI761" s="115"/>
      <c r="AJ761" s="115"/>
      <c r="AK761" s="115"/>
      <c r="AL761" s="115"/>
      <c r="AM761" s="115"/>
      <c r="AN761" s="115"/>
      <c r="AO761" s="115"/>
      <c r="AP761" s="115"/>
      <c r="AQ761" s="115"/>
      <c r="AR761" s="115"/>
      <c r="AS761" s="115"/>
      <c r="AT761" s="115"/>
      <c r="AU761" s="115"/>
      <c r="AV761" s="115"/>
      <c r="AW761" s="115"/>
      <c r="AX761" s="115"/>
      <c r="AY761" s="115"/>
      <c r="AZ761" s="115"/>
      <c r="BA761" s="115"/>
      <c r="BB761" s="115"/>
      <c r="BC761" s="115"/>
      <c r="BD761" s="115"/>
      <c r="BE761" s="115"/>
      <c r="BF761" s="115"/>
      <c r="BG761" s="115"/>
      <c r="BH761" s="115"/>
      <c r="BI761" s="115"/>
      <c r="BJ761" s="115"/>
      <c r="BK761" s="115"/>
      <c r="BL761" s="115"/>
      <c r="BM761" s="115"/>
      <c r="BN761" s="115"/>
      <c r="BO761" s="115"/>
      <c r="BP761" s="114"/>
      <c r="BQ761" s="114"/>
      <c r="BR761" s="114"/>
    </row>
    <row r="762" ht="15.75" customHeight="1">
      <c r="A762" s="114"/>
      <c r="B762" s="114"/>
      <c r="C762" s="114"/>
      <c r="D762" s="114"/>
      <c r="E762" s="114"/>
      <c r="F762" s="114"/>
      <c r="G762" s="114"/>
      <c r="H762" s="115"/>
      <c r="I762" s="115"/>
      <c r="J762" s="115"/>
      <c r="K762" s="115"/>
      <c r="L762" s="115"/>
      <c r="M762" s="115"/>
      <c r="N762" s="115"/>
      <c r="O762" s="115"/>
      <c r="P762" s="115"/>
      <c r="Q762" s="115"/>
      <c r="R762" s="115"/>
      <c r="S762" s="115"/>
      <c r="T762" s="115"/>
      <c r="U762" s="115"/>
      <c r="V762" s="115"/>
      <c r="W762" s="115"/>
      <c r="X762" s="115"/>
      <c r="Y762" s="115"/>
      <c r="Z762" s="115"/>
      <c r="AA762" s="115"/>
      <c r="AB762" s="115"/>
      <c r="AC762" s="115"/>
      <c r="AD762" s="115"/>
      <c r="AE762" s="115"/>
      <c r="AF762" s="115"/>
      <c r="AG762" s="115"/>
      <c r="AH762" s="115"/>
      <c r="AI762" s="115"/>
      <c r="AJ762" s="115"/>
      <c r="AK762" s="115"/>
      <c r="AL762" s="115"/>
      <c r="AM762" s="115"/>
      <c r="AN762" s="115"/>
      <c r="AO762" s="115"/>
      <c r="AP762" s="115"/>
      <c r="AQ762" s="115"/>
      <c r="AR762" s="115"/>
      <c r="AS762" s="115"/>
      <c r="AT762" s="115"/>
      <c r="AU762" s="115"/>
      <c r="AV762" s="115"/>
      <c r="AW762" s="115"/>
      <c r="AX762" s="115"/>
      <c r="AY762" s="115"/>
      <c r="AZ762" s="115"/>
      <c r="BA762" s="115"/>
      <c r="BB762" s="115"/>
      <c r="BC762" s="115"/>
      <c r="BD762" s="115"/>
      <c r="BE762" s="115"/>
      <c r="BF762" s="115"/>
      <c r="BG762" s="115"/>
      <c r="BH762" s="115"/>
      <c r="BI762" s="115"/>
      <c r="BJ762" s="115"/>
      <c r="BK762" s="115"/>
      <c r="BL762" s="115"/>
      <c r="BM762" s="115"/>
      <c r="BN762" s="115"/>
      <c r="BO762" s="115"/>
      <c r="BP762" s="114"/>
      <c r="BQ762" s="114"/>
      <c r="BR762" s="114"/>
    </row>
    <row r="763" ht="15.75" customHeight="1">
      <c r="A763" s="114"/>
      <c r="B763" s="114"/>
      <c r="C763" s="114"/>
      <c r="D763" s="114"/>
      <c r="E763" s="114"/>
      <c r="F763" s="114"/>
      <c r="G763" s="114"/>
      <c r="H763" s="115"/>
      <c r="I763" s="115"/>
      <c r="J763" s="115"/>
      <c r="K763" s="115"/>
      <c r="L763" s="115"/>
      <c r="M763" s="115"/>
      <c r="N763" s="115"/>
      <c r="O763" s="115"/>
      <c r="P763" s="115"/>
      <c r="Q763" s="115"/>
      <c r="R763" s="115"/>
      <c r="S763" s="115"/>
      <c r="T763" s="115"/>
      <c r="U763" s="115"/>
      <c r="V763" s="115"/>
      <c r="W763" s="115"/>
      <c r="X763" s="115"/>
      <c r="Y763" s="115"/>
      <c r="Z763" s="115"/>
      <c r="AA763" s="115"/>
      <c r="AB763" s="115"/>
      <c r="AC763" s="115"/>
      <c r="AD763" s="115"/>
      <c r="AE763" s="115"/>
      <c r="AF763" s="115"/>
      <c r="AG763" s="115"/>
      <c r="AH763" s="115"/>
      <c r="AI763" s="115"/>
      <c r="AJ763" s="115"/>
      <c r="AK763" s="115"/>
      <c r="AL763" s="115"/>
      <c r="AM763" s="115"/>
      <c r="AN763" s="115"/>
      <c r="AO763" s="115"/>
      <c r="AP763" s="115"/>
      <c r="AQ763" s="115"/>
      <c r="AR763" s="115"/>
      <c r="AS763" s="115"/>
      <c r="AT763" s="115"/>
      <c r="AU763" s="115"/>
      <c r="AV763" s="115"/>
      <c r="AW763" s="115"/>
      <c r="AX763" s="115"/>
      <c r="AY763" s="115"/>
      <c r="AZ763" s="115"/>
      <c r="BA763" s="115"/>
      <c r="BB763" s="115"/>
      <c r="BC763" s="115"/>
      <c r="BD763" s="115"/>
      <c r="BE763" s="115"/>
      <c r="BF763" s="115"/>
      <c r="BG763" s="115"/>
      <c r="BH763" s="115"/>
      <c r="BI763" s="115"/>
      <c r="BJ763" s="115"/>
      <c r="BK763" s="115"/>
      <c r="BL763" s="115"/>
      <c r="BM763" s="115"/>
      <c r="BN763" s="115"/>
      <c r="BO763" s="115"/>
      <c r="BP763" s="114"/>
      <c r="BQ763" s="114"/>
      <c r="BR763" s="114"/>
    </row>
    <row r="764" ht="15.75" customHeight="1">
      <c r="A764" s="114"/>
      <c r="B764" s="114"/>
      <c r="C764" s="114"/>
      <c r="D764" s="114"/>
      <c r="E764" s="114"/>
      <c r="F764" s="114"/>
      <c r="G764" s="114"/>
      <c r="H764" s="115"/>
      <c r="I764" s="115"/>
      <c r="J764" s="115"/>
      <c r="K764" s="115"/>
      <c r="L764" s="115"/>
      <c r="M764" s="115"/>
      <c r="N764" s="115"/>
      <c r="O764" s="115"/>
      <c r="P764" s="115"/>
      <c r="Q764" s="115"/>
      <c r="R764" s="115"/>
      <c r="S764" s="115"/>
      <c r="T764" s="115"/>
      <c r="U764" s="115"/>
      <c r="V764" s="115"/>
      <c r="W764" s="115"/>
      <c r="X764" s="115"/>
      <c r="Y764" s="115"/>
      <c r="Z764" s="115"/>
      <c r="AA764" s="115"/>
      <c r="AB764" s="115"/>
      <c r="AC764" s="115"/>
      <c r="AD764" s="115"/>
      <c r="AE764" s="115"/>
      <c r="AF764" s="115"/>
      <c r="AG764" s="115"/>
      <c r="AH764" s="115"/>
      <c r="AI764" s="115"/>
      <c r="AJ764" s="115"/>
      <c r="AK764" s="115"/>
      <c r="AL764" s="115"/>
      <c r="AM764" s="115"/>
      <c r="AN764" s="115"/>
      <c r="AO764" s="115"/>
      <c r="AP764" s="115"/>
      <c r="AQ764" s="115"/>
      <c r="AR764" s="115"/>
      <c r="AS764" s="115"/>
      <c r="AT764" s="115"/>
      <c r="AU764" s="115"/>
      <c r="AV764" s="115"/>
      <c r="AW764" s="115"/>
      <c r="AX764" s="115"/>
      <c r="AY764" s="115"/>
      <c r="AZ764" s="115"/>
      <c r="BA764" s="115"/>
      <c r="BB764" s="115"/>
      <c r="BC764" s="115"/>
      <c r="BD764" s="115"/>
      <c r="BE764" s="115"/>
      <c r="BF764" s="115"/>
      <c r="BG764" s="115"/>
      <c r="BH764" s="115"/>
      <c r="BI764" s="115"/>
      <c r="BJ764" s="115"/>
      <c r="BK764" s="115"/>
      <c r="BL764" s="115"/>
      <c r="BM764" s="115"/>
      <c r="BN764" s="115"/>
      <c r="BO764" s="115"/>
      <c r="BP764" s="114"/>
      <c r="BQ764" s="114"/>
      <c r="BR764" s="114"/>
    </row>
    <row r="765" ht="15.75" customHeight="1">
      <c r="A765" s="114"/>
      <c r="B765" s="114"/>
      <c r="C765" s="114"/>
      <c r="D765" s="114"/>
      <c r="E765" s="114"/>
      <c r="F765" s="114"/>
      <c r="G765" s="114"/>
      <c r="H765" s="115"/>
      <c r="I765" s="115"/>
      <c r="J765" s="115"/>
      <c r="K765" s="115"/>
      <c r="L765" s="115"/>
      <c r="M765" s="115"/>
      <c r="N765" s="115"/>
      <c r="O765" s="115"/>
      <c r="P765" s="115"/>
      <c r="Q765" s="115"/>
      <c r="R765" s="115"/>
      <c r="S765" s="115"/>
      <c r="T765" s="115"/>
      <c r="U765" s="115"/>
      <c r="V765" s="115"/>
      <c r="W765" s="115"/>
      <c r="X765" s="115"/>
      <c r="Y765" s="115"/>
      <c r="Z765" s="115"/>
      <c r="AA765" s="115"/>
      <c r="AB765" s="115"/>
      <c r="AC765" s="115"/>
      <c r="AD765" s="115"/>
      <c r="AE765" s="115"/>
      <c r="AF765" s="115"/>
      <c r="AG765" s="115"/>
      <c r="AH765" s="115"/>
      <c r="AI765" s="115"/>
      <c r="AJ765" s="115"/>
      <c r="AK765" s="115"/>
      <c r="AL765" s="115"/>
      <c r="AM765" s="115"/>
      <c r="AN765" s="115"/>
      <c r="AO765" s="115"/>
      <c r="AP765" s="115"/>
      <c r="AQ765" s="115"/>
      <c r="AR765" s="115"/>
      <c r="AS765" s="115"/>
      <c r="AT765" s="115"/>
      <c r="AU765" s="115"/>
      <c r="AV765" s="115"/>
      <c r="AW765" s="115"/>
      <c r="AX765" s="115"/>
      <c r="AY765" s="115"/>
      <c r="AZ765" s="115"/>
      <c r="BA765" s="115"/>
      <c r="BB765" s="115"/>
      <c r="BC765" s="115"/>
      <c r="BD765" s="115"/>
      <c r="BE765" s="115"/>
      <c r="BF765" s="115"/>
      <c r="BG765" s="115"/>
      <c r="BH765" s="115"/>
      <c r="BI765" s="115"/>
      <c r="BJ765" s="115"/>
      <c r="BK765" s="115"/>
      <c r="BL765" s="115"/>
      <c r="BM765" s="115"/>
      <c r="BN765" s="115"/>
      <c r="BO765" s="115"/>
      <c r="BP765" s="114"/>
      <c r="BQ765" s="114"/>
      <c r="BR765" s="114"/>
    </row>
    <row r="766" ht="15.75" customHeight="1">
      <c r="A766" s="114"/>
      <c r="B766" s="114"/>
      <c r="C766" s="114"/>
      <c r="D766" s="114"/>
      <c r="E766" s="114"/>
      <c r="F766" s="114"/>
      <c r="G766" s="114"/>
      <c r="H766" s="115"/>
      <c r="I766" s="11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115"/>
      <c r="AJ766" s="115"/>
      <c r="AK766" s="115"/>
      <c r="AL766" s="115"/>
      <c r="AM766" s="115"/>
      <c r="AN766" s="115"/>
      <c r="AO766" s="115"/>
      <c r="AP766" s="115"/>
      <c r="AQ766" s="115"/>
      <c r="AR766" s="115"/>
      <c r="AS766" s="115"/>
      <c r="AT766" s="115"/>
      <c r="AU766" s="115"/>
      <c r="AV766" s="115"/>
      <c r="AW766" s="115"/>
      <c r="AX766" s="115"/>
      <c r="AY766" s="115"/>
      <c r="AZ766" s="115"/>
      <c r="BA766" s="115"/>
      <c r="BB766" s="115"/>
      <c r="BC766" s="115"/>
      <c r="BD766" s="115"/>
      <c r="BE766" s="115"/>
      <c r="BF766" s="115"/>
      <c r="BG766" s="115"/>
      <c r="BH766" s="115"/>
      <c r="BI766" s="115"/>
      <c r="BJ766" s="115"/>
      <c r="BK766" s="115"/>
      <c r="BL766" s="115"/>
      <c r="BM766" s="115"/>
      <c r="BN766" s="115"/>
      <c r="BO766" s="115"/>
      <c r="BP766" s="114"/>
      <c r="BQ766" s="114"/>
      <c r="BR766" s="114"/>
    </row>
    <row r="767" ht="15.75" customHeight="1">
      <c r="A767" s="114"/>
      <c r="B767" s="114"/>
      <c r="C767" s="114"/>
      <c r="D767" s="114"/>
      <c r="E767" s="114"/>
      <c r="F767" s="114"/>
      <c r="G767" s="114"/>
      <c r="H767" s="115"/>
      <c r="I767" s="115"/>
      <c r="J767" s="115"/>
      <c r="K767" s="115"/>
      <c r="L767" s="115"/>
      <c r="M767" s="115"/>
      <c r="N767" s="115"/>
      <c r="O767" s="115"/>
      <c r="P767" s="115"/>
      <c r="Q767" s="115"/>
      <c r="R767" s="115"/>
      <c r="S767" s="115"/>
      <c r="T767" s="115"/>
      <c r="U767" s="115"/>
      <c r="V767" s="115"/>
      <c r="W767" s="115"/>
      <c r="X767" s="115"/>
      <c r="Y767" s="115"/>
      <c r="Z767" s="115"/>
      <c r="AA767" s="115"/>
      <c r="AB767" s="115"/>
      <c r="AC767" s="115"/>
      <c r="AD767" s="115"/>
      <c r="AE767" s="115"/>
      <c r="AF767" s="115"/>
      <c r="AG767" s="115"/>
      <c r="AH767" s="115"/>
      <c r="AI767" s="115"/>
      <c r="AJ767" s="115"/>
      <c r="AK767" s="115"/>
      <c r="AL767" s="115"/>
      <c r="AM767" s="115"/>
      <c r="AN767" s="115"/>
      <c r="AO767" s="115"/>
      <c r="AP767" s="115"/>
      <c r="AQ767" s="115"/>
      <c r="AR767" s="115"/>
      <c r="AS767" s="115"/>
      <c r="AT767" s="115"/>
      <c r="AU767" s="115"/>
      <c r="AV767" s="115"/>
      <c r="AW767" s="115"/>
      <c r="AX767" s="115"/>
      <c r="AY767" s="115"/>
      <c r="AZ767" s="115"/>
      <c r="BA767" s="115"/>
      <c r="BB767" s="115"/>
      <c r="BC767" s="115"/>
      <c r="BD767" s="115"/>
      <c r="BE767" s="115"/>
      <c r="BF767" s="115"/>
      <c r="BG767" s="115"/>
      <c r="BH767" s="115"/>
      <c r="BI767" s="115"/>
      <c r="BJ767" s="115"/>
      <c r="BK767" s="115"/>
      <c r="BL767" s="115"/>
      <c r="BM767" s="115"/>
      <c r="BN767" s="115"/>
      <c r="BO767" s="115"/>
      <c r="BP767" s="114"/>
      <c r="BQ767" s="114"/>
      <c r="BR767" s="114"/>
    </row>
    <row r="768" ht="15.75" customHeight="1">
      <c r="A768" s="114"/>
      <c r="B768" s="114"/>
      <c r="C768" s="114"/>
      <c r="D768" s="114"/>
      <c r="E768" s="114"/>
      <c r="F768" s="114"/>
      <c r="G768" s="114"/>
      <c r="H768" s="115"/>
      <c r="I768" s="115"/>
      <c r="J768" s="115"/>
      <c r="K768" s="115"/>
      <c r="L768" s="115"/>
      <c r="M768" s="115"/>
      <c r="N768" s="115"/>
      <c r="O768" s="115"/>
      <c r="P768" s="115"/>
      <c r="Q768" s="115"/>
      <c r="R768" s="115"/>
      <c r="S768" s="115"/>
      <c r="T768" s="115"/>
      <c r="U768" s="115"/>
      <c r="V768" s="115"/>
      <c r="W768" s="115"/>
      <c r="X768" s="115"/>
      <c r="Y768" s="115"/>
      <c r="Z768" s="115"/>
      <c r="AA768" s="115"/>
      <c r="AB768" s="115"/>
      <c r="AC768" s="115"/>
      <c r="AD768" s="115"/>
      <c r="AE768" s="115"/>
      <c r="AF768" s="115"/>
      <c r="AG768" s="115"/>
      <c r="AH768" s="115"/>
      <c r="AI768" s="115"/>
      <c r="AJ768" s="115"/>
      <c r="AK768" s="115"/>
      <c r="AL768" s="115"/>
      <c r="AM768" s="115"/>
      <c r="AN768" s="115"/>
      <c r="AO768" s="115"/>
      <c r="AP768" s="115"/>
      <c r="AQ768" s="115"/>
      <c r="AR768" s="115"/>
      <c r="AS768" s="115"/>
      <c r="AT768" s="115"/>
      <c r="AU768" s="115"/>
      <c r="AV768" s="115"/>
      <c r="AW768" s="115"/>
      <c r="AX768" s="115"/>
      <c r="AY768" s="115"/>
      <c r="AZ768" s="115"/>
      <c r="BA768" s="115"/>
      <c r="BB768" s="115"/>
      <c r="BC768" s="115"/>
      <c r="BD768" s="115"/>
      <c r="BE768" s="115"/>
      <c r="BF768" s="115"/>
      <c r="BG768" s="115"/>
      <c r="BH768" s="115"/>
      <c r="BI768" s="115"/>
      <c r="BJ768" s="115"/>
      <c r="BK768" s="115"/>
      <c r="BL768" s="115"/>
      <c r="BM768" s="115"/>
      <c r="BN768" s="115"/>
      <c r="BO768" s="115"/>
      <c r="BP768" s="114"/>
      <c r="BQ768" s="114"/>
      <c r="BR768" s="114"/>
    </row>
    <row r="769" ht="15.75" customHeight="1">
      <c r="A769" s="114"/>
      <c r="B769" s="114"/>
      <c r="C769" s="114"/>
      <c r="D769" s="114"/>
      <c r="E769" s="114"/>
      <c r="F769" s="114"/>
      <c r="G769" s="114"/>
      <c r="H769" s="115"/>
      <c r="I769" s="115"/>
      <c r="J769" s="115"/>
      <c r="K769" s="115"/>
      <c r="L769" s="115"/>
      <c r="M769" s="115"/>
      <c r="N769" s="115"/>
      <c r="O769" s="115"/>
      <c r="P769" s="115"/>
      <c r="Q769" s="115"/>
      <c r="R769" s="115"/>
      <c r="S769" s="115"/>
      <c r="T769" s="115"/>
      <c r="U769" s="115"/>
      <c r="V769" s="115"/>
      <c r="W769" s="115"/>
      <c r="X769" s="115"/>
      <c r="Y769" s="115"/>
      <c r="Z769" s="115"/>
      <c r="AA769" s="115"/>
      <c r="AB769" s="115"/>
      <c r="AC769" s="115"/>
      <c r="AD769" s="115"/>
      <c r="AE769" s="115"/>
      <c r="AF769" s="115"/>
      <c r="AG769" s="115"/>
      <c r="AH769" s="115"/>
      <c r="AI769" s="115"/>
      <c r="AJ769" s="115"/>
      <c r="AK769" s="115"/>
      <c r="AL769" s="115"/>
      <c r="AM769" s="115"/>
      <c r="AN769" s="115"/>
      <c r="AO769" s="115"/>
      <c r="AP769" s="115"/>
      <c r="AQ769" s="115"/>
      <c r="AR769" s="115"/>
      <c r="AS769" s="115"/>
      <c r="AT769" s="115"/>
      <c r="AU769" s="115"/>
      <c r="AV769" s="115"/>
      <c r="AW769" s="115"/>
      <c r="AX769" s="115"/>
      <c r="AY769" s="115"/>
      <c r="AZ769" s="115"/>
      <c r="BA769" s="115"/>
      <c r="BB769" s="115"/>
      <c r="BC769" s="115"/>
      <c r="BD769" s="115"/>
      <c r="BE769" s="115"/>
      <c r="BF769" s="115"/>
      <c r="BG769" s="115"/>
      <c r="BH769" s="115"/>
      <c r="BI769" s="115"/>
      <c r="BJ769" s="115"/>
      <c r="BK769" s="115"/>
      <c r="BL769" s="115"/>
      <c r="BM769" s="115"/>
      <c r="BN769" s="115"/>
      <c r="BO769" s="115"/>
      <c r="BP769" s="114"/>
      <c r="BQ769" s="114"/>
      <c r="BR769" s="114"/>
    </row>
    <row r="770" ht="15.75" customHeight="1">
      <c r="A770" s="114"/>
      <c r="B770" s="114"/>
      <c r="C770" s="114"/>
      <c r="D770" s="114"/>
      <c r="E770" s="114"/>
      <c r="F770" s="114"/>
      <c r="G770" s="114"/>
      <c r="H770" s="115"/>
      <c r="I770" s="115"/>
      <c r="J770" s="115"/>
      <c r="K770" s="115"/>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G770" s="115"/>
      <c r="AH770" s="115"/>
      <c r="AI770" s="115"/>
      <c r="AJ770" s="115"/>
      <c r="AK770" s="115"/>
      <c r="AL770" s="115"/>
      <c r="AM770" s="115"/>
      <c r="AN770" s="115"/>
      <c r="AO770" s="115"/>
      <c r="AP770" s="115"/>
      <c r="AQ770" s="115"/>
      <c r="AR770" s="115"/>
      <c r="AS770" s="115"/>
      <c r="AT770" s="115"/>
      <c r="AU770" s="115"/>
      <c r="AV770" s="115"/>
      <c r="AW770" s="115"/>
      <c r="AX770" s="115"/>
      <c r="AY770" s="115"/>
      <c r="AZ770" s="115"/>
      <c r="BA770" s="115"/>
      <c r="BB770" s="115"/>
      <c r="BC770" s="115"/>
      <c r="BD770" s="115"/>
      <c r="BE770" s="115"/>
      <c r="BF770" s="115"/>
      <c r="BG770" s="115"/>
      <c r="BH770" s="115"/>
      <c r="BI770" s="115"/>
      <c r="BJ770" s="115"/>
      <c r="BK770" s="115"/>
      <c r="BL770" s="115"/>
      <c r="BM770" s="115"/>
      <c r="BN770" s="115"/>
      <c r="BO770" s="115"/>
      <c r="BP770" s="114"/>
      <c r="BQ770" s="114"/>
      <c r="BR770" s="114"/>
    </row>
    <row r="771" ht="15.75" customHeight="1">
      <c r="A771" s="114"/>
      <c r="B771" s="114"/>
      <c r="C771" s="114"/>
      <c r="D771" s="114"/>
      <c r="E771" s="114"/>
      <c r="F771" s="114"/>
      <c r="G771" s="114"/>
      <c r="H771" s="115"/>
      <c r="I771" s="115"/>
      <c r="J771" s="115"/>
      <c r="K771" s="115"/>
      <c r="L771" s="115"/>
      <c r="M771" s="115"/>
      <c r="N771" s="115"/>
      <c r="O771" s="115"/>
      <c r="P771" s="115"/>
      <c r="Q771" s="115"/>
      <c r="R771" s="115"/>
      <c r="S771" s="115"/>
      <c r="T771" s="115"/>
      <c r="U771" s="115"/>
      <c r="V771" s="115"/>
      <c r="W771" s="115"/>
      <c r="X771" s="115"/>
      <c r="Y771" s="115"/>
      <c r="Z771" s="115"/>
      <c r="AA771" s="115"/>
      <c r="AB771" s="115"/>
      <c r="AC771" s="115"/>
      <c r="AD771" s="115"/>
      <c r="AE771" s="115"/>
      <c r="AF771" s="115"/>
      <c r="AG771" s="115"/>
      <c r="AH771" s="115"/>
      <c r="AI771" s="115"/>
      <c r="AJ771" s="115"/>
      <c r="AK771" s="115"/>
      <c r="AL771" s="115"/>
      <c r="AM771" s="115"/>
      <c r="AN771" s="115"/>
      <c r="AO771" s="115"/>
      <c r="AP771" s="115"/>
      <c r="AQ771" s="115"/>
      <c r="AR771" s="115"/>
      <c r="AS771" s="115"/>
      <c r="AT771" s="115"/>
      <c r="AU771" s="115"/>
      <c r="AV771" s="115"/>
      <c r="AW771" s="115"/>
      <c r="AX771" s="115"/>
      <c r="AY771" s="115"/>
      <c r="AZ771" s="115"/>
      <c r="BA771" s="115"/>
      <c r="BB771" s="115"/>
      <c r="BC771" s="115"/>
      <c r="BD771" s="115"/>
      <c r="BE771" s="115"/>
      <c r="BF771" s="115"/>
      <c r="BG771" s="115"/>
      <c r="BH771" s="115"/>
      <c r="BI771" s="115"/>
      <c r="BJ771" s="115"/>
      <c r="BK771" s="115"/>
      <c r="BL771" s="115"/>
      <c r="BM771" s="115"/>
      <c r="BN771" s="115"/>
      <c r="BO771" s="115"/>
      <c r="BP771" s="114"/>
      <c r="BQ771" s="114"/>
      <c r="BR771" s="114"/>
    </row>
    <row r="772" ht="15.75" customHeight="1">
      <c r="A772" s="114"/>
      <c r="B772" s="114"/>
      <c r="C772" s="114"/>
      <c r="D772" s="114"/>
      <c r="E772" s="114"/>
      <c r="F772" s="114"/>
      <c r="G772" s="114"/>
      <c r="H772" s="115"/>
      <c r="I772" s="115"/>
      <c r="J772" s="115"/>
      <c r="K772" s="115"/>
      <c r="L772" s="115"/>
      <c r="M772" s="115"/>
      <c r="N772" s="115"/>
      <c r="O772" s="115"/>
      <c r="P772" s="115"/>
      <c r="Q772" s="115"/>
      <c r="R772" s="115"/>
      <c r="S772" s="115"/>
      <c r="T772" s="115"/>
      <c r="U772" s="115"/>
      <c r="V772" s="115"/>
      <c r="W772" s="115"/>
      <c r="X772" s="115"/>
      <c r="Y772" s="115"/>
      <c r="Z772" s="115"/>
      <c r="AA772" s="115"/>
      <c r="AB772" s="115"/>
      <c r="AC772" s="115"/>
      <c r="AD772" s="115"/>
      <c r="AE772" s="115"/>
      <c r="AF772" s="115"/>
      <c r="AG772" s="115"/>
      <c r="AH772" s="115"/>
      <c r="AI772" s="115"/>
      <c r="AJ772" s="115"/>
      <c r="AK772" s="115"/>
      <c r="AL772" s="115"/>
      <c r="AM772" s="115"/>
      <c r="AN772" s="115"/>
      <c r="AO772" s="115"/>
      <c r="AP772" s="115"/>
      <c r="AQ772" s="115"/>
      <c r="AR772" s="115"/>
      <c r="AS772" s="115"/>
      <c r="AT772" s="115"/>
      <c r="AU772" s="115"/>
      <c r="AV772" s="115"/>
      <c r="AW772" s="115"/>
      <c r="AX772" s="115"/>
      <c r="AY772" s="115"/>
      <c r="AZ772" s="115"/>
      <c r="BA772" s="115"/>
      <c r="BB772" s="115"/>
      <c r="BC772" s="115"/>
      <c r="BD772" s="115"/>
      <c r="BE772" s="115"/>
      <c r="BF772" s="115"/>
      <c r="BG772" s="115"/>
      <c r="BH772" s="115"/>
      <c r="BI772" s="115"/>
      <c r="BJ772" s="115"/>
      <c r="BK772" s="115"/>
      <c r="BL772" s="115"/>
      <c r="BM772" s="115"/>
      <c r="BN772" s="115"/>
      <c r="BO772" s="115"/>
      <c r="BP772" s="114"/>
      <c r="BQ772" s="114"/>
      <c r="BR772" s="114"/>
    </row>
    <row r="773" ht="15.75" customHeight="1">
      <c r="A773" s="114"/>
      <c r="B773" s="114"/>
      <c r="C773" s="114"/>
      <c r="D773" s="114"/>
      <c r="E773" s="114"/>
      <c r="F773" s="114"/>
      <c r="G773" s="114"/>
      <c r="H773" s="115"/>
      <c r="I773" s="115"/>
      <c r="J773" s="115"/>
      <c r="K773" s="115"/>
      <c r="L773" s="115"/>
      <c r="M773" s="115"/>
      <c r="N773" s="115"/>
      <c r="O773" s="115"/>
      <c r="P773" s="115"/>
      <c r="Q773" s="115"/>
      <c r="R773" s="115"/>
      <c r="S773" s="115"/>
      <c r="T773" s="115"/>
      <c r="U773" s="115"/>
      <c r="V773" s="115"/>
      <c r="W773" s="115"/>
      <c r="X773" s="115"/>
      <c r="Y773" s="115"/>
      <c r="Z773" s="115"/>
      <c r="AA773" s="115"/>
      <c r="AB773" s="115"/>
      <c r="AC773" s="115"/>
      <c r="AD773" s="115"/>
      <c r="AE773" s="115"/>
      <c r="AF773" s="115"/>
      <c r="AG773" s="115"/>
      <c r="AH773" s="115"/>
      <c r="AI773" s="115"/>
      <c r="AJ773" s="115"/>
      <c r="AK773" s="115"/>
      <c r="AL773" s="115"/>
      <c r="AM773" s="115"/>
      <c r="AN773" s="115"/>
      <c r="AO773" s="115"/>
      <c r="AP773" s="115"/>
      <c r="AQ773" s="115"/>
      <c r="AR773" s="115"/>
      <c r="AS773" s="115"/>
      <c r="AT773" s="115"/>
      <c r="AU773" s="115"/>
      <c r="AV773" s="115"/>
      <c r="AW773" s="115"/>
      <c r="AX773" s="115"/>
      <c r="AY773" s="115"/>
      <c r="AZ773" s="115"/>
      <c r="BA773" s="115"/>
      <c r="BB773" s="115"/>
      <c r="BC773" s="115"/>
      <c r="BD773" s="115"/>
      <c r="BE773" s="115"/>
      <c r="BF773" s="115"/>
      <c r="BG773" s="115"/>
      <c r="BH773" s="115"/>
      <c r="BI773" s="115"/>
      <c r="BJ773" s="115"/>
      <c r="BK773" s="115"/>
      <c r="BL773" s="115"/>
      <c r="BM773" s="115"/>
      <c r="BN773" s="115"/>
      <c r="BO773" s="115"/>
      <c r="BP773" s="114"/>
      <c r="BQ773" s="114"/>
      <c r="BR773" s="114"/>
    </row>
    <row r="774" ht="15.75" customHeight="1">
      <c r="A774" s="114"/>
      <c r="B774" s="114"/>
      <c r="C774" s="114"/>
      <c r="D774" s="114"/>
      <c r="E774" s="114"/>
      <c r="F774" s="114"/>
      <c r="G774" s="114"/>
      <c r="H774" s="115"/>
      <c r="I774" s="115"/>
      <c r="J774" s="115"/>
      <c r="K774" s="115"/>
      <c r="L774" s="115"/>
      <c r="M774" s="115"/>
      <c r="N774" s="115"/>
      <c r="O774" s="115"/>
      <c r="P774" s="115"/>
      <c r="Q774" s="115"/>
      <c r="R774" s="115"/>
      <c r="S774" s="115"/>
      <c r="T774" s="115"/>
      <c r="U774" s="115"/>
      <c r="V774" s="115"/>
      <c r="W774" s="115"/>
      <c r="X774" s="115"/>
      <c r="Y774" s="115"/>
      <c r="Z774" s="115"/>
      <c r="AA774" s="115"/>
      <c r="AB774" s="115"/>
      <c r="AC774" s="115"/>
      <c r="AD774" s="115"/>
      <c r="AE774" s="115"/>
      <c r="AF774" s="115"/>
      <c r="AG774" s="115"/>
      <c r="AH774" s="115"/>
      <c r="AI774" s="115"/>
      <c r="AJ774" s="115"/>
      <c r="AK774" s="115"/>
      <c r="AL774" s="115"/>
      <c r="AM774" s="115"/>
      <c r="AN774" s="115"/>
      <c r="AO774" s="115"/>
      <c r="AP774" s="115"/>
      <c r="AQ774" s="115"/>
      <c r="AR774" s="115"/>
      <c r="AS774" s="115"/>
      <c r="AT774" s="115"/>
      <c r="AU774" s="115"/>
      <c r="AV774" s="115"/>
      <c r="AW774" s="115"/>
      <c r="AX774" s="115"/>
      <c r="AY774" s="115"/>
      <c r="AZ774" s="115"/>
      <c r="BA774" s="115"/>
      <c r="BB774" s="115"/>
      <c r="BC774" s="115"/>
      <c r="BD774" s="115"/>
      <c r="BE774" s="115"/>
      <c r="BF774" s="115"/>
      <c r="BG774" s="115"/>
      <c r="BH774" s="115"/>
      <c r="BI774" s="115"/>
      <c r="BJ774" s="115"/>
      <c r="BK774" s="115"/>
      <c r="BL774" s="115"/>
      <c r="BM774" s="115"/>
      <c r="BN774" s="115"/>
      <c r="BO774" s="115"/>
      <c r="BP774" s="114"/>
      <c r="BQ774" s="114"/>
      <c r="BR774" s="114"/>
    </row>
    <row r="775" ht="15.75" customHeight="1">
      <c r="A775" s="114"/>
      <c r="B775" s="114"/>
      <c r="C775" s="114"/>
      <c r="D775" s="114"/>
      <c r="E775" s="114"/>
      <c r="F775" s="114"/>
      <c r="G775" s="114"/>
      <c r="H775" s="115"/>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115"/>
      <c r="AJ775" s="115"/>
      <c r="AK775" s="115"/>
      <c r="AL775" s="115"/>
      <c r="AM775" s="115"/>
      <c r="AN775" s="115"/>
      <c r="AO775" s="115"/>
      <c r="AP775" s="115"/>
      <c r="AQ775" s="115"/>
      <c r="AR775" s="115"/>
      <c r="AS775" s="115"/>
      <c r="AT775" s="115"/>
      <c r="AU775" s="115"/>
      <c r="AV775" s="115"/>
      <c r="AW775" s="115"/>
      <c r="AX775" s="115"/>
      <c r="AY775" s="115"/>
      <c r="AZ775" s="115"/>
      <c r="BA775" s="115"/>
      <c r="BB775" s="115"/>
      <c r="BC775" s="115"/>
      <c r="BD775" s="115"/>
      <c r="BE775" s="115"/>
      <c r="BF775" s="115"/>
      <c r="BG775" s="115"/>
      <c r="BH775" s="115"/>
      <c r="BI775" s="115"/>
      <c r="BJ775" s="115"/>
      <c r="BK775" s="115"/>
      <c r="BL775" s="115"/>
      <c r="BM775" s="115"/>
      <c r="BN775" s="115"/>
      <c r="BO775" s="115"/>
      <c r="BP775" s="114"/>
      <c r="BQ775" s="114"/>
      <c r="BR775" s="114"/>
    </row>
    <row r="776" ht="15.75" customHeight="1">
      <c r="A776" s="114"/>
      <c r="B776" s="114"/>
      <c r="C776" s="114"/>
      <c r="D776" s="114"/>
      <c r="E776" s="114"/>
      <c r="F776" s="114"/>
      <c r="G776" s="114"/>
      <c r="H776" s="115"/>
      <c r="I776" s="115"/>
      <c r="J776" s="115"/>
      <c r="K776" s="115"/>
      <c r="L776" s="115"/>
      <c r="M776" s="115"/>
      <c r="N776" s="115"/>
      <c r="O776" s="115"/>
      <c r="P776" s="115"/>
      <c r="Q776" s="115"/>
      <c r="R776" s="115"/>
      <c r="S776" s="115"/>
      <c r="T776" s="115"/>
      <c r="U776" s="115"/>
      <c r="V776" s="115"/>
      <c r="W776" s="115"/>
      <c r="X776" s="115"/>
      <c r="Y776" s="115"/>
      <c r="Z776" s="115"/>
      <c r="AA776" s="115"/>
      <c r="AB776" s="115"/>
      <c r="AC776" s="115"/>
      <c r="AD776" s="115"/>
      <c r="AE776" s="115"/>
      <c r="AF776" s="115"/>
      <c r="AG776" s="115"/>
      <c r="AH776" s="115"/>
      <c r="AI776" s="115"/>
      <c r="AJ776" s="115"/>
      <c r="AK776" s="115"/>
      <c r="AL776" s="115"/>
      <c r="AM776" s="115"/>
      <c r="AN776" s="115"/>
      <c r="AO776" s="115"/>
      <c r="AP776" s="115"/>
      <c r="AQ776" s="115"/>
      <c r="AR776" s="115"/>
      <c r="AS776" s="115"/>
      <c r="AT776" s="115"/>
      <c r="AU776" s="115"/>
      <c r="AV776" s="115"/>
      <c r="AW776" s="115"/>
      <c r="AX776" s="115"/>
      <c r="AY776" s="115"/>
      <c r="AZ776" s="115"/>
      <c r="BA776" s="115"/>
      <c r="BB776" s="115"/>
      <c r="BC776" s="115"/>
      <c r="BD776" s="115"/>
      <c r="BE776" s="115"/>
      <c r="BF776" s="115"/>
      <c r="BG776" s="115"/>
      <c r="BH776" s="115"/>
      <c r="BI776" s="115"/>
      <c r="BJ776" s="115"/>
      <c r="BK776" s="115"/>
      <c r="BL776" s="115"/>
      <c r="BM776" s="115"/>
      <c r="BN776" s="115"/>
      <c r="BO776" s="115"/>
      <c r="BP776" s="114"/>
      <c r="BQ776" s="114"/>
      <c r="BR776" s="114"/>
    </row>
    <row r="777" ht="15.75" customHeight="1">
      <c r="A777" s="114"/>
      <c r="B777" s="114"/>
      <c r="C777" s="114"/>
      <c r="D777" s="114"/>
      <c r="E777" s="114"/>
      <c r="F777" s="114"/>
      <c r="G777" s="114"/>
      <c r="H777" s="115"/>
      <c r="I777" s="11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115"/>
      <c r="AJ777" s="115"/>
      <c r="AK777" s="115"/>
      <c r="AL777" s="115"/>
      <c r="AM777" s="115"/>
      <c r="AN777" s="115"/>
      <c r="AO777" s="115"/>
      <c r="AP777" s="115"/>
      <c r="AQ777" s="115"/>
      <c r="AR777" s="115"/>
      <c r="AS777" s="115"/>
      <c r="AT777" s="115"/>
      <c r="AU777" s="115"/>
      <c r="AV777" s="115"/>
      <c r="AW777" s="115"/>
      <c r="AX777" s="115"/>
      <c r="AY777" s="115"/>
      <c r="AZ777" s="115"/>
      <c r="BA777" s="115"/>
      <c r="BB777" s="115"/>
      <c r="BC777" s="115"/>
      <c r="BD777" s="115"/>
      <c r="BE777" s="115"/>
      <c r="BF777" s="115"/>
      <c r="BG777" s="115"/>
      <c r="BH777" s="115"/>
      <c r="BI777" s="115"/>
      <c r="BJ777" s="115"/>
      <c r="BK777" s="115"/>
      <c r="BL777" s="115"/>
      <c r="BM777" s="115"/>
      <c r="BN777" s="115"/>
      <c r="BO777" s="115"/>
      <c r="BP777" s="114"/>
      <c r="BQ777" s="114"/>
      <c r="BR777" s="114"/>
    </row>
    <row r="778" ht="15.75" customHeight="1">
      <c r="A778" s="114"/>
      <c r="B778" s="114"/>
      <c r="C778" s="114"/>
      <c r="D778" s="114"/>
      <c r="E778" s="114"/>
      <c r="F778" s="114"/>
      <c r="G778" s="114"/>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c r="AE778" s="115"/>
      <c r="AF778" s="115"/>
      <c r="AG778" s="115"/>
      <c r="AH778" s="115"/>
      <c r="AI778" s="115"/>
      <c r="AJ778" s="115"/>
      <c r="AK778" s="115"/>
      <c r="AL778" s="115"/>
      <c r="AM778" s="115"/>
      <c r="AN778" s="115"/>
      <c r="AO778" s="115"/>
      <c r="AP778" s="115"/>
      <c r="AQ778" s="115"/>
      <c r="AR778" s="115"/>
      <c r="AS778" s="115"/>
      <c r="AT778" s="115"/>
      <c r="AU778" s="115"/>
      <c r="AV778" s="115"/>
      <c r="AW778" s="115"/>
      <c r="AX778" s="115"/>
      <c r="AY778" s="115"/>
      <c r="AZ778" s="115"/>
      <c r="BA778" s="115"/>
      <c r="BB778" s="115"/>
      <c r="BC778" s="115"/>
      <c r="BD778" s="115"/>
      <c r="BE778" s="115"/>
      <c r="BF778" s="115"/>
      <c r="BG778" s="115"/>
      <c r="BH778" s="115"/>
      <c r="BI778" s="115"/>
      <c r="BJ778" s="115"/>
      <c r="BK778" s="115"/>
      <c r="BL778" s="115"/>
      <c r="BM778" s="115"/>
      <c r="BN778" s="115"/>
      <c r="BO778" s="115"/>
      <c r="BP778" s="114"/>
      <c r="BQ778" s="114"/>
      <c r="BR778" s="114"/>
    </row>
    <row r="779" ht="15.75" customHeight="1">
      <c r="A779" s="114"/>
      <c r="B779" s="114"/>
      <c r="C779" s="114"/>
      <c r="D779" s="114"/>
      <c r="E779" s="114"/>
      <c r="F779" s="114"/>
      <c r="G779" s="114"/>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115"/>
      <c r="AJ779" s="115"/>
      <c r="AK779" s="115"/>
      <c r="AL779" s="115"/>
      <c r="AM779" s="115"/>
      <c r="AN779" s="115"/>
      <c r="AO779" s="115"/>
      <c r="AP779" s="115"/>
      <c r="AQ779" s="115"/>
      <c r="AR779" s="115"/>
      <c r="AS779" s="115"/>
      <c r="AT779" s="115"/>
      <c r="AU779" s="115"/>
      <c r="AV779" s="115"/>
      <c r="AW779" s="115"/>
      <c r="AX779" s="115"/>
      <c r="AY779" s="115"/>
      <c r="AZ779" s="115"/>
      <c r="BA779" s="115"/>
      <c r="BB779" s="115"/>
      <c r="BC779" s="115"/>
      <c r="BD779" s="115"/>
      <c r="BE779" s="115"/>
      <c r="BF779" s="115"/>
      <c r="BG779" s="115"/>
      <c r="BH779" s="115"/>
      <c r="BI779" s="115"/>
      <c r="BJ779" s="115"/>
      <c r="BK779" s="115"/>
      <c r="BL779" s="115"/>
      <c r="BM779" s="115"/>
      <c r="BN779" s="115"/>
      <c r="BO779" s="115"/>
      <c r="BP779" s="114"/>
      <c r="BQ779" s="114"/>
      <c r="BR779" s="114"/>
    </row>
    <row r="780" ht="15.75" customHeight="1">
      <c r="A780" s="114"/>
      <c r="B780" s="114"/>
      <c r="C780" s="114"/>
      <c r="D780" s="114"/>
      <c r="E780" s="114"/>
      <c r="F780" s="114"/>
      <c r="G780" s="114"/>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115"/>
      <c r="AJ780" s="115"/>
      <c r="AK780" s="115"/>
      <c r="AL780" s="115"/>
      <c r="AM780" s="115"/>
      <c r="AN780" s="115"/>
      <c r="AO780" s="115"/>
      <c r="AP780" s="115"/>
      <c r="AQ780" s="115"/>
      <c r="AR780" s="115"/>
      <c r="AS780" s="115"/>
      <c r="AT780" s="115"/>
      <c r="AU780" s="115"/>
      <c r="AV780" s="115"/>
      <c r="AW780" s="115"/>
      <c r="AX780" s="115"/>
      <c r="AY780" s="115"/>
      <c r="AZ780" s="115"/>
      <c r="BA780" s="115"/>
      <c r="BB780" s="115"/>
      <c r="BC780" s="115"/>
      <c r="BD780" s="115"/>
      <c r="BE780" s="115"/>
      <c r="BF780" s="115"/>
      <c r="BG780" s="115"/>
      <c r="BH780" s="115"/>
      <c r="BI780" s="115"/>
      <c r="BJ780" s="115"/>
      <c r="BK780" s="115"/>
      <c r="BL780" s="115"/>
      <c r="BM780" s="115"/>
      <c r="BN780" s="115"/>
      <c r="BO780" s="115"/>
      <c r="BP780" s="114"/>
      <c r="BQ780" s="114"/>
      <c r="BR780" s="114"/>
    </row>
    <row r="781" ht="15.75" customHeight="1">
      <c r="A781" s="114"/>
      <c r="B781" s="114"/>
      <c r="C781" s="114"/>
      <c r="D781" s="114"/>
      <c r="E781" s="114"/>
      <c r="F781" s="114"/>
      <c r="G781" s="114"/>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115"/>
      <c r="AJ781" s="115"/>
      <c r="AK781" s="115"/>
      <c r="AL781" s="115"/>
      <c r="AM781" s="115"/>
      <c r="AN781" s="115"/>
      <c r="AO781" s="115"/>
      <c r="AP781" s="115"/>
      <c r="AQ781" s="115"/>
      <c r="AR781" s="115"/>
      <c r="AS781" s="115"/>
      <c r="AT781" s="115"/>
      <c r="AU781" s="115"/>
      <c r="AV781" s="115"/>
      <c r="AW781" s="115"/>
      <c r="AX781" s="115"/>
      <c r="AY781" s="115"/>
      <c r="AZ781" s="115"/>
      <c r="BA781" s="115"/>
      <c r="BB781" s="115"/>
      <c r="BC781" s="115"/>
      <c r="BD781" s="115"/>
      <c r="BE781" s="115"/>
      <c r="BF781" s="115"/>
      <c r="BG781" s="115"/>
      <c r="BH781" s="115"/>
      <c r="BI781" s="115"/>
      <c r="BJ781" s="115"/>
      <c r="BK781" s="115"/>
      <c r="BL781" s="115"/>
      <c r="BM781" s="115"/>
      <c r="BN781" s="115"/>
      <c r="BO781" s="115"/>
      <c r="BP781" s="114"/>
      <c r="BQ781" s="114"/>
      <c r="BR781" s="114"/>
    </row>
    <row r="782" ht="15.75" customHeight="1">
      <c r="A782" s="114"/>
      <c r="B782" s="114"/>
      <c r="C782" s="114"/>
      <c r="D782" s="114"/>
      <c r="E782" s="114"/>
      <c r="F782" s="114"/>
      <c r="G782" s="114"/>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115"/>
      <c r="AJ782" s="115"/>
      <c r="AK782" s="115"/>
      <c r="AL782" s="115"/>
      <c r="AM782" s="115"/>
      <c r="AN782" s="115"/>
      <c r="AO782" s="115"/>
      <c r="AP782" s="115"/>
      <c r="AQ782" s="115"/>
      <c r="AR782" s="115"/>
      <c r="AS782" s="115"/>
      <c r="AT782" s="115"/>
      <c r="AU782" s="115"/>
      <c r="AV782" s="115"/>
      <c r="AW782" s="115"/>
      <c r="AX782" s="115"/>
      <c r="AY782" s="115"/>
      <c r="AZ782" s="115"/>
      <c r="BA782" s="115"/>
      <c r="BB782" s="115"/>
      <c r="BC782" s="115"/>
      <c r="BD782" s="115"/>
      <c r="BE782" s="115"/>
      <c r="BF782" s="115"/>
      <c r="BG782" s="115"/>
      <c r="BH782" s="115"/>
      <c r="BI782" s="115"/>
      <c r="BJ782" s="115"/>
      <c r="BK782" s="115"/>
      <c r="BL782" s="115"/>
      <c r="BM782" s="115"/>
      <c r="BN782" s="115"/>
      <c r="BO782" s="115"/>
      <c r="BP782" s="114"/>
      <c r="BQ782" s="114"/>
      <c r="BR782" s="114"/>
    </row>
    <row r="783" ht="15.75" customHeight="1">
      <c r="A783" s="114"/>
      <c r="B783" s="114"/>
      <c r="C783" s="114"/>
      <c r="D783" s="114"/>
      <c r="E783" s="114"/>
      <c r="F783" s="114"/>
      <c r="G783" s="114"/>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115"/>
      <c r="AJ783" s="115"/>
      <c r="AK783" s="115"/>
      <c r="AL783" s="115"/>
      <c r="AM783" s="115"/>
      <c r="AN783" s="115"/>
      <c r="AO783" s="115"/>
      <c r="AP783" s="115"/>
      <c r="AQ783" s="115"/>
      <c r="AR783" s="115"/>
      <c r="AS783" s="115"/>
      <c r="AT783" s="115"/>
      <c r="AU783" s="115"/>
      <c r="AV783" s="115"/>
      <c r="AW783" s="115"/>
      <c r="AX783" s="115"/>
      <c r="AY783" s="115"/>
      <c r="AZ783" s="115"/>
      <c r="BA783" s="115"/>
      <c r="BB783" s="115"/>
      <c r="BC783" s="115"/>
      <c r="BD783" s="115"/>
      <c r="BE783" s="115"/>
      <c r="BF783" s="115"/>
      <c r="BG783" s="115"/>
      <c r="BH783" s="115"/>
      <c r="BI783" s="115"/>
      <c r="BJ783" s="115"/>
      <c r="BK783" s="115"/>
      <c r="BL783" s="115"/>
      <c r="BM783" s="115"/>
      <c r="BN783" s="115"/>
      <c r="BO783" s="115"/>
      <c r="BP783" s="114"/>
      <c r="BQ783" s="114"/>
      <c r="BR783" s="114"/>
    </row>
    <row r="784" ht="15.75" customHeight="1">
      <c r="A784" s="114"/>
      <c r="B784" s="114"/>
      <c r="C784" s="114"/>
      <c r="D784" s="114"/>
      <c r="E784" s="114"/>
      <c r="F784" s="114"/>
      <c r="G784" s="114"/>
      <c r="H784" s="115"/>
      <c r="I784" s="115"/>
      <c r="J784" s="115"/>
      <c r="K784" s="115"/>
      <c r="L784" s="115"/>
      <c r="M784" s="115"/>
      <c r="N784" s="115"/>
      <c r="O784" s="115"/>
      <c r="P784" s="115"/>
      <c r="Q784" s="115"/>
      <c r="R784" s="115"/>
      <c r="S784" s="115"/>
      <c r="T784" s="115"/>
      <c r="U784" s="115"/>
      <c r="V784" s="115"/>
      <c r="W784" s="115"/>
      <c r="X784" s="115"/>
      <c r="Y784" s="115"/>
      <c r="Z784" s="115"/>
      <c r="AA784" s="115"/>
      <c r="AB784" s="115"/>
      <c r="AC784" s="115"/>
      <c r="AD784" s="115"/>
      <c r="AE784" s="115"/>
      <c r="AF784" s="115"/>
      <c r="AG784" s="115"/>
      <c r="AH784" s="115"/>
      <c r="AI784" s="115"/>
      <c r="AJ784" s="115"/>
      <c r="AK784" s="115"/>
      <c r="AL784" s="115"/>
      <c r="AM784" s="115"/>
      <c r="AN784" s="115"/>
      <c r="AO784" s="115"/>
      <c r="AP784" s="115"/>
      <c r="AQ784" s="115"/>
      <c r="AR784" s="115"/>
      <c r="AS784" s="115"/>
      <c r="AT784" s="115"/>
      <c r="AU784" s="115"/>
      <c r="AV784" s="115"/>
      <c r="AW784" s="115"/>
      <c r="AX784" s="115"/>
      <c r="AY784" s="115"/>
      <c r="AZ784" s="115"/>
      <c r="BA784" s="115"/>
      <c r="BB784" s="115"/>
      <c r="BC784" s="115"/>
      <c r="BD784" s="115"/>
      <c r="BE784" s="115"/>
      <c r="BF784" s="115"/>
      <c r="BG784" s="115"/>
      <c r="BH784" s="115"/>
      <c r="BI784" s="115"/>
      <c r="BJ784" s="115"/>
      <c r="BK784" s="115"/>
      <c r="BL784" s="115"/>
      <c r="BM784" s="115"/>
      <c r="BN784" s="115"/>
      <c r="BO784" s="115"/>
      <c r="BP784" s="114"/>
      <c r="BQ784" s="114"/>
      <c r="BR784" s="114"/>
    </row>
    <row r="785" ht="15.75" customHeight="1">
      <c r="A785" s="114"/>
      <c r="B785" s="114"/>
      <c r="C785" s="114"/>
      <c r="D785" s="114"/>
      <c r="E785" s="114"/>
      <c r="F785" s="114"/>
      <c r="G785" s="114"/>
      <c r="H785" s="115"/>
      <c r="I785" s="115"/>
      <c r="J785" s="115"/>
      <c r="K785" s="115"/>
      <c r="L785" s="115"/>
      <c r="M785" s="115"/>
      <c r="N785" s="115"/>
      <c r="O785" s="115"/>
      <c r="P785" s="115"/>
      <c r="Q785" s="115"/>
      <c r="R785" s="115"/>
      <c r="S785" s="115"/>
      <c r="T785" s="115"/>
      <c r="U785" s="115"/>
      <c r="V785" s="115"/>
      <c r="W785" s="115"/>
      <c r="X785" s="115"/>
      <c r="Y785" s="115"/>
      <c r="Z785" s="115"/>
      <c r="AA785" s="115"/>
      <c r="AB785" s="115"/>
      <c r="AC785" s="115"/>
      <c r="AD785" s="115"/>
      <c r="AE785" s="115"/>
      <c r="AF785" s="115"/>
      <c r="AG785" s="115"/>
      <c r="AH785" s="115"/>
      <c r="AI785" s="115"/>
      <c r="AJ785" s="115"/>
      <c r="AK785" s="115"/>
      <c r="AL785" s="115"/>
      <c r="AM785" s="115"/>
      <c r="AN785" s="115"/>
      <c r="AO785" s="115"/>
      <c r="AP785" s="115"/>
      <c r="AQ785" s="115"/>
      <c r="AR785" s="115"/>
      <c r="AS785" s="115"/>
      <c r="AT785" s="115"/>
      <c r="AU785" s="115"/>
      <c r="AV785" s="115"/>
      <c r="AW785" s="115"/>
      <c r="AX785" s="115"/>
      <c r="AY785" s="115"/>
      <c r="AZ785" s="115"/>
      <c r="BA785" s="115"/>
      <c r="BB785" s="115"/>
      <c r="BC785" s="115"/>
      <c r="BD785" s="115"/>
      <c r="BE785" s="115"/>
      <c r="BF785" s="115"/>
      <c r="BG785" s="115"/>
      <c r="BH785" s="115"/>
      <c r="BI785" s="115"/>
      <c r="BJ785" s="115"/>
      <c r="BK785" s="115"/>
      <c r="BL785" s="115"/>
      <c r="BM785" s="115"/>
      <c r="BN785" s="115"/>
      <c r="BO785" s="115"/>
      <c r="BP785" s="114"/>
      <c r="BQ785" s="114"/>
      <c r="BR785" s="114"/>
    </row>
    <row r="786" ht="15.75" customHeight="1">
      <c r="A786" s="114"/>
      <c r="B786" s="114"/>
      <c r="C786" s="114"/>
      <c r="D786" s="114"/>
      <c r="E786" s="114"/>
      <c r="F786" s="114"/>
      <c r="G786" s="114"/>
      <c r="H786" s="115"/>
      <c r="I786" s="115"/>
      <c r="J786" s="115"/>
      <c r="K786" s="115"/>
      <c r="L786" s="115"/>
      <c r="M786" s="115"/>
      <c r="N786" s="115"/>
      <c r="O786" s="115"/>
      <c r="P786" s="115"/>
      <c r="Q786" s="115"/>
      <c r="R786" s="115"/>
      <c r="S786" s="115"/>
      <c r="T786" s="115"/>
      <c r="U786" s="115"/>
      <c r="V786" s="115"/>
      <c r="W786" s="115"/>
      <c r="X786" s="115"/>
      <c r="Y786" s="115"/>
      <c r="Z786" s="115"/>
      <c r="AA786" s="115"/>
      <c r="AB786" s="115"/>
      <c r="AC786" s="115"/>
      <c r="AD786" s="115"/>
      <c r="AE786" s="115"/>
      <c r="AF786" s="115"/>
      <c r="AG786" s="115"/>
      <c r="AH786" s="115"/>
      <c r="AI786" s="115"/>
      <c r="AJ786" s="115"/>
      <c r="AK786" s="115"/>
      <c r="AL786" s="115"/>
      <c r="AM786" s="115"/>
      <c r="AN786" s="115"/>
      <c r="AO786" s="115"/>
      <c r="AP786" s="115"/>
      <c r="AQ786" s="115"/>
      <c r="AR786" s="115"/>
      <c r="AS786" s="115"/>
      <c r="AT786" s="115"/>
      <c r="AU786" s="115"/>
      <c r="AV786" s="115"/>
      <c r="AW786" s="115"/>
      <c r="AX786" s="115"/>
      <c r="AY786" s="115"/>
      <c r="AZ786" s="115"/>
      <c r="BA786" s="115"/>
      <c r="BB786" s="115"/>
      <c r="BC786" s="115"/>
      <c r="BD786" s="115"/>
      <c r="BE786" s="115"/>
      <c r="BF786" s="115"/>
      <c r="BG786" s="115"/>
      <c r="BH786" s="115"/>
      <c r="BI786" s="115"/>
      <c r="BJ786" s="115"/>
      <c r="BK786" s="115"/>
      <c r="BL786" s="115"/>
      <c r="BM786" s="115"/>
      <c r="BN786" s="115"/>
      <c r="BO786" s="115"/>
      <c r="BP786" s="114"/>
      <c r="BQ786" s="114"/>
      <c r="BR786" s="114"/>
    </row>
    <row r="787" ht="15.75" customHeight="1">
      <c r="A787" s="114"/>
      <c r="B787" s="114"/>
      <c r="C787" s="114"/>
      <c r="D787" s="114"/>
      <c r="E787" s="114"/>
      <c r="F787" s="114"/>
      <c r="G787" s="114"/>
      <c r="H787" s="115"/>
      <c r="I787" s="115"/>
      <c r="J787" s="115"/>
      <c r="K787" s="115"/>
      <c r="L787" s="115"/>
      <c r="M787" s="115"/>
      <c r="N787" s="115"/>
      <c r="O787" s="115"/>
      <c r="P787" s="115"/>
      <c r="Q787" s="115"/>
      <c r="R787" s="115"/>
      <c r="S787" s="115"/>
      <c r="T787" s="115"/>
      <c r="U787" s="115"/>
      <c r="V787" s="115"/>
      <c r="W787" s="115"/>
      <c r="X787" s="115"/>
      <c r="Y787" s="115"/>
      <c r="Z787" s="115"/>
      <c r="AA787" s="115"/>
      <c r="AB787" s="115"/>
      <c r="AC787" s="115"/>
      <c r="AD787" s="115"/>
      <c r="AE787" s="115"/>
      <c r="AF787" s="115"/>
      <c r="AG787" s="115"/>
      <c r="AH787" s="115"/>
      <c r="AI787" s="115"/>
      <c r="AJ787" s="115"/>
      <c r="AK787" s="115"/>
      <c r="AL787" s="115"/>
      <c r="AM787" s="115"/>
      <c r="AN787" s="115"/>
      <c r="AO787" s="115"/>
      <c r="AP787" s="115"/>
      <c r="AQ787" s="115"/>
      <c r="AR787" s="115"/>
      <c r="AS787" s="115"/>
      <c r="AT787" s="115"/>
      <c r="AU787" s="115"/>
      <c r="AV787" s="115"/>
      <c r="AW787" s="115"/>
      <c r="AX787" s="115"/>
      <c r="AY787" s="115"/>
      <c r="AZ787" s="115"/>
      <c r="BA787" s="115"/>
      <c r="BB787" s="115"/>
      <c r="BC787" s="115"/>
      <c r="BD787" s="115"/>
      <c r="BE787" s="115"/>
      <c r="BF787" s="115"/>
      <c r="BG787" s="115"/>
      <c r="BH787" s="115"/>
      <c r="BI787" s="115"/>
      <c r="BJ787" s="115"/>
      <c r="BK787" s="115"/>
      <c r="BL787" s="115"/>
      <c r="BM787" s="115"/>
      <c r="BN787" s="115"/>
      <c r="BO787" s="115"/>
      <c r="BP787" s="114"/>
      <c r="BQ787" s="114"/>
      <c r="BR787" s="114"/>
    </row>
    <row r="788" ht="15.75" customHeight="1">
      <c r="A788" s="114"/>
      <c r="B788" s="114"/>
      <c r="C788" s="114"/>
      <c r="D788" s="114"/>
      <c r="E788" s="114"/>
      <c r="F788" s="114"/>
      <c r="G788" s="114"/>
      <c r="H788" s="115"/>
      <c r="I788" s="115"/>
      <c r="J788" s="115"/>
      <c r="K788" s="115"/>
      <c r="L788" s="115"/>
      <c r="M788" s="115"/>
      <c r="N788" s="115"/>
      <c r="O788" s="115"/>
      <c r="P788" s="115"/>
      <c r="Q788" s="115"/>
      <c r="R788" s="115"/>
      <c r="S788" s="115"/>
      <c r="T788" s="115"/>
      <c r="U788" s="115"/>
      <c r="V788" s="115"/>
      <c r="W788" s="115"/>
      <c r="X788" s="115"/>
      <c r="Y788" s="115"/>
      <c r="Z788" s="115"/>
      <c r="AA788" s="115"/>
      <c r="AB788" s="115"/>
      <c r="AC788" s="115"/>
      <c r="AD788" s="115"/>
      <c r="AE788" s="115"/>
      <c r="AF788" s="115"/>
      <c r="AG788" s="115"/>
      <c r="AH788" s="115"/>
      <c r="AI788" s="115"/>
      <c r="AJ788" s="115"/>
      <c r="AK788" s="115"/>
      <c r="AL788" s="115"/>
      <c r="AM788" s="115"/>
      <c r="AN788" s="115"/>
      <c r="AO788" s="115"/>
      <c r="AP788" s="115"/>
      <c r="AQ788" s="115"/>
      <c r="AR788" s="115"/>
      <c r="AS788" s="115"/>
      <c r="AT788" s="115"/>
      <c r="AU788" s="115"/>
      <c r="AV788" s="115"/>
      <c r="AW788" s="115"/>
      <c r="AX788" s="115"/>
      <c r="AY788" s="115"/>
      <c r="AZ788" s="115"/>
      <c r="BA788" s="115"/>
      <c r="BB788" s="115"/>
      <c r="BC788" s="115"/>
      <c r="BD788" s="115"/>
      <c r="BE788" s="115"/>
      <c r="BF788" s="115"/>
      <c r="BG788" s="115"/>
      <c r="BH788" s="115"/>
      <c r="BI788" s="115"/>
      <c r="BJ788" s="115"/>
      <c r="BK788" s="115"/>
      <c r="BL788" s="115"/>
      <c r="BM788" s="115"/>
      <c r="BN788" s="115"/>
      <c r="BO788" s="115"/>
      <c r="BP788" s="114"/>
      <c r="BQ788" s="114"/>
      <c r="BR788" s="114"/>
    </row>
    <row r="789" ht="15.75" customHeight="1">
      <c r="A789" s="114"/>
      <c r="B789" s="114"/>
      <c r="C789" s="114"/>
      <c r="D789" s="114"/>
      <c r="E789" s="114"/>
      <c r="F789" s="114"/>
      <c r="G789" s="114"/>
      <c r="H789" s="115"/>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5"/>
      <c r="AL789" s="115"/>
      <c r="AM789" s="115"/>
      <c r="AN789" s="115"/>
      <c r="AO789" s="115"/>
      <c r="AP789" s="115"/>
      <c r="AQ789" s="115"/>
      <c r="AR789" s="115"/>
      <c r="AS789" s="115"/>
      <c r="AT789" s="115"/>
      <c r="AU789" s="115"/>
      <c r="AV789" s="115"/>
      <c r="AW789" s="115"/>
      <c r="AX789" s="115"/>
      <c r="AY789" s="115"/>
      <c r="AZ789" s="115"/>
      <c r="BA789" s="115"/>
      <c r="BB789" s="115"/>
      <c r="BC789" s="115"/>
      <c r="BD789" s="115"/>
      <c r="BE789" s="115"/>
      <c r="BF789" s="115"/>
      <c r="BG789" s="115"/>
      <c r="BH789" s="115"/>
      <c r="BI789" s="115"/>
      <c r="BJ789" s="115"/>
      <c r="BK789" s="115"/>
      <c r="BL789" s="115"/>
      <c r="BM789" s="115"/>
      <c r="BN789" s="115"/>
      <c r="BO789" s="115"/>
      <c r="BP789" s="114"/>
      <c r="BQ789" s="114"/>
      <c r="BR789" s="114"/>
    </row>
    <row r="790" ht="15.75" customHeight="1">
      <c r="A790" s="114"/>
      <c r="B790" s="114"/>
      <c r="C790" s="114"/>
      <c r="D790" s="114"/>
      <c r="E790" s="114"/>
      <c r="F790" s="114"/>
      <c r="G790" s="114"/>
      <c r="H790" s="115"/>
      <c r="I790" s="115"/>
      <c r="J790" s="115"/>
      <c r="K790" s="115"/>
      <c r="L790" s="115"/>
      <c r="M790" s="115"/>
      <c r="N790" s="115"/>
      <c r="O790" s="115"/>
      <c r="P790" s="115"/>
      <c r="Q790" s="115"/>
      <c r="R790" s="115"/>
      <c r="S790" s="115"/>
      <c r="T790" s="115"/>
      <c r="U790" s="115"/>
      <c r="V790" s="115"/>
      <c r="W790" s="115"/>
      <c r="X790" s="115"/>
      <c r="Y790" s="115"/>
      <c r="Z790" s="115"/>
      <c r="AA790" s="115"/>
      <c r="AB790" s="115"/>
      <c r="AC790" s="115"/>
      <c r="AD790" s="115"/>
      <c r="AE790" s="115"/>
      <c r="AF790" s="115"/>
      <c r="AG790" s="115"/>
      <c r="AH790" s="115"/>
      <c r="AI790" s="115"/>
      <c r="AJ790" s="115"/>
      <c r="AK790" s="115"/>
      <c r="AL790" s="115"/>
      <c r="AM790" s="115"/>
      <c r="AN790" s="115"/>
      <c r="AO790" s="115"/>
      <c r="AP790" s="115"/>
      <c r="AQ790" s="115"/>
      <c r="AR790" s="115"/>
      <c r="AS790" s="115"/>
      <c r="AT790" s="115"/>
      <c r="AU790" s="115"/>
      <c r="AV790" s="115"/>
      <c r="AW790" s="115"/>
      <c r="AX790" s="115"/>
      <c r="AY790" s="115"/>
      <c r="AZ790" s="115"/>
      <c r="BA790" s="115"/>
      <c r="BB790" s="115"/>
      <c r="BC790" s="115"/>
      <c r="BD790" s="115"/>
      <c r="BE790" s="115"/>
      <c r="BF790" s="115"/>
      <c r="BG790" s="115"/>
      <c r="BH790" s="115"/>
      <c r="BI790" s="115"/>
      <c r="BJ790" s="115"/>
      <c r="BK790" s="115"/>
      <c r="BL790" s="115"/>
      <c r="BM790" s="115"/>
      <c r="BN790" s="115"/>
      <c r="BO790" s="115"/>
      <c r="BP790" s="114"/>
      <c r="BQ790" s="114"/>
      <c r="BR790" s="114"/>
    </row>
    <row r="791" ht="15.75" customHeight="1">
      <c r="A791" s="114"/>
      <c r="B791" s="114"/>
      <c r="C791" s="114"/>
      <c r="D791" s="114"/>
      <c r="E791" s="114"/>
      <c r="F791" s="114"/>
      <c r="G791" s="114"/>
      <c r="H791" s="115"/>
      <c r="I791" s="115"/>
      <c r="J791" s="115"/>
      <c r="K791" s="115"/>
      <c r="L791" s="115"/>
      <c r="M791" s="115"/>
      <c r="N791" s="115"/>
      <c r="O791" s="115"/>
      <c r="P791" s="115"/>
      <c r="Q791" s="115"/>
      <c r="R791" s="115"/>
      <c r="S791" s="115"/>
      <c r="T791" s="115"/>
      <c r="U791" s="115"/>
      <c r="V791" s="115"/>
      <c r="W791" s="115"/>
      <c r="X791" s="115"/>
      <c r="Y791" s="115"/>
      <c r="Z791" s="115"/>
      <c r="AA791" s="115"/>
      <c r="AB791" s="115"/>
      <c r="AC791" s="115"/>
      <c r="AD791" s="115"/>
      <c r="AE791" s="115"/>
      <c r="AF791" s="115"/>
      <c r="AG791" s="115"/>
      <c r="AH791" s="115"/>
      <c r="AI791" s="115"/>
      <c r="AJ791" s="115"/>
      <c r="AK791" s="115"/>
      <c r="AL791" s="115"/>
      <c r="AM791" s="115"/>
      <c r="AN791" s="115"/>
      <c r="AO791" s="115"/>
      <c r="AP791" s="115"/>
      <c r="AQ791" s="115"/>
      <c r="AR791" s="115"/>
      <c r="AS791" s="115"/>
      <c r="AT791" s="115"/>
      <c r="AU791" s="115"/>
      <c r="AV791" s="115"/>
      <c r="AW791" s="115"/>
      <c r="AX791" s="115"/>
      <c r="AY791" s="115"/>
      <c r="AZ791" s="115"/>
      <c r="BA791" s="115"/>
      <c r="BB791" s="115"/>
      <c r="BC791" s="115"/>
      <c r="BD791" s="115"/>
      <c r="BE791" s="115"/>
      <c r="BF791" s="115"/>
      <c r="BG791" s="115"/>
      <c r="BH791" s="115"/>
      <c r="BI791" s="115"/>
      <c r="BJ791" s="115"/>
      <c r="BK791" s="115"/>
      <c r="BL791" s="115"/>
      <c r="BM791" s="115"/>
      <c r="BN791" s="115"/>
      <c r="BO791" s="115"/>
      <c r="BP791" s="114"/>
      <c r="BQ791" s="114"/>
      <c r="BR791" s="114"/>
    </row>
    <row r="792" ht="15.75" customHeight="1">
      <c r="A792" s="114"/>
      <c r="B792" s="114"/>
      <c r="C792" s="114"/>
      <c r="D792" s="114"/>
      <c r="E792" s="114"/>
      <c r="F792" s="114"/>
      <c r="G792" s="114"/>
      <c r="H792" s="115"/>
      <c r="I792" s="115"/>
      <c r="J792" s="115"/>
      <c r="K792" s="115"/>
      <c r="L792" s="115"/>
      <c r="M792" s="115"/>
      <c r="N792" s="115"/>
      <c r="O792" s="115"/>
      <c r="P792" s="115"/>
      <c r="Q792" s="115"/>
      <c r="R792" s="115"/>
      <c r="S792" s="115"/>
      <c r="T792" s="115"/>
      <c r="U792" s="115"/>
      <c r="V792" s="115"/>
      <c r="W792" s="115"/>
      <c r="X792" s="115"/>
      <c r="Y792" s="115"/>
      <c r="Z792" s="115"/>
      <c r="AA792" s="115"/>
      <c r="AB792" s="115"/>
      <c r="AC792" s="115"/>
      <c r="AD792" s="115"/>
      <c r="AE792" s="115"/>
      <c r="AF792" s="115"/>
      <c r="AG792" s="115"/>
      <c r="AH792" s="115"/>
      <c r="AI792" s="115"/>
      <c r="AJ792" s="115"/>
      <c r="AK792" s="115"/>
      <c r="AL792" s="115"/>
      <c r="AM792" s="115"/>
      <c r="AN792" s="115"/>
      <c r="AO792" s="115"/>
      <c r="AP792" s="115"/>
      <c r="AQ792" s="115"/>
      <c r="AR792" s="115"/>
      <c r="AS792" s="115"/>
      <c r="AT792" s="115"/>
      <c r="AU792" s="115"/>
      <c r="AV792" s="115"/>
      <c r="AW792" s="115"/>
      <c r="AX792" s="115"/>
      <c r="AY792" s="115"/>
      <c r="AZ792" s="115"/>
      <c r="BA792" s="115"/>
      <c r="BB792" s="115"/>
      <c r="BC792" s="115"/>
      <c r="BD792" s="115"/>
      <c r="BE792" s="115"/>
      <c r="BF792" s="115"/>
      <c r="BG792" s="115"/>
      <c r="BH792" s="115"/>
      <c r="BI792" s="115"/>
      <c r="BJ792" s="115"/>
      <c r="BK792" s="115"/>
      <c r="BL792" s="115"/>
      <c r="BM792" s="115"/>
      <c r="BN792" s="115"/>
      <c r="BO792" s="115"/>
      <c r="BP792" s="114"/>
      <c r="BQ792" s="114"/>
      <c r="BR792" s="114"/>
    </row>
    <row r="793" ht="15.75" customHeight="1">
      <c r="A793" s="114"/>
      <c r="B793" s="114"/>
      <c r="C793" s="114"/>
      <c r="D793" s="114"/>
      <c r="E793" s="114"/>
      <c r="F793" s="114"/>
      <c r="G793" s="114"/>
      <c r="H793" s="115"/>
      <c r="I793" s="115"/>
      <c r="J793" s="115"/>
      <c r="K793" s="115"/>
      <c r="L793" s="115"/>
      <c r="M793" s="115"/>
      <c r="N793" s="115"/>
      <c r="O793" s="115"/>
      <c r="P793" s="115"/>
      <c r="Q793" s="115"/>
      <c r="R793" s="115"/>
      <c r="S793" s="115"/>
      <c r="T793" s="115"/>
      <c r="U793" s="115"/>
      <c r="V793" s="115"/>
      <c r="W793" s="115"/>
      <c r="X793" s="115"/>
      <c r="Y793" s="115"/>
      <c r="Z793" s="115"/>
      <c r="AA793" s="115"/>
      <c r="AB793" s="115"/>
      <c r="AC793" s="115"/>
      <c r="AD793" s="115"/>
      <c r="AE793" s="115"/>
      <c r="AF793" s="115"/>
      <c r="AG793" s="115"/>
      <c r="AH793" s="115"/>
      <c r="AI793" s="115"/>
      <c r="AJ793" s="115"/>
      <c r="AK793" s="115"/>
      <c r="AL793" s="115"/>
      <c r="AM793" s="115"/>
      <c r="AN793" s="115"/>
      <c r="AO793" s="115"/>
      <c r="AP793" s="115"/>
      <c r="AQ793" s="115"/>
      <c r="AR793" s="115"/>
      <c r="AS793" s="115"/>
      <c r="AT793" s="115"/>
      <c r="AU793" s="115"/>
      <c r="AV793" s="115"/>
      <c r="AW793" s="115"/>
      <c r="AX793" s="115"/>
      <c r="AY793" s="115"/>
      <c r="AZ793" s="115"/>
      <c r="BA793" s="115"/>
      <c r="BB793" s="115"/>
      <c r="BC793" s="115"/>
      <c r="BD793" s="115"/>
      <c r="BE793" s="115"/>
      <c r="BF793" s="115"/>
      <c r="BG793" s="115"/>
      <c r="BH793" s="115"/>
      <c r="BI793" s="115"/>
      <c r="BJ793" s="115"/>
      <c r="BK793" s="115"/>
      <c r="BL793" s="115"/>
      <c r="BM793" s="115"/>
      <c r="BN793" s="115"/>
      <c r="BO793" s="115"/>
      <c r="BP793" s="114"/>
      <c r="BQ793" s="114"/>
      <c r="BR793" s="114"/>
    </row>
    <row r="794" ht="15.75" customHeight="1">
      <c r="A794" s="114"/>
      <c r="B794" s="114"/>
      <c r="C794" s="114"/>
      <c r="D794" s="114"/>
      <c r="E794" s="114"/>
      <c r="F794" s="114"/>
      <c r="G794" s="114"/>
      <c r="H794" s="115"/>
      <c r="I794" s="115"/>
      <c r="J794" s="115"/>
      <c r="K794" s="115"/>
      <c r="L794" s="115"/>
      <c r="M794" s="115"/>
      <c r="N794" s="115"/>
      <c r="O794" s="115"/>
      <c r="P794" s="115"/>
      <c r="Q794" s="115"/>
      <c r="R794" s="115"/>
      <c r="S794" s="115"/>
      <c r="T794" s="115"/>
      <c r="U794" s="115"/>
      <c r="V794" s="115"/>
      <c r="W794" s="115"/>
      <c r="X794" s="115"/>
      <c r="Y794" s="115"/>
      <c r="Z794" s="115"/>
      <c r="AA794" s="115"/>
      <c r="AB794" s="115"/>
      <c r="AC794" s="115"/>
      <c r="AD794" s="115"/>
      <c r="AE794" s="115"/>
      <c r="AF794" s="115"/>
      <c r="AG794" s="115"/>
      <c r="AH794" s="115"/>
      <c r="AI794" s="115"/>
      <c r="AJ794" s="115"/>
      <c r="AK794" s="115"/>
      <c r="AL794" s="115"/>
      <c r="AM794" s="115"/>
      <c r="AN794" s="115"/>
      <c r="AO794" s="115"/>
      <c r="AP794" s="115"/>
      <c r="AQ794" s="115"/>
      <c r="AR794" s="115"/>
      <c r="AS794" s="115"/>
      <c r="AT794" s="115"/>
      <c r="AU794" s="115"/>
      <c r="AV794" s="115"/>
      <c r="AW794" s="115"/>
      <c r="AX794" s="115"/>
      <c r="AY794" s="115"/>
      <c r="AZ794" s="115"/>
      <c r="BA794" s="115"/>
      <c r="BB794" s="115"/>
      <c r="BC794" s="115"/>
      <c r="BD794" s="115"/>
      <c r="BE794" s="115"/>
      <c r="BF794" s="115"/>
      <c r="BG794" s="115"/>
      <c r="BH794" s="115"/>
      <c r="BI794" s="115"/>
      <c r="BJ794" s="115"/>
      <c r="BK794" s="115"/>
      <c r="BL794" s="115"/>
      <c r="BM794" s="115"/>
      <c r="BN794" s="115"/>
      <c r="BO794" s="115"/>
      <c r="BP794" s="114"/>
      <c r="BQ794" s="114"/>
      <c r="BR794" s="114"/>
    </row>
    <row r="795" ht="15.75" customHeight="1">
      <c r="A795" s="114"/>
      <c r="B795" s="114"/>
      <c r="C795" s="114"/>
      <c r="D795" s="114"/>
      <c r="E795" s="114"/>
      <c r="F795" s="114"/>
      <c r="G795" s="114"/>
      <c r="H795" s="115"/>
      <c r="I795" s="115"/>
      <c r="J795" s="115"/>
      <c r="K795" s="115"/>
      <c r="L795" s="115"/>
      <c r="M795" s="115"/>
      <c r="N795" s="115"/>
      <c r="O795" s="115"/>
      <c r="P795" s="115"/>
      <c r="Q795" s="115"/>
      <c r="R795" s="115"/>
      <c r="S795" s="115"/>
      <c r="T795" s="115"/>
      <c r="U795" s="115"/>
      <c r="V795" s="115"/>
      <c r="W795" s="115"/>
      <c r="X795" s="115"/>
      <c r="Y795" s="115"/>
      <c r="Z795" s="115"/>
      <c r="AA795" s="115"/>
      <c r="AB795" s="115"/>
      <c r="AC795" s="115"/>
      <c r="AD795" s="115"/>
      <c r="AE795" s="115"/>
      <c r="AF795" s="115"/>
      <c r="AG795" s="115"/>
      <c r="AH795" s="115"/>
      <c r="AI795" s="115"/>
      <c r="AJ795" s="115"/>
      <c r="AK795" s="115"/>
      <c r="AL795" s="115"/>
      <c r="AM795" s="115"/>
      <c r="AN795" s="115"/>
      <c r="AO795" s="115"/>
      <c r="AP795" s="115"/>
      <c r="AQ795" s="115"/>
      <c r="AR795" s="115"/>
      <c r="AS795" s="115"/>
      <c r="AT795" s="115"/>
      <c r="AU795" s="115"/>
      <c r="AV795" s="115"/>
      <c r="AW795" s="115"/>
      <c r="AX795" s="115"/>
      <c r="AY795" s="115"/>
      <c r="AZ795" s="115"/>
      <c r="BA795" s="115"/>
      <c r="BB795" s="115"/>
      <c r="BC795" s="115"/>
      <c r="BD795" s="115"/>
      <c r="BE795" s="115"/>
      <c r="BF795" s="115"/>
      <c r="BG795" s="115"/>
      <c r="BH795" s="115"/>
      <c r="BI795" s="115"/>
      <c r="BJ795" s="115"/>
      <c r="BK795" s="115"/>
      <c r="BL795" s="115"/>
      <c r="BM795" s="115"/>
      <c r="BN795" s="115"/>
      <c r="BO795" s="115"/>
      <c r="BP795" s="114"/>
      <c r="BQ795" s="114"/>
      <c r="BR795" s="114"/>
    </row>
    <row r="796" ht="15.75" customHeight="1">
      <c r="A796" s="114"/>
      <c r="B796" s="114"/>
      <c r="C796" s="114"/>
      <c r="D796" s="114"/>
      <c r="E796" s="114"/>
      <c r="F796" s="114"/>
      <c r="G796" s="114"/>
      <c r="H796" s="115"/>
      <c r="I796" s="115"/>
      <c r="J796" s="115"/>
      <c r="K796" s="115"/>
      <c r="L796" s="115"/>
      <c r="M796" s="115"/>
      <c r="N796" s="115"/>
      <c r="O796" s="115"/>
      <c r="P796" s="115"/>
      <c r="Q796" s="115"/>
      <c r="R796" s="115"/>
      <c r="S796" s="115"/>
      <c r="T796" s="115"/>
      <c r="U796" s="115"/>
      <c r="V796" s="115"/>
      <c r="W796" s="115"/>
      <c r="X796" s="115"/>
      <c r="Y796" s="115"/>
      <c r="Z796" s="115"/>
      <c r="AA796" s="115"/>
      <c r="AB796" s="115"/>
      <c r="AC796" s="115"/>
      <c r="AD796" s="115"/>
      <c r="AE796" s="115"/>
      <c r="AF796" s="115"/>
      <c r="AG796" s="115"/>
      <c r="AH796" s="115"/>
      <c r="AI796" s="115"/>
      <c r="AJ796" s="115"/>
      <c r="AK796" s="115"/>
      <c r="AL796" s="115"/>
      <c r="AM796" s="115"/>
      <c r="AN796" s="115"/>
      <c r="AO796" s="115"/>
      <c r="AP796" s="115"/>
      <c r="AQ796" s="115"/>
      <c r="AR796" s="115"/>
      <c r="AS796" s="115"/>
      <c r="AT796" s="115"/>
      <c r="AU796" s="115"/>
      <c r="AV796" s="115"/>
      <c r="AW796" s="115"/>
      <c r="AX796" s="115"/>
      <c r="AY796" s="115"/>
      <c r="AZ796" s="115"/>
      <c r="BA796" s="115"/>
      <c r="BB796" s="115"/>
      <c r="BC796" s="115"/>
      <c r="BD796" s="115"/>
      <c r="BE796" s="115"/>
      <c r="BF796" s="115"/>
      <c r="BG796" s="115"/>
      <c r="BH796" s="115"/>
      <c r="BI796" s="115"/>
      <c r="BJ796" s="115"/>
      <c r="BK796" s="115"/>
      <c r="BL796" s="115"/>
      <c r="BM796" s="115"/>
      <c r="BN796" s="115"/>
      <c r="BO796" s="115"/>
      <c r="BP796" s="114"/>
      <c r="BQ796" s="114"/>
      <c r="BR796" s="114"/>
    </row>
    <row r="797" ht="15.75" customHeight="1">
      <c r="A797" s="114"/>
      <c r="B797" s="114"/>
      <c r="C797" s="114"/>
      <c r="D797" s="114"/>
      <c r="E797" s="114"/>
      <c r="F797" s="114"/>
      <c r="G797" s="114"/>
      <c r="H797" s="115"/>
      <c r="I797" s="115"/>
      <c r="J797" s="115"/>
      <c r="K797" s="115"/>
      <c r="L797" s="115"/>
      <c r="M797" s="115"/>
      <c r="N797" s="115"/>
      <c r="O797" s="115"/>
      <c r="P797" s="115"/>
      <c r="Q797" s="115"/>
      <c r="R797" s="115"/>
      <c r="S797" s="115"/>
      <c r="T797" s="115"/>
      <c r="U797" s="115"/>
      <c r="V797" s="115"/>
      <c r="W797" s="115"/>
      <c r="X797" s="115"/>
      <c r="Y797" s="115"/>
      <c r="Z797" s="115"/>
      <c r="AA797" s="115"/>
      <c r="AB797" s="115"/>
      <c r="AC797" s="115"/>
      <c r="AD797" s="115"/>
      <c r="AE797" s="115"/>
      <c r="AF797" s="115"/>
      <c r="AG797" s="115"/>
      <c r="AH797" s="115"/>
      <c r="AI797" s="115"/>
      <c r="AJ797" s="115"/>
      <c r="AK797" s="115"/>
      <c r="AL797" s="115"/>
      <c r="AM797" s="115"/>
      <c r="AN797" s="115"/>
      <c r="AO797" s="115"/>
      <c r="AP797" s="115"/>
      <c r="AQ797" s="115"/>
      <c r="AR797" s="115"/>
      <c r="AS797" s="115"/>
      <c r="AT797" s="115"/>
      <c r="AU797" s="115"/>
      <c r="AV797" s="115"/>
      <c r="AW797" s="115"/>
      <c r="AX797" s="115"/>
      <c r="AY797" s="115"/>
      <c r="AZ797" s="115"/>
      <c r="BA797" s="115"/>
      <c r="BB797" s="115"/>
      <c r="BC797" s="115"/>
      <c r="BD797" s="115"/>
      <c r="BE797" s="115"/>
      <c r="BF797" s="115"/>
      <c r="BG797" s="115"/>
      <c r="BH797" s="115"/>
      <c r="BI797" s="115"/>
      <c r="BJ797" s="115"/>
      <c r="BK797" s="115"/>
      <c r="BL797" s="115"/>
      <c r="BM797" s="115"/>
      <c r="BN797" s="115"/>
      <c r="BO797" s="115"/>
      <c r="BP797" s="114"/>
      <c r="BQ797" s="114"/>
      <c r="BR797" s="114"/>
    </row>
    <row r="798" ht="15.75" customHeight="1">
      <c r="A798" s="114"/>
      <c r="B798" s="114"/>
      <c r="C798" s="114"/>
      <c r="D798" s="114"/>
      <c r="E798" s="114"/>
      <c r="F798" s="114"/>
      <c r="G798" s="114"/>
      <c r="H798" s="115"/>
      <c r="I798" s="115"/>
      <c r="J798" s="115"/>
      <c r="K798" s="115"/>
      <c r="L798" s="115"/>
      <c r="M798" s="115"/>
      <c r="N798" s="115"/>
      <c r="O798" s="115"/>
      <c r="P798" s="115"/>
      <c r="Q798" s="115"/>
      <c r="R798" s="115"/>
      <c r="S798" s="115"/>
      <c r="T798" s="115"/>
      <c r="U798" s="115"/>
      <c r="V798" s="115"/>
      <c r="W798" s="115"/>
      <c r="X798" s="115"/>
      <c r="Y798" s="115"/>
      <c r="Z798" s="115"/>
      <c r="AA798" s="115"/>
      <c r="AB798" s="115"/>
      <c r="AC798" s="115"/>
      <c r="AD798" s="115"/>
      <c r="AE798" s="115"/>
      <c r="AF798" s="115"/>
      <c r="AG798" s="115"/>
      <c r="AH798" s="115"/>
      <c r="AI798" s="115"/>
      <c r="AJ798" s="115"/>
      <c r="AK798" s="115"/>
      <c r="AL798" s="115"/>
      <c r="AM798" s="115"/>
      <c r="AN798" s="115"/>
      <c r="AO798" s="115"/>
      <c r="AP798" s="115"/>
      <c r="AQ798" s="115"/>
      <c r="AR798" s="115"/>
      <c r="AS798" s="115"/>
      <c r="AT798" s="115"/>
      <c r="AU798" s="115"/>
      <c r="AV798" s="115"/>
      <c r="AW798" s="115"/>
      <c r="AX798" s="115"/>
      <c r="AY798" s="115"/>
      <c r="AZ798" s="115"/>
      <c r="BA798" s="115"/>
      <c r="BB798" s="115"/>
      <c r="BC798" s="115"/>
      <c r="BD798" s="115"/>
      <c r="BE798" s="115"/>
      <c r="BF798" s="115"/>
      <c r="BG798" s="115"/>
      <c r="BH798" s="115"/>
      <c r="BI798" s="115"/>
      <c r="BJ798" s="115"/>
      <c r="BK798" s="115"/>
      <c r="BL798" s="115"/>
      <c r="BM798" s="115"/>
      <c r="BN798" s="115"/>
      <c r="BO798" s="115"/>
      <c r="BP798" s="114"/>
      <c r="BQ798" s="114"/>
      <c r="BR798" s="114"/>
    </row>
    <row r="799" ht="15.75" customHeight="1">
      <c r="A799" s="114"/>
      <c r="B799" s="114"/>
      <c r="C799" s="114"/>
      <c r="D799" s="114"/>
      <c r="E799" s="114"/>
      <c r="F799" s="114"/>
      <c r="G799" s="114"/>
      <c r="H799" s="115"/>
      <c r="I799" s="115"/>
      <c r="J799" s="115"/>
      <c r="K799" s="115"/>
      <c r="L799" s="115"/>
      <c r="M799" s="115"/>
      <c r="N799" s="115"/>
      <c r="O799" s="115"/>
      <c r="P799" s="115"/>
      <c r="Q799" s="115"/>
      <c r="R799" s="115"/>
      <c r="S799" s="115"/>
      <c r="T799" s="115"/>
      <c r="U799" s="115"/>
      <c r="V799" s="115"/>
      <c r="W799" s="115"/>
      <c r="X799" s="115"/>
      <c r="Y799" s="115"/>
      <c r="Z799" s="115"/>
      <c r="AA799" s="115"/>
      <c r="AB799" s="115"/>
      <c r="AC799" s="115"/>
      <c r="AD799" s="115"/>
      <c r="AE799" s="115"/>
      <c r="AF799" s="115"/>
      <c r="AG799" s="115"/>
      <c r="AH799" s="115"/>
      <c r="AI799" s="115"/>
      <c r="AJ799" s="115"/>
      <c r="AK799" s="115"/>
      <c r="AL799" s="115"/>
      <c r="AM799" s="115"/>
      <c r="AN799" s="115"/>
      <c r="AO799" s="115"/>
      <c r="AP799" s="115"/>
      <c r="AQ799" s="115"/>
      <c r="AR799" s="115"/>
      <c r="AS799" s="115"/>
      <c r="AT799" s="115"/>
      <c r="AU799" s="115"/>
      <c r="AV799" s="115"/>
      <c r="AW799" s="115"/>
      <c r="AX799" s="115"/>
      <c r="AY799" s="115"/>
      <c r="AZ799" s="115"/>
      <c r="BA799" s="115"/>
      <c r="BB799" s="115"/>
      <c r="BC799" s="115"/>
      <c r="BD799" s="115"/>
      <c r="BE799" s="115"/>
      <c r="BF799" s="115"/>
      <c r="BG799" s="115"/>
      <c r="BH799" s="115"/>
      <c r="BI799" s="115"/>
      <c r="BJ799" s="115"/>
      <c r="BK799" s="115"/>
      <c r="BL799" s="115"/>
      <c r="BM799" s="115"/>
      <c r="BN799" s="115"/>
      <c r="BO799" s="115"/>
      <c r="BP799" s="114"/>
      <c r="BQ799" s="114"/>
      <c r="BR799" s="114"/>
    </row>
    <row r="800" ht="15.75" customHeight="1">
      <c r="A800" s="114"/>
      <c r="B800" s="114"/>
      <c r="C800" s="114"/>
      <c r="D800" s="114"/>
      <c r="E800" s="114"/>
      <c r="F800" s="114"/>
      <c r="G800" s="114"/>
      <c r="H800" s="115"/>
      <c r="I800" s="115"/>
      <c r="J800" s="115"/>
      <c r="K800" s="115"/>
      <c r="L800" s="115"/>
      <c r="M800" s="115"/>
      <c r="N800" s="115"/>
      <c r="O800" s="115"/>
      <c r="P800" s="115"/>
      <c r="Q800" s="115"/>
      <c r="R800" s="115"/>
      <c r="S800" s="115"/>
      <c r="T800" s="115"/>
      <c r="U800" s="115"/>
      <c r="V800" s="115"/>
      <c r="W800" s="115"/>
      <c r="X800" s="115"/>
      <c r="Y800" s="115"/>
      <c r="Z800" s="115"/>
      <c r="AA800" s="115"/>
      <c r="AB800" s="115"/>
      <c r="AC800" s="115"/>
      <c r="AD800" s="115"/>
      <c r="AE800" s="115"/>
      <c r="AF800" s="115"/>
      <c r="AG800" s="115"/>
      <c r="AH800" s="115"/>
      <c r="AI800" s="115"/>
      <c r="AJ800" s="115"/>
      <c r="AK800" s="115"/>
      <c r="AL800" s="115"/>
      <c r="AM800" s="115"/>
      <c r="AN800" s="115"/>
      <c r="AO800" s="115"/>
      <c r="AP800" s="115"/>
      <c r="AQ800" s="115"/>
      <c r="AR800" s="115"/>
      <c r="AS800" s="115"/>
      <c r="AT800" s="115"/>
      <c r="AU800" s="115"/>
      <c r="AV800" s="115"/>
      <c r="AW800" s="115"/>
      <c r="AX800" s="115"/>
      <c r="AY800" s="115"/>
      <c r="AZ800" s="115"/>
      <c r="BA800" s="115"/>
      <c r="BB800" s="115"/>
      <c r="BC800" s="115"/>
      <c r="BD800" s="115"/>
      <c r="BE800" s="115"/>
      <c r="BF800" s="115"/>
      <c r="BG800" s="115"/>
      <c r="BH800" s="115"/>
      <c r="BI800" s="115"/>
      <c r="BJ800" s="115"/>
      <c r="BK800" s="115"/>
      <c r="BL800" s="115"/>
      <c r="BM800" s="115"/>
      <c r="BN800" s="115"/>
      <c r="BO800" s="115"/>
      <c r="BP800" s="114"/>
      <c r="BQ800" s="114"/>
      <c r="BR800" s="114"/>
    </row>
    <row r="801" ht="15.75" customHeight="1">
      <c r="A801" s="114"/>
      <c r="B801" s="114"/>
      <c r="C801" s="114"/>
      <c r="D801" s="114"/>
      <c r="E801" s="114"/>
      <c r="F801" s="114"/>
      <c r="G801" s="114"/>
      <c r="H801" s="115"/>
      <c r="I801" s="115"/>
      <c r="J801" s="115"/>
      <c r="K801" s="115"/>
      <c r="L801" s="115"/>
      <c r="M801" s="115"/>
      <c r="N801" s="115"/>
      <c r="O801" s="115"/>
      <c r="P801" s="115"/>
      <c r="Q801" s="115"/>
      <c r="R801" s="115"/>
      <c r="S801" s="115"/>
      <c r="T801" s="115"/>
      <c r="U801" s="115"/>
      <c r="V801" s="115"/>
      <c r="W801" s="115"/>
      <c r="X801" s="115"/>
      <c r="Y801" s="115"/>
      <c r="Z801" s="115"/>
      <c r="AA801" s="115"/>
      <c r="AB801" s="115"/>
      <c r="AC801" s="115"/>
      <c r="AD801" s="115"/>
      <c r="AE801" s="115"/>
      <c r="AF801" s="115"/>
      <c r="AG801" s="115"/>
      <c r="AH801" s="115"/>
      <c r="AI801" s="115"/>
      <c r="AJ801" s="115"/>
      <c r="AK801" s="115"/>
      <c r="AL801" s="115"/>
      <c r="AM801" s="115"/>
      <c r="AN801" s="115"/>
      <c r="AO801" s="115"/>
      <c r="AP801" s="115"/>
      <c r="AQ801" s="115"/>
      <c r="AR801" s="115"/>
      <c r="AS801" s="115"/>
      <c r="AT801" s="115"/>
      <c r="AU801" s="115"/>
      <c r="AV801" s="115"/>
      <c r="AW801" s="115"/>
      <c r="AX801" s="115"/>
      <c r="AY801" s="115"/>
      <c r="AZ801" s="115"/>
      <c r="BA801" s="115"/>
      <c r="BB801" s="115"/>
      <c r="BC801" s="115"/>
      <c r="BD801" s="115"/>
      <c r="BE801" s="115"/>
      <c r="BF801" s="115"/>
      <c r="BG801" s="115"/>
      <c r="BH801" s="115"/>
      <c r="BI801" s="115"/>
      <c r="BJ801" s="115"/>
      <c r="BK801" s="115"/>
      <c r="BL801" s="115"/>
      <c r="BM801" s="115"/>
      <c r="BN801" s="115"/>
      <c r="BO801" s="115"/>
      <c r="BP801" s="114"/>
      <c r="BQ801" s="114"/>
      <c r="BR801" s="114"/>
    </row>
    <row r="802" ht="15.75" customHeight="1">
      <c r="A802" s="114"/>
      <c r="B802" s="114"/>
      <c r="C802" s="114"/>
      <c r="D802" s="114"/>
      <c r="E802" s="114"/>
      <c r="F802" s="114"/>
      <c r="G802" s="114"/>
      <c r="H802" s="115"/>
      <c r="I802" s="115"/>
      <c r="J802" s="115"/>
      <c r="K802" s="115"/>
      <c r="L802" s="115"/>
      <c r="M802" s="115"/>
      <c r="N802" s="115"/>
      <c r="O802" s="115"/>
      <c r="P802" s="115"/>
      <c r="Q802" s="115"/>
      <c r="R802" s="115"/>
      <c r="S802" s="115"/>
      <c r="T802" s="115"/>
      <c r="U802" s="115"/>
      <c r="V802" s="115"/>
      <c r="W802" s="115"/>
      <c r="X802" s="115"/>
      <c r="Y802" s="115"/>
      <c r="Z802" s="115"/>
      <c r="AA802" s="115"/>
      <c r="AB802" s="115"/>
      <c r="AC802" s="115"/>
      <c r="AD802" s="115"/>
      <c r="AE802" s="115"/>
      <c r="AF802" s="115"/>
      <c r="AG802" s="115"/>
      <c r="AH802" s="115"/>
      <c r="AI802" s="115"/>
      <c r="AJ802" s="115"/>
      <c r="AK802" s="115"/>
      <c r="AL802" s="115"/>
      <c r="AM802" s="115"/>
      <c r="AN802" s="115"/>
      <c r="AO802" s="115"/>
      <c r="AP802" s="115"/>
      <c r="AQ802" s="115"/>
      <c r="AR802" s="115"/>
      <c r="AS802" s="115"/>
      <c r="AT802" s="115"/>
      <c r="AU802" s="115"/>
      <c r="AV802" s="115"/>
      <c r="AW802" s="115"/>
      <c r="AX802" s="115"/>
      <c r="AY802" s="115"/>
      <c r="AZ802" s="115"/>
      <c r="BA802" s="115"/>
      <c r="BB802" s="115"/>
      <c r="BC802" s="115"/>
      <c r="BD802" s="115"/>
      <c r="BE802" s="115"/>
      <c r="BF802" s="115"/>
      <c r="BG802" s="115"/>
      <c r="BH802" s="115"/>
      <c r="BI802" s="115"/>
      <c r="BJ802" s="115"/>
      <c r="BK802" s="115"/>
      <c r="BL802" s="115"/>
      <c r="BM802" s="115"/>
      <c r="BN802" s="115"/>
      <c r="BO802" s="115"/>
      <c r="BP802" s="114"/>
      <c r="BQ802" s="114"/>
      <c r="BR802" s="114"/>
    </row>
    <row r="803" ht="15.75" customHeight="1">
      <c r="A803" s="114"/>
      <c r="B803" s="114"/>
      <c r="C803" s="114"/>
      <c r="D803" s="114"/>
      <c r="E803" s="114"/>
      <c r="F803" s="114"/>
      <c r="G803" s="114"/>
      <c r="H803" s="115"/>
      <c r="I803" s="115"/>
      <c r="J803" s="115"/>
      <c r="K803" s="115"/>
      <c r="L803" s="115"/>
      <c r="M803" s="115"/>
      <c r="N803" s="115"/>
      <c r="O803" s="115"/>
      <c r="P803" s="115"/>
      <c r="Q803" s="115"/>
      <c r="R803" s="115"/>
      <c r="S803" s="115"/>
      <c r="T803" s="115"/>
      <c r="U803" s="115"/>
      <c r="V803" s="115"/>
      <c r="W803" s="115"/>
      <c r="X803" s="115"/>
      <c r="Y803" s="115"/>
      <c r="Z803" s="115"/>
      <c r="AA803" s="115"/>
      <c r="AB803" s="115"/>
      <c r="AC803" s="115"/>
      <c r="AD803" s="115"/>
      <c r="AE803" s="115"/>
      <c r="AF803" s="115"/>
      <c r="AG803" s="115"/>
      <c r="AH803" s="115"/>
      <c r="AI803" s="115"/>
      <c r="AJ803" s="115"/>
      <c r="AK803" s="115"/>
      <c r="AL803" s="115"/>
      <c r="AM803" s="115"/>
      <c r="AN803" s="115"/>
      <c r="AO803" s="115"/>
      <c r="AP803" s="115"/>
      <c r="AQ803" s="115"/>
      <c r="AR803" s="115"/>
      <c r="AS803" s="115"/>
      <c r="AT803" s="115"/>
      <c r="AU803" s="115"/>
      <c r="AV803" s="115"/>
      <c r="AW803" s="115"/>
      <c r="AX803" s="115"/>
      <c r="AY803" s="115"/>
      <c r="AZ803" s="115"/>
      <c r="BA803" s="115"/>
      <c r="BB803" s="115"/>
      <c r="BC803" s="115"/>
      <c r="BD803" s="115"/>
      <c r="BE803" s="115"/>
      <c r="BF803" s="115"/>
      <c r="BG803" s="115"/>
      <c r="BH803" s="115"/>
      <c r="BI803" s="115"/>
      <c r="BJ803" s="115"/>
      <c r="BK803" s="115"/>
      <c r="BL803" s="115"/>
      <c r="BM803" s="115"/>
      <c r="BN803" s="115"/>
      <c r="BO803" s="115"/>
      <c r="BP803" s="114"/>
      <c r="BQ803" s="114"/>
      <c r="BR803" s="114"/>
    </row>
    <row r="804" ht="15.75" customHeight="1">
      <c r="A804" s="114"/>
      <c r="B804" s="114"/>
      <c r="C804" s="114"/>
      <c r="D804" s="114"/>
      <c r="E804" s="114"/>
      <c r="F804" s="114"/>
      <c r="G804" s="114"/>
      <c r="H804" s="115"/>
      <c r="I804" s="115"/>
      <c r="J804" s="115"/>
      <c r="K804" s="115"/>
      <c r="L804" s="115"/>
      <c r="M804" s="115"/>
      <c r="N804" s="115"/>
      <c r="O804" s="115"/>
      <c r="P804" s="115"/>
      <c r="Q804" s="115"/>
      <c r="R804" s="115"/>
      <c r="S804" s="115"/>
      <c r="T804" s="115"/>
      <c r="U804" s="115"/>
      <c r="V804" s="115"/>
      <c r="W804" s="115"/>
      <c r="X804" s="115"/>
      <c r="Y804" s="115"/>
      <c r="Z804" s="115"/>
      <c r="AA804" s="115"/>
      <c r="AB804" s="115"/>
      <c r="AC804" s="115"/>
      <c r="AD804" s="115"/>
      <c r="AE804" s="115"/>
      <c r="AF804" s="115"/>
      <c r="AG804" s="115"/>
      <c r="AH804" s="115"/>
      <c r="AI804" s="115"/>
      <c r="AJ804" s="115"/>
      <c r="AK804" s="115"/>
      <c r="AL804" s="115"/>
      <c r="AM804" s="115"/>
      <c r="AN804" s="115"/>
      <c r="AO804" s="115"/>
      <c r="AP804" s="115"/>
      <c r="AQ804" s="115"/>
      <c r="AR804" s="115"/>
      <c r="AS804" s="115"/>
      <c r="AT804" s="115"/>
      <c r="AU804" s="115"/>
      <c r="AV804" s="115"/>
      <c r="AW804" s="115"/>
      <c r="AX804" s="115"/>
      <c r="AY804" s="115"/>
      <c r="AZ804" s="115"/>
      <c r="BA804" s="115"/>
      <c r="BB804" s="115"/>
      <c r="BC804" s="115"/>
      <c r="BD804" s="115"/>
      <c r="BE804" s="115"/>
      <c r="BF804" s="115"/>
      <c r="BG804" s="115"/>
      <c r="BH804" s="115"/>
      <c r="BI804" s="115"/>
      <c r="BJ804" s="115"/>
      <c r="BK804" s="115"/>
      <c r="BL804" s="115"/>
      <c r="BM804" s="115"/>
      <c r="BN804" s="115"/>
      <c r="BO804" s="115"/>
      <c r="BP804" s="114"/>
      <c r="BQ804" s="114"/>
      <c r="BR804" s="114"/>
    </row>
    <row r="805" ht="15.75" customHeight="1">
      <c r="A805" s="114"/>
      <c r="B805" s="114"/>
      <c r="C805" s="114"/>
      <c r="D805" s="114"/>
      <c r="E805" s="114"/>
      <c r="F805" s="114"/>
      <c r="G805" s="114"/>
      <c r="H805" s="115"/>
      <c r="I805" s="115"/>
      <c r="J805" s="115"/>
      <c r="K805" s="115"/>
      <c r="L805" s="115"/>
      <c r="M805" s="115"/>
      <c r="N805" s="115"/>
      <c r="O805" s="115"/>
      <c r="P805" s="115"/>
      <c r="Q805" s="115"/>
      <c r="R805" s="115"/>
      <c r="S805" s="115"/>
      <c r="T805" s="115"/>
      <c r="U805" s="115"/>
      <c r="V805" s="115"/>
      <c r="W805" s="115"/>
      <c r="X805" s="115"/>
      <c r="Y805" s="115"/>
      <c r="Z805" s="115"/>
      <c r="AA805" s="115"/>
      <c r="AB805" s="115"/>
      <c r="AC805" s="115"/>
      <c r="AD805" s="115"/>
      <c r="AE805" s="115"/>
      <c r="AF805" s="115"/>
      <c r="AG805" s="115"/>
      <c r="AH805" s="115"/>
      <c r="AI805" s="115"/>
      <c r="AJ805" s="115"/>
      <c r="AK805" s="115"/>
      <c r="AL805" s="115"/>
      <c r="AM805" s="115"/>
      <c r="AN805" s="115"/>
      <c r="AO805" s="115"/>
      <c r="AP805" s="115"/>
      <c r="AQ805" s="115"/>
      <c r="AR805" s="115"/>
      <c r="AS805" s="115"/>
      <c r="AT805" s="115"/>
      <c r="AU805" s="115"/>
      <c r="AV805" s="115"/>
      <c r="AW805" s="115"/>
      <c r="AX805" s="115"/>
      <c r="AY805" s="115"/>
      <c r="AZ805" s="115"/>
      <c r="BA805" s="115"/>
      <c r="BB805" s="115"/>
      <c r="BC805" s="115"/>
      <c r="BD805" s="115"/>
      <c r="BE805" s="115"/>
      <c r="BF805" s="115"/>
      <c r="BG805" s="115"/>
      <c r="BH805" s="115"/>
      <c r="BI805" s="115"/>
      <c r="BJ805" s="115"/>
      <c r="BK805" s="115"/>
      <c r="BL805" s="115"/>
      <c r="BM805" s="115"/>
      <c r="BN805" s="115"/>
      <c r="BO805" s="115"/>
      <c r="BP805" s="114"/>
      <c r="BQ805" s="114"/>
      <c r="BR805" s="114"/>
    </row>
    <row r="806" ht="15.75" customHeight="1">
      <c r="A806" s="114"/>
      <c r="B806" s="114"/>
      <c r="C806" s="114"/>
      <c r="D806" s="114"/>
      <c r="E806" s="114"/>
      <c r="F806" s="114"/>
      <c r="G806" s="114"/>
      <c r="H806" s="115"/>
      <c r="I806" s="115"/>
      <c r="J806" s="115"/>
      <c r="K806" s="115"/>
      <c r="L806" s="115"/>
      <c r="M806" s="115"/>
      <c r="N806" s="115"/>
      <c r="O806" s="115"/>
      <c r="P806" s="115"/>
      <c r="Q806" s="115"/>
      <c r="R806" s="115"/>
      <c r="S806" s="115"/>
      <c r="T806" s="115"/>
      <c r="U806" s="115"/>
      <c r="V806" s="115"/>
      <c r="W806" s="115"/>
      <c r="X806" s="115"/>
      <c r="Y806" s="115"/>
      <c r="Z806" s="115"/>
      <c r="AA806" s="115"/>
      <c r="AB806" s="115"/>
      <c r="AC806" s="115"/>
      <c r="AD806" s="115"/>
      <c r="AE806" s="115"/>
      <c r="AF806" s="115"/>
      <c r="AG806" s="115"/>
      <c r="AH806" s="115"/>
      <c r="AI806" s="115"/>
      <c r="AJ806" s="115"/>
      <c r="AK806" s="115"/>
      <c r="AL806" s="115"/>
      <c r="AM806" s="115"/>
      <c r="AN806" s="115"/>
      <c r="AO806" s="115"/>
      <c r="AP806" s="115"/>
      <c r="AQ806" s="115"/>
      <c r="AR806" s="115"/>
      <c r="AS806" s="115"/>
      <c r="AT806" s="115"/>
      <c r="AU806" s="115"/>
      <c r="AV806" s="115"/>
      <c r="AW806" s="115"/>
      <c r="AX806" s="115"/>
      <c r="AY806" s="115"/>
      <c r="AZ806" s="115"/>
      <c r="BA806" s="115"/>
      <c r="BB806" s="115"/>
      <c r="BC806" s="115"/>
      <c r="BD806" s="115"/>
      <c r="BE806" s="115"/>
      <c r="BF806" s="115"/>
      <c r="BG806" s="115"/>
      <c r="BH806" s="115"/>
      <c r="BI806" s="115"/>
      <c r="BJ806" s="115"/>
      <c r="BK806" s="115"/>
      <c r="BL806" s="115"/>
      <c r="BM806" s="115"/>
      <c r="BN806" s="115"/>
      <c r="BO806" s="115"/>
      <c r="BP806" s="114"/>
      <c r="BQ806" s="114"/>
      <c r="BR806" s="114"/>
    </row>
    <row r="807" ht="15.75" customHeight="1">
      <c r="A807" s="114"/>
      <c r="B807" s="114"/>
      <c r="C807" s="114"/>
      <c r="D807" s="114"/>
      <c r="E807" s="114"/>
      <c r="F807" s="114"/>
      <c r="G807" s="114"/>
      <c r="H807" s="115"/>
      <c r="I807" s="115"/>
      <c r="J807" s="115"/>
      <c r="K807" s="115"/>
      <c r="L807" s="115"/>
      <c r="M807" s="115"/>
      <c r="N807" s="115"/>
      <c r="O807" s="115"/>
      <c r="P807" s="115"/>
      <c r="Q807" s="115"/>
      <c r="R807" s="115"/>
      <c r="S807" s="115"/>
      <c r="T807" s="115"/>
      <c r="U807" s="115"/>
      <c r="V807" s="115"/>
      <c r="W807" s="115"/>
      <c r="X807" s="115"/>
      <c r="Y807" s="115"/>
      <c r="Z807" s="115"/>
      <c r="AA807" s="115"/>
      <c r="AB807" s="115"/>
      <c r="AC807" s="115"/>
      <c r="AD807" s="115"/>
      <c r="AE807" s="115"/>
      <c r="AF807" s="115"/>
      <c r="AG807" s="115"/>
      <c r="AH807" s="115"/>
      <c r="AI807" s="115"/>
      <c r="AJ807" s="115"/>
      <c r="AK807" s="115"/>
      <c r="AL807" s="115"/>
      <c r="AM807" s="115"/>
      <c r="AN807" s="115"/>
      <c r="AO807" s="115"/>
      <c r="AP807" s="115"/>
      <c r="AQ807" s="115"/>
      <c r="AR807" s="115"/>
      <c r="AS807" s="115"/>
      <c r="AT807" s="115"/>
      <c r="AU807" s="115"/>
      <c r="AV807" s="115"/>
      <c r="AW807" s="115"/>
      <c r="AX807" s="115"/>
      <c r="AY807" s="115"/>
      <c r="AZ807" s="115"/>
      <c r="BA807" s="115"/>
      <c r="BB807" s="115"/>
      <c r="BC807" s="115"/>
      <c r="BD807" s="115"/>
      <c r="BE807" s="115"/>
      <c r="BF807" s="115"/>
      <c r="BG807" s="115"/>
      <c r="BH807" s="115"/>
      <c r="BI807" s="115"/>
      <c r="BJ807" s="115"/>
      <c r="BK807" s="115"/>
      <c r="BL807" s="115"/>
      <c r="BM807" s="115"/>
      <c r="BN807" s="115"/>
      <c r="BO807" s="115"/>
      <c r="BP807" s="114"/>
      <c r="BQ807" s="114"/>
      <c r="BR807" s="114"/>
    </row>
    <row r="808" ht="15.75" customHeight="1">
      <c r="A808" s="114"/>
      <c r="B808" s="114"/>
      <c r="C808" s="114"/>
      <c r="D808" s="114"/>
      <c r="E808" s="114"/>
      <c r="F808" s="114"/>
      <c r="G808" s="114"/>
      <c r="H808" s="115"/>
      <c r="I808" s="115"/>
      <c r="J808" s="115"/>
      <c r="K808" s="115"/>
      <c r="L808" s="115"/>
      <c r="M808" s="115"/>
      <c r="N808" s="115"/>
      <c r="O808" s="115"/>
      <c r="P808" s="115"/>
      <c r="Q808" s="115"/>
      <c r="R808" s="115"/>
      <c r="S808" s="115"/>
      <c r="T808" s="115"/>
      <c r="U808" s="115"/>
      <c r="V808" s="115"/>
      <c r="W808" s="115"/>
      <c r="X808" s="115"/>
      <c r="Y808" s="115"/>
      <c r="Z808" s="115"/>
      <c r="AA808" s="115"/>
      <c r="AB808" s="115"/>
      <c r="AC808" s="115"/>
      <c r="AD808" s="115"/>
      <c r="AE808" s="115"/>
      <c r="AF808" s="115"/>
      <c r="AG808" s="115"/>
      <c r="AH808" s="115"/>
      <c r="AI808" s="115"/>
      <c r="AJ808" s="115"/>
      <c r="AK808" s="115"/>
      <c r="AL808" s="115"/>
      <c r="AM808" s="115"/>
      <c r="AN808" s="115"/>
      <c r="AO808" s="115"/>
      <c r="AP808" s="115"/>
      <c r="AQ808" s="115"/>
      <c r="AR808" s="115"/>
      <c r="AS808" s="115"/>
      <c r="AT808" s="115"/>
      <c r="AU808" s="115"/>
      <c r="AV808" s="115"/>
      <c r="AW808" s="115"/>
      <c r="AX808" s="115"/>
      <c r="AY808" s="115"/>
      <c r="AZ808" s="115"/>
      <c r="BA808" s="115"/>
      <c r="BB808" s="115"/>
      <c r="BC808" s="115"/>
      <c r="BD808" s="115"/>
      <c r="BE808" s="115"/>
      <c r="BF808" s="115"/>
      <c r="BG808" s="115"/>
      <c r="BH808" s="115"/>
      <c r="BI808" s="115"/>
      <c r="BJ808" s="115"/>
      <c r="BK808" s="115"/>
      <c r="BL808" s="115"/>
      <c r="BM808" s="115"/>
      <c r="BN808" s="115"/>
      <c r="BO808" s="115"/>
      <c r="BP808" s="114"/>
      <c r="BQ808" s="114"/>
      <c r="BR808" s="114"/>
    </row>
    <row r="809" ht="15.75" customHeight="1">
      <c r="A809" s="114"/>
      <c r="B809" s="114"/>
      <c r="C809" s="114"/>
      <c r="D809" s="114"/>
      <c r="E809" s="114"/>
      <c r="F809" s="114"/>
      <c r="G809" s="114"/>
      <c r="H809" s="115"/>
      <c r="I809" s="115"/>
      <c r="J809" s="115"/>
      <c r="K809" s="115"/>
      <c r="L809" s="115"/>
      <c r="M809" s="115"/>
      <c r="N809" s="115"/>
      <c r="O809" s="115"/>
      <c r="P809" s="115"/>
      <c r="Q809" s="115"/>
      <c r="R809" s="115"/>
      <c r="S809" s="115"/>
      <c r="T809" s="115"/>
      <c r="U809" s="115"/>
      <c r="V809" s="115"/>
      <c r="W809" s="115"/>
      <c r="X809" s="115"/>
      <c r="Y809" s="115"/>
      <c r="Z809" s="115"/>
      <c r="AA809" s="115"/>
      <c r="AB809" s="115"/>
      <c r="AC809" s="115"/>
      <c r="AD809" s="115"/>
      <c r="AE809" s="115"/>
      <c r="AF809" s="115"/>
      <c r="AG809" s="115"/>
      <c r="AH809" s="115"/>
      <c r="AI809" s="115"/>
      <c r="AJ809" s="115"/>
      <c r="AK809" s="115"/>
      <c r="AL809" s="115"/>
      <c r="AM809" s="115"/>
      <c r="AN809" s="115"/>
      <c r="AO809" s="115"/>
      <c r="AP809" s="115"/>
      <c r="AQ809" s="115"/>
      <c r="AR809" s="115"/>
      <c r="AS809" s="115"/>
      <c r="AT809" s="115"/>
      <c r="AU809" s="115"/>
      <c r="AV809" s="115"/>
      <c r="AW809" s="115"/>
      <c r="AX809" s="115"/>
      <c r="AY809" s="115"/>
      <c r="AZ809" s="115"/>
      <c r="BA809" s="115"/>
      <c r="BB809" s="115"/>
      <c r="BC809" s="115"/>
      <c r="BD809" s="115"/>
      <c r="BE809" s="115"/>
      <c r="BF809" s="115"/>
      <c r="BG809" s="115"/>
      <c r="BH809" s="115"/>
      <c r="BI809" s="115"/>
      <c r="BJ809" s="115"/>
      <c r="BK809" s="115"/>
      <c r="BL809" s="115"/>
      <c r="BM809" s="115"/>
      <c r="BN809" s="115"/>
      <c r="BO809" s="115"/>
      <c r="BP809" s="114"/>
      <c r="BQ809" s="114"/>
      <c r="BR809" s="114"/>
    </row>
    <row r="810" ht="15.75" customHeight="1">
      <c r="A810" s="114"/>
      <c r="B810" s="114"/>
      <c r="C810" s="114"/>
      <c r="D810" s="114"/>
      <c r="E810" s="114"/>
      <c r="F810" s="114"/>
      <c r="G810" s="114"/>
      <c r="H810" s="115"/>
      <c r="I810" s="115"/>
      <c r="J810" s="115"/>
      <c r="K810" s="115"/>
      <c r="L810" s="115"/>
      <c r="M810" s="115"/>
      <c r="N810" s="115"/>
      <c r="O810" s="115"/>
      <c r="P810" s="115"/>
      <c r="Q810" s="115"/>
      <c r="R810" s="115"/>
      <c r="S810" s="115"/>
      <c r="T810" s="115"/>
      <c r="U810" s="115"/>
      <c r="V810" s="115"/>
      <c r="W810" s="115"/>
      <c r="X810" s="115"/>
      <c r="Y810" s="115"/>
      <c r="Z810" s="115"/>
      <c r="AA810" s="115"/>
      <c r="AB810" s="115"/>
      <c r="AC810" s="115"/>
      <c r="AD810" s="115"/>
      <c r="AE810" s="115"/>
      <c r="AF810" s="115"/>
      <c r="AG810" s="115"/>
      <c r="AH810" s="115"/>
      <c r="AI810" s="115"/>
      <c r="AJ810" s="115"/>
      <c r="AK810" s="115"/>
      <c r="AL810" s="115"/>
      <c r="AM810" s="115"/>
      <c r="AN810" s="115"/>
      <c r="AO810" s="115"/>
      <c r="AP810" s="115"/>
      <c r="AQ810" s="115"/>
      <c r="AR810" s="115"/>
      <c r="AS810" s="115"/>
      <c r="AT810" s="115"/>
      <c r="AU810" s="115"/>
      <c r="AV810" s="115"/>
      <c r="AW810" s="115"/>
      <c r="AX810" s="115"/>
      <c r="AY810" s="115"/>
      <c r="AZ810" s="115"/>
      <c r="BA810" s="115"/>
      <c r="BB810" s="115"/>
      <c r="BC810" s="115"/>
      <c r="BD810" s="115"/>
      <c r="BE810" s="115"/>
      <c r="BF810" s="115"/>
      <c r="BG810" s="115"/>
      <c r="BH810" s="115"/>
      <c r="BI810" s="115"/>
      <c r="BJ810" s="115"/>
      <c r="BK810" s="115"/>
      <c r="BL810" s="115"/>
      <c r="BM810" s="115"/>
      <c r="BN810" s="115"/>
      <c r="BO810" s="115"/>
      <c r="BP810" s="114"/>
      <c r="BQ810" s="114"/>
      <c r="BR810" s="114"/>
    </row>
    <row r="811" ht="15.75" customHeight="1">
      <c r="A811" s="114"/>
      <c r="B811" s="114"/>
      <c r="C811" s="114"/>
      <c r="D811" s="114"/>
      <c r="E811" s="114"/>
      <c r="F811" s="114"/>
      <c r="G811" s="114"/>
      <c r="H811" s="115"/>
      <c r="I811" s="115"/>
      <c r="J811" s="115"/>
      <c r="K811" s="115"/>
      <c r="L811" s="115"/>
      <c r="M811" s="115"/>
      <c r="N811" s="115"/>
      <c r="O811" s="115"/>
      <c r="P811" s="115"/>
      <c r="Q811" s="115"/>
      <c r="R811" s="115"/>
      <c r="S811" s="115"/>
      <c r="T811" s="115"/>
      <c r="U811" s="115"/>
      <c r="V811" s="115"/>
      <c r="W811" s="115"/>
      <c r="X811" s="115"/>
      <c r="Y811" s="115"/>
      <c r="Z811" s="115"/>
      <c r="AA811" s="115"/>
      <c r="AB811" s="115"/>
      <c r="AC811" s="115"/>
      <c r="AD811" s="115"/>
      <c r="AE811" s="115"/>
      <c r="AF811" s="115"/>
      <c r="AG811" s="115"/>
      <c r="AH811" s="115"/>
      <c r="AI811" s="115"/>
      <c r="AJ811" s="115"/>
      <c r="AK811" s="115"/>
      <c r="AL811" s="115"/>
      <c r="AM811" s="115"/>
      <c r="AN811" s="115"/>
      <c r="AO811" s="115"/>
      <c r="AP811" s="115"/>
      <c r="AQ811" s="115"/>
      <c r="AR811" s="115"/>
      <c r="AS811" s="115"/>
      <c r="AT811" s="115"/>
      <c r="AU811" s="115"/>
      <c r="AV811" s="115"/>
      <c r="AW811" s="115"/>
      <c r="AX811" s="115"/>
      <c r="AY811" s="115"/>
      <c r="AZ811" s="115"/>
      <c r="BA811" s="115"/>
      <c r="BB811" s="115"/>
      <c r="BC811" s="115"/>
      <c r="BD811" s="115"/>
      <c r="BE811" s="115"/>
      <c r="BF811" s="115"/>
      <c r="BG811" s="115"/>
      <c r="BH811" s="115"/>
      <c r="BI811" s="115"/>
      <c r="BJ811" s="115"/>
      <c r="BK811" s="115"/>
      <c r="BL811" s="115"/>
      <c r="BM811" s="115"/>
      <c r="BN811" s="115"/>
      <c r="BO811" s="115"/>
      <c r="BP811" s="114"/>
      <c r="BQ811" s="114"/>
      <c r="BR811" s="114"/>
    </row>
    <row r="812" ht="15.75" customHeight="1">
      <c r="A812" s="114"/>
      <c r="B812" s="114"/>
      <c r="C812" s="114"/>
      <c r="D812" s="114"/>
      <c r="E812" s="114"/>
      <c r="F812" s="114"/>
      <c r="G812" s="114"/>
      <c r="H812" s="115"/>
      <c r="I812" s="115"/>
      <c r="J812" s="115"/>
      <c r="K812" s="115"/>
      <c r="L812" s="115"/>
      <c r="M812" s="115"/>
      <c r="N812" s="115"/>
      <c r="O812" s="115"/>
      <c r="P812" s="115"/>
      <c r="Q812" s="115"/>
      <c r="R812" s="115"/>
      <c r="S812" s="115"/>
      <c r="T812" s="115"/>
      <c r="U812" s="115"/>
      <c r="V812" s="115"/>
      <c r="W812" s="115"/>
      <c r="X812" s="115"/>
      <c r="Y812" s="115"/>
      <c r="Z812" s="115"/>
      <c r="AA812" s="115"/>
      <c r="AB812" s="115"/>
      <c r="AC812" s="115"/>
      <c r="AD812" s="115"/>
      <c r="AE812" s="115"/>
      <c r="AF812" s="115"/>
      <c r="AG812" s="115"/>
      <c r="AH812" s="115"/>
      <c r="AI812" s="115"/>
      <c r="AJ812" s="115"/>
      <c r="AK812" s="115"/>
      <c r="AL812" s="115"/>
      <c r="AM812" s="115"/>
      <c r="AN812" s="115"/>
      <c r="AO812" s="115"/>
      <c r="AP812" s="115"/>
      <c r="AQ812" s="115"/>
      <c r="AR812" s="115"/>
      <c r="AS812" s="115"/>
      <c r="AT812" s="115"/>
      <c r="AU812" s="115"/>
      <c r="AV812" s="115"/>
      <c r="AW812" s="115"/>
      <c r="AX812" s="115"/>
      <c r="AY812" s="115"/>
      <c r="AZ812" s="115"/>
      <c r="BA812" s="115"/>
      <c r="BB812" s="115"/>
      <c r="BC812" s="115"/>
      <c r="BD812" s="115"/>
      <c r="BE812" s="115"/>
      <c r="BF812" s="115"/>
      <c r="BG812" s="115"/>
      <c r="BH812" s="115"/>
      <c r="BI812" s="115"/>
      <c r="BJ812" s="115"/>
      <c r="BK812" s="115"/>
      <c r="BL812" s="115"/>
      <c r="BM812" s="115"/>
      <c r="BN812" s="115"/>
      <c r="BO812" s="115"/>
      <c r="BP812" s="114"/>
      <c r="BQ812" s="114"/>
      <c r="BR812" s="114"/>
    </row>
    <row r="813" ht="15.75" customHeight="1">
      <c r="A813" s="114"/>
      <c r="B813" s="114"/>
      <c r="C813" s="114"/>
      <c r="D813" s="114"/>
      <c r="E813" s="114"/>
      <c r="F813" s="114"/>
      <c r="G813" s="114"/>
      <c r="H813" s="115"/>
      <c r="I813" s="115"/>
      <c r="J813" s="115"/>
      <c r="K813" s="115"/>
      <c r="L813" s="115"/>
      <c r="M813" s="115"/>
      <c r="N813" s="115"/>
      <c r="O813" s="115"/>
      <c r="P813" s="115"/>
      <c r="Q813" s="115"/>
      <c r="R813" s="115"/>
      <c r="S813" s="115"/>
      <c r="T813" s="115"/>
      <c r="U813" s="115"/>
      <c r="V813" s="115"/>
      <c r="W813" s="115"/>
      <c r="X813" s="115"/>
      <c r="Y813" s="115"/>
      <c r="Z813" s="115"/>
      <c r="AA813" s="115"/>
      <c r="AB813" s="115"/>
      <c r="AC813" s="115"/>
      <c r="AD813" s="115"/>
      <c r="AE813" s="115"/>
      <c r="AF813" s="115"/>
      <c r="AG813" s="115"/>
      <c r="AH813" s="115"/>
      <c r="AI813" s="115"/>
      <c r="AJ813" s="115"/>
      <c r="AK813" s="115"/>
      <c r="AL813" s="115"/>
      <c r="AM813" s="115"/>
      <c r="AN813" s="115"/>
      <c r="AO813" s="115"/>
      <c r="AP813" s="115"/>
      <c r="AQ813" s="115"/>
      <c r="AR813" s="115"/>
      <c r="AS813" s="115"/>
      <c r="AT813" s="115"/>
      <c r="AU813" s="115"/>
      <c r="AV813" s="115"/>
      <c r="AW813" s="115"/>
      <c r="AX813" s="115"/>
      <c r="AY813" s="115"/>
      <c r="AZ813" s="115"/>
      <c r="BA813" s="115"/>
      <c r="BB813" s="115"/>
      <c r="BC813" s="115"/>
      <c r="BD813" s="115"/>
      <c r="BE813" s="115"/>
      <c r="BF813" s="115"/>
      <c r="BG813" s="115"/>
      <c r="BH813" s="115"/>
      <c r="BI813" s="115"/>
      <c r="BJ813" s="115"/>
      <c r="BK813" s="115"/>
      <c r="BL813" s="115"/>
      <c r="BM813" s="115"/>
      <c r="BN813" s="115"/>
      <c r="BO813" s="115"/>
      <c r="BP813" s="114"/>
      <c r="BQ813" s="114"/>
      <c r="BR813" s="114"/>
    </row>
    <row r="814" ht="15.75" customHeight="1">
      <c r="A814" s="114"/>
      <c r="B814" s="114"/>
      <c r="C814" s="114"/>
      <c r="D814" s="114"/>
      <c r="E814" s="114"/>
      <c r="F814" s="114"/>
      <c r="G814" s="114"/>
      <c r="H814" s="115"/>
      <c r="I814" s="115"/>
      <c r="J814" s="115"/>
      <c r="K814" s="115"/>
      <c r="L814" s="115"/>
      <c r="M814" s="115"/>
      <c r="N814" s="115"/>
      <c r="O814" s="115"/>
      <c r="P814" s="115"/>
      <c r="Q814" s="115"/>
      <c r="R814" s="115"/>
      <c r="S814" s="115"/>
      <c r="T814" s="115"/>
      <c r="U814" s="115"/>
      <c r="V814" s="115"/>
      <c r="W814" s="115"/>
      <c r="X814" s="115"/>
      <c r="Y814" s="115"/>
      <c r="Z814" s="115"/>
      <c r="AA814" s="115"/>
      <c r="AB814" s="115"/>
      <c r="AC814" s="115"/>
      <c r="AD814" s="115"/>
      <c r="AE814" s="115"/>
      <c r="AF814" s="115"/>
      <c r="AG814" s="115"/>
      <c r="AH814" s="115"/>
      <c r="AI814" s="115"/>
      <c r="AJ814" s="115"/>
      <c r="AK814" s="115"/>
      <c r="AL814" s="115"/>
      <c r="AM814" s="115"/>
      <c r="AN814" s="115"/>
      <c r="AO814" s="115"/>
      <c r="AP814" s="115"/>
      <c r="AQ814" s="115"/>
      <c r="AR814" s="115"/>
      <c r="AS814" s="115"/>
      <c r="AT814" s="115"/>
      <c r="AU814" s="115"/>
      <c r="AV814" s="115"/>
      <c r="AW814" s="115"/>
      <c r="AX814" s="115"/>
      <c r="AY814" s="115"/>
      <c r="AZ814" s="115"/>
      <c r="BA814" s="115"/>
      <c r="BB814" s="115"/>
      <c r="BC814" s="115"/>
      <c r="BD814" s="115"/>
      <c r="BE814" s="115"/>
      <c r="BF814" s="115"/>
      <c r="BG814" s="115"/>
      <c r="BH814" s="115"/>
      <c r="BI814" s="115"/>
      <c r="BJ814" s="115"/>
      <c r="BK814" s="115"/>
      <c r="BL814" s="115"/>
      <c r="BM814" s="115"/>
      <c r="BN814" s="115"/>
      <c r="BO814" s="115"/>
      <c r="BP814" s="114"/>
      <c r="BQ814" s="114"/>
      <c r="BR814" s="114"/>
    </row>
    <row r="815" ht="15.75" customHeight="1">
      <c r="A815" s="114"/>
      <c r="B815" s="114"/>
      <c r="C815" s="114"/>
      <c r="D815" s="114"/>
      <c r="E815" s="114"/>
      <c r="F815" s="114"/>
      <c r="G815" s="114"/>
      <c r="H815" s="115"/>
      <c r="I815" s="115"/>
      <c r="J815" s="115"/>
      <c r="K815" s="115"/>
      <c r="L815" s="115"/>
      <c r="M815" s="115"/>
      <c r="N815" s="115"/>
      <c r="O815" s="115"/>
      <c r="P815" s="115"/>
      <c r="Q815" s="115"/>
      <c r="R815" s="115"/>
      <c r="S815" s="115"/>
      <c r="T815" s="115"/>
      <c r="U815" s="115"/>
      <c r="V815" s="115"/>
      <c r="W815" s="115"/>
      <c r="X815" s="115"/>
      <c r="Y815" s="115"/>
      <c r="Z815" s="115"/>
      <c r="AA815" s="115"/>
      <c r="AB815" s="115"/>
      <c r="AC815" s="115"/>
      <c r="AD815" s="115"/>
      <c r="AE815" s="115"/>
      <c r="AF815" s="115"/>
      <c r="AG815" s="115"/>
      <c r="AH815" s="115"/>
      <c r="AI815" s="115"/>
      <c r="AJ815" s="115"/>
      <c r="AK815" s="115"/>
      <c r="AL815" s="115"/>
      <c r="AM815" s="115"/>
      <c r="AN815" s="115"/>
      <c r="AO815" s="115"/>
      <c r="AP815" s="115"/>
      <c r="AQ815" s="115"/>
      <c r="AR815" s="115"/>
      <c r="AS815" s="115"/>
      <c r="AT815" s="115"/>
      <c r="AU815" s="115"/>
      <c r="AV815" s="115"/>
      <c r="AW815" s="115"/>
      <c r="AX815" s="115"/>
      <c r="AY815" s="115"/>
      <c r="AZ815" s="115"/>
      <c r="BA815" s="115"/>
      <c r="BB815" s="115"/>
      <c r="BC815" s="115"/>
      <c r="BD815" s="115"/>
      <c r="BE815" s="115"/>
      <c r="BF815" s="115"/>
      <c r="BG815" s="115"/>
      <c r="BH815" s="115"/>
      <c r="BI815" s="115"/>
      <c r="BJ815" s="115"/>
      <c r="BK815" s="115"/>
      <c r="BL815" s="115"/>
      <c r="BM815" s="115"/>
      <c r="BN815" s="115"/>
      <c r="BO815" s="115"/>
      <c r="BP815" s="114"/>
      <c r="BQ815" s="114"/>
      <c r="BR815" s="114"/>
    </row>
    <row r="816" ht="15.75" customHeight="1">
      <c r="A816" s="114"/>
      <c r="B816" s="114"/>
      <c r="C816" s="114"/>
      <c r="D816" s="114"/>
      <c r="E816" s="114"/>
      <c r="F816" s="114"/>
      <c r="G816" s="114"/>
      <c r="H816" s="115"/>
      <c r="I816" s="115"/>
      <c r="J816" s="115"/>
      <c r="K816" s="115"/>
      <c r="L816" s="115"/>
      <c r="M816" s="115"/>
      <c r="N816" s="115"/>
      <c r="O816" s="115"/>
      <c r="P816" s="115"/>
      <c r="Q816" s="115"/>
      <c r="R816" s="115"/>
      <c r="S816" s="115"/>
      <c r="T816" s="115"/>
      <c r="U816" s="115"/>
      <c r="V816" s="115"/>
      <c r="W816" s="115"/>
      <c r="X816" s="115"/>
      <c r="Y816" s="115"/>
      <c r="Z816" s="115"/>
      <c r="AA816" s="115"/>
      <c r="AB816" s="115"/>
      <c r="AC816" s="115"/>
      <c r="AD816" s="115"/>
      <c r="AE816" s="115"/>
      <c r="AF816" s="115"/>
      <c r="AG816" s="115"/>
      <c r="AH816" s="115"/>
      <c r="AI816" s="115"/>
      <c r="AJ816" s="115"/>
      <c r="AK816" s="115"/>
      <c r="AL816" s="115"/>
      <c r="AM816" s="115"/>
      <c r="AN816" s="115"/>
      <c r="AO816" s="115"/>
      <c r="AP816" s="115"/>
      <c r="AQ816" s="115"/>
      <c r="AR816" s="115"/>
      <c r="AS816" s="115"/>
      <c r="AT816" s="115"/>
      <c r="AU816" s="115"/>
      <c r="AV816" s="115"/>
      <c r="AW816" s="115"/>
      <c r="AX816" s="115"/>
      <c r="AY816" s="115"/>
      <c r="AZ816" s="115"/>
      <c r="BA816" s="115"/>
      <c r="BB816" s="115"/>
      <c r="BC816" s="115"/>
      <c r="BD816" s="115"/>
      <c r="BE816" s="115"/>
      <c r="BF816" s="115"/>
      <c r="BG816" s="115"/>
      <c r="BH816" s="115"/>
      <c r="BI816" s="115"/>
      <c r="BJ816" s="115"/>
      <c r="BK816" s="115"/>
      <c r="BL816" s="115"/>
      <c r="BM816" s="115"/>
      <c r="BN816" s="115"/>
      <c r="BO816" s="115"/>
      <c r="BP816" s="114"/>
      <c r="BQ816" s="114"/>
      <c r="BR816" s="114"/>
    </row>
    <row r="817" ht="15.75" customHeight="1">
      <c r="A817" s="114"/>
      <c r="B817" s="114"/>
      <c r="C817" s="114"/>
      <c r="D817" s="114"/>
      <c r="E817" s="114"/>
      <c r="F817" s="114"/>
      <c r="G817" s="114"/>
      <c r="H817" s="115"/>
      <c r="I817" s="115"/>
      <c r="J817" s="115"/>
      <c r="K817" s="115"/>
      <c r="L817" s="115"/>
      <c r="M817" s="115"/>
      <c r="N817" s="115"/>
      <c r="O817" s="115"/>
      <c r="P817" s="115"/>
      <c r="Q817" s="115"/>
      <c r="R817" s="115"/>
      <c r="S817" s="115"/>
      <c r="T817" s="115"/>
      <c r="U817" s="115"/>
      <c r="V817" s="115"/>
      <c r="W817" s="115"/>
      <c r="X817" s="115"/>
      <c r="Y817" s="115"/>
      <c r="Z817" s="115"/>
      <c r="AA817" s="115"/>
      <c r="AB817" s="115"/>
      <c r="AC817" s="115"/>
      <c r="AD817" s="115"/>
      <c r="AE817" s="115"/>
      <c r="AF817" s="115"/>
      <c r="AG817" s="115"/>
      <c r="AH817" s="115"/>
      <c r="AI817" s="115"/>
      <c r="AJ817" s="115"/>
      <c r="AK817" s="115"/>
      <c r="AL817" s="115"/>
      <c r="AM817" s="115"/>
      <c r="AN817" s="115"/>
      <c r="AO817" s="115"/>
      <c r="AP817" s="115"/>
      <c r="AQ817" s="115"/>
      <c r="AR817" s="115"/>
      <c r="AS817" s="115"/>
      <c r="AT817" s="115"/>
      <c r="AU817" s="115"/>
      <c r="AV817" s="115"/>
      <c r="AW817" s="115"/>
      <c r="AX817" s="115"/>
      <c r="AY817" s="115"/>
      <c r="AZ817" s="115"/>
      <c r="BA817" s="115"/>
      <c r="BB817" s="115"/>
      <c r="BC817" s="115"/>
      <c r="BD817" s="115"/>
      <c r="BE817" s="115"/>
      <c r="BF817" s="115"/>
      <c r="BG817" s="115"/>
      <c r="BH817" s="115"/>
      <c r="BI817" s="115"/>
      <c r="BJ817" s="115"/>
      <c r="BK817" s="115"/>
      <c r="BL817" s="115"/>
      <c r="BM817" s="115"/>
      <c r="BN817" s="115"/>
      <c r="BO817" s="115"/>
      <c r="BP817" s="114"/>
      <c r="BQ817" s="114"/>
      <c r="BR817" s="114"/>
    </row>
    <row r="818" ht="15.75" customHeight="1">
      <c r="A818" s="114"/>
      <c r="B818" s="114"/>
      <c r="C818" s="114"/>
      <c r="D818" s="114"/>
      <c r="E818" s="114"/>
      <c r="F818" s="114"/>
      <c r="G818" s="114"/>
      <c r="H818" s="115"/>
      <c r="I818" s="115"/>
      <c r="J818" s="115"/>
      <c r="K818" s="115"/>
      <c r="L818" s="115"/>
      <c r="M818" s="115"/>
      <c r="N818" s="115"/>
      <c r="O818" s="115"/>
      <c r="P818" s="115"/>
      <c r="Q818" s="115"/>
      <c r="R818" s="115"/>
      <c r="S818" s="115"/>
      <c r="T818" s="115"/>
      <c r="U818" s="115"/>
      <c r="V818" s="115"/>
      <c r="W818" s="115"/>
      <c r="X818" s="115"/>
      <c r="Y818" s="115"/>
      <c r="Z818" s="115"/>
      <c r="AA818" s="115"/>
      <c r="AB818" s="115"/>
      <c r="AC818" s="115"/>
      <c r="AD818" s="115"/>
      <c r="AE818" s="115"/>
      <c r="AF818" s="115"/>
      <c r="AG818" s="115"/>
      <c r="AH818" s="115"/>
      <c r="AI818" s="115"/>
      <c r="AJ818" s="115"/>
      <c r="AK818" s="115"/>
      <c r="AL818" s="115"/>
      <c r="AM818" s="115"/>
      <c r="AN818" s="115"/>
      <c r="AO818" s="115"/>
      <c r="AP818" s="115"/>
      <c r="AQ818" s="115"/>
      <c r="AR818" s="115"/>
      <c r="AS818" s="115"/>
      <c r="AT818" s="115"/>
      <c r="AU818" s="115"/>
      <c r="AV818" s="115"/>
      <c r="AW818" s="115"/>
      <c r="AX818" s="115"/>
      <c r="AY818" s="115"/>
      <c r="AZ818" s="115"/>
      <c r="BA818" s="115"/>
      <c r="BB818" s="115"/>
      <c r="BC818" s="115"/>
      <c r="BD818" s="115"/>
      <c r="BE818" s="115"/>
      <c r="BF818" s="115"/>
      <c r="BG818" s="115"/>
      <c r="BH818" s="115"/>
      <c r="BI818" s="115"/>
      <c r="BJ818" s="115"/>
      <c r="BK818" s="115"/>
      <c r="BL818" s="115"/>
      <c r="BM818" s="115"/>
      <c r="BN818" s="115"/>
      <c r="BO818" s="115"/>
      <c r="BP818" s="114"/>
      <c r="BQ818" s="114"/>
      <c r="BR818" s="114"/>
    </row>
    <row r="819" ht="15.75" customHeight="1">
      <c r="A819" s="114"/>
      <c r="B819" s="114"/>
      <c r="C819" s="114"/>
      <c r="D819" s="114"/>
      <c r="E819" s="114"/>
      <c r="F819" s="114"/>
      <c r="G819" s="114"/>
      <c r="H819" s="115"/>
      <c r="I819" s="115"/>
      <c r="J819" s="115"/>
      <c r="K819" s="115"/>
      <c r="L819" s="115"/>
      <c r="M819" s="115"/>
      <c r="N819" s="115"/>
      <c r="O819" s="115"/>
      <c r="P819" s="115"/>
      <c r="Q819" s="115"/>
      <c r="R819" s="115"/>
      <c r="S819" s="115"/>
      <c r="T819" s="115"/>
      <c r="U819" s="115"/>
      <c r="V819" s="115"/>
      <c r="W819" s="115"/>
      <c r="X819" s="115"/>
      <c r="Y819" s="115"/>
      <c r="Z819" s="115"/>
      <c r="AA819" s="115"/>
      <c r="AB819" s="115"/>
      <c r="AC819" s="115"/>
      <c r="AD819" s="115"/>
      <c r="AE819" s="115"/>
      <c r="AF819" s="115"/>
      <c r="AG819" s="115"/>
      <c r="AH819" s="115"/>
      <c r="AI819" s="115"/>
      <c r="AJ819" s="115"/>
      <c r="AK819" s="115"/>
      <c r="AL819" s="115"/>
      <c r="AM819" s="115"/>
      <c r="AN819" s="115"/>
      <c r="AO819" s="115"/>
      <c r="AP819" s="115"/>
      <c r="AQ819" s="115"/>
      <c r="AR819" s="115"/>
      <c r="AS819" s="115"/>
      <c r="AT819" s="115"/>
      <c r="AU819" s="115"/>
      <c r="AV819" s="115"/>
      <c r="AW819" s="115"/>
      <c r="AX819" s="115"/>
      <c r="AY819" s="115"/>
      <c r="AZ819" s="115"/>
      <c r="BA819" s="115"/>
      <c r="BB819" s="115"/>
      <c r="BC819" s="115"/>
      <c r="BD819" s="115"/>
      <c r="BE819" s="115"/>
      <c r="BF819" s="115"/>
      <c r="BG819" s="115"/>
      <c r="BH819" s="115"/>
      <c r="BI819" s="115"/>
      <c r="BJ819" s="115"/>
      <c r="BK819" s="115"/>
      <c r="BL819" s="115"/>
      <c r="BM819" s="115"/>
      <c r="BN819" s="115"/>
      <c r="BO819" s="115"/>
      <c r="BP819" s="114"/>
      <c r="BQ819" s="114"/>
      <c r="BR819" s="114"/>
    </row>
    <row r="820" ht="15.75" customHeight="1">
      <c r="A820" s="114"/>
      <c r="B820" s="114"/>
      <c r="C820" s="114"/>
      <c r="D820" s="114"/>
      <c r="E820" s="114"/>
      <c r="F820" s="114"/>
      <c r="G820" s="114"/>
      <c r="H820" s="115"/>
      <c r="I820" s="115"/>
      <c r="J820" s="115"/>
      <c r="K820" s="115"/>
      <c r="L820" s="115"/>
      <c r="M820" s="115"/>
      <c r="N820" s="115"/>
      <c r="O820" s="115"/>
      <c r="P820" s="115"/>
      <c r="Q820" s="115"/>
      <c r="R820" s="115"/>
      <c r="S820" s="115"/>
      <c r="T820" s="115"/>
      <c r="U820" s="115"/>
      <c r="V820" s="115"/>
      <c r="W820" s="115"/>
      <c r="X820" s="115"/>
      <c r="Y820" s="115"/>
      <c r="Z820" s="115"/>
      <c r="AA820" s="115"/>
      <c r="AB820" s="115"/>
      <c r="AC820" s="115"/>
      <c r="AD820" s="115"/>
      <c r="AE820" s="115"/>
      <c r="AF820" s="115"/>
      <c r="AG820" s="115"/>
      <c r="AH820" s="115"/>
      <c r="AI820" s="115"/>
      <c r="AJ820" s="115"/>
      <c r="AK820" s="115"/>
      <c r="AL820" s="115"/>
      <c r="AM820" s="115"/>
      <c r="AN820" s="115"/>
      <c r="AO820" s="115"/>
      <c r="AP820" s="115"/>
      <c r="AQ820" s="115"/>
      <c r="AR820" s="115"/>
      <c r="AS820" s="115"/>
      <c r="AT820" s="115"/>
      <c r="AU820" s="115"/>
      <c r="AV820" s="115"/>
      <c r="AW820" s="115"/>
      <c r="AX820" s="115"/>
      <c r="AY820" s="115"/>
      <c r="AZ820" s="115"/>
      <c r="BA820" s="115"/>
      <c r="BB820" s="115"/>
      <c r="BC820" s="115"/>
      <c r="BD820" s="115"/>
      <c r="BE820" s="115"/>
      <c r="BF820" s="115"/>
      <c r="BG820" s="115"/>
      <c r="BH820" s="115"/>
      <c r="BI820" s="115"/>
      <c r="BJ820" s="115"/>
      <c r="BK820" s="115"/>
      <c r="BL820" s="115"/>
      <c r="BM820" s="115"/>
      <c r="BN820" s="115"/>
      <c r="BO820" s="115"/>
      <c r="BP820" s="114"/>
      <c r="BQ820" s="114"/>
      <c r="BR820" s="114"/>
    </row>
    <row r="821" ht="15.75" customHeight="1">
      <c r="A821" s="114"/>
      <c r="B821" s="114"/>
      <c r="C821" s="114"/>
      <c r="D821" s="114"/>
      <c r="E821" s="114"/>
      <c r="F821" s="114"/>
      <c r="G821" s="114"/>
      <c r="H821" s="115"/>
      <c r="I821" s="115"/>
      <c r="J821" s="115"/>
      <c r="K821" s="115"/>
      <c r="L821" s="115"/>
      <c r="M821" s="115"/>
      <c r="N821" s="115"/>
      <c r="O821" s="115"/>
      <c r="P821" s="115"/>
      <c r="Q821" s="115"/>
      <c r="R821" s="115"/>
      <c r="S821" s="115"/>
      <c r="T821" s="115"/>
      <c r="U821" s="115"/>
      <c r="V821" s="115"/>
      <c r="W821" s="115"/>
      <c r="X821" s="115"/>
      <c r="Y821" s="115"/>
      <c r="Z821" s="115"/>
      <c r="AA821" s="115"/>
      <c r="AB821" s="115"/>
      <c r="AC821" s="115"/>
      <c r="AD821" s="115"/>
      <c r="AE821" s="115"/>
      <c r="AF821" s="115"/>
      <c r="AG821" s="115"/>
      <c r="AH821" s="115"/>
      <c r="AI821" s="115"/>
      <c r="AJ821" s="115"/>
      <c r="AK821" s="115"/>
      <c r="AL821" s="115"/>
      <c r="AM821" s="115"/>
      <c r="AN821" s="115"/>
      <c r="AO821" s="115"/>
      <c r="AP821" s="115"/>
      <c r="AQ821" s="115"/>
      <c r="AR821" s="115"/>
      <c r="AS821" s="115"/>
      <c r="AT821" s="115"/>
      <c r="AU821" s="115"/>
      <c r="AV821" s="115"/>
      <c r="AW821" s="115"/>
      <c r="AX821" s="115"/>
      <c r="AY821" s="115"/>
      <c r="AZ821" s="115"/>
      <c r="BA821" s="115"/>
      <c r="BB821" s="115"/>
      <c r="BC821" s="115"/>
      <c r="BD821" s="115"/>
      <c r="BE821" s="115"/>
      <c r="BF821" s="115"/>
      <c r="BG821" s="115"/>
      <c r="BH821" s="115"/>
      <c r="BI821" s="115"/>
      <c r="BJ821" s="115"/>
      <c r="BK821" s="115"/>
      <c r="BL821" s="115"/>
      <c r="BM821" s="115"/>
      <c r="BN821" s="115"/>
      <c r="BO821" s="115"/>
      <c r="BP821" s="114"/>
      <c r="BQ821" s="114"/>
      <c r="BR821" s="114"/>
    </row>
    <row r="822" ht="15.75" customHeight="1">
      <c r="A822" s="114"/>
      <c r="B822" s="114"/>
      <c r="C822" s="114"/>
      <c r="D822" s="114"/>
      <c r="E822" s="114"/>
      <c r="F822" s="114"/>
      <c r="G822" s="114"/>
      <c r="H822" s="115"/>
      <c r="I822" s="115"/>
      <c r="J822" s="115"/>
      <c r="K822" s="115"/>
      <c r="L822" s="115"/>
      <c r="M822" s="115"/>
      <c r="N822" s="115"/>
      <c r="O822" s="115"/>
      <c r="P822" s="115"/>
      <c r="Q822" s="115"/>
      <c r="R822" s="115"/>
      <c r="S822" s="115"/>
      <c r="T822" s="115"/>
      <c r="U822" s="115"/>
      <c r="V822" s="115"/>
      <c r="W822" s="115"/>
      <c r="X822" s="115"/>
      <c r="Y822" s="115"/>
      <c r="Z822" s="115"/>
      <c r="AA822" s="115"/>
      <c r="AB822" s="115"/>
      <c r="AC822" s="115"/>
      <c r="AD822" s="115"/>
      <c r="AE822" s="115"/>
      <c r="AF822" s="115"/>
      <c r="AG822" s="115"/>
      <c r="AH822" s="115"/>
      <c r="AI822" s="115"/>
      <c r="AJ822" s="115"/>
      <c r="AK822" s="115"/>
      <c r="AL822" s="115"/>
      <c r="AM822" s="115"/>
      <c r="AN822" s="115"/>
      <c r="AO822" s="115"/>
      <c r="AP822" s="115"/>
      <c r="AQ822" s="115"/>
      <c r="AR822" s="115"/>
      <c r="AS822" s="115"/>
      <c r="AT822" s="115"/>
      <c r="AU822" s="115"/>
      <c r="AV822" s="115"/>
      <c r="AW822" s="115"/>
      <c r="AX822" s="115"/>
      <c r="AY822" s="115"/>
      <c r="AZ822" s="115"/>
      <c r="BA822" s="115"/>
      <c r="BB822" s="115"/>
      <c r="BC822" s="115"/>
      <c r="BD822" s="115"/>
      <c r="BE822" s="115"/>
      <c r="BF822" s="115"/>
      <c r="BG822" s="115"/>
      <c r="BH822" s="115"/>
      <c r="BI822" s="115"/>
      <c r="BJ822" s="115"/>
      <c r="BK822" s="115"/>
      <c r="BL822" s="115"/>
      <c r="BM822" s="115"/>
      <c r="BN822" s="115"/>
      <c r="BO822" s="115"/>
      <c r="BP822" s="114"/>
      <c r="BQ822" s="114"/>
      <c r="BR822" s="114"/>
    </row>
    <row r="823" ht="15.75" customHeight="1">
      <c r="A823" s="114"/>
      <c r="B823" s="114"/>
      <c r="C823" s="114"/>
      <c r="D823" s="114"/>
      <c r="E823" s="114"/>
      <c r="F823" s="114"/>
      <c r="G823" s="114"/>
      <c r="H823" s="115"/>
      <c r="I823" s="115"/>
      <c r="J823" s="115"/>
      <c r="K823" s="115"/>
      <c r="L823" s="115"/>
      <c r="M823" s="115"/>
      <c r="N823" s="115"/>
      <c r="O823" s="115"/>
      <c r="P823" s="115"/>
      <c r="Q823" s="115"/>
      <c r="R823" s="115"/>
      <c r="S823" s="115"/>
      <c r="T823" s="115"/>
      <c r="U823" s="115"/>
      <c r="V823" s="115"/>
      <c r="W823" s="115"/>
      <c r="X823" s="115"/>
      <c r="Y823" s="115"/>
      <c r="Z823" s="115"/>
      <c r="AA823" s="115"/>
      <c r="AB823" s="115"/>
      <c r="AC823" s="115"/>
      <c r="AD823" s="115"/>
      <c r="AE823" s="115"/>
      <c r="AF823" s="115"/>
      <c r="AG823" s="115"/>
      <c r="AH823" s="115"/>
      <c r="AI823" s="115"/>
      <c r="AJ823" s="115"/>
      <c r="AK823" s="115"/>
      <c r="AL823" s="115"/>
      <c r="AM823" s="115"/>
      <c r="AN823" s="115"/>
      <c r="AO823" s="115"/>
      <c r="AP823" s="115"/>
      <c r="AQ823" s="115"/>
      <c r="AR823" s="115"/>
      <c r="AS823" s="115"/>
      <c r="AT823" s="115"/>
      <c r="AU823" s="115"/>
      <c r="AV823" s="115"/>
      <c r="AW823" s="115"/>
      <c r="AX823" s="115"/>
      <c r="AY823" s="115"/>
      <c r="AZ823" s="115"/>
      <c r="BA823" s="115"/>
      <c r="BB823" s="115"/>
      <c r="BC823" s="115"/>
      <c r="BD823" s="115"/>
      <c r="BE823" s="115"/>
      <c r="BF823" s="115"/>
      <c r="BG823" s="115"/>
      <c r="BH823" s="115"/>
      <c r="BI823" s="115"/>
      <c r="BJ823" s="115"/>
      <c r="BK823" s="115"/>
      <c r="BL823" s="115"/>
      <c r="BM823" s="115"/>
      <c r="BN823" s="115"/>
      <c r="BO823" s="115"/>
      <c r="BP823" s="114"/>
      <c r="BQ823" s="114"/>
      <c r="BR823" s="114"/>
    </row>
    <row r="824" ht="15.75" customHeight="1">
      <c r="A824" s="114"/>
      <c r="B824" s="114"/>
      <c r="C824" s="114"/>
      <c r="D824" s="114"/>
      <c r="E824" s="114"/>
      <c r="F824" s="114"/>
      <c r="G824" s="114"/>
      <c r="H824" s="115"/>
      <c r="I824" s="115"/>
      <c r="J824" s="115"/>
      <c r="K824" s="115"/>
      <c r="L824" s="115"/>
      <c r="M824" s="115"/>
      <c r="N824" s="115"/>
      <c r="O824" s="115"/>
      <c r="P824" s="115"/>
      <c r="Q824" s="115"/>
      <c r="R824" s="115"/>
      <c r="S824" s="115"/>
      <c r="T824" s="115"/>
      <c r="U824" s="115"/>
      <c r="V824" s="115"/>
      <c r="W824" s="115"/>
      <c r="X824" s="115"/>
      <c r="Y824" s="115"/>
      <c r="Z824" s="115"/>
      <c r="AA824" s="115"/>
      <c r="AB824" s="115"/>
      <c r="AC824" s="115"/>
      <c r="AD824" s="115"/>
      <c r="AE824" s="115"/>
      <c r="AF824" s="115"/>
      <c r="AG824" s="115"/>
      <c r="AH824" s="115"/>
      <c r="AI824" s="115"/>
      <c r="AJ824" s="115"/>
      <c r="AK824" s="115"/>
      <c r="AL824" s="115"/>
      <c r="AM824" s="115"/>
      <c r="AN824" s="115"/>
      <c r="AO824" s="115"/>
      <c r="AP824" s="115"/>
      <c r="AQ824" s="115"/>
      <c r="AR824" s="115"/>
      <c r="AS824" s="115"/>
      <c r="AT824" s="115"/>
      <c r="AU824" s="115"/>
      <c r="AV824" s="115"/>
      <c r="AW824" s="115"/>
      <c r="AX824" s="115"/>
      <c r="AY824" s="115"/>
      <c r="AZ824" s="115"/>
      <c r="BA824" s="115"/>
      <c r="BB824" s="115"/>
      <c r="BC824" s="115"/>
      <c r="BD824" s="115"/>
      <c r="BE824" s="115"/>
      <c r="BF824" s="115"/>
      <c r="BG824" s="115"/>
      <c r="BH824" s="115"/>
      <c r="BI824" s="115"/>
      <c r="BJ824" s="115"/>
      <c r="BK824" s="115"/>
      <c r="BL824" s="115"/>
      <c r="BM824" s="115"/>
      <c r="BN824" s="115"/>
      <c r="BO824" s="115"/>
      <c r="BP824" s="114"/>
      <c r="BQ824" s="114"/>
      <c r="BR824" s="114"/>
    </row>
    <row r="825" ht="15.75" customHeight="1">
      <c r="A825" s="114"/>
      <c r="B825" s="114"/>
      <c r="C825" s="114"/>
      <c r="D825" s="114"/>
      <c r="E825" s="114"/>
      <c r="F825" s="114"/>
      <c r="G825" s="114"/>
      <c r="H825" s="115"/>
      <c r="I825" s="115"/>
      <c r="J825" s="115"/>
      <c r="K825" s="115"/>
      <c r="L825" s="115"/>
      <c r="M825" s="115"/>
      <c r="N825" s="115"/>
      <c r="O825" s="115"/>
      <c r="P825" s="115"/>
      <c r="Q825" s="115"/>
      <c r="R825" s="115"/>
      <c r="S825" s="115"/>
      <c r="T825" s="115"/>
      <c r="U825" s="115"/>
      <c r="V825" s="115"/>
      <c r="W825" s="115"/>
      <c r="X825" s="115"/>
      <c r="Y825" s="115"/>
      <c r="Z825" s="115"/>
      <c r="AA825" s="115"/>
      <c r="AB825" s="115"/>
      <c r="AC825" s="115"/>
      <c r="AD825" s="115"/>
      <c r="AE825" s="115"/>
      <c r="AF825" s="115"/>
      <c r="AG825" s="115"/>
      <c r="AH825" s="115"/>
      <c r="AI825" s="115"/>
      <c r="AJ825" s="115"/>
      <c r="AK825" s="115"/>
      <c r="AL825" s="115"/>
      <c r="AM825" s="115"/>
      <c r="AN825" s="115"/>
      <c r="AO825" s="115"/>
      <c r="AP825" s="115"/>
      <c r="AQ825" s="115"/>
      <c r="AR825" s="115"/>
      <c r="AS825" s="115"/>
      <c r="AT825" s="115"/>
      <c r="AU825" s="115"/>
      <c r="AV825" s="115"/>
      <c r="AW825" s="115"/>
      <c r="AX825" s="115"/>
      <c r="AY825" s="115"/>
      <c r="AZ825" s="115"/>
      <c r="BA825" s="115"/>
      <c r="BB825" s="115"/>
      <c r="BC825" s="115"/>
      <c r="BD825" s="115"/>
      <c r="BE825" s="115"/>
      <c r="BF825" s="115"/>
      <c r="BG825" s="115"/>
      <c r="BH825" s="115"/>
      <c r="BI825" s="115"/>
      <c r="BJ825" s="115"/>
      <c r="BK825" s="115"/>
      <c r="BL825" s="115"/>
      <c r="BM825" s="115"/>
      <c r="BN825" s="115"/>
      <c r="BO825" s="115"/>
      <c r="BP825" s="114"/>
      <c r="BQ825" s="114"/>
      <c r="BR825" s="114"/>
    </row>
    <row r="826" ht="15.75" customHeight="1">
      <c r="A826" s="114"/>
      <c r="B826" s="114"/>
      <c r="C826" s="114"/>
      <c r="D826" s="114"/>
      <c r="E826" s="114"/>
      <c r="F826" s="114"/>
      <c r="G826" s="114"/>
      <c r="H826" s="115"/>
      <c r="I826" s="115"/>
      <c r="J826" s="115"/>
      <c r="K826" s="115"/>
      <c r="L826" s="115"/>
      <c r="M826" s="115"/>
      <c r="N826" s="115"/>
      <c r="O826" s="115"/>
      <c r="P826" s="115"/>
      <c r="Q826" s="115"/>
      <c r="R826" s="115"/>
      <c r="S826" s="115"/>
      <c r="T826" s="115"/>
      <c r="U826" s="115"/>
      <c r="V826" s="115"/>
      <c r="W826" s="115"/>
      <c r="X826" s="115"/>
      <c r="Y826" s="115"/>
      <c r="Z826" s="115"/>
      <c r="AA826" s="115"/>
      <c r="AB826" s="115"/>
      <c r="AC826" s="115"/>
      <c r="AD826" s="115"/>
      <c r="AE826" s="115"/>
      <c r="AF826" s="115"/>
      <c r="AG826" s="115"/>
      <c r="AH826" s="115"/>
      <c r="AI826" s="115"/>
      <c r="AJ826" s="115"/>
      <c r="AK826" s="115"/>
      <c r="AL826" s="115"/>
      <c r="AM826" s="115"/>
      <c r="AN826" s="115"/>
      <c r="AO826" s="115"/>
      <c r="AP826" s="115"/>
      <c r="AQ826" s="115"/>
      <c r="AR826" s="115"/>
      <c r="AS826" s="115"/>
      <c r="AT826" s="115"/>
      <c r="AU826" s="115"/>
      <c r="AV826" s="115"/>
      <c r="AW826" s="115"/>
      <c r="AX826" s="115"/>
      <c r="AY826" s="115"/>
      <c r="AZ826" s="115"/>
      <c r="BA826" s="115"/>
      <c r="BB826" s="115"/>
      <c r="BC826" s="115"/>
      <c r="BD826" s="115"/>
      <c r="BE826" s="115"/>
      <c r="BF826" s="115"/>
      <c r="BG826" s="115"/>
      <c r="BH826" s="115"/>
      <c r="BI826" s="115"/>
      <c r="BJ826" s="115"/>
      <c r="BK826" s="115"/>
      <c r="BL826" s="115"/>
      <c r="BM826" s="115"/>
      <c r="BN826" s="115"/>
      <c r="BO826" s="115"/>
      <c r="BP826" s="114"/>
      <c r="BQ826" s="114"/>
      <c r="BR826" s="114"/>
    </row>
    <row r="827" ht="15.75" customHeight="1">
      <c r="A827" s="114"/>
      <c r="B827" s="114"/>
      <c r="C827" s="114"/>
      <c r="D827" s="114"/>
      <c r="E827" s="114"/>
      <c r="F827" s="114"/>
      <c r="G827" s="114"/>
      <c r="H827" s="115"/>
      <c r="I827" s="115"/>
      <c r="J827" s="115"/>
      <c r="K827" s="115"/>
      <c r="L827" s="115"/>
      <c r="M827" s="115"/>
      <c r="N827" s="115"/>
      <c r="O827" s="115"/>
      <c r="P827" s="115"/>
      <c r="Q827" s="115"/>
      <c r="R827" s="115"/>
      <c r="S827" s="115"/>
      <c r="T827" s="115"/>
      <c r="U827" s="115"/>
      <c r="V827" s="115"/>
      <c r="W827" s="115"/>
      <c r="X827" s="115"/>
      <c r="Y827" s="115"/>
      <c r="Z827" s="115"/>
      <c r="AA827" s="115"/>
      <c r="AB827" s="115"/>
      <c r="AC827" s="115"/>
      <c r="AD827" s="115"/>
      <c r="AE827" s="115"/>
      <c r="AF827" s="115"/>
      <c r="AG827" s="115"/>
      <c r="AH827" s="115"/>
      <c r="AI827" s="115"/>
      <c r="AJ827" s="115"/>
      <c r="AK827" s="115"/>
      <c r="AL827" s="115"/>
      <c r="AM827" s="115"/>
      <c r="AN827" s="115"/>
      <c r="AO827" s="115"/>
      <c r="AP827" s="115"/>
      <c r="AQ827" s="115"/>
      <c r="AR827" s="115"/>
      <c r="AS827" s="115"/>
      <c r="AT827" s="115"/>
      <c r="AU827" s="115"/>
      <c r="AV827" s="115"/>
      <c r="AW827" s="115"/>
      <c r="AX827" s="115"/>
      <c r="AY827" s="115"/>
      <c r="AZ827" s="115"/>
      <c r="BA827" s="115"/>
      <c r="BB827" s="115"/>
      <c r="BC827" s="115"/>
      <c r="BD827" s="115"/>
      <c r="BE827" s="115"/>
      <c r="BF827" s="115"/>
      <c r="BG827" s="115"/>
      <c r="BH827" s="115"/>
      <c r="BI827" s="115"/>
      <c r="BJ827" s="115"/>
      <c r="BK827" s="115"/>
      <c r="BL827" s="115"/>
      <c r="BM827" s="115"/>
      <c r="BN827" s="115"/>
      <c r="BO827" s="115"/>
      <c r="BP827" s="114"/>
      <c r="BQ827" s="114"/>
      <c r="BR827" s="114"/>
    </row>
    <row r="828" ht="15.75" customHeight="1">
      <c r="A828" s="114"/>
      <c r="B828" s="114"/>
      <c r="C828" s="114"/>
      <c r="D828" s="114"/>
      <c r="E828" s="114"/>
      <c r="F828" s="114"/>
      <c r="G828" s="114"/>
      <c r="H828" s="115"/>
      <c r="I828" s="115"/>
      <c r="J828" s="115"/>
      <c r="K828" s="115"/>
      <c r="L828" s="115"/>
      <c r="M828" s="115"/>
      <c r="N828" s="115"/>
      <c r="O828" s="115"/>
      <c r="P828" s="115"/>
      <c r="Q828" s="115"/>
      <c r="R828" s="115"/>
      <c r="S828" s="115"/>
      <c r="T828" s="115"/>
      <c r="U828" s="115"/>
      <c r="V828" s="115"/>
      <c r="W828" s="115"/>
      <c r="X828" s="115"/>
      <c r="Y828" s="115"/>
      <c r="Z828" s="115"/>
      <c r="AA828" s="115"/>
      <c r="AB828" s="115"/>
      <c r="AC828" s="115"/>
      <c r="AD828" s="115"/>
      <c r="AE828" s="115"/>
      <c r="AF828" s="115"/>
      <c r="AG828" s="115"/>
      <c r="AH828" s="115"/>
      <c r="AI828" s="115"/>
      <c r="AJ828" s="115"/>
      <c r="AK828" s="115"/>
      <c r="AL828" s="115"/>
      <c r="AM828" s="115"/>
      <c r="AN828" s="115"/>
      <c r="AO828" s="115"/>
      <c r="AP828" s="115"/>
      <c r="AQ828" s="115"/>
      <c r="AR828" s="115"/>
      <c r="AS828" s="115"/>
      <c r="AT828" s="115"/>
      <c r="AU828" s="115"/>
      <c r="AV828" s="115"/>
      <c r="AW828" s="115"/>
      <c r="AX828" s="115"/>
      <c r="AY828" s="115"/>
      <c r="AZ828" s="115"/>
      <c r="BA828" s="115"/>
      <c r="BB828" s="115"/>
      <c r="BC828" s="115"/>
      <c r="BD828" s="115"/>
      <c r="BE828" s="115"/>
      <c r="BF828" s="115"/>
      <c r="BG828" s="115"/>
      <c r="BH828" s="115"/>
      <c r="BI828" s="115"/>
      <c r="BJ828" s="115"/>
      <c r="BK828" s="115"/>
      <c r="BL828" s="115"/>
      <c r="BM828" s="115"/>
      <c r="BN828" s="115"/>
      <c r="BO828" s="115"/>
      <c r="BP828" s="114"/>
      <c r="BQ828" s="114"/>
      <c r="BR828" s="114"/>
    </row>
    <row r="829" ht="15.75" customHeight="1">
      <c r="A829" s="114"/>
      <c r="B829" s="114"/>
      <c r="C829" s="114"/>
      <c r="D829" s="114"/>
      <c r="E829" s="114"/>
      <c r="F829" s="114"/>
      <c r="G829" s="114"/>
      <c r="H829" s="115"/>
      <c r="I829" s="115"/>
      <c r="J829" s="115"/>
      <c r="K829" s="115"/>
      <c r="L829" s="115"/>
      <c r="M829" s="115"/>
      <c r="N829" s="115"/>
      <c r="O829" s="115"/>
      <c r="P829" s="115"/>
      <c r="Q829" s="115"/>
      <c r="R829" s="115"/>
      <c r="S829" s="115"/>
      <c r="T829" s="115"/>
      <c r="U829" s="115"/>
      <c r="V829" s="115"/>
      <c r="W829" s="115"/>
      <c r="X829" s="115"/>
      <c r="Y829" s="115"/>
      <c r="Z829" s="115"/>
      <c r="AA829" s="115"/>
      <c r="AB829" s="115"/>
      <c r="AC829" s="115"/>
      <c r="AD829" s="115"/>
      <c r="AE829" s="115"/>
      <c r="AF829" s="115"/>
      <c r="AG829" s="115"/>
      <c r="AH829" s="115"/>
      <c r="AI829" s="115"/>
      <c r="AJ829" s="115"/>
      <c r="AK829" s="115"/>
      <c r="AL829" s="115"/>
      <c r="AM829" s="115"/>
      <c r="AN829" s="115"/>
      <c r="AO829" s="115"/>
      <c r="AP829" s="115"/>
      <c r="AQ829" s="115"/>
      <c r="AR829" s="115"/>
      <c r="AS829" s="115"/>
      <c r="AT829" s="115"/>
      <c r="AU829" s="115"/>
      <c r="AV829" s="115"/>
      <c r="AW829" s="115"/>
      <c r="AX829" s="115"/>
      <c r="AY829" s="115"/>
      <c r="AZ829" s="115"/>
      <c r="BA829" s="115"/>
      <c r="BB829" s="115"/>
      <c r="BC829" s="115"/>
      <c r="BD829" s="115"/>
      <c r="BE829" s="115"/>
      <c r="BF829" s="115"/>
      <c r="BG829" s="115"/>
      <c r="BH829" s="115"/>
      <c r="BI829" s="115"/>
      <c r="BJ829" s="115"/>
      <c r="BK829" s="115"/>
      <c r="BL829" s="115"/>
      <c r="BM829" s="115"/>
      <c r="BN829" s="115"/>
      <c r="BO829" s="115"/>
      <c r="BP829" s="114"/>
      <c r="BQ829" s="114"/>
      <c r="BR829" s="114"/>
    </row>
    <row r="830" ht="15.75" customHeight="1">
      <c r="A830" s="114"/>
      <c r="B830" s="114"/>
      <c r="C830" s="114"/>
      <c r="D830" s="114"/>
      <c r="E830" s="114"/>
      <c r="F830" s="114"/>
      <c r="G830" s="114"/>
      <c r="H830" s="115"/>
      <c r="I830" s="115"/>
      <c r="J830" s="115"/>
      <c r="K830" s="115"/>
      <c r="L830" s="115"/>
      <c r="M830" s="115"/>
      <c r="N830" s="115"/>
      <c r="O830" s="115"/>
      <c r="P830" s="115"/>
      <c r="Q830" s="115"/>
      <c r="R830" s="115"/>
      <c r="S830" s="115"/>
      <c r="T830" s="115"/>
      <c r="U830" s="115"/>
      <c r="V830" s="115"/>
      <c r="W830" s="115"/>
      <c r="X830" s="115"/>
      <c r="Y830" s="115"/>
      <c r="Z830" s="115"/>
      <c r="AA830" s="115"/>
      <c r="AB830" s="115"/>
      <c r="AC830" s="115"/>
      <c r="AD830" s="115"/>
      <c r="AE830" s="115"/>
      <c r="AF830" s="115"/>
      <c r="AG830" s="115"/>
      <c r="AH830" s="115"/>
      <c r="AI830" s="115"/>
      <c r="AJ830" s="115"/>
      <c r="AK830" s="115"/>
      <c r="AL830" s="115"/>
      <c r="AM830" s="115"/>
      <c r="AN830" s="115"/>
      <c r="AO830" s="115"/>
      <c r="AP830" s="115"/>
      <c r="AQ830" s="115"/>
      <c r="AR830" s="115"/>
      <c r="AS830" s="115"/>
      <c r="AT830" s="115"/>
      <c r="AU830" s="115"/>
      <c r="AV830" s="115"/>
      <c r="AW830" s="115"/>
      <c r="AX830" s="115"/>
      <c r="AY830" s="115"/>
      <c r="AZ830" s="115"/>
      <c r="BA830" s="115"/>
      <c r="BB830" s="115"/>
      <c r="BC830" s="115"/>
      <c r="BD830" s="115"/>
      <c r="BE830" s="115"/>
      <c r="BF830" s="115"/>
      <c r="BG830" s="115"/>
      <c r="BH830" s="115"/>
      <c r="BI830" s="115"/>
      <c r="BJ830" s="115"/>
      <c r="BK830" s="115"/>
      <c r="BL830" s="115"/>
      <c r="BM830" s="115"/>
      <c r="BN830" s="115"/>
      <c r="BO830" s="115"/>
      <c r="BP830" s="114"/>
      <c r="BQ830" s="114"/>
      <c r="BR830" s="114"/>
    </row>
    <row r="831" ht="15.75" customHeight="1">
      <c r="A831" s="114"/>
      <c r="B831" s="114"/>
      <c r="C831" s="114"/>
      <c r="D831" s="114"/>
      <c r="E831" s="114"/>
      <c r="F831" s="114"/>
      <c r="G831" s="114"/>
      <c r="H831" s="115"/>
      <c r="I831" s="115"/>
      <c r="J831" s="115"/>
      <c r="K831" s="115"/>
      <c r="L831" s="115"/>
      <c r="M831" s="115"/>
      <c r="N831" s="115"/>
      <c r="O831" s="115"/>
      <c r="P831" s="115"/>
      <c r="Q831" s="115"/>
      <c r="R831" s="115"/>
      <c r="S831" s="115"/>
      <c r="T831" s="115"/>
      <c r="U831" s="115"/>
      <c r="V831" s="115"/>
      <c r="W831" s="115"/>
      <c r="X831" s="115"/>
      <c r="Y831" s="115"/>
      <c r="Z831" s="115"/>
      <c r="AA831" s="115"/>
      <c r="AB831" s="115"/>
      <c r="AC831" s="115"/>
      <c r="AD831" s="115"/>
      <c r="AE831" s="115"/>
      <c r="AF831" s="115"/>
      <c r="AG831" s="115"/>
      <c r="AH831" s="115"/>
      <c r="AI831" s="115"/>
      <c r="AJ831" s="115"/>
      <c r="AK831" s="115"/>
      <c r="AL831" s="115"/>
      <c r="AM831" s="115"/>
      <c r="AN831" s="115"/>
      <c r="AO831" s="115"/>
      <c r="AP831" s="115"/>
      <c r="AQ831" s="115"/>
      <c r="AR831" s="115"/>
      <c r="AS831" s="115"/>
      <c r="AT831" s="115"/>
      <c r="AU831" s="115"/>
      <c r="AV831" s="115"/>
      <c r="AW831" s="115"/>
      <c r="AX831" s="115"/>
      <c r="AY831" s="115"/>
      <c r="AZ831" s="115"/>
      <c r="BA831" s="115"/>
      <c r="BB831" s="115"/>
      <c r="BC831" s="115"/>
      <c r="BD831" s="115"/>
      <c r="BE831" s="115"/>
      <c r="BF831" s="115"/>
      <c r="BG831" s="115"/>
      <c r="BH831" s="115"/>
      <c r="BI831" s="115"/>
      <c r="BJ831" s="115"/>
      <c r="BK831" s="115"/>
      <c r="BL831" s="115"/>
      <c r="BM831" s="115"/>
      <c r="BN831" s="115"/>
      <c r="BO831" s="115"/>
      <c r="BP831" s="114"/>
      <c r="BQ831" s="114"/>
      <c r="BR831" s="114"/>
    </row>
    <row r="832" ht="15.75" customHeight="1">
      <c r="A832" s="114"/>
      <c r="B832" s="114"/>
      <c r="C832" s="114"/>
      <c r="D832" s="114"/>
      <c r="E832" s="114"/>
      <c r="F832" s="114"/>
      <c r="G832" s="114"/>
      <c r="H832" s="115"/>
      <c r="I832" s="115"/>
      <c r="J832" s="115"/>
      <c r="K832" s="115"/>
      <c r="L832" s="115"/>
      <c r="M832" s="115"/>
      <c r="N832" s="115"/>
      <c r="O832" s="115"/>
      <c r="P832" s="115"/>
      <c r="Q832" s="115"/>
      <c r="R832" s="115"/>
      <c r="S832" s="115"/>
      <c r="T832" s="115"/>
      <c r="U832" s="115"/>
      <c r="V832" s="115"/>
      <c r="W832" s="115"/>
      <c r="X832" s="115"/>
      <c r="Y832" s="115"/>
      <c r="Z832" s="115"/>
      <c r="AA832" s="115"/>
      <c r="AB832" s="115"/>
      <c r="AC832" s="115"/>
      <c r="AD832" s="115"/>
      <c r="AE832" s="115"/>
      <c r="AF832" s="115"/>
      <c r="AG832" s="115"/>
      <c r="AH832" s="115"/>
      <c r="AI832" s="115"/>
      <c r="AJ832" s="115"/>
      <c r="AK832" s="115"/>
      <c r="AL832" s="115"/>
      <c r="AM832" s="115"/>
      <c r="AN832" s="115"/>
      <c r="AO832" s="115"/>
      <c r="AP832" s="115"/>
      <c r="AQ832" s="115"/>
      <c r="AR832" s="115"/>
      <c r="AS832" s="115"/>
      <c r="AT832" s="115"/>
      <c r="AU832" s="115"/>
      <c r="AV832" s="115"/>
      <c r="AW832" s="115"/>
      <c r="AX832" s="115"/>
      <c r="AY832" s="115"/>
      <c r="AZ832" s="115"/>
      <c r="BA832" s="115"/>
      <c r="BB832" s="115"/>
      <c r="BC832" s="115"/>
      <c r="BD832" s="115"/>
      <c r="BE832" s="115"/>
      <c r="BF832" s="115"/>
      <c r="BG832" s="115"/>
      <c r="BH832" s="115"/>
      <c r="BI832" s="115"/>
      <c r="BJ832" s="115"/>
      <c r="BK832" s="115"/>
      <c r="BL832" s="115"/>
      <c r="BM832" s="115"/>
      <c r="BN832" s="115"/>
      <c r="BO832" s="115"/>
      <c r="BP832" s="114"/>
      <c r="BQ832" s="114"/>
      <c r="BR832" s="114"/>
    </row>
    <row r="833" ht="15.75" customHeight="1">
      <c r="A833" s="114"/>
      <c r="B833" s="114"/>
      <c r="C833" s="114"/>
      <c r="D833" s="114"/>
      <c r="E833" s="114"/>
      <c r="F833" s="114"/>
      <c r="G833" s="114"/>
      <c r="H833" s="115"/>
      <c r="I833" s="115"/>
      <c r="J833" s="115"/>
      <c r="K833" s="115"/>
      <c r="L833" s="115"/>
      <c r="M833" s="115"/>
      <c r="N833" s="115"/>
      <c r="O833" s="115"/>
      <c r="P833" s="115"/>
      <c r="Q833" s="115"/>
      <c r="R833" s="115"/>
      <c r="S833" s="115"/>
      <c r="T833" s="115"/>
      <c r="U833" s="115"/>
      <c r="V833" s="115"/>
      <c r="W833" s="115"/>
      <c r="X833" s="115"/>
      <c r="Y833" s="115"/>
      <c r="Z833" s="115"/>
      <c r="AA833" s="115"/>
      <c r="AB833" s="115"/>
      <c r="AC833" s="115"/>
      <c r="AD833" s="115"/>
      <c r="AE833" s="115"/>
      <c r="AF833" s="115"/>
      <c r="AG833" s="115"/>
      <c r="AH833" s="115"/>
      <c r="AI833" s="115"/>
      <c r="AJ833" s="115"/>
      <c r="AK833" s="115"/>
      <c r="AL833" s="115"/>
      <c r="AM833" s="115"/>
      <c r="AN833" s="115"/>
      <c r="AO833" s="115"/>
      <c r="AP833" s="115"/>
      <c r="AQ833" s="115"/>
      <c r="AR833" s="115"/>
      <c r="AS833" s="115"/>
      <c r="AT833" s="115"/>
      <c r="AU833" s="115"/>
      <c r="AV833" s="115"/>
      <c r="AW833" s="115"/>
      <c r="AX833" s="115"/>
      <c r="AY833" s="115"/>
      <c r="AZ833" s="115"/>
      <c r="BA833" s="115"/>
      <c r="BB833" s="115"/>
      <c r="BC833" s="115"/>
      <c r="BD833" s="115"/>
      <c r="BE833" s="115"/>
      <c r="BF833" s="115"/>
      <c r="BG833" s="115"/>
      <c r="BH833" s="115"/>
      <c r="BI833" s="115"/>
      <c r="BJ833" s="115"/>
      <c r="BK833" s="115"/>
      <c r="BL833" s="115"/>
      <c r="BM833" s="115"/>
      <c r="BN833" s="115"/>
      <c r="BO833" s="115"/>
      <c r="BP833" s="114"/>
      <c r="BQ833" s="114"/>
      <c r="BR833" s="114"/>
    </row>
    <row r="834" ht="15.75" customHeight="1">
      <c r="A834" s="114"/>
      <c r="B834" s="114"/>
      <c r="C834" s="114"/>
      <c r="D834" s="114"/>
      <c r="E834" s="114"/>
      <c r="F834" s="114"/>
      <c r="G834" s="114"/>
      <c r="H834" s="115"/>
      <c r="I834" s="115"/>
      <c r="J834" s="115"/>
      <c r="K834" s="115"/>
      <c r="L834" s="115"/>
      <c r="M834" s="115"/>
      <c r="N834" s="115"/>
      <c r="O834" s="115"/>
      <c r="P834" s="115"/>
      <c r="Q834" s="115"/>
      <c r="R834" s="115"/>
      <c r="S834" s="115"/>
      <c r="T834" s="115"/>
      <c r="U834" s="115"/>
      <c r="V834" s="115"/>
      <c r="W834" s="115"/>
      <c r="X834" s="115"/>
      <c r="Y834" s="115"/>
      <c r="Z834" s="115"/>
      <c r="AA834" s="115"/>
      <c r="AB834" s="115"/>
      <c r="AC834" s="115"/>
      <c r="AD834" s="115"/>
      <c r="AE834" s="115"/>
      <c r="AF834" s="115"/>
      <c r="AG834" s="115"/>
      <c r="AH834" s="115"/>
      <c r="AI834" s="115"/>
      <c r="AJ834" s="115"/>
      <c r="AK834" s="115"/>
      <c r="AL834" s="115"/>
      <c r="AM834" s="115"/>
      <c r="AN834" s="115"/>
      <c r="AO834" s="115"/>
      <c r="AP834" s="115"/>
      <c r="AQ834" s="115"/>
      <c r="AR834" s="115"/>
      <c r="AS834" s="115"/>
      <c r="AT834" s="115"/>
      <c r="AU834" s="115"/>
      <c r="AV834" s="115"/>
      <c r="AW834" s="115"/>
      <c r="AX834" s="115"/>
      <c r="AY834" s="115"/>
      <c r="AZ834" s="115"/>
      <c r="BA834" s="115"/>
      <c r="BB834" s="115"/>
      <c r="BC834" s="115"/>
      <c r="BD834" s="115"/>
      <c r="BE834" s="115"/>
      <c r="BF834" s="115"/>
      <c r="BG834" s="115"/>
      <c r="BH834" s="115"/>
      <c r="BI834" s="115"/>
      <c r="BJ834" s="115"/>
      <c r="BK834" s="115"/>
      <c r="BL834" s="115"/>
      <c r="BM834" s="115"/>
      <c r="BN834" s="115"/>
      <c r="BO834" s="115"/>
      <c r="BP834" s="114"/>
      <c r="BQ834" s="114"/>
      <c r="BR834" s="114"/>
    </row>
    <row r="835" ht="15.75" customHeight="1">
      <c r="A835" s="114"/>
      <c r="B835" s="114"/>
      <c r="C835" s="114"/>
      <c r="D835" s="114"/>
      <c r="E835" s="114"/>
      <c r="F835" s="114"/>
      <c r="G835" s="114"/>
      <c r="H835" s="115"/>
      <c r="I835" s="115"/>
      <c r="J835" s="115"/>
      <c r="K835" s="115"/>
      <c r="L835" s="115"/>
      <c r="M835" s="115"/>
      <c r="N835" s="115"/>
      <c r="O835" s="115"/>
      <c r="P835" s="115"/>
      <c r="Q835" s="115"/>
      <c r="R835" s="115"/>
      <c r="S835" s="115"/>
      <c r="T835" s="115"/>
      <c r="U835" s="115"/>
      <c r="V835" s="115"/>
      <c r="W835" s="115"/>
      <c r="X835" s="115"/>
      <c r="Y835" s="115"/>
      <c r="Z835" s="115"/>
      <c r="AA835" s="115"/>
      <c r="AB835" s="115"/>
      <c r="AC835" s="115"/>
      <c r="AD835" s="115"/>
      <c r="AE835" s="115"/>
      <c r="AF835" s="115"/>
      <c r="AG835" s="115"/>
      <c r="AH835" s="115"/>
      <c r="AI835" s="115"/>
      <c r="AJ835" s="115"/>
      <c r="AK835" s="115"/>
      <c r="AL835" s="115"/>
      <c r="AM835" s="115"/>
      <c r="AN835" s="115"/>
      <c r="AO835" s="115"/>
      <c r="AP835" s="115"/>
      <c r="AQ835" s="115"/>
      <c r="AR835" s="115"/>
      <c r="AS835" s="115"/>
      <c r="AT835" s="115"/>
      <c r="AU835" s="115"/>
      <c r="AV835" s="115"/>
      <c r="AW835" s="115"/>
      <c r="AX835" s="115"/>
      <c r="AY835" s="115"/>
      <c r="AZ835" s="115"/>
      <c r="BA835" s="115"/>
      <c r="BB835" s="115"/>
      <c r="BC835" s="115"/>
      <c r="BD835" s="115"/>
      <c r="BE835" s="115"/>
      <c r="BF835" s="115"/>
      <c r="BG835" s="115"/>
      <c r="BH835" s="115"/>
      <c r="BI835" s="115"/>
      <c r="BJ835" s="115"/>
      <c r="BK835" s="115"/>
      <c r="BL835" s="115"/>
      <c r="BM835" s="115"/>
      <c r="BN835" s="115"/>
      <c r="BO835" s="115"/>
      <c r="BP835" s="114"/>
      <c r="BQ835" s="114"/>
      <c r="BR835" s="114"/>
    </row>
    <row r="836" ht="15.75" customHeight="1">
      <c r="A836" s="114"/>
      <c r="B836" s="114"/>
      <c r="C836" s="114"/>
      <c r="D836" s="114"/>
      <c r="E836" s="114"/>
      <c r="F836" s="114"/>
      <c r="G836" s="114"/>
      <c r="H836" s="115"/>
      <c r="I836" s="115"/>
      <c r="J836" s="115"/>
      <c r="K836" s="115"/>
      <c r="L836" s="115"/>
      <c r="M836" s="115"/>
      <c r="N836" s="115"/>
      <c r="O836" s="115"/>
      <c r="P836" s="115"/>
      <c r="Q836" s="115"/>
      <c r="R836" s="115"/>
      <c r="S836" s="115"/>
      <c r="T836" s="115"/>
      <c r="U836" s="115"/>
      <c r="V836" s="115"/>
      <c r="W836" s="115"/>
      <c r="X836" s="115"/>
      <c r="Y836" s="115"/>
      <c r="Z836" s="115"/>
      <c r="AA836" s="115"/>
      <c r="AB836" s="115"/>
      <c r="AC836" s="115"/>
      <c r="AD836" s="115"/>
      <c r="AE836" s="115"/>
      <c r="AF836" s="115"/>
      <c r="AG836" s="115"/>
      <c r="AH836" s="115"/>
      <c r="AI836" s="115"/>
      <c r="AJ836" s="115"/>
      <c r="AK836" s="115"/>
      <c r="AL836" s="115"/>
      <c r="AM836" s="115"/>
      <c r="AN836" s="115"/>
      <c r="AO836" s="115"/>
      <c r="AP836" s="115"/>
      <c r="AQ836" s="115"/>
      <c r="AR836" s="115"/>
      <c r="AS836" s="115"/>
      <c r="AT836" s="115"/>
      <c r="AU836" s="115"/>
      <c r="AV836" s="115"/>
      <c r="AW836" s="115"/>
      <c r="AX836" s="115"/>
      <c r="AY836" s="115"/>
      <c r="AZ836" s="115"/>
      <c r="BA836" s="115"/>
      <c r="BB836" s="115"/>
      <c r="BC836" s="115"/>
      <c r="BD836" s="115"/>
      <c r="BE836" s="115"/>
      <c r="BF836" s="115"/>
      <c r="BG836" s="115"/>
      <c r="BH836" s="115"/>
      <c r="BI836" s="115"/>
      <c r="BJ836" s="115"/>
      <c r="BK836" s="115"/>
      <c r="BL836" s="115"/>
      <c r="BM836" s="115"/>
      <c r="BN836" s="115"/>
      <c r="BO836" s="115"/>
      <c r="BP836" s="114"/>
      <c r="BQ836" s="114"/>
      <c r="BR836" s="114"/>
    </row>
    <row r="837" ht="15.75" customHeight="1">
      <c r="A837" s="114"/>
      <c r="B837" s="114"/>
      <c r="C837" s="114"/>
      <c r="D837" s="114"/>
      <c r="E837" s="114"/>
      <c r="F837" s="114"/>
      <c r="G837" s="114"/>
      <c r="H837" s="115"/>
      <c r="I837" s="115"/>
      <c r="J837" s="115"/>
      <c r="K837" s="115"/>
      <c r="L837" s="115"/>
      <c r="M837" s="115"/>
      <c r="N837" s="115"/>
      <c r="O837" s="115"/>
      <c r="P837" s="115"/>
      <c r="Q837" s="115"/>
      <c r="R837" s="115"/>
      <c r="S837" s="115"/>
      <c r="T837" s="115"/>
      <c r="U837" s="115"/>
      <c r="V837" s="115"/>
      <c r="W837" s="115"/>
      <c r="X837" s="115"/>
      <c r="Y837" s="115"/>
      <c r="Z837" s="115"/>
      <c r="AA837" s="115"/>
      <c r="AB837" s="115"/>
      <c r="AC837" s="115"/>
      <c r="AD837" s="115"/>
      <c r="AE837" s="115"/>
      <c r="AF837" s="115"/>
      <c r="AG837" s="115"/>
      <c r="AH837" s="115"/>
      <c r="AI837" s="115"/>
      <c r="AJ837" s="115"/>
      <c r="AK837" s="115"/>
      <c r="AL837" s="115"/>
      <c r="AM837" s="115"/>
      <c r="AN837" s="115"/>
      <c r="AO837" s="115"/>
      <c r="AP837" s="115"/>
      <c r="AQ837" s="115"/>
      <c r="AR837" s="115"/>
      <c r="AS837" s="115"/>
      <c r="AT837" s="115"/>
      <c r="AU837" s="115"/>
      <c r="AV837" s="115"/>
      <c r="AW837" s="115"/>
      <c r="AX837" s="115"/>
      <c r="AY837" s="115"/>
      <c r="AZ837" s="115"/>
      <c r="BA837" s="115"/>
      <c r="BB837" s="115"/>
      <c r="BC837" s="115"/>
      <c r="BD837" s="115"/>
      <c r="BE837" s="115"/>
      <c r="BF837" s="115"/>
      <c r="BG837" s="115"/>
      <c r="BH837" s="115"/>
      <c r="BI837" s="115"/>
      <c r="BJ837" s="115"/>
      <c r="BK837" s="115"/>
      <c r="BL837" s="115"/>
      <c r="BM837" s="115"/>
      <c r="BN837" s="115"/>
      <c r="BO837" s="115"/>
      <c r="BP837" s="114"/>
      <c r="BQ837" s="114"/>
      <c r="BR837" s="114"/>
    </row>
    <row r="838" ht="15.75" customHeight="1">
      <c r="A838" s="114"/>
      <c r="B838" s="114"/>
      <c r="C838" s="114"/>
      <c r="D838" s="114"/>
      <c r="E838" s="114"/>
      <c r="F838" s="114"/>
      <c r="G838" s="114"/>
      <c r="H838" s="115"/>
      <c r="I838" s="115"/>
      <c r="J838" s="115"/>
      <c r="K838" s="115"/>
      <c r="L838" s="115"/>
      <c r="M838" s="115"/>
      <c r="N838" s="115"/>
      <c r="O838" s="115"/>
      <c r="P838" s="115"/>
      <c r="Q838" s="115"/>
      <c r="R838" s="115"/>
      <c r="S838" s="115"/>
      <c r="T838" s="115"/>
      <c r="U838" s="115"/>
      <c r="V838" s="115"/>
      <c r="W838" s="115"/>
      <c r="X838" s="115"/>
      <c r="Y838" s="115"/>
      <c r="Z838" s="115"/>
      <c r="AA838" s="115"/>
      <c r="AB838" s="115"/>
      <c r="AC838" s="115"/>
      <c r="AD838" s="115"/>
      <c r="AE838" s="115"/>
      <c r="AF838" s="115"/>
      <c r="AG838" s="115"/>
      <c r="AH838" s="115"/>
      <c r="AI838" s="115"/>
      <c r="AJ838" s="115"/>
      <c r="AK838" s="115"/>
      <c r="AL838" s="115"/>
      <c r="AM838" s="115"/>
      <c r="AN838" s="115"/>
      <c r="AO838" s="115"/>
      <c r="AP838" s="115"/>
      <c r="AQ838" s="115"/>
      <c r="AR838" s="115"/>
      <c r="AS838" s="115"/>
      <c r="AT838" s="115"/>
      <c r="AU838" s="115"/>
      <c r="AV838" s="115"/>
      <c r="AW838" s="115"/>
      <c r="AX838" s="115"/>
      <c r="AY838" s="115"/>
      <c r="AZ838" s="115"/>
      <c r="BA838" s="115"/>
      <c r="BB838" s="115"/>
      <c r="BC838" s="115"/>
      <c r="BD838" s="115"/>
      <c r="BE838" s="115"/>
      <c r="BF838" s="115"/>
      <c r="BG838" s="115"/>
      <c r="BH838" s="115"/>
      <c r="BI838" s="115"/>
      <c r="BJ838" s="115"/>
      <c r="BK838" s="115"/>
      <c r="BL838" s="115"/>
      <c r="BM838" s="115"/>
      <c r="BN838" s="115"/>
      <c r="BO838" s="115"/>
      <c r="BP838" s="114"/>
      <c r="BQ838" s="114"/>
      <c r="BR838" s="114"/>
    </row>
    <row r="839" ht="15.75" customHeight="1">
      <c r="A839" s="114"/>
      <c r="B839" s="114"/>
      <c r="C839" s="114"/>
      <c r="D839" s="114"/>
      <c r="E839" s="114"/>
      <c r="F839" s="114"/>
      <c r="G839" s="114"/>
      <c r="H839" s="115"/>
      <c r="I839" s="115"/>
      <c r="J839" s="115"/>
      <c r="K839" s="115"/>
      <c r="L839" s="115"/>
      <c r="M839" s="115"/>
      <c r="N839" s="115"/>
      <c r="O839" s="115"/>
      <c r="P839" s="115"/>
      <c r="Q839" s="115"/>
      <c r="R839" s="115"/>
      <c r="S839" s="115"/>
      <c r="T839" s="115"/>
      <c r="U839" s="115"/>
      <c r="V839" s="115"/>
      <c r="W839" s="115"/>
      <c r="X839" s="115"/>
      <c r="Y839" s="115"/>
      <c r="Z839" s="115"/>
      <c r="AA839" s="115"/>
      <c r="AB839" s="115"/>
      <c r="AC839" s="115"/>
      <c r="AD839" s="115"/>
      <c r="AE839" s="115"/>
      <c r="AF839" s="115"/>
      <c r="AG839" s="115"/>
      <c r="AH839" s="115"/>
      <c r="AI839" s="115"/>
      <c r="AJ839" s="115"/>
      <c r="AK839" s="115"/>
      <c r="AL839" s="115"/>
      <c r="AM839" s="115"/>
      <c r="AN839" s="115"/>
      <c r="AO839" s="115"/>
      <c r="AP839" s="115"/>
      <c r="AQ839" s="115"/>
      <c r="AR839" s="115"/>
      <c r="AS839" s="115"/>
      <c r="AT839" s="115"/>
      <c r="AU839" s="115"/>
      <c r="AV839" s="115"/>
      <c r="AW839" s="115"/>
      <c r="AX839" s="115"/>
      <c r="AY839" s="115"/>
      <c r="AZ839" s="115"/>
      <c r="BA839" s="115"/>
      <c r="BB839" s="115"/>
      <c r="BC839" s="115"/>
      <c r="BD839" s="115"/>
      <c r="BE839" s="115"/>
      <c r="BF839" s="115"/>
      <c r="BG839" s="115"/>
      <c r="BH839" s="115"/>
      <c r="BI839" s="115"/>
      <c r="BJ839" s="115"/>
      <c r="BK839" s="115"/>
      <c r="BL839" s="115"/>
      <c r="BM839" s="115"/>
      <c r="BN839" s="115"/>
      <c r="BO839" s="115"/>
      <c r="BP839" s="114"/>
      <c r="BQ839" s="114"/>
      <c r="BR839" s="114"/>
    </row>
    <row r="840" ht="15.75" customHeight="1">
      <c r="A840" s="114"/>
      <c r="B840" s="114"/>
      <c r="C840" s="114"/>
      <c r="D840" s="114"/>
      <c r="E840" s="114"/>
      <c r="F840" s="114"/>
      <c r="G840" s="114"/>
      <c r="H840" s="115"/>
      <c r="I840" s="115"/>
      <c r="J840" s="115"/>
      <c r="K840" s="115"/>
      <c r="L840" s="115"/>
      <c r="M840" s="115"/>
      <c r="N840" s="115"/>
      <c r="O840" s="115"/>
      <c r="P840" s="115"/>
      <c r="Q840" s="115"/>
      <c r="R840" s="115"/>
      <c r="S840" s="115"/>
      <c r="T840" s="115"/>
      <c r="U840" s="115"/>
      <c r="V840" s="115"/>
      <c r="W840" s="115"/>
      <c r="X840" s="115"/>
      <c r="Y840" s="115"/>
      <c r="Z840" s="115"/>
      <c r="AA840" s="115"/>
      <c r="AB840" s="115"/>
      <c r="AC840" s="115"/>
      <c r="AD840" s="115"/>
      <c r="AE840" s="115"/>
      <c r="AF840" s="115"/>
      <c r="AG840" s="115"/>
      <c r="AH840" s="115"/>
      <c r="AI840" s="115"/>
      <c r="AJ840" s="115"/>
      <c r="AK840" s="115"/>
      <c r="AL840" s="115"/>
      <c r="AM840" s="115"/>
      <c r="AN840" s="115"/>
      <c r="AO840" s="115"/>
      <c r="AP840" s="115"/>
      <c r="AQ840" s="115"/>
      <c r="AR840" s="115"/>
      <c r="AS840" s="115"/>
      <c r="AT840" s="115"/>
      <c r="AU840" s="115"/>
      <c r="AV840" s="115"/>
      <c r="AW840" s="115"/>
      <c r="AX840" s="115"/>
      <c r="AY840" s="115"/>
      <c r="AZ840" s="115"/>
      <c r="BA840" s="115"/>
      <c r="BB840" s="115"/>
      <c r="BC840" s="115"/>
      <c r="BD840" s="115"/>
      <c r="BE840" s="115"/>
      <c r="BF840" s="115"/>
      <c r="BG840" s="115"/>
      <c r="BH840" s="115"/>
      <c r="BI840" s="115"/>
      <c r="BJ840" s="115"/>
      <c r="BK840" s="115"/>
      <c r="BL840" s="115"/>
      <c r="BM840" s="115"/>
      <c r="BN840" s="115"/>
      <c r="BO840" s="115"/>
      <c r="BP840" s="114"/>
      <c r="BQ840" s="114"/>
      <c r="BR840" s="114"/>
    </row>
    <row r="841" ht="15.75" customHeight="1">
      <c r="A841" s="114"/>
      <c r="B841" s="114"/>
      <c r="C841" s="114"/>
      <c r="D841" s="114"/>
      <c r="E841" s="114"/>
      <c r="F841" s="114"/>
      <c r="G841" s="114"/>
      <c r="H841" s="115"/>
      <c r="I841" s="115"/>
      <c r="J841" s="115"/>
      <c r="K841" s="115"/>
      <c r="L841" s="115"/>
      <c r="M841" s="115"/>
      <c r="N841" s="115"/>
      <c r="O841" s="115"/>
      <c r="P841" s="115"/>
      <c r="Q841" s="115"/>
      <c r="R841" s="115"/>
      <c r="S841" s="115"/>
      <c r="T841" s="115"/>
      <c r="U841" s="115"/>
      <c r="V841" s="115"/>
      <c r="W841" s="115"/>
      <c r="X841" s="115"/>
      <c r="Y841" s="115"/>
      <c r="Z841" s="115"/>
      <c r="AA841" s="115"/>
      <c r="AB841" s="115"/>
      <c r="AC841" s="115"/>
      <c r="AD841" s="115"/>
      <c r="AE841" s="115"/>
      <c r="AF841" s="115"/>
      <c r="AG841" s="115"/>
      <c r="AH841" s="115"/>
      <c r="AI841" s="115"/>
      <c r="AJ841" s="115"/>
      <c r="AK841" s="115"/>
      <c r="AL841" s="115"/>
      <c r="AM841" s="115"/>
      <c r="AN841" s="115"/>
      <c r="AO841" s="115"/>
      <c r="AP841" s="115"/>
      <c r="AQ841" s="115"/>
      <c r="AR841" s="115"/>
      <c r="AS841" s="115"/>
      <c r="AT841" s="115"/>
      <c r="AU841" s="115"/>
      <c r="AV841" s="115"/>
      <c r="AW841" s="115"/>
      <c r="AX841" s="115"/>
      <c r="AY841" s="115"/>
      <c r="AZ841" s="115"/>
      <c r="BA841" s="115"/>
      <c r="BB841" s="115"/>
      <c r="BC841" s="115"/>
      <c r="BD841" s="115"/>
      <c r="BE841" s="115"/>
      <c r="BF841" s="115"/>
      <c r="BG841" s="115"/>
      <c r="BH841" s="115"/>
      <c r="BI841" s="115"/>
      <c r="BJ841" s="115"/>
      <c r="BK841" s="115"/>
      <c r="BL841" s="115"/>
      <c r="BM841" s="115"/>
      <c r="BN841" s="115"/>
      <c r="BO841" s="115"/>
      <c r="BP841" s="114"/>
      <c r="BQ841" s="114"/>
      <c r="BR841" s="114"/>
    </row>
    <row r="842" ht="15.75" customHeight="1">
      <c r="A842" s="114"/>
      <c r="B842" s="114"/>
      <c r="C842" s="114"/>
      <c r="D842" s="114"/>
      <c r="E842" s="114"/>
      <c r="F842" s="114"/>
      <c r="G842" s="114"/>
      <c r="H842" s="115"/>
      <c r="I842" s="115"/>
      <c r="J842" s="115"/>
      <c r="K842" s="115"/>
      <c r="L842" s="115"/>
      <c r="M842" s="115"/>
      <c r="N842" s="115"/>
      <c r="O842" s="115"/>
      <c r="P842" s="115"/>
      <c r="Q842" s="115"/>
      <c r="R842" s="115"/>
      <c r="S842" s="115"/>
      <c r="T842" s="115"/>
      <c r="U842" s="115"/>
      <c r="V842" s="115"/>
      <c r="W842" s="115"/>
      <c r="X842" s="115"/>
      <c r="Y842" s="115"/>
      <c r="Z842" s="115"/>
      <c r="AA842" s="115"/>
      <c r="AB842" s="115"/>
      <c r="AC842" s="115"/>
      <c r="AD842" s="115"/>
      <c r="AE842" s="115"/>
      <c r="AF842" s="115"/>
      <c r="AG842" s="115"/>
      <c r="AH842" s="115"/>
      <c r="AI842" s="115"/>
      <c r="AJ842" s="115"/>
      <c r="AK842" s="115"/>
      <c r="AL842" s="115"/>
      <c r="AM842" s="115"/>
      <c r="AN842" s="115"/>
      <c r="AO842" s="115"/>
      <c r="AP842" s="115"/>
      <c r="AQ842" s="115"/>
      <c r="AR842" s="115"/>
      <c r="AS842" s="115"/>
      <c r="AT842" s="115"/>
      <c r="AU842" s="115"/>
      <c r="AV842" s="115"/>
      <c r="AW842" s="115"/>
      <c r="AX842" s="115"/>
      <c r="AY842" s="115"/>
      <c r="AZ842" s="115"/>
      <c r="BA842" s="115"/>
      <c r="BB842" s="115"/>
      <c r="BC842" s="115"/>
      <c r="BD842" s="115"/>
      <c r="BE842" s="115"/>
      <c r="BF842" s="115"/>
      <c r="BG842" s="115"/>
      <c r="BH842" s="115"/>
      <c r="BI842" s="115"/>
      <c r="BJ842" s="115"/>
      <c r="BK842" s="115"/>
      <c r="BL842" s="115"/>
      <c r="BM842" s="115"/>
      <c r="BN842" s="115"/>
      <c r="BO842" s="115"/>
      <c r="BP842" s="114"/>
      <c r="BQ842" s="114"/>
      <c r="BR842" s="114"/>
    </row>
    <row r="843" ht="15.75" customHeight="1">
      <c r="A843" s="114"/>
      <c r="B843" s="114"/>
      <c r="C843" s="114"/>
      <c r="D843" s="114"/>
      <c r="E843" s="114"/>
      <c r="F843" s="114"/>
      <c r="G843" s="114"/>
      <c r="H843" s="115"/>
      <c r="I843" s="115"/>
      <c r="J843" s="115"/>
      <c r="K843" s="115"/>
      <c r="L843" s="115"/>
      <c r="M843" s="115"/>
      <c r="N843" s="115"/>
      <c r="O843" s="115"/>
      <c r="P843" s="115"/>
      <c r="Q843" s="115"/>
      <c r="R843" s="115"/>
      <c r="S843" s="115"/>
      <c r="T843" s="115"/>
      <c r="U843" s="115"/>
      <c r="V843" s="115"/>
      <c r="W843" s="115"/>
      <c r="X843" s="115"/>
      <c r="Y843" s="115"/>
      <c r="Z843" s="115"/>
      <c r="AA843" s="115"/>
      <c r="AB843" s="115"/>
      <c r="AC843" s="115"/>
      <c r="AD843" s="115"/>
      <c r="AE843" s="115"/>
      <c r="AF843" s="115"/>
      <c r="AG843" s="115"/>
      <c r="AH843" s="115"/>
      <c r="AI843" s="115"/>
      <c r="AJ843" s="115"/>
      <c r="AK843" s="115"/>
      <c r="AL843" s="115"/>
      <c r="AM843" s="115"/>
      <c r="AN843" s="115"/>
      <c r="AO843" s="115"/>
      <c r="AP843" s="115"/>
      <c r="AQ843" s="115"/>
      <c r="AR843" s="115"/>
      <c r="AS843" s="115"/>
      <c r="AT843" s="115"/>
      <c r="AU843" s="115"/>
      <c r="AV843" s="115"/>
      <c r="AW843" s="115"/>
      <c r="AX843" s="115"/>
      <c r="AY843" s="115"/>
      <c r="AZ843" s="115"/>
      <c r="BA843" s="115"/>
      <c r="BB843" s="115"/>
      <c r="BC843" s="115"/>
      <c r="BD843" s="115"/>
      <c r="BE843" s="115"/>
      <c r="BF843" s="115"/>
      <c r="BG843" s="115"/>
      <c r="BH843" s="115"/>
      <c r="BI843" s="115"/>
      <c r="BJ843" s="115"/>
      <c r="BK843" s="115"/>
      <c r="BL843" s="115"/>
      <c r="BM843" s="115"/>
      <c r="BN843" s="115"/>
      <c r="BO843" s="115"/>
      <c r="BP843" s="114"/>
      <c r="BQ843" s="114"/>
      <c r="BR843" s="114"/>
    </row>
    <row r="844" ht="15.75" customHeight="1">
      <c r="A844" s="114"/>
      <c r="B844" s="114"/>
      <c r="C844" s="114"/>
      <c r="D844" s="114"/>
      <c r="E844" s="114"/>
      <c r="F844" s="114"/>
      <c r="G844" s="114"/>
      <c r="H844" s="115"/>
      <c r="I844" s="115"/>
      <c r="J844" s="115"/>
      <c r="K844" s="115"/>
      <c r="L844" s="115"/>
      <c r="M844" s="115"/>
      <c r="N844" s="115"/>
      <c r="O844" s="115"/>
      <c r="P844" s="115"/>
      <c r="Q844" s="115"/>
      <c r="R844" s="115"/>
      <c r="S844" s="115"/>
      <c r="T844" s="115"/>
      <c r="U844" s="115"/>
      <c r="V844" s="115"/>
      <c r="W844" s="115"/>
      <c r="X844" s="115"/>
      <c r="Y844" s="115"/>
      <c r="Z844" s="115"/>
      <c r="AA844" s="115"/>
      <c r="AB844" s="115"/>
      <c r="AC844" s="115"/>
      <c r="AD844" s="115"/>
      <c r="AE844" s="115"/>
      <c r="AF844" s="115"/>
      <c r="AG844" s="115"/>
      <c r="AH844" s="115"/>
      <c r="AI844" s="115"/>
      <c r="AJ844" s="115"/>
      <c r="AK844" s="115"/>
      <c r="AL844" s="115"/>
      <c r="AM844" s="115"/>
      <c r="AN844" s="115"/>
      <c r="AO844" s="115"/>
      <c r="AP844" s="115"/>
      <c r="AQ844" s="115"/>
      <c r="AR844" s="115"/>
      <c r="AS844" s="115"/>
      <c r="AT844" s="115"/>
      <c r="AU844" s="115"/>
      <c r="AV844" s="115"/>
      <c r="AW844" s="115"/>
      <c r="AX844" s="115"/>
      <c r="AY844" s="115"/>
      <c r="AZ844" s="115"/>
      <c r="BA844" s="115"/>
      <c r="BB844" s="115"/>
      <c r="BC844" s="115"/>
      <c r="BD844" s="115"/>
      <c r="BE844" s="115"/>
      <c r="BF844" s="115"/>
      <c r="BG844" s="115"/>
      <c r="BH844" s="115"/>
      <c r="BI844" s="115"/>
      <c r="BJ844" s="115"/>
      <c r="BK844" s="115"/>
      <c r="BL844" s="115"/>
      <c r="BM844" s="115"/>
      <c r="BN844" s="115"/>
      <c r="BO844" s="115"/>
      <c r="BP844" s="114"/>
      <c r="BQ844" s="114"/>
      <c r="BR844" s="114"/>
    </row>
    <row r="845" ht="15.75" customHeight="1">
      <c r="A845" s="114"/>
      <c r="B845" s="114"/>
      <c r="C845" s="114"/>
      <c r="D845" s="114"/>
      <c r="E845" s="114"/>
      <c r="F845" s="114"/>
      <c r="G845" s="114"/>
      <c r="H845" s="115"/>
      <c r="I845" s="115"/>
      <c r="J845" s="115"/>
      <c r="K845" s="115"/>
      <c r="L845" s="115"/>
      <c r="M845" s="115"/>
      <c r="N845" s="115"/>
      <c r="O845" s="115"/>
      <c r="P845" s="115"/>
      <c r="Q845" s="115"/>
      <c r="R845" s="115"/>
      <c r="S845" s="115"/>
      <c r="T845" s="115"/>
      <c r="U845" s="115"/>
      <c r="V845" s="115"/>
      <c r="W845" s="115"/>
      <c r="X845" s="115"/>
      <c r="Y845" s="115"/>
      <c r="Z845" s="115"/>
      <c r="AA845" s="115"/>
      <c r="AB845" s="115"/>
      <c r="AC845" s="115"/>
      <c r="AD845" s="115"/>
      <c r="AE845" s="115"/>
      <c r="AF845" s="115"/>
      <c r="AG845" s="115"/>
      <c r="AH845" s="115"/>
      <c r="AI845" s="115"/>
      <c r="AJ845" s="115"/>
      <c r="AK845" s="115"/>
      <c r="AL845" s="115"/>
      <c r="AM845" s="115"/>
      <c r="AN845" s="115"/>
      <c r="AO845" s="115"/>
      <c r="AP845" s="115"/>
      <c r="AQ845" s="115"/>
      <c r="AR845" s="115"/>
      <c r="AS845" s="115"/>
      <c r="AT845" s="115"/>
      <c r="AU845" s="115"/>
      <c r="AV845" s="115"/>
      <c r="AW845" s="115"/>
      <c r="AX845" s="115"/>
      <c r="AY845" s="115"/>
      <c r="AZ845" s="115"/>
      <c r="BA845" s="115"/>
      <c r="BB845" s="115"/>
      <c r="BC845" s="115"/>
      <c r="BD845" s="115"/>
      <c r="BE845" s="115"/>
      <c r="BF845" s="115"/>
      <c r="BG845" s="115"/>
      <c r="BH845" s="115"/>
      <c r="BI845" s="115"/>
      <c r="BJ845" s="115"/>
      <c r="BK845" s="115"/>
      <c r="BL845" s="115"/>
      <c r="BM845" s="115"/>
      <c r="BN845" s="115"/>
      <c r="BO845" s="115"/>
      <c r="BP845" s="114"/>
      <c r="BQ845" s="114"/>
      <c r="BR845" s="114"/>
    </row>
    <row r="846" ht="15.75" customHeight="1">
      <c r="A846" s="114"/>
      <c r="B846" s="114"/>
      <c r="C846" s="114"/>
      <c r="D846" s="114"/>
      <c r="E846" s="114"/>
      <c r="F846" s="114"/>
      <c r="G846" s="114"/>
      <c r="H846" s="115"/>
      <c r="I846" s="115"/>
      <c r="J846" s="115"/>
      <c r="K846" s="115"/>
      <c r="L846" s="115"/>
      <c r="M846" s="115"/>
      <c r="N846" s="115"/>
      <c r="O846" s="115"/>
      <c r="P846" s="115"/>
      <c r="Q846" s="115"/>
      <c r="R846" s="115"/>
      <c r="S846" s="115"/>
      <c r="T846" s="115"/>
      <c r="U846" s="115"/>
      <c r="V846" s="115"/>
      <c r="W846" s="115"/>
      <c r="X846" s="115"/>
      <c r="Y846" s="115"/>
      <c r="Z846" s="115"/>
      <c r="AA846" s="115"/>
      <c r="AB846" s="115"/>
      <c r="AC846" s="115"/>
      <c r="AD846" s="115"/>
      <c r="AE846" s="115"/>
      <c r="AF846" s="115"/>
      <c r="AG846" s="115"/>
      <c r="AH846" s="115"/>
      <c r="AI846" s="115"/>
      <c r="AJ846" s="115"/>
      <c r="AK846" s="115"/>
      <c r="AL846" s="115"/>
      <c r="AM846" s="115"/>
      <c r="AN846" s="115"/>
      <c r="AO846" s="115"/>
      <c r="AP846" s="115"/>
      <c r="AQ846" s="115"/>
      <c r="AR846" s="115"/>
      <c r="AS846" s="115"/>
      <c r="AT846" s="115"/>
      <c r="AU846" s="115"/>
      <c r="AV846" s="115"/>
      <c r="AW846" s="115"/>
      <c r="AX846" s="115"/>
      <c r="AY846" s="115"/>
      <c r="AZ846" s="115"/>
      <c r="BA846" s="115"/>
      <c r="BB846" s="115"/>
      <c r="BC846" s="115"/>
      <c r="BD846" s="115"/>
      <c r="BE846" s="115"/>
      <c r="BF846" s="115"/>
      <c r="BG846" s="115"/>
      <c r="BH846" s="115"/>
      <c r="BI846" s="115"/>
      <c r="BJ846" s="115"/>
      <c r="BK846" s="115"/>
      <c r="BL846" s="115"/>
      <c r="BM846" s="115"/>
      <c r="BN846" s="115"/>
      <c r="BO846" s="115"/>
      <c r="BP846" s="114"/>
      <c r="BQ846" s="114"/>
      <c r="BR846" s="114"/>
    </row>
    <row r="847" ht="15.75" customHeight="1">
      <c r="A847" s="114"/>
      <c r="B847" s="114"/>
      <c r="C847" s="114"/>
      <c r="D847" s="114"/>
      <c r="E847" s="114"/>
      <c r="F847" s="114"/>
      <c r="G847" s="114"/>
      <c r="H847" s="115"/>
      <c r="I847" s="115"/>
      <c r="J847" s="115"/>
      <c r="K847" s="115"/>
      <c r="L847" s="115"/>
      <c r="M847" s="115"/>
      <c r="N847" s="115"/>
      <c r="O847" s="115"/>
      <c r="P847" s="115"/>
      <c r="Q847" s="115"/>
      <c r="R847" s="115"/>
      <c r="S847" s="115"/>
      <c r="T847" s="115"/>
      <c r="U847" s="115"/>
      <c r="V847" s="115"/>
      <c r="W847" s="115"/>
      <c r="X847" s="115"/>
      <c r="Y847" s="115"/>
      <c r="Z847" s="115"/>
      <c r="AA847" s="115"/>
      <c r="AB847" s="115"/>
      <c r="AC847" s="115"/>
      <c r="AD847" s="115"/>
      <c r="AE847" s="115"/>
      <c r="AF847" s="115"/>
      <c r="AG847" s="115"/>
      <c r="AH847" s="115"/>
      <c r="AI847" s="115"/>
      <c r="AJ847" s="115"/>
      <c r="AK847" s="115"/>
      <c r="AL847" s="115"/>
      <c r="AM847" s="115"/>
      <c r="AN847" s="115"/>
      <c r="AO847" s="115"/>
      <c r="AP847" s="115"/>
      <c r="AQ847" s="115"/>
      <c r="AR847" s="115"/>
      <c r="AS847" s="115"/>
      <c r="AT847" s="115"/>
      <c r="AU847" s="115"/>
      <c r="AV847" s="115"/>
      <c r="AW847" s="115"/>
      <c r="AX847" s="115"/>
      <c r="AY847" s="115"/>
      <c r="AZ847" s="115"/>
      <c r="BA847" s="115"/>
      <c r="BB847" s="115"/>
      <c r="BC847" s="115"/>
      <c r="BD847" s="115"/>
      <c r="BE847" s="115"/>
      <c r="BF847" s="115"/>
      <c r="BG847" s="115"/>
      <c r="BH847" s="115"/>
      <c r="BI847" s="115"/>
      <c r="BJ847" s="115"/>
      <c r="BK847" s="115"/>
      <c r="BL847" s="115"/>
      <c r="BM847" s="115"/>
      <c r="BN847" s="115"/>
      <c r="BO847" s="115"/>
      <c r="BP847" s="114"/>
      <c r="BQ847" s="114"/>
      <c r="BR847" s="114"/>
    </row>
    <row r="848" ht="15.75" customHeight="1">
      <c r="A848" s="114"/>
      <c r="B848" s="114"/>
      <c r="C848" s="114"/>
      <c r="D848" s="114"/>
      <c r="E848" s="114"/>
      <c r="F848" s="114"/>
      <c r="G848" s="114"/>
      <c r="H848" s="115"/>
      <c r="I848" s="115"/>
      <c r="J848" s="115"/>
      <c r="K848" s="115"/>
      <c r="L848" s="115"/>
      <c r="M848" s="115"/>
      <c r="N848" s="115"/>
      <c r="O848" s="115"/>
      <c r="P848" s="115"/>
      <c r="Q848" s="115"/>
      <c r="R848" s="115"/>
      <c r="S848" s="115"/>
      <c r="T848" s="115"/>
      <c r="U848" s="115"/>
      <c r="V848" s="115"/>
      <c r="W848" s="115"/>
      <c r="X848" s="115"/>
      <c r="Y848" s="115"/>
      <c r="Z848" s="115"/>
      <c r="AA848" s="115"/>
      <c r="AB848" s="115"/>
      <c r="AC848" s="115"/>
      <c r="AD848" s="115"/>
      <c r="AE848" s="115"/>
      <c r="AF848" s="115"/>
      <c r="AG848" s="115"/>
      <c r="AH848" s="115"/>
      <c r="AI848" s="115"/>
      <c r="AJ848" s="115"/>
      <c r="AK848" s="115"/>
      <c r="AL848" s="115"/>
      <c r="AM848" s="115"/>
      <c r="AN848" s="115"/>
      <c r="AO848" s="115"/>
      <c r="AP848" s="115"/>
      <c r="AQ848" s="115"/>
      <c r="AR848" s="115"/>
      <c r="AS848" s="115"/>
      <c r="AT848" s="115"/>
      <c r="AU848" s="115"/>
      <c r="AV848" s="115"/>
      <c r="AW848" s="115"/>
      <c r="AX848" s="115"/>
      <c r="AY848" s="115"/>
      <c r="AZ848" s="115"/>
      <c r="BA848" s="115"/>
      <c r="BB848" s="115"/>
      <c r="BC848" s="115"/>
      <c r="BD848" s="115"/>
      <c r="BE848" s="115"/>
      <c r="BF848" s="115"/>
      <c r="BG848" s="115"/>
      <c r="BH848" s="115"/>
      <c r="BI848" s="115"/>
      <c r="BJ848" s="115"/>
      <c r="BK848" s="115"/>
      <c r="BL848" s="115"/>
      <c r="BM848" s="115"/>
      <c r="BN848" s="115"/>
      <c r="BO848" s="115"/>
      <c r="BP848" s="114"/>
      <c r="BQ848" s="114"/>
      <c r="BR848" s="114"/>
    </row>
    <row r="849" ht="15.75" customHeight="1">
      <c r="A849" s="114"/>
      <c r="B849" s="114"/>
      <c r="C849" s="114"/>
      <c r="D849" s="114"/>
      <c r="E849" s="114"/>
      <c r="F849" s="114"/>
      <c r="G849" s="114"/>
      <c r="H849" s="115"/>
      <c r="I849" s="115"/>
      <c r="J849" s="115"/>
      <c r="K849" s="115"/>
      <c r="L849" s="115"/>
      <c r="M849" s="115"/>
      <c r="N849" s="115"/>
      <c r="O849" s="115"/>
      <c r="P849" s="115"/>
      <c r="Q849" s="115"/>
      <c r="R849" s="115"/>
      <c r="S849" s="115"/>
      <c r="T849" s="115"/>
      <c r="U849" s="115"/>
      <c r="V849" s="115"/>
      <c r="W849" s="115"/>
      <c r="X849" s="115"/>
      <c r="Y849" s="115"/>
      <c r="Z849" s="115"/>
      <c r="AA849" s="115"/>
      <c r="AB849" s="115"/>
      <c r="AC849" s="115"/>
      <c r="AD849" s="115"/>
      <c r="AE849" s="115"/>
      <c r="AF849" s="115"/>
      <c r="AG849" s="115"/>
      <c r="AH849" s="115"/>
      <c r="AI849" s="115"/>
      <c r="AJ849" s="115"/>
      <c r="AK849" s="115"/>
      <c r="AL849" s="115"/>
      <c r="AM849" s="115"/>
      <c r="AN849" s="115"/>
      <c r="AO849" s="115"/>
      <c r="AP849" s="115"/>
      <c r="AQ849" s="115"/>
      <c r="AR849" s="115"/>
      <c r="AS849" s="115"/>
      <c r="AT849" s="115"/>
      <c r="AU849" s="115"/>
      <c r="AV849" s="115"/>
      <c r="AW849" s="115"/>
      <c r="AX849" s="115"/>
      <c r="AY849" s="115"/>
      <c r="AZ849" s="115"/>
      <c r="BA849" s="115"/>
      <c r="BB849" s="115"/>
      <c r="BC849" s="115"/>
      <c r="BD849" s="115"/>
      <c r="BE849" s="115"/>
      <c r="BF849" s="115"/>
      <c r="BG849" s="115"/>
      <c r="BH849" s="115"/>
      <c r="BI849" s="115"/>
      <c r="BJ849" s="115"/>
      <c r="BK849" s="115"/>
      <c r="BL849" s="115"/>
      <c r="BM849" s="115"/>
      <c r="BN849" s="115"/>
      <c r="BO849" s="115"/>
      <c r="BP849" s="114"/>
      <c r="BQ849" s="114"/>
      <c r="BR849" s="114"/>
    </row>
    <row r="850" ht="15.75" customHeight="1">
      <c r="A850" s="114"/>
      <c r="B850" s="114"/>
      <c r="C850" s="114"/>
      <c r="D850" s="114"/>
      <c r="E850" s="114"/>
      <c r="F850" s="114"/>
      <c r="G850" s="114"/>
      <c r="H850" s="115"/>
      <c r="I850" s="115"/>
      <c r="J850" s="115"/>
      <c r="K850" s="115"/>
      <c r="L850" s="115"/>
      <c r="M850" s="115"/>
      <c r="N850" s="115"/>
      <c r="O850" s="115"/>
      <c r="P850" s="115"/>
      <c r="Q850" s="115"/>
      <c r="R850" s="115"/>
      <c r="S850" s="115"/>
      <c r="T850" s="115"/>
      <c r="U850" s="115"/>
      <c r="V850" s="115"/>
      <c r="W850" s="115"/>
      <c r="X850" s="115"/>
      <c r="Y850" s="115"/>
      <c r="Z850" s="115"/>
      <c r="AA850" s="115"/>
      <c r="AB850" s="115"/>
      <c r="AC850" s="115"/>
      <c r="AD850" s="115"/>
      <c r="AE850" s="115"/>
      <c r="AF850" s="115"/>
      <c r="AG850" s="115"/>
      <c r="AH850" s="115"/>
      <c r="AI850" s="115"/>
      <c r="AJ850" s="115"/>
      <c r="AK850" s="115"/>
      <c r="AL850" s="115"/>
      <c r="AM850" s="115"/>
      <c r="AN850" s="115"/>
      <c r="AO850" s="115"/>
      <c r="AP850" s="115"/>
      <c r="AQ850" s="115"/>
      <c r="AR850" s="115"/>
      <c r="AS850" s="115"/>
      <c r="AT850" s="115"/>
      <c r="AU850" s="115"/>
      <c r="AV850" s="115"/>
      <c r="AW850" s="115"/>
      <c r="AX850" s="115"/>
      <c r="AY850" s="115"/>
      <c r="AZ850" s="115"/>
      <c r="BA850" s="115"/>
      <c r="BB850" s="115"/>
      <c r="BC850" s="115"/>
      <c r="BD850" s="115"/>
      <c r="BE850" s="115"/>
      <c r="BF850" s="115"/>
      <c r="BG850" s="115"/>
      <c r="BH850" s="115"/>
      <c r="BI850" s="115"/>
      <c r="BJ850" s="115"/>
      <c r="BK850" s="115"/>
      <c r="BL850" s="115"/>
      <c r="BM850" s="115"/>
      <c r="BN850" s="115"/>
      <c r="BO850" s="115"/>
      <c r="BP850" s="114"/>
      <c r="BQ850" s="114"/>
      <c r="BR850" s="114"/>
    </row>
    <row r="851" ht="15.75" customHeight="1">
      <c r="A851" s="114"/>
      <c r="B851" s="114"/>
      <c r="C851" s="114"/>
      <c r="D851" s="114"/>
      <c r="E851" s="114"/>
      <c r="F851" s="114"/>
      <c r="G851" s="114"/>
      <c r="H851" s="115"/>
      <c r="I851" s="115"/>
      <c r="J851" s="115"/>
      <c r="K851" s="115"/>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G851" s="115"/>
      <c r="AH851" s="115"/>
      <c r="AI851" s="115"/>
      <c r="AJ851" s="115"/>
      <c r="AK851" s="115"/>
      <c r="AL851" s="115"/>
      <c r="AM851" s="115"/>
      <c r="AN851" s="115"/>
      <c r="AO851" s="115"/>
      <c r="AP851" s="115"/>
      <c r="AQ851" s="115"/>
      <c r="AR851" s="115"/>
      <c r="AS851" s="115"/>
      <c r="AT851" s="115"/>
      <c r="AU851" s="115"/>
      <c r="AV851" s="115"/>
      <c r="AW851" s="115"/>
      <c r="AX851" s="115"/>
      <c r="AY851" s="115"/>
      <c r="AZ851" s="115"/>
      <c r="BA851" s="115"/>
      <c r="BB851" s="115"/>
      <c r="BC851" s="115"/>
      <c r="BD851" s="115"/>
      <c r="BE851" s="115"/>
      <c r="BF851" s="115"/>
      <c r="BG851" s="115"/>
      <c r="BH851" s="115"/>
      <c r="BI851" s="115"/>
      <c r="BJ851" s="115"/>
      <c r="BK851" s="115"/>
      <c r="BL851" s="115"/>
      <c r="BM851" s="115"/>
      <c r="BN851" s="115"/>
      <c r="BO851" s="115"/>
      <c r="BP851" s="114"/>
      <c r="BQ851" s="114"/>
      <c r="BR851" s="114"/>
    </row>
    <row r="852" ht="15.75" customHeight="1">
      <c r="A852" s="114"/>
      <c r="B852" s="114"/>
      <c r="C852" s="114"/>
      <c r="D852" s="114"/>
      <c r="E852" s="114"/>
      <c r="F852" s="114"/>
      <c r="G852" s="114"/>
      <c r="H852" s="115"/>
      <c r="I852" s="115"/>
      <c r="J852" s="115"/>
      <c r="K852" s="115"/>
      <c r="L852" s="115"/>
      <c r="M852" s="115"/>
      <c r="N852" s="115"/>
      <c r="O852" s="115"/>
      <c r="P852" s="115"/>
      <c r="Q852" s="115"/>
      <c r="R852" s="115"/>
      <c r="S852" s="115"/>
      <c r="T852" s="115"/>
      <c r="U852" s="115"/>
      <c r="V852" s="115"/>
      <c r="W852" s="115"/>
      <c r="X852" s="115"/>
      <c r="Y852" s="115"/>
      <c r="Z852" s="115"/>
      <c r="AA852" s="115"/>
      <c r="AB852" s="115"/>
      <c r="AC852" s="115"/>
      <c r="AD852" s="115"/>
      <c r="AE852" s="115"/>
      <c r="AF852" s="115"/>
      <c r="AG852" s="115"/>
      <c r="AH852" s="115"/>
      <c r="AI852" s="115"/>
      <c r="AJ852" s="115"/>
      <c r="AK852" s="115"/>
      <c r="AL852" s="115"/>
      <c r="AM852" s="115"/>
      <c r="AN852" s="115"/>
      <c r="AO852" s="115"/>
      <c r="AP852" s="115"/>
      <c r="AQ852" s="115"/>
      <c r="AR852" s="115"/>
      <c r="AS852" s="115"/>
      <c r="AT852" s="115"/>
      <c r="AU852" s="115"/>
      <c r="AV852" s="115"/>
      <c r="AW852" s="115"/>
      <c r="AX852" s="115"/>
      <c r="AY852" s="115"/>
      <c r="AZ852" s="115"/>
      <c r="BA852" s="115"/>
      <c r="BB852" s="115"/>
      <c r="BC852" s="115"/>
      <c r="BD852" s="115"/>
      <c r="BE852" s="115"/>
      <c r="BF852" s="115"/>
      <c r="BG852" s="115"/>
      <c r="BH852" s="115"/>
      <c r="BI852" s="115"/>
      <c r="BJ852" s="115"/>
      <c r="BK852" s="115"/>
      <c r="BL852" s="115"/>
      <c r="BM852" s="115"/>
      <c r="BN852" s="115"/>
      <c r="BO852" s="115"/>
      <c r="BP852" s="114"/>
      <c r="BQ852" s="114"/>
      <c r="BR852" s="114"/>
    </row>
    <row r="853" ht="15.75" customHeight="1">
      <c r="A853" s="114"/>
      <c r="B853" s="114"/>
      <c r="C853" s="114"/>
      <c r="D853" s="114"/>
      <c r="E853" s="114"/>
      <c r="F853" s="114"/>
      <c r="G853" s="114"/>
      <c r="H853" s="115"/>
      <c r="I853" s="115"/>
      <c r="J853" s="115"/>
      <c r="K853" s="115"/>
      <c r="L853" s="115"/>
      <c r="M853" s="115"/>
      <c r="N853" s="115"/>
      <c r="O853" s="115"/>
      <c r="P853" s="115"/>
      <c r="Q853" s="115"/>
      <c r="R853" s="115"/>
      <c r="S853" s="115"/>
      <c r="T853" s="115"/>
      <c r="U853" s="115"/>
      <c r="V853" s="115"/>
      <c r="W853" s="115"/>
      <c r="X853" s="115"/>
      <c r="Y853" s="115"/>
      <c r="Z853" s="115"/>
      <c r="AA853" s="115"/>
      <c r="AB853" s="115"/>
      <c r="AC853" s="115"/>
      <c r="AD853" s="115"/>
      <c r="AE853" s="115"/>
      <c r="AF853" s="115"/>
      <c r="AG853" s="115"/>
      <c r="AH853" s="115"/>
      <c r="AI853" s="115"/>
      <c r="AJ853" s="115"/>
      <c r="AK853" s="115"/>
      <c r="AL853" s="115"/>
      <c r="AM853" s="115"/>
      <c r="AN853" s="115"/>
      <c r="AO853" s="115"/>
      <c r="AP853" s="115"/>
      <c r="AQ853" s="115"/>
      <c r="AR853" s="115"/>
      <c r="AS853" s="115"/>
      <c r="AT853" s="115"/>
      <c r="AU853" s="115"/>
      <c r="AV853" s="115"/>
      <c r="AW853" s="115"/>
      <c r="AX853" s="115"/>
      <c r="AY853" s="115"/>
      <c r="AZ853" s="115"/>
      <c r="BA853" s="115"/>
      <c r="BB853" s="115"/>
      <c r="BC853" s="115"/>
      <c r="BD853" s="115"/>
      <c r="BE853" s="115"/>
      <c r="BF853" s="115"/>
      <c r="BG853" s="115"/>
      <c r="BH853" s="115"/>
      <c r="BI853" s="115"/>
      <c r="BJ853" s="115"/>
      <c r="BK853" s="115"/>
      <c r="BL853" s="115"/>
      <c r="BM853" s="115"/>
      <c r="BN853" s="115"/>
      <c r="BO853" s="115"/>
      <c r="BP853" s="114"/>
      <c r="BQ853" s="114"/>
      <c r="BR853" s="114"/>
    </row>
    <row r="854" ht="15.75" customHeight="1">
      <c r="A854" s="114"/>
      <c r="B854" s="114"/>
      <c r="C854" s="114"/>
      <c r="D854" s="114"/>
      <c r="E854" s="114"/>
      <c r="F854" s="114"/>
      <c r="G854" s="114"/>
      <c r="H854" s="115"/>
      <c r="I854" s="115"/>
      <c r="J854" s="115"/>
      <c r="K854" s="115"/>
      <c r="L854" s="115"/>
      <c r="M854" s="115"/>
      <c r="N854" s="115"/>
      <c r="O854" s="115"/>
      <c r="P854" s="115"/>
      <c r="Q854" s="115"/>
      <c r="R854" s="115"/>
      <c r="S854" s="115"/>
      <c r="T854" s="115"/>
      <c r="U854" s="115"/>
      <c r="V854" s="115"/>
      <c r="W854" s="115"/>
      <c r="X854" s="115"/>
      <c r="Y854" s="115"/>
      <c r="Z854" s="115"/>
      <c r="AA854" s="115"/>
      <c r="AB854" s="115"/>
      <c r="AC854" s="115"/>
      <c r="AD854" s="115"/>
      <c r="AE854" s="115"/>
      <c r="AF854" s="115"/>
      <c r="AG854" s="115"/>
      <c r="AH854" s="115"/>
      <c r="AI854" s="115"/>
      <c r="AJ854" s="115"/>
      <c r="AK854" s="115"/>
      <c r="AL854" s="115"/>
      <c r="AM854" s="115"/>
      <c r="AN854" s="115"/>
      <c r="AO854" s="115"/>
      <c r="AP854" s="115"/>
      <c r="AQ854" s="115"/>
      <c r="AR854" s="115"/>
      <c r="AS854" s="115"/>
      <c r="AT854" s="115"/>
      <c r="AU854" s="115"/>
      <c r="AV854" s="115"/>
      <c r="AW854" s="115"/>
      <c r="AX854" s="115"/>
      <c r="AY854" s="115"/>
      <c r="AZ854" s="115"/>
      <c r="BA854" s="115"/>
      <c r="BB854" s="115"/>
      <c r="BC854" s="115"/>
      <c r="BD854" s="115"/>
      <c r="BE854" s="115"/>
      <c r="BF854" s="115"/>
      <c r="BG854" s="115"/>
      <c r="BH854" s="115"/>
      <c r="BI854" s="115"/>
      <c r="BJ854" s="115"/>
      <c r="BK854" s="115"/>
      <c r="BL854" s="115"/>
      <c r="BM854" s="115"/>
      <c r="BN854" s="115"/>
      <c r="BO854" s="115"/>
      <c r="BP854" s="114"/>
      <c r="BQ854" s="114"/>
      <c r="BR854" s="114"/>
    </row>
    <row r="855" ht="15.75" customHeight="1">
      <c r="A855" s="114"/>
      <c r="B855" s="114"/>
      <c r="C855" s="114"/>
      <c r="D855" s="114"/>
      <c r="E855" s="114"/>
      <c r="F855" s="114"/>
      <c r="G855" s="114"/>
      <c r="H855" s="115"/>
      <c r="I855" s="115"/>
      <c r="J855" s="115"/>
      <c r="K855" s="115"/>
      <c r="L855" s="115"/>
      <c r="M855" s="115"/>
      <c r="N855" s="115"/>
      <c r="O855" s="115"/>
      <c r="P855" s="115"/>
      <c r="Q855" s="115"/>
      <c r="R855" s="115"/>
      <c r="S855" s="115"/>
      <c r="T855" s="115"/>
      <c r="U855" s="115"/>
      <c r="V855" s="115"/>
      <c r="W855" s="115"/>
      <c r="X855" s="115"/>
      <c r="Y855" s="115"/>
      <c r="Z855" s="115"/>
      <c r="AA855" s="115"/>
      <c r="AB855" s="115"/>
      <c r="AC855" s="115"/>
      <c r="AD855" s="115"/>
      <c r="AE855" s="115"/>
      <c r="AF855" s="115"/>
      <c r="AG855" s="115"/>
      <c r="AH855" s="115"/>
      <c r="AI855" s="115"/>
      <c r="AJ855" s="115"/>
      <c r="AK855" s="115"/>
      <c r="AL855" s="115"/>
      <c r="AM855" s="115"/>
      <c r="AN855" s="115"/>
      <c r="AO855" s="115"/>
      <c r="AP855" s="115"/>
      <c r="AQ855" s="115"/>
      <c r="AR855" s="115"/>
      <c r="AS855" s="115"/>
      <c r="AT855" s="115"/>
      <c r="AU855" s="115"/>
      <c r="AV855" s="115"/>
      <c r="AW855" s="115"/>
      <c r="AX855" s="115"/>
      <c r="AY855" s="115"/>
      <c r="AZ855" s="115"/>
      <c r="BA855" s="115"/>
      <c r="BB855" s="115"/>
      <c r="BC855" s="115"/>
      <c r="BD855" s="115"/>
      <c r="BE855" s="115"/>
      <c r="BF855" s="115"/>
      <c r="BG855" s="115"/>
      <c r="BH855" s="115"/>
      <c r="BI855" s="115"/>
      <c r="BJ855" s="115"/>
      <c r="BK855" s="115"/>
      <c r="BL855" s="115"/>
      <c r="BM855" s="115"/>
      <c r="BN855" s="115"/>
      <c r="BO855" s="115"/>
      <c r="BP855" s="114"/>
      <c r="BQ855" s="114"/>
      <c r="BR855" s="114"/>
    </row>
    <row r="856" ht="15.75" customHeight="1">
      <c r="A856" s="114"/>
      <c r="B856" s="114"/>
      <c r="C856" s="114"/>
      <c r="D856" s="114"/>
      <c r="E856" s="114"/>
      <c r="F856" s="114"/>
      <c r="G856" s="114"/>
      <c r="H856" s="115"/>
      <c r="I856" s="115"/>
      <c r="J856" s="115"/>
      <c r="K856" s="115"/>
      <c r="L856" s="115"/>
      <c r="M856" s="115"/>
      <c r="N856" s="115"/>
      <c r="O856" s="115"/>
      <c r="P856" s="115"/>
      <c r="Q856" s="115"/>
      <c r="R856" s="115"/>
      <c r="S856" s="115"/>
      <c r="T856" s="115"/>
      <c r="U856" s="115"/>
      <c r="V856" s="115"/>
      <c r="W856" s="115"/>
      <c r="X856" s="115"/>
      <c r="Y856" s="115"/>
      <c r="Z856" s="115"/>
      <c r="AA856" s="115"/>
      <c r="AB856" s="115"/>
      <c r="AC856" s="115"/>
      <c r="AD856" s="115"/>
      <c r="AE856" s="115"/>
      <c r="AF856" s="115"/>
      <c r="AG856" s="115"/>
      <c r="AH856" s="115"/>
      <c r="AI856" s="115"/>
      <c r="AJ856" s="115"/>
      <c r="AK856" s="115"/>
      <c r="AL856" s="115"/>
      <c r="AM856" s="115"/>
      <c r="AN856" s="115"/>
      <c r="AO856" s="115"/>
      <c r="AP856" s="115"/>
      <c r="AQ856" s="115"/>
      <c r="AR856" s="115"/>
      <c r="AS856" s="115"/>
      <c r="AT856" s="115"/>
      <c r="AU856" s="115"/>
      <c r="AV856" s="115"/>
      <c r="AW856" s="115"/>
      <c r="AX856" s="115"/>
      <c r="AY856" s="115"/>
      <c r="AZ856" s="115"/>
      <c r="BA856" s="115"/>
      <c r="BB856" s="115"/>
      <c r="BC856" s="115"/>
      <c r="BD856" s="115"/>
      <c r="BE856" s="115"/>
      <c r="BF856" s="115"/>
      <c r="BG856" s="115"/>
      <c r="BH856" s="115"/>
      <c r="BI856" s="115"/>
      <c r="BJ856" s="115"/>
      <c r="BK856" s="115"/>
      <c r="BL856" s="115"/>
      <c r="BM856" s="115"/>
      <c r="BN856" s="115"/>
      <c r="BO856" s="115"/>
      <c r="BP856" s="114"/>
      <c r="BQ856" s="114"/>
      <c r="BR856" s="114"/>
    </row>
    <row r="857" ht="15.75" customHeight="1">
      <c r="A857" s="114"/>
      <c r="B857" s="114"/>
      <c r="C857" s="114"/>
      <c r="D857" s="114"/>
      <c r="E857" s="114"/>
      <c r="F857" s="114"/>
      <c r="G857" s="114"/>
      <c r="H857" s="115"/>
      <c r="I857" s="115"/>
      <c r="J857" s="115"/>
      <c r="K857" s="115"/>
      <c r="L857" s="115"/>
      <c r="M857" s="115"/>
      <c r="N857" s="115"/>
      <c r="O857" s="115"/>
      <c r="P857" s="115"/>
      <c r="Q857" s="115"/>
      <c r="R857" s="115"/>
      <c r="S857" s="115"/>
      <c r="T857" s="115"/>
      <c r="U857" s="115"/>
      <c r="V857" s="115"/>
      <c r="W857" s="115"/>
      <c r="X857" s="115"/>
      <c r="Y857" s="115"/>
      <c r="Z857" s="115"/>
      <c r="AA857" s="115"/>
      <c r="AB857" s="115"/>
      <c r="AC857" s="115"/>
      <c r="AD857" s="115"/>
      <c r="AE857" s="115"/>
      <c r="AF857" s="115"/>
      <c r="AG857" s="115"/>
      <c r="AH857" s="115"/>
      <c r="AI857" s="115"/>
      <c r="AJ857" s="115"/>
      <c r="AK857" s="115"/>
      <c r="AL857" s="115"/>
      <c r="AM857" s="115"/>
      <c r="AN857" s="115"/>
      <c r="AO857" s="115"/>
      <c r="AP857" s="115"/>
      <c r="AQ857" s="115"/>
      <c r="AR857" s="115"/>
      <c r="AS857" s="115"/>
      <c r="AT857" s="115"/>
      <c r="AU857" s="115"/>
      <c r="AV857" s="115"/>
      <c r="AW857" s="115"/>
      <c r="AX857" s="115"/>
      <c r="AY857" s="115"/>
      <c r="AZ857" s="115"/>
      <c r="BA857" s="115"/>
      <c r="BB857" s="115"/>
      <c r="BC857" s="115"/>
      <c r="BD857" s="115"/>
      <c r="BE857" s="115"/>
      <c r="BF857" s="115"/>
      <c r="BG857" s="115"/>
      <c r="BH857" s="115"/>
      <c r="BI857" s="115"/>
      <c r="BJ857" s="115"/>
      <c r="BK857" s="115"/>
      <c r="BL857" s="115"/>
      <c r="BM857" s="115"/>
      <c r="BN857" s="115"/>
      <c r="BO857" s="115"/>
      <c r="BP857" s="114"/>
      <c r="BQ857" s="114"/>
      <c r="BR857" s="114"/>
    </row>
    <row r="858" ht="15.75" customHeight="1">
      <c r="A858" s="114"/>
      <c r="B858" s="114"/>
      <c r="C858" s="114"/>
      <c r="D858" s="114"/>
      <c r="E858" s="114"/>
      <c r="F858" s="114"/>
      <c r="G858" s="114"/>
      <c r="H858" s="115"/>
      <c r="I858" s="115"/>
      <c r="J858" s="115"/>
      <c r="K858" s="115"/>
      <c r="L858" s="115"/>
      <c r="M858" s="115"/>
      <c r="N858" s="115"/>
      <c r="O858" s="115"/>
      <c r="P858" s="115"/>
      <c r="Q858" s="115"/>
      <c r="R858" s="115"/>
      <c r="S858" s="115"/>
      <c r="T858" s="115"/>
      <c r="U858" s="115"/>
      <c r="V858" s="115"/>
      <c r="W858" s="115"/>
      <c r="X858" s="115"/>
      <c r="Y858" s="115"/>
      <c r="Z858" s="115"/>
      <c r="AA858" s="115"/>
      <c r="AB858" s="115"/>
      <c r="AC858" s="115"/>
      <c r="AD858" s="115"/>
      <c r="AE858" s="115"/>
      <c r="AF858" s="115"/>
      <c r="AG858" s="115"/>
      <c r="AH858" s="115"/>
      <c r="AI858" s="115"/>
      <c r="AJ858" s="115"/>
      <c r="AK858" s="115"/>
      <c r="AL858" s="115"/>
      <c r="AM858" s="115"/>
      <c r="AN858" s="115"/>
      <c r="AO858" s="115"/>
      <c r="AP858" s="115"/>
      <c r="AQ858" s="115"/>
      <c r="AR858" s="115"/>
      <c r="AS858" s="115"/>
      <c r="AT858" s="115"/>
      <c r="AU858" s="115"/>
      <c r="AV858" s="115"/>
      <c r="AW858" s="115"/>
      <c r="AX858" s="115"/>
      <c r="AY858" s="115"/>
      <c r="AZ858" s="115"/>
      <c r="BA858" s="115"/>
      <c r="BB858" s="115"/>
      <c r="BC858" s="115"/>
      <c r="BD858" s="115"/>
      <c r="BE858" s="115"/>
      <c r="BF858" s="115"/>
      <c r="BG858" s="115"/>
      <c r="BH858" s="115"/>
      <c r="BI858" s="115"/>
      <c r="BJ858" s="115"/>
      <c r="BK858" s="115"/>
      <c r="BL858" s="115"/>
      <c r="BM858" s="115"/>
      <c r="BN858" s="115"/>
      <c r="BO858" s="115"/>
      <c r="BP858" s="114"/>
      <c r="BQ858" s="114"/>
      <c r="BR858" s="114"/>
    </row>
    <row r="859" ht="15.75" customHeight="1">
      <c r="A859" s="114"/>
      <c r="B859" s="114"/>
      <c r="C859" s="114"/>
      <c r="D859" s="114"/>
      <c r="E859" s="114"/>
      <c r="F859" s="114"/>
      <c r="G859" s="114"/>
      <c r="H859" s="115"/>
      <c r="I859" s="115"/>
      <c r="J859" s="115"/>
      <c r="K859" s="115"/>
      <c r="L859" s="115"/>
      <c r="M859" s="115"/>
      <c r="N859" s="115"/>
      <c r="O859" s="115"/>
      <c r="P859" s="115"/>
      <c r="Q859" s="115"/>
      <c r="R859" s="115"/>
      <c r="S859" s="115"/>
      <c r="T859" s="115"/>
      <c r="U859" s="115"/>
      <c r="V859" s="115"/>
      <c r="W859" s="115"/>
      <c r="X859" s="115"/>
      <c r="Y859" s="115"/>
      <c r="Z859" s="115"/>
      <c r="AA859" s="115"/>
      <c r="AB859" s="115"/>
      <c r="AC859" s="115"/>
      <c r="AD859" s="115"/>
      <c r="AE859" s="115"/>
      <c r="AF859" s="115"/>
      <c r="AG859" s="115"/>
      <c r="AH859" s="115"/>
      <c r="AI859" s="115"/>
      <c r="AJ859" s="115"/>
      <c r="AK859" s="115"/>
      <c r="AL859" s="115"/>
      <c r="AM859" s="115"/>
      <c r="AN859" s="115"/>
      <c r="AO859" s="115"/>
      <c r="AP859" s="115"/>
      <c r="AQ859" s="115"/>
      <c r="AR859" s="115"/>
      <c r="AS859" s="115"/>
      <c r="AT859" s="115"/>
      <c r="AU859" s="115"/>
      <c r="AV859" s="115"/>
      <c r="AW859" s="115"/>
      <c r="AX859" s="115"/>
      <c r="AY859" s="115"/>
      <c r="AZ859" s="115"/>
      <c r="BA859" s="115"/>
      <c r="BB859" s="115"/>
      <c r="BC859" s="115"/>
      <c r="BD859" s="115"/>
      <c r="BE859" s="115"/>
      <c r="BF859" s="115"/>
      <c r="BG859" s="115"/>
      <c r="BH859" s="115"/>
      <c r="BI859" s="115"/>
      <c r="BJ859" s="115"/>
      <c r="BK859" s="115"/>
      <c r="BL859" s="115"/>
      <c r="BM859" s="115"/>
      <c r="BN859" s="115"/>
      <c r="BO859" s="115"/>
      <c r="BP859" s="114"/>
      <c r="BQ859" s="114"/>
      <c r="BR859" s="114"/>
    </row>
    <row r="860" ht="15.75" customHeight="1">
      <c r="A860" s="114"/>
      <c r="B860" s="114"/>
      <c r="C860" s="114"/>
      <c r="D860" s="114"/>
      <c r="E860" s="114"/>
      <c r="F860" s="114"/>
      <c r="G860" s="114"/>
      <c r="H860" s="115"/>
      <c r="I860" s="115"/>
      <c r="J860" s="115"/>
      <c r="K860" s="115"/>
      <c r="L860" s="115"/>
      <c r="M860" s="115"/>
      <c r="N860" s="115"/>
      <c r="O860" s="115"/>
      <c r="P860" s="115"/>
      <c r="Q860" s="115"/>
      <c r="R860" s="115"/>
      <c r="S860" s="115"/>
      <c r="T860" s="115"/>
      <c r="U860" s="115"/>
      <c r="V860" s="115"/>
      <c r="W860" s="115"/>
      <c r="X860" s="115"/>
      <c r="Y860" s="115"/>
      <c r="Z860" s="115"/>
      <c r="AA860" s="115"/>
      <c r="AB860" s="115"/>
      <c r="AC860" s="115"/>
      <c r="AD860" s="115"/>
      <c r="AE860" s="115"/>
      <c r="AF860" s="115"/>
      <c r="AG860" s="115"/>
      <c r="AH860" s="115"/>
      <c r="AI860" s="115"/>
      <c r="AJ860" s="115"/>
      <c r="AK860" s="115"/>
      <c r="AL860" s="115"/>
      <c r="AM860" s="115"/>
      <c r="AN860" s="115"/>
      <c r="AO860" s="115"/>
      <c r="AP860" s="115"/>
      <c r="AQ860" s="115"/>
      <c r="AR860" s="115"/>
      <c r="AS860" s="115"/>
      <c r="AT860" s="115"/>
      <c r="AU860" s="115"/>
      <c r="AV860" s="115"/>
      <c r="AW860" s="115"/>
      <c r="AX860" s="115"/>
      <c r="AY860" s="115"/>
      <c r="AZ860" s="115"/>
      <c r="BA860" s="115"/>
      <c r="BB860" s="115"/>
      <c r="BC860" s="115"/>
      <c r="BD860" s="115"/>
      <c r="BE860" s="115"/>
      <c r="BF860" s="115"/>
      <c r="BG860" s="115"/>
      <c r="BH860" s="115"/>
      <c r="BI860" s="115"/>
      <c r="BJ860" s="115"/>
      <c r="BK860" s="115"/>
      <c r="BL860" s="115"/>
      <c r="BM860" s="115"/>
      <c r="BN860" s="115"/>
      <c r="BO860" s="115"/>
      <c r="BP860" s="114"/>
      <c r="BQ860" s="114"/>
      <c r="BR860" s="114"/>
    </row>
    <row r="861" ht="15.75" customHeight="1">
      <c r="A861" s="114"/>
      <c r="B861" s="114"/>
      <c r="C861" s="114"/>
      <c r="D861" s="114"/>
      <c r="E861" s="114"/>
      <c r="F861" s="114"/>
      <c r="G861" s="114"/>
      <c r="H861" s="115"/>
      <c r="I861" s="115"/>
      <c r="J861" s="115"/>
      <c r="K861" s="115"/>
      <c r="L861" s="115"/>
      <c r="M861" s="115"/>
      <c r="N861" s="115"/>
      <c r="O861" s="115"/>
      <c r="P861" s="115"/>
      <c r="Q861" s="115"/>
      <c r="R861" s="115"/>
      <c r="S861" s="115"/>
      <c r="T861" s="115"/>
      <c r="U861" s="115"/>
      <c r="V861" s="115"/>
      <c r="W861" s="115"/>
      <c r="X861" s="115"/>
      <c r="Y861" s="115"/>
      <c r="Z861" s="115"/>
      <c r="AA861" s="115"/>
      <c r="AB861" s="115"/>
      <c r="AC861" s="115"/>
      <c r="AD861" s="115"/>
      <c r="AE861" s="115"/>
      <c r="AF861" s="115"/>
      <c r="AG861" s="115"/>
      <c r="AH861" s="115"/>
      <c r="AI861" s="115"/>
      <c r="AJ861" s="115"/>
      <c r="AK861" s="115"/>
      <c r="AL861" s="115"/>
      <c r="AM861" s="115"/>
      <c r="AN861" s="115"/>
      <c r="AO861" s="115"/>
      <c r="AP861" s="115"/>
      <c r="AQ861" s="115"/>
      <c r="AR861" s="115"/>
      <c r="AS861" s="115"/>
      <c r="AT861" s="115"/>
      <c r="AU861" s="115"/>
      <c r="AV861" s="115"/>
      <c r="AW861" s="115"/>
      <c r="AX861" s="115"/>
      <c r="AY861" s="115"/>
      <c r="AZ861" s="115"/>
      <c r="BA861" s="115"/>
      <c r="BB861" s="115"/>
      <c r="BC861" s="115"/>
      <c r="BD861" s="115"/>
      <c r="BE861" s="115"/>
      <c r="BF861" s="115"/>
      <c r="BG861" s="115"/>
      <c r="BH861" s="115"/>
      <c r="BI861" s="115"/>
      <c r="BJ861" s="115"/>
      <c r="BK861" s="115"/>
      <c r="BL861" s="115"/>
      <c r="BM861" s="115"/>
      <c r="BN861" s="115"/>
      <c r="BO861" s="115"/>
      <c r="BP861" s="114"/>
      <c r="BQ861" s="114"/>
      <c r="BR861" s="114"/>
    </row>
    <row r="862" ht="15.75" customHeight="1">
      <c r="A862" s="114"/>
      <c r="B862" s="114"/>
      <c r="C862" s="114"/>
      <c r="D862" s="114"/>
      <c r="E862" s="114"/>
      <c r="F862" s="114"/>
      <c r="G862" s="114"/>
      <c r="H862" s="115"/>
      <c r="I862" s="115"/>
      <c r="J862" s="115"/>
      <c r="K862" s="115"/>
      <c r="L862" s="115"/>
      <c r="M862" s="115"/>
      <c r="N862" s="115"/>
      <c r="O862" s="115"/>
      <c r="P862" s="115"/>
      <c r="Q862" s="115"/>
      <c r="R862" s="115"/>
      <c r="S862" s="115"/>
      <c r="T862" s="115"/>
      <c r="U862" s="115"/>
      <c r="V862" s="115"/>
      <c r="W862" s="115"/>
      <c r="X862" s="115"/>
      <c r="Y862" s="115"/>
      <c r="Z862" s="115"/>
      <c r="AA862" s="115"/>
      <c r="AB862" s="115"/>
      <c r="AC862" s="115"/>
      <c r="AD862" s="115"/>
      <c r="AE862" s="115"/>
      <c r="AF862" s="115"/>
      <c r="AG862" s="115"/>
      <c r="AH862" s="115"/>
      <c r="AI862" s="115"/>
      <c r="AJ862" s="115"/>
      <c r="AK862" s="115"/>
      <c r="AL862" s="115"/>
      <c r="AM862" s="115"/>
      <c r="AN862" s="115"/>
      <c r="AO862" s="115"/>
      <c r="AP862" s="115"/>
      <c r="AQ862" s="115"/>
      <c r="AR862" s="115"/>
      <c r="AS862" s="115"/>
      <c r="AT862" s="115"/>
      <c r="AU862" s="115"/>
      <c r="AV862" s="115"/>
      <c r="AW862" s="115"/>
      <c r="AX862" s="115"/>
      <c r="AY862" s="115"/>
      <c r="AZ862" s="115"/>
      <c r="BA862" s="115"/>
      <c r="BB862" s="115"/>
      <c r="BC862" s="115"/>
      <c r="BD862" s="115"/>
      <c r="BE862" s="115"/>
      <c r="BF862" s="115"/>
      <c r="BG862" s="115"/>
      <c r="BH862" s="115"/>
      <c r="BI862" s="115"/>
      <c r="BJ862" s="115"/>
      <c r="BK862" s="115"/>
      <c r="BL862" s="115"/>
      <c r="BM862" s="115"/>
      <c r="BN862" s="115"/>
      <c r="BO862" s="115"/>
      <c r="BP862" s="114"/>
      <c r="BQ862" s="114"/>
      <c r="BR862" s="114"/>
    </row>
    <row r="863" ht="15.75" customHeight="1">
      <c r="A863" s="114"/>
      <c r="B863" s="114"/>
      <c r="C863" s="114"/>
      <c r="D863" s="114"/>
      <c r="E863" s="114"/>
      <c r="F863" s="114"/>
      <c r="G863" s="114"/>
      <c r="H863" s="115"/>
      <c r="I863" s="115"/>
      <c r="J863" s="115"/>
      <c r="K863" s="115"/>
      <c r="L863" s="115"/>
      <c r="M863" s="115"/>
      <c r="N863" s="115"/>
      <c r="O863" s="115"/>
      <c r="P863" s="115"/>
      <c r="Q863" s="115"/>
      <c r="R863" s="115"/>
      <c r="S863" s="115"/>
      <c r="T863" s="115"/>
      <c r="U863" s="115"/>
      <c r="V863" s="115"/>
      <c r="W863" s="115"/>
      <c r="X863" s="115"/>
      <c r="Y863" s="115"/>
      <c r="Z863" s="115"/>
      <c r="AA863" s="115"/>
      <c r="AB863" s="115"/>
      <c r="AC863" s="115"/>
      <c r="AD863" s="115"/>
      <c r="AE863" s="115"/>
      <c r="AF863" s="115"/>
      <c r="AG863" s="115"/>
      <c r="AH863" s="115"/>
      <c r="AI863" s="115"/>
      <c r="AJ863" s="115"/>
      <c r="AK863" s="115"/>
      <c r="AL863" s="115"/>
      <c r="AM863" s="115"/>
      <c r="AN863" s="115"/>
      <c r="AO863" s="115"/>
      <c r="AP863" s="115"/>
      <c r="AQ863" s="115"/>
      <c r="AR863" s="115"/>
      <c r="AS863" s="115"/>
      <c r="AT863" s="115"/>
      <c r="AU863" s="115"/>
      <c r="AV863" s="115"/>
      <c r="AW863" s="115"/>
      <c r="AX863" s="115"/>
      <c r="AY863" s="115"/>
      <c r="AZ863" s="115"/>
      <c r="BA863" s="115"/>
      <c r="BB863" s="115"/>
      <c r="BC863" s="115"/>
      <c r="BD863" s="115"/>
      <c r="BE863" s="115"/>
      <c r="BF863" s="115"/>
      <c r="BG863" s="115"/>
      <c r="BH863" s="115"/>
      <c r="BI863" s="115"/>
      <c r="BJ863" s="115"/>
      <c r="BK863" s="115"/>
      <c r="BL863" s="115"/>
      <c r="BM863" s="115"/>
      <c r="BN863" s="115"/>
      <c r="BO863" s="115"/>
      <c r="BP863" s="114"/>
      <c r="BQ863" s="114"/>
      <c r="BR863" s="114"/>
    </row>
    <row r="864" ht="15.75" customHeight="1">
      <c r="A864" s="114"/>
      <c r="B864" s="114"/>
      <c r="C864" s="114"/>
      <c r="D864" s="114"/>
      <c r="E864" s="114"/>
      <c r="F864" s="114"/>
      <c r="G864" s="114"/>
      <c r="H864" s="115"/>
      <c r="I864" s="115"/>
      <c r="J864" s="115"/>
      <c r="K864" s="115"/>
      <c r="L864" s="115"/>
      <c r="M864" s="115"/>
      <c r="N864" s="115"/>
      <c r="O864" s="115"/>
      <c r="P864" s="115"/>
      <c r="Q864" s="115"/>
      <c r="R864" s="115"/>
      <c r="S864" s="115"/>
      <c r="T864" s="115"/>
      <c r="U864" s="115"/>
      <c r="V864" s="115"/>
      <c r="W864" s="115"/>
      <c r="X864" s="115"/>
      <c r="Y864" s="115"/>
      <c r="Z864" s="115"/>
      <c r="AA864" s="115"/>
      <c r="AB864" s="115"/>
      <c r="AC864" s="115"/>
      <c r="AD864" s="115"/>
      <c r="AE864" s="115"/>
      <c r="AF864" s="115"/>
      <c r="AG864" s="115"/>
      <c r="AH864" s="115"/>
      <c r="AI864" s="115"/>
      <c r="AJ864" s="115"/>
      <c r="AK864" s="115"/>
      <c r="AL864" s="115"/>
      <c r="AM864" s="115"/>
      <c r="AN864" s="115"/>
      <c r="AO864" s="115"/>
      <c r="AP864" s="115"/>
      <c r="AQ864" s="115"/>
      <c r="AR864" s="115"/>
      <c r="AS864" s="115"/>
      <c r="AT864" s="115"/>
      <c r="AU864" s="115"/>
      <c r="AV864" s="115"/>
      <c r="AW864" s="115"/>
      <c r="AX864" s="115"/>
      <c r="AY864" s="115"/>
      <c r="AZ864" s="115"/>
      <c r="BA864" s="115"/>
      <c r="BB864" s="115"/>
      <c r="BC864" s="115"/>
      <c r="BD864" s="115"/>
      <c r="BE864" s="115"/>
      <c r="BF864" s="115"/>
      <c r="BG864" s="115"/>
      <c r="BH864" s="115"/>
      <c r="BI864" s="115"/>
      <c r="BJ864" s="115"/>
      <c r="BK864" s="115"/>
      <c r="BL864" s="115"/>
      <c r="BM864" s="115"/>
      <c r="BN864" s="115"/>
      <c r="BO864" s="115"/>
      <c r="BP864" s="114"/>
      <c r="BQ864" s="114"/>
      <c r="BR864" s="114"/>
    </row>
    <row r="865" ht="15.75" customHeight="1">
      <c r="A865" s="114"/>
      <c r="B865" s="114"/>
      <c r="C865" s="114"/>
      <c r="D865" s="114"/>
      <c r="E865" s="114"/>
      <c r="F865" s="114"/>
      <c r="G865" s="114"/>
      <c r="H865" s="115"/>
      <c r="I865" s="115"/>
      <c r="J865" s="115"/>
      <c r="K865" s="115"/>
      <c r="L865" s="115"/>
      <c r="M865" s="115"/>
      <c r="N865" s="115"/>
      <c r="O865" s="115"/>
      <c r="P865" s="115"/>
      <c r="Q865" s="115"/>
      <c r="R865" s="115"/>
      <c r="S865" s="115"/>
      <c r="T865" s="115"/>
      <c r="U865" s="115"/>
      <c r="V865" s="115"/>
      <c r="W865" s="115"/>
      <c r="X865" s="115"/>
      <c r="Y865" s="115"/>
      <c r="Z865" s="115"/>
      <c r="AA865" s="115"/>
      <c r="AB865" s="115"/>
      <c r="AC865" s="115"/>
      <c r="AD865" s="115"/>
      <c r="AE865" s="115"/>
      <c r="AF865" s="115"/>
      <c r="AG865" s="115"/>
      <c r="AH865" s="115"/>
      <c r="AI865" s="115"/>
      <c r="AJ865" s="115"/>
      <c r="AK865" s="115"/>
      <c r="AL865" s="115"/>
      <c r="AM865" s="115"/>
      <c r="AN865" s="115"/>
      <c r="AO865" s="115"/>
      <c r="AP865" s="115"/>
      <c r="AQ865" s="115"/>
      <c r="AR865" s="115"/>
      <c r="AS865" s="115"/>
      <c r="AT865" s="115"/>
      <c r="AU865" s="115"/>
      <c r="AV865" s="115"/>
      <c r="AW865" s="115"/>
      <c r="AX865" s="115"/>
      <c r="AY865" s="115"/>
      <c r="AZ865" s="115"/>
      <c r="BA865" s="115"/>
      <c r="BB865" s="115"/>
      <c r="BC865" s="115"/>
      <c r="BD865" s="115"/>
      <c r="BE865" s="115"/>
      <c r="BF865" s="115"/>
      <c r="BG865" s="115"/>
      <c r="BH865" s="115"/>
      <c r="BI865" s="115"/>
      <c r="BJ865" s="115"/>
      <c r="BK865" s="115"/>
      <c r="BL865" s="115"/>
      <c r="BM865" s="115"/>
      <c r="BN865" s="115"/>
      <c r="BO865" s="115"/>
      <c r="BP865" s="114"/>
      <c r="BQ865" s="114"/>
      <c r="BR865" s="114"/>
    </row>
    <row r="866" ht="15.75" customHeight="1">
      <c r="A866" s="114"/>
      <c r="B866" s="114"/>
      <c r="C866" s="114"/>
      <c r="D866" s="114"/>
      <c r="E866" s="114"/>
      <c r="F866" s="114"/>
      <c r="G866" s="114"/>
      <c r="H866" s="115"/>
      <c r="I866" s="115"/>
      <c r="J866" s="115"/>
      <c r="K866" s="115"/>
      <c r="L866" s="115"/>
      <c r="M866" s="115"/>
      <c r="N866" s="115"/>
      <c r="O866" s="115"/>
      <c r="P866" s="115"/>
      <c r="Q866" s="115"/>
      <c r="R866" s="115"/>
      <c r="S866" s="115"/>
      <c r="T866" s="115"/>
      <c r="U866" s="115"/>
      <c r="V866" s="115"/>
      <c r="W866" s="115"/>
      <c r="X866" s="115"/>
      <c r="Y866" s="115"/>
      <c r="Z866" s="115"/>
      <c r="AA866" s="115"/>
      <c r="AB866" s="115"/>
      <c r="AC866" s="115"/>
      <c r="AD866" s="115"/>
      <c r="AE866" s="115"/>
      <c r="AF866" s="115"/>
      <c r="AG866" s="115"/>
      <c r="AH866" s="115"/>
      <c r="AI866" s="115"/>
      <c r="AJ866" s="115"/>
      <c r="AK866" s="115"/>
      <c r="AL866" s="115"/>
      <c r="AM866" s="115"/>
      <c r="AN866" s="115"/>
      <c r="AO866" s="115"/>
      <c r="AP866" s="115"/>
      <c r="AQ866" s="115"/>
      <c r="AR866" s="115"/>
      <c r="AS866" s="115"/>
      <c r="AT866" s="115"/>
      <c r="AU866" s="115"/>
      <c r="AV866" s="115"/>
      <c r="AW866" s="115"/>
      <c r="AX866" s="115"/>
      <c r="AY866" s="115"/>
      <c r="AZ866" s="115"/>
      <c r="BA866" s="115"/>
      <c r="BB866" s="115"/>
      <c r="BC866" s="115"/>
      <c r="BD866" s="115"/>
      <c r="BE866" s="115"/>
      <c r="BF866" s="115"/>
      <c r="BG866" s="115"/>
      <c r="BH866" s="115"/>
      <c r="BI866" s="115"/>
      <c r="BJ866" s="115"/>
      <c r="BK866" s="115"/>
      <c r="BL866" s="115"/>
      <c r="BM866" s="115"/>
      <c r="BN866" s="115"/>
      <c r="BO866" s="115"/>
      <c r="BP866" s="114"/>
      <c r="BQ866" s="114"/>
      <c r="BR866" s="114"/>
    </row>
    <row r="867" ht="15.75" customHeight="1">
      <c r="A867" s="114"/>
      <c r="B867" s="114"/>
      <c r="C867" s="114"/>
      <c r="D867" s="114"/>
      <c r="E867" s="114"/>
      <c r="F867" s="114"/>
      <c r="G867" s="114"/>
      <c r="H867" s="115"/>
      <c r="I867" s="115"/>
      <c r="J867" s="115"/>
      <c r="K867" s="115"/>
      <c r="L867" s="115"/>
      <c r="M867" s="115"/>
      <c r="N867" s="115"/>
      <c r="O867" s="115"/>
      <c r="P867" s="115"/>
      <c r="Q867" s="115"/>
      <c r="R867" s="115"/>
      <c r="S867" s="115"/>
      <c r="T867" s="115"/>
      <c r="U867" s="115"/>
      <c r="V867" s="115"/>
      <c r="W867" s="115"/>
      <c r="X867" s="115"/>
      <c r="Y867" s="115"/>
      <c r="Z867" s="115"/>
      <c r="AA867" s="115"/>
      <c r="AB867" s="115"/>
      <c r="AC867" s="115"/>
      <c r="AD867" s="115"/>
      <c r="AE867" s="115"/>
      <c r="AF867" s="115"/>
      <c r="AG867" s="115"/>
      <c r="AH867" s="115"/>
      <c r="AI867" s="115"/>
      <c r="AJ867" s="115"/>
      <c r="AK867" s="115"/>
      <c r="AL867" s="115"/>
      <c r="AM867" s="115"/>
      <c r="AN867" s="115"/>
      <c r="AO867" s="115"/>
      <c r="AP867" s="115"/>
      <c r="AQ867" s="115"/>
      <c r="AR867" s="115"/>
      <c r="AS867" s="115"/>
      <c r="AT867" s="115"/>
      <c r="AU867" s="115"/>
      <c r="AV867" s="115"/>
      <c r="AW867" s="115"/>
      <c r="AX867" s="115"/>
      <c r="AY867" s="115"/>
      <c r="AZ867" s="115"/>
      <c r="BA867" s="115"/>
      <c r="BB867" s="115"/>
      <c r="BC867" s="115"/>
      <c r="BD867" s="115"/>
      <c r="BE867" s="115"/>
      <c r="BF867" s="115"/>
      <c r="BG867" s="115"/>
      <c r="BH867" s="115"/>
      <c r="BI867" s="115"/>
      <c r="BJ867" s="115"/>
      <c r="BK867" s="115"/>
      <c r="BL867" s="115"/>
      <c r="BM867" s="115"/>
      <c r="BN867" s="115"/>
      <c r="BO867" s="115"/>
      <c r="BP867" s="114"/>
      <c r="BQ867" s="114"/>
      <c r="BR867" s="114"/>
    </row>
    <row r="868" ht="15.75" customHeight="1">
      <c r="A868" s="114"/>
      <c r="B868" s="114"/>
      <c r="C868" s="114"/>
      <c r="D868" s="114"/>
      <c r="E868" s="114"/>
      <c r="F868" s="114"/>
      <c r="G868" s="114"/>
      <c r="H868" s="115"/>
      <c r="I868" s="115"/>
      <c r="J868" s="115"/>
      <c r="K868" s="115"/>
      <c r="L868" s="115"/>
      <c r="M868" s="115"/>
      <c r="N868" s="115"/>
      <c r="O868" s="115"/>
      <c r="P868" s="115"/>
      <c r="Q868" s="115"/>
      <c r="R868" s="115"/>
      <c r="S868" s="115"/>
      <c r="T868" s="115"/>
      <c r="U868" s="115"/>
      <c r="V868" s="115"/>
      <c r="W868" s="115"/>
      <c r="X868" s="115"/>
      <c r="Y868" s="115"/>
      <c r="Z868" s="115"/>
      <c r="AA868" s="115"/>
      <c r="AB868" s="115"/>
      <c r="AC868" s="115"/>
      <c r="AD868" s="115"/>
      <c r="AE868" s="115"/>
      <c r="AF868" s="115"/>
      <c r="AG868" s="115"/>
      <c r="AH868" s="115"/>
      <c r="AI868" s="115"/>
      <c r="AJ868" s="115"/>
      <c r="AK868" s="115"/>
      <c r="AL868" s="115"/>
      <c r="AM868" s="115"/>
      <c r="AN868" s="115"/>
      <c r="AO868" s="115"/>
      <c r="AP868" s="115"/>
      <c r="AQ868" s="115"/>
      <c r="AR868" s="115"/>
      <c r="AS868" s="115"/>
      <c r="AT868" s="115"/>
      <c r="AU868" s="115"/>
      <c r="AV868" s="115"/>
      <c r="AW868" s="115"/>
      <c r="AX868" s="115"/>
      <c r="AY868" s="115"/>
      <c r="AZ868" s="115"/>
      <c r="BA868" s="115"/>
      <c r="BB868" s="115"/>
      <c r="BC868" s="115"/>
      <c r="BD868" s="115"/>
      <c r="BE868" s="115"/>
      <c r="BF868" s="115"/>
      <c r="BG868" s="115"/>
      <c r="BH868" s="115"/>
      <c r="BI868" s="115"/>
      <c r="BJ868" s="115"/>
      <c r="BK868" s="115"/>
      <c r="BL868" s="115"/>
      <c r="BM868" s="115"/>
      <c r="BN868" s="115"/>
      <c r="BO868" s="115"/>
      <c r="BP868" s="114"/>
      <c r="BQ868" s="114"/>
      <c r="BR868" s="114"/>
    </row>
    <row r="869" ht="15.75" customHeight="1">
      <c r="A869" s="114"/>
      <c r="B869" s="114"/>
      <c r="C869" s="114"/>
      <c r="D869" s="114"/>
      <c r="E869" s="114"/>
      <c r="F869" s="114"/>
      <c r="G869" s="114"/>
      <c r="H869" s="115"/>
      <c r="I869" s="115"/>
      <c r="J869" s="115"/>
      <c r="K869" s="115"/>
      <c r="L869" s="115"/>
      <c r="M869" s="115"/>
      <c r="N869" s="115"/>
      <c r="O869" s="115"/>
      <c r="P869" s="115"/>
      <c r="Q869" s="115"/>
      <c r="R869" s="115"/>
      <c r="S869" s="115"/>
      <c r="T869" s="115"/>
      <c r="U869" s="115"/>
      <c r="V869" s="115"/>
      <c r="W869" s="115"/>
      <c r="X869" s="115"/>
      <c r="Y869" s="115"/>
      <c r="Z869" s="115"/>
      <c r="AA869" s="115"/>
      <c r="AB869" s="115"/>
      <c r="AC869" s="115"/>
      <c r="AD869" s="115"/>
      <c r="AE869" s="115"/>
      <c r="AF869" s="115"/>
      <c r="AG869" s="115"/>
      <c r="AH869" s="115"/>
      <c r="AI869" s="115"/>
      <c r="AJ869" s="115"/>
      <c r="AK869" s="115"/>
      <c r="AL869" s="115"/>
      <c r="AM869" s="115"/>
      <c r="AN869" s="115"/>
      <c r="AO869" s="115"/>
      <c r="AP869" s="115"/>
      <c r="AQ869" s="115"/>
      <c r="AR869" s="115"/>
      <c r="AS869" s="115"/>
      <c r="AT869" s="115"/>
      <c r="AU869" s="115"/>
      <c r="AV869" s="115"/>
      <c r="AW869" s="115"/>
      <c r="AX869" s="115"/>
      <c r="AY869" s="115"/>
      <c r="AZ869" s="115"/>
      <c r="BA869" s="115"/>
      <c r="BB869" s="115"/>
      <c r="BC869" s="115"/>
      <c r="BD869" s="115"/>
      <c r="BE869" s="115"/>
      <c r="BF869" s="115"/>
      <c r="BG869" s="115"/>
      <c r="BH869" s="115"/>
      <c r="BI869" s="115"/>
      <c r="BJ869" s="115"/>
      <c r="BK869" s="115"/>
      <c r="BL869" s="115"/>
      <c r="BM869" s="115"/>
      <c r="BN869" s="115"/>
      <c r="BO869" s="115"/>
      <c r="BP869" s="114"/>
      <c r="BQ869" s="114"/>
      <c r="BR869" s="114"/>
    </row>
    <row r="870" ht="15.75" customHeight="1">
      <c r="A870" s="114"/>
      <c r="B870" s="114"/>
      <c r="C870" s="114"/>
      <c r="D870" s="114"/>
      <c r="E870" s="114"/>
      <c r="F870" s="114"/>
      <c r="G870" s="114"/>
      <c r="H870" s="115"/>
      <c r="I870" s="115"/>
      <c r="J870" s="115"/>
      <c r="K870" s="115"/>
      <c r="L870" s="115"/>
      <c r="M870" s="115"/>
      <c r="N870" s="115"/>
      <c r="O870" s="115"/>
      <c r="P870" s="115"/>
      <c r="Q870" s="115"/>
      <c r="R870" s="115"/>
      <c r="S870" s="115"/>
      <c r="T870" s="115"/>
      <c r="U870" s="115"/>
      <c r="V870" s="115"/>
      <c r="W870" s="115"/>
      <c r="X870" s="115"/>
      <c r="Y870" s="115"/>
      <c r="Z870" s="115"/>
      <c r="AA870" s="115"/>
      <c r="AB870" s="115"/>
      <c r="AC870" s="115"/>
      <c r="AD870" s="115"/>
      <c r="AE870" s="115"/>
      <c r="AF870" s="115"/>
      <c r="AG870" s="115"/>
      <c r="AH870" s="115"/>
      <c r="AI870" s="115"/>
      <c r="AJ870" s="115"/>
      <c r="AK870" s="115"/>
      <c r="AL870" s="115"/>
      <c r="AM870" s="115"/>
      <c r="AN870" s="115"/>
      <c r="AO870" s="115"/>
      <c r="AP870" s="115"/>
      <c r="AQ870" s="115"/>
      <c r="AR870" s="115"/>
      <c r="AS870" s="115"/>
      <c r="AT870" s="115"/>
      <c r="AU870" s="115"/>
      <c r="AV870" s="115"/>
      <c r="AW870" s="115"/>
      <c r="AX870" s="115"/>
      <c r="AY870" s="115"/>
      <c r="AZ870" s="115"/>
      <c r="BA870" s="115"/>
      <c r="BB870" s="115"/>
      <c r="BC870" s="115"/>
      <c r="BD870" s="115"/>
      <c r="BE870" s="115"/>
      <c r="BF870" s="115"/>
      <c r="BG870" s="115"/>
      <c r="BH870" s="115"/>
      <c r="BI870" s="115"/>
      <c r="BJ870" s="115"/>
      <c r="BK870" s="115"/>
      <c r="BL870" s="115"/>
      <c r="BM870" s="115"/>
      <c r="BN870" s="115"/>
      <c r="BO870" s="115"/>
      <c r="BP870" s="114"/>
      <c r="BQ870" s="114"/>
      <c r="BR870" s="114"/>
    </row>
    <row r="871" ht="15.75" customHeight="1">
      <c r="A871" s="114"/>
      <c r="B871" s="114"/>
      <c r="C871" s="114"/>
      <c r="D871" s="114"/>
      <c r="E871" s="114"/>
      <c r="F871" s="114"/>
      <c r="G871" s="114"/>
      <c r="H871" s="115"/>
      <c r="I871" s="115"/>
      <c r="J871" s="115"/>
      <c r="K871" s="115"/>
      <c r="L871" s="115"/>
      <c r="M871" s="115"/>
      <c r="N871" s="115"/>
      <c r="O871" s="115"/>
      <c r="P871" s="115"/>
      <c r="Q871" s="115"/>
      <c r="R871" s="115"/>
      <c r="S871" s="115"/>
      <c r="T871" s="115"/>
      <c r="U871" s="115"/>
      <c r="V871" s="115"/>
      <c r="W871" s="115"/>
      <c r="X871" s="115"/>
      <c r="Y871" s="115"/>
      <c r="Z871" s="115"/>
      <c r="AA871" s="115"/>
      <c r="AB871" s="115"/>
      <c r="AC871" s="115"/>
      <c r="AD871" s="115"/>
      <c r="AE871" s="115"/>
      <c r="AF871" s="115"/>
      <c r="AG871" s="115"/>
      <c r="AH871" s="115"/>
      <c r="AI871" s="115"/>
      <c r="AJ871" s="115"/>
      <c r="AK871" s="115"/>
      <c r="AL871" s="115"/>
      <c r="AM871" s="115"/>
      <c r="AN871" s="115"/>
      <c r="AO871" s="115"/>
      <c r="AP871" s="115"/>
      <c r="AQ871" s="115"/>
      <c r="AR871" s="115"/>
      <c r="AS871" s="115"/>
      <c r="AT871" s="115"/>
      <c r="AU871" s="115"/>
      <c r="AV871" s="115"/>
      <c r="AW871" s="115"/>
      <c r="AX871" s="115"/>
      <c r="AY871" s="115"/>
      <c r="AZ871" s="115"/>
      <c r="BA871" s="115"/>
      <c r="BB871" s="115"/>
      <c r="BC871" s="115"/>
      <c r="BD871" s="115"/>
      <c r="BE871" s="115"/>
      <c r="BF871" s="115"/>
      <c r="BG871" s="115"/>
      <c r="BH871" s="115"/>
      <c r="BI871" s="115"/>
      <c r="BJ871" s="115"/>
      <c r="BK871" s="115"/>
      <c r="BL871" s="115"/>
      <c r="BM871" s="115"/>
      <c r="BN871" s="115"/>
      <c r="BO871" s="115"/>
      <c r="BP871" s="114"/>
      <c r="BQ871" s="114"/>
      <c r="BR871" s="114"/>
    </row>
    <row r="872" ht="15.75" customHeight="1">
      <c r="A872" s="114"/>
      <c r="B872" s="114"/>
      <c r="C872" s="114"/>
      <c r="D872" s="114"/>
      <c r="E872" s="114"/>
      <c r="F872" s="114"/>
      <c r="G872" s="114"/>
      <c r="H872" s="115"/>
      <c r="I872" s="115"/>
      <c r="J872" s="115"/>
      <c r="K872" s="115"/>
      <c r="L872" s="115"/>
      <c r="M872" s="115"/>
      <c r="N872" s="115"/>
      <c r="O872" s="115"/>
      <c r="P872" s="115"/>
      <c r="Q872" s="115"/>
      <c r="R872" s="115"/>
      <c r="S872" s="115"/>
      <c r="T872" s="115"/>
      <c r="U872" s="115"/>
      <c r="V872" s="115"/>
      <c r="W872" s="115"/>
      <c r="X872" s="115"/>
      <c r="Y872" s="115"/>
      <c r="Z872" s="115"/>
      <c r="AA872" s="115"/>
      <c r="AB872" s="115"/>
      <c r="AC872" s="115"/>
      <c r="AD872" s="115"/>
      <c r="AE872" s="115"/>
      <c r="AF872" s="115"/>
      <c r="AG872" s="115"/>
      <c r="AH872" s="115"/>
      <c r="AI872" s="115"/>
      <c r="AJ872" s="115"/>
      <c r="AK872" s="115"/>
      <c r="AL872" s="115"/>
      <c r="AM872" s="115"/>
      <c r="AN872" s="115"/>
      <c r="AO872" s="115"/>
      <c r="AP872" s="115"/>
      <c r="AQ872" s="115"/>
      <c r="AR872" s="115"/>
      <c r="AS872" s="115"/>
      <c r="AT872" s="115"/>
      <c r="AU872" s="115"/>
      <c r="AV872" s="115"/>
      <c r="AW872" s="115"/>
      <c r="AX872" s="115"/>
      <c r="AY872" s="115"/>
      <c r="AZ872" s="115"/>
      <c r="BA872" s="115"/>
      <c r="BB872" s="115"/>
      <c r="BC872" s="115"/>
      <c r="BD872" s="115"/>
      <c r="BE872" s="115"/>
      <c r="BF872" s="115"/>
      <c r="BG872" s="115"/>
      <c r="BH872" s="115"/>
      <c r="BI872" s="115"/>
      <c r="BJ872" s="115"/>
      <c r="BK872" s="115"/>
      <c r="BL872" s="115"/>
      <c r="BM872" s="115"/>
      <c r="BN872" s="115"/>
      <c r="BO872" s="115"/>
      <c r="BP872" s="114"/>
      <c r="BQ872" s="114"/>
      <c r="BR872" s="114"/>
    </row>
    <row r="873" ht="15.75" customHeight="1">
      <c r="A873" s="114"/>
      <c r="B873" s="114"/>
      <c r="C873" s="114"/>
      <c r="D873" s="114"/>
      <c r="E873" s="114"/>
      <c r="F873" s="114"/>
      <c r="G873" s="114"/>
      <c r="H873" s="115"/>
      <c r="I873" s="115"/>
      <c r="J873" s="115"/>
      <c r="K873" s="115"/>
      <c r="L873" s="115"/>
      <c r="M873" s="115"/>
      <c r="N873" s="115"/>
      <c r="O873" s="115"/>
      <c r="P873" s="115"/>
      <c r="Q873" s="115"/>
      <c r="R873" s="115"/>
      <c r="S873" s="115"/>
      <c r="T873" s="115"/>
      <c r="U873" s="115"/>
      <c r="V873" s="115"/>
      <c r="W873" s="115"/>
      <c r="X873" s="115"/>
      <c r="Y873" s="115"/>
      <c r="Z873" s="115"/>
      <c r="AA873" s="115"/>
      <c r="AB873" s="115"/>
      <c r="AC873" s="115"/>
      <c r="AD873" s="115"/>
      <c r="AE873" s="115"/>
      <c r="AF873" s="115"/>
      <c r="AG873" s="115"/>
      <c r="AH873" s="115"/>
      <c r="AI873" s="115"/>
      <c r="AJ873" s="115"/>
      <c r="AK873" s="115"/>
      <c r="AL873" s="115"/>
      <c r="AM873" s="115"/>
      <c r="AN873" s="115"/>
      <c r="AO873" s="115"/>
      <c r="AP873" s="115"/>
      <c r="AQ873" s="115"/>
      <c r="AR873" s="115"/>
      <c r="AS873" s="115"/>
      <c r="AT873" s="115"/>
      <c r="AU873" s="115"/>
      <c r="AV873" s="115"/>
      <c r="AW873" s="115"/>
      <c r="AX873" s="115"/>
      <c r="AY873" s="115"/>
      <c r="AZ873" s="115"/>
      <c r="BA873" s="115"/>
      <c r="BB873" s="115"/>
      <c r="BC873" s="115"/>
      <c r="BD873" s="115"/>
      <c r="BE873" s="115"/>
      <c r="BF873" s="115"/>
      <c r="BG873" s="115"/>
      <c r="BH873" s="115"/>
      <c r="BI873" s="115"/>
      <c r="BJ873" s="115"/>
      <c r="BK873" s="115"/>
      <c r="BL873" s="115"/>
      <c r="BM873" s="115"/>
      <c r="BN873" s="115"/>
      <c r="BO873" s="115"/>
      <c r="BP873" s="114"/>
      <c r="BQ873" s="114"/>
      <c r="BR873" s="114"/>
    </row>
    <row r="874" ht="15.75" customHeight="1">
      <c r="A874" s="114"/>
      <c r="B874" s="114"/>
      <c r="C874" s="114"/>
      <c r="D874" s="114"/>
      <c r="E874" s="114"/>
      <c r="F874" s="114"/>
      <c r="G874" s="114"/>
      <c r="H874" s="115"/>
      <c r="I874" s="115"/>
      <c r="J874" s="115"/>
      <c r="K874" s="115"/>
      <c r="L874" s="115"/>
      <c r="M874" s="115"/>
      <c r="N874" s="115"/>
      <c r="O874" s="115"/>
      <c r="P874" s="115"/>
      <c r="Q874" s="115"/>
      <c r="R874" s="115"/>
      <c r="S874" s="115"/>
      <c r="T874" s="115"/>
      <c r="U874" s="115"/>
      <c r="V874" s="115"/>
      <c r="W874" s="115"/>
      <c r="X874" s="115"/>
      <c r="Y874" s="115"/>
      <c r="Z874" s="115"/>
      <c r="AA874" s="115"/>
      <c r="AB874" s="115"/>
      <c r="AC874" s="115"/>
      <c r="AD874" s="115"/>
      <c r="AE874" s="115"/>
      <c r="AF874" s="115"/>
      <c r="AG874" s="115"/>
      <c r="AH874" s="115"/>
      <c r="AI874" s="115"/>
      <c r="AJ874" s="115"/>
      <c r="AK874" s="115"/>
      <c r="AL874" s="115"/>
      <c r="AM874" s="115"/>
      <c r="AN874" s="115"/>
      <c r="AO874" s="115"/>
      <c r="AP874" s="115"/>
      <c r="AQ874" s="115"/>
      <c r="AR874" s="115"/>
      <c r="AS874" s="115"/>
      <c r="AT874" s="115"/>
      <c r="AU874" s="115"/>
      <c r="AV874" s="115"/>
      <c r="AW874" s="115"/>
      <c r="AX874" s="115"/>
      <c r="AY874" s="115"/>
      <c r="AZ874" s="115"/>
      <c r="BA874" s="115"/>
      <c r="BB874" s="115"/>
      <c r="BC874" s="115"/>
      <c r="BD874" s="115"/>
      <c r="BE874" s="115"/>
      <c r="BF874" s="115"/>
      <c r="BG874" s="115"/>
      <c r="BH874" s="115"/>
      <c r="BI874" s="115"/>
      <c r="BJ874" s="115"/>
      <c r="BK874" s="115"/>
      <c r="BL874" s="115"/>
      <c r="BM874" s="115"/>
      <c r="BN874" s="115"/>
      <c r="BO874" s="115"/>
      <c r="BP874" s="114"/>
      <c r="BQ874" s="114"/>
      <c r="BR874" s="114"/>
    </row>
    <row r="875" ht="15.75" customHeight="1">
      <c r="A875" s="114"/>
      <c r="B875" s="114"/>
      <c r="C875" s="114"/>
      <c r="D875" s="114"/>
      <c r="E875" s="114"/>
      <c r="F875" s="114"/>
      <c r="G875" s="114"/>
      <c r="H875" s="115"/>
      <c r="I875" s="115"/>
      <c r="J875" s="115"/>
      <c r="K875" s="115"/>
      <c r="L875" s="115"/>
      <c r="M875" s="115"/>
      <c r="N875" s="115"/>
      <c r="O875" s="115"/>
      <c r="P875" s="115"/>
      <c r="Q875" s="115"/>
      <c r="R875" s="115"/>
      <c r="S875" s="115"/>
      <c r="T875" s="115"/>
      <c r="U875" s="115"/>
      <c r="V875" s="115"/>
      <c r="W875" s="115"/>
      <c r="X875" s="115"/>
      <c r="Y875" s="115"/>
      <c r="Z875" s="115"/>
      <c r="AA875" s="115"/>
      <c r="AB875" s="115"/>
      <c r="AC875" s="115"/>
      <c r="AD875" s="115"/>
      <c r="AE875" s="115"/>
      <c r="AF875" s="115"/>
      <c r="AG875" s="115"/>
      <c r="AH875" s="115"/>
      <c r="AI875" s="115"/>
      <c r="AJ875" s="115"/>
      <c r="AK875" s="115"/>
      <c r="AL875" s="115"/>
      <c r="AM875" s="115"/>
      <c r="AN875" s="115"/>
      <c r="AO875" s="115"/>
      <c r="AP875" s="115"/>
      <c r="AQ875" s="115"/>
      <c r="AR875" s="115"/>
      <c r="AS875" s="115"/>
      <c r="AT875" s="115"/>
      <c r="AU875" s="115"/>
      <c r="AV875" s="115"/>
      <c r="AW875" s="115"/>
      <c r="AX875" s="115"/>
      <c r="AY875" s="115"/>
      <c r="AZ875" s="115"/>
      <c r="BA875" s="115"/>
      <c r="BB875" s="115"/>
      <c r="BC875" s="115"/>
      <c r="BD875" s="115"/>
      <c r="BE875" s="115"/>
      <c r="BF875" s="115"/>
      <c r="BG875" s="115"/>
      <c r="BH875" s="115"/>
      <c r="BI875" s="115"/>
      <c r="BJ875" s="115"/>
      <c r="BK875" s="115"/>
      <c r="BL875" s="115"/>
      <c r="BM875" s="115"/>
      <c r="BN875" s="115"/>
      <c r="BO875" s="115"/>
      <c r="BP875" s="114"/>
      <c r="BQ875" s="114"/>
      <c r="BR875" s="114"/>
    </row>
    <row r="876" ht="15.75" customHeight="1">
      <c r="A876" s="114"/>
      <c r="B876" s="114"/>
      <c r="C876" s="114"/>
      <c r="D876" s="114"/>
      <c r="E876" s="114"/>
      <c r="F876" s="114"/>
      <c r="G876" s="114"/>
      <c r="H876" s="115"/>
      <c r="I876" s="115"/>
      <c r="J876" s="115"/>
      <c r="K876" s="115"/>
      <c r="L876" s="115"/>
      <c r="M876" s="115"/>
      <c r="N876" s="115"/>
      <c r="O876" s="115"/>
      <c r="P876" s="115"/>
      <c r="Q876" s="115"/>
      <c r="R876" s="115"/>
      <c r="S876" s="115"/>
      <c r="T876" s="115"/>
      <c r="U876" s="115"/>
      <c r="V876" s="115"/>
      <c r="W876" s="115"/>
      <c r="X876" s="115"/>
      <c r="Y876" s="115"/>
      <c r="Z876" s="115"/>
      <c r="AA876" s="115"/>
      <c r="AB876" s="115"/>
      <c r="AC876" s="115"/>
      <c r="AD876" s="115"/>
      <c r="AE876" s="115"/>
      <c r="AF876" s="115"/>
      <c r="AG876" s="115"/>
      <c r="AH876" s="115"/>
      <c r="AI876" s="115"/>
      <c r="AJ876" s="115"/>
      <c r="AK876" s="115"/>
      <c r="AL876" s="115"/>
      <c r="AM876" s="115"/>
      <c r="AN876" s="115"/>
      <c r="AO876" s="115"/>
      <c r="AP876" s="115"/>
      <c r="AQ876" s="115"/>
      <c r="AR876" s="115"/>
      <c r="AS876" s="115"/>
      <c r="AT876" s="115"/>
      <c r="AU876" s="115"/>
      <c r="AV876" s="115"/>
      <c r="AW876" s="115"/>
      <c r="AX876" s="115"/>
      <c r="AY876" s="115"/>
      <c r="AZ876" s="115"/>
      <c r="BA876" s="115"/>
      <c r="BB876" s="115"/>
      <c r="BC876" s="115"/>
      <c r="BD876" s="115"/>
      <c r="BE876" s="115"/>
      <c r="BF876" s="115"/>
      <c r="BG876" s="115"/>
      <c r="BH876" s="115"/>
      <c r="BI876" s="115"/>
      <c r="BJ876" s="115"/>
      <c r="BK876" s="115"/>
      <c r="BL876" s="115"/>
      <c r="BM876" s="115"/>
      <c r="BN876" s="115"/>
      <c r="BO876" s="115"/>
      <c r="BP876" s="114"/>
      <c r="BQ876" s="114"/>
      <c r="BR876" s="114"/>
    </row>
    <row r="877" ht="15.75" customHeight="1">
      <c r="A877" s="114"/>
      <c r="B877" s="114"/>
      <c r="C877" s="114"/>
      <c r="D877" s="114"/>
      <c r="E877" s="114"/>
      <c r="F877" s="114"/>
      <c r="G877" s="114"/>
      <c r="H877" s="115"/>
      <c r="I877" s="115"/>
      <c r="J877" s="115"/>
      <c r="K877" s="115"/>
      <c r="L877" s="115"/>
      <c r="M877" s="115"/>
      <c r="N877" s="115"/>
      <c r="O877" s="115"/>
      <c r="P877" s="115"/>
      <c r="Q877" s="115"/>
      <c r="R877" s="115"/>
      <c r="S877" s="115"/>
      <c r="T877" s="115"/>
      <c r="U877" s="115"/>
      <c r="V877" s="115"/>
      <c r="W877" s="115"/>
      <c r="X877" s="115"/>
      <c r="Y877" s="115"/>
      <c r="Z877" s="115"/>
      <c r="AA877" s="115"/>
      <c r="AB877" s="115"/>
      <c r="AC877" s="115"/>
      <c r="AD877" s="115"/>
      <c r="AE877" s="115"/>
      <c r="AF877" s="115"/>
      <c r="AG877" s="115"/>
      <c r="AH877" s="115"/>
      <c r="AI877" s="115"/>
      <c r="AJ877" s="115"/>
      <c r="AK877" s="115"/>
      <c r="AL877" s="115"/>
      <c r="AM877" s="115"/>
      <c r="AN877" s="115"/>
      <c r="AO877" s="115"/>
      <c r="AP877" s="115"/>
      <c r="AQ877" s="115"/>
      <c r="AR877" s="115"/>
      <c r="AS877" s="115"/>
      <c r="AT877" s="115"/>
      <c r="AU877" s="115"/>
      <c r="AV877" s="115"/>
      <c r="AW877" s="115"/>
      <c r="AX877" s="115"/>
      <c r="AY877" s="115"/>
      <c r="AZ877" s="115"/>
      <c r="BA877" s="115"/>
      <c r="BB877" s="115"/>
      <c r="BC877" s="115"/>
      <c r="BD877" s="115"/>
      <c r="BE877" s="115"/>
      <c r="BF877" s="115"/>
      <c r="BG877" s="115"/>
      <c r="BH877" s="115"/>
      <c r="BI877" s="115"/>
      <c r="BJ877" s="115"/>
      <c r="BK877" s="115"/>
      <c r="BL877" s="115"/>
      <c r="BM877" s="115"/>
      <c r="BN877" s="115"/>
      <c r="BO877" s="115"/>
      <c r="BP877" s="114"/>
      <c r="BQ877" s="114"/>
      <c r="BR877" s="114"/>
    </row>
    <row r="878" ht="15.75" customHeight="1">
      <c r="A878" s="114"/>
      <c r="B878" s="114"/>
      <c r="C878" s="114"/>
      <c r="D878" s="114"/>
      <c r="E878" s="114"/>
      <c r="F878" s="114"/>
      <c r="G878" s="114"/>
      <c r="H878" s="115"/>
      <c r="I878" s="115"/>
      <c r="J878" s="115"/>
      <c r="K878" s="115"/>
      <c r="L878" s="115"/>
      <c r="M878" s="115"/>
      <c r="N878" s="115"/>
      <c r="O878" s="115"/>
      <c r="P878" s="115"/>
      <c r="Q878" s="115"/>
      <c r="R878" s="115"/>
      <c r="S878" s="115"/>
      <c r="T878" s="115"/>
      <c r="U878" s="115"/>
      <c r="V878" s="115"/>
      <c r="W878" s="115"/>
      <c r="X878" s="115"/>
      <c r="Y878" s="115"/>
      <c r="Z878" s="115"/>
      <c r="AA878" s="115"/>
      <c r="AB878" s="115"/>
      <c r="AC878" s="115"/>
      <c r="AD878" s="115"/>
      <c r="AE878" s="115"/>
      <c r="AF878" s="115"/>
      <c r="AG878" s="115"/>
      <c r="AH878" s="115"/>
      <c r="AI878" s="115"/>
      <c r="AJ878" s="115"/>
      <c r="AK878" s="115"/>
      <c r="AL878" s="115"/>
      <c r="AM878" s="115"/>
      <c r="AN878" s="115"/>
      <c r="AO878" s="115"/>
      <c r="AP878" s="115"/>
      <c r="AQ878" s="115"/>
      <c r="AR878" s="115"/>
      <c r="AS878" s="115"/>
      <c r="AT878" s="115"/>
      <c r="AU878" s="115"/>
      <c r="AV878" s="115"/>
      <c r="AW878" s="115"/>
      <c r="AX878" s="115"/>
      <c r="AY878" s="115"/>
      <c r="AZ878" s="115"/>
      <c r="BA878" s="115"/>
      <c r="BB878" s="115"/>
      <c r="BC878" s="115"/>
      <c r="BD878" s="115"/>
      <c r="BE878" s="115"/>
      <c r="BF878" s="115"/>
      <c r="BG878" s="115"/>
      <c r="BH878" s="115"/>
      <c r="BI878" s="115"/>
      <c r="BJ878" s="115"/>
      <c r="BK878" s="115"/>
      <c r="BL878" s="115"/>
      <c r="BM878" s="115"/>
      <c r="BN878" s="115"/>
      <c r="BO878" s="115"/>
      <c r="BP878" s="114"/>
      <c r="BQ878" s="114"/>
      <c r="BR878" s="114"/>
    </row>
    <row r="879" ht="15.75" customHeight="1">
      <c r="A879" s="114"/>
      <c r="B879" s="114"/>
      <c r="C879" s="114"/>
      <c r="D879" s="114"/>
      <c r="E879" s="114"/>
      <c r="F879" s="114"/>
      <c r="G879" s="114"/>
      <c r="H879" s="115"/>
      <c r="I879" s="115"/>
      <c r="J879" s="115"/>
      <c r="K879" s="115"/>
      <c r="L879" s="115"/>
      <c r="M879" s="115"/>
      <c r="N879" s="115"/>
      <c r="O879" s="115"/>
      <c r="P879" s="115"/>
      <c r="Q879" s="115"/>
      <c r="R879" s="115"/>
      <c r="S879" s="115"/>
      <c r="T879" s="115"/>
      <c r="U879" s="115"/>
      <c r="V879" s="115"/>
      <c r="W879" s="115"/>
      <c r="X879" s="115"/>
      <c r="Y879" s="115"/>
      <c r="Z879" s="115"/>
      <c r="AA879" s="115"/>
      <c r="AB879" s="115"/>
      <c r="AC879" s="115"/>
      <c r="AD879" s="115"/>
      <c r="AE879" s="115"/>
      <c r="AF879" s="115"/>
      <c r="AG879" s="115"/>
      <c r="AH879" s="115"/>
      <c r="AI879" s="115"/>
      <c r="AJ879" s="115"/>
      <c r="AK879" s="115"/>
      <c r="AL879" s="115"/>
      <c r="AM879" s="115"/>
      <c r="AN879" s="115"/>
      <c r="AO879" s="115"/>
      <c r="AP879" s="115"/>
      <c r="AQ879" s="115"/>
      <c r="AR879" s="115"/>
      <c r="AS879" s="115"/>
      <c r="AT879" s="115"/>
      <c r="AU879" s="115"/>
      <c r="AV879" s="115"/>
      <c r="AW879" s="115"/>
      <c r="AX879" s="115"/>
      <c r="AY879" s="115"/>
      <c r="AZ879" s="115"/>
      <c r="BA879" s="115"/>
      <c r="BB879" s="115"/>
      <c r="BC879" s="115"/>
      <c r="BD879" s="115"/>
      <c r="BE879" s="115"/>
      <c r="BF879" s="115"/>
      <c r="BG879" s="115"/>
      <c r="BH879" s="115"/>
      <c r="BI879" s="115"/>
      <c r="BJ879" s="115"/>
      <c r="BK879" s="115"/>
      <c r="BL879" s="115"/>
      <c r="BM879" s="115"/>
      <c r="BN879" s="115"/>
      <c r="BO879" s="115"/>
      <c r="BP879" s="114"/>
      <c r="BQ879" s="114"/>
      <c r="BR879" s="114"/>
    </row>
    <row r="880" ht="15.75" customHeight="1">
      <c r="A880" s="114"/>
      <c r="B880" s="114"/>
      <c r="C880" s="114"/>
      <c r="D880" s="114"/>
      <c r="E880" s="114"/>
      <c r="F880" s="114"/>
      <c r="G880" s="114"/>
      <c r="H880" s="115"/>
      <c r="I880" s="115"/>
      <c r="J880" s="115"/>
      <c r="K880" s="115"/>
      <c r="L880" s="115"/>
      <c r="M880" s="115"/>
      <c r="N880" s="115"/>
      <c r="O880" s="115"/>
      <c r="P880" s="115"/>
      <c r="Q880" s="115"/>
      <c r="R880" s="115"/>
      <c r="S880" s="115"/>
      <c r="T880" s="115"/>
      <c r="U880" s="115"/>
      <c r="V880" s="115"/>
      <c r="W880" s="115"/>
      <c r="X880" s="115"/>
      <c r="Y880" s="115"/>
      <c r="Z880" s="115"/>
      <c r="AA880" s="115"/>
      <c r="AB880" s="115"/>
      <c r="AC880" s="115"/>
      <c r="AD880" s="115"/>
      <c r="AE880" s="115"/>
      <c r="AF880" s="115"/>
      <c r="AG880" s="115"/>
      <c r="AH880" s="115"/>
      <c r="AI880" s="115"/>
      <c r="AJ880" s="115"/>
      <c r="AK880" s="115"/>
      <c r="AL880" s="115"/>
      <c r="AM880" s="115"/>
      <c r="AN880" s="115"/>
      <c r="AO880" s="115"/>
      <c r="AP880" s="115"/>
      <c r="AQ880" s="115"/>
      <c r="AR880" s="115"/>
      <c r="AS880" s="115"/>
      <c r="AT880" s="115"/>
      <c r="AU880" s="115"/>
      <c r="AV880" s="115"/>
      <c r="AW880" s="115"/>
      <c r="AX880" s="115"/>
      <c r="AY880" s="115"/>
      <c r="AZ880" s="115"/>
      <c r="BA880" s="115"/>
      <c r="BB880" s="115"/>
      <c r="BC880" s="115"/>
      <c r="BD880" s="115"/>
      <c r="BE880" s="115"/>
      <c r="BF880" s="115"/>
      <c r="BG880" s="115"/>
      <c r="BH880" s="115"/>
      <c r="BI880" s="115"/>
      <c r="BJ880" s="115"/>
      <c r="BK880" s="115"/>
      <c r="BL880" s="115"/>
      <c r="BM880" s="115"/>
      <c r="BN880" s="115"/>
      <c r="BO880" s="115"/>
      <c r="BP880" s="114"/>
      <c r="BQ880" s="114"/>
      <c r="BR880" s="114"/>
    </row>
    <row r="881" ht="15.75" customHeight="1">
      <c r="A881" s="114"/>
      <c r="B881" s="114"/>
      <c r="C881" s="114"/>
      <c r="D881" s="114"/>
      <c r="E881" s="114"/>
      <c r="F881" s="114"/>
      <c r="G881" s="114"/>
      <c r="H881" s="115"/>
      <c r="I881" s="115"/>
      <c r="J881" s="115"/>
      <c r="K881" s="115"/>
      <c r="L881" s="115"/>
      <c r="M881" s="115"/>
      <c r="N881" s="115"/>
      <c r="O881" s="115"/>
      <c r="P881" s="115"/>
      <c r="Q881" s="115"/>
      <c r="R881" s="115"/>
      <c r="S881" s="115"/>
      <c r="T881" s="115"/>
      <c r="U881" s="115"/>
      <c r="V881" s="115"/>
      <c r="W881" s="115"/>
      <c r="X881" s="115"/>
      <c r="Y881" s="115"/>
      <c r="Z881" s="115"/>
      <c r="AA881" s="115"/>
      <c r="AB881" s="115"/>
      <c r="AC881" s="115"/>
      <c r="AD881" s="115"/>
      <c r="AE881" s="115"/>
      <c r="AF881" s="115"/>
      <c r="AG881" s="115"/>
      <c r="AH881" s="115"/>
      <c r="AI881" s="115"/>
      <c r="AJ881" s="115"/>
      <c r="AK881" s="115"/>
      <c r="AL881" s="115"/>
      <c r="AM881" s="115"/>
      <c r="AN881" s="115"/>
      <c r="AO881" s="115"/>
      <c r="AP881" s="115"/>
      <c r="AQ881" s="115"/>
      <c r="AR881" s="115"/>
      <c r="AS881" s="115"/>
      <c r="AT881" s="115"/>
      <c r="AU881" s="115"/>
      <c r="AV881" s="115"/>
      <c r="AW881" s="115"/>
      <c r="AX881" s="115"/>
      <c r="AY881" s="115"/>
      <c r="AZ881" s="115"/>
      <c r="BA881" s="115"/>
      <c r="BB881" s="115"/>
      <c r="BC881" s="115"/>
      <c r="BD881" s="115"/>
      <c r="BE881" s="115"/>
      <c r="BF881" s="115"/>
      <c r="BG881" s="115"/>
      <c r="BH881" s="115"/>
      <c r="BI881" s="115"/>
      <c r="BJ881" s="115"/>
      <c r="BK881" s="115"/>
      <c r="BL881" s="115"/>
      <c r="BM881" s="115"/>
      <c r="BN881" s="115"/>
      <c r="BO881" s="115"/>
      <c r="BP881" s="114"/>
      <c r="BQ881" s="114"/>
      <c r="BR881" s="114"/>
    </row>
    <row r="882" ht="15.75" customHeight="1">
      <c r="A882" s="114"/>
      <c r="B882" s="114"/>
      <c r="C882" s="114"/>
      <c r="D882" s="114"/>
      <c r="E882" s="114"/>
      <c r="F882" s="114"/>
      <c r="G882" s="114"/>
      <c r="H882" s="115"/>
      <c r="I882" s="115"/>
      <c r="J882" s="115"/>
      <c r="K882" s="115"/>
      <c r="L882" s="115"/>
      <c r="M882" s="115"/>
      <c r="N882" s="115"/>
      <c r="O882" s="115"/>
      <c r="P882" s="115"/>
      <c r="Q882" s="115"/>
      <c r="R882" s="115"/>
      <c r="S882" s="115"/>
      <c r="T882" s="115"/>
      <c r="U882" s="115"/>
      <c r="V882" s="115"/>
      <c r="W882" s="115"/>
      <c r="X882" s="115"/>
      <c r="Y882" s="115"/>
      <c r="Z882" s="115"/>
      <c r="AA882" s="115"/>
      <c r="AB882" s="115"/>
      <c r="AC882" s="115"/>
      <c r="AD882" s="115"/>
      <c r="AE882" s="115"/>
      <c r="AF882" s="115"/>
      <c r="AG882" s="115"/>
      <c r="AH882" s="115"/>
      <c r="AI882" s="115"/>
      <c r="AJ882" s="115"/>
      <c r="AK882" s="115"/>
      <c r="AL882" s="115"/>
      <c r="AM882" s="115"/>
      <c r="AN882" s="115"/>
      <c r="AO882" s="115"/>
      <c r="AP882" s="115"/>
      <c r="AQ882" s="115"/>
      <c r="AR882" s="115"/>
      <c r="AS882" s="115"/>
      <c r="AT882" s="115"/>
      <c r="AU882" s="115"/>
      <c r="AV882" s="115"/>
      <c r="AW882" s="115"/>
      <c r="AX882" s="115"/>
      <c r="AY882" s="115"/>
      <c r="AZ882" s="115"/>
      <c r="BA882" s="115"/>
      <c r="BB882" s="115"/>
      <c r="BC882" s="115"/>
      <c r="BD882" s="115"/>
      <c r="BE882" s="115"/>
      <c r="BF882" s="115"/>
      <c r="BG882" s="115"/>
      <c r="BH882" s="115"/>
      <c r="BI882" s="115"/>
      <c r="BJ882" s="115"/>
      <c r="BK882" s="115"/>
      <c r="BL882" s="115"/>
      <c r="BM882" s="115"/>
      <c r="BN882" s="115"/>
      <c r="BO882" s="115"/>
      <c r="BP882" s="114"/>
      <c r="BQ882" s="114"/>
      <c r="BR882" s="114"/>
    </row>
    <row r="883" ht="15.75" customHeight="1">
      <c r="A883" s="114"/>
      <c r="B883" s="114"/>
      <c r="C883" s="114"/>
      <c r="D883" s="114"/>
      <c r="E883" s="114"/>
      <c r="F883" s="114"/>
      <c r="G883" s="114"/>
      <c r="H883" s="115"/>
      <c r="I883" s="115"/>
      <c r="J883" s="115"/>
      <c r="K883" s="115"/>
      <c r="L883" s="115"/>
      <c r="M883" s="115"/>
      <c r="N883" s="115"/>
      <c r="O883" s="115"/>
      <c r="P883" s="115"/>
      <c r="Q883" s="115"/>
      <c r="R883" s="115"/>
      <c r="S883" s="115"/>
      <c r="T883" s="115"/>
      <c r="U883" s="115"/>
      <c r="V883" s="115"/>
      <c r="W883" s="115"/>
      <c r="X883" s="115"/>
      <c r="Y883" s="115"/>
      <c r="Z883" s="115"/>
      <c r="AA883" s="115"/>
      <c r="AB883" s="115"/>
      <c r="AC883" s="115"/>
      <c r="AD883" s="115"/>
      <c r="AE883" s="115"/>
      <c r="AF883" s="115"/>
      <c r="AG883" s="115"/>
      <c r="AH883" s="115"/>
      <c r="AI883" s="115"/>
      <c r="AJ883" s="115"/>
      <c r="AK883" s="115"/>
      <c r="AL883" s="115"/>
      <c r="AM883" s="115"/>
      <c r="AN883" s="115"/>
      <c r="AO883" s="115"/>
      <c r="AP883" s="115"/>
      <c r="AQ883" s="115"/>
      <c r="AR883" s="115"/>
      <c r="AS883" s="115"/>
      <c r="AT883" s="115"/>
      <c r="AU883" s="115"/>
      <c r="AV883" s="115"/>
      <c r="AW883" s="115"/>
      <c r="AX883" s="115"/>
      <c r="AY883" s="115"/>
      <c r="AZ883" s="115"/>
      <c r="BA883" s="115"/>
      <c r="BB883" s="115"/>
      <c r="BC883" s="115"/>
      <c r="BD883" s="115"/>
      <c r="BE883" s="115"/>
      <c r="BF883" s="115"/>
      <c r="BG883" s="115"/>
      <c r="BH883" s="115"/>
      <c r="BI883" s="115"/>
      <c r="BJ883" s="115"/>
      <c r="BK883" s="115"/>
      <c r="BL883" s="115"/>
      <c r="BM883" s="115"/>
      <c r="BN883" s="115"/>
      <c r="BO883" s="115"/>
      <c r="BP883" s="114"/>
      <c r="BQ883" s="114"/>
      <c r="BR883" s="114"/>
    </row>
    <row r="884" ht="15.75" customHeight="1">
      <c r="A884" s="114"/>
      <c r="B884" s="114"/>
      <c r="C884" s="114"/>
      <c r="D884" s="114"/>
      <c r="E884" s="114"/>
      <c r="F884" s="114"/>
      <c r="G884" s="114"/>
      <c r="H884" s="115"/>
      <c r="I884" s="115"/>
      <c r="J884" s="115"/>
      <c r="K884" s="115"/>
      <c r="L884" s="115"/>
      <c r="M884" s="115"/>
      <c r="N884" s="115"/>
      <c r="O884" s="115"/>
      <c r="P884" s="115"/>
      <c r="Q884" s="115"/>
      <c r="R884" s="115"/>
      <c r="S884" s="115"/>
      <c r="T884" s="115"/>
      <c r="U884" s="115"/>
      <c r="V884" s="115"/>
      <c r="W884" s="115"/>
      <c r="X884" s="115"/>
      <c r="Y884" s="115"/>
      <c r="Z884" s="115"/>
      <c r="AA884" s="115"/>
      <c r="AB884" s="115"/>
      <c r="AC884" s="115"/>
      <c r="AD884" s="115"/>
      <c r="AE884" s="115"/>
      <c r="AF884" s="115"/>
      <c r="AG884" s="115"/>
      <c r="AH884" s="115"/>
      <c r="AI884" s="115"/>
      <c r="AJ884" s="115"/>
      <c r="AK884" s="115"/>
      <c r="AL884" s="115"/>
      <c r="AM884" s="115"/>
      <c r="AN884" s="115"/>
      <c r="AO884" s="115"/>
      <c r="AP884" s="115"/>
      <c r="AQ884" s="115"/>
      <c r="AR884" s="115"/>
      <c r="AS884" s="115"/>
      <c r="AT884" s="115"/>
      <c r="AU884" s="115"/>
      <c r="AV884" s="115"/>
      <c r="AW884" s="115"/>
      <c r="AX884" s="115"/>
      <c r="AY884" s="115"/>
      <c r="AZ884" s="115"/>
      <c r="BA884" s="115"/>
      <c r="BB884" s="115"/>
      <c r="BC884" s="115"/>
      <c r="BD884" s="115"/>
      <c r="BE884" s="115"/>
      <c r="BF884" s="115"/>
      <c r="BG884" s="115"/>
      <c r="BH884" s="115"/>
      <c r="BI884" s="115"/>
      <c r="BJ884" s="115"/>
      <c r="BK884" s="115"/>
      <c r="BL884" s="115"/>
      <c r="BM884" s="115"/>
      <c r="BN884" s="115"/>
      <c r="BO884" s="115"/>
      <c r="BP884" s="114"/>
      <c r="BQ884" s="114"/>
      <c r="BR884" s="114"/>
    </row>
    <row r="885" ht="15.75" customHeight="1">
      <c r="A885" s="114"/>
      <c r="B885" s="114"/>
      <c r="C885" s="114"/>
      <c r="D885" s="114"/>
      <c r="E885" s="114"/>
      <c r="F885" s="114"/>
      <c r="G885" s="114"/>
      <c r="H885" s="115"/>
      <c r="I885" s="115"/>
      <c r="J885" s="115"/>
      <c r="K885" s="115"/>
      <c r="L885" s="115"/>
      <c r="M885" s="115"/>
      <c r="N885" s="115"/>
      <c r="O885" s="115"/>
      <c r="P885" s="115"/>
      <c r="Q885" s="115"/>
      <c r="R885" s="115"/>
      <c r="S885" s="115"/>
      <c r="T885" s="115"/>
      <c r="U885" s="115"/>
      <c r="V885" s="115"/>
      <c r="W885" s="115"/>
      <c r="X885" s="115"/>
      <c r="Y885" s="115"/>
      <c r="Z885" s="115"/>
      <c r="AA885" s="115"/>
      <c r="AB885" s="115"/>
      <c r="AC885" s="115"/>
      <c r="AD885" s="115"/>
      <c r="AE885" s="115"/>
      <c r="AF885" s="115"/>
      <c r="AG885" s="115"/>
      <c r="AH885" s="115"/>
      <c r="AI885" s="115"/>
      <c r="AJ885" s="115"/>
      <c r="AK885" s="115"/>
      <c r="AL885" s="115"/>
      <c r="AM885" s="115"/>
      <c r="AN885" s="115"/>
      <c r="AO885" s="115"/>
      <c r="AP885" s="115"/>
      <c r="AQ885" s="115"/>
      <c r="AR885" s="115"/>
      <c r="AS885" s="115"/>
      <c r="AT885" s="115"/>
      <c r="AU885" s="115"/>
      <c r="AV885" s="115"/>
      <c r="AW885" s="115"/>
      <c r="AX885" s="115"/>
      <c r="AY885" s="115"/>
      <c r="AZ885" s="115"/>
      <c r="BA885" s="115"/>
      <c r="BB885" s="115"/>
      <c r="BC885" s="115"/>
      <c r="BD885" s="115"/>
      <c r="BE885" s="115"/>
      <c r="BF885" s="115"/>
      <c r="BG885" s="115"/>
      <c r="BH885" s="115"/>
      <c r="BI885" s="115"/>
      <c r="BJ885" s="115"/>
      <c r="BK885" s="115"/>
      <c r="BL885" s="115"/>
      <c r="BM885" s="115"/>
      <c r="BN885" s="115"/>
      <c r="BO885" s="115"/>
      <c r="BP885" s="114"/>
      <c r="BQ885" s="114"/>
      <c r="BR885" s="114"/>
    </row>
    <row r="886" ht="15.75" customHeight="1">
      <c r="A886" s="114"/>
      <c r="B886" s="114"/>
      <c r="C886" s="114"/>
      <c r="D886" s="114"/>
      <c r="E886" s="114"/>
      <c r="F886" s="114"/>
      <c r="G886" s="114"/>
      <c r="H886" s="115"/>
      <c r="I886" s="115"/>
      <c r="J886" s="115"/>
      <c r="K886" s="115"/>
      <c r="L886" s="115"/>
      <c r="M886" s="115"/>
      <c r="N886" s="115"/>
      <c r="O886" s="115"/>
      <c r="P886" s="115"/>
      <c r="Q886" s="115"/>
      <c r="R886" s="115"/>
      <c r="S886" s="115"/>
      <c r="T886" s="115"/>
      <c r="U886" s="115"/>
      <c r="V886" s="115"/>
      <c r="W886" s="115"/>
      <c r="X886" s="115"/>
      <c r="Y886" s="115"/>
      <c r="Z886" s="115"/>
      <c r="AA886" s="115"/>
      <c r="AB886" s="115"/>
      <c r="AC886" s="115"/>
      <c r="AD886" s="115"/>
      <c r="AE886" s="115"/>
      <c r="AF886" s="115"/>
      <c r="AG886" s="115"/>
      <c r="AH886" s="115"/>
      <c r="AI886" s="115"/>
      <c r="AJ886" s="115"/>
      <c r="AK886" s="115"/>
      <c r="AL886" s="115"/>
      <c r="AM886" s="115"/>
      <c r="AN886" s="115"/>
      <c r="AO886" s="115"/>
      <c r="AP886" s="115"/>
      <c r="AQ886" s="115"/>
      <c r="AR886" s="115"/>
      <c r="AS886" s="115"/>
      <c r="AT886" s="115"/>
      <c r="AU886" s="115"/>
      <c r="AV886" s="115"/>
      <c r="AW886" s="115"/>
      <c r="AX886" s="115"/>
      <c r="AY886" s="115"/>
      <c r="AZ886" s="115"/>
      <c r="BA886" s="115"/>
      <c r="BB886" s="115"/>
      <c r="BC886" s="115"/>
      <c r="BD886" s="115"/>
      <c r="BE886" s="115"/>
      <c r="BF886" s="115"/>
      <c r="BG886" s="115"/>
      <c r="BH886" s="115"/>
      <c r="BI886" s="115"/>
      <c r="BJ886" s="115"/>
      <c r="BK886" s="115"/>
      <c r="BL886" s="115"/>
      <c r="BM886" s="115"/>
      <c r="BN886" s="115"/>
      <c r="BO886" s="115"/>
      <c r="BP886" s="114"/>
      <c r="BQ886" s="114"/>
      <c r="BR886" s="114"/>
    </row>
    <row r="887" ht="15.75" customHeight="1">
      <c r="A887" s="114"/>
      <c r="B887" s="114"/>
      <c r="C887" s="114"/>
      <c r="D887" s="114"/>
      <c r="E887" s="114"/>
      <c r="F887" s="114"/>
      <c r="G887" s="114"/>
      <c r="H887" s="115"/>
      <c r="I887" s="115"/>
      <c r="J887" s="115"/>
      <c r="K887" s="115"/>
      <c r="L887" s="115"/>
      <c r="M887" s="115"/>
      <c r="N887" s="115"/>
      <c r="O887" s="115"/>
      <c r="P887" s="115"/>
      <c r="Q887" s="115"/>
      <c r="R887" s="115"/>
      <c r="S887" s="115"/>
      <c r="T887" s="115"/>
      <c r="U887" s="115"/>
      <c r="V887" s="115"/>
      <c r="W887" s="115"/>
      <c r="X887" s="115"/>
      <c r="Y887" s="115"/>
      <c r="Z887" s="115"/>
      <c r="AA887" s="115"/>
      <c r="AB887" s="115"/>
      <c r="AC887" s="115"/>
      <c r="AD887" s="115"/>
      <c r="AE887" s="115"/>
      <c r="AF887" s="115"/>
      <c r="AG887" s="115"/>
      <c r="AH887" s="115"/>
      <c r="AI887" s="115"/>
      <c r="AJ887" s="115"/>
      <c r="AK887" s="115"/>
      <c r="AL887" s="115"/>
      <c r="AM887" s="115"/>
      <c r="AN887" s="115"/>
      <c r="AO887" s="115"/>
      <c r="AP887" s="115"/>
      <c r="AQ887" s="115"/>
      <c r="AR887" s="115"/>
      <c r="AS887" s="115"/>
      <c r="AT887" s="115"/>
      <c r="AU887" s="115"/>
      <c r="AV887" s="115"/>
      <c r="AW887" s="115"/>
      <c r="AX887" s="115"/>
      <c r="AY887" s="115"/>
      <c r="AZ887" s="115"/>
      <c r="BA887" s="115"/>
      <c r="BB887" s="115"/>
      <c r="BC887" s="115"/>
      <c r="BD887" s="115"/>
      <c r="BE887" s="115"/>
      <c r="BF887" s="115"/>
      <c r="BG887" s="115"/>
      <c r="BH887" s="115"/>
      <c r="BI887" s="115"/>
      <c r="BJ887" s="115"/>
      <c r="BK887" s="115"/>
      <c r="BL887" s="115"/>
      <c r="BM887" s="115"/>
      <c r="BN887" s="115"/>
      <c r="BO887" s="115"/>
      <c r="BP887" s="114"/>
      <c r="BQ887" s="114"/>
      <c r="BR887" s="114"/>
    </row>
    <row r="888" ht="15.75" customHeight="1">
      <c r="A888" s="114"/>
      <c r="B888" s="114"/>
      <c r="C888" s="114"/>
      <c r="D888" s="114"/>
      <c r="E888" s="114"/>
      <c r="F888" s="114"/>
      <c r="G888" s="114"/>
      <c r="H888" s="115"/>
      <c r="I888" s="115"/>
      <c r="J888" s="115"/>
      <c r="K888" s="115"/>
      <c r="L888" s="115"/>
      <c r="M888" s="115"/>
      <c r="N888" s="115"/>
      <c r="O888" s="115"/>
      <c r="P888" s="115"/>
      <c r="Q888" s="115"/>
      <c r="R888" s="115"/>
      <c r="S888" s="115"/>
      <c r="T888" s="115"/>
      <c r="U888" s="115"/>
      <c r="V888" s="115"/>
      <c r="W888" s="115"/>
      <c r="X888" s="115"/>
      <c r="Y888" s="115"/>
      <c r="Z888" s="115"/>
      <c r="AA888" s="115"/>
      <c r="AB888" s="115"/>
      <c r="AC888" s="115"/>
      <c r="AD888" s="115"/>
      <c r="AE888" s="115"/>
      <c r="AF888" s="115"/>
      <c r="AG888" s="115"/>
      <c r="AH888" s="115"/>
      <c r="AI888" s="115"/>
      <c r="AJ888" s="115"/>
      <c r="AK888" s="115"/>
      <c r="AL888" s="115"/>
      <c r="AM888" s="115"/>
      <c r="AN888" s="115"/>
      <c r="AO888" s="115"/>
      <c r="AP888" s="115"/>
      <c r="AQ888" s="115"/>
      <c r="AR888" s="115"/>
      <c r="AS888" s="115"/>
      <c r="AT888" s="115"/>
      <c r="AU888" s="115"/>
      <c r="AV888" s="115"/>
      <c r="AW888" s="115"/>
      <c r="AX888" s="115"/>
      <c r="AY888" s="115"/>
      <c r="AZ888" s="115"/>
      <c r="BA888" s="115"/>
      <c r="BB888" s="115"/>
      <c r="BC888" s="115"/>
      <c r="BD888" s="115"/>
      <c r="BE888" s="115"/>
      <c r="BF888" s="115"/>
      <c r="BG888" s="115"/>
      <c r="BH888" s="115"/>
      <c r="BI888" s="115"/>
      <c r="BJ888" s="115"/>
      <c r="BK888" s="115"/>
      <c r="BL888" s="115"/>
      <c r="BM888" s="115"/>
      <c r="BN888" s="115"/>
      <c r="BO888" s="115"/>
      <c r="BP888" s="114"/>
      <c r="BQ888" s="114"/>
      <c r="BR888" s="114"/>
    </row>
    <row r="889" ht="15.75" customHeight="1">
      <c r="A889" s="114"/>
      <c r="B889" s="114"/>
      <c r="C889" s="114"/>
      <c r="D889" s="114"/>
      <c r="E889" s="114"/>
      <c r="F889" s="114"/>
      <c r="G889" s="114"/>
      <c r="H889" s="115"/>
      <c r="I889" s="115"/>
      <c r="J889" s="115"/>
      <c r="K889" s="115"/>
      <c r="L889" s="115"/>
      <c r="M889" s="115"/>
      <c r="N889" s="115"/>
      <c r="O889" s="115"/>
      <c r="P889" s="115"/>
      <c r="Q889" s="115"/>
      <c r="R889" s="115"/>
      <c r="S889" s="115"/>
      <c r="T889" s="115"/>
      <c r="U889" s="115"/>
      <c r="V889" s="115"/>
      <c r="W889" s="115"/>
      <c r="X889" s="115"/>
      <c r="Y889" s="115"/>
      <c r="Z889" s="115"/>
      <c r="AA889" s="115"/>
      <c r="AB889" s="115"/>
      <c r="AC889" s="115"/>
      <c r="AD889" s="115"/>
      <c r="AE889" s="115"/>
      <c r="AF889" s="115"/>
      <c r="AG889" s="115"/>
      <c r="AH889" s="115"/>
      <c r="AI889" s="115"/>
      <c r="AJ889" s="115"/>
      <c r="AK889" s="115"/>
      <c r="AL889" s="115"/>
      <c r="AM889" s="115"/>
      <c r="AN889" s="115"/>
      <c r="AO889" s="115"/>
      <c r="AP889" s="115"/>
      <c r="AQ889" s="115"/>
      <c r="AR889" s="115"/>
      <c r="AS889" s="115"/>
      <c r="AT889" s="115"/>
      <c r="AU889" s="115"/>
      <c r="AV889" s="115"/>
      <c r="AW889" s="115"/>
      <c r="AX889" s="115"/>
      <c r="AY889" s="115"/>
      <c r="AZ889" s="115"/>
      <c r="BA889" s="115"/>
      <c r="BB889" s="115"/>
      <c r="BC889" s="115"/>
      <c r="BD889" s="115"/>
      <c r="BE889" s="115"/>
      <c r="BF889" s="115"/>
      <c r="BG889" s="115"/>
      <c r="BH889" s="115"/>
      <c r="BI889" s="115"/>
      <c r="BJ889" s="115"/>
      <c r="BK889" s="115"/>
      <c r="BL889" s="115"/>
      <c r="BM889" s="115"/>
      <c r="BN889" s="115"/>
      <c r="BO889" s="115"/>
      <c r="BP889" s="114"/>
      <c r="BQ889" s="114"/>
      <c r="BR889" s="114"/>
    </row>
    <row r="890" ht="15.75" customHeight="1">
      <c r="A890" s="114"/>
      <c r="B890" s="114"/>
      <c r="C890" s="114"/>
      <c r="D890" s="114"/>
      <c r="E890" s="114"/>
      <c r="F890" s="114"/>
      <c r="G890" s="114"/>
      <c r="H890" s="115"/>
      <c r="I890" s="115"/>
      <c r="J890" s="115"/>
      <c r="K890" s="115"/>
      <c r="L890" s="115"/>
      <c r="M890" s="115"/>
      <c r="N890" s="115"/>
      <c r="O890" s="115"/>
      <c r="P890" s="115"/>
      <c r="Q890" s="115"/>
      <c r="R890" s="115"/>
      <c r="S890" s="115"/>
      <c r="T890" s="115"/>
      <c r="U890" s="115"/>
      <c r="V890" s="115"/>
      <c r="W890" s="115"/>
      <c r="X890" s="115"/>
      <c r="Y890" s="115"/>
      <c r="Z890" s="115"/>
      <c r="AA890" s="115"/>
      <c r="AB890" s="115"/>
      <c r="AC890" s="115"/>
      <c r="AD890" s="115"/>
      <c r="AE890" s="115"/>
      <c r="AF890" s="115"/>
      <c r="AG890" s="115"/>
      <c r="AH890" s="115"/>
      <c r="AI890" s="115"/>
      <c r="AJ890" s="115"/>
      <c r="AK890" s="115"/>
      <c r="AL890" s="115"/>
      <c r="AM890" s="115"/>
      <c r="AN890" s="115"/>
      <c r="AO890" s="115"/>
      <c r="AP890" s="115"/>
      <c r="AQ890" s="115"/>
      <c r="AR890" s="115"/>
      <c r="AS890" s="115"/>
      <c r="AT890" s="115"/>
      <c r="AU890" s="115"/>
      <c r="AV890" s="115"/>
      <c r="AW890" s="115"/>
      <c r="AX890" s="115"/>
      <c r="AY890" s="115"/>
      <c r="AZ890" s="115"/>
      <c r="BA890" s="115"/>
      <c r="BB890" s="115"/>
      <c r="BC890" s="115"/>
      <c r="BD890" s="115"/>
      <c r="BE890" s="115"/>
      <c r="BF890" s="115"/>
      <c r="BG890" s="115"/>
      <c r="BH890" s="115"/>
      <c r="BI890" s="115"/>
      <c r="BJ890" s="115"/>
      <c r="BK890" s="115"/>
      <c r="BL890" s="115"/>
      <c r="BM890" s="115"/>
      <c r="BN890" s="115"/>
      <c r="BO890" s="115"/>
      <c r="BP890" s="114"/>
      <c r="BQ890" s="114"/>
      <c r="BR890" s="114"/>
    </row>
    <row r="891" ht="15.75" customHeight="1">
      <c r="A891" s="114"/>
      <c r="B891" s="114"/>
      <c r="C891" s="114"/>
      <c r="D891" s="114"/>
      <c r="E891" s="114"/>
      <c r="F891" s="114"/>
      <c r="G891" s="114"/>
      <c r="H891" s="115"/>
      <c r="I891" s="115"/>
      <c r="J891" s="115"/>
      <c r="K891" s="115"/>
      <c r="L891" s="115"/>
      <c r="M891" s="115"/>
      <c r="N891" s="115"/>
      <c r="O891" s="115"/>
      <c r="P891" s="115"/>
      <c r="Q891" s="115"/>
      <c r="R891" s="115"/>
      <c r="S891" s="115"/>
      <c r="T891" s="115"/>
      <c r="U891" s="115"/>
      <c r="V891" s="115"/>
      <c r="W891" s="115"/>
      <c r="X891" s="115"/>
      <c r="Y891" s="115"/>
      <c r="Z891" s="115"/>
      <c r="AA891" s="115"/>
      <c r="AB891" s="115"/>
      <c r="AC891" s="115"/>
      <c r="AD891" s="115"/>
      <c r="AE891" s="115"/>
      <c r="AF891" s="115"/>
      <c r="AG891" s="115"/>
      <c r="AH891" s="115"/>
      <c r="AI891" s="115"/>
      <c r="AJ891" s="115"/>
      <c r="AK891" s="115"/>
      <c r="AL891" s="115"/>
      <c r="AM891" s="115"/>
      <c r="AN891" s="115"/>
      <c r="AO891" s="115"/>
      <c r="AP891" s="115"/>
      <c r="AQ891" s="115"/>
      <c r="AR891" s="115"/>
      <c r="AS891" s="115"/>
      <c r="AT891" s="115"/>
      <c r="AU891" s="115"/>
      <c r="AV891" s="115"/>
      <c r="AW891" s="115"/>
      <c r="AX891" s="115"/>
      <c r="AY891" s="115"/>
      <c r="AZ891" s="115"/>
      <c r="BA891" s="115"/>
      <c r="BB891" s="115"/>
      <c r="BC891" s="115"/>
      <c r="BD891" s="115"/>
      <c r="BE891" s="115"/>
      <c r="BF891" s="115"/>
      <c r="BG891" s="115"/>
      <c r="BH891" s="115"/>
      <c r="BI891" s="115"/>
      <c r="BJ891" s="115"/>
      <c r="BK891" s="115"/>
      <c r="BL891" s="115"/>
      <c r="BM891" s="115"/>
      <c r="BN891" s="115"/>
      <c r="BO891" s="115"/>
      <c r="BP891" s="114"/>
      <c r="BQ891" s="114"/>
      <c r="BR891" s="114"/>
    </row>
    <row r="892" ht="15.75" customHeight="1">
      <c r="A892" s="114"/>
      <c r="B892" s="114"/>
      <c r="C892" s="114"/>
      <c r="D892" s="114"/>
      <c r="E892" s="114"/>
      <c r="F892" s="114"/>
      <c r="G892" s="114"/>
      <c r="H892" s="115"/>
      <c r="I892" s="115"/>
      <c r="J892" s="115"/>
      <c r="K892" s="115"/>
      <c r="L892" s="115"/>
      <c r="M892" s="115"/>
      <c r="N892" s="115"/>
      <c r="O892" s="115"/>
      <c r="P892" s="115"/>
      <c r="Q892" s="115"/>
      <c r="R892" s="115"/>
      <c r="S892" s="115"/>
      <c r="T892" s="115"/>
      <c r="U892" s="115"/>
      <c r="V892" s="115"/>
      <c r="W892" s="115"/>
      <c r="X892" s="115"/>
      <c r="Y892" s="115"/>
      <c r="Z892" s="115"/>
      <c r="AA892" s="115"/>
      <c r="AB892" s="115"/>
      <c r="AC892" s="115"/>
      <c r="AD892" s="115"/>
      <c r="AE892" s="115"/>
      <c r="AF892" s="115"/>
      <c r="AG892" s="115"/>
      <c r="AH892" s="115"/>
      <c r="AI892" s="115"/>
      <c r="AJ892" s="115"/>
      <c r="AK892" s="115"/>
      <c r="AL892" s="115"/>
      <c r="AM892" s="115"/>
      <c r="AN892" s="115"/>
      <c r="AO892" s="115"/>
      <c r="AP892" s="115"/>
      <c r="AQ892" s="115"/>
      <c r="AR892" s="115"/>
      <c r="AS892" s="115"/>
      <c r="AT892" s="115"/>
      <c r="AU892" s="115"/>
      <c r="AV892" s="115"/>
      <c r="AW892" s="115"/>
      <c r="AX892" s="115"/>
      <c r="AY892" s="115"/>
      <c r="AZ892" s="115"/>
      <c r="BA892" s="115"/>
      <c r="BB892" s="115"/>
      <c r="BC892" s="115"/>
      <c r="BD892" s="115"/>
      <c r="BE892" s="115"/>
      <c r="BF892" s="115"/>
      <c r="BG892" s="115"/>
      <c r="BH892" s="115"/>
      <c r="BI892" s="115"/>
      <c r="BJ892" s="115"/>
      <c r="BK892" s="115"/>
      <c r="BL892" s="115"/>
      <c r="BM892" s="115"/>
      <c r="BN892" s="115"/>
      <c r="BO892" s="115"/>
      <c r="BP892" s="114"/>
      <c r="BQ892" s="114"/>
      <c r="BR892" s="114"/>
    </row>
    <row r="893" ht="15.75" customHeight="1">
      <c r="A893" s="114"/>
      <c r="B893" s="114"/>
      <c r="C893" s="114"/>
      <c r="D893" s="114"/>
      <c r="E893" s="114"/>
      <c r="F893" s="114"/>
      <c r="G893" s="114"/>
      <c r="H893" s="115"/>
      <c r="I893" s="115"/>
      <c r="J893" s="115"/>
      <c r="K893" s="115"/>
      <c r="L893" s="115"/>
      <c r="M893" s="115"/>
      <c r="N893" s="115"/>
      <c r="O893" s="115"/>
      <c r="P893" s="115"/>
      <c r="Q893" s="115"/>
      <c r="R893" s="115"/>
      <c r="S893" s="115"/>
      <c r="T893" s="115"/>
      <c r="U893" s="115"/>
      <c r="V893" s="115"/>
      <c r="W893" s="115"/>
      <c r="X893" s="115"/>
      <c r="Y893" s="115"/>
      <c r="Z893" s="115"/>
      <c r="AA893" s="115"/>
      <c r="AB893" s="115"/>
      <c r="AC893" s="115"/>
      <c r="AD893" s="115"/>
      <c r="AE893" s="115"/>
      <c r="AF893" s="115"/>
      <c r="AG893" s="115"/>
      <c r="AH893" s="115"/>
      <c r="AI893" s="115"/>
      <c r="AJ893" s="115"/>
      <c r="AK893" s="115"/>
      <c r="AL893" s="115"/>
      <c r="AM893" s="115"/>
      <c r="AN893" s="115"/>
      <c r="AO893" s="115"/>
      <c r="AP893" s="115"/>
      <c r="AQ893" s="115"/>
      <c r="AR893" s="115"/>
      <c r="AS893" s="115"/>
      <c r="AT893" s="115"/>
      <c r="AU893" s="115"/>
      <c r="AV893" s="115"/>
      <c r="AW893" s="115"/>
      <c r="AX893" s="115"/>
      <c r="AY893" s="115"/>
      <c r="AZ893" s="115"/>
      <c r="BA893" s="115"/>
      <c r="BB893" s="115"/>
      <c r="BC893" s="115"/>
      <c r="BD893" s="115"/>
      <c r="BE893" s="115"/>
      <c r="BF893" s="115"/>
      <c r="BG893" s="115"/>
      <c r="BH893" s="115"/>
      <c r="BI893" s="115"/>
      <c r="BJ893" s="115"/>
      <c r="BK893" s="115"/>
      <c r="BL893" s="115"/>
      <c r="BM893" s="115"/>
      <c r="BN893" s="115"/>
      <c r="BO893" s="115"/>
      <c r="BP893" s="114"/>
      <c r="BQ893" s="114"/>
      <c r="BR893" s="114"/>
    </row>
    <row r="894" ht="15.75" customHeight="1">
      <c r="A894" s="114"/>
      <c r="B894" s="114"/>
      <c r="C894" s="114"/>
      <c r="D894" s="114"/>
      <c r="E894" s="114"/>
      <c r="F894" s="114"/>
      <c r="G894" s="114"/>
      <c r="H894" s="115"/>
      <c r="I894" s="115"/>
      <c r="J894" s="115"/>
      <c r="K894" s="115"/>
      <c r="L894" s="115"/>
      <c r="M894" s="115"/>
      <c r="N894" s="115"/>
      <c r="O894" s="115"/>
      <c r="P894" s="115"/>
      <c r="Q894" s="115"/>
      <c r="R894" s="115"/>
      <c r="S894" s="115"/>
      <c r="T894" s="115"/>
      <c r="U894" s="115"/>
      <c r="V894" s="115"/>
      <c r="W894" s="115"/>
      <c r="X894" s="115"/>
      <c r="Y894" s="115"/>
      <c r="Z894" s="115"/>
      <c r="AA894" s="115"/>
      <c r="AB894" s="115"/>
      <c r="AC894" s="115"/>
      <c r="AD894" s="115"/>
      <c r="AE894" s="115"/>
      <c r="AF894" s="115"/>
      <c r="AG894" s="115"/>
      <c r="AH894" s="115"/>
      <c r="AI894" s="115"/>
      <c r="AJ894" s="115"/>
      <c r="AK894" s="115"/>
      <c r="AL894" s="115"/>
      <c r="AM894" s="115"/>
      <c r="AN894" s="115"/>
      <c r="AO894" s="115"/>
      <c r="AP894" s="115"/>
      <c r="AQ894" s="115"/>
      <c r="AR894" s="115"/>
      <c r="AS894" s="115"/>
      <c r="AT894" s="115"/>
      <c r="AU894" s="115"/>
      <c r="AV894" s="115"/>
      <c r="AW894" s="115"/>
      <c r="AX894" s="115"/>
      <c r="AY894" s="115"/>
      <c r="AZ894" s="115"/>
      <c r="BA894" s="115"/>
      <c r="BB894" s="115"/>
      <c r="BC894" s="115"/>
      <c r="BD894" s="115"/>
      <c r="BE894" s="115"/>
      <c r="BF894" s="115"/>
      <c r="BG894" s="115"/>
      <c r="BH894" s="115"/>
      <c r="BI894" s="115"/>
      <c r="BJ894" s="115"/>
      <c r="BK894" s="115"/>
      <c r="BL894" s="115"/>
      <c r="BM894" s="115"/>
      <c r="BN894" s="115"/>
      <c r="BO894" s="115"/>
      <c r="BP894" s="114"/>
      <c r="BQ894" s="114"/>
      <c r="BR894" s="114"/>
    </row>
    <row r="895" ht="15.75" customHeight="1">
      <c r="A895" s="114"/>
      <c r="B895" s="114"/>
      <c r="C895" s="114"/>
      <c r="D895" s="114"/>
      <c r="E895" s="114"/>
      <c r="F895" s="114"/>
      <c r="G895" s="114"/>
      <c r="H895" s="115"/>
      <c r="I895" s="115"/>
      <c r="J895" s="115"/>
      <c r="K895" s="115"/>
      <c r="L895" s="115"/>
      <c r="M895" s="115"/>
      <c r="N895" s="115"/>
      <c r="O895" s="115"/>
      <c r="P895" s="115"/>
      <c r="Q895" s="115"/>
      <c r="R895" s="115"/>
      <c r="S895" s="115"/>
      <c r="T895" s="115"/>
      <c r="U895" s="115"/>
      <c r="V895" s="115"/>
      <c r="W895" s="115"/>
      <c r="X895" s="115"/>
      <c r="Y895" s="115"/>
      <c r="Z895" s="115"/>
      <c r="AA895" s="115"/>
      <c r="AB895" s="115"/>
      <c r="AC895" s="115"/>
      <c r="AD895" s="115"/>
      <c r="AE895" s="115"/>
      <c r="AF895" s="115"/>
      <c r="AG895" s="115"/>
      <c r="AH895" s="115"/>
      <c r="AI895" s="115"/>
      <c r="AJ895" s="115"/>
      <c r="AK895" s="115"/>
      <c r="AL895" s="115"/>
      <c r="AM895" s="115"/>
      <c r="AN895" s="115"/>
      <c r="AO895" s="115"/>
      <c r="AP895" s="115"/>
      <c r="AQ895" s="115"/>
      <c r="AR895" s="115"/>
      <c r="AS895" s="115"/>
      <c r="AT895" s="115"/>
      <c r="AU895" s="115"/>
      <c r="AV895" s="115"/>
      <c r="AW895" s="115"/>
      <c r="AX895" s="115"/>
      <c r="AY895" s="115"/>
      <c r="AZ895" s="115"/>
      <c r="BA895" s="115"/>
      <c r="BB895" s="115"/>
      <c r="BC895" s="115"/>
      <c r="BD895" s="115"/>
      <c r="BE895" s="115"/>
      <c r="BF895" s="115"/>
      <c r="BG895" s="115"/>
      <c r="BH895" s="115"/>
      <c r="BI895" s="115"/>
      <c r="BJ895" s="115"/>
      <c r="BK895" s="115"/>
      <c r="BL895" s="115"/>
      <c r="BM895" s="115"/>
      <c r="BN895" s="115"/>
      <c r="BO895" s="115"/>
      <c r="BP895" s="114"/>
      <c r="BQ895" s="114"/>
      <c r="BR895" s="114"/>
    </row>
    <row r="896" ht="15.75" customHeight="1">
      <c r="A896" s="114"/>
      <c r="B896" s="114"/>
      <c r="C896" s="114"/>
      <c r="D896" s="114"/>
      <c r="E896" s="114"/>
      <c r="F896" s="114"/>
      <c r="G896" s="114"/>
      <c r="H896" s="115"/>
      <c r="I896" s="115"/>
      <c r="J896" s="115"/>
      <c r="K896" s="115"/>
      <c r="L896" s="115"/>
      <c r="M896" s="115"/>
      <c r="N896" s="115"/>
      <c r="O896" s="115"/>
      <c r="P896" s="115"/>
      <c r="Q896" s="115"/>
      <c r="R896" s="115"/>
      <c r="S896" s="115"/>
      <c r="T896" s="115"/>
      <c r="U896" s="115"/>
      <c r="V896" s="115"/>
      <c r="W896" s="115"/>
      <c r="X896" s="115"/>
      <c r="Y896" s="115"/>
      <c r="Z896" s="115"/>
      <c r="AA896" s="115"/>
      <c r="AB896" s="115"/>
      <c r="AC896" s="115"/>
      <c r="AD896" s="115"/>
      <c r="AE896" s="115"/>
      <c r="AF896" s="115"/>
      <c r="AG896" s="115"/>
      <c r="AH896" s="115"/>
      <c r="AI896" s="115"/>
      <c r="AJ896" s="115"/>
      <c r="AK896" s="115"/>
      <c r="AL896" s="115"/>
      <c r="AM896" s="115"/>
      <c r="AN896" s="115"/>
      <c r="AO896" s="115"/>
      <c r="AP896" s="115"/>
      <c r="AQ896" s="115"/>
      <c r="AR896" s="115"/>
      <c r="AS896" s="115"/>
      <c r="AT896" s="115"/>
      <c r="AU896" s="115"/>
      <c r="AV896" s="115"/>
      <c r="AW896" s="115"/>
      <c r="AX896" s="115"/>
      <c r="AY896" s="115"/>
      <c r="AZ896" s="115"/>
      <c r="BA896" s="115"/>
      <c r="BB896" s="115"/>
      <c r="BC896" s="115"/>
      <c r="BD896" s="115"/>
      <c r="BE896" s="115"/>
      <c r="BF896" s="115"/>
      <c r="BG896" s="115"/>
      <c r="BH896" s="115"/>
      <c r="BI896" s="115"/>
      <c r="BJ896" s="115"/>
      <c r="BK896" s="115"/>
      <c r="BL896" s="115"/>
      <c r="BM896" s="115"/>
      <c r="BN896" s="115"/>
      <c r="BO896" s="115"/>
      <c r="BP896" s="114"/>
      <c r="BQ896" s="114"/>
      <c r="BR896" s="114"/>
    </row>
    <row r="897" ht="15.75" customHeight="1">
      <c r="A897" s="114"/>
      <c r="B897" s="114"/>
      <c r="C897" s="114"/>
      <c r="D897" s="114"/>
      <c r="E897" s="114"/>
      <c r="F897" s="114"/>
      <c r="G897" s="114"/>
      <c r="H897" s="115"/>
      <c r="I897" s="115"/>
      <c r="J897" s="115"/>
      <c r="K897" s="115"/>
      <c r="L897" s="115"/>
      <c r="M897" s="115"/>
      <c r="N897" s="115"/>
      <c r="O897" s="115"/>
      <c r="P897" s="115"/>
      <c r="Q897" s="115"/>
      <c r="R897" s="115"/>
      <c r="S897" s="115"/>
      <c r="T897" s="115"/>
      <c r="U897" s="115"/>
      <c r="V897" s="115"/>
      <c r="W897" s="115"/>
      <c r="X897" s="115"/>
      <c r="Y897" s="115"/>
      <c r="Z897" s="115"/>
      <c r="AA897" s="115"/>
      <c r="AB897" s="115"/>
      <c r="AC897" s="115"/>
      <c r="AD897" s="115"/>
      <c r="AE897" s="115"/>
      <c r="AF897" s="115"/>
      <c r="AG897" s="115"/>
      <c r="AH897" s="115"/>
      <c r="AI897" s="115"/>
      <c r="AJ897" s="115"/>
      <c r="AK897" s="115"/>
      <c r="AL897" s="115"/>
      <c r="AM897" s="115"/>
      <c r="AN897" s="115"/>
      <c r="AO897" s="115"/>
      <c r="AP897" s="115"/>
      <c r="AQ897" s="115"/>
      <c r="AR897" s="115"/>
      <c r="AS897" s="115"/>
      <c r="AT897" s="115"/>
      <c r="AU897" s="115"/>
      <c r="AV897" s="115"/>
      <c r="AW897" s="115"/>
      <c r="AX897" s="115"/>
      <c r="AY897" s="115"/>
      <c r="AZ897" s="115"/>
      <c r="BA897" s="115"/>
      <c r="BB897" s="115"/>
      <c r="BC897" s="115"/>
      <c r="BD897" s="115"/>
      <c r="BE897" s="115"/>
      <c r="BF897" s="115"/>
      <c r="BG897" s="115"/>
      <c r="BH897" s="115"/>
      <c r="BI897" s="115"/>
      <c r="BJ897" s="115"/>
      <c r="BK897" s="115"/>
      <c r="BL897" s="115"/>
      <c r="BM897" s="115"/>
      <c r="BN897" s="115"/>
      <c r="BO897" s="115"/>
      <c r="BP897" s="114"/>
      <c r="BQ897" s="114"/>
      <c r="BR897" s="114"/>
    </row>
    <row r="898" ht="15.75" customHeight="1">
      <c r="A898" s="114"/>
      <c r="B898" s="114"/>
      <c r="C898" s="114"/>
      <c r="D898" s="114"/>
      <c r="E898" s="114"/>
      <c r="F898" s="114"/>
      <c r="G898" s="114"/>
      <c r="H898" s="115"/>
      <c r="I898" s="115"/>
      <c r="J898" s="115"/>
      <c r="K898" s="115"/>
      <c r="L898" s="115"/>
      <c r="M898" s="115"/>
      <c r="N898" s="115"/>
      <c r="O898" s="115"/>
      <c r="P898" s="115"/>
      <c r="Q898" s="115"/>
      <c r="R898" s="115"/>
      <c r="S898" s="115"/>
      <c r="T898" s="115"/>
      <c r="U898" s="115"/>
      <c r="V898" s="115"/>
      <c r="W898" s="115"/>
      <c r="X898" s="115"/>
      <c r="Y898" s="115"/>
      <c r="Z898" s="115"/>
      <c r="AA898" s="115"/>
      <c r="AB898" s="115"/>
      <c r="AC898" s="115"/>
      <c r="AD898" s="115"/>
      <c r="AE898" s="115"/>
      <c r="AF898" s="115"/>
      <c r="AG898" s="115"/>
      <c r="AH898" s="115"/>
      <c r="AI898" s="115"/>
      <c r="AJ898" s="115"/>
      <c r="AK898" s="115"/>
      <c r="AL898" s="115"/>
      <c r="AM898" s="115"/>
      <c r="AN898" s="115"/>
      <c r="AO898" s="115"/>
      <c r="AP898" s="115"/>
      <c r="AQ898" s="115"/>
      <c r="AR898" s="115"/>
      <c r="AS898" s="115"/>
      <c r="AT898" s="115"/>
      <c r="AU898" s="115"/>
      <c r="AV898" s="115"/>
      <c r="AW898" s="115"/>
      <c r="AX898" s="115"/>
      <c r="AY898" s="115"/>
      <c r="AZ898" s="115"/>
      <c r="BA898" s="115"/>
      <c r="BB898" s="115"/>
      <c r="BC898" s="115"/>
      <c r="BD898" s="115"/>
      <c r="BE898" s="115"/>
      <c r="BF898" s="115"/>
      <c r="BG898" s="115"/>
      <c r="BH898" s="115"/>
      <c r="BI898" s="115"/>
      <c r="BJ898" s="115"/>
      <c r="BK898" s="115"/>
      <c r="BL898" s="115"/>
      <c r="BM898" s="115"/>
      <c r="BN898" s="115"/>
      <c r="BO898" s="115"/>
      <c r="BP898" s="114"/>
      <c r="BQ898" s="114"/>
      <c r="BR898" s="114"/>
    </row>
    <row r="899" ht="15.75" customHeight="1">
      <c r="A899" s="114"/>
      <c r="B899" s="114"/>
      <c r="C899" s="114"/>
      <c r="D899" s="114"/>
      <c r="E899" s="114"/>
      <c r="F899" s="114"/>
      <c r="G899" s="114"/>
      <c r="H899" s="115"/>
      <c r="I899" s="115"/>
      <c r="J899" s="115"/>
      <c r="K899" s="115"/>
      <c r="L899" s="115"/>
      <c r="M899" s="115"/>
      <c r="N899" s="115"/>
      <c r="O899" s="115"/>
      <c r="P899" s="115"/>
      <c r="Q899" s="115"/>
      <c r="R899" s="115"/>
      <c r="S899" s="115"/>
      <c r="T899" s="115"/>
      <c r="U899" s="115"/>
      <c r="V899" s="115"/>
      <c r="W899" s="115"/>
      <c r="X899" s="115"/>
      <c r="Y899" s="115"/>
      <c r="Z899" s="115"/>
      <c r="AA899" s="115"/>
      <c r="AB899" s="115"/>
      <c r="AC899" s="115"/>
      <c r="AD899" s="115"/>
      <c r="AE899" s="115"/>
      <c r="AF899" s="115"/>
      <c r="AG899" s="115"/>
      <c r="AH899" s="115"/>
      <c r="AI899" s="115"/>
      <c r="AJ899" s="115"/>
      <c r="AK899" s="115"/>
      <c r="AL899" s="115"/>
      <c r="AM899" s="115"/>
      <c r="AN899" s="115"/>
      <c r="AO899" s="115"/>
      <c r="AP899" s="115"/>
      <c r="AQ899" s="115"/>
      <c r="AR899" s="115"/>
      <c r="AS899" s="115"/>
      <c r="AT899" s="115"/>
      <c r="AU899" s="115"/>
      <c r="AV899" s="115"/>
      <c r="AW899" s="115"/>
      <c r="AX899" s="115"/>
      <c r="AY899" s="115"/>
      <c r="AZ899" s="115"/>
      <c r="BA899" s="115"/>
      <c r="BB899" s="115"/>
      <c r="BC899" s="115"/>
      <c r="BD899" s="115"/>
      <c r="BE899" s="115"/>
      <c r="BF899" s="115"/>
      <c r="BG899" s="115"/>
      <c r="BH899" s="115"/>
      <c r="BI899" s="115"/>
      <c r="BJ899" s="115"/>
      <c r="BK899" s="115"/>
      <c r="BL899" s="115"/>
      <c r="BM899" s="115"/>
      <c r="BN899" s="115"/>
      <c r="BO899" s="115"/>
      <c r="BP899" s="114"/>
      <c r="BQ899" s="114"/>
      <c r="BR899" s="114"/>
    </row>
    <row r="900" ht="15.75" customHeight="1">
      <c r="A900" s="114"/>
      <c r="B900" s="114"/>
      <c r="C900" s="114"/>
      <c r="D900" s="114"/>
      <c r="E900" s="114"/>
      <c r="F900" s="114"/>
      <c r="G900" s="114"/>
      <c r="H900" s="115"/>
      <c r="I900" s="115"/>
      <c r="J900" s="115"/>
      <c r="K900" s="115"/>
      <c r="L900" s="115"/>
      <c r="M900" s="115"/>
      <c r="N900" s="115"/>
      <c r="O900" s="115"/>
      <c r="P900" s="115"/>
      <c r="Q900" s="115"/>
      <c r="R900" s="115"/>
      <c r="S900" s="115"/>
      <c r="T900" s="115"/>
      <c r="U900" s="115"/>
      <c r="V900" s="115"/>
      <c r="W900" s="115"/>
      <c r="X900" s="115"/>
      <c r="Y900" s="115"/>
      <c r="Z900" s="115"/>
      <c r="AA900" s="115"/>
      <c r="AB900" s="115"/>
      <c r="AC900" s="115"/>
      <c r="AD900" s="115"/>
      <c r="AE900" s="115"/>
      <c r="AF900" s="115"/>
      <c r="AG900" s="115"/>
      <c r="AH900" s="115"/>
      <c r="AI900" s="115"/>
      <c r="AJ900" s="115"/>
      <c r="AK900" s="115"/>
      <c r="AL900" s="115"/>
      <c r="AM900" s="115"/>
      <c r="AN900" s="115"/>
      <c r="AO900" s="115"/>
      <c r="AP900" s="115"/>
      <c r="AQ900" s="115"/>
      <c r="AR900" s="115"/>
      <c r="AS900" s="115"/>
      <c r="AT900" s="115"/>
      <c r="AU900" s="115"/>
      <c r="AV900" s="115"/>
      <c r="AW900" s="115"/>
      <c r="AX900" s="115"/>
      <c r="AY900" s="115"/>
      <c r="AZ900" s="115"/>
      <c r="BA900" s="115"/>
      <c r="BB900" s="115"/>
      <c r="BC900" s="115"/>
      <c r="BD900" s="115"/>
      <c r="BE900" s="115"/>
      <c r="BF900" s="115"/>
      <c r="BG900" s="115"/>
      <c r="BH900" s="115"/>
      <c r="BI900" s="115"/>
      <c r="BJ900" s="115"/>
      <c r="BK900" s="115"/>
      <c r="BL900" s="115"/>
      <c r="BM900" s="115"/>
      <c r="BN900" s="115"/>
      <c r="BO900" s="115"/>
      <c r="BP900" s="114"/>
      <c r="BQ900" s="114"/>
      <c r="BR900" s="114"/>
    </row>
    <row r="901" ht="15.75" customHeight="1">
      <c r="A901" s="114"/>
      <c r="B901" s="114"/>
      <c r="C901" s="114"/>
      <c r="D901" s="114"/>
      <c r="E901" s="114"/>
      <c r="F901" s="114"/>
      <c r="G901" s="114"/>
      <c r="H901" s="115"/>
      <c r="I901" s="115"/>
      <c r="J901" s="115"/>
      <c r="K901" s="115"/>
      <c r="L901" s="115"/>
      <c r="M901" s="115"/>
      <c r="N901" s="115"/>
      <c r="O901" s="115"/>
      <c r="P901" s="115"/>
      <c r="Q901" s="115"/>
      <c r="R901" s="115"/>
      <c r="S901" s="115"/>
      <c r="T901" s="115"/>
      <c r="U901" s="115"/>
      <c r="V901" s="115"/>
      <c r="W901" s="115"/>
      <c r="X901" s="115"/>
      <c r="Y901" s="115"/>
      <c r="Z901" s="115"/>
      <c r="AA901" s="115"/>
      <c r="AB901" s="115"/>
      <c r="AC901" s="115"/>
      <c r="AD901" s="115"/>
      <c r="AE901" s="115"/>
      <c r="AF901" s="115"/>
      <c r="AG901" s="115"/>
      <c r="AH901" s="115"/>
      <c r="AI901" s="115"/>
      <c r="AJ901" s="115"/>
      <c r="AK901" s="115"/>
      <c r="AL901" s="115"/>
      <c r="AM901" s="115"/>
      <c r="AN901" s="115"/>
      <c r="AO901" s="115"/>
      <c r="AP901" s="115"/>
      <c r="AQ901" s="115"/>
      <c r="AR901" s="115"/>
      <c r="AS901" s="115"/>
      <c r="AT901" s="115"/>
      <c r="AU901" s="115"/>
      <c r="AV901" s="115"/>
      <c r="AW901" s="115"/>
      <c r="AX901" s="115"/>
      <c r="AY901" s="115"/>
      <c r="AZ901" s="115"/>
      <c r="BA901" s="115"/>
      <c r="BB901" s="115"/>
      <c r="BC901" s="115"/>
      <c r="BD901" s="115"/>
      <c r="BE901" s="115"/>
      <c r="BF901" s="115"/>
      <c r="BG901" s="115"/>
      <c r="BH901" s="115"/>
      <c r="BI901" s="115"/>
      <c r="BJ901" s="115"/>
      <c r="BK901" s="115"/>
      <c r="BL901" s="115"/>
      <c r="BM901" s="115"/>
      <c r="BN901" s="115"/>
      <c r="BO901" s="115"/>
      <c r="BP901" s="114"/>
      <c r="BQ901" s="114"/>
      <c r="BR901" s="114"/>
    </row>
    <row r="902" ht="15.75" customHeight="1">
      <c r="A902" s="114"/>
      <c r="B902" s="114"/>
      <c r="C902" s="114"/>
      <c r="D902" s="114"/>
      <c r="E902" s="114"/>
      <c r="F902" s="114"/>
      <c r="G902" s="114"/>
      <c r="H902" s="115"/>
      <c r="I902" s="115"/>
      <c r="J902" s="115"/>
      <c r="K902" s="115"/>
      <c r="L902" s="115"/>
      <c r="M902" s="115"/>
      <c r="N902" s="115"/>
      <c r="O902" s="115"/>
      <c r="P902" s="115"/>
      <c r="Q902" s="115"/>
      <c r="R902" s="115"/>
      <c r="S902" s="115"/>
      <c r="T902" s="115"/>
      <c r="U902" s="115"/>
      <c r="V902" s="115"/>
      <c r="W902" s="115"/>
      <c r="X902" s="115"/>
      <c r="Y902" s="115"/>
      <c r="Z902" s="115"/>
      <c r="AA902" s="115"/>
      <c r="AB902" s="115"/>
      <c r="AC902" s="115"/>
      <c r="AD902" s="115"/>
      <c r="AE902" s="115"/>
      <c r="AF902" s="115"/>
      <c r="AG902" s="115"/>
      <c r="AH902" s="115"/>
      <c r="AI902" s="115"/>
      <c r="AJ902" s="115"/>
      <c r="AK902" s="115"/>
      <c r="AL902" s="115"/>
      <c r="AM902" s="115"/>
      <c r="AN902" s="115"/>
      <c r="AO902" s="115"/>
      <c r="AP902" s="115"/>
      <c r="AQ902" s="115"/>
      <c r="AR902" s="115"/>
      <c r="AS902" s="115"/>
      <c r="AT902" s="115"/>
      <c r="AU902" s="115"/>
      <c r="AV902" s="115"/>
      <c r="AW902" s="115"/>
      <c r="AX902" s="115"/>
      <c r="AY902" s="115"/>
      <c r="AZ902" s="115"/>
      <c r="BA902" s="115"/>
      <c r="BB902" s="115"/>
      <c r="BC902" s="115"/>
      <c r="BD902" s="115"/>
      <c r="BE902" s="115"/>
      <c r="BF902" s="115"/>
      <c r="BG902" s="115"/>
      <c r="BH902" s="115"/>
      <c r="BI902" s="115"/>
      <c r="BJ902" s="115"/>
      <c r="BK902" s="115"/>
      <c r="BL902" s="115"/>
      <c r="BM902" s="115"/>
      <c r="BN902" s="115"/>
      <c r="BO902" s="115"/>
      <c r="BP902" s="114"/>
      <c r="BQ902" s="114"/>
      <c r="BR902" s="114"/>
    </row>
    <row r="903" ht="15.75" customHeight="1">
      <c r="A903" s="114"/>
      <c r="B903" s="114"/>
      <c r="C903" s="114"/>
      <c r="D903" s="114"/>
      <c r="E903" s="114"/>
      <c r="F903" s="114"/>
      <c r="G903" s="114"/>
      <c r="H903" s="115"/>
      <c r="I903" s="115"/>
      <c r="J903" s="115"/>
      <c r="K903" s="115"/>
      <c r="L903" s="115"/>
      <c r="M903" s="115"/>
      <c r="N903" s="115"/>
      <c r="O903" s="115"/>
      <c r="P903" s="115"/>
      <c r="Q903" s="115"/>
      <c r="R903" s="115"/>
      <c r="S903" s="115"/>
      <c r="T903" s="115"/>
      <c r="U903" s="115"/>
      <c r="V903" s="115"/>
      <c r="W903" s="115"/>
      <c r="X903" s="115"/>
      <c r="Y903" s="115"/>
      <c r="Z903" s="115"/>
      <c r="AA903" s="115"/>
      <c r="AB903" s="115"/>
      <c r="AC903" s="115"/>
      <c r="AD903" s="115"/>
      <c r="AE903" s="115"/>
      <c r="AF903" s="115"/>
      <c r="AG903" s="115"/>
      <c r="AH903" s="115"/>
      <c r="AI903" s="115"/>
      <c r="AJ903" s="115"/>
      <c r="AK903" s="115"/>
      <c r="AL903" s="115"/>
      <c r="AM903" s="115"/>
      <c r="AN903" s="115"/>
      <c r="AO903" s="115"/>
      <c r="AP903" s="115"/>
      <c r="AQ903" s="115"/>
      <c r="AR903" s="115"/>
      <c r="AS903" s="115"/>
      <c r="AT903" s="115"/>
      <c r="AU903" s="115"/>
      <c r="AV903" s="115"/>
      <c r="AW903" s="115"/>
      <c r="AX903" s="115"/>
      <c r="AY903" s="115"/>
      <c r="AZ903" s="115"/>
      <c r="BA903" s="115"/>
      <c r="BB903" s="115"/>
      <c r="BC903" s="115"/>
      <c r="BD903" s="115"/>
      <c r="BE903" s="115"/>
      <c r="BF903" s="115"/>
      <c r="BG903" s="115"/>
      <c r="BH903" s="115"/>
      <c r="BI903" s="115"/>
      <c r="BJ903" s="115"/>
      <c r="BK903" s="115"/>
      <c r="BL903" s="115"/>
      <c r="BM903" s="115"/>
      <c r="BN903" s="115"/>
      <c r="BO903" s="115"/>
      <c r="BP903" s="114"/>
      <c r="BQ903" s="114"/>
      <c r="BR903" s="114"/>
    </row>
    <row r="904" ht="15.75" customHeight="1">
      <c r="A904" s="114"/>
      <c r="B904" s="114"/>
      <c r="C904" s="114"/>
      <c r="D904" s="114"/>
      <c r="E904" s="114"/>
      <c r="F904" s="114"/>
      <c r="G904" s="114"/>
      <c r="H904" s="115"/>
      <c r="I904" s="115"/>
      <c r="J904" s="115"/>
      <c r="K904" s="115"/>
      <c r="L904" s="115"/>
      <c r="M904" s="115"/>
      <c r="N904" s="115"/>
      <c r="O904" s="115"/>
      <c r="P904" s="115"/>
      <c r="Q904" s="115"/>
      <c r="R904" s="115"/>
      <c r="S904" s="115"/>
      <c r="T904" s="115"/>
      <c r="U904" s="115"/>
      <c r="V904" s="115"/>
      <c r="W904" s="115"/>
      <c r="X904" s="115"/>
      <c r="Y904" s="115"/>
      <c r="Z904" s="115"/>
      <c r="AA904" s="115"/>
      <c r="AB904" s="115"/>
      <c r="AC904" s="115"/>
      <c r="AD904" s="115"/>
      <c r="AE904" s="115"/>
      <c r="AF904" s="115"/>
      <c r="AG904" s="115"/>
      <c r="AH904" s="115"/>
      <c r="AI904" s="115"/>
      <c r="AJ904" s="115"/>
      <c r="AK904" s="115"/>
      <c r="AL904" s="115"/>
      <c r="AM904" s="115"/>
      <c r="AN904" s="115"/>
      <c r="AO904" s="115"/>
      <c r="AP904" s="115"/>
      <c r="AQ904" s="115"/>
      <c r="AR904" s="115"/>
      <c r="AS904" s="115"/>
      <c r="AT904" s="115"/>
      <c r="AU904" s="115"/>
      <c r="AV904" s="115"/>
      <c r="AW904" s="115"/>
      <c r="AX904" s="115"/>
      <c r="AY904" s="115"/>
      <c r="AZ904" s="115"/>
      <c r="BA904" s="115"/>
      <c r="BB904" s="115"/>
      <c r="BC904" s="115"/>
      <c r="BD904" s="115"/>
      <c r="BE904" s="115"/>
      <c r="BF904" s="115"/>
      <c r="BG904" s="115"/>
      <c r="BH904" s="115"/>
      <c r="BI904" s="115"/>
      <c r="BJ904" s="115"/>
      <c r="BK904" s="115"/>
      <c r="BL904" s="115"/>
      <c r="BM904" s="115"/>
      <c r="BN904" s="115"/>
      <c r="BO904" s="115"/>
      <c r="BP904" s="114"/>
      <c r="BQ904" s="114"/>
      <c r="BR904" s="114"/>
    </row>
    <row r="905" ht="15.75" customHeight="1">
      <c r="A905" s="114"/>
      <c r="B905" s="114"/>
      <c r="C905" s="114"/>
      <c r="D905" s="114"/>
      <c r="E905" s="114"/>
      <c r="F905" s="114"/>
      <c r="G905" s="114"/>
      <c r="H905" s="115"/>
      <c r="I905" s="115"/>
      <c r="J905" s="115"/>
      <c r="K905" s="115"/>
      <c r="L905" s="115"/>
      <c r="M905" s="115"/>
      <c r="N905" s="115"/>
      <c r="O905" s="115"/>
      <c r="P905" s="115"/>
      <c r="Q905" s="115"/>
      <c r="R905" s="115"/>
      <c r="S905" s="115"/>
      <c r="T905" s="115"/>
      <c r="U905" s="115"/>
      <c r="V905" s="115"/>
      <c r="W905" s="115"/>
      <c r="X905" s="115"/>
      <c r="Y905" s="115"/>
      <c r="Z905" s="115"/>
      <c r="AA905" s="115"/>
      <c r="AB905" s="115"/>
      <c r="AC905" s="115"/>
      <c r="AD905" s="115"/>
      <c r="AE905" s="115"/>
      <c r="AF905" s="115"/>
      <c r="AG905" s="115"/>
      <c r="AH905" s="115"/>
      <c r="AI905" s="115"/>
      <c r="AJ905" s="115"/>
      <c r="AK905" s="115"/>
      <c r="AL905" s="115"/>
      <c r="AM905" s="115"/>
      <c r="AN905" s="115"/>
      <c r="AO905" s="115"/>
      <c r="AP905" s="115"/>
      <c r="AQ905" s="115"/>
      <c r="AR905" s="115"/>
      <c r="AS905" s="115"/>
      <c r="AT905" s="115"/>
      <c r="AU905" s="115"/>
      <c r="AV905" s="115"/>
      <c r="AW905" s="115"/>
      <c r="AX905" s="115"/>
      <c r="AY905" s="115"/>
      <c r="AZ905" s="115"/>
      <c r="BA905" s="115"/>
      <c r="BB905" s="115"/>
      <c r="BC905" s="115"/>
      <c r="BD905" s="115"/>
      <c r="BE905" s="115"/>
      <c r="BF905" s="115"/>
      <c r="BG905" s="115"/>
      <c r="BH905" s="115"/>
      <c r="BI905" s="115"/>
      <c r="BJ905" s="115"/>
      <c r="BK905" s="115"/>
      <c r="BL905" s="115"/>
      <c r="BM905" s="115"/>
      <c r="BN905" s="115"/>
      <c r="BO905" s="115"/>
      <c r="BP905" s="114"/>
      <c r="BQ905" s="114"/>
      <c r="BR905" s="114"/>
    </row>
    <row r="906" ht="15.75" customHeight="1">
      <c r="A906" s="114"/>
      <c r="B906" s="114"/>
      <c r="C906" s="114"/>
      <c r="D906" s="114"/>
      <c r="E906" s="114"/>
      <c r="F906" s="114"/>
      <c r="G906" s="114"/>
      <c r="H906" s="115"/>
      <c r="I906" s="115"/>
      <c r="J906" s="115"/>
      <c r="K906" s="115"/>
      <c r="L906" s="115"/>
      <c r="M906" s="115"/>
      <c r="N906" s="115"/>
      <c r="O906" s="115"/>
      <c r="P906" s="115"/>
      <c r="Q906" s="115"/>
      <c r="R906" s="115"/>
      <c r="S906" s="115"/>
      <c r="T906" s="115"/>
      <c r="U906" s="115"/>
      <c r="V906" s="115"/>
      <c r="W906" s="115"/>
      <c r="X906" s="115"/>
      <c r="Y906" s="115"/>
      <c r="Z906" s="115"/>
      <c r="AA906" s="115"/>
      <c r="AB906" s="115"/>
      <c r="AC906" s="115"/>
      <c r="AD906" s="115"/>
      <c r="AE906" s="115"/>
      <c r="AF906" s="115"/>
      <c r="AG906" s="115"/>
      <c r="AH906" s="115"/>
      <c r="AI906" s="115"/>
      <c r="AJ906" s="115"/>
      <c r="AK906" s="115"/>
      <c r="AL906" s="115"/>
      <c r="AM906" s="115"/>
      <c r="AN906" s="115"/>
      <c r="AO906" s="115"/>
      <c r="AP906" s="115"/>
      <c r="AQ906" s="115"/>
      <c r="AR906" s="115"/>
      <c r="AS906" s="115"/>
      <c r="AT906" s="115"/>
      <c r="AU906" s="115"/>
      <c r="AV906" s="115"/>
      <c r="AW906" s="115"/>
      <c r="AX906" s="115"/>
      <c r="AY906" s="115"/>
      <c r="AZ906" s="115"/>
      <c r="BA906" s="115"/>
      <c r="BB906" s="115"/>
      <c r="BC906" s="115"/>
      <c r="BD906" s="115"/>
      <c r="BE906" s="115"/>
      <c r="BF906" s="115"/>
      <c r="BG906" s="115"/>
      <c r="BH906" s="115"/>
      <c r="BI906" s="115"/>
      <c r="BJ906" s="115"/>
      <c r="BK906" s="115"/>
      <c r="BL906" s="115"/>
      <c r="BM906" s="115"/>
      <c r="BN906" s="115"/>
      <c r="BO906" s="115"/>
      <c r="BP906" s="114"/>
      <c r="BQ906" s="114"/>
      <c r="BR906" s="114"/>
    </row>
    <row r="907" ht="15.75" customHeight="1">
      <c r="A907" s="114"/>
      <c r="B907" s="114"/>
      <c r="C907" s="114"/>
      <c r="D907" s="114"/>
      <c r="E907" s="114"/>
      <c r="F907" s="114"/>
      <c r="G907" s="114"/>
      <c r="H907" s="115"/>
      <c r="I907" s="115"/>
      <c r="J907" s="115"/>
      <c r="K907" s="115"/>
      <c r="L907" s="115"/>
      <c r="M907" s="115"/>
      <c r="N907" s="115"/>
      <c r="O907" s="115"/>
      <c r="P907" s="115"/>
      <c r="Q907" s="115"/>
      <c r="R907" s="115"/>
      <c r="S907" s="115"/>
      <c r="T907" s="115"/>
      <c r="U907" s="115"/>
      <c r="V907" s="115"/>
      <c r="W907" s="115"/>
      <c r="X907" s="115"/>
      <c r="Y907" s="115"/>
      <c r="Z907" s="115"/>
      <c r="AA907" s="115"/>
      <c r="AB907" s="115"/>
      <c r="AC907" s="115"/>
      <c r="AD907" s="115"/>
      <c r="AE907" s="115"/>
      <c r="AF907" s="115"/>
      <c r="AG907" s="115"/>
      <c r="AH907" s="115"/>
      <c r="AI907" s="115"/>
      <c r="AJ907" s="115"/>
      <c r="AK907" s="115"/>
      <c r="AL907" s="115"/>
      <c r="AM907" s="115"/>
      <c r="AN907" s="115"/>
      <c r="AO907" s="115"/>
      <c r="AP907" s="115"/>
      <c r="AQ907" s="115"/>
      <c r="AR907" s="115"/>
      <c r="AS907" s="115"/>
      <c r="AT907" s="115"/>
      <c r="AU907" s="115"/>
      <c r="AV907" s="115"/>
      <c r="AW907" s="115"/>
      <c r="AX907" s="115"/>
      <c r="AY907" s="115"/>
      <c r="AZ907" s="115"/>
      <c r="BA907" s="115"/>
      <c r="BB907" s="115"/>
      <c r="BC907" s="115"/>
      <c r="BD907" s="115"/>
      <c r="BE907" s="115"/>
      <c r="BF907" s="115"/>
      <c r="BG907" s="115"/>
      <c r="BH907" s="115"/>
      <c r="BI907" s="115"/>
      <c r="BJ907" s="115"/>
      <c r="BK907" s="115"/>
      <c r="BL907" s="115"/>
      <c r="BM907" s="115"/>
      <c r="BN907" s="115"/>
      <c r="BO907" s="115"/>
      <c r="BP907" s="114"/>
      <c r="BQ907" s="114"/>
      <c r="BR907" s="114"/>
    </row>
    <row r="908" ht="15.75" customHeight="1">
      <c r="A908" s="114"/>
      <c r="B908" s="114"/>
      <c r="C908" s="114"/>
      <c r="D908" s="114"/>
      <c r="E908" s="114"/>
      <c r="F908" s="114"/>
      <c r="G908" s="114"/>
      <c r="H908" s="115"/>
      <c r="I908" s="115"/>
      <c r="J908" s="115"/>
      <c r="K908" s="115"/>
      <c r="L908" s="115"/>
      <c r="M908" s="115"/>
      <c r="N908" s="115"/>
      <c r="O908" s="115"/>
      <c r="P908" s="115"/>
      <c r="Q908" s="115"/>
      <c r="R908" s="115"/>
      <c r="S908" s="115"/>
      <c r="T908" s="115"/>
      <c r="U908" s="115"/>
      <c r="V908" s="115"/>
      <c r="W908" s="115"/>
      <c r="X908" s="115"/>
      <c r="Y908" s="115"/>
      <c r="Z908" s="115"/>
      <c r="AA908" s="115"/>
      <c r="AB908" s="115"/>
      <c r="AC908" s="115"/>
      <c r="AD908" s="115"/>
      <c r="AE908" s="115"/>
      <c r="AF908" s="115"/>
      <c r="AG908" s="115"/>
      <c r="AH908" s="115"/>
      <c r="AI908" s="115"/>
      <c r="AJ908" s="115"/>
      <c r="AK908" s="115"/>
      <c r="AL908" s="115"/>
      <c r="AM908" s="115"/>
      <c r="AN908" s="115"/>
      <c r="AO908" s="115"/>
      <c r="AP908" s="115"/>
      <c r="AQ908" s="115"/>
      <c r="AR908" s="115"/>
      <c r="AS908" s="115"/>
      <c r="AT908" s="115"/>
      <c r="AU908" s="115"/>
      <c r="AV908" s="115"/>
      <c r="AW908" s="115"/>
      <c r="AX908" s="115"/>
      <c r="AY908" s="115"/>
      <c r="AZ908" s="115"/>
      <c r="BA908" s="115"/>
      <c r="BB908" s="115"/>
      <c r="BC908" s="115"/>
      <c r="BD908" s="115"/>
      <c r="BE908" s="115"/>
      <c r="BF908" s="115"/>
      <c r="BG908" s="115"/>
      <c r="BH908" s="115"/>
      <c r="BI908" s="115"/>
      <c r="BJ908" s="115"/>
      <c r="BK908" s="115"/>
      <c r="BL908" s="115"/>
      <c r="BM908" s="115"/>
      <c r="BN908" s="115"/>
      <c r="BO908" s="115"/>
      <c r="BP908" s="114"/>
      <c r="BQ908" s="114"/>
      <c r="BR908" s="114"/>
    </row>
    <row r="909" ht="15.75" customHeight="1">
      <c r="A909" s="114"/>
      <c r="B909" s="114"/>
      <c r="C909" s="114"/>
      <c r="D909" s="114"/>
      <c r="E909" s="114"/>
      <c r="F909" s="114"/>
      <c r="G909" s="114"/>
      <c r="H909" s="115"/>
      <c r="I909" s="115"/>
      <c r="J909" s="115"/>
      <c r="K909" s="115"/>
      <c r="L909" s="115"/>
      <c r="M909" s="115"/>
      <c r="N909" s="115"/>
      <c r="O909" s="115"/>
      <c r="P909" s="115"/>
      <c r="Q909" s="115"/>
      <c r="R909" s="115"/>
      <c r="S909" s="115"/>
      <c r="T909" s="115"/>
      <c r="U909" s="115"/>
      <c r="V909" s="115"/>
      <c r="W909" s="115"/>
      <c r="X909" s="115"/>
      <c r="Y909" s="115"/>
      <c r="Z909" s="115"/>
      <c r="AA909" s="115"/>
      <c r="AB909" s="115"/>
      <c r="AC909" s="115"/>
      <c r="AD909" s="115"/>
      <c r="AE909" s="115"/>
      <c r="AF909" s="115"/>
      <c r="AG909" s="115"/>
      <c r="AH909" s="115"/>
      <c r="AI909" s="115"/>
      <c r="AJ909" s="115"/>
      <c r="AK909" s="115"/>
      <c r="AL909" s="115"/>
      <c r="AM909" s="115"/>
      <c r="AN909" s="115"/>
      <c r="AO909" s="115"/>
      <c r="AP909" s="115"/>
      <c r="AQ909" s="115"/>
      <c r="AR909" s="115"/>
      <c r="AS909" s="115"/>
      <c r="AT909" s="115"/>
      <c r="AU909" s="115"/>
      <c r="AV909" s="115"/>
      <c r="AW909" s="115"/>
      <c r="AX909" s="115"/>
      <c r="AY909" s="115"/>
      <c r="AZ909" s="115"/>
      <c r="BA909" s="115"/>
      <c r="BB909" s="115"/>
      <c r="BC909" s="115"/>
      <c r="BD909" s="115"/>
      <c r="BE909" s="115"/>
      <c r="BF909" s="115"/>
      <c r="BG909" s="115"/>
      <c r="BH909" s="115"/>
      <c r="BI909" s="115"/>
      <c r="BJ909" s="115"/>
      <c r="BK909" s="115"/>
      <c r="BL909" s="115"/>
      <c r="BM909" s="115"/>
      <c r="BN909" s="115"/>
      <c r="BO909" s="115"/>
      <c r="BP909" s="114"/>
      <c r="BQ909" s="114"/>
      <c r="BR909" s="114"/>
    </row>
    <row r="910" ht="15.75" customHeight="1">
      <c r="A910" s="114"/>
      <c r="B910" s="114"/>
      <c r="C910" s="114"/>
      <c r="D910" s="114"/>
      <c r="E910" s="114"/>
      <c r="F910" s="114"/>
      <c r="G910" s="114"/>
      <c r="H910" s="115"/>
      <c r="I910" s="115"/>
      <c r="J910" s="115"/>
      <c r="K910" s="115"/>
      <c r="L910" s="115"/>
      <c r="M910" s="115"/>
      <c r="N910" s="115"/>
      <c r="O910" s="115"/>
      <c r="P910" s="115"/>
      <c r="Q910" s="115"/>
      <c r="R910" s="115"/>
      <c r="S910" s="115"/>
      <c r="T910" s="115"/>
      <c r="U910" s="115"/>
      <c r="V910" s="115"/>
      <c r="W910" s="115"/>
      <c r="X910" s="115"/>
      <c r="Y910" s="115"/>
      <c r="Z910" s="115"/>
      <c r="AA910" s="115"/>
      <c r="AB910" s="115"/>
      <c r="AC910" s="115"/>
      <c r="AD910" s="115"/>
      <c r="AE910" s="115"/>
      <c r="AF910" s="115"/>
      <c r="AG910" s="115"/>
      <c r="AH910" s="115"/>
      <c r="AI910" s="115"/>
      <c r="AJ910" s="115"/>
      <c r="AK910" s="115"/>
      <c r="AL910" s="115"/>
      <c r="AM910" s="115"/>
      <c r="AN910" s="115"/>
      <c r="AO910" s="115"/>
      <c r="AP910" s="115"/>
      <c r="AQ910" s="115"/>
      <c r="AR910" s="115"/>
      <c r="AS910" s="115"/>
      <c r="AT910" s="115"/>
      <c r="AU910" s="115"/>
      <c r="AV910" s="115"/>
      <c r="AW910" s="115"/>
      <c r="AX910" s="115"/>
      <c r="AY910" s="115"/>
      <c r="AZ910" s="115"/>
      <c r="BA910" s="115"/>
      <c r="BB910" s="115"/>
      <c r="BC910" s="115"/>
      <c r="BD910" s="115"/>
      <c r="BE910" s="115"/>
      <c r="BF910" s="115"/>
      <c r="BG910" s="115"/>
      <c r="BH910" s="115"/>
      <c r="BI910" s="115"/>
      <c r="BJ910" s="115"/>
      <c r="BK910" s="115"/>
      <c r="BL910" s="115"/>
      <c r="BM910" s="115"/>
      <c r="BN910" s="115"/>
      <c r="BO910" s="115"/>
      <c r="BP910" s="114"/>
      <c r="BQ910" s="114"/>
      <c r="BR910" s="114"/>
    </row>
    <row r="911" ht="15.75" customHeight="1">
      <c r="A911" s="114"/>
      <c r="B911" s="114"/>
      <c r="C911" s="114"/>
      <c r="D911" s="114"/>
      <c r="E911" s="114"/>
      <c r="F911" s="114"/>
      <c r="G911" s="114"/>
      <c r="H911" s="115"/>
      <c r="I911" s="115"/>
      <c r="J911" s="115"/>
      <c r="K911" s="115"/>
      <c r="L911" s="115"/>
      <c r="M911" s="115"/>
      <c r="N911" s="115"/>
      <c r="O911" s="115"/>
      <c r="P911" s="115"/>
      <c r="Q911" s="115"/>
      <c r="R911" s="115"/>
      <c r="S911" s="115"/>
      <c r="T911" s="115"/>
      <c r="U911" s="115"/>
      <c r="V911" s="115"/>
      <c r="W911" s="115"/>
      <c r="X911" s="115"/>
      <c r="Y911" s="115"/>
      <c r="Z911" s="115"/>
      <c r="AA911" s="115"/>
      <c r="AB911" s="115"/>
      <c r="AC911" s="115"/>
      <c r="AD911" s="115"/>
      <c r="AE911" s="115"/>
      <c r="AF911" s="115"/>
      <c r="AG911" s="115"/>
      <c r="AH911" s="115"/>
      <c r="AI911" s="115"/>
      <c r="AJ911" s="115"/>
      <c r="AK911" s="115"/>
      <c r="AL911" s="115"/>
      <c r="AM911" s="115"/>
      <c r="AN911" s="115"/>
      <c r="AO911" s="115"/>
      <c r="AP911" s="115"/>
      <c r="AQ911" s="115"/>
      <c r="AR911" s="115"/>
      <c r="AS911" s="115"/>
      <c r="AT911" s="115"/>
      <c r="AU911" s="115"/>
      <c r="AV911" s="115"/>
      <c r="AW911" s="115"/>
      <c r="AX911" s="115"/>
      <c r="AY911" s="115"/>
      <c r="AZ911" s="115"/>
      <c r="BA911" s="115"/>
      <c r="BB911" s="115"/>
      <c r="BC911" s="115"/>
      <c r="BD911" s="115"/>
      <c r="BE911" s="115"/>
      <c r="BF911" s="115"/>
      <c r="BG911" s="115"/>
      <c r="BH911" s="115"/>
      <c r="BI911" s="115"/>
      <c r="BJ911" s="115"/>
      <c r="BK911" s="115"/>
      <c r="BL911" s="115"/>
      <c r="BM911" s="115"/>
      <c r="BN911" s="115"/>
      <c r="BO911" s="115"/>
      <c r="BP911" s="114"/>
      <c r="BQ911" s="114"/>
      <c r="BR911" s="114"/>
    </row>
    <row r="912" ht="15.75" customHeight="1">
      <c r="A912" s="114"/>
      <c r="B912" s="114"/>
      <c r="C912" s="114"/>
      <c r="D912" s="114"/>
      <c r="E912" s="114"/>
      <c r="F912" s="114"/>
      <c r="G912" s="114"/>
      <c r="H912" s="115"/>
      <c r="I912" s="115"/>
      <c r="J912" s="115"/>
      <c r="K912" s="115"/>
      <c r="L912" s="115"/>
      <c r="M912" s="115"/>
      <c r="N912" s="115"/>
      <c r="O912" s="115"/>
      <c r="P912" s="115"/>
      <c r="Q912" s="115"/>
      <c r="R912" s="115"/>
      <c r="S912" s="115"/>
      <c r="T912" s="115"/>
      <c r="U912" s="115"/>
      <c r="V912" s="115"/>
      <c r="W912" s="115"/>
      <c r="X912" s="115"/>
      <c r="Y912" s="115"/>
      <c r="Z912" s="115"/>
      <c r="AA912" s="115"/>
      <c r="AB912" s="115"/>
      <c r="AC912" s="115"/>
      <c r="AD912" s="115"/>
      <c r="AE912" s="115"/>
      <c r="AF912" s="115"/>
      <c r="AG912" s="115"/>
      <c r="AH912" s="115"/>
      <c r="AI912" s="115"/>
      <c r="AJ912" s="115"/>
      <c r="AK912" s="115"/>
      <c r="AL912" s="115"/>
      <c r="AM912" s="115"/>
      <c r="AN912" s="115"/>
      <c r="AO912" s="115"/>
      <c r="AP912" s="115"/>
      <c r="AQ912" s="115"/>
      <c r="AR912" s="115"/>
      <c r="AS912" s="115"/>
      <c r="AT912" s="115"/>
      <c r="AU912" s="115"/>
      <c r="AV912" s="115"/>
      <c r="AW912" s="115"/>
      <c r="AX912" s="115"/>
      <c r="AY912" s="115"/>
      <c r="AZ912" s="115"/>
      <c r="BA912" s="115"/>
      <c r="BB912" s="115"/>
      <c r="BC912" s="115"/>
      <c r="BD912" s="115"/>
      <c r="BE912" s="115"/>
      <c r="BF912" s="115"/>
      <c r="BG912" s="115"/>
      <c r="BH912" s="115"/>
      <c r="BI912" s="115"/>
      <c r="BJ912" s="115"/>
      <c r="BK912" s="115"/>
      <c r="BL912" s="115"/>
      <c r="BM912" s="115"/>
      <c r="BN912" s="115"/>
      <c r="BO912" s="115"/>
      <c r="BP912" s="114"/>
      <c r="BQ912" s="114"/>
      <c r="BR912" s="114"/>
    </row>
    <row r="913" ht="15.75" customHeight="1">
      <c r="A913" s="114"/>
      <c r="B913" s="114"/>
      <c r="C913" s="114"/>
      <c r="D913" s="114"/>
      <c r="E913" s="114"/>
      <c r="F913" s="114"/>
      <c r="G913" s="114"/>
      <c r="H913" s="115"/>
      <c r="I913" s="115"/>
      <c r="J913" s="115"/>
      <c r="K913" s="115"/>
      <c r="L913" s="115"/>
      <c r="M913" s="115"/>
      <c r="N913" s="115"/>
      <c r="O913" s="115"/>
      <c r="P913" s="115"/>
      <c r="Q913" s="115"/>
      <c r="R913" s="115"/>
      <c r="S913" s="115"/>
      <c r="T913" s="115"/>
      <c r="U913" s="115"/>
      <c r="V913" s="115"/>
      <c r="W913" s="115"/>
      <c r="X913" s="115"/>
      <c r="Y913" s="115"/>
      <c r="Z913" s="115"/>
      <c r="AA913" s="115"/>
      <c r="AB913" s="115"/>
      <c r="AC913" s="115"/>
      <c r="AD913" s="115"/>
      <c r="AE913" s="115"/>
      <c r="AF913" s="115"/>
      <c r="AG913" s="115"/>
      <c r="AH913" s="115"/>
      <c r="AI913" s="115"/>
      <c r="AJ913" s="115"/>
      <c r="AK913" s="115"/>
      <c r="AL913" s="115"/>
      <c r="AM913" s="115"/>
      <c r="AN913" s="115"/>
      <c r="AO913" s="115"/>
      <c r="AP913" s="115"/>
      <c r="AQ913" s="115"/>
      <c r="AR913" s="115"/>
      <c r="AS913" s="115"/>
      <c r="AT913" s="115"/>
      <c r="AU913" s="115"/>
      <c r="AV913" s="115"/>
      <c r="AW913" s="115"/>
      <c r="AX913" s="115"/>
      <c r="AY913" s="115"/>
      <c r="AZ913" s="115"/>
      <c r="BA913" s="115"/>
      <c r="BB913" s="115"/>
      <c r="BC913" s="115"/>
      <c r="BD913" s="115"/>
      <c r="BE913" s="115"/>
      <c r="BF913" s="115"/>
      <c r="BG913" s="115"/>
      <c r="BH913" s="115"/>
      <c r="BI913" s="115"/>
      <c r="BJ913" s="115"/>
      <c r="BK913" s="115"/>
      <c r="BL913" s="115"/>
      <c r="BM913" s="115"/>
      <c r="BN913" s="115"/>
      <c r="BO913" s="115"/>
      <c r="BP913" s="114"/>
      <c r="BQ913" s="114"/>
      <c r="BR913" s="114"/>
    </row>
    <row r="914" ht="15.75" customHeight="1">
      <c r="A914" s="114"/>
      <c r="B914" s="114"/>
      <c r="C914" s="114"/>
      <c r="D914" s="114"/>
      <c r="E914" s="114"/>
      <c r="F914" s="114"/>
      <c r="G914" s="114"/>
      <c r="H914" s="115"/>
      <c r="I914" s="115"/>
      <c r="J914" s="115"/>
      <c r="K914" s="115"/>
      <c r="L914" s="115"/>
      <c r="M914" s="115"/>
      <c r="N914" s="115"/>
      <c r="O914" s="115"/>
      <c r="P914" s="115"/>
      <c r="Q914" s="115"/>
      <c r="R914" s="115"/>
      <c r="S914" s="115"/>
      <c r="T914" s="115"/>
      <c r="U914" s="115"/>
      <c r="V914" s="115"/>
      <c r="W914" s="115"/>
      <c r="X914" s="115"/>
      <c r="Y914" s="115"/>
      <c r="Z914" s="115"/>
      <c r="AA914" s="115"/>
      <c r="AB914" s="115"/>
      <c r="AC914" s="115"/>
      <c r="AD914" s="115"/>
      <c r="AE914" s="115"/>
      <c r="AF914" s="115"/>
      <c r="AG914" s="115"/>
      <c r="AH914" s="115"/>
      <c r="AI914" s="115"/>
      <c r="AJ914" s="115"/>
      <c r="AK914" s="115"/>
      <c r="AL914" s="115"/>
      <c r="AM914" s="115"/>
      <c r="AN914" s="115"/>
      <c r="AO914" s="115"/>
      <c r="AP914" s="115"/>
      <c r="AQ914" s="115"/>
      <c r="AR914" s="115"/>
      <c r="AS914" s="115"/>
      <c r="AT914" s="115"/>
      <c r="AU914" s="115"/>
      <c r="AV914" s="115"/>
      <c r="AW914" s="115"/>
      <c r="AX914" s="115"/>
      <c r="AY914" s="115"/>
      <c r="AZ914" s="115"/>
      <c r="BA914" s="115"/>
      <c r="BB914" s="115"/>
      <c r="BC914" s="115"/>
      <c r="BD914" s="115"/>
      <c r="BE914" s="115"/>
      <c r="BF914" s="115"/>
      <c r="BG914" s="115"/>
      <c r="BH914" s="115"/>
      <c r="BI914" s="115"/>
      <c r="BJ914" s="115"/>
      <c r="BK914" s="115"/>
      <c r="BL914" s="115"/>
      <c r="BM914" s="115"/>
      <c r="BN914" s="115"/>
      <c r="BO914" s="115"/>
      <c r="BP914" s="114"/>
      <c r="BQ914" s="114"/>
      <c r="BR914" s="114"/>
    </row>
    <row r="915" ht="15.75" customHeight="1">
      <c r="A915" s="114"/>
      <c r="B915" s="114"/>
      <c r="C915" s="114"/>
      <c r="D915" s="114"/>
      <c r="E915" s="114"/>
      <c r="F915" s="114"/>
      <c r="G915" s="114"/>
      <c r="H915" s="115"/>
      <c r="I915" s="115"/>
      <c r="J915" s="115"/>
      <c r="K915" s="115"/>
      <c r="L915" s="115"/>
      <c r="M915" s="115"/>
      <c r="N915" s="115"/>
      <c r="O915" s="115"/>
      <c r="P915" s="115"/>
      <c r="Q915" s="115"/>
      <c r="R915" s="115"/>
      <c r="S915" s="115"/>
      <c r="T915" s="115"/>
      <c r="U915" s="115"/>
      <c r="V915" s="115"/>
      <c r="W915" s="115"/>
      <c r="X915" s="115"/>
      <c r="Y915" s="115"/>
      <c r="Z915" s="115"/>
      <c r="AA915" s="115"/>
      <c r="AB915" s="115"/>
      <c r="AC915" s="115"/>
      <c r="AD915" s="115"/>
      <c r="AE915" s="115"/>
      <c r="AF915" s="115"/>
      <c r="AG915" s="115"/>
      <c r="AH915" s="115"/>
      <c r="AI915" s="115"/>
      <c r="AJ915" s="115"/>
      <c r="AK915" s="115"/>
      <c r="AL915" s="115"/>
      <c r="AM915" s="115"/>
      <c r="AN915" s="115"/>
      <c r="AO915" s="115"/>
      <c r="AP915" s="115"/>
      <c r="AQ915" s="115"/>
      <c r="AR915" s="115"/>
      <c r="AS915" s="115"/>
      <c r="AT915" s="115"/>
      <c r="AU915" s="115"/>
      <c r="AV915" s="115"/>
      <c r="AW915" s="115"/>
      <c r="AX915" s="115"/>
      <c r="AY915" s="115"/>
      <c r="AZ915" s="115"/>
      <c r="BA915" s="115"/>
      <c r="BB915" s="115"/>
      <c r="BC915" s="115"/>
      <c r="BD915" s="115"/>
      <c r="BE915" s="115"/>
      <c r="BF915" s="115"/>
      <c r="BG915" s="115"/>
      <c r="BH915" s="115"/>
      <c r="BI915" s="115"/>
      <c r="BJ915" s="115"/>
      <c r="BK915" s="115"/>
      <c r="BL915" s="115"/>
      <c r="BM915" s="115"/>
      <c r="BN915" s="115"/>
      <c r="BO915" s="115"/>
      <c r="BP915" s="114"/>
      <c r="BQ915" s="114"/>
      <c r="BR915" s="114"/>
    </row>
    <row r="916" ht="15.75" customHeight="1">
      <c r="A916" s="114"/>
      <c r="B916" s="114"/>
      <c r="C916" s="114"/>
      <c r="D916" s="114"/>
      <c r="E916" s="114"/>
      <c r="F916" s="114"/>
      <c r="G916" s="114"/>
      <c r="H916" s="115"/>
      <c r="I916" s="115"/>
      <c r="J916" s="115"/>
      <c r="K916" s="115"/>
      <c r="L916" s="115"/>
      <c r="M916" s="115"/>
      <c r="N916" s="115"/>
      <c r="O916" s="115"/>
      <c r="P916" s="115"/>
      <c r="Q916" s="115"/>
      <c r="R916" s="115"/>
      <c r="S916" s="115"/>
      <c r="T916" s="115"/>
      <c r="U916" s="115"/>
      <c r="V916" s="115"/>
      <c r="W916" s="115"/>
      <c r="X916" s="115"/>
      <c r="Y916" s="115"/>
      <c r="Z916" s="115"/>
      <c r="AA916" s="115"/>
      <c r="AB916" s="115"/>
      <c r="AC916" s="115"/>
      <c r="AD916" s="115"/>
      <c r="AE916" s="115"/>
      <c r="AF916" s="115"/>
      <c r="AG916" s="115"/>
      <c r="AH916" s="115"/>
      <c r="AI916" s="115"/>
      <c r="AJ916" s="115"/>
      <c r="AK916" s="115"/>
      <c r="AL916" s="115"/>
      <c r="AM916" s="115"/>
      <c r="AN916" s="115"/>
      <c r="AO916" s="115"/>
      <c r="AP916" s="115"/>
      <c r="AQ916" s="115"/>
      <c r="AR916" s="115"/>
      <c r="AS916" s="115"/>
      <c r="AT916" s="115"/>
      <c r="AU916" s="115"/>
      <c r="AV916" s="115"/>
      <c r="AW916" s="115"/>
      <c r="AX916" s="115"/>
      <c r="AY916" s="115"/>
      <c r="AZ916" s="115"/>
      <c r="BA916" s="115"/>
      <c r="BB916" s="115"/>
      <c r="BC916" s="115"/>
      <c r="BD916" s="115"/>
      <c r="BE916" s="115"/>
      <c r="BF916" s="115"/>
      <c r="BG916" s="115"/>
      <c r="BH916" s="115"/>
      <c r="BI916" s="115"/>
      <c r="BJ916" s="115"/>
      <c r="BK916" s="115"/>
      <c r="BL916" s="115"/>
      <c r="BM916" s="115"/>
      <c r="BN916" s="115"/>
      <c r="BO916" s="115"/>
      <c r="BP916" s="114"/>
      <c r="BQ916" s="114"/>
      <c r="BR916" s="114"/>
    </row>
    <row r="917" ht="15.75" customHeight="1">
      <c r="A917" s="114"/>
      <c r="B917" s="114"/>
      <c r="C917" s="114"/>
      <c r="D917" s="114"/>
      <c r="E917" s="114"/>
      <c r="F917" s="114"/>
      <c r="G917" s="114"/>
      <c r="H917" s="115"/>
      <c r="I917" s="115"/>
      <c r="J917" s="115"/>
      <c r="K917" s="115"/>
      <c r="L917" s="115"/>
      <c r="M917" s="115"/>
      <c r="N917" s="115"/>
      <c r="O917" s="115"/>
      <c r="P917" s="115"/>
      <c r="Q917" s="115"/>
      <c r="R917" s="115"/>
      <c r="S917" s="115"/>
      <c r="T917" s="115"/>
      <c r="U917" s="115"/>
      <c r="V917" s="115"/>
      <c r="W917" s="115"/>
      <c r="X917" s="115"/>
      <c r="Y917" s="115"/>
      <c r="Z917" s="115"/>
      <c r="AA917" s="115"/>
      <c r="AB917" s="115"/>
      <c r="AC917" s="115"/>
      <c r="AD917" s="115"/>
      <c r="AE917" s="115"/>
      <c r="AF917" s="115"/>
      <c r="AG917" s="115"/>
      <c r="AH917" s="115"/>
      <c r="AI917" s="115"/>
      <c r="AJ917" s="115"/>
      <c r="AK917" s="115"/>
      <c r="AL917" s="115"/>
      <c r="AM917" s="115"/>
      <c r="AN917" s="115"/>
      <c r="AO917" s="115"/>
      <c r="AP917" s="115"/>
      <c r="AQ917" s="115"/>
      <c r="AR917" s="115"/>
      <c r="AS917" s="115"/>
      <c r="AT917" s="115"/>
      <c r="AU917" s="115"/>
      <c r="AV917" s="115"/>
      <c r="AW917" s="115"/>
      <c r="AX917" s="115"/>
      <c r="AY917" s="115"/>
      <c r="AZ917" s="115"/>
      <c r="BA917" s="115"/>
      <c r="BB917" s="115"/>
      <c r="BC917" s="115"/>
      <c r="BD917" s="115"/>
      <c r="BE917" s="115"/>
      <c r="BF917" s="115"/>
      <c r="BG917" s="115"/>
      <c r="BH917" s="115"/>
      <c r="BI917" s="115"/>
      <c r="BJ917" s="115"/>
      <c r="BK917" s="115"/>
      <c r="BL917" s="115"/>
      <c r="BM917" s="115"/>
      <c r="BN917" s="115"/>
      <c r="BO917" s="115"/>
      <c r="BP917" s="114"/>
      <c r="BQ917" s="114"/>
      <c r="BR917" s="114"/>
    </row>
    <row r="918" ht="15.75" customHeight="1">
      <c r="A918" s="114"/>
      <c r="B918" s="114"/>
      <c r="C918" s="114"/>
      <c r="D918" s="114"/>
      <c r="E918" s="114"/>
      <c r="F918" s="114"/>
      <c r="G918" s="114"/>
      <c r="H918" s="115"/>
      <c r="I918" s="115"/>
      <c r="J918" s="115"/>
      <c r="K918" s="115"/>
      <c r="L918" s="115"/>
      <c r="M918" s="115"/>
      <c r="N918" s="115"/>
      <c r="O918" s="115"/>
      <c r="P918" s="115"/>
      <c r="Q918" s="115"/>
      <c r="R918" s="115"/>
      <c r="S918" s="115"/>
      <c r="T918" s="115"/>
      <c r="U918" s="115"/>
      <c r="V918" s="115"/>
      <c r="W918" s="115"/>
      <c r="X918" s="115"/>
      <c r="Y918" s="115"/>
      <c r="Z918" s="115"/>
      <c r="AA918" s="115"/>
      <c r="AB918" s="115"/>
      <c r="AC918" s="115"/>
      <c r="AD918" s="115"/>
      <c r="AE918" s="115"/>
      <c r="AF918" s="115"/>
      <c r="AG918" s="115"/>
      <c r="AH918" s="115"/>
      <c r="AI918" s="115"/>
      <c r="AJ918" s="115"/>
      <c r="AK918" s="115"/>
      <c r="AL918" s="115"/>
      <c r="AM918" s="115"/>
      <c r="AN918" s="115"/>
      <c r="AO918" s="115"/>
      <c r="AP918" s="115"/>
      <c r="AQ918" s="115"/>
      <c r="AR918" s="115"/>
      <c r="AS918" s="115"/>
      <c r="AT918" s="115"/>
      <c r="AU918" s="115"/>
      <c r="AV918" s="115"/>
      <c r="AW918" s="115"/>
      <c r="AX918" s="115"/>
      <c r="AY918" s="115"/>
      <c r="AZ918" s="115"/>
      <c r="BA918" s="115"/>
      <c r="BB918" s="115"/>
      <c r="BC918" s="115"/>
      <c r="BD918" s="115"/>
      <c r="BE918" s="115"/>
      <c r="BF918" s="115"/>
      <c r="BG918" s="115"/>
      <c r="BH918" s="115"/>
      <c r="BI918" s="115"/>
      <c r="BJ918" s="115"/>
      <c r="BK918" s="115"/>
      <c r="BL918" s="115"/>
      <c r="BM918" s="115"/>
      <c r="BN918" s="115"/>
      <c r="BO918" s="115"/>
      <c r="BP918" s="114"/>
      <c r="BQ918" s="114"/>
      <c r="BR918" s="114"/>
    </row>
    <row r="919" ht="15.75" customHeight="1">
      <c r="A919" s="114"/>
      <c r="B919" s="114"/>
      <c r="C919" s="114"/>
      <c r="D919" s="114"/>
      <c r="E919" s="114"/>
      <c r="F919" s="114"/>
      <c r="G919" s="114"/>
      <c r="H919" s="115"/>
      <c r="I919" s="115"/>
      <c r="J919" s="115"/>
      <c r="K919" s="115"/>
      <c r="L919" s="115"/>
      <c r="M919" s="115"/>
      <c r="N919" s="115"/>
      <c r="O919" s="115"/>
      <c r="P919" s="115"/>
      <c r="Q919" s="115"/>
      <c r="R919" s="115"/>
      <c r="S919" s="115"/>
      <c r="T919" s="115"/>
      <c r="U919" s="115"/>
      <c r="V919" s="115"/>
      <c r="W919" s="115"/>
      <c r="X919" s="115"/>
      <c r="Y919" s="115"/>
      <c r="Z919" s="115"/>
      <c r="AA919" s="115"/>
      <c r="AB919" s="115"/>
      <c r="AC919" s="115"/>
      <c r="AD919" s="115"/>
      <c r="AE919" s="115"/>
      <c r="AF919" s="115"/>
      <c r="AG919" s="115"/>
      <c r="AH919" s="115"/>
      <c r="AI919" s="115"/>
      <c r="AJ919" s="115"/>
      <c r="AK919" s="115"/>
      <c r="AL919" s="115"/>
      <c r="AM919" s="115"/>
      <c r="AN919" s="115"/>
      <c r="AO919" s="115"/>
      <c r="AP919" s="115"/>
      <c r="AQ919" s="115"/>
      <c r="AR919" s="115"/>
      <c r="AS919" s="115"/>
      <c r="AT919" s="115"/>
      <c r="AU919" s="115"/>
      <c r="AV919" s="115"/>
      <c r="AW919" s="115"/>
      <c r="AX919" s="115"/>
      <c r="AY919" s="115"/>
      <c r="AZ919" s="115"/>
      <c r="BA919" s="115"/>
      <c r="BB919" s="115"/>
      <c r="BC919" s="115"/>
      <c r="BD919" s="115"/>
      <c r="BE919" s="115"/>
      <c r="BF919" s="115"/>
      <c r="BG919" s="115"/>
      <c r="BH919" s="115"/>
      <c r="BI919" s="115"/>
      <c r="BJ919" s="115"/>
      <c r="BK919" s="115"/>
      <c r="BL919" s="115"/>
      <c r="BM919" s="115"/>
      <c r="BN919" s="115"/>
      <c r="BO919" s="115"/>
      <c r="BP919" s="114"/>
      <c r="BQ919" s="114"/>
      <c r="BR919" s="114"/>
    </row>
    <row r="920" ht="15.75" customHeight="1">
      <c r="A920" s="114"/>
      <c r="B920" s="114"/>
      <c r="C920" s="114"/>
      <c r="D920" s="114"/>
      <c r="E920" s="114"/>
      <c r="F920" s="114"/>
      <c r="G920" s="114"/>
      <c r="H920" s="115"/>
      <c r="I920" s="115"/>
      <c r="J920" s="115"/>
      <c r="K920" s="115"/>
      <c r="L920" s="115"/>
      <c r="M920" s="115"/>
      <c r="N920" s="115"/>
      <c r="O920" s="115"/>
      <c r="P920" s="115"/>
      <c r="Q920" s="115"/>
      <c r="R920" s="115"/>
      <c r="S920" s="115"/>
      <c r="T920" s="115"/>
      <c r="U920" s="115"/>
      <c r="V920" s="115"/>
      <c r="W920" s="115"/>
      <c r="X920" s="115"/>
      <c r="Y920" s="115"/>
      <c r="Z920" s="115"/>
      <c r="AA920" s="115"/>
      <c r="AB920" s="115"/>
      <c r="AC920" s="115"/>
      <c r="AD920" s="115"/>
      <c r="AE920" s="115"/>
      <c r="AF920" s="115"/>
      <c r="AG920" s="115"/>
      <c r="AH920" s="115"/>
      <c r="AI920" s="115"/>
      <c r="AJ920" s="115"/>
      <c r="AK920" s="115"/>
      <c r="AL920" s="115"/>
      <c r="AM920" s="115"/>
      <c r="AN920" s="115"/>
      <c r="AO920" s="115"/>
      <c r="AP920" s="115"/>
      <c r="AQ920" s="115"/>
      <c r="AR920" s="115"/>
      <c r="AS920" s="115"/>
      <c r="AT920" s="115"/>
      <c r="AU920" s="115"/>
      <c r="AV920" s="115"/>
      <c r="AW920" s="115"/>
      <c r="AX920" s="115"/>
      <c r="AY920" s="115"/>
      <c r="AZ920" s="115"/>
      <c r="BA920" s="115"/>
      <c r="BB920" s="115"/>
      <c r="BC920" s="115"/>
      <c r="BD920" s="115"/>
      <c r="BE920" s="115"/>
      <c r="BF920" s="115"/>
      <c r="BG920" s="115"/>
      <c r="BH920" s="115"/>
      <c r="BI920" s="115"/>
      <c r="BJ920" s="115"/>
      <c r="BK920" s="115"/>
      <c r="BL920" s="115"/>
      <c r="BM920" s="115"/>
      <c r="BN920" s="115"/>
      <c r="BO920" s="115"/>
      <c r="BP920" s="114"/>
      <c r="BQ920" s="114"/>
      <c r="BR920" s="114"/>
    </row>
    <row r="921" ht="15.75" customHeight="1">
      <c r="A921" s="114"/>
      <c r="B921" s="114"/>
      <c r="C921" s="114"/>
      <c r="D921" s="114"/>
      <c r="E921" s="114"/>
      <c r="F921" s="114"/>
      <c r="G921" s="114"/>
      <c r="H921" s="115"/>
      <c r="I921" s="115"/>
      <c r="J921" s="115"/>
      <c r="K921" s="115"/>
      <c r="L921" s="115"/>
      <c r="M921" s="115"/>
      <c r="N921" s="115"/>
      <c r="O921" s="115"/>
      <c r="P921" s="115"/>
      <c r="Q921" s="115"/>
      <c r="R921" s="115"/>
      <c r="S921" s="115"/>
      <c r="T921" s="115"/>
      <c r="U921" s="115"/>
      <c r="V921" s="115"/>
      <c r="W921" s="115"/>
      <c r="X921" s="115"/>
      <c r="Y921" s="115"/>
      <c r="Z921" s="115"/>
      <c r="AA921" s="115"/>
      <c r="AB921" s="115"/>
      <c r="AC921" s="115"/>
      <c r="AD921" s="115"/>
      <c r="AE921" s="115"/>
      <c r="AF921" s="115"/>
      <c r="AG921" s="115"/>
      <c r="AH921" s="115"/>
      <c r="AI921" s="115"/>
      <c r="AJ921" s="115"/>
      <c r="AK921" s="115"/>
      <c r="AL921" s="115"/>
      <c r="AM921" s="115"/>
      <c r="AN921" s="115"/>
      <c r="AO921" s="115"/>
      <c r="AP921" s="115"/>
      <c r="AQ921" s="115"/>
      <c r="AR921" s="115"/>
      <c r="AS921" s="115"/>
      <c r="AT921" s="115"/>
      <c r="AU921" s="115"/>
      <c r="AV921" s="115"/>
      <c r="AW921" s="115"/>
      <c r="AX921" s="115"/>
      <c r="AY921" s="115"/>
      <c r="AZ921" s="115"/>
      <c r="BA921" s="115"/>
      <c r="BB921" s="115"/>
      <c r="BC921" s="115"/>
      <c r="BD921" s="115"/>
      <c r="BE921" s="115"/>
      <c r="BF921" s="115"/>
      <c r="BG921" s="115"/>
      <c r="BH921" s="115"/>
      <c r="BI921" s="115"/>
      <c r="BJ921" s="115"/>
      <c r="BK921" s="115"/>
      <c r="BL921" s="115"/>
      <c r="BM921" s="115"/>
      <c r="BN921" s="115"/>
      <c r="BO921" s="115"/>
      <c r="BP921" s="114"/>
      <c r="BQ921" s="114"/>
      <c r="BR921" s="114"/>
    </row>
    <row r="922" ht="15.75" customHeight="1">
      <c r="A922" s="114"/>
      <c r="B922" s="114"/>
      <c r="C922" s="114"/>
      <c r="D922" s="114"/>
      <c r="E922" s="114"/>
      <c r="F922" s="114"/>
      <c r="G922" s="114"/>
      <c r="H922" s="115"/>
      <c r="I922" s="115"/>
      <c r="J922" s="115"/>
      <c r="K922" s="115"/>
      <c r="L922" s="115"/>
      <c r="M922" s="115"/>
      <c r="N922" s="115"/>
      <c r="O922" s="115"/>
      <c r="P922" s="115"/>
      <c r="Q922" s="115"/>
      <c r="R922" s="115"/>
      <c r="S922" s="115"/>
      <c r="T922" s="115"/>
      <c r="U922" s="115"/>
      <c r="V922" s="115"/>
      <c r="W922" s="115"/>
      <c r="X922" s="115"/>
      <c r="Y922" s="115"/>
      <c r="Z922" s="115"/>
      <c r="AA922" s="115"/>
      <c r="AB922" s="115"/>
      <c r="AC922" s="115"/>
      <c r="AD922" s="115"/>
      <c r="AE922" s="115"/>
      <c r="AF922" s="115"/>
      <c r="AG922" s="115"/>
      <c r="AH922" s="115"/>
      <c r="AI922" s="115"/>
      <c r="AJ922" s="115"/>
      <c r="AK922" s="115"/>
      <c r="AL922" s="115"/>
      <c r="AM922" s="115"/>
      <c r="AN922" s="115"/>
      <c r="AO922" s="115"/>
      <c r="AP922" s="115"/>
      <c r="AQ922" s="115"/>
      <c r="AR922" s="115"/>
      <c r="AS922" s="115"/>
      <c r="AT922" s="115"/>
      <c r="AU922" s="115"/>
      <c r="AV922" s="115"/>
      <c r="AW922" s="115"/>
      <c r="AX922" s="115"/>
      <c r="AY922" s="115"/>
      <c r="AZ922" s="115"/>
      <c r="BA922" s="115"/>
      <c r="BB922" s="115"/>
      <c r="BC922" s="115"/>
      <c r="BD922" s="115"/>
      <c r="BE922" s="115"/>
      <c r="BF922" s="115"/>
      <c r="BG922" s="115"/>
      <c r="BH922" s="115"/>
      <c r="BI922" s="115"/>
      <c r="BJ922" s="115"/>
      <c r="BK922" s="115"/>
      <c r="BL922" s="115"/>
      <c r="BM922" s="115"/>
      <c r="BN922" s="115"/>
      <c r="BO922" s="115"/>
      <c r="BP922" s="114"/>
      <c r="BQ922" s="114"/>
      <c r="BR922" s="114"/>
    </row>
    <row r="923" ht="15.75" customHeight="1">
      <c r="A923" s="114"/>
      <c r="B923" s="114"/>
      <c r="C923" s="114"/>
      <c r="D923" s="114"/>
      <c r="E923" s="114"/>
      <c r="F923" s="114"/>
      <c r="G923" s="114"/>
      <c r="H923" s="115"/>
      <c r="I923" s="115"/>
      <c r="J923" s="115"/>
      <c r="K923" s="115"/>
      <c r="L923" s="115"/>
      <c r="M923" s="115"/>
      <c r="N923" s="115"/>
      <c r="O923" s="115"/>
      <c r="P923" s="115"/>
      <c r="Q923" s="115"/>
      <c r="R923" s="115"/>
      <c r="S923" s="115"/>
      <c r="T923" s="115"/>
      <c r="U923" s="115"/>
      <c r="V923" s="115"/>
      <c r="W923" s="115"/>
      <c r="X923" s="115"/>
      <c r="Y923" s="115"/>
      <c r="Z923" s="115"/>
      <c r="AA923" s="115"/>
      <c r="AB923" s="115"/>
      <c r="AC923" s="115"/>
      <c r="AD923" s="115"/>
      <c r="AE923" s="115"/>
      <c r="AF923" s="115"/>
      <c r="AG923" s="115"/>
      <c r="AH923" s="115"/>
      <c r="AI923" s="115"/>
      <c r="AJ923" s="115"/>
      <c r="AK923" s="115"/>
      <c r="AL923" s="115"/>
      <c r="AM923" s="115"/>
      <c r="AN923" s="115"/>
      <c r="AO923" s="115"/>
      <c r="AP923" s="115"/>
      <c r="AQ923" s="115"/>
      <c r="AR923" s="115"/>
      <c r="AS923" s="115"/>
      <c r="AT923" s="115"/>
      <c r="AU923" s="115"/>
      <c r="AV923" s="115"/>
      <c r="AW923" s="115"/>
      <c r="AX923" s="115"/>
      <c r="AY923" s="115"/>
      <c r="AZ923" s="115"/>
      <c r="BA923" s="115"/>
      <c r="BB923" s="115"/>
      <c r="BC923" s="115"/>
      <c r="BD923" s="115"/>
      <c r="BE923" s="115"/>
      <c r="BF923" s="115"/>
      <c r="BG923" s="115"/>
      <c r="BH923" s="115"/>
      <c r="BI923" s="115"/>
      <c r="BJ923" s="115"/>
      <c r="BK923" s="115"/>
      <c r="BL923" s="115"/>
      <c r="BM923" s="115"/>
      <c r="BN923" s="115"/>
      <c r="BO923" s="115"/>
      <c r="BP923" s="114"/>
      <c r="BQ923" s="114"/>
      <c r="BR923" s="114"/>
    </row>
    <row r="924" ht="15.75" customHeight="1">
      <c r="A924" s="114"/>
      <c r="B924" s="114"/>
      <c r="C924" s="114"/>
      <c r="D924" s="114"/>
      <c r="E924" s="114"/>
      <c r="F924" s="114"/>
      <c r="G924" s="114"/>
      <c r="H924" s="115"/>
      <c r="I924" s="115"/>
      <c r="J924" s="115"/>
      <c r="K924" s="115"/>
      <c r="L924" s="115"/>
      <c r="M924" s="115"/>
      <c r="N924" s="115"/>
      <c r="O924" s="115"/>
      <c r="P924" s="115"/>
      <c r="Q924" s="115"/>
      <c r="R924" s="115"/>
      <c r="S924" s="115"/>
      <c r="T924" s="115"/>
      <c r="U924" s="115"/>
      <c r="V924" s="115"/>
      <c r="W924" s="115"/>
      <c r="X924" s="115"/>
      <c r="Y924" s="115"/>
      <c r="Z924" s="115"/>
      <c r="AA924" s="115"/>
      <c r="AB924" s="115"/>
      <c r="AC924" s="115"/>
      <c r="AD924" s="115"/>
      <c r="AE924" s="115"/>
      <c r="AF924" s="115"/>
      <c r="AG924" s="115"/>
      <c r="AH924" s="115"/>
      <c r="AI924" s="115"/>
      <c r="AJ924" s="115"/>
      <c r="AK924" s="115"/>
      <c r="AL924" s="115"/>
      <c r="AM924" s="115"/>
      <c r="AN924" s="115"/>
      <c r="AO924" s="115"/>
      <c r="AP924" s="115"/>
      <c r="AQ924" s="115"/>
      <c r="AR924" s="115"/>
      <c r="AS924" s="115"/>
      <c r="AT924" s="115"/>
      <c r="AU924" s="115"/>
      <c r="AV924" s="115"/>
      <c r="AW924" s="115"/>
      <c r="AX924" s="115"/>
      <c r="AY924" s="115"/>
      <c r="AZ924" s="115"/>
      <c r="BA924" s="115"/>
      <c r="BB924" s="115"/>
      <c r="BC924" s="115"/>
      <c r="BD924" s="115"/>
      <c r="BE924" s="115"/>
      <c r="BF924" s="115"/>
      <c r="BG924" s="115"/>
      <c r="BH924" s="115"/>
      <c r="BI924" s="115"/>
      <c r="BJ924" s="115"/>
      <c r="BK924" s="115"/>
      <c r="BL924" s="115"/>
      <c r="BM924" s="115"/>
      <c r="BN924" s="115"/>
      <c r="BO924" s="115"/>
      <c r="BP924" s="114"/>
      <c r="BQ924" s="114"/>
      <c r="BR924" s="114"/>
    </row>
    <row r="925" ht="15.75" customHeight="1">
      <c r="A925" s="114"/>
      <c r="B925" s="114"/>
      <c r="C925" s="114"/>
      <c r="D925" s="114"/>
      <c r="E925" s="114"/>
      <c r="F925" s="114"/>
      <c r="G925" s="114"/>
      <c r="H925" s="115"/>
      <c r="I925" s="115"/>
      <c r="J925" s="115"/>
      <c r="K925" s="115"/>
      <c r="L925" s="115"/>
      <c r="M925" s="115"/>
      <c r="N925" s="115"/>
      <c r="O925" s="115"/>
      <c r="P925" s="115"/>
      <c r="Q925" s="115"/>
      <c r="R925" s="115"/>
      <c r="S925" s="115"/>
      <c r="T925" s="115"/>
      <c r="U925" s="115"/>
      <c r="V925" s="115"/>
      <c r="W925" s="115"/>
      <c r="X925" s="115"/>
      <c r="Y925" s="115"/>
      <c r="Z925" s="115"/>
      <c r="AA925" s="115"/>
      <c r="AB925" s="115"/>
      <c r="AC925" s="115"/>
      <c r="AD925" s="115"/>
      <c r="AE925" s="115"/>
      <c r="AF925" s="115"/>
      <c r="AG925" s="115"/>
      <c r="AH925" s="115"/>
      <c r="AI925" s="115"/>
      <c r="AJ925" s="115"/>
      <c r="AK925" s="115"/>
      <c r="AL925" s="115"/>
      <c r="AM925" s="115"/>
      <c r="AN925" s="115"/>
      <c r="AO925" s="115"/>
      <c r="AP925" s="115"/>
      <c r="AQ925" s="115"/>
      <c r="AR925" s="115"/>
      <c r="AS925" s="115"/>
      <c r="AT925" s="115"/>
      <c r="AU925" s="115"/>
      <c r="AV925" s="115"/>
      <c r="AW925" s="115"/>
      <c r="AX925" s="115"/>
      <c r="AY925" s="115"/>
      <c r="AZ925" s="115"/>
      <c r="BA925" s="115"/>
      <c r="BB925" s="115"/>
      <c r="BC925" s="115"/>
      <c r="BD925" s="115"/>
      <c r="BE925" s="115"/>
      <c r="BF925" s="115"/>
      <c r="BG925" s="115"/>
      <c r="BH925" s="115"/>
      <c r="BI925" s="115"/>
      <c r="BJ925" s="115"/>
      <c r="BK925" s="115"/>
      <c r="BL925" s="115"/>
      <c r="BM925" s="115"/>
      <c r="BN925" s="115"/>
      <c r="BO925" s="115"/>
      <c r="BP925" s="114"/>
      <c r="BQ925" s="114"/>
      <c r="BR925" s="114"/>
    </row>
    <row r="926" ht="15.75" customHeight="1">
      <c r="A926" s="114"/>
      <c r="B926" s="114"/>
      <c r="C926" s="114"/>
      <c r="D926" s="114"/>
      <c r="E926" s="114"/>
      <c r="F926" s="114"/>
      <c r="G926" s="114"/>
      <c r="H926" s="115"/>
      <c r="I926" s="115"/>
      <c r="J926" s="115"/>
      <c r="K926" s="115"/>
      <c r="L926" s="115"/>
      <c r="M926" s="115"/>
      <c r="N926" s="115"/>
      <c r="O926" s="115"/>
      <c r="P926" s="115"/>
      <c r="Q926" s="115"/>
      <c r="R926" s="115"/>
      <c r="S926" s="115"/>
      <c r="T926" s="115"/>
      <c r="U926" s="115"/>
      <c r="V926" s="115"/>
      <c r="W926" s="115"/>
      <c r="X926" s="115"/>
      <c r="Y926" s="115"/>
      <c r="Z926" s="115"/>
      <c r="AA926" s="115"/>
      <c r="AB926" s="115"/>
      <c r="AC926" s="115"/>
      <c r="AD926" s="115"/>
      <c r="AE926" s="115"/>
      <c r="AF926" s="115"/>
      <c r="AG926" s="115"/>
      <c r="AH926" s="115"/>
      <c r="AI926" s="115"/>
      <c r="AJ926" s="115"/>
      <c r="AK926" s="115"/>
      <c r="AL926" s="115"/>
      <c r="AM926" s="115"/>
      <c r="AN926" s="115"/>
      <c r="AO926" s="115"/>
      <c r="AP926" s="115"/>
      <c r="AQ926" s="115"/>
      <c r="AR926" s="115"/>
      <c r="AS926" s="115"/>
      <c r="AT926" s="115"/>
      <c r="AU926" s="115"/>
      <c r="AV926" s="115"/>
      <c r="AW926" s="115"/>
      <c r="AX926" s="115"/>
      <c r="AY926" s="115"/>
      <c r="AZ926" s="115"/>
      <c r="BA926" s="115"/>
      <c r="BB926" s="115"/>
      <c r="BC926" s="115"/>
      <c r="BD926" s="115"/>
      <c r="BE926" s="115"/>
      <c r="BF926" s="115"/>
      <c r="BG926" s="115"/>
      <c r="BH926" s="115"/>
      <c r="BI926" s="115"/>
      <c r="BJ926" s="115"/>
      <c r="BK926" s="115"/>
      <c r="BL926" s="115"/>
      <c r="BM926" s="115"/>
      <c r="BN926" s="115"/>
      <c r="BO926" s="115"/>
      <c r="BP926" s="114"/>
      <c r="BQ926" s="114"/>
      <c r="BR926" s="114"/>
    </row>
    <row r="927" ht="15.75" customHeight="1">
      <c r="A927" s="114"/>
      <c r="B927" s="114"/>
      <c r="C927" s="114"/>
      <c r="D927" s="114"/>
      <c r="E927" s="114"/>
      <c r="F927" s="114"/>
      <c r="G927" s="114"/>
      <c r="H927" s="115"/>
      <c r="I927" s="115"/>
      <c r="J927" s="115"/>
      <c r="K927" s="115"/>
      <c r="L927" s="115"/>
      <c r="M927" s="115"/>
      <c r="N927" s="115"/>
      <c r="O927" s="115"/>
      <c r="P927" s="115"/>
      <c r="Q927" s="115"/>
      <c r="R927" s="115"/>
      <c r="S927" s="115"/>
      <c r="T927" s="115"/>
      <c r="U927" s="115"/>
      <c r="V927" s="115"/>
      <c r="W927" s="115"/>
      <c r="X927" s="115"/>
      <c r="Y927" s="115"/>
      <c r="Z927" s="115"/>
      <c r="AA927" s="115"/>
      <c r="AB927" s="115"/>
      <c r="AC927" s="115"/>
      <c r="AD927" s="115"/>
      <c r="AE927" s="115"/>
      <c r="AF927" s="115"/>
      <c r="AG927" s="115"/>
      <c r="AH927" s="115"/>
      <c r="AI927" s="115"/>
      <c r="AJ927" s="115"/>
      <c r="AK927" s="115"/>
      <c r="AL927" s="115"/>
      <c r="AM927" s="115"/>
      <c r="AN927" s="115"/>
      <c r="AO927" s="115"/>
      <c r="AP927" s="115"/>
      <c r="AQ927" s="115"/>
      <c r="AR927" s="115"/>
      <c r="AS927" s="115"/>
      <c r="AT927" s="115"/>
      <c r="AU927" s="115"/>
      <c r="AV927" s="115"/>
      <c r="AW927" s="115"/>
      <c r="AX927" s="115"/>
      <c r="AY927" s="115"/>
      <c r="AZ927" s="115"/>
      <c r="BA927" s="115"/>
      <c r="BB927" s="115"/>
      <c r="BC927" s="115"/>
      <c r="BD927" s="115"/>
      <c r="BE927" s="115"/>
      <c r="BF927" s="115"/>
      <c r="BG927" s="115"/>
      <c r="BH927" s="115"/>
      <c r="BI927" s="115"/>
      <c r="BJ927" s="115"/>
      <c r="BK927" s="115"/>
      <c r="BL927" s="115"/>
      <c r="BM927" s="115"/>
      <c r="BN927" s="115"/>
      <c r="BO927" s="115"/>
      <c r="BP927" s="114"/>
      <c r="BQ927" s="114"/>
      <c r="BR927" s="114"/>
    </row>
    <row r="928" ht="15.75" customHeight="1">
      <c r="A928" s="114"/>
      <c r="B928" s="114"/>
      <c r="C928" s="114"/>
      <c r="D928" s="114"/>
      <c r="E928" s="114"/>
      <c r="F928" s="114"/>
      <c r="G928" s="114"/>
      <c r="H928" s="115"/>
      <c r="I928" s="115"/>
      <c r="J928" s="115"/>
      <c r="K928" s="115"/>
      <c r="L928" s="115"/>
      <c r="M928" s="115"/>
      <c r="N928" s="115"/>
      <c r="O928" s="115"/>
      <c r="P928" s="115"/>
      <c r="Q928" s="115"/>
      <c r="R928" s="115"/>
      <c r="S928" s="115"/>
      <c r="T928" s="115"/>
      <c r="U928" s="115"/>
      <c r="V928" s="115"/>
      <c r="W928" s="115"/>
      <c r="X928" s="115"/>
      <c r="Y928" s="115"/>
      <c r="Z928" s="115"/>
      <c r="AA928" s="115"/>
      <c r="AB928" s="115"/>
      <c r="AC928" s="115"/>
      <c r="AD928" s="115"/>
      <c r="AE928" s="115"/>
      <c r="AF928" s="115"/>
      <c r="AG928" s="115"/>
      <c r="AH928" s="115"/>
      <c r="AI928" s="115"/>
      <c r="AJ928" s="115"/>
      <c r="AK928" s="115"/>
      <c r="AL928" s="115"/>
      <c r="AM928" s="115"/>
      <c r="AN928" s="115"/>
      <c r="AO928" s="115"/>
      <c r="AP928" s="115"/>
      <c r="AQ928" s="115"/>
      <c r="AR928" s="115"/>
      <c r="AS928" s="115"/>
      <c r="AT928" s="115"/>
      <c r="AU928" s="115"/>
      <c r="AV928" s="115"/>
      <c r="AW928" s="115"/>
      <c r="AX928" s="115"/>
      <c r="AY928" s="115"/>
      <c r="AZ928" s="115"/>
      <c r="BA928" s="115"/>
      <c r="BB928" s="115"/>
      <c r="BC928" s="115"/>
      <c r="BD928" s="115"/>
      <c r="BE928" s="115"/>
      <c r="BF928" s="115"/>
      <c r="BG928" s="115"/>
      <c r="BH928" s="115"/>
      <c r="BI928" s="115"/>
      <c r="BJ928" s="115"/>
      <c r="BK928" s="115"/>
      <c r="BL928" s="115"/>
      <c r="BM928" s="115"/>
      <c r="BN928" s="115"/>
      <c r="BO928" s="115"/>
      <c r="BP928" s="114"/>
      <c r="BQ928" s="114"/>
      <c r="BR928" s="114"/>
    </row>
    <row r="929" ht="15.75" customHeight="1">
      <c r="A929" s="114"/>
      <c r="B929" s="114"/>
      <c r="C929" s="114"/>
      <c r="D929" s="114"/>
      <c r="E929" s="114"/>
      <c r="F929" s="114"/>
      <c r="G929" s="114"/>
      <c r="H929" s="115"/>
      <c r="I929" s="115"/>
      <c r="J929" s="115"/>
      <c r="K929" s="115"/>
      <c r="L929" s="115"/>
      <c r="M929" s="115"/>
      <c r="N929" s="115"/>
      <c r="O929" s="115"/>
      <c r="P929" s="115"/>
      <c r="Q929" s="115"/>
      <c r="R929" s="115"/>
      <c r="S929" s="115"/>
      <c r="T929" s="115"/>
      <c r="U929" s="115"/>
      <c r="V929" s="115"/>
      <c r="W929" s="115"/>
      <c r="X929" s="115"/>
      <c r="Y929" s="115"/>
      <c r="Z929" s="115"/>
      <c r="AA929" s="115"/>
      <c r="AB929" s="115"/>
      <c r="AC929" s="115"/>
      <c r="AD929" s="115"/>
      <c r="AE929" s="115"/>
      <c r="AF929" s="115"/>
      <c r="AG929" s="115"/>
      <c r="AH929" s="115"/>
      <c r="AI929" s="115"/>
      <c r="AJ929" s="115"/>
      <c r="AK929" s="115"/>
      <c r="AL929" s="115"/>
      <c r="AM929" s="115"/>
      <c r="AN929" s="115"/>
      <c r="AO929" s="115"/>
      <c r="AP929" s="115"/>
      <c r="AQ929" s="115"/>
      <c r="AR929" s="115"/>
      <c r="AS929" s="115"/>
      <c r="AT929" s="115"/>
      <c r="AU929" s="115"/>
      <c r="AV929" s="115"/>
      <c r="AW929" s="115"/>
      <c r="AX929" s="115"/>
      <c r="AY929" s="115"/>
      <c r="AZ929" s="115"/>
      <c r="BA929" s="115"/>
      <c r="BB929" s="115"/>
      <c r="BC929" s="115"/>
      <c r="BD929" s="115"/>
      <c r="BE929" s="115"/>
      <c r="BF929" s="115"/>
      <c r="BG929" s="115"/>
      <c r="BH929" s="115"/>
      <c r="BI929" s="115"/>
      <c r="BJ929" s="115"/>
      <c r="BK929" s="115"/>
      <c r="BL929" s="115"/>
      <c r="BM929" s="115"/>
      <c r="BN929" s="115"/>
      <c r="BO929" s="115"/>
      <c r="BP929" s="114"/>
      <c r="BQ929" s="114"/>
      <c r="BR929" s="114"/>
    </row>
    <row r="930" ht="15.75" customHeight="1">
      <c r="A930" s="114"/>
      <c r="B930" s="114"/>
      <c r="C930" s="114"/>
      <c r="D930" s="114"/>
      <c r="E930" s="114"/>
      <c r="F930" s="114"/>
      <c r="G930" s="114"/>
      <c r="H930" s="115"/>
      <c r="I930" s="115"/>
      <c r="J930" s="115"/>
      <c r="K930" s="115"/>
      <c r="L930" s="115"/>
      <c r="M930" s="115"/>
      <c r="N930" s="115"/>
      <c r="O930" s="115"/>
      <c r="P930" s="115"/>
      <c r="Q930" s="115"/>
      <c r="R930" s="115"/>
      <c r="S930" s="115"/>
      <c r="T930" s="115"/>
      <c r="U930" s="115"/>
      <c r="V930" s="115"/>
      <c r="W930" s="115"/>
      <c r="X930" s="115"/>
      <c r="Y930" s="115"/>
      <c r="Z930" s="115"/>
      <c r="AA930" s="115"/>
      <c r="AB930" s="115"/>
      <c r="AC930" s="115"/>
      <c r="AD930" s="115"/>
      <c r="AE930" s="115"/>
      <c r="AF930" s="115"/>
      <c r="AG930" s="115"/>
      <c r="AH930" s="115"/>
      <c r="AI930" s="115"/>
      <c r="AJ930" s="115"/>
      <c r="AK930" s="115"/>
      <c r="AL930" s="115"/>
      <c r="AM930" s="115"/>
      <c r="AN930" s="115"/>
      <c r="AO930" s="115"/>
      <c r="AP930" s="115"/>
      <c r="AQ930" s="115"/>
      <c r="AR930" s="115"/>
      <c r="AS930" s="115"/>
      <c r="AT930" s="115"/>
      <c r="AU930" s="115"/>
      <c r="AV930" s="115"/>
      <c r="AW930" s="115"/>
      <c r="AX930" s="115"/>
      <c r="AY930" s="115"/>
      <c r="AZ930" s="115"/>
      <c r="BA930" s="115"/>
      <c r="BB930" s="115"/>
      <c r="BC930" s="115"/>
      <c r="BD930" s="115"/>
      <c r="BE930" s="115"/>
      <c r="BF930" s="115"/>
      <c r="BG930" s="115"/>
      <c r="BH930" s="115"/>
      <c r="BI930" s="115"/>
      <c r="BJ930" s="115"/>
      <c r="BK930" s="115"/>
      <c r="BL930" s="115"/>
      <c r="BM930" s="115"/>
      <c r="BN930" s="115"/>
      <c r="BO930" s="115"/>
      <c r="BP930" s="114"/>
      <c r="BQ930" s="114"/>
      <c r="BR930" s="114"/>
    </row>
    <row r="931" ht="15.75" customHeight="1">
      <c r="A931" s="114"/>
      <c r="B931" s="114"/>
      <c r="C931" s="114"/>
      <c r="D931" s="114"/>
      <c r="E931" s="114"/>
      <c r="F931" s="114"/>
      <c r="G931" s="114"/>
      <c r="H931" s="115"/>
      <c r="I931" s="115"/>
      <c r="J931" s="115"/>
      <c r="K931" s="115"/>
      <c r="L931" s="115"/>
      <c r="M931" s="115"/>
      <c r="N931" s="115"/>
      <c r="O931" s="115"/>
      <c r="P931" s="115"/>
      <c r="Q931" s="115"/>
      <c r="R931" s="115"/>
      <c r="S931" s="115"/>
      <c r="T931" s="115"/>
      <c r="U931" s="115"/>
      <c r="V931" s="115"/>
      <c r="W931" s="115"/>
      <c r="X931" s="115"/>
      <c r="Y931" s="115"/>
      <c r="Z931" s="115"/>
      <c r="AA931" s="115"/>
      <c r="AB931" s="115"/>
      <c r="AC931" s="115"/>
      <c r="AD931" s="115"/>
      <c r="AE931" s="115"/>
      <c r="AF931" s="115"/>
      <c r="AG931" s="115"/>
      <c r="AH931" s="115"/>
      <c r="AI931" s="115"/>
      <c r="AJ931" s="115"/>
      <c r="AK931" s="115"/>
      <c r="AL931" s="115"/>
      <c r="AM931" s="115"/>
      <c r="AN931" s="115"/>
      <c r="AO931" s="115"/>
      <c r="AP931" s="115"/>
      <c r="AQ931" s="115"/>
      <c r="AR931" s="115"/>
      <c r="AS931" s="115"/>
      <c r="AT931" s="115"/>
      <c r="AU931" s="115"/>
      <c r="AV931" s="115"/>
      <c r="AW931" s="115"/>
      <c r="AX931" s="115"/>
      <c r="AY931" s="115"/>
      <c r="AZ931" s="115"/>
      <c r="BA931" s="115"/>
      <c r="BB931" s="115"/>
      <c r="BC931" s="115"/>
      <c r="BD931" s="115"/>
      <c r="BE931" s="115"/>
      <c r="BF931" s="115"/>
      <c r="BG931" s="115"/>
      <c r="BH931" s="115"/>
      <c r="BI931" s="115"/>
      <c r="BJ931" s="115"/>
      <c r="BK931" s="115"/>
      <c r="BL931" s="115"/>
      <c r="BM931" s="115"/>
      <c r="BN931" s="115"/>
      <c r="BO931" s="115"/>
      <c r="BP931" s="114"/>
      <c r="BQ931" s="114"/>
      <c r="BR931" s="114"/>
    </row>
    <row r="932" ht="15.75" customHeight="1">
      <c r="A932" s="114"/>
      <c r="B932" s="114"/>
      <c r="C932" s="114"/>
      <c r="D932" s="114"/>
      <c r="E932" s="114"/>
      <c r="F932" s="114"/>
      <c r="G932" s="114"/>
      <c r="H932" s="115"/>
      <c r="I932" s="115"/>
      <c r="J932" s="115"/>
      <c r="K932" s="115"/>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G932" s="115"/>
      <c r="AH932" s="115"/>
      <c r="AI932" s="115"/>
      <c r="AJ932" s="115"/>
      <c r="AK932" s="115"/>
      <c r="AL932" s="115"/>
      <c r="AM932" s="115"/>
      <c r="AN932" s="115"/>
      <c r="AO932" s="115"/>
      <c r="AP932" s="115"/>
      <c r="AQ932" s="115"/>
      <c r="AR932" s="115"/>
      <c r="AS932" s="115"/>
      <c r="AT932" s="115"/>
      <c r="AU932" s="115"/>
      <c r="AV932" s="115"/>
      <c r="AW932" s="115"/>
      <c r="AX932" s="115"/>
      <c r="AY932" s="115"/>
      <c r="AZ932" s="115"/>
      <c r="BA932" s="115"/>
      <c r="BB932" s="115"/>
      <c r="BC932" s="115"/>
      <c r="BD932" s="115"/>
      <c r="BE932" s="115"/>
      <c r="BF932" s="115"/>
      <c r="BG932" s="115"/>
      <c r="BH932" s="115"/>
      <c r="BI932" s="115"/>
      <c r="BJ932" s="115"/>
      <c r="BK932" s="115"/>
      <c r="BL932" s="115"/>
      <c r="BM932" s="115"/>
      <c r="BN932" s="115"/>
      <c r="BO932" s="115"/>
      <c r="BP932" s="114"/>
      <c r="BQ932" s="114"/>
      <c r="BR932" s="114"/>
    </row>
    <row r="933" ht="15.75" customHeight="1">
      <c r="A933" s="114"/>
      <c r="B933" s="114"/>
      <c r="C933" s="114"/>
      <c r="D933" s="114"/>
      <c r="E933" s="114"/>
      <c r="F933" s="114"/>
      <c r="G933" s="114"/>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115"/>
      <c r="AG933" s="115"/>
      <c r="AH933" s="115"/>
      <c r="AI933" s="115"/>
      <c r="AJ933" s="115"/>
      <c r="AK933" s="115"/>
      <c r="AL933" s="115"/>
      <c r="AM933" s="115"/>
      <c r="AN933" s="115"/>
      <c r="AO933" s="115"/>
      <c r="AP933" s="115"/>
      <c r="AQ933" s="115"/>
      <c r="AR933" s="115"/>
      <c r="AS933" s="115"/>
      <c r="AT933" s="115"/>
      <c r="AU933" s="115"/>
      <c r="AV933" s="115"/>
      <c r="AW933" s="115"/>
      <c r="AX933" s="115"/>
      <c r="AY933" s="115"/>
      <c r="AZ933" s="115"/>
      <c r="BA933" s="115"/>
      <c r="BB933" s="115"/>
      <c r="BC933" s="115"/>
      <c r="BD933" s="115"/>
      <c r="BE933" s="115"/>
      <c r="BF933" s="115"/>
      <c r="BG933" s="115"/>
      <c r="BH933" s="115"/>
      <c r="BI933" s="115"/>
      <c r="BJ933" s="115"/>
      <c r="BK933" s="115"/>
      <c r="BL933" s="115"/>
      <c r="BM933" s="115"/>
      <c r="BN933" s="115"/>
      <c r="BO933" s="115"/>
      <c r="BP933" s="114"/>
      <c r="BQ933" s="114"/>
      <c r="BR933" s="114"/>
    </row>
    <row r="934" ht="15.75" customHeight="1">
      <c r="A934" s="114"/>
      <c r="B934" s="114"/>
      <c r="C934" s="114"/>
      <c r="D934" s="114"/>
      <c r="E934" s="114"/>
      <c r="F934" s="114"/>
      <c r="G934" s="114"/>
      <c r="H934" s="115"/>
      <c r="I934" s="115"/>
      <c r="J934" s="115"/>
      <c r="K934" s="115"/>
      <c r="L934" s="115"/>
      <c r="M934" s="115"/>
      <c r="N934" s="115"/>
      <c r="O934" s="115"/>
      <c r="P934" s="115"/>
      <c r="Q934" s="115"/>
      <c r="R934" s="115"/>
      <c r="S934" s="115"/>
      <c r="T934" s="115"/>
      <c r="U934" s="115"/>
      <c r="V934" s="115"/>
      <c r="W934" s="115"/>
      <c r="X934" s="115"/>
      <c r="Y934" s="115"/>
      <c r="Z934" s="115"/>
      <c r="AA934" s="115"/>
      <c r="AB934" s="115"/>
      <c r="AC934" s="115"/>
      <c r="AD934" s="115"/>
      <c r="AE934" s="115"/>
      <c r="AF934" s="115"/>
      <c r="AG934" s="115"/>
      <c r="AH934" s="115"/>
      <c r="AI934" s="115"/>
      <c r="AJ934" s="115"/>
      <c r="AK934" s="115"/>
      <c r="AL934" s="115"/>
      <c r="AM934" s="115"/>
      <c r="AN934" s="115"/>
      <c r="AO934" s="115"/>
      <c r="AP934" s="115"/>
      <c r="AQ934" s="115"/>
      <c r="AR934" s="115"/>
      <c r="AS934" s="115"/>
      <c r="AT934" s="115"/>
      <c r="AU934" s="115"/>
      <c r="AV934" s="115"/>
      <c r="AW934" s="115"/>
      <c r="AX934" s="115"/>
      <c r="AY934" s="115"/>
      <c r="AZ934" s="115"/>
      <c r="BA934" s="115"/>
      <c r="BB934" s="115"/>
      <c r="BC934" s="115"/>
      <c r="BD934" s="115"/>
      <c r="BE934" s="115"/>
      <c r="BF934" s="115"/>
      <c r="BG934" s="115"/>
      <c r="BH934" s="115"/>
      <c r="BI934" s="115"/>
      <c r="BJ934" s="115"/>
      <c r="BK934" s="115"/>
      <c r="BL934" s="115"/>
      <c r="BM934" s="115"/>
      <c r="BN934" s="115"/>
      <c r="BO934" s="115"/>
      <c r="BP934" s="114"/>
      <c r="BQ934" s="114"/>
      <c r="BR934" s="114"/>
    </row>
    <row r="935" ht="15.75" customHeight="1">
      <c r="A935" s="114"/>
      <c r="B935" s="114"/>
      <c r="C935" s="114"/>
      <c r="D935" s="114"/>
      <c r="E935" s="114"/>
      <c r="F935" s="114"/>
      <c r="G935" s="114"/>
      <c r="H935" s="115"/>
      <c r="I935" s="115"/>
      <c r="J935" s="115"/>
      <c r="K935" s="115"/>
      <c r="L935" s="115"/>
      <c r="M935" s="115"/>
      <c r="N935" s="115"/>
      <c r="O935" s="115"/>
      <c r="P935" s="115"/>
      <c r="Q935" s="115"/>
      <c r="R935" s="115"/>
      <c r="S935" s="115"/>
      <c r="T935" s="115"/>
      <c r="U935" s="115"/>
      <c r="V935" s="115"/>
      <c r="W935" s="115"/>
      <c r="X935" s="115"/>
      <c r="Y935" s="115"/>
      <c r="Z935" s="115"/>
      <c r="AA935" s="115"/>
      <c r="AB935" s="115"/>
      <c r="AC935" s="115"/>
      <c r="AD935" s="115"/>
      <c r="AE935" s="115"/>
      <c r="AF935" s="115"/>
      <c r="AG935" s="115"/>
      <c r="AH935" s="115"/>
      <c r="AI935" s="115"/>
      <c r="AJ935" s="115"/>
      <c r="AK935" s="115"/>
      <c r="AL935" s="115"/>
      <c r="AM935" s="115"/>
      <c r="AN935" s="115"/>
      <c r="AO935" s="115"/>
      <c r="AP935" s="115"/>
      <c r="AQ935" s="115"/>
      <c r="AR935" s="115"/>
      <c r="AS935" s="115"/>
      <c r="AT935" s="115"/>
      <c r="AU935" s="115"/>
      <c r="AV935" s="115"/>
      <c r="AW935" s="115"/>
      <c r="AX935" s="115"/>
      <c r="AY935" s="115"/>
      <c r="AZ935" s="115"/>
      <c r="BA935" s="115"/>
      <c r="BB935" s="115"/>
      <c r="BC935" s="115"/>
      <c r="BD935" s="115"/>
      <c r="BE935" s="115"/>
      <c r="BF935" s="115"/>
      <c r="BG935" s="115"/>
      <c r="BH935" s="115"/>
      <c r="BI935" s="115"/>
      <c r="BJ935" s="115"/>
      <c r="BK935" s="115"/>
      <c r="BL935" s="115"/>
      <c r="BM935" s="115"/>
      <c r="BN935" s="115"/>
      <c r="BO935" s="115"/>
      <c r="BP935" s="114"/>
      <c r="BQ935" s="114"/>
      <c r="BR935" s="114"/>
    </row>
    <row r="936" ht="15.75" customHeight="1">
      <c r="A936" s="114"/>
      <c r="B936" s="114"/>
      <c r="C936" s="114"/>
      <c r="D936" s="114"/>
      <c r="E936" s="114"/>
      <c r="F936" s="114"/>
      <c r="G936" s="114"/>
      <c r="H936" s="115"/>
      <c r="I936" s="115"/>
      <c r="J936" s="115"/>
      <c r="K936" s="115"/>
      <c r="L936" s="115"/>
      <c r="M936" s="115"/>
      <c r="N936" s="115"/>
      <c r="O936" s="115"/>
      <c r="P936" s="115"/>
      <c r="Q936" s="115"/>
      <c r="R936" s="115"/>
      <c r="S936" s="115"/>
      <c r="T936" s="115"/>
      <c r="U936" s="115"/>
      <c r="V936" s="115"/>
      <c r="W936" s="115"/>
      <c r="X936" s="115"/>
      <c r="Y936" s="115"/>
      <c r="Z936" s="115"/>
      <c r="AA936" s="115"/>
      <c r="AB936" s="115"/>
      <c r="AC936" s="115"/>
      <c r="AD936" s="115"/>
      <c r="AE936" s="115"/>
      <c r="AF936" s="115"/>
      <c r="AG936" s="115"/>
      <c r="AH936" s="115"/>
      <c r="AI936" s="115"/>
      <c r="AJ936" s="115"/>
      <c r="AK936" s="115"/>
      <c r="AL936" s="115"/>
      <c r="AM936" s="115"/>
      <c r="AN936" s="115"/>
      <c r="AO936" s="115"/>
      <c r="AP936" s="115"/>
      <c r="AQ936" s="115"/>
      <c r="AR936" s="115"/>
      <c r="AS936" s="115"/>
      <c r="AT936" s="115"/>
      <c r="AU936" s="115"/>
      <c r="AV936" s="115"/>
      <c r="AW936" s="115"/>
      <c r="AX936" s="115"/>
      <c r="AY936" s="115"/>
      <c r="AZ936" s="115"/>
      <c r="BA936" s="115"/>
      <c r="BB936" s="115"/>
      <c r="BC936" s="115"/>
      <c r="BD936" s="115"/>
      <c r="BE936" s="115"/>
      <c r="BF936" s="115"/>
      <c r="BG936" s="115"/>
      <c r="BH936" s="115"/>
      <c r="BI936" s="115"/>
      <c r="BJ936" s="115"/>
      <c r="BK936" s="115"/>
      <c r="BL936" s="115"/>
      <c r="BM936" s="115"/>
      <c r="BN936" s="115"/>
      <c r="BO936" s="115"/>
      <c r="BP936" s="114"/>
      <c r="BQ936" s="114"/>
      <c r="BR936" s="114"/>
    </row>
    <row r="937" ht="15.75" customHeight="1">
      <c r="A937" s="114"/>
      <c r="B937" s="114"/>
      <c r="C937" s="114"/>
      <c r="D937" s="114"/>
      <c r="E937" s="114"/>
      <c r="F937" s="114"/>
      <c r="G937" s="114"/>
      <c r="H937" s="115"/>
      <c r="I937" s="115"/>
      <c r="J937" s="115"/>
      <c r="K937" s="115"/>
      <c r="L937" s="115"/>
      <c r="M937" s="115"/>
      <c r="N937" s="115"/>
      <c r="O937" s="115"/>
      <c r="P937" s="115"/>
      <c r="Q937" s="115"/>
      <c r="R937" s="115"/>
      <c r="S937" s="115"/>
      <c r="T937" s="115"/>
      <c r="U937" s="115"/>
      <c r="V937" s="115"/>
      <c r="W937" s="115"/>
      <c r="X937" s="115"/>
      <c r="Y937" s="115"/>
      <c r="Z937" s="115"/>
      <c r="AA937" s="115"/>
      <c r="AB937" s="115"/>
      <c r="AC937" s="115"/>
      <c r="AD937" s="115"/>
      <c r="AE937" s="115"/>
      <c r="AF937" s="115"/>
      <c r="AG937" s="115"/>
      <c r="AH937" s="115"/>
      <c r="AI937" s="115"/>
      <c r="AJ937" s="115"/>
      <c r="AK937" s="115"/>
      <c r="AL937" s="115"/>
      <c r="AM937" s="115"/>
      <c r="AN937" s="115"/>
      <c r="AO937" s="115"/>
      <c r="AP937" s="115"/>
      <c r="AQ937" s="115"/>
      <c r="AR937" s="115"/>
      <c r="AS937" s="115"/>
      <c r="AT937" s="115"/>
      <c r="AU937" s="115"/>
      <c r="AV937" s="115"/>
      <c r="AW937" s="115"/>
      <c r="AX937" s="115"/>
      <c r="AY937" s="115"/>
      <c r="AZ937" s="115"/>
      <c r="BA937" s="115"/>
      <c r="BB937" s="115"/>
      <c r="BC937" s="115"/>
      <c r="BD937" s="115"/>
      <c r="BE937" s="115"/>
      <c r="BF937" s="115"/>
      <c r="BG937" s="115"/>
      <c r="BH937" s="115"/>
      <c r="BI937" s="115"/>
      <c r="BJ937" s="115"/>
      <c r="BK937" s="115"/>
      <c r="BL937" s="115"/>
      <c r="BM937" s="115"/>
      <c r="BN937" s="115"/>
      <c r="BO937" s="115"/>
      <c r="BP937" s="114"/>
      <c r="BQ937" s="114"/>
      <c r="BR937" s="114"/>
    </row>
    <row r="938" ht="15.75" customHeight="1">
      <c r="A938" s="114"/>
      <c r="B938" s="114"/>
      <c r="C938" s="114"/>
      <c r="D938" s="114"/>
      <c r="E938" s="114"/>
      <c r="F938" s="114"/>
      <c r="G938" s="114"/>
      <c r="H938" s="115"/>
      <c r="I938" s="115"/>
      <c r="J938" s="115"/>
      <c r="K938" s="115"/>
      <c r="L938" s="115"/>
      <c r="M938" s="115"/>
      <c r="N938" s="115"/>
      <c r="O938" s="115"/>
      <c r="P938" s="115"/>
      <c r="Q938" s="115"/>
      <c r="R938" s="115"/>
      <c r="S938" s="115"/>
      <c r="T938" s="115"/>
      <c r="U938" s="115"/>
      <c r="V938" s="115"/>
      <c r="W938" s="115"/>
      <c r="X938" s="115"/>
      <c r="Y938" s="115"/>
      <c r="Z938" s="115"/>
      <c r="AA938" s="115"/>
      <c r="AB938" s="115"/>
      <c r="AC938" s="115"/>
      <c r="AD938" s="115"/>
      <c r="AE938" s="115"/>
      <c r="AF938" s="115"/>
      <c r="AG938" s="115"/>
      <c r="AH938" s="115"/>
      <c r="AI938" s="115"/>
      <c r="AJ938" s="115"/>
      <c r="AK938" s="115"/>
      <c r="AL938" s="115"/>
      <c r="AM938" s="115"/>
      <c r="AN938" s="115"/>
      <c r="AO938" s="115"/>
      <c r="AP938" s="115"/>
      <c r="AQ938" s="115"/>
      <c r="AR938" s="115"/>
      <c r="AS938" s="115"/>
      <c r="AT938" s="115"/>
      <c r="AU938" s="115"/>
      <c r="AV938" s="115"/>
      <c r="AW938" s="115"/>
      <c r="AX938" s="115"/>
      <c r="AY938" s="115"/>
      <c r="AZ938" s="115"/>
      <c r="BA938" s="115"/>
      <c r="BB938" s="115"/>
      <c r="BC938" s="115"/>
      <c r="BD938" s="115"/>
      <c r="BE938" s="115"/>
      <c r="BF938" s="115"/>
      <c r="BG938" s="115"/>
      <c r="BH938" s="115"/>
      <c r="BI938" s="115"/>
      <c r="BJ938" s="115"/>
      <c r="BK938" s="115"/>
      <c r="BL938" s="115"/>
      <c r="BM938" s="115"/>
      <c r="BN938" s="115"/>
      <c r="BO938" s="115"/>
      <c r="BP938" s="114"/>
      <c r="BQ938" s="114"/>
      <c r="BR938" s="114"/>
    </row>
    <row r="939" ht="15.75" customHeight="1">
      <c r="A939" s="114"/>
      <c r="B939" s="114"/>
      <c r="C939" s="114"/>
      <c r="D939" s="114"/>
      <c r="E939" s="114"/>
      <c r="F939" s="114"/>
      <c r="G939" s="114"/>
      <c r="H939" s="115"/>
      <c r="I939" s="115"/>
      <c r="J939" s="115"/>
      <c r="K939" s="115"/>
      <c r="L939" s="115"/>
      <c r="M939" s="115"/>
      <c r="N939" s="115"/>
      <c r="O939" s="115"/>
      <c r="P939" s="115"/>
      <c r="Q939" s="115"/>
      <c r="R939" s="115"/>
      <c r="S939" s="115"/>
      <c r="T939" s="115"/>
      <c r="U939" s="115"/>
      <c r="V939" s="115"/>
      <c r="W939" s="115"/>
      <c r="X939" s="115"/>
      <c r="Y939" s="115"/>
      <c r="Z939" s="115"/>
      <c r="AA939" s="115"/>
      <c r="AB939" s="115"/>
      <c r="AC939" s="115"/>
      <c r="AD939" s="115"/>
      <c r="AE939" s="115"/>
      <c r="AF939" s="115"/>
      <c r="AG939" s="115"/>
      <c r="AH939" s="115"/>
      <c r="AI939" s="115"/>
      <c r="AJ939" s="115"/>
      <c r="AK939" s="115"/>
      <c r="AL939" s="115"/>
      <c r="AM939" s="115"/>
      <c r="AN939" s="115"/>
      <c r="AO939" s="115"/>
      <c r="AP939" s="115"/>
      <c r="AQ939" s="115"/>
      <c r="AR939" s="115"/>
      <c r="AS939" s="115"/>
      <c r="AT939" s="115"/>
      <c r="AU939" s="115"/>
      <c r="AV939" s="115"/>
      <c r="AW939" s="115"/>
      <c r="AX939" s="115"/>
      <c r="AY939" s="115"/>
      <c r="AZ939" s="115"/>
      <c r="BA939" s="115"/>
      <c r="BB939" s="115"/>
      <c r="BC939" s="115"/>
      <c r="BD939" s="115"/>
      <c r="BE939" s="115"/>
      <c r="BF939" s="115"/>
      <c r="BG939" s="115"/>
      <c r="BH939" s="115"/>
      <c r="BI939" s="115"/>
      <c r="BJ939" s="115"/>
      <c r="BK939" s="115"/>
      <c r="BL939" s="115"/>
      <c r="BM939" s="115"/>
      <c r="BN939" s="115"/>
      <c r="BO939" s="115"/>
      <c r="BP939" s="114"/>
      <c r="BQ939" s="114"/>
      <c r="BR939" s="114"/>
    </row>
    <row r="940" ht="15.75" customHeight="1">
      <c r="A940" s="114"/>
      <c r="B940" s="114"/>
      <c r="C940" s="114"/>
      <c r="D940" s="114"/>
      <c r="E940" s="114"/>
      <c r="F940" s="114"/>
      <c r="G940" s="114"/>
      <c r="H940" s="115"/>
      <c r="I940" s="115"/>
      <c r="J940" s="115"/>
      <c r="K940" s="115"/>
      <c r="L940" s="115"/>
      <c r="M940" s="115"/>
      <c r="N940" s="115"/>
      <c r="O940" s="115"/>
      <c r="P940" s="115"/>
      <c r="Q940" s="115"/>
      <c r="R940" s="115"/>
      <c r="S940" s="115"/>
      <c r="T940" s="115"/>
      <c r="U940" s="115"/>
      <c r="V940" s="115"/>
      <c r="W940" s="115"/>
      <c r="X940" s="115"/>
      <c r="Y940" s="115"/>
      <c r="Z940" s="115"/>
      <c r="AA940" s="115"/>
      <c r="AB940" s="115"/>
      <c r="AC940" s="115"/>
      <c r="AD940" s="115"/>
      <c r="AE940" s="115"/>
      <c r="AF940" s="115"/>
      <c r="AG940" s="115"/>
      <c r="AH940" s="115"/>
      <c r="AI940" s="115"/>
      <c r="AJ940" s="115"/>
      <c r="AK940" s="115"/>
      <c r="AL940" s="115"/>
      <c r="AM940" s="115"/>
      <c r="AN940" s="115"/>
      <c r="AO940" s="115"/>
      <c r="AP940" s="115"/>
      <c r="AQ940" s="115"/>
      <c r="AR940" s="115"/>
      <c r="AS940" s="115"/>
      <c r="AT940" s="115"/>
      <c r="AU940" s="115"/>
      <c r="AV940" s="115"/>
      <c r="AW940" s="115"/>
      <c r="AX940" s="115"/>
      <c r="AY940" s="115"/>
      <c r="AZ940" s="115"/>
      <c r="BA940" s="115"/>
      <c r="BB940" s="115"/>
      <c r="BC940" s="115"/>
      <c r="BD940" s="115"/>
      <c r="BE940" s="115"/>
      <c r="BF940" s="115"/>
      <c r="BG940" s="115"/>
      <c r="BH940" s="115"/>
      <c r="BI940" s="115"/>
      <c r="BJ940" s="115"/>
      <c r="BK940" s="115"/>
      <c r="BL940" s="115"/>
      <c r="BM940" s="115"/>
      <c r="BN940" s="115"/>
      <c r="BO940" s="115"/>
      <c r="BP940" s="114"/>
      <c r="BQ940" s="114"/>
      <c r="BR940" s="114"/>
    </row>
    <row r="941" ht="15.75" customHeight="1">
      <c r="A941" s="114"/>
      <c r="B941" s="114"/>
      <c r="C941" s="114"/>
      <c r="D941" s="114"/>
      <c r="E941" s="114"/>
      <c r="F941" s="114"/>
      <c r="G941" s="114"/>
      <c r="H941" s="115"/>
      <c r="I941" s="115"/>
      <c r="J941" s="115"/>
      <c r="K941" s="115"/>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G941" s="115"/>
      <c r="AH941" s="115"/>
      <c r="AI941" s="115"/>
      <c r="AJ941" s="115"/>
      <c r="AK941" s="115"/>
      <c r="AL941" s="115"/>
      <c r="AM941" s="115"/>
      <c r="AN941" s="115"/>
      <c r="AO941" s="115"/>
      <c r="AP941" s="115"/>
      <c r="AQ941" s="115"/>
      <c r="AR941" s="115"/>
      <c r="AS941" s="115"/>
      <c r="AT941" s="115"/>
      <c r="AU941" s="115"/>
      <c r="AV941" s="115"/>
      <c r="AW941" s="115"/>
      <c r="AX941" s="115"/>
      <c r="AY941" s="115"/>
      <c r="AZ941" s="115"/>
      <c r="BA941" s="115"/>
      <c r="BB941" s="115"/>
      <c r="BC941" s="115"/>
      <c r="BD941" s="115"/>
      <c r="BE941" s="115"/>
      <c r="BF941" s="115"/>
      <c r="BG941" s="115"/>
      <c r="BH941" s="115"/>
      <c r="BI941" s="115"/>
      <c r="BJ941" s="115"/>
      <c r="BK941" s="115"/>
      <c r="BL941" s="115"/>
      <c r="BM941" s="115"/>
      <c r="BN941" s="115"/>
      <c r="BO941" s="115"/>
      <c r="BP941" s="114"/>
      <c r="BQ941" s="114"/>
      <c r="BR941" s="114"/>
    </row>
    <row r="942" ht="15.75" customHeight="1">
      <c r="A942" s="114"/>
      <c r="B942" s="114"/>
      <c r="C942" s="114"/>
      <c r="D942" s="114"/>
      <c r="E942" s="114"/>
      <c r="F942" s="114"/>
      <c r="G942" s="114"/>
      <c r="H942" s="115"/>
      <c r="I942" s="115"/>
      <c r="J942" s="115"/>
      <c r="K942" s="115"/>
      <c r="L942" s="115"/>
      <c r="M942" s="115"/>
      <c r="N942" s="115"/>
      <c r="O942" s="115"/>
      <c r="P942" s="115"/>
      <c r="Q942" s="115"/>
      <c r="R942" s="115"/>
      <c r="S942" s="115"/>
      <c r="T942" s="115"/>
      <c r="U942" s="115"/>
      <c r="V942" s="115"/>
      <c r="W942" s="115"/>
      <c r="X942" s="115"/>
      <c r="Y942" s="115"/>
      <c r="Z942" s="115"/>
      <c r="AA942" s="115"/>
      <c r="AB942" s="115"/>
      <c r="AC942" s="115"/>
      <c r="AD942" s="115"/>
      <c r="AE942" s="115"/>
      <c r="AF942" s="115"/>
      <c r="AG942" s="115"/>
      <c r="AH942" s="115"/>
      <c r="AI942" s="115"/>
      <c r="AJ942" s="115"/>
      <c r="AK942" s="115"/>
      <c r="AL942" s="115"/>
      <c r="AM942" s="115"/>
      <c r="AN942" s="115"/>
      <c r="AO942" s="115"/>
      <c r="AP942" s="115"/>
      <c r="AQ942" s="115"/>
      <c r="AR942" s="115"/>
      <c r="AS942" s="115"/>
      <c r="AT942" s="115"/>
      <c r="AU942" s="115"/>
      <c r="AV942" s="115"/>
      <c r="AW942" s="115"/>
      <c r="AX942" s="115"/>
      <c r="AY942" s="115"/>
      <c r="AZ942" s="115"/>
      <c r="BA942" s="115"/>
      <c r="BB942" s="115"/>
      <c r="BC942" s="115"/>
      <c r="BD942" s="115"/>
      <c r="BE942" s="115"/>
      <c r="BF942" s="115"/>
      <c r="BG942" s="115"/>
      <c r="BH942" s="115"/>
      <c r="BI942" s="115"/>
      <c r="BJ942" s="115"/>
      <c r="BK942" s="115"/>
      <c r="BL942" s="115"/>
      <c r="BM942" s="115"/>
      <c r="BN942" s="115"/>
      <c r="BO942" s="115"/>
      <c r="BP942" s="114"/>
      <c r="BQ942" s="114"/>
      <c r="BR942" s="114"/>
    </row>
    <row r="943" ht="15.75" customHeight="1">
      <c r="A943" s="114"/>
      <c r="B943" s="114"/>
      <c r="C943" s="114"/>
      <c r="D943" s="114"/>
      <c r="E943" s="114"/>
      <c r="F943" s="114"/>
      <c r="G943" s="114"/>
      <c r="H943" s="115"/>
      <c r="I943" s="115"/>
      <c r="J943" s="115"/>
      <c r="K943" s="115"/>
      <c r="L943" s="115"/>
      <c r="M943" s="115"/>
      <c r="N943" s="115"/>
      <c r="O943" s="115"/>
      <c r="P943" s="115"/>
      <c r="Q943" s="115"/>
      <c r="R943" s="115"/>
      <c r="S943" s="115"/>
      <c r="T943" s="115"/>
      <c r="U943" s="115"/>
      <c r="V943" s="115"/>
      <c r="W943" s="115"/>
      <c r="X943" s="115"/>
      <c r="Y943" s="115"/>
      <c r="Z943" s="115"/>
      <c r="AA943" s="115"/>
      <c r="AB943" s="115"/>
      <c r="AC943" s="115"/>
      <c r="AD943" s="115"/>
      <c r="AE943" s="115"/>
      <c r="AF943" s="115"/>
      <c r="AG943" s="115"/>
      <c r="AH943" s="115"/>
      <c r="AI943" s="115"/>
      <c r="AJ943" s="115"/>
      <c r="AK943" s="115"/>
      <c r="AL943" s="115"/>
      <c r="AM943" s="115"/>
      <c r="AN943" s="115"/>
      <c r="AO943" s="115"/>
      <c r="AP943" s="115"/>
      <c r="AQ943" s="115"/>
      <c r="AR943" s="115"/>
      <c r="AS943" s="115"/>
      <c r="AT943" s="115"/>
      <c r="AU943" s="115"/>
      <c r="AV943" s="115"/>
      <c r="AW943" s="115"/>
      <c r="AX943" s="115"/>
      <c r="AY943" s="115"/>
      <c r="AZ943" s="115"/>
      <c r="BA943" s="115"/>
      <c r="BB943" s="115"/>
      <c r="BC943" s="115"/>
      <c r="BD943" s="115"/>
      <c r="BE943" s="115"/>
      <c r="BF943" s="115"/>
      <c r="BG943" s="115"/>
      <c r="BH943" s="115"/>
      <c r="BI943" s="115"/>
      <c r="BJ943" s="115"/>
      <c r="BK943" s="115"/>
      <c r="BL943" s="115"/>
      <c r="BM943" s="115"/>
      <c r="BN943" s="115"/>
      <c r="BO943" s="115"/>
      <c r="BP943" s="114"/>
      <c r="BQ943" s="114"/>
      <c r="BR943" s="114"/>
    </row>
    <row r="944" ht="15.75" customHeight="1">
      <c r="A944" s="114"/>
      <c r="B944" s="114"/>
      <c r="C944" s="114"/>
      <c r="D944" s="114"/>
      <c r="E944" s="114"/>
      <c r="F944" s="114"/>
      <c r="G944" s="114"/>
      <c r="H944" s="115"/>
      <c r="I944" s="11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115"/>
      <c r="AJ944" s="115"/>
      <c r="AK944" s="115"/>
      <c r="AL944" s="115"/>
      <c r="AM944" s="115"/>
      <c r="AN944" s="115"/>
      <c r="AO944" s="115"/>
      <c r="AP944" s="115"/>
      <c r="AQ944" s="115"/>
      <c r="AR944" s="115"/>
      <c r="AS944" s="115"/>
      <c r="AT944" s="115"/>
      <c r="AU944" s="115"/>
      <c r="AV944" s="115"/>
      <c r="AW944" s="115"/>
      <c r="AX944" s="115"/>
      <c r="AY944" s="115"/>
      <c r="AZ944" s="115"/>
      <c r="BA944" s="115"/>
      <c r="BB944" s="115"/>
      <c r="BC944" s="115"/>
      <c r="BD944" s="115"/>
      <c r="BE944" s="115"/>
      <c r="BF944" s="115"/>
      <c r="BG944" s="115"/>
      <c r="BH944" s="115"/>
      <c r="BI944" s="115"/>
      <c r="BJ944" s="115"/>
      <c r="BK944" s="115"/>
      <c r="BL944" s="115"/>
      <c r="BM944" s="115"/>
      <c r="BN944" s="115"/>
      <c r="BO944" s="115"/>
      <c r="BP944" s="114"/>
      <c r="BQ944" s="114"/>
      <c r="BR944" s="114"/>
    </row>
    <row r="945" ht="15.75" customHeight="1">
      <c r="A945" s="114"/>
      <c r="B945" s="114"/>
      <c r="C945" s="114"/>
      <c r="D945" s="114"/>
      <c r="E945" s="114"/>
      <c r="F945" s="114"/>
      <c r="G945" s="114"/>
      <c r="H945" s="115"/>
      <c r="I945" s="115"/>
      <c r="J945" s="115"/>
      <c r="K945" s="115"/>
      <c r="L945" s="115"/>
      <c r="M945" s="115"/>
      <c r="N945" s="115"/>
      <c r="O945" s="115"/>
      <c r="P945" s="115"/>
      <c r="Q945" s="115"/>
      <c r="R945" s="115"/>
      <c r="S945" s="115"/>
      <c r="T945" s="115"/>
      <c r="U945" s="115"/>
      <c r="V945" s="115"/>
      <c r="W945" s="115"/>
      <c r="X945" s="115"/>
      <c r="Y945" s="115"/>
      <c r="Z945" s="115"/>
      <c r="AA945" s="115"/>
      <c r="AB945" s="115"/>
      <c r="AC945" s="115"/>
      <c r="AD945" s="115"/>
      <c r="AE945" s="115"/>
      <c r="AF945" s="115"/>
      <c r="AG945" s="115"/>
      <c r="AH945" s="115"/>
      <c r="AI945" s="115"/>
      <c r="AJ945" s="115"/>
      <c r="AK945" s="115"/>
      <c r="AL945" s="115"/>
      <c r="AM945" s="115"/>
      <c r="AN945" s="115"/>
      <c r="AO945" s="115"/>
      <c r="AP945" s="115"/>
      <c r="AQ945" s="115"/>
      <c r="AR945" s="115"/>
      <c r="AS945" s="115"/>
      <c r="AT945" s="115"/>
      <c r="AU945" s="115"/>
      <c r="AV945" s="115"/>
      <c r="AW945" s="115"/>
      <c r="AX945" s="115"/>
      <c r="AY945" s="115"/>
      <c r="AZ945" s="115"/>
      <c r="BA945" s="115"/>
      <c r="BB945" s="115"/>
      <c r="BC945" s="115"/>
      <c r="BD945" s="115"/>
      <c r="BE945" s="115"/>
      <c r="BF945" s="115"/>
      <c r="BG945" s="115"/>
      <c r="BH945" s="115"/>
      <c r="BI945" s="115"/>
      <c r="BJ945" s="115"/>
      <c r="BK945" s="115"/>
      <c r="BL945" s="115"/>
      <c r="BM945" s="115"/>
      <c r="BN945" s="115"/>
      <c r="BO945" s="115"/>
      <c r="BP945" s="114"/>
      <c r="BQ945" s="114"/>
      <c r="BR945" s="114"/>
    </row>
    <row r="946" ht="15.75" customHeight="1">
      <c r="A946" s="114"/>
      <c r="B946" s="114"/>
      <c r="C946" s="114"/>
      <c r="D946" s="114"/>
      <c r="E946" s="114"/>
      <c r="F946" s="114"/>
      <c r="G946" s="114"/>
      <c r="H946" s="115"/>
      <c r="I946" s="115"/>
      <c r="J946" s="115"/>
      <c r="K946" s="115"/>
      <c r="L946" s="115"/>
      <c r="M946" s="115"/>
      <c r="N946" s="115"/>
      <c r="O946" s="115"/>
      <c r="P946" s="115"/>
      <c r="Q946" s="115"/>
      <c r="R946" s="115"/>
      <c r="S946" s="115"/>
      <c r="T946" s="115"/>
      <c r="U946" s="115"/>
      <c r="V946" s="115"/>
      <c r="W946" s="115"/>
      <c r="X946" s="115"/>
      <c r="Y946" s="115"/>
      <c r="Z946" s="115"/>
      <c r="AA946" s="115"/>
      <c r="AB946" s="115"/>
      <c r="AC946" s="115"/>
      <c r="AD946" s="115"/>
      <c r="AE946" s="115"/>
      <c r="AF946" s="115"/>
      <c r="AG946" s="115"/>
      <c r="AH946" s="115"/>
      <c r="AI946" s="115"/>
      <c r="AJ946" s="115"/>
      <c r="AK946" s="115"/>
      <c r="AL946" s="115"/>
      <c r="AM946" s="115"/>
      <c r="AN946" s="115"/>
      <c r="AO946" s="115"/>
      <c r="AP946" s="115"/>
      <c r="AQ946" s="115"/>
      <c r="AR946" s="115"/>
      <c r="AS946" s="115"/>
      <c r="AT946" s="115"/>
      <c r="AU946" s="115"/>
      <c r="AV946" s="115"/>
      <c r="AW946" s="115"/>
      <c r="AX946" s="115"/>
      <c r="AY946" s="115"/>
      <c r="AZ946" s="115"/>
      <c r="BA946" s="115"/>
      <c r="BB946" s="115"/>
      <c r="BC946" s="115"/>
      <c r="BD946" s="115"/>
      <c r="BE946" s="115"/>
      <c r="BF946" s="115"/>
      <c r="BG946" s="115"/>
      <c r="BH946" s="115"/>
      <c r="BI946" s="115"/>
      <c r="BJ946" s="115"/>
      <c r="BK946" s="115"/>
      <c r="BL946" s="115"/>
      <c r="BM946" s="115"/>
      <c r="BN946" s="115"/>
      <c r="BO946" s="115"/>
      <c r="BP946" s="114"/>
      <c r="BQ946" s="114"/>
      <c r="BR946" s="114"/>
    </row>
    <row r="947" ht="15.75" customHeight="1">
      <c r="A947" s="114"/>
      <c r="B947" s="114"/>
      <c r="C947" s="114"/>
      <c r="D947" s="114"/>
      <c r="E947" s="114"/>
      <c r="F947" s="114"/>
      <c r="G947" s="114"/>
      <c r="H947" s="115"/>
      <c r="I947" s="115"/>
      <c r="J947" s="115"/>
      <c r="K947" s="115"/>
      <c r="L947" s="115"/>
      <c r="M947" s="115"/>
      <c r="N947" s="115"/>
      <c r="O947" s="115"/>
      <c r="P947" s="115"/>
      <c r="Q947" s="115"/>
      <c r="R947" s="115"/>
      <c r="S947" s="115"/>
      <c r="T947" s="115"/>
      <c r="U947" s="115"/>
      <c r="V947" s="115"/>
      <c r="W947" s="115"/>
      <c r="X947" s="115"/>
      <c r="Y947" s="115"/>
      <c r="Z947" s="115"/>
      <c r="AA947" s="115"/>
      <c r="AB947" s="115"/>
      <c r="AC947" s="115"/>
      <c r="AD947" s="115"/>
      <c r="AE947" s="115"/>
      <c r="AF947" s="115"/>
      <c r="AG947" s="115"/>
      <c r="AH947" s="115"/>
      <c r="AI947" s="115"/>
      <c r="AJ947" s="115"/>
      <c r="AK947" s="115"/>
      <c r="AL947" s="115"/>
      <c r="AM947" s="115"/>
      <c r="AN947" s="115"/>
      <c r="AO947" s="115"/>
      <c r="AP947" s="115"/>
      <c r="AQ947" s="115"/>
      <c r="AR947" s="115"/>
      <c r="AS947" s="115"/>
      <c r="AT947" s="115"/>
      <c r="AU947" s="115"/>
      <c r="AV947" s="115"/>
      <c r="AW947" s="115"/>
      <c r="AX947" s="115"/>
      <c r="AY947" s="115"/>
      <c r="AZ947" s="115"/>
      <c r="BA947" s="115"/>
      <c r="BB947" s="115"/>
      <c r="BC947" s="115"/>
      <c r="BD947" s="115"/>
      <c r="BE947" s="115"/>
      <c r="BF947" s="115"/>
      <c r="BG947" s="115"/>
      <c r="BH947" s="115"/>
      <c r="BI947" s="115"/>
      <c r="BJ947" s="115"/>
      <c r="BK947" s="115"/>
      <c r="BL947" s="115"/>
      <c r="BM947" s="115"/>
      <c r="BN947" s="115"/>
      <c r="BO947" s="115"/>
      <c r="BP947" s="114"/>
      <c r="BQ947" s="114"/>
      <c r="BR947" s="114"/>
    </row>
    <row r="948" ht="15.75" customHeight="1">
      <c r="A948" s="114"/>
      <c r="B948" s="114"/>
      <c r="C948" s="114"/>
      <c r="D948" s="114"/>
      <c r="E948" s="114"/>
      <c r="F948" s="114"/>
      <c r="G948" s="114"/>
      <c r="H948" s="115"/>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115"/>
      <c r="AJ948" s="115"/>
      <c r="AK948" s="115"/>
      <c r="AL948" s="115"/>
      <c r="AM948" s="115"/>
      <c r="AN948" s="115"/>
      <c r="AO948" s="115"/>
      <c r="AP948" s="115"/>
      <c r="AQ948" s="115"/>
      <c r="AR948" s="115"/>
      <c r="AS948" s="115"/>
      <c r="AT948" s="115"/>
      <c r="AU948" s="115"/>
      <c r="AV948" s="115"/>
      <c r="AW948" s="115"/>
      <c r="AX948" s="115"/>
      <c r="AY948" s="115"/>
      <c r="AZ948" s="115"/>
      <c r="BA948" s="115"/>
      <c r="BB948" s="115"/>
      <c r="BC948" s="115"/>
      <c r="BD948" s="115"/>
      <c r="BE948" s="115"/>
      <c r="BF948" s="115"/>
      <c r="BG948" s="115"/>
      <c r="BH948" s="115"/>
      <c r="BI948" s="115"/>
      <c r="BJ948" s="115"/>
      <c r="BK948" s="115"/>
      <c r="BL948" s="115"/>
      <c r="BM948" s="115"/>
      <c r="BN948" s="115"/>
      <c r="BO948" s="115"/>
      <c r="BP948" s="114"/>
      <c r="BQ948" s="114"/>
      <c r="BR948" s="114"/>
    </row>
    <row r="949" ht="15.75" customHeight="1">
      <c r="A949" s="114"/>
      <c r="B949" s="114"/>
      <c r="C949" s="114"/>
      <c r="D949" s="114"/>
      <c r="E949" s="114"/>
      <c r="F949" s="114"/>
      <c r="G949" s="114"/>
      <c r="H949" s="115"/>
      <c r="I949" s="115"/>
      <c r="J949" s="115"/>
      <c r="K949" s="115"/>
      <c r="L949" s="115"/>
      <c r="M949" s="115"/>
      <c r="N949" s="115"/>
      <c r="O949" s="115"/>
      <c r="P949" s="115"/>
      <c r="Q949" s="115"/>
      <c r="R949" s="115"/>
      <c r="S949" s="115"/>
      <c r="T949" s="115"/>
      <c r="U949" s="115"/>
      <c r="V949" s="115"/>
      <c r="W949" s="115"/>
      <c r="X949" s="115"/>
      <c r="Y949" s="115"/>
      <c r="Z949" s="115"/>
      <c r="AA949" s="115"/>
      <c r="AB949" s="115"/>
      <c r="AC949" s="115"/>
      <c r="AD949" s="115"/>
      <c r="AE949" s="115"/>
      <c r="AF949" s="115"/>
      <c r="AG949" s="115"/>
      <c r="AH949" s="115"/>
      <c r="AI949" s="115"/>
      <c r="AJ949" s="115"/>
      <c r="AK949" s="115"/>
      <c r="AL949" s="115"/>
      <c r="AM949" s="115"/>
      <c r="AN949" s="115"/>
      <c r="AO949" s="115"/>
      <c r="AP949" s="115"/>
      <c r="AQ949" s="115"/>
      <c r="AR949" s="115"/>
      <c r="AS949" s="115"/>
      <c r="AT949" s="115"/>
      <c r="AU949" s="115"/>
      <c r="AV949" s="115"/>
      <c r="AW949" s="115"/>
      <c r="AX949" s="115"/>
      <c r="AY949" s="115"/>
      <c r="AZ949" s="115"/>
      <c r="BA949" s="115"/>
      <c r="BB949" s="115"/>
      <c r="BC949" s="115"/>
      <c r="BD949" s="115"/>
      <c r="BE949" s="115"/>
      <c r="BF949" s="115"/>
      <c r="BG949" s="115"/>
      <c r="BH949" s="115"/>
      <c r="BI949" s="115"/>
      <c r="BJ949" s="115"/>
      <c r="BK949" s="115"/>
      <c r="BL949" s="115"/>
      <c r="BM949" s="115"/>
      <c r="BN949" s="115"/>
      <c r="BO949" s="115"/>
      <c r="BP949" s="114"/>
      <c r="BQ949" s="114"/>
      <c r="BR949" s="114"/>
    </row>
    <row r="950" ht="15.75" customHeight="1">
      <c r="A950" s="114"/>
      <c r="B950" s="114"/>
      <c r="C950" s="114"/>
      <c r="D950" s="114"/>
      <c r="E950" s="114"/>
      <c r="F950" s="114"/>
      <c r="G950" s="114"/>
      <c r="H950" s="115"/>
      <c r="I950" s="115"/>
      <c r="J950" s="115"/>
      <c r="K950" s="115"/>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G950" s="115"/>
      <c r="AH950" s="115"/>
      <c r="AI950" s="115"/>
      <c r="AJ950" s="115"/>
      <c r="AK950" s="115"/>
      <c r="AL950" s="115"/>
      <c r="AM950" s="115"/>
      <c r="AN950" s="115"/>
      <c r="AO950" s="115"/>
      <c r="AP950" s="115"/>
      <c r="AQ950" s="115"/>
      <c r="AR950" s="115"/>
      <c r="AS950" s="115"/>
      <c r="AT950" s="115"/>
      <c r="AU950" s="115"/>
      <c r="AV950" s="115"/>
      <c r="AW950" s="115"/>
      <c r="AX950" s="115"/>
      <c r="AY950" s="115"/>
      <c r="AZ950" s="115"/>
      <c r="BA950" s="115"/>
      <c r="BB950" s="115"/>
      <c r="BC950" s="115"/>
      <c r="BD950" s="115"/>
      <c r="BE950" s="115"/>
      <c r="BF950" s="115"/>
      <c r="BG950" s="115"/>
      <c r="BH950" s="115"/>
      <c r="BI950" s="115"/>
      <c r="BJ950" s="115"/>
      <c r="BK950" s="115"/>
      <c r="BL950" s="115"/>
      <c r="BM950" s="115"/>
      <c r="BN950" s="115"/>
      <c r="BO950" s="115"/>
      <c r="BP950" s="114"/>
      <c r="BQ950" s="114"/>
      <c r="BR950" s="114"/>
    </row>
    <row r="951" ht="15.75" customHeight="1">
      <c r="A951" s="114"/>
      <c r="B951" s="114"/>
      <c r="C951" s="114"/>
      <c r="D951" s="114"/>
      <c r="E951" s="114"/>
      <c r="F951" s="114"/>
      <c r="G951" s="114"/>
      <c r="H951" s="115"/>
      <c r="I951" s="115"/>
      <c r="J951" s="115"/>
      <c r="K951" s="115"/>
      <c r="L951" s="115"/>
      <c r="M951" s="115"/>
      <c r="N951" s="115"/>
      <c r="O951" s="115"/>
      <c r="P951" s="115"/>
      <c r="Q951" s="115"/>
      <c r="R951" s="115"/>
      <c r="S951" s="115"/>
      <c r="T951" s="115"/>
      <c r="U951" s="115"/>
      <c r="V951" s="115"/>
      <c r="W951" s="115"/>
      <c r="X951" s="115"/>
      <c r="Y951" s="115"/>
      <c r="Z951" s="115"/>
      <c r="AA951" s="115"/>
      <c r="AB951" s="115"/>
      <c r="AC951" s="115"/>
      <c r="AD951" s="115"/>
      <c r="AE951" s="115"/>
      <c r="AF951" s="115"/>
      <c r="AG951" s="115"/>
      <c r="AH951" s="115"/>
      <c r="AI951" s="115"/>
      <c r="AJ951" s="115"/>
      <c r="AK951" s="115"/>
      <c r="AL951" s="115"/>
      <c r="AM951" s="115"/>
      <c r="AN951" s="115"/>
      <c r="AO951" s="115"/>
      <c r="AP951" s="115"/>
      <c r="AQ951" s="115"/>
      <c r="AR951" s="115"/>
      <c r="AS951" s="115"/>
      <c r="AT951" s="115"/>
      <c r="AU951" s="115"/>
      <c r="AV951" s="115"/>
      <c r="AW951" s="115"/>
      <c r="AX951" s="115"/>
      <c r="AY951" s="115"/>
      <c r="AZ951" s="115"/>
      <c r="BA951" s="115"/>
      <c r="BB951" s="115"/>
      <c r="BC951" s="115"/>
      <c r="BD951" s="115"/>
      <c r="BE951" s="115"/>
      <c r="BF951" s="115"/>
      <c r="BG951" s="115"/>
      <c r="BH951" s="115"/>
      <c r="BI951" s="115"/>
      <c r="BJ951" s="115"/>
      <c r="BK951" s="115"/>
      <c r="BL951" s="115"/>
      <c r="BM951" s="115"/>
      <c r="BN951" s="115"/>
      <c r="BO951" s="115"/>
      <c r="BP951" s="114"/>
      <c r="BQ951" s="114"/>
      <c r="BR951" s="114"/>
    </row>
    <row r="952" ht="15.75" customHeight="1">
      <c r="A952" s="114"/>
      <c r="B952" s="114"/>
      <c r="C952" s="114"/>
      <c r="D952" s="114"/>
      <c r="E952" s="114"/>
      <c r="F952" s="114"/>
      <c r="G952" s="114"/>
      <c r="H952" s="115"/>
      <c r="I952" s="115"/>
      <c r="J952" s="115"/>
      <c r="K952" s="115"/>
      <c r="L952" s="115"/>
      <c r="M952" s="115"/>
      <c r="N952" s="115"/>
      <c r="O952" s="115"/>
      <c r="P952" s="115"/>
      <c r="Q952" s="115"/>
      <c r="R952" s="115"/>
      <c r="S952" s="115"/>
      <c r="T952" s="115"/>
      <c r="U952" s="115"/>
      <c r="V952" s="115"/>
      <c r="W952" s="115"/>
      <c r="X952" s="115"/>
      <c r="Y952" s="115"/>
      <c r="Z952" s="115"/>
      <c r="AA952" s="115"/>
      <c r="AB952" s="115"/>
      <c r="AC952" s="115"/>
      <c r="AD952" s="115"/>
      <c r="AE952" s="115"/>
      <c r="AF952" s="115"/>
      <c r="AG952" s="115"/>
      <c r="AH952" s="115"/>
      <c r="AI952" s="115"/>
      <c r="AJ952" s="115"/>
      <c r="AK952" s="115"/>
      <c r="AL952" s="115"/>
      <c r="AM952" s="115"/>
      <c r="AN952" s="115"/>
      <c r="AO952" s="115"/>
      <c r="AP952" s="115"/>
      <c r="AQ952" s="115"/>
      <c r="AR952" s="115"/>
      <c r="AS952" s="115"/>
      <c r="AT952" s="115"/>
      <c r="AU952" s="115"/>
      <c r="AV952" s="115"/>
      <c r="AW952" s="115"/>
      <c r="AX952" s="115"/>
      <c r="AY952" s="115"/>
      <c r="AZ952" s="115"/>
      <c r="BA952" s="115"/>
      <c r="BB952" s="115"/>
      <c r="BC952" s="115"/>
      <c r="BD952" s="115"/>
      <c r="BE952" s="115"/>
      <c r="BF952" s="115"/>
      <c r="BG952" s="115"/>
      <c r="BH952" s="115"/>
      <c r="BI952" s="115"/>
      <c r="BJ952" s="115"/>
      <c r="BK952" s="115"/>
      <c r="BL952" s="115"/>
      <c r="BM952" s="115"/>
      <c r="BN952" s="115"/>
      <c r="BO952" s="115"/>
      <c r="BP952" s="114"/>
      <c r="BQ952" s="114"/>
      <c r="BR952" s="114"/>
    </row>
    <row r="953" ht="15.75" customHeight="1">
      <c r="A953" s="114"/>
      <c r="B953" s="114"/>
      <c r="C953" s="114"/>
      <c r="D953" s="114"/>
      <c r="E953" s="114"/>
      <c r="F953" s="114"/>
      <c r="G953" s="114"/>
      <c r="H953" s="115"/>
      <c r="I953" s="115"/>
      <c r="J953" s="115"/>
      <c r="K953" s="115"/>
      <c r="L953" s="115"/>
      <c r="M953" s="115"/>
      <c r="N953" s="115"/>
      <c r="O953" s="115"/>
      <c r="P953" s="115"/>
      <c r="Q953" s="115"/>
      <c r="R953" s="115"/>
      <c r="S953" s="115"/>
      <c r="T953" s="115"/>
      <c r="U953" s="115"/>
      <c r="V953" s="115"/>
      <c r="W953" s="115"/>
      <c r="X953" s="115"/>
      <c r="Y953" s="115"/>
      <c r="Z953" s="115"/>
      <c r="AA953" s="115"/>
      <c r="AB953" s="115"/>
      <c r="AC953" s="115"/>
      <c r="AD953" s="115"/>
      <c r="AE953" s="115"/>
      <c r="AF953" s="115"/>
      <c r="AG953" s="115"/>
      <c r="AH953" s="115"/>
      <c r="AI953" s="115"/>
      <c r="AJ953" s="115"/>
      <c r="AK953" s="115"/>
      <c r="AL953" s="115"/>
      <c r="AM953" s="115"/>
      <c r="AN953" s="115"/>
      <c r="AO953" s="115"/>
      <c r="AP953" s="115"/>
      <c r="AQ953" s="115"/>
      <c r="AR953" s="115"/>
      <c r="AS953" s="115"/>
      <c r="AT953" s="115"/>
      <c r="AU953" s="115"/>
      <c r="AV953" s="115"/>
      <c r="AW953" s="115"/>
      <c r="AX953" s="115"/>
      <c r="AY953" s="115"/>
      <c r="AZ953" s="115"/>
      <c r="BA953" s="115"/>
      <c r="BB953" s="115"/>
      <c r="BC953" s="115"/>
      <c r="BD953" s="115"/>
      <c r="BE953" s="115"/>
      <c r="BF953" s="115"/>
      <c r="BG953" s="115"/>
      <c r="BH953" s="115"/>
      <c r="BI953" s="115"/>
      <c r="BJ953" s="115"/>
      <c r="BK953" s="115"/>
      <c r="BL953" s="115"/>
      <c r="BM953" s="115"/>
      <c r="BN953" s="115"/>
      <c r="BO953" s="115"/>
      <c r="BP953" s="114"/>
      <c r="BQ953" s="114"/>
      <c r="BR953" s="114"/>
    </row>
    <row r="954" ht="15.75" customHeight="1">
      <c r="A954" s="114"/>
      <c r="B954" s="114"/>
      <c r="C954" s="114"/>
      <c r="D954" s="114"/>
      <c r="E954" s="114"/>
      <c r="F954" s="114"/>
      <c r="G954" s="114"/>
      <c r="H954" s="115"/>
      <c r="I954" s="115"/>
      <c r="J954" s="115"/>
      <c r="K954" s="115"/>
      <c r="L954" s="115"/>
      <c r="M954" s="115"/>
      <c r="N954" s="115"/>
      <c r="O954" s="115"/>
      <c r="P954" s="115"/>
      <c r="Q954" s="115"/>
      <c r="R954" s="115"/>
      <c r="S954" s="115"/>
      <c r="T954" s="115"/>
      <c r="U954" s="115"/>
      <c r="V954" s="115"/>
      <c r="W954" s="115"/>
      <c r="X954" s="115"/>
      <c r="Y954" s="115"/>
      <c r="Z954" s="115"/>
      <c r="AA954" s="115"/>
      <c r="AB954" s="115"/>
      <c r="AC954" s="115"/>
      <c r="AD954" s="115"/>
      <c r="AE954" s="115"/>
      <c r="AF954" s="115"/>
      <c r="AG954" s="115"/>
      <c r="AH954" s="115"/>
      <c r="AI954" s="115"/>
      <c r="AJ954" s="115"/>
      <c r="AK954" s="115"/>
      <c r="AL954" s="115"/>
      <c r="AM954" s="115"/>
      <c r="AN954" s="115"/>
      <c r="AO954" s="115"/>
      <c r="AP954" s="115"/>
      <c r="AQ954" s="115"/>
      <c r="AR954" s="115"/>
      <c r="AS954" s="115"/>
      <c r="AT954" s="115"/>
      <c r="AU954" s="115"/>
      <c r="AV954" s="115"/>
      <c r="AW954" s="115"/>
      <c r="AX954" s="115"/>
      <c r="AY954" s="115"/>
      <c r="AZ954" s="115"/>
      <c r="BA954" s="115"/>
      <c r="BB954" s="115"/>
      <c r="BC954" s="115"/>
      <c r="BD954" s="115"/>
      <c r="BE954" s="115"/>
      <c r="BF954" s="115"/>
      <c r="BG954" s="115"/>
      <c r="BH954" s="115"/>
      <c r="BI954" s="115"/>
      <c r="BJ954" s="115"/>
      <c r="BK954" s="115"/>
      <c r="BL954" s="115"/>
      <c r="BM954" s="115"/>
      <c r="BN954" s="115"/>
      <c r="BO954" s="115"/>
      <c r="BP954" s="114"/>
      <c r="BQ954" s="114"/>
      <c r="BR954" s="114"/>
    </row>
    <row r="955" ht="15.75" customHeight="1">
      <c r="A955" s="114"/>
      <c r="B955" s="114"/>
      <c r="C955" s="114"/>
      <c r="D955" s="114"/>
      <c r="E955" s="114"/>
      <c r="F955" s="114"/>
      <c r="G955" s="114"/>
      <c r="H955" s="115"/>
      <c r="I955" s="115"/>
      <c r="J955" s="115"/>
      <c r="K955" s="115"/>
      <c r="L955" s="115"/>
      <c r="M955" s="115"/>
      <c r="N955" s="115"/>
      <c r="O955" s="115"/>
      <c r="P955" s="115"/>
      <c r="Q955" s="115"/>
      <c r="R955" s="115"/>
      <c r="S955" s="115"/>
      <c r="T955" s="115"/>
      <c r="U955" s="115"/>
      <c r="V955" s="115"/>
      <c r="W955" s="115"/>
      <c r="X955" s="115"/>
      <c r="Y955" s="115"/>
      <c r="Z955" s="115"/>
      <c r="AA955" s="115"/>
      <c r="AB955" s="115"/>
      <c r="AC955" s="115"/>
      <c r="AD955" s="115"/>
      <c r="AE955" s="115"/>
      <c r="AF955" s="115"/>
      <c r="AG955" s="115"/>
      <c r="AH955" s="115"/>
      <c r="AI955" s="115"/>
      <c r="AJ955" s="115"/>
      <c r="AK955" s="115"/>
      <c r="AL955" s="115"/>
      <c r="AM955" s="115"/>
      <c r="AN955" s="115"/>
      <c r="AO955" s="115"/>
      <c r="AP955" s="115"/>
      <c r="AQ955" s="115"/>
      <c r="AR955" s="115"/>
      <c r="AS955" s="115"/>
      <c r="AT955" s="115"/>
      <c r="AU955" s="115"/>
      <c r="AV955" s="115"/>
      <c r="AW955" s="115"/>
      <c r="AX955" s="115"/>
      <c r="AY955" s="115"/>
      <c r="AZ955" s="115"/>
      <c r="BA955" s="115"/>
      <c r="BB955" s="115"/>
      <c r="BC955" s="115"/>
      <c r="BD955" s="115"/>
      <c r="BE955" s="115"/>
      <c r="BF955" s="115"/>
      <c r="BG955" s="115"/>
      <c r="BH955" s="115"/>
      <c r="BI955" s="115"/>
      <c r="BJ955" s="115"/>
      <c r="BK955" s="115"/>
      <c r="BL955" s="115"/>
      <c r="BM955" s="115"/>
      <c r="BN955" s="115"/>
      <c r="BO955" s="115"/>
      <c r="BP955" s="114"/>
      <c r="BQ955" s="114"/>
      <c r="BR955" s="114"/>
    </row>
    <row r="956" ht="15.75" customHeight="1">
      <c r="A956" s="114"/>
      <c r="B956" s="114"/>
      <c r="C956" s="114"/>
      <c r="D956" s="114"/>
      <c r="E956" s="114"/>
      <c r="F956" s="114"/>
      <c r="G956" s="114"/>
      <c r="H956" s="115"/>
      <c r="I956" s="115"/>
      <c r="J956" s="115"/>
      <c r="K956" s="115"/>
      <c r="L956" s="115"/>
      <c r="M956" s="115"/>
      <c r="N956" s="115"/>
      <c r="O956" s="115"/>
      <c r="P956" s="115"/>
      <c r="Q956" s="115"/>
      <c r="R956" s="115"/>
      <c r="S956" s="115"/>
      <c r="T956" s="115"/>
      <c r="U956" s="115"/>
      <c r="V956" s="115"/>
      <c r="W956" s="115"/>
      <c r="X956" s="115"/>
      <c r="Y956" s="115"/>
      <c r="Z956" s="115"/>
      <c r="AA956" s="115"/>
      <c r="AB956" s="115"/>
      <c r="AC956" s="115"/>
      <c r="AD956" s="115"/>
      <c r="AE956" s="115"/>
      <c r="AF956" s="115"/>
      <c r="AG956" s="115"/>
      <c r="AH956" s="115"/>
      <c r="AI956" s="115"/>
      <c r="AJ956" s="115"/>
      <c r="AK956" s="115"/>
      <c r="AL956" s="115"/>
      <c r="AM956" s="115"/>
      <c r="AN956" s="115"/>
      <c r="AO956" s="115"/>
      <c r="AP956" s="115"/>
      <c r="AQ956" s="115"/>
      <c r="AR956" s="115"/>
      <c r="AS956" s="115"/>
      <c r="AT956" s="115"/>
      <c r="AU956" s="115"/>
      <c r="AV956" s="115"/>
      <c r="AW956" s="115"/>
      <c r="AX956" s="115"/>
      <c r="AY956" s="115"/>
      <c r="AZ956" s="115"/>
      <c r="BA956" s="115"/>
      <c r="BB956" s="115"/>
      <c r="BC956" s="115"/>
      <c r="BD956" s="115"/>
      <c r="BE956" s="115"/>
      <c r="BF956" s="115"/>
      <c r="BG956" s="115"/>
      <c r="BH956" s="115"/>
      <c r="BI956" s="115"/>
      <c r="BJ956" s="115"/>
      <c r="BK956" s="115"/>
      <c r="BL956" s="115"/>
      <c r="BM956" s="115"/>
      <c r="BN956" s="115"/>
      <c r="BO956" s="115"/>
      <c r="BP956" s="114"/>
      <c r="BQ956" s="114"/>
      <c r="BR956" s="114"/>
    </row>
    <row r="957" ht="15.75" customHeight="1">
      <c r="A957" s="114"/>
      <c r="B957" s="114"/>
      <c r="C957" s="114"/>
      <c r="D957" s="114"/>
      <c r="E957" s="114"/>
      <c r="F957" s="114"/>
      <c r="G957" s="114"/>
      <c r="H957" s="115"/>
      <c r="I957" s="115"/>
      <c r="J957" s="115"/>
      <c r="K957" s="115"/>
      <c r="L957" s="115"/>
      <c r="M957" s="115"/>
      <c r="N957" s="115"/>
      <c r="O957" s="115"/>
      <c r="P957" s="115"/>
      <c r="Q957" s="115"/>
      <c r="R957" s="115"/>
      <c r="S957" s="115"/>
      <c r="T957" s="115"/>
      <c r="U957" s="115"/>
      <c r="V957" s="115"/>
      <c r="W957" s="115"/>
      <c r="X957" s="115"/>
      <c r="Y957" s="115"/>
      <c r="Z957" s="115"/>
      <c r="AA957" s="115"/>
      <c r="AB957" s="115"/>
      <c r="AC957" s="115"/>
      <c r="AD957" s="115"/>
      <c r="AE957" s="115"/>
      <c r="AF957" s="115"/>
      <c r="AG957" s="115"/>
      <c r="AH957" s="115"/>
      <c r="AI957" s="115"/>
      <c r="AJ957" s="115"/>
      <c r="AK957" s="115"/>
      <c r="AL957" s="115"/>
      <c r="AM957" s="115"/>
      <c r="AN957" s="115"/>
      <c r="AO957" s="115"/>
      <c r="AP957" s="115"/>
      <c r="AQ957" s="115"/>
      <c r="AR957" s="115"/>
      <c r="AS957" s="115"/>
      <c r="AT957" s="115"/>
      <c r="AU957" s="115"/>
      <c r="AV957" s="115"/>
      <c r="AW957" s="115"/>
      <c r="AX957" s="115"/>
      <c r="AY957" s="115"/>
      <c r="AZ957" s="115"/>
      <c r="BA957" s="115"/>
      <c r="BB957" s="115"/>
      <c r="BC957" s="115"/>
      <c r="BD957" s="115"/>
      <c r="BE957" s="115"/>
      <c r="BF957" s="115"/>
      <c r="BG957" s="115"/>
      <c r="BH957" s="115"/>
      <c r="BI957" s="115"/>
      <c r="BJ957" s="115"/>
      <c r="BK957" s="115"/>
      <c r="BL957" s="115"/>
      <c r="BM957" s="115"/>
      <c r="BN957" s="115"/>
      <c r="BO957" s="115"/>
      <c r="BP957" s="114"/>
      <c r="BQ957" s="114"/>
      <c r="BR957" s="114"/>
    </row>
    <row r="958" ht="15.75" customHeight="1">
      <c r="A958" s="114"/>
      <c r="B958" s="114"/>
      <c r="C958" s="114"/>
      <c r="D958" s="114"/>
      <c r="E958" s="114"/>
      <c r="F958" s="114"/>
      <c r="G958" s="114"/>
      <c r="H958" s="115"/>
      <c r="I958" s="115"/>
      <c r="J958" s="115"/>
      <c r="K958" s="115"/>
      <c r="L958" s="115"/>
      <c r="M958" s="115"/>
      <c r="N958" s="115"/>
      <c r="O958" s="115"/>
      <c r="P958" s="115"/>
      <c r="Q958" s="115"/>
      <c r="R958" s="115"/>
      <c r="S958" s="115"/>
      <c r="T958" s="115"/>
      <c r="U958" s="115"/>
      <c r="V958" s="115"/>
      <c r="W958" s="115"/>
      <c r="X958" s="115"/>
      <c r="Y958" s="115"/>
      <c r="Z958" s="115"/>
      <c r="AA958" s="115"/>
      <c r="AB958" s="115"/>
      <c r="AC958" s="115"/>
      <c r="AD958" s="115"/>
      <c r="AE958" s="115"/>
      <c r="AF958" s="115"/>
      <c r="AG958" s="115"/>
      <c r="AH958" s="115"/>
      <c r="AI958" s="115"/>
      <c r="AJ958" s="115"/>
      <c r="AK958" s="115"/>
      <c r="AL958" s="115"/>
      <c r="AM958" s="115"/>
      <c r="AN958" s="115"/>
      <c r="AO958" s="115"/>
      <c r="AP958" s="115"/>
      <c r="AQ958" s="115"/>
      <c r="AR958" s="115"/>
      <c r="AS958" s="115"/>
      <c r="AT958" s="115"/>
      <c r="AU958" s="115"/>
      <c r="AV958" s="115"/>
      <c r="AW958" s="115"/>
      <c r="AX958" s="115"/>
      <c r="AY958" s="115"/>
      <c r="AZ958" s="115"/>
      <c r="BA958" s="115"/>
      <c r="BB958" s="115"/>
      <c r="BC958" s="115"/>
      <c r="BD958" s="115"/>
      <c r="BE958" s="115"/>
      <c r="BF958" s="115"/>
      <c r="BG958" s="115"/>
      <c r="BH958" s="115"/>
      <c r="BI958" s="115"/>
      <c r="BJ958" s="115"/>
      <c r="BK958" s="115"/>
      <c r="BL958" s="115"/>
      <c r="BM958" s="115"/>
      <c r="BN958" s="115"/>
      <c r="BO958" s="115"/>
      <c r="BP958" s="114"/>
      <c r="BQ958" s="114"/>
      <c r="BR958" s="114"/>
    </row>
    <row r="959" ht="15.75" customHeight="1">
      <c r="A959" s="114"/>
      <c r="B959" s="114"/>
      <c r="C959" s="114"/>
      <c r="D959" s="114"/>
      <c r="E959" s="114"/>
      <c r="F959" s="114"/>
      <c r="G959" s="114"/>
      <c r="H959" s="115"/>
      <c r="I959" s="115"/>
      <c r="J959" s="115"/>
      <c r="K959" s="115"/>
      <c r="L959" s="115"/>
      <c r="M959" s="115"/>
      <c r="N959" s="115"/>
      <c r="O959" s="115"/>
      <c r="P959" s="115"/>
      <c r="Q959" s="115"/>
      <c r="R959" s="115"/>
      <c r="S959" s="115"/>
      <c r="T959" s="115"/>
      <c r="U959" s="115"/>
      <c r="V959" s="115"/>
      <c r="W959" s="115"/>
      <c r="X959" s="115"/>
      <c r="Y959" s="115"/>
      <c r="Z959" s="115"/>
      <c r="AA959" s="115"/>
      <c r="AB959" s="115"/>
      <c r="AC959" s="115"/>
      <c r="AD959" s="115"/>
      <c r="AE959" s="115"/>
      <c r="AF959" s="115"/>
      <c r="AG959" s="115"/>
      <c r="AH959" s="115"/>
      <c r="AI959" s="115"/>
      <c r="AJ959" s="115"/>
      <c r="AK959" s="115"/>
      <c r="AL959" s="115"/>
      <c r="AM959" s="115"/>
      <c r="AN959" s="115"/>
      <c r="AO959" s="115"/>
      <c r="AP959" s="115"/>
      <c r="AQ959" s="115"/>
      <c r="AR959" s="115"/>
      <c r="AS959" s="115"/>
      <c r="AT959" s="115"/>
      <c r="AU959" s="115"/>
      <c r="AV959" s="115"/>
      <c r="AW959" s="115"/>
      <c r="AX959" s="115"/>
      <c r="AY959" s="115"/>
      <c r="AZ959" s="115"/>
      <c r="BA959" s="115"/>
      <c r="BB959" s="115"/>
      <c r="BC959" s="115"/>
      <c r="BD959" s="115"/>
      <c r="BE959" s="115"/>
      <c r="BF959" s="115"/>
      <c r="BG959" s="115"/>
      <c r="BH959" s="115"/>
      <c r="BI959" s="115"/>
      <c r="BJ959" s="115"/>
      <c r="BK959" s="115"/>
      <c r="BL959" s="115"/>
      <c r="BM959" s="115"/>
      <c r="BN959" s="115"/>
      <c r="BO959" s="115"/>
      <c r="BP959" s="114"/>
      <c r="BQ959" s="114"/>
      <c r="BR959" s="114"/>
    </row>
    <row r="960" ht="15.75" customHeight="1">
      <c r="A960" s="114"/>
      <c r="B960" s="114"/>
      <c r="C960" s="114"/>
      <c r="D960" s="114"/>
      <c r="E960" s="114"/>
      <c r="F960" s="114"/>
      <c r="G960" s="114"/>
      <c r="H960" s="115"/>
      <c r="I960" s="115"/>
      <c r="J960" s="115"/>
      <c r="K960" s="115"/>
      <c r="L960" s="115"/>
      <c r="M960" s="115"/>
      <c r="N960" s="115"/>
      <c r="O960" s="115"/>
      <c r="P960" s="115"/>
      <c r="Q960" s="115"/>
      <c r="R960" s="115"/>
      <c r="S960" s="115"/>
      <c r="T960" s="115"/>
      <c r="U960" s="115"/>
      <c r="V960" s="115"/>
      <c r="W960" s="115"/>
      <c r="X960" s="115"/>
      <c r="Y960" s="115"/>
      <c r="Z960" s="115"/>
      <c r="AA960" s="115"/>
      <c r="AB960" s="115"/>
      <c r="AC960" s="115"/>
      <c r="AD960" s="115"/>
      <c r="AE960" s="115"/>
      <c r="AF960" s="115"/>
      <c r="AG960" s="115"/>
      <c r="AH960" s="115"/>
      <c r="AI960" s="115"/>
      <c r="AJ960" s="115"/>
      <c r="AK960" s="115"/>
      <c r="AL960" s="115"/>
      <c r="AM960" s="115"/>
      <c r="AN960" s="115"/>
      <c r="AO960" s="115"/>
      <c r="AP960" s="115"/>
      <c r="AQ960" s="115"/>
      <c r="AR960" s="115"/>
      <c r="AS960" s="115"/>
      <c r="AT960" s="115"/>
      <c r="AU960" s="115"/>
      <c r="AV960" s="115"/>
      <c r="AW960" s="115"/>
      <c r="AX960" s="115"/>
      <c r="AY960" s="115"/>
      <c r="AZ960" s="115"/>
      <c r="BA960" s="115"/>
      <c r="BB960" s="115"/>
      <c r="BC960" s="115"/>
      <c r="BD960" s="115"/>
      <c r="BE960" s="115"/>
      <c r="BF960" s="115"/>
      <c r="BG960" s="115"/>
      <c r="BH960" s="115"/>
      <c r="BI960" s="115"/>
      <c r="BJ960" s="115"/>
      <c r="BK960" s="115"/>
      <c r="BL960" s="115"/>
      <c r="BM960" s="115"/>
      <c r="BN960" s="115"/>
      <c r="BO960" s="115"/>
      <c r="BP960" s="114"/>
      <c r="BQ960" s="114"/>
      <c r="BR960" s="114"/>
    </row>
    <row r="961" ht="15.75" customHeight="1">
      <c r="A961" s="114"/>
      <c r="B961" s="114"/>
      <c r="C961" s="114"/>
      <c r="D961" s="114"/>
      <c r="E961" s="114"/>
      <c r="F961" s="114"/>
      <c r="G961" s="114"/>
      <c r="H961" s="115"/>
      <c r="I961" s="115"/>
      <c r="J961" s="115"/>
      <c r="K961" s="115"/>
      <c r="L961" s="115"/>
      <c r="M961" s="115"/>
      <c r="N961" s="115"/>
      <c r="O961" s="115"/>
      <c r="P961" s="115"/>
      <c r="Q961" s="115"/>
      <c r="R961" s="115"/>
      <c r="S961" s="115"/>
      <c r="T961" s="115"/>
      <c r="U961" s="115"/>
      <c r="V961" s="115"/>
      <c r="W961" s="115"/>
      <c r="X961" s="115"/>
      <c r="Y961" s="115"/>
      <c r="Z961" s="115"/>
      <c r="AA961" s="115"/>
      <c r="AB961" s="115"/>
      <c r="AC961" s="115"/>
      <c r="AD961" s="115"/>
      <c r="AE961" s="115"/>
      <c r="AF961" s="115"/>
      <c r="AG961" s="115"/>
      <c r="AH961" s="115"/>
      <c r="AI961" s="115"/>
      <c r="AJ961" s="115"/>
      <c r="AK961" s="115"/>
      <c r="AL961" s="115"/>
      <c r="AM961" s="115"/>
      <c r="AN961" s="115"/>
      <c r="AO961" s="115"/>
      <c r="AP961" s="115"/>
      <c r="AQ961" s="115"/>
      <c r="AR961" s="115"/>
      <c r="AS961" s="115"/>
      <c r="AT961" s="115"/>
      <c r="AU961" s="115"/>
      <c r="AV961" s="115"/>
      <c r="AW961" s="115"/>
      <c r="AX961" s="115"/>
      <c r="AY961" s="115"/>
      <c r="AZ961" s="115"/>
      <c r="BA961" s="115"/>
      <c r="BB961" s="115"/>
      <c r="BC961" s="115"/>
      <c r="BD961" s="115"/>
      <c r="BE961" s="115"/>
      <c r="BF961" s="115"/>
      <c r="BG961" s="115"/>
      <c r="BH961" s="115"/>
      <c r="BI961" s="115"/>
      <c r="BJ961" s="115"/>
      <c r="BK961" s="115"/>
      <c r="BL961" s="115"/>
      <c r="BM961" s="115"/>
      <c r="BN961" s="115"/>
      <c r="BO961" s="115"/>
      <c r="BP961" s="114"/>
      <c r="BQ961" s="114"/>
      <c r="BR961" s="114"/>
    </row>
    <row r="962" ht="15.75" customHeight="1">
      <c r="A962" s="114"/>
      <c r="B962" s="114"/>
      <c r="C962" s="114"/>
      <c r="D962" s="114"/>
      <c r="E962" s="114"/>
      <c r="F962" s="114"/>
      <c r="G962" s="114"/>
      <c r="H962" s="115"/>
      <c r="I962" s="115"/>
      <c r="J962" s="115"/>
      <c r="K962" s="115"/>
      <c r="L962" s="115"/>
      <c r="M962" s="115"/>
      <c r="N962" s="115"/>
      <c r="O962" s="115"/>
      <c r="P962" s="115"/>
      <c r="Q962" s="115"/>
      <c r="R962" s="115"/>
      <c r="S962" s="115"/>
      <c r="T962" s="115"/>
      <c r="U962" s="115"/>
      <c r="V962" s="115"/>
      <c r="W962" s="115"/>
      <c r="X962" s="115"/>
      <c r="Y962" s="115"/>
      <c r="Z962" s="115"/>
      <c r="AA962" s="115"/>
      <c r="AB962" s="115"/>
      <c r="AC962" s="115"/>
      <c r="AD962" s="115"/>
      <c r="AE962" s="115"/>
      <c r="AF962" s="115"/>
      <c r="AG962" s="115"/>
      <c r="AH962" s="115"/>
      <c r="AI962" s="115"/>
      <c r="AJ962" s="115"/>
      <c r="AK962" s="115"/>
      <c r="AL962" s="115"/>
      <c r="AM962" s="115"/>
      <c r="AN962" s="115"/>
      <c r="AO962" s="115"/>
      <c r="AP962" s="115"/>
      <c r="AQ962" s="115"/>
      <c r="AR962" s="115"/>
      <c r="AS962" s="115"/>
      <c r="AT962" s="115"/>
      <c r="AU962" s="115"/>
      <c r="AV962" s="115"/>
      <c r="AW962" s="115"/>
      <c r="AX962" s="115"/>
      <c r="AY962" s="115"/>
      <c r="AZ962" s="115"/>
      <c r="BA962" s="115"/>
      <c r="BB962" s="115"/>
      <c r="BC962" s="115"/>
      <c r="BD962" s="115"/>
      <c r="BE962" s="115"/>
      <c r="BF962" s="115"/>
      <c r="BG962" s="115"/>
      <c r="BH962" s="115"/>
      <c r="BI962" s="115"/>
      <c r="BJ962" s="115"/>
      <c r="BK962" s="115"/>
      <c r="BL962" s="115"/>
      <c r="BM962" s="115"/>
      <c r="BN962" s="115"/>
      <c r="BO962" s="115"/>
      <c r="BP962" s="114"/>
      <c r="BQ962" s="114"/>
      <c r="BR962" s="114"/>
    </row>
    <row r="963" ht="15.75" customHeight="1">
      <c r="A963" s="114"/>
      <c r="B963" s="114"/>
      <c r="C963" s="114"/>
      <c r="D963" s="114"/>
      <c r="E963" s="114"/>
      <c r="F963" s="114"/>
      <c r="G963" s="114"/>
      <c r="H963" s="115"/>
      <c r="I963" s="115"/>
      <c r="J963" s="115"/>
      <c r="K963" s="115"/>
      <c r="L963" s="115"/>
      <c r="M963" s="115"/>
      <c r="N963" s="115"/>
      <c r="O963" s="115"/>
      <c r="P963" s="115"/>
      <c r="Q963" s="115"/>
      <c r="R963" s="115"/>
      <c r="S963" s="115"/>
      <c r="T963" s="115"/>
      <c r="U963" s="115"/>
      <c r="V963" s="115"/>
      <c r="W963" s="115"/>
      <c r="X963" s="115"/>
      <c r="Y963" s="115"/>
      <c r="Z963" s="115"/>
      <c r="AA963" s="115"/>
      <c r="AB963" s="115"/>
      <c r="AC963" s="115"/>
      <c r="AD963" s="115"/>
      <c r="AE963" s="115"/>
      <c r="AF963" s="115"/>
      <c r="AG963" s="115"/>
      <c r="AH963" s="115"/>
      <c r="AI963" s="115"/>
      <c r="AJ963" s="115"/>
      <c r="AK963" s="115"/>
      <c r="AL963" s="115"/>
      <c r="AM963" s="115"/>
      <c r="AN963" s="115"/>
      <c r="AO963" s="115"/>
      <c r="AP963" s="115"/>
      <c r="AQ963" s="115"/>
      <c r="AR963" s="115"/>
      <c r="AS963" s="115"/>
      <c r="AT963" s="115"/>
      <c r="AU963" s="115"/>
      <c r="AV963" s="115"/>
      <c r="AW963" s="115"/>
      <c r="AX963" s="115"/>
      <c r="AY963" s="115"/>
      <c r="AZ963" s="115"/>
      <c r="BA963" s="115"/>
      <c r="BB963" s="115"/>
      <c r="BC963" s="115"/>
      <c r="BD963" s="115"/>
      <c r="BE963" s="115"/>
      <c r="BF963" s="115"/>
      <c r="BG963" s="115"/>
      <c r="BH963" s="115"/>
      <c r="BI963" s="115"/>
      <c r="BJ963" s="115"/>
      <c r="BK963" s="115"/>
      <c r="BL963" s="115"/>
      <c r="BM963" s="115"/>
      <c r="BN963" s="115"/>
      <c r="BO963" s="115"/>
      <c r="BP963" s="114"/>
      <c r="BQ963" s="114"/>
      <c r="BR963" s="114"/>
    </row>
    <row r="964" ht="15.75" customHeight="1">
      <c r="A964" s="114"/>
      <c r="B964" s="114"/>
      <c r="C964" s="114"/>
      <c r="D964" s="114"/>
      <c r="E964" s="114"/>
      <c r="F964" s="114"/>
      <c r="G964" s="114"/>
      <c r="H964" s="115"/>
      <c r="I964" s="115"/>
      <c r="J964" s="115"/>
      <c r="K964" s="115"/>
      <c r="L964" s="115"/>
      <c r="M964" s="115"/>
      <c r="N964" s="115"/>
      <c r="O964" s="115"/>
      <c r="P964" s="115"/>
      <c r="Q964" s="115"/>
      <c r="R964" s="115"/>
      <c r="S964" s="115"/>
      <c r="T964" s="115"/>
      <c r="U964" s="115"/>
      <c r="V964" s="115"/>
      <c r="W964" s="115"/>
      <c r="X964" s="115"/>
      <c r="Y964" s="115"/>
      <c r="Z964" s="115"/>
      <c r="AA964" s="115"/>
      <c r="AB964" s="115"/>
      <c r="AC964" s="115"/>
      <c r="AD964" s="115"/>
      <c r="AE964" s="115"/>
      <c r="AF964" s="115"/>
      <c r="AG964" s="115"/>
      <c r="AH964" s="115"/>
      <c r="AI964" s="115"/>
      <c r="AJ964" s="115"/>
      <c r="AK964" s="115"/>
      <c r="AL964" s="115"/>
      <c r="AM964" s="115"/>
      <c r="AN964" s="115"/>
      <c r="AO964" s="115"/>
      <c r="AP964" s="115"/>
      <c r="AQ964" s="115"/>
      <c r="AR964" s="115"/>
      <c r="AS964" s="115"/>
      <c r="AT964" s="115"/>
      <c r="AU964" s="115"/>
      <c r="AV964" s="115"/>
      <c r="AW964" s="115"/>
      <c r="AX964" s="115"/>
      <c r="AY964" s="115"/>
      <c r="AZ964" s="115"/>
      <c r="BA964" s="115"/>
      <c r="BB964" s="115"/>
      <c r="BC964" s="115"/>
      <c r="BD964" s="115"/>
      <c r="BE964" s="115"/>
      <c r="BF964" s="115"/>
      <c r="BG964" s="115"/>
      <c r="BH964" s="115"/>
      <c r="BI964" s="115"/>
      <c r="BJ964" s="115"/>
      <c r="BK964" s="115"/>
      <c r="BL964" s="115"/>
      <c r="BM964" s="115"/>
      <c r="BN964" s="115"/>
      <c r="BO964" s="115"/>
      <c r="BP964" s="114"/>
      <c r="BQ964" s="114"/>
      <c r="BR964" s="114"/>
    </row>
    <row r="965" ht="15.75" customHeight="1">
      <c r="A965" s="114"/>
      <c r="B965" s="114"/>
      <c r="C965" s="114"/>
      <c r="D965" s="114"/>
      <c r="E965" s="114"/>
      <c r="F965" s="114"/>
      <c r="G965" s="114"/>
      <c r="H965" s="115"/>
      <c r="I965" s="115"/>
      <c r="J965" s="115"/>
      <c r="K965" s="115"/>
      <c r="L965" s="115"/>
      <c r="M965" s="115"/>
      <c r="N965" s="115"/>
      <c r="O965" s="115"/>
      <c r="P965" s="115"/>
      <c r="Q965" s="115"/>
      <c r="R965" s="115"/>
      <c r="S965" s="115"/>
      <c r="T965" s="115"/>
      <c r="U965" s="115"/>
      <c r="V965" s="115"/>
      <c r="W965" s="115"/>
      <c r="X965" s="115"/>
      <c r="Y965" s="115"/>
      <c r="Z965" s="115"/>
      <c r="AA965" s="115"/>
      <c r="AB965" s="115"/>
      <c r="AC965" s="115"/>
      <c r="AD965" s="115"/>
      <c r="AE965" s="115"/>
      <c r="AF965" s="115"/>
      <c r="AG965" s="115"/>
      <c r="AH965" s="115"/>
      <c r="AI965" s="115"/>
      <c r="AJ965" s="115"/>
      <c r="AK965" s="115"/>
      <c r="AL965" s="115"/>
      <c r="AM965" s="115"/>
      <c r="AN965" s="115"/>
      <c r="AO965" s="115"/>
      <c r="AP965" s="115"/>
      <c r="AQ965" s="115"/>
      <c r="AR965" s="115"/>
      <c r="AS965" s="115"/>
      <c r="AT965" s="115"/>
      <c r="AU965" s="115"/>
      <c r="AV965" s="115"/>
      <c r="AW965" s="115"/>
      <c r="AX965" s="115"/>
      <c r="AY965" s="115"/>
      <c r="AZ965" s="115"/>
      <c r="BA965" s="115"/>
      <c r="BB965" s="115"/>
      <c r="BC965" s="115"/>
      <c r="BD965" s="115"/>
      <c r="BE965" s="115"/>
      <c r="BF965" s="115"/>
      <c r="BG965" s="115"/>
      <c r="BH965" s="115"/>
      <c r="BI965" s="115"/>
      <c r="BJ965" s="115"/>
      <c r="BK965" s="115"/>
      <c r="BL965" s="115"/>
      <c r="BM965" s="115"/>
      <c r="BN965" s="115"/>
      <c r="BO965" s="115"/>
      <c r="BP965" s="114"/>
      <c r="BQ965" s="114"/>
      <c r="BR965" s="114"/>
    </row>
    <row r="966" ht="15.75" customHeight="1">
      <c r="A966" s="114"/>
      <c r="B966" s="114"/>
      <c r="C966" s="114"/>
      <c r="D966" s="114"/>
      <c r="E966" s="114"/>
      <c r="F966" s="114"/>
      <c r="G966" s="114"/>
      <c r="H966" s="115"/>
      <c r="I966" s="115"/>
      <c r="J966" s="115"/>
      <c r="K966" s="115"/>
      <c r="L966" s="115"/>
      <c r="M966" s="115"/>
      <c r="N966" s="115"/>
      <c r="O966" s="115"/>
      <c r="P966" s="115"/>
      <c r="Q966" s="115"/>
      <c r="R966" s="115"/>
      <c r="S966" s="115"/>
      <c r="T966" s="115"/>
      <c r="U966" s="115"/>
      <c r="V966" s="115"/>
      <c r="W966" s="115"/>
      <c r="X966" s="115"/>
      <c r="Y966" s="115"/>
      <c r="Z966" s="115"/>
      <c r="AA966" s="115"/>
      <c r="AB966" s="115"/>
      <c r="AC966" s="115"/>
      <c r="AD966" s="115"/>
      <c r="AE966" s="115"/>
      <c r="AF966" s="115"/>
      <c r="AG966" s="115"/>
      <c r="AH966" s="115"/>
      <c r="AI966" s="115"/>
      <c r="AJ966" s="115"/>
      <c r="AK966" s="115"/>
      <c r="AL966" s="115"/>
      <c r="AM966" s="115"/>
      <c r="AN966" s="115"/>
      <c r="AO966" s="115"/>
      <c r="AP966" s="115"/>
      <c r="AQ966" s="115"/>
      <c r="AR966" s="115"/>
      <c r="AS966" s="115"/>
      <c r="AT966" s="115"/>
      <c r="AU966" s="115"/>
      <c r="AV966" s="115"/>
      <c r="AW966" s="115"/>
      <c r="AX966" s="115"/>
      <c r="AY966" s="115"/>
      <c r="AZ966" s="115"/>
      <c r="BA966" s="115"/>
      <c r="BB966" s="115"/>
      <c r="BC966" s="115"/>
      <c r="BD966" s="115"/>
      <c r="BE966" s="115"/>
      <c r="BF966" s="115"/>
      <c r="BG966" s="115"/>
      <c r="BH966" s="115"/>
      <c r="BI966" s="115"/>
      <c r="BJ966" s="115"/>
      <c r="BK966" s="115"/>
      <c r="BL966" s="115"/>
      <c r="BM966" s="115"/>
      <c r="BN966" s="115"/>
      <c r="BO966" s="115"/>
      <c r="BP966" s="114"/>
      <c r="BQ966" s="114"/>
      <c r="BR966" s="114"/>
    </row>
    <row r="967" ht="15.75" customHeight="1">
      <c r="A967" s="114"/>
      <c r="B967" s="114"/>
      <c r="C967" s="114"/>
      <c r="D967" s="114"/>
      <c r="E967" s="114"/>
      <c r="F967" s="114"/>
      <c r="G967" s="114"/>
      <c r="H967" s="115"/>
      <c r="I967" s="115"/>
      <c r="J967" s="115"/>
      <c r="K967" s="115"/>
      <c r="L967" s="115"/>
      <c r="M967" s="115"/>
      <c r="N967" s="115"/>
      <c r="O967" s="115"/>
      <c r="P967" s="115"/>
      <c r="Q967" s="115"/>
      <c r="R967" s="115"/>
      <c r="S967" s="115"/>
      <c r="T967" s="115"/>
      <c r="U967" s="115"/>
      <c r="V967" s="115"/>
      <c r="W967" s="115"/>
      <c r="X967" s="115"/>
      <c r="Y967" s="115"/>
      <c r="Z967" s="115"/>
      <c r="AA967" s="115"/>
      <c r="AB967" s="115"/>
      <c r="AC967" s="115"/>
      <c r="AD967" s="115"/>
      <c r="AE967" s="115"/>
      <c r="AF967" s="115"/>
      <c r="AG967" s="115"/>
      <c r="AH967" s="115"/>
      <c r="AI967" s="115"/>
      <c r="AJ967" s="115"/>
      <c r="AK967" s="115"/>
      <c r="AL967" s="115"/>
      <c r="AM967" s="115"/>
      <c r="AN967" s="115"/>
      <c r="AO967" s="115"/>
      <c r="AP967" s="115"/>
      <c r="AQ967" s="115"/>
      <c r="AR967" s="115"/>
      <c r="AS967" s="115"/>
      <c r="AT967" s="115"/>
      <c r="AU967" s="115"/>
      <c r="AV967" s="115"/>
      <c r="AW967" s="115"/>
      <c r="AX967" s="115"/>
      <c r="AY967" s="115"/>
      <c r="AZ967" s="115"/>
      <c r="BA967" s="115"/>
      <c r="BB967" s="115"/>
      <c r="BC967" s="115"/>
      <c r="BD967" s="115"/>
      <c r="BE967" s="115"/>
      <c r="BF967" s="115"/>
      <c r="BG967" s="115"/>
      <c r="BH967" s="115"/>
      <c r="BI967" s="115"/>
      <c r="BJ967" s="115"/>
      <c r="BK967" s="115"/>
      <c r="BL967" s="115"/>
      <c r="BM967" s="115"/>
      <c r="BN967" s="115"/>
      <c r="BO967" s="115"/>
      <c r="BP967" s="114"/>
      <c r="BQ967" s="114"/>
      <c r="BR967" s="114"/>
    </row>
    <row r="968" ht="15.75" customHeight="1">
      <c r="A968" s="114"/>
      <c r="B968" s="114"/>
      <c r="C968" s="114"/>
      <c r="D968" s="114"/>
      <c r="E968" s="114"/>
      <c r="F968" s="114"/>
      <c r="G968" s="114"/>
      <c r="H968" s="115"/>
      <c r="I968" s="115"/>
      <c r="J968" s="115"/>
      <c r="K968" s="115"/>
      <c r="L968" s="115"/>
      <c r="M968" s="115"/>
      <c r="N968" s="115"/>
      <c r="O968" s="115"/>
      <c r="P968" s="115"/>
      <c r="Q968" s="115"/>
      <c r="R968" s="115"/>
      <c r="S968" s="115"/>
      <c r="T968" s="115"/>
      <c r="U968" s="115"/>
      <c r="V968" s="115"/>
      <c r="W968" s="115"/>
      <c r="X968" s="115"/>
      <c r="Y968" s="115"/>
      <c r="Z968" s="115"/>
      <c r="AA968" s="115"/>
      <c r="AB968" s="115"/>
      <c r="AC968" s="115"/>
      <c r="AD968" s="115"/>
      <c r="AE968" s="115"/>
      <c r="AF968" s="115"/>
      <c r="AG968" s="115"/>
      <c r="AH968" s="115"/>
      <c r="AI968" s="115"/>
      <c r="AJ968" s="115"/>
      <c r="AK968" s="115"/>
      <c r="AL968" s="115"/>
      <c r="AM968" s="115"/>
      <c r="AN968" s="115"/>
      <c r="AO968" s="115"/>
      <c r="AP968" s="115"/>
      <c r="AQ968" s="115"/>
      <c r="AR968" s="115"/>
      <c r="AS968" s="115"/>
      <c r="AT968" s="115"/>
      <c r="AU968" s="115"/>
      <c r="AV968" s="115"/>
      <c r="AW968" s="115"/>
      <c r="AX968" s="115"/>
      <c r="AY968" s="115"/>
      <c r="AZ968" s="115"/>
      <c r="BA968" s="115"/>
      <c r="BB968" s="115"/>
      <c r="BC968" s="115"/>
      <c r="BD968" s="115"/>
      <c r="BE968" s="115"/>
      <c r="BF968" s="115"/>
      <c r="BG968" s="115"/>
      <c r="BH968" s="115"/>
      <c r="BI968" s="115"/>
      <c r="BJ968" s="115"/>
      <c r="BK968" s="115"/>
      <c r="BL968" s="115"/>
      <c r="BM968" s="115"/>
      <c r="BN968" s="115"/>
      <c r="BO968" s="115"/>
      <c r="BP968" s="114"/>
      <c r="BQ968" s="114"/>
      <c r="BR968" s="114"/>
    </row>
    <row r="969" ht="15.75" customHeight="1">
      <c r="A969" s="114"/>
      <c r="B969" s="114"/>
      <c r="C969" s="114"/>
      <c r="D969" s="114"/>
      <c r="E969" s="114"/>
      <c r="F969" s="114"/>
      <c r="G969" s="114"/>
      <c r="H969" s="115"/>
      <c r="I969" s="115"/>
      <c r="J969" s="115"/>
      <c r="K969" s="115"/>
      <c r="L969" s="115"/>
      <c r="M969" s="115"/>
      <c r="N969" s="115"/>
      <c r="O969" s="115"/>
      <c r="P969" s="115"/>
      <c r="Q969" s="115"/>
      <c r="R969" s="115"/>
      <c r="S969" s="115"/>
      <c r="T969" s="115"/>
      <c r="U969" s="115"/>
      <c r="V969" s="115"/>
      <c r="W969" s="115"/>
      <c r="X969" s="115"/>
      <c r="Y969" s="115"/>
      <c r="Z969" s="115"/>
      <c r="AA969" s="115"/>
      <c r="AB969" s="115"/>
      <c r="AC969" s="115"/>
      <c r="AD969" s="115"/>
      <c r="AE969" s="115"/>
      <c r="AF969" s="115"/>
      <c r="AG969" s="115"/>
      <c r="AH969" s="115"/>
      <c r="AI969" s="115"/>
      <c r="AJ969" s="115"/>
      <c r="AK969" s="115"/>
      <c r="AL969" s="115"/>
      <c r="AM969" s="115"/>
      <c r="AN969" s="115"/>
      <c r="AO969" s="115"/>
      <c r="AP969" s="115"/>
      <c r="AQ969" s="115"/>
      <c r="AR969" s="115"/>
      <c r="AS969" s="115"/>
      <c r="AT969" s="115"/>
      <c r="AU969" s="115"/>
      <c r="AV969" s="115"/>
      <c r="AW969" s="115"/>
      <c r="AX969" s="115"/>
      <c r="AY969" s="115"/>
      <c r="AZ969" s="115"/>
      <c r="BA969" s="115"/>
      <c r="BB969" s="115"/>
      <c r="BC969" s="115"/>
      <c r="BD969" s="115"/>
      <c r="BE969" s="115"/>
      <c r="BF969" s="115"/>
      <c r="BG969" s="115"/>
      <c r="BH969" s="115"/>
      <c r="BI969" s="115"/>
      <c r="BJ969" s="115"/>
      <c r="BK969" s="115"/>
      <c r="BL969" s="115"/>
      <c r="BM969" s="115"/>
      <c r="BN969" s="115"/>
      <c r="BO969" s="115"/>
      <c r="BP969" s="114"/>
      <c r="BQ969" s="114"/>
      <c r="BR969" s="114"/>
    </row>
    <row r="970" ht="15.75" customHeight="1">
      <c r="A970" s="114"/>
      <c r="B970" s="114"/>
      <c r="C970" s="114"/>
      <c r="D970" s="114"/>
      <c r="E970" s="114"/>
      <c r="F970" s="114"/>
      <c r="G970" s="114"/>
      <c r="H970" s="115"/>
      <c r="I970" s="115"/>
      <c r="J970" s="115"/>
      <c r="K970" s="115"/>
      <c r="L970" s="115"/>
      <c r="M970" s="115"/>
      <c r="N970" s="115"/>
      <c r="O970" s="115"/>
      <c r="P970" s="115"/>
      <c r="Q970" s="115"/>
      <c r="R970" s="115"/>
      <c r="S970" s="115"/>
      <c r="T970" s="115"/>
      <c r="U970" s="115"/>
      <c r="V970" s="115"/>
      <c r="W970" s="115"/>
      <c r="X970" s="115"/>
      <c r="Y970" s="115"/>
      <c r="Z970" s="115"/>
      <c r="AA970" s="115"/>
      <c r="AB970" s="115"/>
      <c r="AC970" s="115"/>
      <c r="AD970" s="115"/>
      <c r="AE970" s="115"/>
      <c r="AF970" s="115"/>
      <c r="AG970" s="115"/>
      <c r="AH970" s="115"/>
      <c r="AI970" s="115"/>
      <c r="AJ970" s="115"/>
      <c r="AK970" s="115"/>
      <c r="AL970" s="115"/>
      <c r="AM970" s="115"/>
      <c r="AN970" s="115"/>
      <c r="AO970" s="115"/>
      <c r="AP970" s="115"/>
      <c r="AQ970" s="115"/>
      <c r="AR970" s="115"/>
      <c r="AS970" s="115"/>
      <c r="AT970" s="115"/>
      <c r="AU970" s="115"/>
      <c r="AV970" s="115"/>
      <c r="AW970" s="115"/>
      <c r="AX970" s="115"/>
      <c r="AY970" s="115"/>
      <c r="AZ970" s="115"/>
      <c r="BA970" s="115"/>
      <c r="BB970" s="115"/>
      <c r="BC970" s="115"/>
      <c r="BD970" s="115"/>
      <c r="BE970" s="115"/>
      <c r="BF970" s="115"/>
      <c r="BG970" s="115"/>
      <c r="BH970" s="115"/>
      <c r="BI970" s="115"/>
      <c r="BJ970" s="115"/>
      <c r="BK970" s="115"/>
      <c r="BL970" s="115"/>
      <c r="BM970" s="115"/>
      <c r="BN970" s="115"/>
      <c r="BO970" s="115"/>
      <c r="BP970" s="114"/>
      <c r="BQ970" s="114"/>
      <c r="BR970" s="114"/>
    </row>
    <row r="971" ht="15.75" customHeight="1">
      <c r="A971" s="114"/>
      <c r="B971" s="114"/>
      <c r="C971" s="114"/>
      <c r="D971" s="114"/>
      <c r="E971" s="114"/>
      <c r="F971" s="114"/>
      <c r="G971" s="114"/>
      <c r="H971" s="115"/>
      <c r="I971" s="115"/>
      <c r="J971" s="115"/>
      <c r="K971" s="115"/>
      <c r="L971" s="115"/>
      <c r="M971" s="115"/>
      <c r="N971" s="115"/>
      <c r="O971" s="115"/>
      <c r="P971" s="115"/>
      <c r="Q971" s="115"/>
      <c r="R971" s="115"/>
      <c r="S971" s="115"/>
      <c r="T971" s="115"/>
      <c r="U971" s="115"/>
      <c r="V971" s="115"/>
      <c r="W971" s="115"/>
      <c r="X971" s="115"/>
      <c r="Y971" s="115"/>
      <c r="Z971" s="115"/>
      <c r="AA971" s="115"/>
      <c r="AB971" s="115"/>
      <c r="AC971" s="115"/>
      <c r="AD971" s="115"/>
      <c r="AE971" s="115"/>
      <c r="AF971" s="115"/>
      <c r="AG971" s="115"/>
      <c r="AH971" s="115"/>
      <c r="AI971" s="115"/>
      <c r="AJ971" s="115"/>
      <c r="AK971" s="115"/>
      <c r="AL971" s="115"/>
      <c r="AM971" s="115"/>
      <c r="AN971" s="115"/>
      <c r="AO971" s="115"/>
      <c r="AP971" s="115"/>
      <c r="AQ971" s="115"/>
      <c r="AR971" s="115"/>
      <c r="AS971" s="115"/>
      <c r="AT971" s="115"/>
      <c r="AU971" s="115"/>
      <c r="AV971" s="115"/>
      <c r="AW971" s="115"/>
      <c r="AX971" s="115"/>
      <c r="AY971" s="115"/>
      <c r="AZ971" s="115"/>
      <c r="BA971" s="115"/>
      <c r="BB971" s="115"/>
      <c r="BC971" s="115"/>
      <c r="BD971" s="115"/>
      <c r="BE971" s="115"/>
      <c r="BF971" s="115"/>
      <c r="BG971" s="115"/>
      <c r="BH971" s="115"/>
      <c r="BI971" s="115"/>
      <c r="BJ971" s="115"/>
      <c r="BK971" s="115"/>
      <c r="BL971" s="115"/>
      <c r="BM971" s="115"/>
      <c r="BN971" s="115"/>
      <c r="BO971" s="115"/>
      <c r="BP971" s="114"/>
      <c r="BQ971" s="114"/>
      <c r="BR971" s="114"/>
    </row>
    <row r="972" ht="15.75" customHeight="1">
      <c r="A972" s="114"/>
      <c r="B972" s="114"/>
      <c r="C972" s="114"/>
      <c r="D972" s="114"/>
      <c r="E972" s="114"/>
      <c r="F972" s="114"/>
      <c r="G972" s="114"/>
      <c r="H972" s="115"/>
      <c r="I972" s="115"/>
      <c r="J972" s="115"/>
      <c r="K972" s="115"/>
      <c r="L972" s="115"/>
      <c r="M972" s="115"/>
      <c r="N972" s="115"/>
      <c r="O972" s="115"/>
      <c r="P972" s="115"/>
      <c r="Q972" s="115"/>
      <c r="R972" s="115"/>
      <c r="S972" s="115"/>
      <c r="T972" s="115"/>
      <c r="U972" s="115"/>
      <c r="V972" s="115"/>
      <c r="W972" s="115"/>
      <c r="X972" s="115"/>
      <c r="Y972" s="115"/>
      <c r="Z972" s="115"/>
      <c r="AA972" s="115"/>
      <c r="AB972" s="115"/>
      <c r="AC972" s="115"/>
      <c r="AD972" s="115"/>
      <c r="AE972" s="115"/>
      <c r="AF972" s="115"/>
      <c r="AG972" s="115"/>
      <c r="AH972" s="115"/>
      <c r="AI972" s="115"/>
      <c r="AJ972" s="115"/>
      <c r="AK972" s="115"/>
      <c r="AL972" s="115"/>
      <c r="AM972" s="115"/>
      <c r="AN972" s="115"/>
      <c r="AO972" s="115"/>
      <c r="AP972" s="115"/>
      <c r="AQ972" s="115"/>
      <c r="AR972" s="115"/>
      <c r="AS972" s="115"/>
      <c r="AT972" s="115"/>
      <c r="AU972" s="115"/>
      <c r="AV972" s="115"/>
      <c r="AW972" s="115"/>
      <c r="AX972" s="115"/>
      <c r="AY972" s="115"/>
      <c r="AZ972" s="115"/>
      <c r="BA972" s="115"/>
      <c r="BB972" s="115"/>
      <c r="BC972" s="115"/>
      <c r="BD972" s="115"/>
      <c r="BE972" s="115"/>
      <c r="BF972" s="115"/>
      <c r="BG972" s="115"/>
      <c r="BH972" s="115"/>
      <c r="BI972" s="115"/>
      <c r="BJ972" s="115"/>
      <c r="BK972" s="115"/>
      <c r="BL972" s="115"/>
      <c r="BM972" s="115"/>
      <c r="BN972" s="115"/>
      <c r="BO972" s="115"/>
      <c r="BP972" s="114"/>
      <c r="BQ972" s="114"/>
      <c r="BR972" s="114"/>
    </row>
    <row r="973" ht="15.75" customHeight="1">
      <c r="A973" s="114"/>
      <c r="B973" s="114"/>
      <c r="C973" s="114"/>
      <c r="D973" s="114"/>
      <c r="E973" s="114"/>
      <c r="F973" s="114"/>
      <c r="G973" s="114"/>
      <c r="H973" s="115"/>
      <c r="I973" s="115"/>
      <c r="J973" s="115"/>
      <c r="K973" s="115"/>
      <c r="L973" s="115"/>
      <c r="M973" s="115"/>
      <c r="N973" s="115"/>
      <c r="O973" s="115"/>
      <c r="P973" s="115"/>
      <c r="Q973" s="115"/>
      <c r="R973" s="115"/>
      <c r="S973" s="115"/>
      <c r="T973" s="115"/>
      <c r="U973" s="115"/>
      <c r="V973" s="115"/>
      <c r="W973" s="115"/>
      <c r="X973" s="115"/>
      <c r="Y973" s="115"/>
      <c r="Z973" s="115"/>
      <c r="AA973" s="115"/>
      <c r="AB973" s="115"/>
      <c r="AC973" s="115"/>
      <c r="AD973" s="115"/>
      <c r="AE973" s="115"/>
      <c r="AF973" s="115"/>
      <c r="AG973" s="115"/>
      <c r="AH973" s="115"/>
      <c r="AI973" s="115"/>
      <c r="AJ973" s="115"/>
      <c r="AK973" s="115"/>
      <c r="AL973" s="115"/>
      <c r="AM973" s="115"/>
      <c r="AN973" s="115"/>
      <c r="AO973" s="115"/>
      <c r="AP973" s="115"/>
      <c r="AQ973" s="115"/>
      <c r="AR973" s="115"/>
      <c r="AS973" s="115"/>
      <c r="AT973" s="115"/>
      <c r="AU973" s="115"/>
      <c r="AV973" s="115"/>
      <c r="AW973" s="115"/>
      <c r="AX973" s="115"/>
      <c r="AY973" s="115"/>
      <c r="AZ973" s="115"/>
      <c r="BA973" s="115"/>
      <c r="BB973" s="115"/>
      <c r="BC973" s="115"/>
      <c r="BD973" s="115"/>
      <c r="BE973" s="115"/>
      <c r="BF973" s="115"/>
      <c r="BG973" s="115"/>
      <c r="BH973" s="115"/>
      <c r="BI973" s="115"/>
      <c r="BJ973" s="115"/>
      <c r="BK973" s="115"/>
      <c r="BL973" s="115"/>
      <c r="BM973" s="115"/>
      <c r="BN973" s="115"/>
      <c r="BO973" s="115"/>
      <c r="BP973" s="114"/>
      <c r="BQ973" s="114"/>
      <c r="BR973" s="114"/>
    </row>
    <row r="974" ht="15.75" customHeight="1">
      <c r="A974" s="114"/>
      <c r="B974" s="114"/>
      <c r="C974" s="114"/>
      <c r="D974" s="114"/>
      <c r="E974" s="114"/>
      <c r="F974" s="114"/>
      <c r="G974" s="114"/>
      <c r="H974" s="115"/>
      <c r="I974" s="115"/>
      <c r="J974" s="115"/>
      <c r="K974" s="115"/>
      <c r="L974" s="115"/>
      <c r="M974" s="115"/>
      <c r="N974" s="115"/>
      <c r="O974" s="115"/>
      <c r="P974" s="115"/>
      <c r="Q974" s="115"/>
      <c r="R974" s="115"/>
      <c r="S974" s="115"/>
      <c r="T974" s="115"/>
      <c r="U974" s="115"/>
      <c r="V974" s="115"/>
      <c r="W974" s="115"/>
      <c r="X974" s="115"/>
      <c r="Y974" s="115"/>
      <c r="Z974" s="115"/>
      <c r="AA974" s="115"/>
      <c r="AB974" s="115"/>
      <c r="AC974" s="115"/>
      <c r="AD974" s="115"/>
      <c r="AE974" s="115"/>
      <c r="AF974" s="115"/>
      <c r="AG974" s="115"/>
      <c r="AH974" s="115"/>
      <c r="AI974" s="115"/>
      <c r="AJ974" s="115"/>
      <c r="AK974" s="115"/>
      <c r="AL974" s="115"/>
      <c r="AM974" s="115"/>
      <c r="AN974" s="115"/>
      <c r="AO974" s="115"/>
      <c r="AP974" s="115"/>
      <c r="AQ974" s="115"/>
      <c r="AR974" s="115"/>
      <c r="AS974" s="115"/>
      <c r="AT974" s="115"/>
      <c r="AU974" s="115"/>
      <c r="AV974" s="115"/>
      <c r="AW974" s="115"/>
      <c r="AX974" s="115"/>
      <c r="AY974" s="115"/>
      <c r="AZ974" s="115"/>
      <c r="BA974" s="115"/>
      <c r="BB974" s="115"/>
      <c r="BC974" s="115"/>
      <c r="BD974" s="115"/>
      <c r="BE974" s="115"/>
      <c r="BF974" s="115"/>
      <c r="BG974" s="115"/>
      <c r="BH974" s="115"/>
      <c r="BI974" s="115"/>
      <c r="BJ974" s="115"/>
      <c r="BK974" s="115"/>
      <c r="BL974" s="115"/>
      <c r="BM974" s="115"/>
      <c r="BN974" s="115"/>
      <c r="BO974" s="115"/>
      <c r="BP974" s="114"/>
      <c r="BQ974" s="114"/>
      <c r="BR974" s="114"/>
    </row>
    <row r="975" ht="15.75" customHeight="1">
      <c r="A975" s="114"/>
      <c r="B975" s="114"/>
      <c r="C975" s="114"/>
      <c r="D975" s="114"/>
      <c r="E975" s="114"/>
      <c r="F975" s="114"/>
      <c r="G975" s="114"/>
      <c r="H975" s="115"/>
      <c r="I975" s="115"/>
      <c r="J975" s="115"/>
      <c r="K975" s="115"/>
      <c r="L975" s="115"/>
      <c r="M975" s="115"/>
      <c r="N975" s="115"/>
      <c r="O975" s="115"/>
      <c r="P975" s="115"/>
      <c r="Q975" s="115"/>
      <c r="R975" s="115"/>
      <c r="S975" s="115"/>
      <c r="T975" s="115"/>
      <c r="U975" s="115"/>
      <c r="V975" s="115"/>
      <c r="W975" s="115"/>
      <c r="X975" s="115"/>
      <c r="Y975" s="115"/>
      <c r="Z975" s="115"/>
      <c r="AA975" s="115"/>
      <c r="AB975" s="115"/>
      <c r="AC975" s="115"/>
      <c r="AD975" s="115"/>
      <c r="AE975" s="115"/>
      <c r="AF975" s="115"/>
      <c r="AG975" s="115"/>
      <c r="AH975" s="115"/>
      <c r="AI975" s="115"/>
      <c r="AJ975" s="115"/>
      <c r="AK975" s="115"/>
      <c r="AL975" s="115"/>
      <c r="AM975" s="115"/>
      <c r="AN975" s="115"/>
      <c r="AO975" s="115"/>
      <c r="AP975" s="115"/>
      <c r="AQ975" s="115"/>
      <c r="AR975" s="115"/>
      <c r="AS975" s="115"/>
      <c r="AT975" s="115"/>
      <c r="AU975" s="115"/>
      <c r="AV975" s="115"/>
      <c r="AW975" s="115"/>
      <c r="AX975" s="115"/>
      <c r="AY975" s="115"/>
      <c r="AZ975" s="115"/>
      <c r="BA975" s="115"/>
      <c r="BB975" s="115"/>
      <c r="BC975" s="115"/>
      <c r="BD975" s="115"/>
      <c r="BE975" s="115"/>
      <c r="BF975" s="115"/>
      <c r="BG975" s="115"/>
      <c r="BH975" s="115"/>
      <c r="BI975" s="115"/>
      <c r="BJ975" s="115"/>
      <c r="BK975" s="115"/>
      <c r="BL975" s="115"/>
      <c r="BM975" s="115"/>
      <c r="BN975" s="115"/>
      <c r="BO975" s="115"/>
      <c r="BP975" s="114"/>
      <c r="BQ975" s="114"/>
      <c r="BR975" s="114"/>
    </row>
    <row r="976" ht="15.75" customHeight="1">
      <c r="A976" s="114"/>
      <c r="B976" s="114"/>
      <c r="C976" s="114"/>
      <c r="D976" s="114"/>
      <c r="E976" s="114"/>
      <c r="F976" s="114"/>
      <c r="G976" s="114"/>
      <c r="H976" s="115"/>
      <c r="I976" s="115"/>
      <c r="J976" s="115"/>
      <c r="K976" s="115"/>
      <c r="L976" s="115"/>
      <c r="M976" s="115"/>
      <c r="N976" s="115"/>
      <c r="O976" s="115"/>
      <c r="P976" s="115"/>
      <c r="Q976" s="115"/>
      <c r="R976" s="115"/>
      <c r="S976" s="115"/>
      <c r="T976" s="115"/>
      <c r="U976" s="115"/>
      <c r="V976" s="115"/>
      <c r="W976" s="115"/>
      <c r="X976" s="115"/>
      <c r="Y976" s="115"/>
      <c r="Z976" s="115"/>
      <c r="AA976" s="115"/>
      <c r="AB976" s="115"/>
      <c r="AC976" s="115"/>
      <c r="AD976" s="115"/>
      <c r="AE976" s="115"/>
      <c r="AF976" s="115"/>
      <c r="AG976" s="115"/>
      <c r="AH976" s="115"/>
      <c r="AI976" s="115"/>
      <c r="AJ976" s="115"/>
      <c r="AK976" s="115"/>
      <c r="AL976" s="115"/>
      <c r="AM976" s="115"/>
      <c r="AN976" s="115"/>
      <c r="AO976" s="115"/>
      <c r="AP976" s="115"/>
      <c r="AQ976" s="115"/>
      <c r="AR976" s="115"/>
      <c r="AS976" s="115"/>
      <c r="AT976" s="115"/>
      <c r="AU976" s="115"/>
      <c r="AV976" s="115"/>
      <c r="AW976" s="115"/>
      <c r="AX976" s="115"/>
      <c r="AY976" s="115"/>
      <c r="AZ976" s="115"/>
      <c r="BA976" s="115"/>
      <c r="BB976" s="115"/>
      <c r="BC976" s="115"/>
      <c r="BD976" s="115"/>
      <c r="BE976" s="115"/>
      <c r="BF976" s="115"/>
      <c r="BG976" s="115"/>
      <c r="BH976" s="115"/>
      <c r="BI976" s="115"/>
      <c r="BJ976" s="115"/>
      <c r="BK976" s="115"/>
      <c r="BL976" s="115"/>
      <c r="BM976" s="115"/>
      <c r="BN976" s="115"/>
      <c r="BO976" s="115"/>
      <c r="BP976" s="114"/>
      <c r="BQ976" s="114"/>
      <c r="BR976" s="114"/>
    </row>
    <row r="977" ht="15.75" customHeight="1">
      <c r="A977" s="114"/>
      <c r="B977" s="114"/>
      <c r="C977" s="114"/>
      <c r="D977" s="114"/>
      <c r="E977" s="114"/>
      <c r="F977" s="114"/>
      <c r="G977" s="114"/>
      <c r="H977" s="115"/>
      <c r="I977" s="115"/>
      <c r="J977" s="115"/>
      <c r="K977" s="115"/>
      <c r="L977" s="115"/>
      <c r="M977" s="115"/>
      <c r="N977" s="115"/>
      <c r="O977" s="115"/>
      <c r="P977" s="115"/>
      <c r="Q977" s="115"/>
      <c r="R977" s="115"/>
      <c r="S977" s="115"/>
      <c r="T977" s="115"/>
      <c r="U977" s="115"/>
      <c r="V977" s="115"/>
      <c r="W977" s="115"/>
      <c r="X977" s="115"/>
      <c r="Y977" s="115"/>
      <c r="Z977" s="115"/>
      <c r="AA977" s="115"/>
      <c r="AB977" s="115"/>
      <c r="AC977" s="115"/>
      <c r="AD977" s="115"/>
      <c r="AE977" s="115"/>
      <c r="AF977" s="115"/>
      <c r="AG977" s="115"/>
      <c r="AH977" s="115"/>
      <c r="AI977" s="115"/>
      <c r="AJ977" s="115"/>
      <c r="AK977" s="115"/>
      <c r="AL977" s="115"/>
      <c r="AM977" s="115"/>
      <c r="AN977" s="115"/>
      <c r="AO977" s="115"/>
      <c r="AP977" s="115"/>
      <c r="AQ977" s="115"/>
      <c r="AR977" s="115"/>
      <c r="AS977" s="115"/>
      <c r="AT977" s="115"/>
      <c r="AU977" s="115"/>
      <c r="AV977" s="115"/>
      <c r="AW977" s="115"/>
      <c r="AX977" s="115"/>
      <c r="AY977" s="115"/>
      <c r="AZ977" s="115"/>
      <c r="BA977" s="115"/>
      <c r="BB977" s="115"/>
      <c r="BC977" s="115"/>
      <c r="BD977" s="115"/>
      <c r="BE977" s="115"/>
      <c r="BF977" s="115"/>
      <c r="BG977" s="115"/>
      <c r="BH977" s="115"/>
      <c r="BI977" s="115"/>
      <c r="BJ977" s="115"/>
      <c r="BK977" s="115"/>
      <c r="BL977" s="115"/>
      <c r="BM977" s="115"/>
      <c r="BN977" s="115"/>
      <c r="BO977" s="115"/>
      <c r="BP977" s="114"/>
      <c r="BQ977" s="114"/>
      <c r="BR977" s="114"/>
    </row>
    <row r="978" ht="15.75" customHeight="1">
      <c r="A978" s="114"/>
      <c r="B978" s="114"/>
      <c r="C978" s="114"/>
      <c r="D978" s="114"/>
      <c r="E978" s="114"/>
      <c r="F978" s="114"/>
      <c r="G978" s="114"/>
      <c r="H978" s="115"/>
      <c r="I978" s="115"/>
      <c r="J978" s="115"/>
      <c r="K978" s="115"/>
      <c r="L978" s="115"/>
      <c r="M978" s="115"/>
      <c r="N978" s="115"/>
      <c r="O978" s="115"/>
      <c r="P978" s="115"/>
      <c r="Q978" s="115"/>
      <c r="R978" s="115"/>
      <c r="S978" s="115"/>
      <c r="T978" s="115"/>
      <c r="U978" s="115"/>
      <c r="V978" s="115"/>
      <c r="W978" s="115"/>
      <c r="X978" s="115"/>
      <c r="Y978" s="115"/>
      <c r="Z978" s="115"/>
      <c r="AA978" s="115"/>
      <c r="AB978" s="115"/>
      <c r="AC978" s="115"/>
      <c r="AD978" s="115"/>
      <c r="AE978" s="115"/>
      <c r="AF978" s="115"/>
      <c r="AG978" s="115"/>
      <c r="AH978" s="115"/>
      <c r="AI978" s="115"/>
      <c r="AJ978" s="115"/>
      <c r="AK978" s="115"/>
      <c r="AL978" s="115"/>
      <c r="AM978" s="115"/>
      <c r="AN978" s="115"/>
      <c r="AO978" s="115"/>
      <c r="AP978" s="115"/>
      <c r="AQ978" s="115"/>
      <c r="AR978" s="115"/>
      <c r="AS978" s="115"/>
      <c r="AT978" s="115"/>
      <c r="AU978" s="115"/>
      <c r="AV978" s="115"/>
      <c r="AW978" s="115"/>
      <c r="AX978" s="115"/>
      <c r="AY978" s="115"/>
      <c r="AZ978" s="115"/>
      <c r="BA978" s="115"/>
      <c r="BB978" s="115"/>
      <c r="BC978" s="115"/>
      <c r="BD978" s="115"/>
      <c r="BE978" s="115"/>
      <c r="BF978" s="115"/>
      <c r="BG978" s="115"/>
      <c r="BH978" s="115"/>
      <c r="BI978" s="115"/>
      <c r="BJ978" s="115"/>
      <c r="BK978" s="115"/>
      <c r="BL978" s="115"/>
      <c r="BM978" s="115"/>
      <c r="BN978" s="115"/>
      <c r="BO978" s="115"/>
      <c r="BP978" s="114"/>
      <c r="BQ978" s="114"/>
      <c r="BR978" s="114"/>
    </row>
    <row r="979" ht="15.75" customHeight="1">
      <c r="A979" s="114"/>
      <c r="B979" s="114"/>
      <c r="C979" s="114"/>
      <c r="D979" s="114"/>
      <c r="E979" s="114"/>
      <c r="F979" s="114"/>
      <c r="G979" s="114"/>
      <c r="H979" s="115"/>
      <c r="I979" s="115"/>
      <c r="J979" s="115"/>
      <c r="K979" s="115"/>
      <c r="L979" s="115"/>
      <c r="M979" s="115"/>
      <c r="N979" s="115"/>
      <c r="O979" s="115"/>
      <c r="P979" s="115"/>
      <c r="Q979" s="115"/>
      <c r="R979" s="115"/>
      <c r="S979" s="115"/>
      <c r="T979" s="115"/>
      <c r="U979" s="115"/>
      <c r="V979" s="115"/>
      <c r="W979" s="115"/>
      <c r="X979" s="115"/>
      <c r="Y979" s="115"/>
      <c r="Z979" s="115"/>
      <c r="AA979" s="115"/>
      <c r="AB979" s="115"/>
      <c r="AC979" s="115"/>
      <c r="AD979" s="115"/>
      <c r="AE979" s="115"/>
      <c r="AF979" s="115"/>
      <c r="AG979" s="115"/>
      <c r="AH979" s="115"/>
      <c r="AI979" s="115"/>
      <c r="AJ979" s="115"/>
      <c r="AK979" s="115"/>
      <c r="AL979" s="115"/>
      <c r="AM979" s="115"/>
      <c r="AN979" s="115"/>
      <c r="AO979" s="115"/>
      <c r="AP979" s="115"/>
      <c r="AQ979" s="115"/>
      <c r="AR979" s="115"/>
      <c r="AS979" s="115"/>
      <c r="AT979" s="115"/>
      <c r="AU979" s="115"/>
      <c r="AV979" s="115"/>
      <c r="AW979" s="115"/>
      <c r="AX979" s="115"/>
      <c r="AY979" s="115"/>
      <c r="AZ979" s="115"/>
      <c r="BA979" s="115"/>
      <c r="BB979" s="115"/>
      <c r="BC979" s="115"/>
      <c r="BD979" s="115"/>
      <c r="BE979" s="115"/>
      <c r="BF979" s="115"/>
      <c r="BG979" s="115"/>
      <c r="BH979" s="115"/>
      <c r="BI979" s="115"/>
      <c r="BJ979" s="115"/>
      <c r="BK979" s="115"/>
      <c r="BL979" s="115"/>
      <c r="BM979" s="115"/>
      <c r="BN979" s="115"/>
      <c r="BO979" s="115"/>
      <c r="BP979" s="114"/>
      <c r="BQ979" s="114"/>
      <c r="BR979" s="114"/>
    </row>
    <row r="980" ht="15.75" customHeight="1">
      <c r="A980" s="114"/>
      <c r="B980" s="114"/>
      <c r="C980" s="114"/>
      <c r="D980" s="114"/>
      <c r="E980" s="114"/>
      <c r="F980" s="114"/>
      <c r="G980" s="114"/>
      <c r="H980" s="115"/>
      <c r="I980" s="115"/>
      <c r="J980" s="115"/>
      <c r="K980" s="115"/>
      <c r="L980" s="115"/>
      <c r="M980" s="115"/>
      <c r="N980" s="115"/>
      <c r="O980" s="115"/>
      <c r="P980" s="115"/>
      <c r="Q980" s="115"/>
      <c r="R980" s="115"/>
      <c r="S980" s="115"/>
      <c r="T980" s="115"/>
      <c r="U980" s="115"/>
      <c r="V980" s="115"/>
      <c r="W980" s="115"/>
      <c r="X980" s="115"/>
      <c r="Y980" s="115"/>
      <c r="Z980" s="115"/>
      <c r="AA980" s="115"/>
      <c r="AB980" s="115"/>
      <c r="AC980" s="115"/>
      <c r="AD980" s="115"/>
      <c r="AE980" s="115"/>
      <c r="AF980" s="115"/>
      <c r="AG980" s="115"/>
      <c r="AH980" s="115"/>
      <c r="AI980" s="115"/>
      <c r="AJ980" s="115"/>
      <c r="AK980" s="115"/>
      <c r="AL980" s="115"/>
      <c r="AM980" s="115"/>
      <c r="AN980" s="115"/>
      <c r="AO980" s="115"/>
      <c r="AP980" s="115"/>
      <c r="AQ980" s="115"/>
      <c r="AR980" s="115"/>
      <c r="AS980" s="115"/>
      <c r="AT980" s="115"/>
      <c r="AU980" s="115"/>
      <c r="AV980" s="115"/>
      <c r="AW980" s="115"/>
      <c r="AX980" s="115"/>
      <c r="AY980" s="115"/>
      <c r="AZ980" s="115"/>
      <c r="BA980" s="115"/>
      <c r="BB980" s="115"/>
      <c r="BC980" s="115"/>
      <c r="BD980" s="115"/>
      <c r="BE980" s="115"/>
      <c r="BF980" s="115"/>
      <c r="BG980" s="115"/>
      <c r="BH980" s="115"/>
      <c r="BI980" s="115"/>
      <c r="BJ980" s="115"/>
      <c r="BK980" s="115"/>
      <c r="BL980" s="115"/>
      <c r="BM980" s="115"/>
      <c r="BN980" s="115"/>
      <c r="BO980" s="115"/>
      <c r="BP980" s="114"/>
      <c r="BQ980" s="114"/>
      <c r="BR980" s="114"/>
    </row>
    <row r="981" ht="15.75" customHeight="1">
      <c r="A981" s="114"/>
      <c r="B981" s="114"/>
      <c r="C981" s="114"/>
      <c r="D981" s="114"/>
      <c r="E981" s="114"/>
      <c r="F981" s="114"/>
      <c r="G981" s="114"/>
      <c r="H981" s="115"/>
      <c r="I981" s="115"/>
      <c r="J981" s="115"/>
      <c r="K981" s="115"/>
      <c r="L981" s="115"/>
      <c r="M981" s="115"/>
      <c r="N981" s="115"/>
      <c r="O981" s="115"/>
      <c r="P981" s="115"/>
      <c r="Q981" s="115"/>
      <c r="R981" s="115"/>
      <c r="S981" s="115"/>
      <c r="T981" s="115"/>
      <c r="U981" s="115"/>
      <c r="V981" s="115"/>
      <c r="W981" s="115"/>
      <c r="X981" s="115"/>
      <c r="Y981" s="115"/>
      <c r="Z981" s="115"/>
      <c r="AA981" s="115"/>
      <c r="AB981" s="115"/>
      <c r="AC981" s="115"/>
      <c r="AD981" s="115"/>
      <c r="AE981" s="115"/>
      <c r="AF981" s="115"/>
      <c r="AG981" s="115"/>
      <c r="AH981" s="115"/>
      <c r="AI981" s="115"/>
      <c r="AJ981" s="115"/>
      <c r="AK981" s="115"/>
      <c r="AL981" s="115"/>
      <c r="AM981" s="115"/>
      <c r="AN981" s="115"/>
      <c r="AO981" s="115"/>
      <c r="AP981" s="115"/>
      <c r="AQ981" s="115"/>
      <c r="AR981" s="115"/>
      <c r="AS981" s="115"/>
      <c r="AT981" s="115"/>
      <c r="AU981" s="115"/>
      <c r="AV981" s="115"/>
      <c r="AW981" s="115"/>
      <c r="AX981" s="115"/>
      <c r="AY981" s="115"/>
      <c r="AZ981" s="115"/>
      <c r="BA981" s="115"/>
      <c r="BB981" s="115"/>
      <c r="BC981" s="115"/>
      <c r="BD981" s="115"/>
      <c r="BE981" s="115"/>
      <c r="BF981" s="115"/>
      <c r="BG981" s="115"/>
      <c r="BH981" s="115"/>
      <c r="BI981" s="115"/>
      <c r="BJ981" s="115"/>
      <c r="BK981" s="115"/>
      <c r="BL981" s="115"/>
      <c r="BM981" s="115"/>
      <c r="BN981" s="115"/>
      <c r="BO981" s="115"/>
      <c r="BP981" s="114"/>
      <c r="BQ981" s="114"/>
      <c r="BR981" s="114"/>
    </row>
    <row r="982" ht="15.75" customHeight="1">
      <c r="A982" s="114"/>
      <c r="B982" s="114"/>
      <c r="C982" s="114"/>
      <c r="D982" s="114"/>
      <c r="E982" s="114"/>
      <c r="F982" s="114"/>
      <c r="G982" s="114"/>
      <c r="H982" s="115"/>
      <c r="I982" s="115"/>
      <c r="J982" s="115"/>
      <c r="K982" s="115"/>
      <c r="L982" s="115"/>
      <c r="M982" s="115"/>
      <c r="N982" s="115"/>
      <c r="O982" s="115"/>
      <c r="P982" s="115"/>
      <c r="Q982" s="115"/>
      <c r="R982" s="115"/>
      <c r="S982" s="115"/>
      <c r="T982" s="115"/>
      <c r="U982" s="115"/>
      <c r="V982" s="115"/>
      <c r="W982" s="115"/>
      <c r="X982" s="115"/>
      <c r="Y982" s="115"/>
      <c r="Z982" s="115"/>
      <c r="AA982" s="115"/>
      <c r="AB982" s="115"/>
      <c r="AC982" s="115"/>
      <c r="AD982" s="115"/>
      <c r="AE982" s="115"/>
      <c r="AF982" s="115"/>
      <c r="AG982" s="115"/>
      <c r="AH982" s="115"/>
      <c r="AI982" s="115"/>
      <c r="AJ982" s="115"/>
      <c r="AK982" s="115"/>
      <c r="AL982" s="115"/>
      <c r="AM982" s="115"/>
      <c r="AN982" s="115"/>
      <c r="AO982" s="115"/>
      <c r="AP982" s="115"/>
      <c r="AQ982" s="115"/>
      <c r="AR982" s="115"/>
      <c r="AS982" s="115"/>
      <c r="AT982" s="115"/>
      <c r="AU982" s="115"/>
      <c r="AV982" s="115"/>
      <c r="AW982" s="115"/>
      <c r="AX982" s="115"/>
      <c r="AY982" s="115"/>
      <c r="AZ982" s="115"/>
      <c r="BA982" s="115"/>
      <c r="BB982" s="115"/>
      <c r="BC982" s="115"/>
      <c r="BD982" s="115"/>
      <c r="BE982" s="115"/>
      <c r="BF982" s="115"/>
      <c r="BG982" s="115"/>
      <c r="BH982" s="115"/>
      <c r="BI982" s="115"/>
      <c r="BJ982" s="115"/>
      <c r="BK982" s="115"/>
      <c r="BL982" s="115"/>
      <c r="BM982" s="115"/>
      <c r="BN982" s="115"/>
      <c r="BO982" s="115"/>
      <c r="BP982" s="114"/>
      <c r="BQ982" s="114"/>
      <c r="BR982" s="114"/>
    </row>
    <row r="983" ht="15.75" customHeight="1">
      <c r="A983" s="114"/>
      <c r="B983" s="114"/>
      <c r="C983" s="114"/>
      <c r="D983" s="114"/>
      <c r="E983" s="114"/>
      <c r="F983" s="114"/>
      <c r="G983" s="114"/>
      <c r="H983" s="115"/>
      <c r="I983" s="115"/>
      <c r="J983" s="115"/>
      <c r="K983" s="115"/>
      <c r="L983" s="115"/>
      <c r="M983" s="115"/>
      <c r="N983" s="115"/>
      <c r="O983" s="115"/>
      <c r="P983" s="115"/>
      <c r="Q983" s="115"/>
      <c r="R983" s="115"/>
      <c r="S983" s="115"/>
      <c r="T983" s="115"/>
      <c r="U983" s="115"/>
      <c r="V983" s="115"/>
      <c r="W983" s="115"/>
      <c r="X983" s="115"/>
      <c r="Y983" s="115"/>
      <c r="Z983" s="115"/>
      <c r="AA983" s="115"/>
      <c r="AB983" s="115"/>
      <c r="AC983" s="115"/>
      <c r="AD983" s="115"/>
      <c r="AE983" s="115"/>
      <c r="AF983" s="115"/>
      <c r="AG983" s="115"/>
      <c r="AH983" s="115"/>
      <c r="AI983" s="115"/>
      <c r="AJ983" s="115"/>
      <c r="AK983" s="115"/>
      <c r="AL983" s="115"/>
      <c r="AM983" s="115"/>
      <c r="AN983" s="115"/>
      <c r="AO983" s="115"/>
      <c r="AP983" s="115"/>
      <c r="AQ983" s="115"/>
      <c r="AR983" s="115"/>
      <c r="AS983" s="115"/>
      <c r="AT983" s="115"/>
      <c r="AU983" s="115"/>
      <c r="AV983" s="115"/>
      <c r="AW983" s="115"/>
      <c r="AX983" s="115"/>
      <c r="AY983" s="115"/>
      <c r="AZ983" s="115"/>
      <c r="BA983" s="115"/>
      <c r="BB983" s="115"/>
      <c r="BC983" s="115"/>
      <c r="BD983" s="115"/>
      <c r="BE983" s="115"/>
      <c r="BF983" s="115"/>
      <c r="BG983" s="115"/>
      <c r="BH983" s="115"/>
      <c r="BI983" s="115"/>
      <c r="BJ983" s="115"/>
      <c r="BK983" s="115"/>
      <c r="BL983" s="115"/>
      <c r="BM983" s="115"/>
      <c r="BN983" s="115"/>
      <c r="BO983" s="115"/>
      <c r="BP983" s="114"/>
      <c r="BQ983" s="114"/>
      <c r="BR983" s="114"/>
    </row>
    <row r="984" ht="15.75" customHeight="1">
      <c r="A984" s="114"/>
      <c r="B984" s="114"/>
      <c r="C984" s="114"/>
      <c r="D984" s="114"/>
      <c r="E984" s="114"/>
      <c r="F984" s="114"/>
      <c r="G984" s="114"/>
      <c r="H984" s="115"/>
      <c r="I984" s="115"/>
      <c r="J984" s="115"/>
      <c r="K984" s="115"/>
      <c r="L984" s="115"/>
      <c r="M984" s="115"/>
      <c r="N984" s="115"/>
      <c r="O984" s="115"/>
      <c r="P984" s="115"/>
      <c r="Q984" s="115"/>
      <c r="R984" s="115"/>
      <c r="S984" s="115"/>
      <c r="T984" s="115"/>
      <c r="U984" s="115"/>
      <c r="V984" s="115"/>
      <c r="W984" s="115"/>
      <c r="X984" s="115"/>
      <c r="Y984" s="115"/>
      <c r="Z984" s="115"/>
      <c r="AA984" s="115"/>
      <c r="AB984" s="115"/>
      <c r="AC984" s="115"/>
      <c r="AD984" s="115"/>
      <c r="AE984" s="115"/>
      <c r="AF984" s="115"/>
      <c r="AG984" s="115"/>
      <c r="AH984" s="115"/>
      <c r="AI984" s="115"/>
      <c r="AJ984" s="115"/>
      <c r="AK984" s="115"/>
      <c r="AL984" s="115"/>
      <c r="AM984" s="115"/>
      <c r="AN984" s="115"/>
      <c r="AO984" s="115"/>
      <c r="AP984" s="115"/>
      <c r="AQ984" s="115"/>
      <c r="AR984" s="115"/>
      <c r="AS984" s="115"/>
      <c r="AT984" s="115"/>
      <c r="AU984" s="115"/>
      <c r="AV984" s="115"/>
      <c r="AW984" s="115"/>
      <c r="AX984" s="115"/>
      <c r="AY984" s="115"/>
      <c r="AZ984" s="115"/>
      <c r="BA984" s="115"/>
      <c r="BB984" s="115"/>
      <c r="BC984" s="115"/>
      <c r="BD984" s="115"/>
      <c r="BE984" s="115"/>
      <c r="BF984" s="115"/>
      <c r="BG984" s="115"/>
      <c r="BH984" s="115"/>
      <c r="BI984" s="115"/>
      <c r="BJ984" s="115"/>
      <c r="BK984" s="115"/>
      <c r="BL984" s="115"/>
      <c r="BM984" s="115"/>
      <c r="BN984" s="115"/>
      <c r="BO984" s="115"/>
      <c r="BP984" s="114"/>
      <c r="BQ984" s="114"/>
      <c r="BR984" s="114"/>
    </row>
    <row r="985" ht="15.75" customHeight="1">
      <c r="A985" s="114"/>
      <c r="B985" s="114"/>
      <c r="C985" s="114"/>
      <c r="D985" s="114"/>
      <c r="E985" s="114"/>
      <c r="F985" s="114"/>
      <c r="G985" s="114"/>
      <c r="H985" s="115"/>
      <c r="I985" s="115"/>
      <c r="J985" s="115"/>
      <c r="K985" s="115"/>
      <c r="L985" s="115"/>
      <c r="M985" s="115"/>
      <c r="N985" s="115"/>
      <c r="O985" s="115"/>
      <c r="P985" s="115"/>
      <c r="Q985" s="115"/>
      <c r="R985" s="115"/>
      <c r="S985" s="115"/>
      <c r="T985" s="115"/>
      <c r="U985" s="115"/>
      <c r="V985" s="115"/>
      <c r="W985" s="115"/>
      <c r="X985" s="115"/>
      <c r="Y985" s="115"/>
      <c r="Z985" s="115"/>
      <c r="AA985" s="115"/>
      <c r="AB985" s="115"/>
      <c r="AC985" s="115"/>
      <c r="AD985" s="115"/>
      <c r="AE985" s="115"/>
      <c r="AF985" s="115"/>
      <c r="AG985" s="115"/>
      <c r="AH985" s="115"/>
      <c r="AI985" s="115"/>
      <c r="AJ985" s="115"/>
      <c r="AK985" s="115"/>
      <c r="AL985" s="115"/>
      <c r="AM985" s="115"/>
      <c r="AN985" s="115"/>
      <c r="AO985" s="115"/>
      <c r="AP985" s="115"/>
      <c r="AQ985" s="115"/>
      <c r="AR985" s="115"/>
      <c r="AS985" s="115"/>
      <c r="AT985" s="115"/>
      <c r="AU985" s="115"/>
      <c r="AV985" s="115"/>
      <c r="AW985" s="115"/>
      <c r="AX985" s="115"/>
      <c r="AY985" s="115"/>
      <c r="AZ985" s="115"/>
      <c r="BA985" s="115"/>
      <c r="BB985" s="115"/>
      <c r="BC985" s="115"/>
      <c r="BD985" s="115"/>
      <c r="BE985" s="115"/>
      <c r="BF985" s="115"/>
      <c r="BG985" s="115"/>
      <c r="BH985" s="115"/>
      <c r="BI985" s="115"/>
      <c r="BJ985" s="115"/>
      <c r="BK985" s="115"/>
      <c r="BL985" s="115"/>
      <c r="BM985" s="115"/>
      <c r="BN985" s="115"/>
      <c r="BO985" s="115"/>
      <c r="BP985" s="114"/>
      <c r="BQ985" s="114"/>
      <c r="BR985" s="114"/>
    </row>
    <row r="986" ht="15.75" customHeight="1">
      <c r="A986" s="114"/>
      <c r="B986" s="114"/>
      <c r="C986" s="114"/>
      <c r="D986" s="114"/>
      <c r="E986" s="114"/>
      <c r="F986" s="114"/>
      <c r="G986" s="114"/>
      <c r="H986" s="115"/>
      <c r="I986" s="115"/>
      <c r="J986" s="115"/>
      <c r="K986" s="115"/>
      <c r="L986" s="115"/>
      <c r="M986" s="115"/>
      <c r="N986" s="115"/>
      <c r="O986" s="115"/>
      <c r="P986" s="115"/>
      <c r="Q986" s="115"/>
      <c r="R986" s="115"/>
      <c r="S986" s="115"/>
      <c r="T986" s="115"/>
      <c r="U986" s="115"/>
      <c r="V986" s="115"/>
      <c r="W986" s="115"/>
      <c r="X986" s="115"/>
      <c r="Y986" s="115"/>
      <c r="Z986" s="115"/>
      <c r="AA986" s="115"/>
      <c r="AB986" s="115"/>
      <c r="AC986" s="115"/>
      <c r="AD986" s="115"/>
      <c r="AE986" s="115"/>
      <c r="AF986" s="115"/>
      <c r="AG986" s="115"/>
      <c r="AH986" s="115"/>
      <c r="AI986" s="115"/>
      <c r="AJ986" s="115"/>
      <c r="AK986" s="115"/>
      <c r="AL986" s="115"/>
      <c r="AM986" s="115"/>
      <c r="AN986" s="115"/>
      <c r="AO986" s="115"/>
      <c r="AP986" s="115"/>
      <c r="AQ986" s="115"/>
      <c r="AR986" s="115"/>
      <c r="AS986" s="115"/>
      <c r="AT986" s="115"/>
      <c r="AU986" s="115"/>
      <c r="AV986" s="115"/>
      <c r="AW986" s="115"/>
      <c r="AX986" s="115"/>
      <c r="AY986" s="115"/>
      <c r="AZ986" s="115"/>
      <c r="BA986" s="115"/>
      <c r="BB986" s="115"/>
      <c r="BC986" s="115"/>
      <c r="BD986" s="115"/>
      <c r="BE986" s="115"/>
      <c r="BF986" s="115"/>
      <c r="BG986" s="115"/>
      <c r="BH986" s="115"/>
      <c r="BI986" s="115"/>
      <c r="BJ986" s="115"/>
      <c r="BK986" s="115"/>
      <c r="BL986" s="115"/>
      <c r="BM986" s="115"/>
      <c r="BN986" s="115"/>
      <c r="BO986" s="115"/>
      <c r="BP986" s="114"/>
      <c r="BQ986" s="114"/>
      <c r="BR986" s="114"/>
    </row>
    <row r="987" ht="15.75" customHeight="1">
      <c r="A987" s="114"/>
      <c r="B987" s="114"/>
      <c r="C987" s="114"/>
      <c r="D987" s="114"/>
      <c r="E987" s="114"/>
      <c r="F987" s="114"/>
      <c r="G987" s="114"/>
      <c r="H987" s="115"/>
      <c r="I987" s="115"/>
      <c r="J987" s="115"/>
      <c r="K987" s="115"/>
      <c r="L987" s="115"/>
      <c r="M987" s="115"/>
      <c r="N987" s="115"/>
      <c r="O987" s="115"/>
      <c r="P987" s="115"/>
      <c r="Q987" s="115"/>
      <c r="R987" s="115"/>
      <c r="S987" s="115"/>
      <c r="T987" s="115"/>
      <c r="U987" s="115"/>
      <c r="V987" s="115"/>
      <c r="W987" s="115"/>
      <c r="X987" s="115"/>
      <c r="Y987" s="115"/>
      <c r="Z987" s="115"/>
      <c r="AA987" s="115"/>
      <c r="AB987" s="115"/>
      <c r="AC987" s="115"/>
      <c r="AD987" s="115"/>
      <c r="AE987" s="115"/>
      <c r="AF987" s="115"/>
      <c r="AG987" s="115"/>
      <c r="AH987" s="115"/>
      <c r="AI987" s="115"/>
      <c r="AJ987" s="115"/>
      <c r="AK987" s="115"/>
      <c r="AL987" s="115"/>
      <c r="AM987" s="115"/>
      <c r="AN987" s="115"/>
      <c r="AO987" s="115"/>
      <c r="AP987" s="115"/>
      <c r="AQ987" s="115"/>
      <c r="AR987" s="115"/>
      <c r="AS987" s="115"/>
      <c r="AT987" s="115"/>
      <c r="AU987" s="115"/>
      <c r="AV987" s="115"/>
      <c r="AW987" s="115"/>
      <c r="AX987" s="115"/>
      <c r="AY987" s="115"/>
      <c r="AZ987" s="115"/>
      <c r="BA987" s="115"/>
      <c r="BB987" s="115"/>
      <c r="BC987" s="115"/>
      <c r="BD987" s="115"/>
      <c r="BE987" s="115"/>
      <c r="BF987" s="115"/>
      <c r="BG987" s="115"/>
      <c r="BH987" s="115"/>
      <c r="BI987" s="115"/>
      <c r="BJ987" s="115"/>
      <c r="BK987" s="115"/>
      <c r="BL987" s="115"/>
      <c r="BM987" s="115"/>
      <c r="BN987" s="115"/>
      <c r="BO987" s="115"/>
      <c r="BP987" s="114"/>
      <c r="BQ987" s="114"/>
      <c r="BR987" s="114"/>
    </row>
    <row r="988" ht="15.75" customHeight="1">
      <c r="A988" s="114"/>
      <c r="B988" s="114"/>
      <c r="C988" s="114"/>
      <c r="D988" s="114"/>
      <c r="E988" s="114"/>
      <c r="F988" s="114"/>
      <c r="G988" s="114"/>
      <c r="H988" s="115"/>
      <c r="I988" s="115"/>
      <c r="J988" s="115"/>
      <c r="K988" s="115"/>
      <c r="L988" s="115"/>
      <c r="M988" s="115"/>
      <c r="N988" s="115"/>
      <c r="O988" s="115"/>
      <c r="P988" s="115"/>
      <c r="Q988" s="115"/>
      <c r="R988" s="115"/>
      <c r="S988" s="115"/>
      <c r="T988" s="115"/>
      <c r="U988" s="115"/>
      <c r="V988" s="115"/>
      <c r="W988" s="115"/>
      <c r="X988" s="115"/>
      <c r="Y988" s="115"/>
      <c r="Z988" s="115"/>
      <c r="AA988" s="115"/>
      <c r="AB988" s="115"/>
      <c r="AC988" s="115"/>
      <c r="AD988" s="115"/>
      <c r="AE988" s="115"/>
      <c r="AF988" s="115"/>
      <c r="AG988" s="115"/>
      <c r="AH988" s="115"/>
      <c r="AI988" s="115"/>
      <c r="AJ988" s="115"/>
      <c r="AK988" s="115"/>
      <c r="AL988" s="115"/>
      <c r="AM988" s="115"/>
      <c r="AN988" s="115"/>
      <c r="AO988" s="115"/>
      <c r="AP988" s="115"/>
      <c r="AQ988" s="115"/>
      <c r="AR988" s="115"/>
      <c r="AS988" s="115"/>
      <c r="AT988" s="115"/>
      <c r="AU988" s="115"/>
      <c r="AV988" s="115"/>
      <c r="AW988" s="115"/>
      <c r="AX988" s="115"/>
      <c r="AY988" s="115"/>
      <c r="AZ988" s="115"/>
      <c r="BA988" s="115"/>
      <c r="BB988" s="115"/>
      <c r="BC988" s="115"/>
      <c r="BD988" s="115"/>
      <c r="BE988" s="115"/>
      <c r="BF988" s="115"/>
      <c r="BG988" s="115"/>
      <c r="BH988" s="115"/>
      <c r="BI988" s="115"/>
      <c r="BJ988" s="115"/>
      <c r="BK988" s="115"/>
      <c r="BL988" s="115"/>
      <c r="BM988" s="115"/>
      <c r="BN988" s="115"/>
      <c r="BO988" s="115"/>
      <c r="BP988" s="114"/>
      <c r="BQ988" s="114"/>
      <c r="BR988" s="114"/>
    </row>
    <row r="989" ht="15.75" customHeight="1">
      <c r="A989" s="114"/>
      <c r="B989" s="114"/>
      <c r="C989" s="114"/>
      <c r="D989" s="114"/>
      <c r="E989" s="114"/>
      <c r="F989" s="114"/>
      <c r="G989" s="114"/>
      <c r="H989" s="115"/>
      <c r="I989" s="115"/>
      <c r="J989" s="115"/>
      <c r="K989" s="115"/>
      <c r="L989" s="115"/>
      <c r="M989" s="115"/>
      <c r="N989" s="115"/>
      <c r="O989" s="115"/>
      <c r="P989" s="115"/>
      <c r="Q989" s="115"/>
      <c r="R989" s="115"/>
      <c r="S989" s="115"/>
      <c r="T989" s="115"/>
      <c r="U989" s="115"/>
      <c r="V989" s="115"/>
      <c r="W989" s="115"/>
      <c r="X989" s="115"/>
      <c r="Y989" s="115"/>
      <c r="Z989" s="115"/>
      <c r="AA989" s="115"/>
      <c r="AB989" s="115"/>
      <c r="AC989" s="115"/>
      <c r="AD989" s="115"/>
      <c r="AE989" s="115"/>
      <c r="AF989" s="115"/>
      <c r="AG989" s="115"/>
      <c r="AH989" s="115"/>
      <c r="AI989" s="115"/>
      <c r="AJ989" s="115"/>
      <c r="AK989" s="115"/>
      <c r="AL989" s="115"/>
      <c r="AM989" s="115"/>
      <c r="AN989" s="115"/>
      <c r="AO989" s="115"/>
      <c r="AP989" s="115"/>
      <c r="AQ989" s="115"/>
      <c r="AR989" s="115"/>
      <c r="AS989" s="115"/>
      <c r="AT989" s="115"/>
      <c r="AU989" s="115"/>
      <c r="AV989" s="115"/>
      <c r="AW989" s="115"/>
      <c r="AX989" s="115"/>
      <c r="AY989" s="115"/>
      <c r="AZ989" s="115"/>
      <c r="BA989" s="115"/>
      <c r="BB989" s="115"/>
      <c r="BC989" s="115"/>
      <c r="BD989" s="115"/>
      <c r="BE989" s="115"/>
      <c r="BF989" s="115"/>
      <c r="BG989" s="115"/>
      <c r="BH989" s="115"/>
      <c r="BI989" s="115"/>
      <c r="BJ989" s="115"/>
      <c r="BK989" s="115"/>
      <c r="BL989" s="115"/>
      <c r="BM989" s="115"/>
      <c r="BN989" s="115"/>
      <c r="BO989" s="115"/>
      <c r="BP989" s="114"/>
      <c r="BQ989" s="114"/>
      <c r="BR989" s="114"/>
    </row>
    <row r="990" ht="15.75" customHeight="1">
      <c r="A990" s="114"/>
      <c r="B990" s="114"/>
      <c r="C990" s="114"/>
      <c r="D990" s="114"/>
      <c r="E990" s="114"/>
      <c r="F990" s="114"/>
      <c r="G990" s="114"/>
      <c r="H990" s="115"/>
      <c r="I990" s="115"/>
      <c r="J990" s="115"/>
      <c r="K990" s="115"/>
      <c r="L990" s="115"/>
      <c r="M990" s="115"/>
      <c r="N990" s="115"/>
      <c r="O990" s="115"/>
      <c r="P990" s="115"/>
      <c r="Q990" s="115"/>
      <c r="R990" s="115"/>
      <c r="S990" s="115"/>
      <c r="T990" s="115"/>
      <c r="U990" s="115"/>
      <c r="V990" s="115"/>
      <c r="W990" s="115"/>
      <c r="X990" s="115"/>
      <c r="Y990" s="115"/>
      <c r="Z990" s="115"/>
      <c r="AA990" s="115"/>
      <c r="AB990" s="115"/>
      <c r="AC990" s="115"/>
      <c r="AD990" s="115"/>
      <c r="AE990" s="115"/>
      <c r="AF990" s="115"/>
      <c r="AG990" s="115"/>
      <c r="AH990" s="115"/>
      <c r="AI990" s="115"/>
      <c r="AJ990" s="115"/>
      <c r="AK990" s="115"/>
      <c r="AL990" s="115"/>
      <c r="AM990" s="115"/>
      <c r="AN990" s="115"/>
      <c r="AO990" s="115"/>
      <c r="AP990" s="115"/>
      <c r="AQ990" s="115"/>
      <c r="AR990" s="115"/>
      <c r="AS990" s="115"/>
      <c r="AT990" s="115"/>
      <c r="AU990" s="115"/>
      <c r="AV990" s="115"/>
      <c r="AW990" s="115"/>
      <c r="AX990" s="115"/>
      <c r="AY990" s="115"/>
      <c r="AZ990" s="115"/>
      <c r="BA990" s="115"/>
      <c r="BB990" s="115"/>
      <c r="BC990" s="115"/>
      <c r="BD990" s="115"/>
      <c r="BE990" s="115"/>
      <c r="BF990" s="115"/>
      <c r="BG990" s="115"/>
      <c r="BH990" s="115"/>
      <c r="BI990" s="115"/>
      <c r="BJ990" s="115"/>
      <c r="BK990" s="115"/>
      <c r="BL990" s="115"/>
      <c r="BM990" s="115"/>
      <c r="BN990" s="115"/>
      <c r="BO990" s="115"/>
      <c r="BP990" s="114"/>
      <c r="BQ990" s="114"/>
      <c r="BR990" s="114"/>
    </row>
    <row r="991" ht="15.75" customHeight="1">
      <c r="A991" s="114"/>
      <c r="B991" s="114"/>
      <c r="C991" s="114"/>
      <c r="D991" s="114"/>
      <c r="E991" s="114"/>
      <c r="F991" s="114"/>
      <c r="G991" s="114"/>
      <c r="H991" s="115"/>
      <c r="I991" s="115"/>
      <c r="J991" s="115"/>
      <c r="K991" s="115"/>
      <c r="L991" s="115"/>
      <c r="M991" s="115"/>
      <c r="N991" s="115"/>
      <c r="O991" s="115"/>
      <c r="P991" s="115"/>
      <c r="Q991" s="115"/>
      <c r="R991" s="115"/>
      <c r="S991" s="115"/>
      <c r="T991" s="115"/>
      <c r="U991" s="115"/>
      <c r="V991" s="115"/>
      <c r="W991" s="115"/>
      <c r="X991" s="115"/>
      <c r="Y991" s="115"/>
      <c r="Z991" s="115"/>
      <c r="AA991" s="115"/>
      <c r="AB991" s="115"/>
      <c r="AC991" s="115"/>
      <c r="AD991" s="115"/>
      <c r="AE991" s="115"/>
      <c r="AF991" s="115"/>
      <c r="AG991" s="115"/>
      <c r="AH991" s="115"/>
      <c r="AI991" s="115"/>
      <c r="AJ991" s="115"/>
      <c r="AK991" s="115"/>
      <c r="AL991" s="115"/>
      <c r="AM991" s="115"/>
      <c r="AN991" s="115"/>
      <c r="AO991" s="115"/>
      <c r="AP991" s="115"/>
      <c r="AQ991" s="115"/>
      <c r="AR991" s="115"/>
      <c r="AS991" s="115"/>
      <c r="AT991" s="115"/>
      <c r="AU991" s="115"/>
      <c r="AV991" s="115"/>
      <c r="AW991" s="115"/>
      <c r="AX991" s="115"/>
      <c r="AY991" s="115"/>
      <c r="AZ991" s="115"/>
      <c r="BA991" s="115"/>
      <c r="BB991" s="115"/>
      <c r="BC991" s="115"/>
      <c r="BD991" s="115"/>
      <c r="BE991" s="115"/>
      <c r="BF991" s="115"/>
      <c r="BG991" s="115"/>
      <c r="BH991" s="115"/>
      <c r="BI991" s="115"/>
      <c r="BJ991" s="115"/>
      <c r="BK991" s="115"/>
      <c r="BL991" s="115"/>
      <c r="BM991" s="115"/>
      <c r="BN991" s="115"/>
      <c r="BO991" s="115"/>
      <c r="BP991" s="114"/>
      <c r="BQ991" s="114"/>
      <c r="BR991" s="114"/>
    </row>
    <row r="992" ht="15.75" customHeight="1">
      <c r="A992" s="114"/>
      <c r="B992" s="114"/>
      <c r="C992" s="114"/>
      <c r="D992" s="114"/>
      <c r="E992" s="114"/>
      <c r="F992" s="114"/>
      <c r="G992" s="114"/>
      <c r="H992" s="115"/>
      <c r="I992" s="115"/>
      <c r="J992" s="115"/>
      <c r="K992" s="115"/>
      <c r="L992" s="115"/>
      <c r="M992" s="115"/>
      <c r="N992" s="115"/>
      <c r="O992" s="115"/>
      <c r="P992" s="115"/>
      <c r="Q992" s="115"/>
      <c r="R992" s="115"/>
      <c r="S992" s="115"/>
      <c r="T992" s="115"/>
      <c r="U992" s="115"/>
      <c r="V992" s="115"/>
      <c r="W992" s="115"/>
      <c r="X992" s="115"/>
      <c r="Y992" s="115"/>
      <c r="Z992" s="115"/>
      <c r="AA992" s="115"/>
      <c r="AB992" s="115"/>
      <c r="AC992" s="115"/>
      <c r="AD992" s="115"/>
      <c r="AE992" s="115"/>
      <c r="AF992" s="115"/>
      <c r="AG992" s="115"/>
      <c r="AH992" s="115"/>
      <c r="AI992" s="115"/>
      <c r="AJ992" s="115"/>
      <c r="AK992" s="115"/>
      <c r="AL992" s="115"/>
      <c r="AM992" s="115"/>
      <c r="AN992" s="115"/>
      <c r="AO992" s="115"/>
      <c r="AP992" s="115"/>
      <c r="AQ992" s="115"/>
      <c r="AR992" s="115"/>
      <c r="AS992" s="115"/>
      <c r="AT992" s="115"/>
      <c r="AU992" s="115"/>
      <c r="AV992" s="115"/>
      <c r="AW992" s="115"/>
      <c r="AX992" s="115"/>
      <c r="AY992" s="115"/>
      <c r="AZ992" s="115"/>
      <c r="BA992" s="115"/>
      <c r="BB992" s="115"/>
      <c r="BC992" s="115"/>
      <c r="BD992" s="115"/>
      <c r="BE992" s="115"/>
      <c r="BF992" s="115"/>
      <c r="BG992" s="115"/>
      <c r="BH992" s="115"/>
      <c r="BI992" s="115"/>
      <c r="BJ992" s="115"/>
      <c r="BK992" s="115"/>
      <c r="BL992" s="115"/>
      <c r="BM992" s="115"/>
      <c r="BN992" s="115"/>
      <c r="BO992" s="115"/>
      <c r="BP992" s="114"/>
      <c r="BQ992" s="114"/>
      <c r="BR992" s="114"/>
    </row>
    <row r="993" ht="15.75" customHeight="1">
      <c r="A993" s="114"/>
      <c r="B993" s="114"/>
      <c r="C993" s="114"/>
      <c r="D993" s="114"/>
      <c r="E993" s="114"/>
      <c r="F993" s="114"/>
      <c r="G993" s="114"/>
      <c r="H993" s="115"/>
      <c r="I993" s="115"/>
      <c r="J993" s="115"/>
      <c r="K993" s="115"/>
      <c r="L993" s="115"/>
      <c r="M993" s="115"/>
      <c r="N993" s="115"/>
      <c r="O993" s="115"/>
      <c r="P993" s="115"/>
      <c r="Q993" s="115"/>
      <c r="R993" s="115"/>
      <c r="S993" s="115"/>
      <c r="T993" s="115"/>
      <c r="U993" s="115"/>
      <c r="V993" s="115"/>
      <c r="W993" s="115"/>
      <c r="X993" s="115"/>
      <c r="Y993" s="115"/>
      <c r="Z993" s="115"/>
      <c r="AA993" s="115"/>
      <c r="AB993" s="115"/>
      <c r="AC993" s="115"/>
      <c r="AD993" s="115"/>
      <c r="AE993" s="115"/>
      <c r="AF993" s="115"/>
      <c r="AG993" s="115"/>
      <c r="AH993" s="115"/>
      <c r="AI993" s="115"/>
      <c r="AJ993" s="115"/>
      <c r="AK993" s="115"/>
      <c r="AL993" s="115"/>
      <c r="AM993" s="115"/>
      <c r="AN993" s="115"/>
      <c r="AO993" s="115"/>
      <c r="AP993" s="115"/>
      <c r="AQ993" s="115"/>
      <c r="AR993" s="115"/>
      <c r="AS993" s="115"/>
      <c r="AT993" s="115"/>
      <c r="AU993" s="115"/>
      <c r="AV993" s="115"/>
      <c r="AW993" s="115"/>
      <c r="AX993" s="115"/>
      <c r="AY993" s="115"/>
      <c r="AZ993" s="115"/>
      <c r="BA993" s="115"/>
      <c r="BB993" s="115"/>
      <c r="BC993" s="115"/>
      <c r="BD993" s="115"/>
      <c r="BE993" s="115"/>
      <c r="BF993" s="115"/>
      <c r="BG993" s="115"/>
      <c r="BH993" s="115"/>
      <c r="BI993" s="115"/>
      <c r="BJ993" s="115"/>
      <c r="BK993" s="115"/>
      <c r="BL993" s="115"/>
      <c r="BM993" s="115"/>
      <c r="BN993" s="115"/>
      <c r="BO993" s="115"/>
      <c r="BP993" s="114"/>
      <c r="BQ993" s="114"/>
      <c r="BR993" s="114"/>
    </row>
    <row r="994" ht="15.75" customHeight="1">
      <c r="A994" s="114"/>
      <c r="B994" s="114"/>
      <c r="C994" s="114"/>
      <c r="D994" s="114"/>
      <c r="E994" s="114"/>
      <c r="F994" s="114"/>
      <c r="G994" s="114"/>
      <c r="H994" s="115"/>
      <c r="I994" s="115"/>
      <c r="J994" s="115"/>
      <c r="K994" s="115"/>
      <c r="L994" s="115"/>
      <c r="M994" s="115"/>
      <c r="N994" s="115"/>
      <c r="O994" s="115"/>
      <c r="P994" s="115"/>
      <c r="Q994" s="115"/>
      <c r="R994" s="115"/>
      <c r="S994" s="115"/>
      <c r="T994" s="115"/>
      <c r="U994" s="115"/>
      <c r="V994" s="115"/>
      <c r="W994" s="115"/>
      <c r="X994" s="115"/>
      <c r="Y994" s="115"/>
      <c r="Z994" s="115"/>
      <c r="AA994" s="115"/>
      <c r="AB994" s="115"/>
      <c r="AC994" s="115"/>
      <c r="AD994" s="115"/>
      <c r="AE994" s="115"/>
      <c r="AF994" s="115"/>
      <c r="AG994" s="115"/>
      <c r="AH994" s="115"/>
      <c r="AI994" s="115"/>
      <c r="AJ994" s="115"/>
      <c r="AK994" s="115"/>
      <c r="AL994" s="115"/>
      <c r="AM994" s="115"/>
      <c r="AN994" s="115"/>
      <c r="AO994" s="115"/>
      <c r="AP994" s="115"/>
      <c r="AQ994" s="115"/>
      <c r="AR994" s="115"/>
      <c r="AS994" s="115"/>
      <c r="AT994" s="115"/>
      <c r="AU994" s="115"/>
      <c r="AV994" s="115"/>
      <c r="AW994" s="115"/>
      <c r="AX994" s="115"/>
      <c r="AY994" s="115"/>
      <c r="AZ994" s="115"/>
      <c r="BA994" s="115"/>
      <c r="BB994" s="115"/>
      <c r="BC994" s="115"/>
      <c r="BD994" s="115"/>
      <c r="BE994" s="115"/>
      <c r="BF994" s="115"/>
      <c r="BG994" s="115"/>
      <c r="BH994" s="115"/>
      <c r="BI994" s="115"/>
      <c r="BJ994" s="115"/>
      <c r="BK994" s="115"/>
      <c r="BL994" s="115"/>
      <c r="BM994" s="115"/>
      <c r="BN994" s="115"/>
      <c r="BO994" s="115"/>
      <c r="BP994" s="114"/>
      <c r="BQ994" s="114"/>
      <c r="BR994" s="114"/>
    </row>
    <row r="995" ht="15.75" customHeight="1">
      <c r="A995" s="114"/>
      <c r="B995" s="114"/>
      <c r="C995" s="114"/>
      <c r="D995" s="114"/>
      <c r="E995" s="114"/>
      <c r="F995" s="114"/>
      <c r="G995" s="114"/>
      <c r="H995" s="115"/>
      <c r="I995" s="115"/>
      <c r="J995" s="115"/>
      <c r="K995" s="115"/>
      <c r="L995" s="115"/>
      <c r="M995" s="115"/>
      <c r="N995" s="115"/>
      <c r="O995" s="115"/>
      <c r="P995" s="115"/>
      <c r="Q995" s="115"/>
      <c r="R995" s="115"/>
      <c r="S995" s="115"/>
      <c r="T995" s="115"/>
      <c r="U995" s="115"/>
      <c r="V995" s="115"/>
      <c r="W995" s="115"/>
      <c r="X995" s="115"/>
      <c r="Y995" s="115"/>
      <c r="Z995" s="115"/>
      <c r="AA995" s="115"/>
      <c r="AB995" s="115"/>
      <c r="AC995" s="115"/>
      <c r="AD995" s="115"/>
      <c r="AE995" s="115"/>
      <c r="AF995" s="115"/>
      <c r="AG995" s="115"/>
      <c r="AH995" s="115"/>
      <c r="AI995" s="115"/>
      <c r="AJ995" s="115"/>
      <c r="AK995" s="115"/>
      <c r="AL995" s="115"/>
      <c r="AM995" s="115"/>
      <c r="AN995" s="115"/>
      <c r="AO995" s="115"/>
      <c r="AP995" s="115"/>
      <c r="AQ995" s="115"/>
      <c r="AR995" s="115"/>
      <c r="AS995" s="115"/>
      <c r="AT995" s="115"/>
      <c r="AU995" s="115"/>
      <c r="AV995" s="115"/>
      <c r="AW995" s="115"/>
      <c r="AX995" s="115"/>
      <c r="AY995" s="115"/>
      <c r="AZ995" s="115"/>
      <c r="BA995" s="115"/>
      <c r="BB995" s="115"/>
      <c r="BC995" s="115"/>
      <c r="BD995" s="115"/>
      <c r="BE995" s="115"/>
      <c r="BF995" s="115"/>
      <c r="BG995" s="115"/>
      <c r="BH995" s="115"/>
      <c r="BI995" s="115"/>
      <c r="BJ995" s="115"/>
      <c r="BK995" s="115"/>
      <c r="BL995" s="115"/>
      <c r="BM995" s="115"/>
      <c r="BN995" s="115"/>
      <c r="BO995" s="115"/>
      <c r="BP995" s="114"/>
      <c r="BQ995" s="114"/>
      <c r="BR995" s="114"/>
    </row>
    <row r="996" ht="15.75" customHeight="1">
      <c r="A996" s="114"/>
      <c r="B996" s="114"/>
      <c r="C996" s="114"/>
      <c r="D996" s="114"/>
      <c r="E996" s="114"/>
      <c r="F996" s="114"/>
      <c r="G996" s="114"/>
      <c r="H996" s="115"/>
      <c r="I996" s="115"/>
      <c r="J996" s="115"/>
      <c r="K996" s="115"/>
      <c r="L996" s="115"/>
      <c r="M996" s="115"/>
      <c r="N996" s="115"/>
      <c r="O996" s="115"/>
      <c r="P996" s="115"/>
      <c r="Q996" s="115"/>
      <c r="R996" s="115"/>
      <c r="S996" s="115"/>
      <c r="T996" s="115"/>
      <c r="U996" s="115"/>
      <c r="V996" s="115"/>
      <c r="W996" s="115"/>
      <c r="X996" s="115"/>
      <c r="Y996" s="115"/>
      <c r="Z996" s="115"/>
      <c r="AA996" s="115"/>
      <c r="AB996" s="115"/>
      <c r="AC996" s="115"/>
      <c r="AD996" s="115"/>
      <c r="AE996" s="115"/>
      <c r="AF996" s="115"/>
      <c r="AG996" s="115"/>
      <c r="AH996" s="115"/>
      <c r="AI996" s="115"/>
      <c r="AJ996" s="115"/>
      <c r="AK996" s="115"/>
      <c r="AL996" s="115"/>
      <c r="AM996" s="115"/>
      <c r="AN996" s="115"/>
      <c r="AO996" s="115"/>
      <c r="AP996" s="115"/>
      <c r="AQ996" s="115"/>
      <c r="AR996" s="115"/>
      <c r="AS996" s="115"/>
      <c r="AT996" s="115"/>
      <c r="AU996" s="115"/>
      <c r="AV996" s="115"/>
      <c r="AW996" s="115"/>
      <c r="AX996" s="115"/>
      <c r="AY996" s="115"/>
      <c r="AZ996" s="115"/>
      <c r="BA996" s="115"/>
      <c r="BB996" s="115"/>
      <c r="BC996" s="115"/>
      <c r="BD996" s="115"/>
      <c r="BE996" s="115"/>
      <c r="BF996" s="115"/>
      <c r="BG996" s="115"/>
      <c r="BH996" s="115"/>
      <c r="BI996" s="115"/>
      <c r="BJ996" s="115"/>
      <c r="BK996" s="115"/>
      <c r="BL996" s="115"/>
      <c r="BM996" s="115"/>
      <c r="BN996" s="115"/>
      <c r="BO996" s="115"/>
      <c r="BP996" s="114"/>
      <c r="BQ996" s="114"/>
      <c r="BR996" s="114"/>
    </row>
    <row r="997" ht="15.75" customHeight="1">
      <c r="A997" s="114"/>
      <c r="B997" s="114"/>
      <c r="C997" s="114"/>
      <c r="D997" s="114"/>
      <c r="E997" s="114"/>
      <c r="F997" s="114"/>
      <c r="G997" s="114"/>
      <c r="H997" s="115"/>
      <c r="I997" s="115"/>
      <c r="J997" s="115"/>
      <c r="K997" s="115"/>
      <c r="L997" s="115"/>
      <c r="M997" s="115"/>
      <c r="N997" s="115"/>
      <c r="O997" s="115"/>
      <c r="P997" s="115"/>
      <c r="Q997" s="115"/>
      <c r="R997" s="115"/>
      <c r="S997" s="115"/>
      <c r="T997" s="115"/>
      <c r="U997" s="115"/>
      <c r="V997" s="115"/>
      <c r="W997" s="115"/>
      <c r="X997" s="115"/>
      <c r="Y997" s="115"/>
      <c r="Z997" s="115"/>
      <c r="AA997" s="115"/>
      <c r="AB997" s="115"/>
      <c r="AC997" s="115"/>
      <c r="AD997" s="115"/>
      <c r="AE997" s="115"/>
      <c r="AF997" s="115"/>
      <c r="AG997" s="115"/>
      <c r="AH997" s="115"/>
      <c r="AI997" s="115"/>
      <c r="AJ997" s="115"/>
      <c r="AK997" s="115"/>
      <c r="AL997" s="115"/>
      <c r="AM997" s="115"/>
      <c r="AN997" s="115"/>
      <c r="AO997" s="115"/>
      <c r="AP997" s="115"/>
      <c r="AQ997" s="115"/>
      <c r="AR997" s="115"/>
      <c r="AS997" s="115"/>
      <c r="AT997" s="115"/>
      <c r="AU997" s="115"/>
      <c r="AV997" s="115"/>
      <c r="AW997" s="115"/>
      <c r="AX997" s="115"/>
      <c r="AY997" s="115"/>
      <c r="AZ997" s="115"/>
      <c r="BA997" s="115"/>
      <c r="BB997" s="115"/>
      <c r="BC997" s="115"/>
      <c r="BD997" s="115"/>
      <c r="BE997" s="115"/>
      <c r="BF997" s="115"/>
      <c r="BG997" s="115"/>
      <c r="BH997" s="115"/>
      <c r="BI997" s="115"/>
      <c r="BJ997" s="115"/>
      <c r="BK997" s="115"/>
      <c r="BL997" s="115"/>
      <c r="BM997" s="115"/>
      <c r="BN997" s="115"/>
      <c r="BO997" s="115"/>
      <c r="BP997" s="114"/>
      <c r="BQ997" s="114"/>
      <c r="BR997" s="114"/>
    </row>
    <row r="998" ht="15.75" customHeight="1">
      <c r="A998" s="114"/>
      <c r="B998" s="114"/>
      <c r="C998" s="114"/>
      <c r="D998" s="114"/>
      <c r="E998" s="114"/>
      <c r="F998" s="114"/>
      <c r="G998" s="114"/>
      <c r="H998" s="115"/>
      <c r="I998" s="115"/>
      <c r="J998" s="115"/>
      <c r="K998" s="115"/>
      <c r="L998" s="115"/>
      <c r="M998" s="115"/>
      <c r="N998" s="115"/>
      <c r="O998" s="115"/>
      <c r="P998" s="115"/>
      <c r="Q998" s="115"/>
      <c r="R998" s="115"/>
      <c r="S998" s="115"/>
      <c r="T998" s="115"/>
      <c r="U998" s="115"/>
      <c r="V998" s="115"/>
      <c r="W998" s="115"/>
      <c r="X998" s="115"/>
      <c r="Y998" s="115"/>
      <c r="Z998" s="115"/>
      <c r="AA998" s="115"/>
      <c r="AB998" s="115"/>
      <c r="AC998" s="115"/>
      <c r="AD998" s="115"/>
      <c r="AE998" s="115"/>
      <c r="AF998" s="115"/>
      <c r="AG998" s="115"/>
      <c r="AH998" s="115"/>
      <c r="AI998" s="115"/>
      <c r="AJ998" s="115"/>
      <c r="AK998" s="115"/>
      <c r="AL998" s="115"/>
      <c r="AM998" s="115"/>
      <c r="AN998" s="115"/>
      <c r="AO998" s="115"/>
      <c r="AP998" s="115"/>
      <c r="AQ998" s="115"/>
      <c r="AR998" s="115"/>
      <c r="AS998" s="115"/>
      <c r="AT998" s="115"/>
      <c r="AU998" s="115"/>
      <c r="AV998" s="115"/>
      <c r="AW998" s="115"/>
      <c r="AX998" s="115"/>
      <c r="AY998" s="115"/>
      <c r="AZ998" s="115"/>
      <c r="BA998" s="115"/>
      <c r="BB998" s="115"/>
      <c r="BC998" s="115"/>
      <c r="BD998" s="115"/>
      <c r="BE998" s="115"/>
      <c r="BF998" s="115"/>
      <c r="BG998" s="115"/>
      <c r="BH998" s="115"/>
      <c r="BI998" s="115"/>
      <c r="BJ998" s="115"/>
      <c r="BK998" s="115"/>
      <c r="BL998" s="115"/>
      <c r="BM998" s="115"/>
      <c r="BN998" s="115"/>
      <c r="BO998" s="115"/>
      <c r="BP998" s="114"/>
      <c r="BQ998" s="114"/>
      <c r="BR998" s="114"/>
    </row>
    <row r="999" ht="15.75" customHeight="1">
      <c r="A999" s="114"/>
      <c r="B999" s="114"/>
      <c r="C999" s="114"/>
      <c r="D999" s="114"/>
      <c r="E999" s="114"/>
      <c r="F999" s="114"/>
      <c r="G999" s="114"/>
      <c r="H999" s="115"/>
      <c r="I999" s="115"/>
      <c r="J999" s="115"/>
      <c r="K999" s="115"/>
      <c r="L999" s="115"/>
      <c r="M999" s="115"/>
      <c r="N999" s="115"/>
      <c r="O999" s="115"/>
      <c r="P999" s="115"/>
      <c r="Q999" s="115"/>
      <c r="R999" s="115"/>
      <c r="S999" s="115"/>
      <c r="T999" s="115"/>
      <c r="U999" s="115"/>
      <c r="V999" s="115"/>
      <c r="W999" s="115"/>
      <c r="X999" s="115"/>
      <c r="Y999" s="115"/>
      <c r="Z999" s="115"/>
      <c r="AA999" s="115"/>
      <c r="AB999" s="115"/>
      <c r="AC999" s="115"/>
      <c r="AD999" s="115"/>
      <c r="AE999" s="115"/>
      <c r="AF999" s="115"/>
      <c r="AG999" s="115"/>
      <c r="AH999" s="115"/>
      <c r="AI999" s="115"/>
      <c r="AJ999" s="115"/>
      <c r="AK999" s="115"/>
      <c r="AL999" s="115"/>
      <c r="AM999" s="115"/>
      <c r="AN999" s="115"/>
      <c r="AO999" s="115"/>
      <c r="AP999" s="115"/>
      <c r="AQ999" s="115"/>
      <c r="AR999" s="115"/>
      <c r="AS999" s="115"/>
      <c r="AT999" s="115"/>
      <c r="AU999" s="115"/>
      <c r="AV999" s="115"/>
      <c r="AW999" s="115"/>
      <c r="AX999" s="115"/>
      <c r="AY999" s="115"/>
      <c r="AZ999" s="115"/>
      <c r="BA999" s="115"/>
      <c r="BB999" s="115"/>
      <c r="BC999" s="115"/>
      <c r="BD999" s="115"/>
      <c r="BE999" s="115"/>
      <c r="BF999" s="115"/>
      <c r="BG999" s="115"/>
      <c r="BH999" s="115"/>
      <c r="BI999" s="115"/>
      <c r="BJ999" s="115"/>
      <c r="BK999" s="115"/>
      <c r="BL999" s="115"/>
      <c r="BM999" s="115"/>
      <c r="BN999" s="115"/>
      <c r="BO999" s="115"/>
      <c r="BP999" s="114"/>
      <c r="BQ999" s="114"/>
      <c r="BR999" s="114"/>
    </row>
    <row r="1000" ht="15.75" customHeight="1">
      <c r="A1000" s="114"/>
      <c r="B1000" s="114"/>
      <c r="C1000" s="114"/>
      <c r="D1000" s="114"/>
      <c r="E1000" s="114"/>
      <c r="F1000" s="114"/>
      <c r="G1000" s="114"/>
      <c r="H1000" s="115"/>
      <c r="I1000" s="115"/>
      <c r="J1000" s="115"/>
      <c r="K1000" s="115"/>
      <c r="L1000" s="115"/>
      <c r="M1000" s="115"/>
      <c r="N1000" s="115"/>
      <c r="O1000" s="115"/>
      <c r="P1000" s="115"/>
      <c r="Q1000" s="115"/>
      <c r="R1000" s="115"/>
      <c r="S1000" s="115"/>
      <c r="T1000" s="115"/>
      <c r="U1000" s="115"/>
      <c r="V1000" s="115"/>
      <c r="W1000" s="115"/>
      <c r="X1000" s="115"/>
      <c r="Y1000" s="115"/>
      <c r="Z1000" s="115"/>
      <c r="AA1000" s="115"/>
      <c r="AB1000" s="115"/>
      <c r="AC1000" s="115"/>
      <c r="AD1000" s="115"/>
      <c r="AE1000" s="115"/>
      <c r="AF1000" s="115"/>
      <c r="AG1000" s="115"/>
      <c r="AH1000" s="115"/>
      <c r="AI1000" s="115"/>
      <c r="AJ1000" s="115"/>
      <c r="AK1000" s="115"/>
      <c r="AL1000" s="115"/>
      <c r="AM1000" s="115"/>
      <c r="AN1000" s="115"/>
      <c r="AO1000" s="115"/>
      <c r="AP1000" s="115"/>
      <c r="AQ1000" s="115"/>
      <c r="AR1000" s="115"/>
      <c r="AS1000" s="115"/>
      <c r="AT1000" s="115"/>
      <c r="AU1000" s="115"/>
      <c r="AV1000" s="115"/>
      <c r="AW1000" s="115"/>
      <c r="AX1000" s="115"/>
      <c r="AY1000" s="115"/>
      <c r="AZ1000" s="115"/>
      <c r="BA1000" s="115"/>
      <c r="BB1000" s="115"/>
      <c r="BC1000" s="115"/>
      <c r="BD1000" s="115"/>
      <c r="BE1000" s="115"/>
      <c r="BF1000" s="115"/>
      <c r="BG1000" s="115"/>
      <c r="BH1000" s="115"/>
      <c r="BI1000" s="115"/>
      <c r="BJ1000" s="115"/>
      <c r="BK1000" s="115"/>
      <c r="BL1000" s="115"/>
      <c r="BM1000" s="115"/>
      <c r="BN1000" s="115"/>
      <c r="BO1000" s="115"/>
      <c r="BP1000" s="114"/>
      <c r="BQ1000" s="114"/>
      <c r="BR1000" s="114"/>
    </row>
    <row r="1001" ht="15.75" customHeight="1">
      <c r="A1001" s="114"/>
      <c r="B1001" s="114"/>
      <c r="C1001" s="114"/>
      <c r="D1001" s="114"/>
      <c r="E1001" s="114"/>
      <c r="F1001" s="114"/>
      <c r="G1001" s="114"/>
      <c r="H1001" s="115"/>
      <c r="I1001" s="115"/>
      <c r="J1001" s="115"/>
      <c r="K1001" s="115"/>
      <c r="L1001" s="115"/>
      <c r="M1001" s="115"/>
      <c r="N1001" s="115"/>
      <c r="O1001" s="115"/>
      <c r="P1001" s="115"/>
      <c r="Q1001" s="115"/>
      <c r="R1001" s="115"/>
      <c r="S1001" s="115"/>
      <c r="T1001" s="115"/>
      <c r="U1001" s="115"/>
      <c r="V1001" s="115"/>
      <c r="W1001" s="115"/>
      <c r="X1001" s="115"/>
      <c r="Y1001" s="115"/>
      <c r="Z1001" s="115"/>
      <c r="AA1001" s="115"/>
      <c r="AB1001" s="115"/>
      <c r="AC1001" s="115"/>
      <c r="AD1001" s="115"/>
      <c r="AE1001" s="115"/>
      <c r="AF1001" s="115"/>
      <c r="AG1001" s="115"/>
      <c r="AH1001" s="115"/>
      <c r="AI1001" s="115"/>
      <c r="AJ1001" s="115"/>
      <c r="AK1001" s="115"/>
      <c r="AL1001" s="115"/>
      <c r="AM1001" s="115"/>
      <c r="AN1001" s="115"/>
      <c r="AO1001" s="115"/>
      <c r="AP1001" s="115"/>
      <c r="AQ1001" s="115"/>
      <c r="AR1001" s="115"/>
      <c r="AS1001" s="115"/>
      <c r="AT1001" s="115"/>
      <c r="AU1001" s="115"/>
      <c r="AV1001" s="115"/>
      <c r="AW1001" s="115"/>
      <c r="AX1001" s="115"/>
      <c r="AY1001" s="115"/>
      <c r="AZ1001" s="115"/>
      <c r="BA1001" s="115"/>
      <c r="BB1001" s="115"/>
      <c r="BC1001" s="115"/>
      <c r="BD1001" s="115"/>
      <c r="BE1001" s="115"/>
      <c r="BF1001" s="115"/>
      <c r="BG1001" s="115"/>
      <c r="BH1001" s="115"/>
      <c r="BI1001" s="115"/>
      <c r="BJ1001" s="115"/>
      <c r="BK1001" s="115"/>
      <c r="BL1001" s="115"/>
      <c r="BM1001" s="115"/>
      <c r="BN1001" s="115"/>
      <c r="BO1001" s="115"/>
      <c r="BP1001" s="114"/>
      <c r="BQ1001" s="114"/>
      <c r="BR1001" s="114"/>
    </row>
  </sheetData>
  <mergeCells count="105">
    <mergeCell ref="C90:D90"/>
    <mergeCell ref="C91:D91"/>
    <mergeCell ref="C92:D92"/>
    <mergeCell ref="C93:D93"/>
    <mergeCell ref="C94:D94"/>
    <mergeCell ref="C95:D95"/>
    <mergeCell ref="C96:D96"/>
    <mergeCell ref="C97:D97"/>
    <mergeCell ref="C98:D98"/>
    <mergeCell ref="C99:D99"/>
    <mergeCell ref="C100:D100"/>
    <mergeCell ref="B101:G101"/>
    <mergeCell ref="E103:F103"/>
    <mergeCell ref="C104:D104"/>
    <mergeCell ref="C105:D105"/>
    <mergeCell ref="C106:D106"/>
    <mergeCell ref="C107:D107"/>
    <mergeCell ref="C108:D108"/>
    <mergeCell ref="C109:D109"/>
    <mergeCell ref="C110:D110"/>
    <mergeCell ref="C111:D111"/>
    <mergeCell ref="C112:D112"/>
    <mergeCell ref="C113:D113"/>
    <mergeCell ref="C114:D114"/>
    <mergeCell ref="C115:D115"/>
    <mergeCell ref="C116:D116"/>
    <mergeCell ref="C117:D117"/>
    <mergeCell ref="C118:D118"/>
    <mergeCell ref="C119:D119"/>
    <mergeCell ref="B120:G120"/>
    <mergeCell ref="E122:F122"/>
    <mergeCell ref="C123:D123"/>
    <mergeCell ref="C124:D124"/>
    <mergeCell ref="C125:D125"/>
    <mergeCell ref="C126:D126"/>
    <mergeCell ref="C127:D127"/>
    <mergeCell ref="C128:D128"/>
    <mergeCell ref="C129:D129"/>
    <mergeCell ref="C130:D130"/>
    <mergeCell ref="C131:D131"/>
    <mergeCell ref="C132:D132"/>
    <mergeCell ref="C133:D133"/>
    <mergeCell ref="B143:C143"/>
    <mergeCell ref="B144:C144"/>
    <mergeCell ref="B145:C145"/>
    <mergeCell ref="B146:C146"/>
    <mergeCell ref="B147:C147"/>
    <mergeCell ref="B148:G148"/>
    <mergeCell ref="B150:G150"/>
    <mergeCell ref="C134:D134"/>
    <mergeCell ref="C135:D135"/>
    <mergeCell ref="C136:D136"/>
    <mergeCell ref="C137:D137"/>
    <mergeCell ref="C138:D138"/>
    <mergeCell ref="B139:G139"/>
    <mergeCell ref="B140:G140"/>
    <mergeCell ref="B3:G3"/>
    <mergeCell ref="B5:D10"/>
    <mergeCell ref="B13:G13"/>
    <mergeCell ref="C14:D14"/>
    <mergeCell ref="A15:A26"/>
    <mergeCell ref="B44:G44"/>
    <mergeCell ref="E46:F46"/>
    <mergeCell ref="B46:D46"/>
    <mergeCell ref="C47:D47"/>
    <mergeCell ref="C48:D48"/>
    <mergeCell ref="C49:D49"/>
    <mergeCell ref="C50:D50"/>
    <mergeCell ref="C51:D51"/>
    <mergeCell ref="C52:D52"/>
    <mergeCell ref="C53:D53"/>
    <mergeCell ref="C54:D54"/>
    <mergeCell ref="C55:D55"/>
    <mergeCell ref="C56:D56"/>
    <mergeCell ref="C57:D57"/>
    <mergeCell ref="C58:D58"/>
    <mergeCell ref="C59:D59"/>
    <mergeCell ref="C60:D60"/>
    <mergeCell ref="C61:D61"/>
    <mergeCell ref="C62:D62"/>
    <mergeCell ref="B63:G63"/>
    <mergeCell ref="E65:F65"/>
    <mergeCell ref="C66:D66"/>
    <mergeCell ref="C67:D67"/>
    <mergeCell ref="C68:D68"/>
    <mergeCell ref="C69:D69"/>
    <mergeCell ref="C70:D70"/>
    <mergeCell ref="C71:D71"/>
    <mergeCell ref="C72:D72"/>
    <mergeCell ref="C73:D73"/>
    <mergeCell ref="C74:D74"/>
    <mergeCell ref="C75:D75"/>
    <mergeCell ref="C76:D76"/>
    <mergeCell ref="C77:D77"/>
    <mergeCell ref="C78:D78"/>
    <mergeCell ref="C79:D79"/>
    <mergeCell ref="C80:D80"/>
    <mergeCell ref="C81:D81"/>
    <mergeCell ref="B82:G82"/>
    <mergeCell ref="E84:F84"/>
    <mergeCell ref="C85:D85"/>
    <mergeCell ref="C86:D86"/>
    <mergeCell ref="C87:D87"/>
    <mergeCell ref="C88:D88"/>
    <mergeCell ref="C89:D89"/>
  </mergeCells>
  <conditionalFormatting sqref="H13:BO13">
    <cfRule type="notContainsBlanks" dxfId="0" priority="1">
      <formula>LEN(TRIM(H13))&gt;0</formula>
    </cfRule>
  </conditionalFormatting>
  <conditionalFormatting sqref="H15:BO43 H48:BO62 H67:BO81 H86:BO100 H105:BO119 H124:BO138 H145:BO147">
    <cfRule type="expression" dxfId="1" priority="2">
      <formula>H$13&lt;&gt;""</formula>
    </cfRule>
  </conditionalFormatting>
  <conditionalFormatting sqref="H145:BO147">
    <cfRule type="expression" dxfId="1" priority="3">
      <formula>$D145 &lt;&gt; $D$143</formula>
    </cfRule>
  </conditionalFormatting>
  <conditionalFormatting sqref="F146">
    <cfRule type="expression" dxfId="2" priority="4">
      <formula>$D146 = $D$143</formula>
    </cfRule>
  </conditionalFormatting>
  <conditionalFormatting sqref="H147:BO147">
    <cfRule type="expression" dxfId="2" priority="5">
      <formula>$D147 = $D$143</formula>
    </cfRule>
  </conditionalFormatting>
  <dataValidations>
    <dataValidation type="list" allowBlank="1" showErrorMessage="1" sqref="C15:C43">
      <formula1>"To be hired,PhD Student,PhD Student - after project end,In post"</formula1>
    </dataValidation>
    <dataValidation type="list" allowBlank="1" showErrorMessage="1" sqref="F67:F81 F86:F100 F105:F119 F124:F138">
      <formula1>Lookups!$D$4:$D$198</formula1>
    </dataValidation>
    <dataValidation type="list" allowBlank="1" showErrorMessage="1" sqref="G15:G43 G48:G62 G67:G81 G86:G100 G105:G119 G124:G138">
      <formula1>'1. Basic Info'!$B$40:$B$52</formula1>
    </dataValidation>
    <dataValidation type="list" allowBlank="1" showErrorMessage="1" sqref="D143">
      <formula1>"25% Employee cost/5% External,Company Calculated Rate,Full Economic Cost"</formula1>
    </dataValidation>
  </dataValidations>
  <hyperlinks>
    <hyperlink r:id="rId2" ref="B12"/>
  </hyperlinks>
  <printOptions/>
  <pageMargins bottom="0.75" footer="0.0" header="0.0" left="0.7" right="0.7" top="0.75"/>
  <pageSetup paperSize="9" orientation="portrait"/>
  <drawing r:id="rId3"/>
  <legacyDrawing r:id="rId4"/>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2A1"/>
    <outlinePr summaryBelow="0" summaryRight="0"/>
    <pageSetUpPr/>
  </sheetPr>
  <sheetViews>
    <sheetView showGridLines="0" workbookViewId="0"/>
  </sheetViews>
  <sheetFormatPr customHeight="1" defaultColWidth="12.63" defaultRowHeight="15.0"/>
  <cols>
    <col customWidth="1" min="1" max="1" width="4.13"/>
    <col customWidth="1" min="2" max="2" width="43.88"/>
    <col customWidth="1" hidden="1" min="3" max="3" width="19.38"/>
    <col customWidth="1" min="4" max="8" width="12.13"/>
  </cols>
  <sheetData>
    <row r="1" ht="15.75" customHeight="1">
      <c r="A1" s="15"/>
      <c r="B1" s="15"/>
      <c r="C1" s="15"/>
      <c r="D1" s="15"/>
      <c r="E1" s="15"/>
      <c r="F1" s="15"/>
      <c r="G1" s="15"/>
      <c r="H1" s="15"/>
      <c r="I1" s="15"/>
      <c r="J1" s="15"/>
    </row>
    <row r="2" ht="15.75" customHeight="1">
      <c r="A2" s="15"/>
      <c r="B2" s="15"/>
      <c r="E2" s="15"/>
      <c r="F2" s="15"/>
      <c r="G2" s="15"/>
      <c r="H2" s="15"/>
      <c r="I2" s="15"/>
      <c r="J2" s="15"/>
    </row>
    <row r="3" ht="15.75" customHeight="1">
      <c r="A3" s="15"/>
      <c r="E3" s="15"/>
      <c r="F3" s="15"/>
      <c r="G3" s="15"/>
      <c r="H3" s="15"/>
      <c r="I3" s="15"/>
      <c r="J3" s="15"/>
    </row>
    <row r="4" ht="15.75" customHeight="1">
      <c r="A4" s="15"/>
      <c r="E4" s="15"/>
      <c r="F4" s="15"/>
      <c r="G4" s="15"/>
      <c r="H4" s="15"/>
      <c r="I4" s="15"/>
      <c r="J4" s="15"/>
    </row>
    <row r="5" ht="15.75" customHeight="1">
      <c r="A5" s="15"/>
      <c r="E5" s="15"/>
      <c r="F5" s="15"/>
      <c r="G5" s="15"/>
      <c r="H5" s="15"/>
      <c r="I5" s="15"/>
      <c r="J5" s="15"/>
    </row>
    <row r="6" ht="15.75" customHeight="1">
      <c r="A6" s="15"/>
      <c r="B6" s="15"/>
      <c r="C6" s="15"/>
      <c r="D6" s="15"/>
      <c r="E6" s="15"/>
      <c r="F6" s="15"/>
      <c r="G6" s="15"/>
      <c r="H6" s="15"/>
      <c r="I6" s="116"/>
      <c r="J6" s="15"/>
    </row>
    <row r="7" ht="15.75" customHeight="1">
      <c r="A7" s="15"/>
      <c r="B7" s="15"/>
      <c r="C7" s="117"/>
      <c r="D7" s="118" t="s">
        <v>165</v>
      </c>
      <c r="E7" s="118" t="s">
        <v>166</v>
      </c>
      <c r="F7" s="118" t="s">
        <v>167</v>
      </c>
      <c r="G7" s="118" t="s">
        <v>168</v>
      </c>
      <c r="H7" s="119" t="s">
        <v>169</v>
      </c>
      <c r="I7" s="120" t="s">
        <v>170</v>
      </c>
      <c r="J7" s="121"/>
    </row>
    <row r="8" ht="15.75" hidden="1" customHeight="1">
      <c r="A8" s="15"/>
      <c r="B8" s="15"/>
      <c r="C8" s="114"/>
      <c r="D8" s="122"/>
      <c r="E8" s="123"/>
      <c r="F8" s="123"/>
      <c r="G8" s="123"/>
      <c r="H8" s="123"/>
      <c r="I8" s="124"/>
      <c r="J8" s="123"/>
    </row>
    <row r="9" ht="15.75" hidden="1" customHeight="1">
      <c r="A9" s="15"/>
      <c r="B9" s="15"/>
      <c r="C9" s="114"/>
      <c r="D9" s="125" t="s">
        <v>171</v>
      </c>
      <c r="E9" s="125" t="s">
        <v>172</v>
      </c>
      <c r="F9" s="125" t="s">
        <v>173</v>
      </c>
      <c r="G9" s="125" t="s">
        <v>174</v>
      </c>
      <c r="H9" s="125" t="s">
        <v>175</v>
      </c>
      <c r="I9" s="126" t="s">
        <v>176</v>
      </c>
      <c r="J9" s="125"/>
    </row>
    <row r="10" ht="15.75" hidden="1" customHeight="1">
      <c r="A10" s="15"/>
      <c r="B10" s="15"/>
      <c r="C10" s="15" t="str">
        <f>IFERROR(__xludf.DUMMYFUNCTION("REGEXREPLACE(CELL(""address"",'2. Detailed budget'!A2),""'?([^']+)'?!.*"",""$1"")"),"2. Detailed budget")</f>
        <v>2. Detailed budget</v>
      </c>
      <c r="D10" s="125" t="s">
        <v>177</v>
      </c>
      <c r="E10" s="125" t="s">
        <v>178</v>
      </c>
      <c r="F10" s="125" t="s">
        <v>179</v>
      </c>
      <c r="G10" s="125" t="s">
        <v>180</v>
      </c>
      <c r="H10" s="125" t="s">
        <v>181</v>
      </c>
      <c r="I10" s="126" t="s">
        <v>182</v>
      </c>
      <c r="J10" s="125"/>
    </row>
    <row r="11" ht="15.75" hidden="1" customHeight="1">
      <c r="A11" s="15"/>
      <c r="B11" s="32"/>
      <c r="C11" s="15"/>
      <c r="D11" s="125" t="s">
        <v>171</v>
      </c>
      <c r="E11" s="125" t="s">
        <v>183</v>
      </c>
      <c r="F11" s="125" t="s">
        <v>184</v>
      </c>
      <c r="G11" s="125" t="s">
        <v>172</v>
      </c>
      <c r="H11" s="125" t="s">
        <v>185</v>
      </c>
      <c r="I11" s="126" t="s">
        <v>186</v>
      </c>
      <c r="J11" s="125"/>
    </row>
    <row r="12" ht="15.75" hidden="1" customHeight="1">
      <c r="A12" s="15"/>
      <c r="B12" s="32"/>
      <c r="C12" s="114"/>
      <c r="D12" s="125" t="s">
        <v>187</v>
      </c>
      <c r="E12" s="125" t="s">
        <v>188</v>
      </c>
      <c r="F12" s="125" t="s">
        <v>177</v>
      </c>
      <c r="G12" s="125" t="s">
        <v>189</v>
      </c>
      <c r="H12" s="125" t="s">
        <v>190</v>
      </c>
      <c r="I12" s="126" t="s">
        <v>191</v>
      </c>
      <c r="J12" s="125"/>
    </row>
    <row r="13" ht="15.75" hidden="1" customHeight="1">
      <c r="A13" s="15"/>
      <c r="B13" s="127"/>
      <c r="C13" s="15"/>
      <c r="D13" s="123" t="s">
        <v>171</v>
      </c>
      <c r="E13" s="123" t="s">
        <v>192</v>
      </c>
      <c r="F13" s="123" t="s">
        <v>193</v>
      </c>
      <c r="G13" s="123" t="s">
        <v>187</v>
      </c>
      <c r="H13" s="125" t="s">
        <v>183</v>
      </c>
      <c r="I13" s="126" t="s">
        <v>194</v>
      </c>
      <c r="J13" s="125"/>
    </row>
    <row r="14" ht="15.75" customHeight="1">
      <c r="A14" s="15"/>
      <c r="B14" s="32" t="s">
        <v>133</v>
      </c>
      <c r="C14" s="15">
        <f>ROW(EmpCost)</f>
        <v>44</v>
      </c>
      <c r="D14" s="123">
        <f t="array" ref="D14">IF(Budget_period="MONTHLY",SUM(INDIRECT("'"&amp;$C$10&amp;"'!"&amp;D$9&amp;$C14&amp;":"&amp;D$10&amp;$C14)),IF(Budget_period="ANNUALLY",INDIRECT("'"&amp;$C$10&amp;"'!"&amp;D$13&amp;$C14),SUM(INDIRECT("'"&amp;$C$10&amp;"'!"&amp;D$11&amp;$C14&amp;":"&amp;D$12&amp;$C14))))</f>
        <v>0</v>
      </c>
      <c r="E14" s="123">
        <f t="array" ref="E14">IF(Budget_period="MONTHLY",SUM(INDIRECT("'"&amp;$C$10&amp;"'!"&amp;E$9&amp;$C14&amp;":"&amp;E$10&amp;$C14)),IF(Budget_period="ANNUALLY",INDIRECT("'"&amp;$C$10&amp;"'!"&amp;E$13&amp;$C14),SUM(INDIRECT("'"&amp;$C$10&amp;"'!"&amp;E$11&amp;$C14&amp;":"&amp;E$12&amp;$C14))))</f>
        <v>0</v>
      </c>
      <c r="F14" s="123">
        <f t="array" ref="F14">IF(Budget_period="MONTHLY",SUM(INDIRECT("'"&amp;$C$10&amp;"'!"&amp;F$9&amp;$C14&amp;":"&amp;F$10&amp;$C14)),IF(Budget_period="ANNUALLY",INDIRECT("'"&amp;$C$10&amp;"'!"&amp;F$13&amp;$C14),SUM(INDIRECT("'"&amp;$C$10&amp;"'!"&amp;F$11&amp;$C14&amp;":"&amp;F$12&amp;$C14))))</f>
        <v>0</v>
      </c>
      <c r="G14" s="123">
        <f t="array" ref="G14">IF(Budget_period="MONTHLY",SUM(INDIRECT("'"&amp;$C$10&amp;"'!"&amp;G$9&amp;$C14&amp;":"&amp;G$10&amp;$C14)),IF(Budget_period="ANNUALLY",INDIRECT("'"&amp;$C$10&amp;"'!"&amp;G$13&amp;$C14),SUM(INDIRECT("'"&amp;$C$10&amp;"'!"&amp;G$11&amp;$C14&amp;":"&amp;G$12&amp;$C14))))</f>
        <v>0</v>
      </c>
      <c r="H14" s="123">
        <f t="array" ref="H14">IF(Budget_period="MONTHLY",SUM(INDIRECT("'"&amp;$C$10&amp;"'!"&amp;H$9&amp;$C14&amp;":"&amp;H$10&amp;$C14)),IF(Budget_period="ANNUALLY",INDIRECT("'"&amp;$C$10&amp;"'!"&amp;H$13&amp;$C14),SUM(INDIRECT("'"&amp;$C$10&amp;"'!"&amp;H$11&amp;$C14&amp;":"&amp;H$12&amp;$C14))))</f>
        <v>0</v>
      </c>
      <c r="I14" s="124">
        <f>EmpCost</f>
        <v>0</v>
      </c>
      <c r="J14" s="123"/>
    </row>
    <row r="15" ht="15.75" customHeight="1">
      <c r="A15" s="15"/>
      <c r="B15" s="32" t="s">
        <v>140</v>
      </c>
      <c r="C15" s="15">
        <f>ROW(Travel)</f>
        <v>63</v>
      </c>
      <c r="D15" s="123">
        <f t="array" ref="D15">IF(Budget_period="MONTHLY",SUM(INDIRECT("'"&amp;$C$10&amp;"'!"&amp;D$9&amp;$C15&amp;":"&amp;D$10&amp;$C15)),IF(Budget_period="ANNUALLY",INDIRECT("'"&amp;$C$10&amp;"'!"&amp;D$13&amp;$C15),SUM(INDIRECT("'"&amp;$C$10&amp;"'!"&amp;D$11&amp;$C15&amp;":"&amp;D$12&amp;$C15))))</f>
        <v>0</v>
      </c>
      <c r="E15" s="123">
        <f t="array" ref="E15">IF(Budget_period="MONTHLY",SUM(INDIRECT("'"&amp;$C$10&amp;"'!"&amp;E$9&amp;$C15&amp;":"&amp;E$10&amp;$C15)),IF(Budget_period="ANNUALLY",INDIRECT("'"&amp;$C$10&amp;"'!"&amp;E$13&amp;$C15),SUM(INDIRECT("'"&amp;$C$10&amp;"'!"&amp;E$11&amp;$C15&amp;":"&amp;E$12&amp;$C15))))</f>
        <v>0</v>
      </c>
      <c r="F15" s="123">
        <f t="array" ref="F15">IF(Budget_period="MONTHLY",SUM(INDIRECT("'"&amp;$C$10&amp;"'!"&amp;F$9&amp;$C15&amp;":"&amp;F$10&amp;$C15)),IF(Budget_period="ANNUALLY",INDIRECT("'"&amp;$C$10&amp;"'!"&amp;F$13&amp;$C15),SUM(INDIRECT("'"&amp;$C$10&amp;"'!"&amp;F$11&amp;$C15&amp;":"&amp;F$12&amp;$C15))))</f>
        <v>0</v>
      </c>
      <c r="G15" s="123">
        <f t="array" ref="G15">IF(Budget_period="MONTHLY",SUM(INDIRECT("'"&amp;$C$10&amp;"'!"&amp;G$9&amp;$C15&amp;":"&amp;G$10&amp;$C15)),IF(Budget_period="ANNUALLY",INDIRECT("'"&amp;$C$10&amp;"'!"&amp;G$13&amp;$C15),SUM(INDIRECT("'"&amp;$C$10&amp;"'!"&amp;G$11&amp;$C15&amp;":"&amp;G$12&amp;$C15))))</f>
        <v>0</v>
      </c>
      <c r="H15" s="123">
        <f t="array" ref="H15">IF(Budget_period="MONTHLY",SUM(INDIRECT("'"&amp;$C$10&amp;"'!"&amp;H$9&amp;$C15&amp;":"&amp;H$10&amp;$C15)),IF(Budget_period="ANNUALLY",INDIRECT("'"&amp;$C$10&amp;"'!"&amp;H$13&amp;$C15),SUM(INDIRECT("'"&amp;$C$10&amp;"'!"&amp;H$11&amp;$C15&amp;":"&amp;H$12&amp;$C15))))</f>
        <v>0</v>
      </c>
      <c r="I15" s="124">
        <f>Travel</f>
        <v>0</v>
      </c>
      <c r="J15" s="123"/>
    </row>
    <row r="16" ht="15.75" customHeight="1">
      <c r="A16" s="15"/>
      <c r="B16" s="32" t="s">
        <v>23</v>
      </c>
      <c r="C16" s="15">
        <f>ROW(Materials)</f>
        <v>82</v>
      </c>
      <c r="D16" s="123">
        <f t="array" ref="D16">IF(Budget_period="MONTHLY",SUM(INDIRECT("'"&amp;$C$10&amp;"'!"&amp;D$9&amp;$C16&amp;":"&amp;D$10&amp;$C16)),IF(Budget_period="ANNUALLY",INDIRECT("'"&amp;$C$10&amp;"'!"&amp;D$13&amp;$C16),SUM(INDIRECT("'"&amp;$C$10&amp;"'!"&amp;D$11&amp;$C16&amp;":"&amp;D$12&amp;$C16))))</f>
        <v>0</v>
      </c>
      <c r="E16" s="123">
        <f t="array" ref="E16">IF(Budget_period="MONTHLY",SUM(INDIRECT("'"&amp;$C$10&amp;"'!"&amp;E$9&amp;$C16&amp;":"&amp;E$10&amp;$C16)),IF(Budget_period="ANNUALLY",INDIRECT("'"&amp;$C$10&amp;"'!"&amp;E$13&amp;$C16),SUM(INDIRECT("'"&amp;$C$10&amp;"'!"&amp;E$11&amp;$C16&amp;":"&amp;E$12&amp;$C16))))</f>
        <v>0</v>
      </c>
      <c r="F16" s="123">
        <f t="array" ref="F16">IF(Budget_period="MONTHLY",SUM(INDIRECT("'"&amp;$C$10&amp;"'!"&amp;F$9&amp;$C16&amp;":"&amp;F$10&amp;$C16)),IF(Budget_period="ANNUALLY",INDIRECT("'"&amp;$C$10&amp;"'!"&amp;F$13&amp;$C16),SUM(INDIRECT("'"&amp;$C$10&amp;"'!"&amp;F$11&amp;$C16&amp;":"&amp;F$12&amp;$C16))))</f>
        <v>0</v>
      </c>
      <c r="G16" s="123">
        <f t="array" ref="G16">IF(Budget_period="MONTHLY",SUM(INDIRECT("'"&amp;$C$10&amp;"'!"&amp;G$9&amp;$C16&amp;":"&amp;G$10&amp;$C16)),IF(Budget_period="ANNUALLY",INDIRECT("'"&amp;$C$10&amp;"'!"&amp;G$13&amp;$C16),SUM(INDIRECT("'"&amp;$C$10&amp;"'!"&amp;G$11&amp;$C16&amp;":"&amp;G$12&amp;$C16))))</f>
        <v>0</v>
      </c>
      <c r="H16" s="123">
        <f t="array" ref="H16">IF(Budget_period="MONTHLY",SUM(INDIRECT("'"&amp;$C$10&amp;"'!"&amp;H$9&amp;$C16&amp;":"&amp;H$10&amp;$C16)),IF(Budget_period="ANNUALLY",INDIRECT("'"&amp;$C$10&amp;"'!"&amp;H$13&amp;$C16),SUM(INDIRECT("'"&amp;$C$10&amp;"'!"&amp;H$11&amp;$C16&amp;":"&amp;H$12&amp;$C16))))</f>
        <v>0</v>
      </c>
      <c r="I16" s="124">
        <f>Materials</f>
        <v>0</v>
      </c>
      <c r="J16" s="123"/>
    </row>
    <row r="17" ht="15.75" customHeight="1">
      <c r="A17" s="15"/>
      <c r="B17" s="32" t="s">
        <v>147</v>
      </c>
      <c r="C17" s="15">
        <f>ROW(Equipment)</f>
        <v>101</v>
      </c>
      <c r="D17" s="123">
        <f t="array" ref="D17">IF(Budget_period="MONTHLY",SUM(INDIRECT("'"&amp;$C$10&amp;"'!"&amp;D$9&amp;$C17&amp;":"&amp;D$10&amp;$C17)),IF(Budget_period="ANNUALLY",INDIRECT("'"&amp;$C$10&amp;"'!"&amp;D$13&amp;$C17),SUM(INDIRECT("'"&amp;$C$10&amp;"'!"&amp;D$11&amp;$C17&amp;":"&amp;D$12&amp;$C17))))</f>
        <v>0</v>
      </c>
      <c r="E17" s="123">
        <f t="array" ref="E17">IF(Budget_period="MONTHLY",SUM(INDIRECT("'"&amp;$C$10&amp;"'!"&amp;E$9&amp;$C17&amp;":"&amp;E$10&amp;$C17)),IF(Budget_period="ANNUALLY",INDIRECT("'"&amp;$C$10&amp;"'!"&amp;E$13&amp;$C17),SUM(INDIRECT("'"&amp;$C$10&amp;"'!"&amp;E$11&amp;$C17&amp;":"&amp;E$12&amp;$C17))))</f>
        <v>0</v>
      </c>
      <c r="F17" s="123">
        <f t="array" ref="F17">IF(Budget_period="MONTHLY",SUM(INDIRECT("'"&amp;$C$10&amp;"'!"&amp;F$9&amp;$C17&amp;":"&amp;F$10&amp;$C17)),IF(Budget_period="ANNUALLY",INDIRECT("'"&amp;$C$10&amp;"'!"&amp;F$13&amp;$C17),SUM(INDIRECT("'"&amp;$C$10&amp;"'!"&amp;F$11&amp;$C17&amp;":"&amp;F$12&amp;$C17))))</f>
        <v>0</v>
      </c>
      <c r="G17" s="123">
        <f t="array" ref="G17">IF(Budget_period="MONTHLY",SUM(INDIRECT("'"&amp;$C$10&amp;"'!"&amp;G$9&amp;$C17&amp;":"&amp;G$10&amp;$C17)),IF(Budget_period="ANNUALLY",INDIRECT("'"&amp;$C$10&amp;"'!"&amp;G$13&amp;$C17),SUM(INDIRECT("'"&amp;$C$10&amp;"'!"&amp;G$11&amp;$C17&amp;":"&amp;G$12&amp;$C17))))</f>
        <v>0</v>
      </c>
      <c r="H17" s="123">
        <f t="array" ref="H17">IF(Budget_period="MONTHLY",SUM(INDIRECT("'"&amp;$C$10&amp;"'!"&amp;H$9&amp;$C17&amp;":"&amp;H$10&amp;$C17)),IF(Budget_period="ANNUALLY",INDIRECT("'"&amp;$C$10&amp;"'!"&amp;H$13&amp;$C17),SUM(INDIRECT("'"&amp;$C$10&amp;"'!"&amp;H$11&amp;$C17&amp;":"&amp;H$12&amp;$C17))))</f>
        <v>0</v>
      </c>
      <c r="I17" s="124">
        <f>Equipment</f>
        <v>0</v>
      </c>
      <c r="J17" s="123"/>
    </row>
    <row r="18" ht="15.75" customHeight="1">
      <c r="A18" s="15"/>
      <c r="B18" s="32" t="s">
        <v>153</v>
      </c>
      <c r="C18" s="15">
        <f>ROW(Subcontractors)</f>
        <v>139</v>
      </c>
      <c r="D18" s="123">
        <f t="array" ref="D18">IF(Budget_period="MONTHLY",SUM(INDIRECT("'"&amp;$C$10&amp;"'!"&amp;D$9&amp;$C18&amp;":"&amp;D$10&amp;$C18)),IF(Budget_period="ANNUALLY",INDIRECT("'"&amp;$C$10&amp;"'!"&amp;D$13&amp;$C18),SUM(INDIRECT("'"&amp;$C$10&amp;"'!"&amp;D$11&amp;$C18&amp;":"&amp;D$12&amp;$C18))))</f>
        <v>0</v>
      </c>
      <c r="E18" s="123">
        <f t="array" ref="E18">IF(Budget_period="MONTHLY",SUM(INDIRECT("'"&amp;$C$10&amp;"'!"&amp;E$9&amp;$C18&amp;":"&amp;E$10&amp;$C18)),IF(Budget_period="ANNUALLY",INDIRECT("'"&amp;$C$10&amp;"'!"&amp;E$13&amp;$C18),SUM(INDIRECT("'"&amp;$C$10&amp;"'!"&amp;E$11&amp;$C18&amp;":"&amp;E$12&amp;$C18))))</f>
        <v>0</v>
      </c>
      <c r="F18" s="123">
        <f t="array" ref="F18">IF(Budget_period="MONTHLY",SUM(INDIRECT("'"&amp;$C$10&amp;"'!"&amp;F$9&amp;$C18&amp;":"&amp;F$10&amp;$C18)),IF(Budget_period="ANNUALLY",INDIRECT("'"&amp;$C$10&amp;"'!"&amp;F$13&amp;$C18),SUM(INDIRECT("'"&amp;$C$10&amp;"'!"&amp;F$11&amp;$C18&amp;":"&amp;F$12&amp;$C18))))</f>
        <v>0</v>
      </c>
      <c r="G18" s="123">
        <f t="array" ref="G18">IF(Budget_period="MONTHLY",SUM(INDIRECT("'"&amp;$C$10&amp;"'!"&amp;G$9&amp;$C18&amp;":"&amp;G$10&amp;$C18)),IF(Budget_period="ANNUALLY",INDIRECT("'"&amp;$C$10&amp;"'!"&amp;G$13&amp;$C18),SUM(INDIRECT("'"&amp;$C$10&amp;"'!"&amp;G$11&amp;$C18&amp;":"&amp;G$12&amp;$C18))))</f>
        <v>0</v>
      </c>
      <c r="H18" s="123">
        <f t="array" ref="H18">IF(Budget_period="MONTHLY",SUM(INDIRECT("'"&amp;$C$10&amp;"'!"&amp;H$9&amp;$C18&amp;":"&amp;H$10&amp;$C18)),IF(Budget_period="ANNUALLY",INDIRECT("'"&amp;$C$10&amp;"'!"&amp;H$13&amp;$C18),SUM(INDIRECT("'"&amp;$C$10&amp;"'!"&amp;H$11&amp;$C18&amp;":"&amp;H$12&amp;$C18))))</f>
        <v>0</v>
      </c>
      <c r="I18" s="124">
        <f>Subcontractors</f>
        <v>0</v>
      </c>
      <c r="J18" s="123"/>
    </row>
    <row r="19" ht="15.75" customHeight="1">
      <c r="A19" s="15"/>
      <c r="B19" s="32" t="s">
        <v>149</v>
      </c>
      <c r="C19" s="15">
        <f>ROW(Othercost)</f>
        <v>120</v>
      </c>
      <c r="D19" s="123">
        <f t="array" ref="D19">IF(Budget_period="MONTHLY",SUM(INDIRECT("'"&amp;$C$10&amp;"'!"&amp;D$9&amp;$C19&amp;":"&amp;D$10&amp;$C19)),IF(Budget_period="ANNUALLY",INDIRECT("'"&amp;$C$10&amp;"'!"&amp;D$13&amp;$C19),SUM(INDIRECT("'"&amp;$C$10&amp;"'!"&amp;D$11&amp;$C19&amp;":"&amp;D$12&amp;$C19))))</f>
        <v>0</v>
      </c>
      <c r="E19" s="123">
        <f t="array" ref="E19">IF(Budget_period="MONTHLY",SUM(INDIRECT("'"&amp;$C$10&amp;"'!"&amp;E$9&amp;$C19&amp;":"&amp;E$10&amp;$C19)),IF(Budget_period="ANNUALLY",INDIRECT("'"&amp;$C$10&amp;"'!"&amp;E$13&amp;$C19),SUM(INDIRECT("'"&amp;$C$10&amp;"'!"&amp;E$11&amp;$C19&amp;":"&amp;E$12&amp;$C19))))</f>
        <v>0</v>
      </c>
      <c r="F19" s="123">
        <f t="array" ref="F19">IF(Budget_period="MONTHLY",SUM(INDIRECT("'"&amp;$C$10&amp;"'!"&amp;F$9&amp;$C19&amp;":"&amp;F$10&amp;$C19)),IF(Budget_period="ANNUALLY",INDIRECT("'"&amp;$C$10&amp;"'!"&amp;F$13&amp;$C19),SUM(INDIRECT("'"&amp;$C$10&amp;"'!"&amp;F$11&amp;$C19&amp;":"&amp;F$12&amp;$C19))))</f>
        <v>0</v>
      </c>
      <c r="G19" s="123">
        <f t="array" ref="G19">IF(Budget_period="MONTHLY",SUM(INDIRECT("'"&amp;$C$10&amp;"'!"&amp;G$9&amp;$C19&amp;":"&amp;G$10&amp;$C19)),IF(Budget_period="ANNUALLY",INDIRECT("'"&amp;$C$10&amp;"'!"&amp;G$13&amp;$C19),SUM(INDIRECT("'"&amp;$C$10&amp;"'!"&amp;G$11&amp;$C19&amp;":"&amp;G$12&amp;$C19))))</f>
        <v>0</v>
      </c>
      <c r="H19" s="123">
        <f t="array" ref="H19">IF(Budget_period="MONTHLY",SUM(INDIRECT("'"&amp;$C$10&amp;"'!"&amp;H$9&amp;$C19&amp;":"&amp;H$10&amp;$C19)),IF(Budget_period="ANNUALLY",INDIRECT("'"&amp;$C$10&amp;"'!"&amp;H$13&amp;$C19),SUM(INDIRECT("'"&amp;$C$10&amp;"'!"&amp;H$11&amp;$C19&amp;":"&amp;H$12&amp;$C19))))</f>
        <v>0</v>
      </c>
      <c r="I19" s="124">
        <f>Othercost</f>
        <v>0</v>
      </c>
      <c r="J19" s="123"/>
    </row>
    <row r="20" ht="15.75" customHeight="1">
      <c r="A20" s="15"/>
      <c r="B20" s="32" t="s">
        <v>195</v>
      </c>
      <c r="C20" s="15">
        <f>ROW(Indirect)</f>
        <v>148</v>
      </c>
      <c r="D20" s="123">
        <f t="array" ref="D20">IF(Budget_period="MONTHLY",SUM(INDIRECT("'"&amp;$C$10&amp;"'!"&amp;D$9&amp;$C20&amp;":"&amp;D$10&amp;$C20)),IF(Budget_period="ANNUALLY",INDIRECT("'"&amp;$C$10&amp;"'!"&amp;D$13&amp;$C20),SUM(INDIRECT("'"&amp;$C$10&amp;"'!"&amp;D$11&amp;$C20&amp;":"&amp;D$12&amp;$C20))))</f>
        <v>0</v>
      </c>
      <c r="E20" s="123">
        <f t="array" ref="E20">IF(Budget_period="MONTHLY",SUM(INDIRECT("'"&amp;$C$10&amp;"'!"&amp;E$9&amp;$C20&amp;":"&amp;E$10&amp;$C20)),IF(Budget_period="ANNUALLY",INDIRECT("'"&amp;$C$10&amp;"'!"&amp;E$13&amp;$C20),SUM(INDIRECT("'"&amp;$C$10&amp;"'!"&amp;E$11&amp;$C20&amp;":"&amp;E$12&amp;$C20))))</f>
        <v>0</v>
      </c>
      <c r="F20" s="123">
        <f t="array" ref="F20">IF(Budget_period="MONTHLY",SUM(INDIRECT("'"&amp;$C$10&amp;"'!"&amp;F$9&amp;$C20&amp;":"&amp;F$10&amp;$C20)),IF(Budget_period="ANNUALLY",INDIRECT("'"&amp;$C$10&amp;"'!"&amp;F$13&amp;$C20),SUM(INDIRECT("'"&amp;$C$10&amp;"'!"&amp;F$11&amp;$C20&amp;":"&amp;F$12&amp;$C20))))</f>
        <v>0</v>
      </c>
      <c r="G20" s="123">
        <f t="array" ref="G20">IF(Budget_period="MONTHLY",SUM(INDIRECT("'"&amp;$C$10&amp;"'!"&amp;G$9&amp;$C20&amp;":"&amp;G$10&amp;$C20)),IF(Budget_period="ANNUALLY",INDIRECT("'"&amp;$C$10&amp;"'!"&amp;G$13&amp;$C20),SUM(INDIRECT("'"&amp;$C$10&amp;"'!"&amp;G$11&amp;$C20&amp;":"&amp;G$12&amp;$C20))))</f>
        <v>0</v>
      </c>
      <c r="H20" s="123">
        <f t="array" ref="H20">IF(Budget_period="MONTHLY",SUM(INDIRECT("'"&amp;$C$10&amp;"'!"&amp;H$9&amp;$C20&amp;":"&amp;H$10&amp;$C20)),IF(Budget_period="ANNUALLY",INDIRECT("'"&amp;$C$10&amp;"'!"&amp;H$13&amp;$C20),SUM(INDIRECT("'"&amp;$C$10&amp;"'!"&amp;H$11&amp;$C20&amp;":"&amp;H$12&amp;$C20))))</f>
        <v>0</v>
      </c>
      <c r="I20" s="124">
        <f>Indirect</f>
        <v>0</v>
      </c>
      <c r="J20" s="123"/>
    </row>
    <row r="21" ht="15.75" customHeight="1">
      <c r="A21" s="15"/>
      <c r="B21" s="103" t="s">
        <v>196</v>
      </c>
      <c r="C21" s="114"/>
      <c r="D21" s="128">
        <f t="shared" ref="D21:I21" si="1">SUM(D14:D20)</f>
        <v>0</v>
      </c>
      <c r="E21" s="128">
        <f t="shared" si="1"/>
        <v>0</v>
      </c>
      <c r="F21" s="128">
        <f t="shared" si="1"/>
        <v>0</v>
      </c>
      <c r="G21" s="128">
        <f t="shared" si="1"/>
        <v>0</v>
      </c>
      <c r="H21" s="128">
        <f t="shared" si="1"/>
        <v>0</v>
      </c>
      <c r="I21" s="129">
        <f t="shared" si="1"/>
        <v>0</v>
      </c>
      <c r="J21" s="130"/>
    </row>
    <row r="22" ht="8.25" customHeight="1">
      <c r="A22" s="15"/>
      <c r="B22" s="15"/>
      <c r="C22" s="114"/>
      <c r="D22" s="123"/>
      <c r="E22" s="123"/>
      <c r="F22" s="123"/>
      <c r="G22" s="123"/>
      <c r="H22" s="123"/>
      <c r="I22" s="124"/>
      <c r="J22" s="123"/>
    </row>
    <row r="23" ht="15.75" customHeight="1">
      <c r="A23" s="15"/>
      <c r="B23" s="15" t="s">
        <v>82</v>
      </c>
      <c r="C23" s="114"/>
      <c r="D23" s="123">
        <f>D21*ProfitMargin</f>
        <v>0</v>
      </c>
      <c r="E23" s="123">
        <f>E21*ProfitMargin</f>
        <v>0</v>
      </c>
      <c r="F23" s="123">
        <f>F21*ProfitMargin</f>
        <v>0</v>
      </c>
      <c r="G23" s="123">
        <f>G21*ProfitMargin</f>
        <v>0</v>
      </c>
      <c r="H23" s="123">
        <f>H21*ProfitMargin</f>
        <v>0</v>
      </c>
      <c r="I23" s="124">
        <f>I21*ProfitMargin</f>
        <v>0</v>
      </c>
      <c r="J23" s="123"/>
    </row>
    <row r="24" ht="8.25" customHeight="1">
      <c r="A24" s="15"/>
      <c r="B24" s="15"/>
      <c r="C24" s="114"/>
      <c r="D24" s="123"/>
      <c r="E24" s="123"/>
      <c r="F24" s="123"/>
      <c r="G24" s="123"/>
      <c r="H24" s="123"/>
      <c r="I24" s="124"/>
      <c r="J24" s="123"/>
    </row>
    <row r="25" ht="15.75" customHeight="1">
      <c r="A25" s="15"/>
      <c r="B25" s="103" t="s">
        <v>197</v>
      </c>
      <c r="C25" s="114"/>
      <c r="D25" s="128">
        <f t="shared" ref="D25:I25" si="2">D23+D21</f>
        <v>0</v>
      </c>
      <c r="E25" s="128">
        <f t="shared" si="2"/>
        <v>0</v>
      </c>
      <c r="F25" s="128">
        <f t="shared" si="2"/>
        <v>0</v>
      </c>
      <c r="G25" s="128">
        <f t="shared" si="2"/>
        <v>0</v>
      </c>
      <c r="H25" s="128">
        <f t="shared" si="2"/>
        <v>0</v>
      </c>
      <c r="I25" s="129">
        <f t="shared" si="2"/>
        <v>0</v>
      </c>
      <c r="J25" s="130"/>
    </row>
    <row r="26" ht="9.75" customHeight="1">
      <c r="A26" s="15"/>
      <c r="B26" s="15"/>
      <c r="C26" s="114"/>
      <c r="D26" s="123"/>
      <c r="E26" s="123"/>
      <c r="F26" s="123"/>
      <c r="G26" s="123"/>
      <c r="H26" s="123"/>
      <c r="I26" s="124"/>
      <c r="J26" s="123"/>
    </row>
    <row r="27" ht="15.75" customHeight="1">
      <c r="A27" s="15"/>
      <c r="B27" s="15" t="s">
        <v>13</v>
      </c>
      <c r="C27" s="114"/>
      <c r="D27" s="123">
        <f>D25*VAT</f>
        <v>0</v>
      </c>
      <c r="E27" s="123">
        <f>E25*VAT</f>
        <v>0</v>
      </c>
      <c r="F27" s="123">
        <f>F25*VAT</f>
        <v>0</v>
      </c>
      <c r="G27" s="123">
        <f>G25*VAT</f>
        <v>0</v>
      </c>
      <c r="H27" s="123">
        <f>H25*VAT</f>
        <v>0</v>
      </c>
      <c r="I27" s="124">
        <f>I25*VAT</f>
        <v>0</v>
      </c>
      <c r="J27" s="123"/>
    </row>
    <row r="28" ht="9.75" customHeight="1">
      <c r="A28" s="15"/>
      <c r="B28" s="15"/>
      <c r="C28" s="114"/>
      <c r="D28" s="123"/>
      <c r="E28" s="123"/>
      <c r="F28" s="123"/>
      <c r="G28" s="123"/>
      <c r="H28" s="123"/>
      <c r="I28" s="124"/>
      <c r="J28" s="123"/>
    </row>
    <row r="29" ht="15.75" customHeight="1">
      <c r="A29" s="15"/>
      <c r="B29" s="103" t="s">
        <v>198</v>
      </c>
      <c r="C29" s="114"/>
      <c r="D29" s="128">
        <f t="shared" ref="D29:I29" si="3">D27+D25</f>
        <v>0</v>
      </c>
      <c r="E29" s="128">
        <f t="shared" si="3"/>
        <v>0</v>
      </c>
      <c r="F29" s="128">
        <f t="shared" si="3"/>
        <v>0</v>
      </c>
      <c r="G29" s="128">
        <f t="shared" si="3"/>
        <v>0</v>
      </c>
      <c r="H29" s="128">
        <f t="shared" si="3"/>
        <v>0</v>
      </c>
      <c r="I29" s="129">
        <f t="shared" si="3"/>
        <v>0</v>
      </c>
      <c r="J29" s="130"/>
    </row>
    <row r="30" ht="15.75" customHeight="1">
      <c r="A30" s="15"/>
      <c r="B30" s="15"/>
      <c r="C30" s="131"/>
      <c r="D30" s="131"/>
      <c r="E30" s="131"/>
      <c r="F30" s="15"/>
      <c r="G30" s="15"/>
      <c r="H30" s="15"/>
      <c r="I30" s="15"/>
      <c r="J30" s="15"/>
    </row>
    <row r="31" ht="15.75" customHeight="1">
      <c r="A31" s="15"/>
      <c r="B31" s="132"/>
      <c r="C31" s="132"/>
      <c r="D31" s="132"/>
      <c r="E31" s="15"/>
      <c r="F31" s="15"/>
      <c r="G31" s="15"/>
      <c r="H31" s="15"/>
      <c r="I31" s="15"/>
      <c r="J31" s="15"/>
    </row>
    <row r="32" ht="15.75" customHeight="1">
      <c r="A32" s="15"/>
      <c r="B32" s="133" t="s">
        <v>199</v>
      </c>
      <c r="C32" s="132"/>
      <c r="D32" s="132"/>
      <c r="E32" s="15"/>
      <c r="F32" s="15"/>
      <c r="G32" s="15"/>
      <c r="H32" s="15"/>
      <c r="I32" s="15"/>
      <c r="J32" s="15"/>
    </row>
    <row r="33" ht="15.75" customHeight="1">
      <c r="A33" s="15"/>
      <c r="B33" s="134" t="s">
        <v>200</v>
      </c>
      <c r="J33" s="134"/>
    </row>
    <row r="34" ht="15.75" customHeight="1">
      <c r="A34" s="15"/>
      <c r="B34" s="32"/>
      <c r="C34" s="132"/>
      <c r="D34" s="15"/>
      <c r="E34" s="15"/>
      <c r="F34" s="15"/>
      <c r="G34" s="135"/>
      <c r="H34" s="15"/>
      <c r="I34" s="15"/>
      <c r="J34" s="15"/>
    </row>
    <row r="35" ht="15.75" customHeight="1">
      <c r="A35" s="135">
        <f>if(D35="monthly",30,90)</f>
        <v>90</v>
      </c>
      <c r="B35" s="127" t="s">
        <v>201</v>
      </c>
      <c r="C35" s="132"/>
      <c r="D35" s="136" t="s">
        <v>202</v>
      </c>
      <c r="F35" s="114"/>
      <c r="G35" s="114"/>
      <c r="H35" s="15"/>
      <c r="I35" s="15"/>
      <c r="J35" s="15"/>
    </row>
    <row r="36" ht="15.75" customHeight="1">
      <c r="A36" s="135">
        <f>if(D36="Middle of following month",15,30)</f>
        <v>30</v>
      </c>
      <c r="B36" s="127" t="s">
        <v>203</v>
      </c>
      <c r="C36" s="132"/>
      <c r="D36" s="136" t="s">
        <v>204</v>
      </c>
      <c r="F36" s="137" t="s">
        <v>205</v>
      </c>
      <c r="J36" s="137"/>
    </row>
    <row r="37" ht="15.75" customHeight="1">
      <c r="A37" s="138">
        <v>10.0</v>
      </c>
      <c r="B37" s="139" t="s">
        <v>206</v>
      </c>
      <c r="C37" s="140"/>
      <c r="D37" s="141" t="s">
        <v>207</v>
      </c>
      <c r="F37" s="8" t="s">
        <v>208</v>
      </c>
      <c r="J37" s="8"/>
    </row>
    <row r="38" ht="15.75" customHeight="1">
      <c r="A38" s="138">
        <v>30.0</v>
      </c>
      <c r="B38" s="127" t="s">
        <v>209</v>
      </c>
      <c r="C38" s="132"/>
      <c r="D38" s="136" t="s">
        <v>210</v>
      </c>
      <c r="F38" s="114"/>
      <c r="G38" s="114"/>
      <c r="H38" s="15"/>
      <c r="I38" s="15"/>
      <c r="J38" s="15"/>
    </row>
    <row r="39" ht="15.75" customHeight="1">
      <c r="A39" s="135"/>
      <c r="B39" s="127" t="s">
        <v>211</v>
      </c>
      <c r="C39" s="132"/>
      <c r="D39" s="54">
        <f>sum(A35:A38)</f>
        <v>160</v>
      </c>
      <c r="F39" s="114"/>
      <c r="G39" s="114"/>
      <c r="H39" s="15"/>
      <c r="I39" s="15"/>
      <c r="J39" s="15"/>
    </row>
    <row r="40" ht="15.75" customHeight="1">
      <c r="A40" s="135"/>
      <c r="B40" s="127" t="s">
        <v>212</v>
      </c>
      <c r="C40" s="132"/>
      <c r="D40" s="130">
        <f>D29/365*D39</f>
        <v>0</v>
      </c>
      <c r="F40" s="114"/>
      <c r="G40" s="114"/>
      <c r="H40" s="15"/>
      <c r="I40" s="15"/>
      <c r="J40" s="15"/>
    </row>
    <row r="41" ht="15.75" customHeight="1">
      <c r="A41" s="15"/>
      <c r="B41" s="32"/>
      <c r="C41" s="132"/>
      <c r="D41" s="132"/>
      <c r="E41" s="15"/>
      <c r="F41" s="15"/>
      <c r="G41" s="114"/>
      <c r="H41" s="15"/>
      <c r="I41" s="15"/>
      <c r="J41" s="15"/>
    </row>
    <row r="42" ht="15.75" customHeight="1">
      <c r="A42" s="15"/>
      <c r="B42" s="132"/>
      <c r="C42" s="132"/>
      <c r="D42" s="132"/>
      <c r="E42" s="15"/>
      <c r="F42" s="15"/>
      <c r="G42" s="114"/>
      <c r="H42" s="15"/>
      <c r="I42" s="15"/>
      <c r="J42" s="15"/>
    </row>
    <row r="43" ht="15.75" customHeight="1">
      <c r="A43" s="15"/>
      <c r="B43" s="142" t="str">
        <f>IF(ROUND(GrandTotal-$I$21, 0) = 0,"","Total project cost does not match '2. Detailed budget' tab")</f>
        <v/>
      </c>
      <c r="C43" s="142"/>
      <c r="D43" s="143" t="str">
        <f t="shared" ref="D43:D44" si="4">IF(B43&lt;&gt;"","Check","")</f>
        <v/>
      </c>
      <c r="E43" s="15"/>
      <c r="F43" s="15"/>
      <c r="G43" s="114"/>
      <c r="H43" s="15"/>
      <c r="I43" s="15"/>
      <c r="J43" s="15"/>
    </row>
    <row r="44" ht="15.75" customHeight="1">
      <c r="A44" s="15"/>
      <c r="B44" s="142" t="str">
        <f>IF(ROUND(TotWP-$I$29, 0) = 0,"","Costs not allocated to work packages correctly")</f>
        <v/>
      </c>
      <c r="C44" s="142"/>
      <c r="D44" s="143" t="str">
        <f t="shared" si="4"/>
        <v/>
      </c>
      <c r="E44" s="15"/>
      <c r="F44" s="15"/>
      <c r="G44" s="15"/>
      <c r="H44" s="15"/>
      <c r="I44" s="15"/>
      <c r="J44" s="15"/>
    </row>
    <row r="45" ht="15.75" customHeight="1">
      <c r="A45" s="15"/>
      <c r="B45" s="142" t="str">
        <f>IF(ROUND(BudgetExport!$D$13, 0)=0,"","BudgetExport tab does not match total project costs")</f>
        <v/>
      </c>
      <c r="C45" s="142"/>
      <c r="D45" s="144" t="str">
        <f>IF(B45&lt;&gt;"","Check - ARIA Internal","")</f>
        <v/>
      </c>
      <c r="E45" s="15"/>
      <c r="F45" s="15"/>
      <c r="G45" s="15"/>
      <c r="H45" s="15"/>
      <c r="I45" s="15"/>
      <c r="J45" s="15"/>
    </row>
    <row r="46" ht="15.75" customHeight="1">
      <c r="A46" s="15"/>
      <c r="B46" s="142" t="str">
        <f>IF(ROUND(SUM('1. Basic Info'!D57:D63)-I29, 0)=0,"","Total funding by location should reconcile with total grant")</f>
        <v/>
      </c>
      <c r="C46" s="142"/>
      <c r="D46" s="143" t="str">
        <f>IF(B46&lt;&gt;"","Check Basic Info tab","")</f>
        <v/>
      </c>
      <c r="E46" s="15"/>
      <c r="F46" s="15"/>
      <c r="G46" s="15"/>
      <c r="H46" s="15"/>
      <c r="I46" s="15"/>
      <c r="J46" s="15"/>
    </row>
  </sheetData>
  <mergeCells count="10">
    <mergeCell ref="D38:E38"/>
    <mergeCell ref="D39:E39"/>
    <mergeCell ref="D40:E40"/>
    <mergeCell ref="B2:D5"/>
    <mergeCell ref="B33:I33"/>
    <mergeCell ref="D35:E35"/>
    <mergeCell ref="D36:E36"/>
    <mergeCell ref="F36:I36"/>
    <mergeCell ref="D37:E37"/>
    <mergeCell ref="F37:I37"/>
  </mergeCells>
  <conditionalFormatting sqref="B31 B42:B43">
    <cfRule type="notContainsBlanks" dxfId="3" priority="1">
      <formula>LEN(TRIM(B31))&gt;0</formula>
    </cfRule>
  </conditionalFormatting>
  <conditionalFormatting sqref="D43:D46">
    <cfRule type="notContainsBlanks" dxfId="4" priority="2">
      <formula>LEN(TRIM(D43))&gt;0</formula>
    </cfRule>
  </conditionalFormatting>
  <dataValidations>
    <dataValidation type="list" allowBlank="1" showErrorMessage="1" sqref="D36">
      <formula1>"Middle of following month,End of following month"</formula1>
    </dataValidation>
    <dataValidation type="list" allowBlank="1" showErrorMessage="1" sqref="D35">
      <formula1>"Monthly,Quarterly"</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2" max="2" width="20.25"/>
    <col customWidth="1" min="3" max="3" width="2.88"/>
    <col customWidth="1" min="4" max="4" width="31.38"/>
  </cols>
  <sheetData>
    <row r="3">
      <c r="B3" s="145" t="s">
        <v>213</v>
      </c>
    </row>
    <row r="4">
      <c r="B4" s="146" t="s">
        <v>214</v>
      </c>
      <c r="D4" s="146" t="s">
        <v>215</v>
      </c>
    </row>
    <row r="5">
      <c r="B5" s="146" t="s">
        <v>216</v>
      </c>
      <c r="D5" s="146" t="s">
        <v>217</v>
      </c>
      <c r="E5" s="147" t="str">
        <f t="array" ref="E5">if('1. Basic Info'!B57="United Kingdom",indirect("UK"),"")</f>
        <v/>
      </c>
    </row>
    <row r="6">
      <c r="B6" s="146" t="s">
        <v>218</v>
      </c>
      <c r="D6" s="146" t="s">
        <v>219</v>
      </c>
    </row>
    <row r="7">
      <c r="B7" s="146" t="s">
        <v>220</v>
      </c>
      <c r="D7" s="146" t="s">
        <v>221</v>
      </c>
    </row>
    <row r="8">
      <c r="B8" s="146" t="s">
        <v>222</v>
      </c>
      <c r="D8" s="146" t="s">
        <v>223</v>
      </c>
    </row>
    <row r="9">
      <c r="B9" s="146" t="s">
        <v>224</v>
      </c>
      <c r="D9" s="146" t="s">
        <v>225</v>
      </c>
    </row>
    <row r="10">
      <c r="B10" s="146" t="s">
        <v>226</v>
      </c>
      <c r="D10" s="146" t="s">
        <v>227</v>
      </c>
    </row>
    <row r="11">
      <c r="B11" s="146" t="s">
        <v>228</v>
      </c>
      <c r="D11" s="146" t="s">
        <v>229</v>
      </c>
    </row>
    <row r="12">
      <c r="B12" s="146" t="s">
        <v>230</v>
      </c>
      <c r="D12" s="146" t="s">
        <v>231</v>
      </c>
    </row>
    <row r="13">
      <c r="D13" s="146" t="s">
        <v>232</v>
      </c>
    </row>
    <row r="14">
      <c r="D14" s="146" t="s">
        <v>233</v>
      </c>
    </row>
    <row r="15">
      <c r="D15" s="146" t="s">
        <v>234</v>
      </c>
    </row>
    <row r="16">
      <c r="D16" s="146" t="s">
        <v>235</v>
      </c>
    </row>
    <row r="17">
      <c r="D17" s="146" t="s">
        <v>236</v>
      </c>
    </row>
    <row r="18">
      <c r="D18" s="146" t="s">
        <v>237</v>
      </c>
    </row>
    <row r="19">
      <c r="D19" s="146" t="s">
        <v>238</v>
      </c>
    </row>
    <row r="20">
      <c r="D20" s="146" t="s">
        <v>239</v>
      </c>
    </row>
    <row r="21">
      <c r="D21" s="146" t="s">
        <v>240</v>
      </c>
    </row>
    <row r="22">
      <c r="D22" s="146" t="s">
        <v>241</v>
      </c>
    </row>
    <row r="23">
      <c r="D23" s="146" t="s">
        <v>242</v>
      </c>
    </row>
    <row r="24">
      <c r="D24" s="146" t="s">
        <v>243</v>
      </c>
    </row>
    <row r="25">
      <c r="D25" s="146" t="s">
        <v>244</v>
      </c>
    </row>
    <row r="26">
      <c r="D26" s="146" t="s">
        <v>245</v>
      </c>
    </row>
    <row r="27">
      <c r="D27" s="146" t="s">
        <v>246</v>
      </c>
    </row>
    <row r="28">
      <c r="D28" s="146" t="s">
        <v>247</v>
      </c>
    </row>
    <row r="29">
      <c r="D29" s="146" t="s">
        <v>248</v>
      </c>
    </row>
    <row r="30">
      <c r="D30" s="146" t="s">
        <v>249</v>
      </c>
    </row>
    <row r="31">
      <c r="D31" s="146" t="s">
        <v>250</v>
      </c>
    </row>
    <row r="32">
      <c r="D32" s="146" t="s">
        <v>251</v>
      </c>
    </row>
    <row r="33">
      <c r="D33" s="146" t="s">
        <v>252</v>
      </c>
    </row>
    <row r="34">
      <c r="D34" s="146" t="s">
        <v>253</v>
      </c>
    </row>
    <row r="35">
      <c r="D35" s="146" t="s">
        <v>254</v>
      </c>
    </row>
    <row r="36">
      <c r="D36" s="146" t="s">
        <v>255</v>
      </c>
    </row>
    <row r="37">
      <c r="D37" s="146" t="s">
        <v>256</v>
      </c>
    </row>
    <row r="38">
      <c r="D38" s="146" t="s">
        <v>257</v>
      </c>
    </row>
    <row r="39">
      <c r="D39" s="146" t="s">
        <v>258</v>
      </c>
    </row>
    <row r="40">
      <c r="D40" s="146" t="s">
        <v>259</v>
      </c>
    </row>
    <row r="41">
      <c r="D41" s="146" t="s">
        <v>260</v>
      </c>
    </row>
    <row r="42">
      <c r="D42" s="146" t="s">
        <v>261</v>
      </c>
    </row>
    <row r="43">
      <c r="D43" s="146" t="s">
        <v>262</v>
      </c>
    </row>
    <row r="44">
      <c r="D44" s="146" t="s">
        <v>263</v>
      </c>
    </row>
    <row r="45">
      <c r="D45" s="146" t="s">
        <v>264</v>
      </c>
    </row>
    <row r="46">
      <c r="D46" s="146" t="s">
        <v>265</v>
      </c>
    </row>
    <row r="47">
      <c r="D47" s="146" t="s">
        <v>266</v>
      </c>
    </row>
    <row r="48">
      <c r="D48" s="146" t="s">
        <v>267</v>
      </c>
    </row>
    <row r="49">
      <c r="D49" s="146" t="s">
        <v>268</v>
      </c>
    </row>
    <row r="50">
      <c r="D50" s="146" t="s">
        <v>269</v>
      </c>
    </row>
    <row r="51">
      <c r="D51" s="146" t="s">
        <v>270</v>
      </c>
    </row>
    <row r="52">
      <c r="D52" s="146" t="s">
        <v>271</v>
      </c>
    </row>
    <row r="53">
      <c r="D53" s="146" t="s">
        <v>272</v>
      </c>
    </row>
    <row r="54">
      <c r="D54" s="146" t="s">
        <v>273</v>
      </c>
    </row>
    <row r="55">
      <c r="D55" s="146" t="s">
        <v>274</v>
      </c>
    </row>
    <row r="56">
      <c r="D56" s="146" t="s">
        <v>275</v>
      </c>
    </row>
    <row r="57">
      <c r="D57" s="146" t="s">
        <v>276</v>
      </c>
    </row>
    <row r="58">
      <c r="D58" s="146" t="s">
        <v>277</v>
      </c>
    </row>
    <row r="59">
      <c r="D59" s="146" t="s">
        <v>278</v>
      </c>
    </row>
    <row r="60">
      <c r="D60" s="146" t="s">
        <v>279</v>
      </c>
    </row>
    <row r="61">
      <c r="D61" s="146" t="s">
        <v>280</v>
      </c>
    </row>
    <row r="62">
      <c r="D62" s="146" t="s">
        <v>281</v>
      </c>
    </row>
    <row r="63">
      <c r="D63" s="146" t="s">
        <v>282</v>
      </c>
    </row>
    <row r="64">
      <c r="D64" s="146" t="s">
        <v>283</v>
      </c>
    </row>
    <row r="65">
      <c r="D65" s="146" t="s">
        <v>284</v>
      </c>
    </row>
    <row r="66">
      <c r="D66" s="146" t="s">
        <v>285</v>
      </c>
    </row>
    <row r="67">
      <c r="D67" s="146" t="s">
        <v>286</v>
      </c>
    </row>
    <row r="68">
      <c r="D68" s="146" t="s">
        <v>287</v>
      </c>
    </row>
    <row r="69">
      <c r="D69" s="146" t="s">
        <v>288</v>
      </c>
    </row>
    <row r="70">
      <c r="D70" s="146" t="s">
        <v>289</v>
      </c>
    </row>
    <row r="71">
      <c r="D71" s="146" t="s">
        <v>290</v>
      </c>
    </row>
    <row r="72">
      <c r="D72" s="146" t="s">
        <v>291</v>
      </c>
    </row>
    <row r="73">
      <c r="D73" s="146" t="s">
        <v>292</v>
      </c>
    </row>
    <row r="74">
      <c r="D74" s="146" t="s">
        <v>293</v>
      </c>
    </row>
    <row r="75">
      <c r="D75" s="146" t="s">
        <v>294</v>
      </c>
    </row>
    <row r="76">
      <c r="D76" s="146" t="s">
        <v>295</v>
      </c>
    </row>
    <row r="77">
      <c r="D77" s="146" t="s">
        <v>296</v>
      </c>
    </row>
    <row r="78">
      <c r="D78" s="146" t="s">
        <v>297</v>
      </c>
    </row>
    <row r="79">
      <c r="D79" s="146" t="s">
        <v>298</v>
      </c>
    </row>
    <row r="80">
      <c r="D80" s="146" t="s">
        <v>299</v>
      </c>
    </row>
    <row r="81">
      <c r="D81" s="146" t="s">
        <v>300</v>
      </c>
    </row>
    <row r="82">
      <c r="D82" s="146" t="s">
        <v>301</v>
      </c>
    </row>
    <row r="83">
      <c r="D83" s="146" t="s">
        <v>302</v>
      </c>
    </row>
    <row r="84">
      <c r="D84" s="146" t="s">
        <v>303</v>
      </c>
    </row>
    <row r="85">
      <c r="D85" s="146" t="s">
        <v>304</v>
      </c>
    </row>
    <row r="86">
      <c r="D86" s="146" t="s">
        <v>305</v>
      </c>
    </row>
    <row r="87">
      <c r="D87" s="146" t="s">
        <v>306</v>
      </c>
    </row>
    <row r="88">
      <c r="D88" s="146" t="s">
        <v>307</v>
      </c>
    </row>
    <row r="89">
      <c r="D89" s="146" t="s">
        <v>308</v>
      </c>
    </row>
    <row r="90">
      <c r="D90" s="146" t="s">
        <v>309</v>
      </c>
    </row>
    <row r="91">
      <c r="D91" s="146" t="s">
        <v>310</v>
      </c>
    </row>
    <row r="92">
      <c r="D92" s="146" t="s">
        <v>311</v>
      </c>
    </row>
    <row r="93">
      <c r="D93" s="146" t="s">
        <v>312</v>
      </c>
    </row>
    <row r="94">
      <c r="D94" s="146" t="s">
        <v>313</v>
      </c>
    </row>
    <row r="95">
      <c r="D95" s="146" t="s">
        <v>314</v>
      </c>
    </row>
    <row r="96">
      <c r="D96" s="146" t="s">
        <v>315</v>
      </c>
    </row>
    <row r="97">
      <c r="D97" s="146" t="s">
        <v>316</v>
      </c>
    </row>
    <row r="98">
      <c r="D98" s="146" t="s">
        <v>317</v>
      </c>
    </row>
    <row r="99">
      <c r="D99" s="146" t="s">
        <v>318</v>
      </c>
    </row>
    <row r="100">
      <c r="D100" s="146" t="s">
        <v>319</v>
      </c>
    </row>
    <row r="101">
      <c r="D101" s="146" t="s">
        <v>320</v>
      </c>
    </row>
    <row r="102">
      <c r="D102" s="146" t="s">
        <v>321</v>
      </c>
    </row>
    <row r="103">
      <c r="D103" s="146" t="s">
        <v>322</v>
      </c>
    </row>
    <row r="104">
      <c r="D104" s="146" t="s">
        <v>323</v>
      </c>
    </row>
    <row r="105">
      <c r="D105" s="146" t="s">
        <v>324</v>
      </c>
    </row>
    <row r="106">
      <c r="D106" s="146" t="s">
        <v>325</v>
      </c>
    </row>
    <row r="107">
      <c r="D107" s="146" t="s">
        <v>326</v>
      </c>
    </row>
    <row r="108">
      <c r="D108" s="146" t="s">
        <v>327</v>
      </c>
    </row>
    <row r="109">
      <c r="D109" s="146" t="s">
        <v>328</v>
      </c>
    </row>
    <row r="110">
      <c r="D110" s="146" t="s">
        <v>329</v>
      </c>
    </row>
    <row r="111">
      <c r="D111" s="146" t="s">
        <v>330</v>
      </c>
    </row>
    <row r="112">
      <c r="D112" s="146" t="s">
        <v>331</v>
      </c>
    </row>
    <row r="113">
      <c r="D113" s="146" t="s">
        <v>332</v>
      </c>
    </row>
    <row r="114">
      <c r="D114" s="146" t="s">
        <v>333</v>
      </c>
    </row>
    <row r="115">
      <c r="D115" s="146" t="s">
        <v>334</v>
      </c>
    </row>
    <row r="116">
      <c r="D116" s="146" t="s">
        <v>335</v>
      </c>
    </row>
    <row r="117">
      <c r="D117" s="146" t="s">
        <v>336</v>
      </c>
    </row>
    <row r="118">
      <c r="D118" s="146" t="s">
        <v>337</v>
      </c>
    </row>
    <row r="119">
      <c r="D119" s="146" t="s">
        <v>338</v>
      </c>
    </row>
    <row r="120">
      <c r="D120" s="146" t="s">
        <v>339</v>
      </c>
    </row>
    <row r="121">
      <c r="D121" s="146" t="s">
        <v>340</v>
      </c>
    </row>
    <row r="122">
      <c r="D122" s="146" t="s">
        <v>341</v>
      </c>
    </row>
    <row r="123">
      <c r="D123" s="146" t="s">
        <v>342</v>
      </c>
    </row>
    <row r="124">
      <c r="D124" s="146" t="s">
        <v>343</v>
      </c>
    </row>
    <row r="125">
      <c r="D125" s="146" t="s">
        <v>344</v>
      </c>
    </row>
    <row r="126">
      <c r="D126" s="146" t="s">
        <v>345</v>
      </c>
    </row>
    <row r="127">
      <c r="D127" s="146" t="s">
        <v>346</v>
      </c>
    </row>
    <row r="128">
      <c r="D128" s="146" t="s">
        <v>347</v>
      </c>
    </row>
    <row r="129">
      <c r="D129" s="146" t="s">
        <v>348</v>
      </c>
    </row>
    <row r="130">
      <c r="D130" s="146" t="s">
        <v>349</v>
      </c>
    </row>
    <row r="131">
      <c r="D131" s="146" t="s">
        <v>350</v>
      </c>
    </row>
    <row r="132">
      <c r="D132" s="146" t="s">
        <v>351</v>
      </c>
    </row>
    <row r="133">
      <c r="D133" s="146" t="s">
        <v>352</v>
      </c>
    </row>
    <row r="134">
      <c r="D134" s="146" t="s">
        <v>353</v>
      </c>
    </row>
    <row r="135">
      <c r="D135" s="146" t="s">
        <v>354</v>
      </c>
    </row>
    <row r="136">
      <c r="D136" s="146" t="s">
        <v>355</v>
      </c>
    </row>
    <row r="137">
      <c r="D137" s="146" t="s">
        <v>356</v>
      </c>
    </row>
    <row r="138">
      <c r="D138" s="146" t="s">
        <v>357</v>
      </c>
    </row>
    <row r="139">
      <c r="D139" s="146" t="s">
        <v>358</v>
      </c>
    </row>
    <row r="140">
      <c r="D140" s="146" t="s">
        <v>359</v>
      </c>
    </row>
    <row r="141">
      <c r="D141" s="146" t="s">
        <v>360</v>
      </c>
    </row>
    <row r="142">
      <c r="D142" s="146" t="s">
        <v>361</v>
      </c>
    </row>
    <row r="143">
      <c r="D143" s="146" t="s">
        <v>362</v>
      </c>
    </row>
    <row r="144">
      <c r="D144" s="146" t="s">
        <v>363</v>
      </c>
    </row>
    <row r="145">
      <c r="D145" s="146" t="s">
        <v>364</v>
      </c>
    </row>
    <row r="146">
      <c r="D146" s="146" t="s">
        <v>365</v>
      </c>
    </row>
    <row r="147">
      <c r="D147" s="146" t="s">
        <v>366</v>
      </c>
    </row>
    <row r="148">
      <c r="D148" s="146" t="s">
        <v>367</v>
      </c>
    </row>
    <row r="149">
      <c r="D149" s="146" t="s">
        <v>368</v>
      </c>
    </row>
    <row r="150">
      <c r="D150" s="146" t="s">
        <v>369</v>
      </c>
    </row>
    <row r="151">
      <c r="D151" s="146" t="s">
        <v>370</v>
      </c>
    </row>
    <row r="152">
      <c r="D152" s="146" t="s">
        <v>371</v>
      </c>
    </row>
    <row r="153">
      <c r="D153" s="146" t="s">
        <v>372</v>
      </c>
    </row>
    <row r="154">
      <c r="D154" s="146" t="s">
        <v>373</v>
      </c>
    </row>
    <row r="155">
      <c r="D155" s="146" t="s">
        <v>374</v>
      </c>
    </row>
    <row r="156">
      <c r="D156" s="146" t="s">
        <v>375</v>
      </c>
    </row>
    <row r="157">
      <c r="D157" s="146" t="s">
        <v>376</v>
      </c>
    </row>
    <row r="158">
      <c r="D158" s="146" t="s">
        <v>377</v>
      </c>
    </row>
    <row r="159">
      <c r="D159" s="146" t="s">
        <v>378</v>
      </c>
    </row>
    <row r="160">
      <c r="D160" s="146" t="s">
        <v>379</v>
      </c>
    </row>
    <row r="161">
      <c r="D161" s="146" t="s">
        <v>380</v>
      </c>
    </row>
    <row r="162">
      <c r="D162" s="146" t="s">
        <v>381</v>
      </c>
    </row>
    <row r="163">
      <c r="D163" s="146" t="s">
        <v>382</v>
      </c>
    </row>
    <row r="164">
      <c r="D164" s="146" t="s">
        <v>383</v>
      </c>
    </row>
    <row r="165">
      <c r="D165" s="146" t="s">
        <v>384</v>
      </c>
    </row>
    <row r="166">
      <c r="D166" s="146" t="s">
        <v>385</v>
      </c>
    </row>
    <row r="167">
      <c r="D167" s="146" t="s">
        <v>386</v>
      </c>
    </row>
    <row r="168">
      <c r="D168" s="146" t="s">
        <v>387</v>
      </c>
    </row>
    <row r="169">
      <c r="D169" s="146" t="s">
        <v>388</v>
      </c>
    </row>
    <row r="170">
      <c r="D170" s="146" t="s">
        <v>389</v>
      </c>
    </row>
    <row r="171">
      <c r="D171" s="146" t="s">
        <v>390</v>
      </c>
    </row>
    <row r="172">
      <c r="D172" s="146" t="s">
        <v>391</v>
      </c>
    </row>
    <row r="173">
      <c r="D173" s="146" t="s">
        <v>392</v>
      </c>
    </row>
    <row r="174">
      <c r="D174" s="146" t="s">
        <v>393</v>
      </c>
    </row>
    <row r="175">
      <c r="D175" s="146" t="s">
        <v>394</v>
      </c>
    </row>
    <row r="176">
      <c r="D176" s="146" t="s">
        <v>395</v>
      </c>
    </row>
    <row r="177">
      <c r="D177" s="146" t="s">
        <v>396</v>
      </c>
    </row>
    <row r="178">
      <c r="D178" s="146" t="s">
        <v>397</v>
      </c>
    </row>
    <row r="179">
      <c r="D179" s="146" t="s">
        <v>398</v>
      </c>
    </row>
    <row r="180">
      <c r="D180" s="146" t="s">
        <v>399</v>
      </c>
    </row>
    <row r="181">
      <c r="D181" s="146" t="s">
        <v>400</v>
      </c>
    </row>
    <row r="182">
      <c r="D182" s="146" t="s">
        <v>401</v>
      </c>
    </row>
    <row r="183">
      <c r="D183" s="146" t="s">
        <v>402</v>
      </c>
    </row>
    <row r="184">
      <c r="D184" s="146" t="s">
        <v>403</v>
      </c>
    </row>
    <row r="185">
      <c r="D185" s="146" t="s">
        <v>404</v>
      </c>
    </row>
    <row r="186">
      <c r="D186" s="146" t="s">
        <v>405</v>
      </c>
    </row>
    <row r="187">
      <c r="D187" s="146" t="s">
        <v>406</v>
      </c>
    </row>
    <row r="188">
      <c r="D188" s="146" t="s">
        <v>407</v>
      </c>
    </row>
    <row r="189">
      <c r="D189" s="146" t="s">
        <v>408</v>
      </c>
    </row>
    <row r="190">
      <c r="D190" s="146" t="s">
        <v>409</v>
      </c>
    </row>
    <row r="191">
      <c r="D191" s="146" t="s">
        <v>410</v>
      </c>
    </row>
    <row r="192">
      <c r="D192" s="146" t="s">
        <v>411</v>
      </c>
    </row>
    <row r="193">
      <c r="D193" s="146" t="s">
        <v>412</v>
      </c>
    </row>
    <row r="194">
      <c r="D194" s="146" t="s">
        <v>413</v>
      </c>
    </row>
    <row r="195">
      <c r="D195" s="146" t="s">
        <v>414</v>
      </c>
    </row>
    <row r="196">
      <c r="D196" s="146" t="s">
        <v>415</v>
      </c>
    </row>
    <row r="197">
      <c r="D197" s="146" t="s">
        <v>416</v>
      </c>
    </row>
    <row r="198">
      <c r="D198" s="146" t="s">
        <v>417</v>
      </c>
    </row>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2A1"/>
    <outlinePr summaryBelow="0" summaryRight="0"/>
    <pageSetUpPr/>
  </sheetPr>
  <sheetViews>
    <sheetView showGridLines="0" workbookViewId="0"/>
  </sheetViews>
  <sheetFormatPr customHeight="1" defaultColWidth="12.63" defaultRowHeight="15.0"/>
  <cols>
    <col customWidth="1" min="1" max="1" width="1.63"/>
    <col customWidth="1" min="2" max="2" width="2.63"/>
    <col customWidth="1" min="3" max="3" width="26.88"/>
    <col customWidth="1" min="4" max="6" width="12.63"/>
  </cols>
  <sheetData>
    <row r="1" ht="15.75" customHeight="1">
      <c r="A1" s="15"/>
      <c r="B1" s="15"/>
      <c r="C1" s="15"/>
      <c r="D1" s="15"/>
      <c r="E1" s="15"/>
      <c r="F1" s="15"/>
      <c r="G1" s="15"/>
      <c r="H1" s="15"/>
      <c r="I1" s="15"/>
      <c r="J1" s="15"/>
      <c r="K1" s="15"/>
      <c r="L1" s="15"/>
      <c r="M1" s="15"/>
      <c r="N1" s="15"/>
      <c r="O1" s="15"/>
      <c r="P1" s="15"/>
      <c r="Q1" s="15"/>
    </row>
    <row r="2" ht="15.75" customHeight="1">
      <c r="A2" s="15"/>
      <c r="B2" s="15"/>
      <c r="C2" s="15"/>
      <c r="D2" s="15"/>
      <c r="E2" s="15"/>
      <c r="F2" s="15"/>
      <c r="G2" s="15"/>
      <c r="H2" s="15"/>
      <c r="I2" s="15"/>
      <c r="J2" s="15"/>
      <c r="K2" s="15"/>
      <c r="L2" s="15"/>
      <c r="M2" s="15"/>
      <c r="N2" s="15"/>
      <c r="O2" s="15"/>
      <c r="P2" s="15"/>
      <c r="Q2" s="15"/>
    </row>
    <row r="3" ht="15.75" customHeight="1">
      <c r="A3" s="15"/>
      <c r="B3" s="15"/>
      <c r="D3" s="15"/>
      <c r="E3" s="15"/>
      <c r="F3" s="15"/>
      <c r="G3" s="15"/>
      <c r="H3" s="15"/>
      <c r="I3" s="15"/>
      <c r="J3" s="15"/>
      <c r="K3" s="15"/>
      <c r="L3" s="15"/>
      <c r="M3" s="15"/>
      <c r="N3" s="15"/>
      <c r="O3" s="15"/>
      <c r="P3" s="15"/>
      <c r="Q3" s="15"/>
    </row>
    <row r="4" ht="15.75" customHeight="1">
      <c r="A4" s="15"/>
      <c r="D4" s="15"/>
      <c r="E4" s="15"/>
      <c r="F4" s="15"/>
      <c r="G4" s="15"/>
      <c r="H4" s="15"/>
      <c r="I4" s="15"/>
      <c r="J4" s="15"/>
      <c r="K4" s="15"/>
      <c r="L4" s="15"/>
      <c r="M4" s="15"/>
      <c r="N4" s="15"/>
      <c r="O4" s="15"/>
      <c r="P4" s="15"/>
      <c r="Q4" s="15"/>
    </row>
    <row r="5" ht="8.25" customHeight="1">
      <c r="A5" s="15"/>
      <c r="D5" s="15"/>
      <c r="E5" s="15"/>
      <c r="F5" s="15"/>
      <c r="G5" s="15"/>
      <c r="H5" s="15"/>
      <c r="I5" s="15"/>
      <c r="J5" s="15"/>
      <c r="K5" s="15"/>
      <c r="L5" s="15"/>
      <c r="M5" s="15"/>
      <c r="N5" s="15"/>
      <c r="O5" s="15"/>
      <c r="P5" s="15"/>
      <c r="Q5" s="15"/>
    </row>
    <row r="6" ht="8.25" customHeight="1">
      <c r="A6" s="15"/>
      <c r="D6" s="15"/>
      <c r="E6" s="15"/>
      <c r="F6" s="15"/>
      <c r="G6" s="15"/>
      <c r="H6" s="15"/>
      <c r="I6" s="15"/>
      <c r="J6" s="15"/>
      <c r="K6" s="15"/>
      <c r="L6" s="15"/>
      <c r="M6" s="15"/>
      <c r="N6" s="15"/>
      <c r="O6" s="15"/>
      <c r="P6" s="15"/>
      <c r="Q6" s="15"/>
    </row>
    <row r="7" ht="8.25" customHeight="1">
      <c r="A7" s="15"/>
      <c r="B7" s="15"/>
      <c r="C7" s="15"/>
      <c r="D7" s="15"/>
      <c r="E7" s="15"/>
      <c r="F7" s="15"/>
      <c r="G7" s="15"/>
      <c r="H7" s="15"/>
      <c r="I7" s="15"/>
      <c r="J7" s="15"/>
      <c r="K7" s="15"/>
      <c r="L7" s="15"/>
      <c r="M7" s="15"/>
      <c r="N7" s="15"/>
      <c r="O7" s="15"/>
      <c r="P7" s="15"/>
      <c r="Q7" s="15"/>
    </row>
    <row r="8" ht="7.5" customHeight="1">
      <c r="A8" s="15"/>
      <c r="B8" s="15"/>
      <c r="C8" s="15"/>
      <c r="D8" s="15"/>
      <c r="E8" s="15"/>
      <c r="F8" s="15"/>
      <c r="G8" s="15"/>
      <c r="H8" s="15"/>
      <c r="I8" s="15"/>
      <c r="J8" s="15"/>
      <c r="K8" s="15"/>
      <c r="L8" s="15"/>
      <c r="M8" s="15"/>
      <c r="N8" s="15"/>
      <c r="O8" s="15"/>
      <c r="P8" s="15"/>
      <c r="Q8" s="15"/>
    </row>
    <row r="9" ht="31.5" customHeight="1">
      <c r="A9" s="148"/>
      <c r="B9" s="148"/>
      <c r="C9" s="148"/>
      <c r="D9" s="69" t="s">
        <v>418</v>
      </c>
      <c r="E9" s="69" t="str">
        <f t="array" ref="E9">IFERROR(IF(INDEX(TRANSPOSE(UNIQUE(VSTACK(WPEmp, WPMaterials,WPTravel,WPEquipment,WPOtherCost,WPSubcontractor))), 1, COLUMN(E8) - COLUMN($E$8)+1)=0,"No Work Package",INDEX(TRANSPOSE(UNIQUE(VSTACK(WPEmp, WPMaterials,WPTravel,WPEquipment,WPOtherCost,WPSubcontractor))),1,COLUMN(E8)-COLUMN($E$8)+1)),"")</f>
        <v>No Work Package</v>
      </c>
      <c r="F9" s="69" t="str">
        <f t="array" ref="F9">IFERROR(IF(INDEX(TRANSPOSE(UNIQUE(VSTACK(WPEmp, WPMaterials,WPTravel,WPEquipment,WPOtherCost,WPSubcontractor))), 1, COLUMN(F8) - COLUMN($E$8)+1)=0,"No Work Package",INDEX(TRANSPOSE(UNIQUE(VSTACK(WPEmp, WPMaterials,WPTravel,WPEquipment,WPOtherCost,WPSubcontractor))),1,COLUMN(F8)-COLUMN($E$8)+1)),"")</f>
        <v/>
      </c>
      <c r="G9" s="69" t="str">
        <f t="array" ref="G9">IFERROR(IF(INDEX(TRANSPOSE(UNIQUE(VSTACK(WPEmp, WPMaterials,WPTravel,WPEquipment,WPOtherCost,WPSubcontractor))), 1, COLUMN(G8) - COLUMN($E$8)+1)=0,"No Work Package",INDEX(TRANSPOSE(UNIQUE(VSTACK(WPEmp, WPMaterials,WPTravel,WPEquipment,WPOtherCost,WPSubcontractor))),1,COLUMN(G8)-COLUMN($E$8)+1)),"")</f>
        <v/>
      </c>
      <c r="H9" s="69" t="str">
        <f t="array" ref="H9">IFERROR(IF(INDEX(TRANSPOSE(UNIQUE(VSTACK(WPEmp, WPMaterials,WPTravel,WPEquipment,WPOtherCost,WPSubcontractor))), 1, COLUMN(H8) - COLUMN($E$8)+1)=0,"No Work Package",INDEX(TRANSPOSE(UNIQUE(VSTACK(WPEmp, WPMaterials,WPTravel,WPEquipment,WPOtherCost,WPSubcontractor))),1,COLUMN(H8)-COLUMN($E$8)+1)),"")</f>
        <v/>
      </c>
      <c r="I9" s="69" t="str">
        <f t="array" ref="I9">IFERROR(IF(INDEX(TRANSPOSE(UNIQUE(VSTACK(WPEmp, WPMaterials,WPTravel,WPEquipment,WPOtherCost,WPSubcontractor))), 1, COLUMN(I8) - COLUMN($E$8)+1)=0,"No Work Package",INDEX(TRANSPOSE(UNIQUE(VSTACK(WPEmp, WPMaterials,WPTravel,WPEquipment,WPOtherCost,WPSubcontractor))),1,COLUMN(I8)-COLUMN($E$8)+1)),"")</f>
        <v/>
      </c>
      <c r="J9" s="69" t="str">
        <f t="array" ref="J9">IFERROR(IF(INDEX(TRANSPOSE(UNIQUE(VSTACK(WPEmp, WPMaterials,WPTravel,WPEquipment,WPOtherCost,WPSubcontractor))), 1, COLUMN(J8) - COLUMN($E$8)+1)=0,"No Work Package",INDEX(TRANSPOSE(UNIQUE(VSTACK(WPEmp, WPMaterials,WPTravel,WPEquipment,WPOtherCost,WPSubcontractor))),1,COLUMN(J8)-COLUMN($E$8)+1)),"")</f>
        <v/>
      </c>
      <c r="K9" s="69" t="str">
        <f t="array" ref="K9">IFERROR(IF(INDEX(TRANSPOSE(UNIQUE(VSTACK(WPEmp, WPMaterials,WPTravel,WPEquipment,WPOtherCost,WPSubcontractor))), 1, COLUMN(K8) - COLUMN($E$8)+1)=0,"No Work Package",INDEX(TRANSPOSE(UNIQUE(VSTACK(WPEmp, WPMaterials,WPTravel,WPEquipment,WPOtherCost,WPSubcontractor))),1,COLUMN(K8)-COLUMN($E$8)+1)),"")</f>
        <v/>
      </c>
      <c r="L9" s="69" t="str">
        <f t="array" ref="L9">IFERROR(IF(INDEX(TRANSPOSE(UNIQUE(VSTACK(WPEmp, WPMaterials,WPTravel,WPEquipment,WPOtherCost,WPSubcontractor))), 1, COLUMN(L8) - COLUMN($E$8)+1)=0,"No Work Package",INDEX(TRANSPOSE(UNIQUE(VSTACK(WPEmp, WPMaterials,WPTravel,WPEquipment,WPOtherCost,WPSubcontractor))),1,COLUMN(L8)-COLUMN($E$8)+1)),"")</f>
        <v/>
      </c>
      <c r="M9" s="69" t="str">
        <f t="array" ref="M9">IFERROR(IF(INDEX(TRANSPOSE(UNIQUE(VSTACK(WPEmp, WPMaterials,WPTravel,WPEquipment,WPOtherCost,WPSubcontractor))), 1, COLUMN(M8) - COLUMN($E$8)+1)=0,"No Work Package",INDEX(TRANSPOSE(UNIQUE(VSTACK(WPEmp, WPMaterials,WPTravel,WPEquipment,WPOtherCost,WPSubcontractor))),1,COLUMN(M8)-COLUMN($E$8)+1)),"")</f>
        <v/>
      </c>
      <c r="N9" s="69" t="str">
        <f t="array" ref="N9">IFERROR(IF(INDEX(TRANSPOSE(UNIQUE(VSTACK(WPEmp, WPMaterials,WPTravel,WPEquipment,WPOtherCost,WPSubcontractor))), 1, COLUMN(N8) - COLUMN($E$8)+1)=0,"No Work Package",INDEX(TRANSPOSE(UNIQUE(VSTACK(WPEmp, WPMaterials,WPTravel,WPEquipment,WPOtherCost,WPSubcontractor))),1,COLUMN(N8)-COLUMN($E$8)+1)),"")</f>
        <v/>
      </c>
      <c r="O9" s="69" t="str">
        <f t="array" ref="O9">IFERROR(IF(INDEX(TRANSPOSE(UNIQUE(VSTACK(WPEmp, WPMaterials,WPTravel,WPEquipment,WPOtherCost,WPSubcontractor))), 1, COLUMN(O8) - COLUMN($E$8)+1)=0,"No Work Package",INDEX(TRANSPOSE(UNIQUE(VSTACK(WPEmp, WPMaterials,WPTravel,WPEquipment,WPOtherCost,WPSubcontractor))),1,COLUMN(O8)-COLUMN($E$8)+1)),"")</f>
        <v/>
      </c>
      <c r="P9" s="69" t="str">
        <f t="array" ref="P9">IFERROR(IF(INDEX(TRANSPOSE(UNIQUE(VSTACK(WPEmp, WPMaterials,WPTravel,WPEquipment,WPOtherCost,WPSubcontractor))), 1, COLUMN(P8) - COLUMN($E$8)+1)=0,"No Work Package",INDEX(TRANSPOSE(UNIQUE(VSTACK(WPEmp, WPMaterials,WPTravel,WPEquipment,WPOtherCost,WPSubcontractor))),1,COLUMN(P8)-COLUMN($E$8)+1)),"")</f>
        <v/>
      </c>
      <c r="Q9" s="69" t="str">
        <f t="array" ref="Q9">IFERROR(IF(INDEX(TRANSPOSE(UNIQUE(VSTACK(WPEmp, WPMaterials,WPTravel,WPEquipment,WPOtherCost,WPSubcontractor))), 1, COLUMN(Q8) - COLUMN($E$8)+1)=0,"No Work Package",INDEX(TRANSPOSE(UNIQUE(VSTACK(WPEmp, WPMaterials,WPTravel,WPEquipment,WPOtherCost,WPSubcontractor))),1,COLUMN(Q8)-COLUMN($E$8)+1)),"")</f>
        <v/>
      </c>
    </row>
    <row r="10" ht="15.75" customHeight="1">
      <c r="A10" s="15"/>
      <c r="B10" s="15"/>
      <c r="C10" s="32" t="s">
        <v>133</v>
      </c>
      <c r="D10" s="149">
        <f t="shared" ref="D10:D21" si="1">SUM(E10:Q10)</f>
        <v>0</v>
      </c>
      <c r="E10" s="150">
        <f>IF(E$9 = "", 0, IF(E$9="No work package",SUMIFS(TotByLine,Categories,$C10)-SUM(F10:$Q10),SUMIFS(TotByLine,Categories,$C10,AllWP,E$9)))</f>
        <v>0</v>
      </c>
      <c r="F10" s="150">
        <f>IF(F$9 = "", 0, IF(F$9="No work package",SUMIFS(TotByLine,Categories,$C10)-SUM($E10:E10,G10:$Q10),SUMIFS(TotByLine,Categories,$C10,AllWP,F$9)))</f>
        <v>0</v>
      </c>
      <c r="G10" s="150">
        <f>IF(G$9 = "", 0, IF(G$9="No work package",SUMIFS(TotByLine,Categories,$C10)-SUM($E10:F10,H10:$Q10),SUMIFS(TotByLine,Categories,$C10,AllWP,G$9)))</f>
        <v>0</v>
      </c>
      <c r="H10" s="150">
        <f>IF(H$9 = "", 0, IF(H$9="No work package",SUMIFS(TotByLine,Categories,$C10)-SUM($E10:G10,I10:$Q10),SUMIFS(TotByLine,Categories,$C10,AllWP,H$9)))</f>
        <v>0</v>
      </c>
      <c r="I10" s="150">
        <f>IF(I$9 = "", 0, IF(I$9="No work package",SUMIFS(TotByLine,Categories,$C10)-SUM($E10:H10,J10:$Q10),SUMIFS(TotByLine,Categories,$C10,AllWP,I$9)))</f>
        <v>0</v>
      </c>
      <c r="J10" s="150">
        <f>IF(J$9 = "", 0, IF(J$9="No work package",SUMIFS(TotByLine,Categories,$C10)-SUM($E10:I10,K10:$Q10),SUMIFS(TotByLine,Categories,$C10,AllWP,J$9)))</f>
        <v>0</v>
      </c>
      <c r="K10" s="150">
        <f>IF(K$9 = "", 0, IF(K$9="No work package",SUMIFS(TotByLine,Categories,$C10)-SUM($E10:J10,L10:$Q10),SUMIFS(TotByLine,Categories,$C10,AllWP,K$9)))</f>
        <v>0</v>
      </c>
      <c r="L10" s="150">
        <f>IF(L$9 = "", 0, IF(L$9="No work package",SUMIFS(TotByLine,Categories,$C10)-SUM($E10:K10,M10:$Q10),SUMIFS(TotByLine,Categories,$C10,AllWP,L$9)))</f>
        <v>0</v>
      </c>
      <c r="M10" s="150">
        <f>IF(M$9 = "", 0, IF(M$9="No work package",SUMIFS(TotByLine,Categories,$C10)-SUM($E10:L10,N10:$Q10),SUMIFS(TotByLine,Categories,$C10,AllWP,M$9)))</f>
        <v>0</v>
      </c>
      <c r="N10" s="150">
        <f>IF(N$9 = "", 0, IF(N$9="No work package",SUMIFS(TotByLine,Categories,$C10)-SUM($E10:M10,O10:$Q10),SUMIFS(TotByLine,Categories,$C10,AllWP,N$9)))</f>
        <v>0</v>
      </c>
      <c r="O10" s="150">
        <f>IF(O$9 = "", 0, IF(O$9="No work package",SUMIFS(TotByLine,Categories,$C10)-SUM($E10:N10,P10:$Q10),SUMIFS(TotByLine,Categories,$C10,AllWP,O$9)))</f>
        <v>0</v>
      </c>
      <c r="P10" s="150">
        <f>IF(P$9 = "", 0, IF(P$9="No work package",SUMIFS(TotByLine,Categories,$C10)-SUM($E10:O10,Q10:$Q10),SUMIFS(TotByLine,Categories,$C10,AllWP,P$9)))</f>
        <v>0</v>
      </c>
      <c r="Q10" s="150">
        <f>IF(Q$9 = "", 0, IF(Q$9="No work package",SUMIFS(TotByLine,Categories,$C10)-SUM($E10:P10,$Q10:R10),SUMIFS(TotByLine,Categories,$C10,AllWP,Q$9)))</f>
        <v>0</v>
      </c>
    </row>
    <row r="11" ht="15.75" customHeight="1">
      <c r="A11" s="15"/>
      <c r="B11" s="15"/>
      <c r="C11" s="32" t="s">
        <v>140</v>
      </c>
      <c r="D11" s="149">
        <f t="shared" si="1"/>
        <v>0</v>
      </c>
      <c r="E11" s="150">
        <f>IF(E$9 = "", 0, IF(E$9="No work package",SUMIFS(TotByLine,Categories,$C11)-SUM(F11:$Q11),SUMIFS(TotByLine,Categories,$C11,AllWP,E$9)))</f>
        <v>0</v>
      </c>
      <c r="F11" s="150">
        <f>IF(F$9 = "", 0, IF(F$9="No work package",SUMIFS(TotByLine,Categories,$C11)-SUM($E11:E11,G11:$Q11),SUMIFS(TotByLine,Categories,$C11,AllWP,F$9)))</f>
        <v>0</v>
      </c>
      <c r="G11" s="150">
        <f>IF(G$9 = "", 0, IF(G$9="No work package",SUMIFS(TotByLine,Categories,$C11)-SUM($E11:F11,H11:$Q11),SUMIFS(TotByLine,Categories,$C11,AllWP,G$9)))</f>
        <v>0</v>
      </c>
      <c r="H11" s="150">
        <f>IF(H$9 = "", 0, IF(H$9="No work package",SUMIFS(TotByLine,Categories,$C11)-SUM($E11:G11,I11:$Q11),SUMIFS(TotByLine,Categories,$C11,AllWP,H$9)))</f>
        <v>0</v>
      </c>
      <c r="I11" s="150">
        <f>IF(I$9 = "", 0, IF(I$9="No work package",SUMIFS(TotByLine,Categories,$C11)-SUM($E11:H11,J11:$Q11),SUMIFS(TotByLine,Categories,$C11,AllWP,I$9)))</f>
        <v>0</v>
      </c>
      <c r="J11" s="150">
        <f>IF(J$9 = "", 0, IF(J$9="No work package",SUMIFS(TotByLine,Categories,$C11)-SUM($E11:I11,K11:$Q11),SUMIFS(TotByLine,Categories,$C11,AllWP,J$9)))</f>
        <v>0</v>
      </c>
      <c r="K11" s="150">
        <f>IF(K$9 = "", 0, IF(K$9="No work package",SUMIFS(TotByLine,Categories,$C11)-SUM($E11:J11,L11:$Q11),SUMIFS(TotByLine,Categories,$C11,AllWP,K$9)))</f>
        <v>0</v>
      </c>
      <c r="L11" s="150">
        <f>IF(L$9 = "", 0, IF(L$9="No work package",SUMIFS(TotByLine,Categories,$C11)-SUM($E11:K11,M11:$Q11),SUMIFS(TotByLine,Categories,$C11,AllWP,L$9)))</f>
        <v>0</v>
      </c>
      <c r="M11" s="150">
        <f>IF(M$9 = "", 0, IF(M$9="No work package",SUMIFS(TotByLine,Categories,$C11)-SUM($E11:L11,N11:$Q11),SUMIFS(TotByLine,Categories,$C11,AllWP,M$9)))</f>
        <v>0</v>
      </c>
      <c r="N11" s="150">
        <f>IF(N$9 = "", 0, IF(N$9="No work package",SUMIFS(TotByLine,Categories,$C11)-SUM($E11:M11,O11:$Q11),SUMIFS(TotByLine,Categories,$C11,AllWP,N$9)))</f>
        <v>0</v>
      </c>
      <c r="O11" s="150">
        <f>IF(O$9 = "", 0, IF(O$9="No work package",SUMIFS(TotByLine,Categories,$C11)-SUM($E11:N11,P11:$Q11),SUMIFS(TotByLine,Categories,$C11,AllWP,O$9)))</f>
        <v>0</v>
      </c>
      <c r="P11" s="150">
        <f>IF(P$9 = "", 0, IF(P$9="No work package",SUMIFS(TotByLine,Categories,$C11)-SUM($E11:O11,Q11:$Q11),SUMIFS(TotByLine,Categories,$C11,AllWP,P$9)))</f>
        <v>0</v>
      </c>
      <c r="Q11" s="150">
        <f>IF(Q$9 = "", 0, IF(Q$9="No work package",SUMIFS(TotByLine,Categories,$C11)-SUM($E11:P11,$Q11:R11),SUMIFS(TotByLine,Categories,$C11,AllWP,Q$9)))</f>
        <v>0</v>
      </c>
    </row>
    <row r="12" ht="15.75" customHeight="1">
      <c r="A12" s="15"/>
      <c r="B12" s="15"/>
      <c r="C12" s="32" t="s">
        <v>23</v>
      </c>
      <c r="D12" s="149">
        <f t="shared" si="1"/>
        <v>0</v>
      </c>
      <c r="E12" s="150">
        <f>IF(E$9 = "", 0, IF(E$9="No work package",SUMIFS(TotByLine,Categories,$C12)-SUM(F12:$Q12),SUMIFS(TotByLine,Categories,$C12,AllWP,E$9)))</f>
        <v>0</v>
      </c>
      <c r="F12" s="150">
        <f>IF(F$9 = "", 0, IF(F$9="No work package",SUMIFS(TotByLine,Categories,$C12)-SUM($E12:E12,G12:$Q12),SUMIFS(TotByLine,Categories,$C12,AllWP,F$9)))</f>
        <v>0</v>
      </c>
      <c r="G12" s="150">
        <f>IF(G$9 = "", 0, IF(G$9="No work package",SUMIFS(TotByLine,Categories,$C12)-SUM($E12:F12,H12:$Q12),SUMIFS(TotByLine,Categories,$C12,AllWP,G$9)))</f>
        <v>0</v>
      </c>
      <c r="H12" s="150">
        <f>IF(H$9 = "", 0, IF(H$9="No work package",SUMIFS(TotByLine,Categories,$C12)-SUM($E12:G12,I12:$Q12),SUMIFS(TotByLine,Categories,$C12,AllWP,H$9)))</f>
        <v>0</v>
      </c>
      <c r="I12" s="150">
        <f>IF(I$9 = "", 0, IF(I$9="No work package",SUMIFS(TotByLine,Categories,$C12)-SUM($E12:H12,J12:$Q12),SUMIFS(TotByLine,Categories,$C12,AllWP,I$9)))</f>
        <v>0</v>
      </c>
      <c r="J12" s="150">
        <f>IF(J$9 = "", 0, IF(J$9="No work package",SUMIFS(TotByLine,Categories,$C12)-SUM($E12:I12,K12:$Q12),SUMIFS(TotByLine,Categories,$C12,AllWP,J$9)))</f>
        <v>0</v>
      </c>
      <c r="K12" s="150">
        <f>IF(K$9 = "", 0, IF(K$9="No work package",SUMIFS(TotByLine,Categories,$C12)-SUM($E12:J12,L12:$Q12),SUMIFS(TotByLine,Categories,$C12,AllWP,K$9)))</f>
        <v>0</v>
      </c>
      <c r="L12" s="150">
        <f>IF(L$9 = "", 0, IF(L$9="No work package",SUMIFS(TotByLine,Categories,$C12)-SUM($E12:K12,M12:$Q12),SUMIFS(TotByLine,Categories,$C12,AllWP,L$9)))</f>
        <v>0</v>
      </c>
      <c r="M12" s="150">
        <f>IF(M$9 = "", 0, IF(M$9="No work package",SUMIFS(TotByLine,Categories,$C12)-SUM($E12:L12,N12:$Q12),SUMIFS(TotByLine,Categories,$C12,AllWP,M$9)))</f>
        <v>0</v>
      </c>
      <c r="N12" s="150">
        <f>IF(N$9 = "", 0, IF(N$9="No work package",SUMIFS(TotByLine,Categories,$C12)-SUM($E12:M12,O12:$Q12),SUMIFS(TotByLine,Categories,$C12,AllWP,N$9)))</f>
        <v>0</v>
      </c>
      <c r="O12" s="150">
        <f>IF(O$9 = "", 0, IF(O$9="No work package",SUMIFS(TotByLine,Categories,$C12)-SUM($E12:N12,P12:$Q12),SUMIFS(TotByLine,Categories,$C12,AllWP,O$9)))</f>
        <v>0</v>
      </c>
      <c r="P12" s="150">
        <f>IF(P$9 = "", 0, IF(P$9="No work package",SUMIFS(TotByLine,Categories,$C12)-SUM($E12:O12,Q12:$Q12),SUMIFS(TotByLine,Categories,$C12,AllWP,P$9)))</f>
        <v>0</v>
      </c>
      <c r="Q12" s="150">
        <f>IF(Q$9 = "", 0, IF(Q$9="No work package",SUMIFS(TotByLine,Categories,$C12)-SUM($E12:P12,$Q12:R12),SUMIFS(TotByLine,Categories,$C12,AllWP,Q$9)))</f>
        <v>0</v>
      </c>
    </row>
    <row r="13" ht="15.75" customHeight="1">
      <c r="A13" s="15"/>
      <c r="B13" s="15"/>
      <c r="C13" s="32" t="s">
        <v>147</v>
      </c>
      <c r="D13" s="149">
        <f t="shared" si="1"/>
        <v>0</v>
      </c>
      <c r="E13" s="150">
        <f>IF(E$9 = "", 0, IF(E$9="No work package",SUMIFS(TotByLine,Categories,$C13)-SUM(F13:$Q13),SUMIFS(TotByLine,Categories,$C13,AllWP,E$9)))</f>
        <v>0</v>
      </c>
      <c r="F13" s="150">
        <f>IF(F$9 = "", 0, IF(F$9="No work package",SUMIFS(TotByLine,Categories,$C13)-SUM($E13:E13,G13:$Q13),SUMIFS(TotByLine,Categories,$C13,AllWP,F$9)))</f>
        <v>0</v>
      </c>
      <c r="G13" s="150">
        <f>IF(G$9 = "", 0, IF(G$9="No work package",SUMIFS(TotByLine,Categories,$C13)-SUM($E13:F13,H13:$Q13),SUMIFS(TotByLine,Categories,$C13,AllWP,G$9)))</f>
        <v>0</v>
      </c>
      <c r="H13" s="150">
        <f>IF(H$9 = "", 0, IF(H$9="No work package",SUMIFS(TotByLine,Categories,$C13)-SUM($E13:G13,I13:$Q13),SUMIFS(TotByLine,Categories,$C13,AllWP,H$9)))</f>
        <v>0</v>
      </c>
      <c r="I13" s="150">
        <f>IF(I$9 = "", 0, IF(I$9="No work package",SUMIFS(TotByLine,Categories,$C13)-SUM($E13:H13,J13:$Q13),SUMIFS(TotByLine,Categories,$C13,AllWP,I$9)))</f>
        <v>0</v>
      </c>
      <c r="J13" s="150">
        <f>IF(J$9 = "", 0, IF(J$9="No work package",SUMIFS(TotByLine,Categories,$C13)-SUM($E13:I13,K13:$Q13),SUMIFS(TotByLine,Categories,$C13,AllWP,J$9)))</f>
        <v>0</v>
      </c>
      <c r="K13" s="150">
        <f>IF(K$9 = "", 0, IF(K$9="No work package",SUMIFS(TotByLine,Categories,$C13)-SUM($E13:J13,L13:$Q13),SUMIFS(TotByLine,Categories,$C13,AllWP,K$9)))</f>
        <v>0</v>
      </c>
      <c r="L13" s="150">
        <f>IF(L$9 = "", 0, IF(L$9="No work package",SUMIFS(TotByLine,Categories,$C13)-SUM($E13:K13,M13:$Q13),SUMIFS(TotByLine,Categories,$C13,AllWP,L$9)))</f>
        <v>0</v>
      </c>
      <c r="M13" s="150">
        <f>IF(M$9 = "", 0, IF(M$9="No work package",SUMIFS(TotByLine,Categories,$C13)-SUM($E13:L13,N13:$Q13),SUMIFS(TotByLine,Categories,$C13,AllWP,M$9)))</f>
        <v>0</v>
      </c>
      <c r="N13" s="150">
        <f>IF(N$9 = "", 0, IF(N$9="No work package",SUMIFS(TotByLine,Categories,$C13)-SUM($E13:M13,O13:$Q13),SUMIFS(TotByLine,Categories,$C13,AllWP,N$9)))</f>
        <v>0</v>
      </c>
      <c r="O13" s="150">
        <f>IF(O$9 = "", 0, IF(O$9="No work package",SUMIFS(TotByLine,Categories,$C13)-SUM($E13:N13,P13:$Q13),SUMIFS(TotByLine,Categories,$C13,AllWP,O$9)))</f>
        <v>0</v>
      </c>
      <c r="P13" s="150">
        <f>IF(P$9 = "", 0, IF(P$9="No work package",SUMIFS(TotByLine,Categories,$C13)-SUM($E13:O13,Q13:$Q13),SUMIFS(TotByLine,Categories,$C13,AllWP,P$9)))</f>
        <v>0</v>
      </c>
      <c r="Q13" s="150">
        <f>IF(Q$9 = "", 0, IF(Q$9="No work package",SUMIFS(TotByLine,Categories,$C13)-SUM($E13:P13,$Q13:R13),SUMIFS(TotByLine,Categories,$C13,AllWP,Q$9)))</f>
        <v>0</v>
      </c>
    </row>
    <row r="14" ht="15.75" customHeight="1">
      <c r="A14" s="15"/>
      <c r="B14" s="15"/>
      <c r="C14" s="32" t="s">
        <v>153</v>
      </c>
      <c r="D14" s="149">
        <f t="shared" si="1"/>
        <v>0</v>
      </c>
      <c r="E14" s="150">
        <f>IF(E$9 = "", 0, IF(E$9="No work package",SUMIFS(TotByLine,Categories,$C14)-SUM(F14:$Q14),SUMIFS(TotByLine,Categories,$C14,AllWP,E$9)))</f>
        <v>0</v>
      </c>
      <c r="F14" s="150">
        <f>IF(F$9 = "", 0, IF(F$9="No work package",SUMIFS(TotByLine,Categories,$C14)-SUM($E14:E14,G14:$Q14),SUMIFS(TotByLine,Categories,$C14,AllWP,F$9)))</f>
        <v>0</v>
      </c>
      <c r="G14" s="150">
        <f>IF(G$9 = "", 0, IF(G$9="No work package",SUMIFS(TotByLine,Categories,$C14)-SUM($E14:F14,H14:$Q14),SUMIFS(TotByLine,Categories,$C14,AllWP,G$9)))</f>
        <v>0</v>
      </c>
      <c r="H14" s="150">
        <f>IF(H$9 = "", 0, IF(H$9="No work package",SUMIFS(TotByLine,Categories,$C14)-SUM($E14:G14,I14:$Q14),SUMIFS(TotByLine,Categories,$C14,AllWP,H$9)))</f>
        <v>0</v>
      </c>
      <c r="I14" s="150">
        <f>IF(I$9 = "", 0, IF(I$9="No work package",SUMIFS(TotByLine,Categories,$C14)-SUM($E14:H14,J14:$Q14),SUMIFS(TotByLine,Categories,$C14,AllWP,I$9)))</f>
        <v>0</v>
      </c>
      <c r="J14" s="150">
        <f>IF(J$9 = "", 0, IF(J$9="No work package",SUMIFS(TotByLine,Categories,$C14)-SUM($E14:I14,K14:$Q14),SUMIFS(TotByLine,Categories,$C14,AllWP,J$9)))</f>
        <v>0</v>
      </c>
      <c r="K14" s="150">
        <f>IF(K$9 = "", 0, IF(K$9="No work package",SUMIFS(TotByLine,Categories,$C14)-SUM($E14:J14,L14:$Q14),SUMIFS(TotByLine,Categories,$C14,AllWP,K$9)))</f>
        <v>0</v>
      </c>
      <c r="L14" s="150">
        <f>IF(L$9 = "", 0, IF(L$9="No work package",SUMIFS(TotByLine,Categories,$C14)-SUM($E14:K14,M14:$Q14),SUMIFS(TotByLine,Categories,$C14,AllWP,L$9)))</f>
        <v>0</v>
      </c>
      <c r="M14" s="150">
        <f>IF(M$9 = "", 0, IF(M$9="No work package",SUMIFS(TotByLine,Categories,$C14)-SUM($E14:L14,N14:$Q14),SUMIFS(TotByLine,Categories,$C14,AllWP,M$9)))</f>
        <v>0</v>
      </c>
      <c r="N14" s="150">
        <f>IF(N$9 = "", 0, IF(N$9="No work package",SUMIFS(TotByLine,Categories,$C14)-SUM($E14:M14,O14:$Q14),SUMIFS(TotByLine,Categories,$C14,AllWP,N$9)))</f>
        <v>0</v>
      </c>
      <c r="O14" s="150">
        <f>IF(O$9 = "", 0, IF(O$9="No work package",SUMIFS(TotByLine,Categories,$C14)-SUM($E14:N14,P14:$Q14),SUMIFS(TotByLine,Categories,$C14,AllWP,O$9)))</f>
        <v>0</v>
      </c>
      <c r="P14" s="150">
        <f>IF(P$9 = "", 0, IF(P$9="No work package",SUMIFS(TotByLine,Categories,$C14)-SUM($E14:O14,Q14:$Q14),SUMIFS(TotByLine,Categories,$C14,AllWP,P$9)))</f>
        <v>0</v>
      </c>
      <c r="Q14" s="150">
        <f>IF(Q$9 = "", 0, IF(Q$9="No work package",SUMIFS(TotByLine,Categories,$C14)-SUM($E14:P14,$Q14:R14),SUMIFS(TotByLine,Categories,$C14,AllWP,Q$9)))</f>
        <v>0</v>
      </c>
    </row>
    <row r="15" ht="15.75" customHeight="1">
      <c r="A15" s="15"/>
      <c r="B15" s="15"/>
      <c r="C15" s="32" t="s">
        <v>149</v>
      </c>
      <c r="D15" s="149">
        <f t="shared" si="1"/>
        <v>0</v>
      </c>
      <c r="E15" s="150">
        <f>IF(E$9 = "", 0, IF(E$9="No work package",SUMIFS(TotByLine,Categories,$C15)-SUM(F15:$Q15),SUMIFS(TotByLine,Categories,$C15,AllWP,E$9)))</f>
        <v>0</v>
      </c>
      <c r="F15" s="150">
        <f>IF(F$9 = "", 0, IF(F$9="No work package",SUMIFS(TotByLine,Categories,$C15)-SUM($E15:E15,G15:$Q15),SUMIFS(TotByLine,Categories,$C15,AllWP,F$9)))</f>
        <v>0</v>
      </c>
      <c r="G15" s="150">
        <f>IF(G$9 = "", 0, IF(G$9="No work package",SUMIFS(TotByLine,Categories,$C15)-SUM($E15:F15,H15:$Q15),SUMIFS(TotByLine,Categories,$C15,AllWP,G$9)))</f>
        <v>0</v>
      </c>
      <c r="H15" s="150">
        <f>IF(H$9 = "", 0, IF(H$9="No work package",SUMIFS(TotByLine,Categories,$C15)-SUM($E15:G15,I15:$Q15),SUMIFS(TotByLine,Categories,$C15,AllWP,H$9)))</f>
        <v>0</v>
      </c>
      <c r="I15" s="150">
        <f>IF(I$9 = "", 0, IF(I$9="No work package",SUMIFS(TotByLine,Categories,$C15)-SUM($E15:H15,J15:$Q15),SUMIFS(TotByLine,Categories,$C15,AllWP,I$9)))</f>
        <v>0</v>
      </c>
      <c r="J15" s="150">
        <f>IF(J$9 = "", 0, IF(J$9="No work package",SUMIFS(TotByLine,Categories,$C15)-SUM($E15:I15,K15:$Q15),SUMIFS(TotByLine,Categories,$C15,AllWP,J$9)))</f>
        <v>0</v>
      </c>
      <c r="K15" s="150">
        <f>IF(K$9 = "", 0, IF(K$9="No work package",SUMIFS(TotByLine,Categories,$C15)-SUM($E15:J15,L15:$Q15),SUMIFS(TotByLine,Categories,$C15,AllWP,K$9)))</f>
        <v>0</v>
      </c>
      <c r="L15" s="150">
        <f>IF(L$9 = "", 0, IF(L$9="No work package",SUMIFS(TotByLine,Categories,$C15)-SUM($E15:K15,M15:$Q15),SUMIFS(TotByLine,Categories,$C15,AllWP,L$9)))</f>
        <v>0</v>
      </c>
      <c r="M15" s="150">
        <f>IF(M$9 = "", 0, IF(M$9="No work package",SUMIFS(TotByLine,Categories,$C15)-SUM($E15:L15,N15:$Q15),SUMIFS(TotByLine,Categories,$C15,AllWP,M$9)))</f>
        <v>0</v>
      </c>
      <c r="N15" s="150">
        <f>IF(N$9 = "", 0, IF(N$9="No work package",SUMIFS(TotByLine,Categories,$C15)-SUM($E15:M15,O15:$Q15),SUMIFS(TotByLine,Categories,$C15,AllWP,N$9)))</f>
        <v>0</v>
      </c>
      <c r="O15" s="150">
        <f>IF(O$9 = "", 0, IF(O$9="No work package",SUMIFS(TotByLine,Categories,$C15)-SUM($E15:N15,P15:$Q15),SUMIFS(TotByLine,Categories,$C15,AllWP,O$9)))</f>
        <v>0</v>
      </c>
      <c r="P15" s="150">
        <f>IF(P$9 = "", 0, IF(P$9="No work package",SUMIFS(TotByLine,Categories,$C15)-SUM($E15:O15,Q15:$Q15),SUMIFS(TotByLine,Categories,$C15,AllWP,P$9)))</f>
        <v>0</v>
      </c>
      <c r="Q15" s="150">
        <f>IF(Q$9 = "", 0, IF(Q$9="No work package",SUMIFS(TotByLine,Categories,$C15)-SUM($E15:P15,$Q15:R15),SUMIFS(TotByLine,Categories,$C15,AllWP,Q$9)))</f>
        <v>0</v>
      </c>
    </row>
    <row r="16" ht="15.75" customHeight="1">
      <c r="A16" s="15"/>
      <c r="B16" s="15"/>
      <c r="C16" s="32" t="s">
        <v>195</v>
      </c>
      <c r="D16" s="149">
        <f t="shared" si="1"/>
        <v>0</v>
      </c>
      <c r="E16" s="150">
        <f>IFERROR(IF(IndirectSelect='2. Detailed budget'!$D$145,SUM(E10*0.25,SUM(E11:E15)*0.05),(('3. Cost Summary'!$I$20/'3. Cost Summary'!$I$14))*E10), 0)</f>
        <v>0</v>
      </c>
      <c r="F16" s="150">
        <f>IFERROR(IF(IndirectSelect='2. Detailed budget'!$D$145,SUM(F10*0.25,SUM(F11:F15)*0.05),(('3. Cost Summary'!$I$20/'3. Cost Summary'!$I$14))*F10), 0)</f>
        <v>0</v>
      </c>
      <c r="G16" s="150">
        <f>IFERROR(IF(IndirectSelect='2. Detailed budget'!$D$145,SUM(G10*0.25,SUM(G11:G15)*0.05),(('3. Cost Summary'!$I$20/'3. Cost Summary'!$I$14))*G10), 0)</f>
        <v>0</v>
      </c>
      <c r="H16" s="150">
        <f>IFERROR(IF(IndirectSelect='2. Detailed budget'!$D$145,SUM(H10*0.25,SUM(H11:H15)*0.05),(('3. Cost Summary'!$I$20/'3. Cost Summary'!$I$14))*H10), 0)</f>
        <v>0</v>
      </c>
      <c r="I16" s="150">
        <f>IFERROR(IF(IndirectSelect='2. Detailed budget'!$D$145,SUM(I10*0.25,SUM(I11:I15)*0.05),(('3. Cost Summary'!$I$20/'3. Cost Summary'!$I$14))*I10), 0)</f>
        <v>0</v>
      </c>
      <c r="J16" s="150">
        <f>IFERROR(IF(IndirectSelect='2. Detailed budget'!$D$145,SUM(J10*0.25,SUM(J11:J15)*0.05),(('3. Cost Summary'!$I$20/'3. Cost Summary'!$I$14))*J10), 0)</f>
        <v>0</v>
      </c>
      <c r="K16" s="150">
        <f>IFERROR(IF(IndirectSelect='2. Detailed budget'!$D$145,SUM(K10*0.25,SUM(K11:K15)*0.05),(('3. Cost Summary'!$I$20/'3. Cost Summary'!$I$14))*K10), 0)</f>
        <v>0</v>
      </c>
      <c r="L16" s="150">
        <f>IFERROR(IF(IndirectSelect='2. Detailed budget'!$D$145,SUM(L10*0.25,SUM(L11:L15)*0.05),(('3. Cost Summary'!$I$20/'3. Cost Summary'!$I$14))*L10), 0)</f>
        <v>0</v>
      </c>
      <c r="M16" s="150">
        <f>IFERROR(IF(IndirectSelect='2. Detailed budget'!$D$145,SUM(M10*0.25,SUM(M11:M15)*0.05),(('3. Cost Summary'!$I$20/'3. Cost Summary'!$I$14))*M10), 0)</f>
        <v>0</v>
      </c>
      <c r="N16" s="150">
        <f>IFERROR(IF(IndirectSelect='2. Detailed budget'!$D$145,SUM(N10*0.25,SUM(N11:N15)*0.05),(('3. Cost Summary'!$I$20/'3. Cost Summary'!$I$14))*N10), 0)</f>
        <v>0</v>
      </c>
      <c r="O16" s="150">
        <f>IFERROR(IF(IndirectSelect='2. Detailed budget'!$D$145,SUM(O10*0.25,SUM(O11:O15)*0.05),(('3. Cost Summary'!$I$20/'3. Cost Summary'!$I$14))*O10), 0)</f>
        <v>0</v>
      </c>
      <c r="P16" s="150">
        <f>IFERROR(IF(IndirectSelect='2. Detailed budget'!$D$145,SUM(P10*0.25,SUM(P11:P15)*0.05),(('3. Cost Summary'!$I$20/'3. Cost Summary'!$I$14))*P10), 0)</f>
        <v>0</v>
      </c>
      <c r="Q16" s="150">
        <f>IFERROR(IF(IndirectSelect='2. Detailed budget'!$D$145,SUM(Q10*0.25,SUM(Q11:Q15)*0.05),(('3. Cost Summary'!$I$20/'3. Cost Summary'!$I$14))*Q10), 0)</f>
        <v>0</v>
      </c>
    </row>
    <row r="17" ht="15.75" customHeight="1">
      <c r="A17" s="15"/>
      <c r="B17" s="15"/>
      <c r="C17" s="103" t="s">
        <v>196</v>
      </c>
      <c r="D17" s="151">
        <f t="shared" si="1"/>
        <v>0</v>
      </c>
      <c r="E17" s="152">
        <f t="shared" ref="E17:Q17" si="2">SUM(E10:E16)</f>
        <v>0</v>
      </c>
      <c r="F17" s="152">
        <f t="shared" si="2"/>
        <v>0</v>
      </c>
      <c r="G17" s="152">
        <f t="shared" si="2"/>
        <v>0</v>
      </c>
      <c r="H17" s="152">
        <f t="shared" si="2"/>
        <v>0</v>
      </c>
      <c r="I17" s="152">
        <f t="shared" si="2"/>
        <v>0</v>
      </c>
      <c r="J17" s="152">
        <f t="shared" si="2"/>
        <v>0</v>
      </c>
      <c r="K17" s="152">
        <f t="shared" si="2"/>
        <v>0</v>
      </c>
      <c r="L17" s="152">
        <f t="shared" si="2"/>
        <v>0</v>
      </c>
      <c r="M17" s="152">
        <f t="shared" si="2"/>
        <v>0</v>
      </c>
      <c r="N17" s="152">
        <f t="shared" si="2"/>
        <v>0</v>
      </c>
      <c r="O17" s="152">
        <f t="shared" si="2"/>
        <v>0</v>
      </c>
      <c r="P17" s="152">
        <f t="shared" si="2"/>
        <v>0</v>
      </c>
      <c r="Q17" s="152">
        <f t="shared" si="2"/>
        <v>0</v>
      </c>
    </row>
    <row r="18" ht="15.75" customHeight="1">
      <c r="A18" s="15"/>
      <c r="B18" s="15"/>
      <c r="C18" s="32" t="s">
        <v>82</v>
      </c>
      <c r="D18" s="149">
        <f t="shared" si="1"/>
        <v>0</v>
      </c>
      <c r="E18" s="150">
        <f>E17*ProfitMargin</f>
        <v>0</v>
      </c>
      <c r="F18" s="150">
        <f>F17*ProfitMargin</f>
        <v>0</v>
      </c>
      <c r="G18" s="150">
        <f>G17*ProfitMargin</f>
        <v>0</v>
      </c>
      <c r="H18" s="150">
        <f>H17*ProfitMargin</f>
        <v>0</v>
      </c>
      <c r="I18" s="150">
        <f>I17*ProfitMargin</f>
        <v>0</v>
      </c>
      <c r="J18" s="150">
        <f>J17*ProfitMargin</f>
        <v>0</v>
      </c>
      <c r="K18" s="150">
        <f>K17*ProfitMargin</f>
        <v>0</v>
      </c>
      <c r="L18" s="150">
        <f>L17*ProfitMargin</f>
        <v>0</v>
      </c>
      <c r="M18" s="150">
        <f>M17*ProfitMargin</f>
        <v>0</v>
      </c>
      <c r="N18" s="150">
        <f>N17*ProfitMargin</f>
        <v>0</v>
      </c>
      <c r="O18" s="150">
        <f>O17*ProfitMargin</f>
        <v>0</v>
      </c>
      <c r="P18" s="150">
        <f>P17*ProfitMargin</f>
        <v>0</v>
      </c>
      <c r="Q18" s="150">
        <f>Q17*ProfitMargin</f>
        <v>0</v>
      </c>
    </row>
    <row r="19" ht="15.75" customHeight="1">
      <c r="A19" s="15"/>
      <c r="B19" s="15"/>
      <c r="C19" s="103" t="s">
        <v>419</v>
      </c>
      <c r="D19" s="151">
        <f t="shared" si="1"/>
        <v>0</v>
      </c>
      <c r="E19" s="152">
        <f t="shared" ref="E19:Q19" si="3">E18+E17</f>
        <v>0</v>
      </c>
      <c r="F19" s="152">
        <f t="shared" si="3"/>
        <v>0</v>
      </c>
      <c r="G19" s="152">
        <f t="shared" si="3"/>
        <v>0</v>
      </c>
      <c r="H19" s="152">
        <f t="shared" si="3"/>
        <v>0</v>
      </c>
      <c r="I19" s="152">
        <f t="shared" si="3"/>
        <v>0</v>
      </c>
      <c r="J19" s="152">
        <f t="shared" si="3"/>
        <v>0</v>
      </c>
      <c r="K19" s="152">
        <f t="shared" si="3"/>
        <v>0</v>
      </c>
      <c r="L19" s="152">
        <f t="shared" si="3"/>
        <v>0</v>
      </c>
      <c r="M19" s="152">
        <f t="shared" si="3"/>
        <v>0</v>
      </c>
      <c r="N19" s="152">
        <f t="shared" si="3"/>
        <v>0</v>
      </c>
      <c r="O19" s="152">
        <f t="shared" si="3"/>
        <v>0</v>
      </c>
      <c r="P19" s="152">
        <f t="shared" si="3"/>
        <v>0</v>
      </c>
      <c r="Q19" s="152">
        <f t="shared" si="3"/>
        <v>0</v>
      </c>
    </row>
    <row r="20" ht="15.75" customHeight="1">
      <c r="A20" s="15"/>
      <c r="B20" s="15"/>
      <c r="C20" s="32" t="s">
        <v>13</v>
      </c>
      <c r="D20" s="149">
        <f t="shared" si="1"/>
        <v>0</v>
      </c>
      <c r="E20" s="150">
        <f>E19*VAT</f>
        <v>0</v>
      </c>
      <c r="F20" s="150">
        <f>F19*VAT</f>
        <v>0</v>
      </c>
      <c r="G20" s="150">
        <f>G19*VAT</f>
        <v>0</v>
      </c>
      <c r="H20" s="150">
        <f>H19*VAT</f>
        <v>0</v>
      </c>
      <c r="I20" s="150">
        <f>I19*VAT</f>
        <v>0</v>
      </c>
      <c r="J20" s="150">
        <f>J19*VAT</f>
        <v>0</v>
      </c>
      <c r="K20" s="150">
        <f>K19*VAT</f>
        <v>0</v>
      </c>
      <c r="L20" s="150">
        <f>L19*VAT</f>
        <v>0</v>
      </c>
      <c r="M20" s="150">
        <f>M19*VAT</f>
        <v>0</v>
      </c>
      <c r="N20" s="150">
        <f>N19*VAT</f>
        <v>0</v>
      </c>
      <c r="O20" s="150">
        <f>O19*VAT</f>
        <v>0</v>
      </c>
      <c r="P20" s="150">
        <f>P19*VAT</f>
        <v>0</v>
      </c>
      <c r="Q20" s="150">
        <f>Q19*VAT</f>
        <v>0</v>
      </c>
    </row>
    <row r="21" ht="15.75" customHeight="1">
      <c r="A21" s="15"/>
      <c r="B21" s="15"/>
      <c r="C21" s="103" t="s">
        <v>420</v>
      </c>
      <c r="D21" s="151">
        <f t="shared" si="1"/>
        <v>0</v>
      </c>
      <c r="E21" s="152">
        <f t="shared" ref="E21:Q21" si="4">E20+E19</f>
        <v>0</v>
      </c>
      <c r="F21" s="152">
        <f t="shared" si="4"/>
        <v>0</v>
      </c>
      <c r="G21" s="152">
        <f t="shared" si="4"/>
        <v>0</v>
      </c>
      <c r="H21" s="152">
        <f t="shared" si="4"/>
        <v>0</v>
      </c>
      <c r="I21" s="152">
        <f t="shared" si="4"/>
        <v>0</v>
      </c>
      <c r="J21" s="152">
        <f t="shared" si="4"/>
        <v>0</v>
      </c>
      <c r="K21" s="152">
        <f t="shared" si="4"/>
        <v>0</v>
      </c>
      <c r="L21" s="152">
        <f t="shared" si="4"/>
        <v>0</v>
      </c>
      <c r="M21" s="152">
        <f t="shared" si="4"/>
        <v>0</v>
      </c>
      <c r="N21" s="152">
        <f t="shared" si="4"/>
        <v>0</v>
      </c>
      <c r="O21" s="152">
        <f t="shared" si="4"/>
        <v>0</v>
      </c>
      <c r="P21" s="152">
        <f t="shared" si="4"/>
        <v>0</v>
      </c>
      <c r="Q21" s="152">
        <f t="shared" si="4"/>
        <v>0</v>
      </c>
    </row>
    <row r="22" ht="15.75" customHeight="1"/>
  </sheetData>
  <mergeCells count="1">
    <mergeCell ref="B3:C6"/>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3.63"/>
    <col customWidth="1" min="2" max="2" width="27.63"/>
    <col customWidth="1" min="12" max="12" width="14.38"/>
  </cols>
  <sheetData>
    <row r="2">
      <c r="B2" s="15"/>
    </row>
    <row r="5">
      <c r="B5" s="15"/>
    </row>
    <row r="7">
      <c r="C7" s="116"/>
    </row>
    <row r="8">
      <c r="C8" s="120" t="s">
        <v>170</v>
      </c>
    </row>
    <row r="9">
      <c r="B9" s="153" t="s">
        <v>133</v>
      </c>
      <c r="C9" s="124">
        <f>EmpCost</f>
        <v>0</v>
      </c>
      <c r="H9" s="153" t="s">
        <v>165</v>
      </c>
      <c r="I9" s="153" t="s">
        <v>166</v>
      </c>
      <c r="J9" s="153" t="s">
        <v>167</v>
      </c>
      <c r="K9" s="153" t="s">
        <v>168</v>
      </c>
      <c r="L9" s="154" t="s">
        <v>169</v>
      </c>
    </row>
    <row r="10">
      <c r="B10" s="153" t="s">
        <v>140</v>
      </c>
      <c r="C10" s="124">
        <f>Travel</f>
        <v>0</v>
      </c>
      <c r="H10" s="155">
        <f>'3. Cost Summary'!D29</f>
        <v>0</v>
      </c>
      <c r="I10" s="155">
        <f>'3. Cost Summary'!E29+H10</f>
        <v>0</v>
      </c>
      <c r="J10" s="155">
        <f>'3. Cost Summary'!F29+I10</f>
        <v>0</v>
      </c>
      <c r="K10" s="155">
        <f>'3. Cost Summary'!G29+J10</f>
        <v>0</v>
      </c>
      <c r="L10" s="156">
        <f>'3. Cost Summary'!H29+K10</f>
        <v>0</v>
      </c>
    </row>
    <row r="11">
      <c r="B11" s="153" t="s">
        <v>23</v>
      </c>
      <c r="C11" s="124">
        <f>Materials</f>
        <v>0</v>
      </c>
    </row>
    <row r="12">
      <c r="B12" s="153" t="s">
        <v>147</v>
      </c>
      <c r="C12" s="124">
        <f>Equipment</f>
        <v>0</v>
      </c>
    </row>
    <row r="13">
      <c r="B13" s="153" t="s">
        <v>153</v>
      </c>
      <c r="C13" s="124">
        <f>Subcontractors</f>
        <v>0</v>
      </c>
      <c r="H13" s="146" t="s">
        <v>421</v>
      </c>
      <c r="I13" s="146" t="s">
        <v>422</v>
      </c>
    </row>
    <row r="14">
      <c r="B14" s="153" t="s">
        <v>149</v>
      </c>
      <c r="C14" s="124">
        <f>Othercost</f>
        <v>0</v>
      </c>
      <c r="H14" s="78" t="s">
        <v>423</v>
      </c>
      <c r="I14" s="157">
        <f>sumif('2. Detailed budget'!$C$15:$C$43,H14,'2. Detailed budget'!$BQ$15:$BQ$43)</f>
        <v>0</v>
      </c>
      <c r="J14" s="157"/>
    </row>
    <row r="15">
      <c r="B15" s="153" t="s">
        <v>195</v>
      </c>
      <c r="C15" s="124">
        <f>Indirect</f>
        <v>0</v>
      </c>
      <c r="H15" s="78" t="s">
        <v>424</v>
      </c>
      <c r="I15" s="157">
        <f>sumif('2. Detailed budget'!$C$15:$C$43,H15,'2. Detailed budget'!$BQ$15:$BQ$43)</f>
        <v>0</v>
      </c>
      <c r="J15" s="157"/>
    </row>
    <row r="16">
      <c r="B16" s="153" t="s">
        <v>82</v>
      </c>
      <c r="C16" s="124">
        <f>sum(C9:C15)*ProfitMargin</f>
        <v>0</v>
      </c>
      <c r="H16" s="78" t="s">
        <v>425</v>
      </c>
      <c r="I16" s="157">
        <f>sumif('2. Detailed budget'!$C$15:$C$43,H16,'2. Detailed budget'!$BQ$15:$BQ$43)</f>
        <v>0</v>
      </c>
      <c r="J16" s="157"/>
    </row>
    <row r="17">
      <c r="B17" s="153" t="s">
        <v>13</v>
      </c>
      <c r="C17" s="124">
        <f>sum(C9:C16)*VAT</f>
        <v>0</v>
      </c>
      <c r="H17" s="78" t="s">
        <v>426</v>
      </c>
      <c r="I17" s="157">
        <f>sumif('2. Detailed budget'!$C$15:$C$43,H17,'2. Detailed budget'!$BQ$15:$BQ$43)</f>
        <v>0</v>
      </c>
    </row>
    <row r="18">
      <c r="B18" s="153" t="s">
        <v>198</v>
      </c>
      <c r="C18" s="129">
        <f>sum(C9:C17)</f>
        <v>0</v>
      </c>
    </row>
    <row r="47">
      <c r="B47" s="146" t="s">
        <v>427</v>
      </c>
      <c r="C47" s="146" t="s">
        <v>428</v>
      </c>
    </row>
    <row r="48">
      <c r="B48" s="147" t="str">
        <f t="array" ref="B48">unique('2. Detailed budget'!$F$124:$F$138)</f>
        <v/>
      </c>
      <c r="C48" s="158" t="str">
        <f>if(sumif('2. Detailed budget'!$F$124:$F$138,B48,'2. Detailed budget'!$BQ$124:$BQ$138)=0,"",sumif('2. Detailed budget'!$F$124:$F$138,B48,'2. Detailed budget'!$BQ$124:$BQ$138))</f>
        <v/>
      </c>
    </row>
    <row r="49">
      <c r="C49" s="158" t="str">
        <f>if(sumif('2. Detailed budget'!$F$124:$F$138,B49,'2. Detailed budget'!$BQ$124:$BQ$138)=0,"",sumif('2. Detailed budget'!$F$124:$F$138,B49,'2. Detailed budget'!$BQ$124:$BQ$138))</f>
        <v/>
      </c>
      <c r="H49" s="146" t="s">
        <v>112</v>
      </c>
    </row>
    <row r="50">
      <c r="C50" s="158" t="str">
        <f>if(sumif('2. Detailed budget'!$F$124:$F$138,B50,'2. Detailed budget'!$BQ$124:$BQ$138)=0,"",sumif('2. Detailed budget'!$F$124:$F$138,B50,'2. Detailed budget'!$BQ$124:$BQ$138))</f>
        <v/>
      </c>
      <c r="H50" s="146" t="s">
        <v>213</v>
      </c>
      <c r="I50" s="147">
        <f>sumif('1. Basic Info'!$B$57:$B$63,"United Kingdom",'1. Basic Info'!$D$57:$D$63)</f>
        <v>0</v>
      </c>
    </row>
    <row r="51">
      <c r="C51" s="158" t="str">
        <f>if(sumif('2. Detailed budget'!$F$124:$F$138,B51,'2. Detailed budget'!$BQ$124:$BQ$138)=0,"",sumif('2. Detailed budget'!$F$124:$F$138,B51,'2. Detailed budget'!$BQ$124:$BQ$138))</f>
        <v/>
      </c>
      <c r="H51" s="146" t="s">
        <v>429</v>
      </c>
      <c r="I51" s="159">
        <f>GrandTotal-I50</f>
        <v>0</v>
      </c>
    </row>
    <row r="52">
      <c r="C52" s="158" t="str">
        <f>if(sumif('2. Detailed budget'!$F$124:$F$138,B52,'2. Detailed budget'!$BQ$124:$BQ$138)=0,"",sumif('2. Detailed budget'!$F$124:$F$138,B52,'2. Detailed budget'!$BQ$124:$BQ$138))</f>
        <v/>
      </c>
    </row>
    <row r="53">
      <c r="C53" s="158" t="str">
        <f>if(sumif('2. Detailed budget'!$F$124:$F$138,B53,'2. Detailed budget'!$BQ$124:$BQ$138)=0,"",sumif('2. Detailed budget'!$F$124:$F$138,B53,'2. Detailed budget'!$BQ$124:$BQ$138))</f>
        <v/>
      </c>
    </row>
    <row r="54">
      <c r="C54" s="158" t="str">
        <f>if(sumif('2. Detailed budget'!$F$124:$F$138,B54,'2. Detailed budget'!$BQ$124:$BQ$138)=0,"",sumif('2. Detailed budget'!$F$124:$F$138,B54,'2. Detailed budget'!$BQ$124:$BQ$138))</f>
        <v/>
      </c>
    </row>
    <row r="55">
      <c r="C55" s="158" t="str">
        <f>if(sumif('2. Detailed budget'!$F$124:$F$138,B55,'2. Detailed budget'!$BQ$124:$BQ$138)=0,"",sumif('2. Detailed budget'!$F$124:$F$138,B55,'2. Detailed budget'!$BQ$124:$BQ$138))</f>
        <v/>
      </c>
    </row>
    <row r="56">
      <c r="C56" s="158"/>
    </row>
    <row r="57">
      <c r="C57" s="158"/>
    </row>
    <row r="58">
      <c r="C58" s="158"/>
    </row>
    <row r="59">
      <c r="C59" s="158"/>
    </row>
    <row r="60">
      <c r="C60" s="158"/>
    </row>
    <row r="61">
      <c r="C61" s="158"/>
    </row>
    <row r="62">
      <c r="C62" s="158"/>
    </row>
  </sheetData>
  <mergeCells count="1">
    <mergeCell ref="B2:C4"/>
  </mergeCells>
  <dataValidations>
    <dataValidation type="list" allowBlank="1" showErrorMessage="1" sqref="H14:H17">
      <formula1>"To be hired,PhD Student,PhD Student - after project end,In post"</formula1>
    </dataValidation>
  </dataValidation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27BA0"/>
    <outlinePr summaryBelow="0" summaryRight="0"/>
    <pageSetUpPr/>
  </sheetPr>
  <sheetViews>
    <sheetView workbookViewId="0"/>
  </sheetViews>
  <sheetFormatPr customHeight="1" defaultColWidth="12.63" defaultRowHeight="15.0"/>
  <cols>
    <col customWidth="1" min="1" max="4" width="12.63"/>
    <col customWidth="1" min="7" max="8" width="12.63"/>
    <col customWidth="1" min="10" max="11" width="16.75"/>
    <col customWidth="1" min="12" max="71" width="11.5"/>
  </cols>
  <sheetData>
    <row r="1" ht="15.75" customHeight="1">
      <c r="A1" s="114"/>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row>
    <row r="2" ht="15.75" customHeight="1">
      <c r="A2" s="114"/>
      <c r="B2" s="15" t="s">
        <v>430</v>
      </c>
      <c r="C2" s="15">
        <f>COUNTIF('3. Cost Summary'!B14:B27,"&lt;&gt;"&amp;"")-2</f>
        <v>9</v>
      </c>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row>
    <row r="3" ht="15.75" customHeight="1">
      <c r="A3" s="114"/>
      <c r="B3" s="15" t="s">
        <v>431</v>
      </c>
      <c r="C3" s="15">
        <f>COUNTIFS(WPUnique,"*WP*")+1</f>
        <v>1</v>
      </c>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row>
    <row r="4" ht="15.75" customHeight="1">
      <c r="A4" s="114"/>
      <c r="B4" s="15" t="s">
        <v>432</v>
      </c>
      <c r="C4" s="15">
        <f>((NoCost-3)*NoWPs)+3</f>
        <v>9</v>
      </c>
      <c r="D4" s="114"/>
      <c r="E4" s="114"/>
      <c r="F4" s="114"/>
      <c r="G4" s="114"/>
      <c r="H4" s="114"/>
      <c r="I4" s="114"/>
      <c r="J4" s="114"/>
      <c r="K4" s="114"/>
      <c r="L4" s="160"/>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row>
    <row r="5" ht="15.75" customHeight="1">
      <c r="A5" s="114"/>
      <c r="B5" s="114"/>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row>
    <row r="6" ht="15.75" customHeight="1">
      <c r="A6" s="114"/>
      <c r="B6" s="114"/>
      <c r="C6" s="114"/>
      <c r="D6" s="114"/>
      <c r="E6" s="114"/>
      <c r="F6" s="114"/>
      <c r="G6" s="114"/>
      <c r="H6" s="114"/>
      <c r="I6" s="114"/>
      <c r="J6" s="114"/>
      <c r="K6" s="160" t="s">
        <v>433</v>
      </c>
      <c r="L6" s="161">
        <f t="array" ref="L6">IF(Budget_period="Monthly", 1, IF(Budget_period="Quarterly", 3, 12)) * INDEX('2. Detailed budget'!$H$8:$BO$8, MATCH(1, (L$13 &lt;= '2. Detailed budget'!$H$10:$BO$10) * 1, 0))</f>
        <v>12</v>
      </c>
      <c r="M6" s="161">
        <f t="array" ref="M6">IF(Budget_period="Monthly", 1, IF(Budget_period="Quarterly", 3, 12)) * INDEX('2. Detailed budget'!$H$8:$BO$8, MATCH(1, (M$13 &lt;= '2. Detailed budget'!$H$10:$BO$10) * 1, 0))</f>
        <v>12</v>
      </c>
      <c r="N6" s="161">
        <f t="array" ref="N6">IF(Budget_period="Monthly", 1, IF(Budget_period="Quarterly", 3, 12)) * INDEX('2. Detailed budget'!$H$8:$BO$8, MATCH(1, (N$13 &lt;= '2. Detailed budget'!$H$10:$BO$10) * 1, 0))</f>
        <v>12</v>
      </c>
      <c r="O6" s="161">
        <f t="array" ref="O6">IF(Budget_period="Monthly", 1, IF(Budget_period="Quarterly", 3, 12)) * INDEX('2. Detailed budget'!$H$8:$BO$8, MATCH(1, (O$13 &lt;= '2. Detailed budget'!$H$10:$BO$10) * 1, 0))</f>
        <v>12</v>
      </c>
      <c r="P6" s="161">
        <f t="array" ref="P6">IF(Budget_period="Monthly", 1, IF(Budget_period="Quarterly", 3, 12)) * INDEX('2. Detailed budget'!$H$8:$BO$8, MATCH(1, (P$13 &lt;= '2. Detailed budget'!$H$10:$BO$10) * 1, 0))</f>
        <v>12</v>
      </c>
      <c r="Q6" s="161">
        <f t="array" ref="Q6">IF(Budget_period="Monthly", 1, IF(Budget_period="Quarterly", 3, 12)) * INDEX('2. Detailed budget'!$H$8:$BO$8, MATCH(1, (Q$13 &lt;= '2. Detailed budget'!$H$10:$BO$10) * 1, 0))</f>
        <v>12</v>
      </c>
      <c r="R6" s="161">
        <f t="array" ref="R6">IF(Budget_period="Monthly", 1, IF(Budget_period="Quarterly", 3, 12)) * INDEX('2. Detailed budget'!$H$8:$BO$8, MATCH(1, (R$13 &lt;= '2. Detailed budget'!$H$10:$BO$10) * 1, 0))</f>
        <v>12</v>
      </c>
      <c r="S6" s="161">
        <f t="array" ref="S6">IF(Budget_period="Monthly", 1, IF(Budget_period="Quarterly", 3, 12)) * INDEX('2. Detailed budget'!$H$8:$BO$8, MATCH(1, (S$13 &lt;= '2. Detailed budget'!$H$10:$BO$10) * 1, 0))</f>
        <v>12</v>
      </c>
      <c r="T6" s="161">
        <f t="array" ref="T6">IF(Budget_period="Monthly", 1, IF(Budget_period="Quarterly", 3, 12)) * INDEX('2. Detailed budget'!$H$8:$BO$8, MATCH(1, (T$13 &lt;= '2. Detailed budget'!$H$10:$BO$10) * 1, 0))</f>
        <v>12</v>
      </c>
      <c r="U6" s="161">
        <f t="array" ref="U6">IF(Budget_period="Monthly", 1, IF(Budget_period="Quarterly", 3, 12)) * INDEX('2. Detailed budget'!$H$8:$BO$8, MATCH(1, (U$13 &lt;= '2. Detailed budget'!$H$10:$BO$10) * 1, 0))</f>
        <v>12</v>
      </c>
      <c r="V6" s="161">
        <f t="array" ref="V6">IF(Budget_period="Monthly", 1, IF(Budget_period="Quarterly", 3, 12)) * INDEX('2. Detailed budget'!$H$8:$BO$8, MATCH(1, (V$13 &lt;= '2. Detailed budget'!$H$10:$BO$10) * 1, 0))</f>
        <v>12</v>
      </c>
      <c r="W6" s="161">
        <f t="array" ref="W6">IF(Budget_period="Monthly", 1, IF(Budget_period="Quarterly", 3, 12)) * INDEX('2. Detailed budget'!$H$8:$BO$8, MATCH(1, (W$13 &lt;= '2. Detailed budget'!$H$10:$BO$10) * 1, 0))</f>
        <v>12</v>
      </c>
      <c r="X6" s="161">
        <f t="array" ref="X6">IF(Budget_period="Monthly", 1, IF(Budget_period="Quarterly", 3, 12)) * INDEX('2. Detailed budget'!$H$8:$BO$8, MATCH(1, (X$13 &lt;= '2. Detailed budget'!$H$10:$BO$10) * 1, 0))</f>
        <v>12</v>
      </c>
      <c r="Y6" s="161">
        <f t="array" ref="Y6">IF(Budget_period="Monthly", 1, IF(Budget_period="Quarterly", 3, 12)) * INDEX('2. Detailed budget'!$H$8:$BO$8, MATCH(1, (Y$13 &lt;= '2. Detailed budget'!$H$10:$BO$10) * 1, 0))</f>
        <v>12</v>
      </c>
      <c r="Z6" s="161">
        <f t="array" ref="Z6">IF(Budget_period="Monthly", 1, IF(Budget_period="Quarterly", 3, 12)) * INDEX('2. Detailed budget'!$H$8:$BO$8, MATCH(1, (Z$13 &lt;= '2. Detailed budget'!$H$10:$BO$10) * 1, 0))</f>
        <v>12</v>
      </c>
      <c r="AA6" s="161">
        <f t="array" ref="AA6">IF(Budget_period="Monthly", 1, IF(Budget_period="Quarterly", 3, 12)) * INDEX('2. Detailed budget'!$H$8:$BO$8, MATCH(1, (AA$13 &lt;= '2. Detailed budget'!$H$10:$BO$10) * 1, 0))</f>
        <v>12</v>
      </c>
      <c r="AB6" s="161">
        <f t="array" ref="AB6">IF(Budget_period="Monthly", 1, IF(Budget_period="Quarterly", 3, 12)) * INDEX('2. Detailed budget'!$H$8:$BO$8, MATCH(1, (AB$13 &lt;= '2. Detailed budget'!$H$10:$BO$10) * 1, 0))</f>
        <v>12</v>
      </c>
      <c r="AC6" s="161">
        <f t="array" ref="AC6">IF(Budget_period="Monthly", 1, IF(Budget_period="Quarterly", 3, 12)) * INDEX('2. Detailed budget'!$H$8:$BO$8, MATCH(1, (AC$13 &lt;= '2. Detailed budget'!$H$10:$BO$10) * 1, 0))</f>
        <v>12</v>
      </c>
      <c r="AD6" s="161">
        <f t="array" ref="AD6">IF(Budget_period="Monthly", 1, IF(Budget_period="Quarterly", 3, 12)) * INDEX('2. Detailed budget'!$H$8:$BO$8, MATCH(1, (AD$13 &lt;= '2. Detailed budget'!$H$10:$BO$10) * 1, 0))</f>
        <v>12</v>
      </c>
      <c r="AE6" s="161">
        <f t="array" ref="AE6">IF(Budget_period="Monthly", 1, IF(Budget_period="Quarterly", 3, 12)) * INDEX('2. Detailed budget'!$H$8:$BO$8, MATCH(1, (AE$13 &lt;= '2. Detailed budget'!$H$10:$BO$10) * 1, 0))</f>
        <v>12</v>
      </c>
      <c r="AF6" s="161">
        <f t="array" ref="AF6">IF(Budget_period="Monthly", 1, IF(Budget_period="Quarterly", 3, 12)) * INDEX('2. Detailed budget'!$H$8:$BO$8, MATCH(1, (AF$13 &lt;= '2. Detailed budget'!$H$10:$BO$10) * 1, 0))</f>
        <v>12</v>
      </c>
      <c r="AG6" s="161">
        <f t="array" ref="AG6">IF(Budget_period="Monthly", 1, IF(Budget_period="Quarterly", 3, 12)) * INDEX('2. Detailed budget'!$H$8:$BO$8, MATCH(1, (AG$13 &lt;= '2. Detailed budget'!$H$10:$BO$10) * 1, 0))</f>
        <v>12</v>
      </c>
      <c r="AH6" s="161">
        <f t="array" ref="AH6">IF(Budget_period="Monthly", 1, IF(Budget_period="Quarterly", 3, 12)) * INDEX('2. Detailed budget'!$H$8:$BO$8, MATCH(1, (AH$13 &lt;= '2. Detailed budget'!$H$10:$BO$10) * 1, 0))</f>
        <v>12</v>
      </c>
      <c r="AI6" s="161">
        <f t="array" ref="AI6">IF(Budget_period="Monthly", 1, IF(Budget_period="Quarterly", 3, 12)) * INDEX('2. Detailed budget'!$H$8:$BO$8, MATCH(1, (AI$13 &lt;= '2. Detailed budget'!$H$10:$BO$10) * 1, 0))</f>
        <v>12</v>
      </c>
      <c r="AJ6" s="161">
        <f t="array" ref="AJ6">IF(Budget_period="Monthly", 1, IF(Budget_period="Quarterly", 3, 12)) * INDEX('2. Detailed budget'!$H$8:$BO$8, MATCH(1, (AJ$13 &lt;= '2. Detailed budget'!$H$10:$BO$10) * 1, 0))</f>
        <v>12</v>
      </c>
      <c r="AK6" s="161">
        <f t="array" ref="AK6">IF(Budget_period="Monthly", 1, IF(Budget_period="Quarterly", 3, 12)) * INDEX('2. Detailed budget'!$H$8:$BO$8, MATCH(1, (AK$13 &lt;= '2. Detailed budget'!$H$10:$BO$10) * 1, 0))</f>
        <v>12</v>
      </c>
      <c r="AL6" s="161">
        <f t="array" ref="AL6">IF(Budget_period="Monthly", 1, IF(Budget_period="Quarterly", 3, 12)) * INDEX('2. Detailed budget'!$H$8:$BO$8, MATCH(1, (AL$13 &lt;= '2. Detailed budget'!$H$10:$BO$10) * 1, 0))</f>
        <v>12</v>
      </c>
      <c r="AM6" s="161">
        <f t="array" ref="AM6">IF(Budget_period="Monthly", 1, IF(Budget_period="Quarterly", 3, 12)) * INDEX('2. Detailed budget'!$H$8:$BO$8, MATCH(1, (AM$13 &lt;= '2. Detailed budget'!$H$10:$BO$10) * 1, 0))</f>
        <v>12</v>
      </c>
      <c r="AN6" s="161">
        <f t="array" ref="AN6">IF(Budget_period="Monthly", 1, IF(Budget_period="Quarterly", 3, 12)) * INDEX('2. Detailed budget'!$H$8:$BO$8, MATCH(1, (AN$13 &lt;= '2. Detailed budget'!$H$10:$BO$10) * 1, 0))</f>
        <v>12</v>
      </c>
      <c r="AO6" s="161">
        <f t="array" ref="AO6">IF(Budget_period="Monthly", 1, IF(Budget_period="Quarterly", 3, 12)) * INDEX('2. Detailed budget'!$H$8:$BO$8, MATCH(1, (AO$13 &lt;= '2. Detailed budget'!$H$10:$BO$10) * 1, 0))</f>
        <v>12</v>
      </c>
      <c r="AP6" s="161">
        <f t="array" ref="AP6">IF(Budget_period="Monthly", 1, IF(Budget_period="Quarterly", 3, 12)) * INDEX('2. Detailed budget'!$H$8:$BO$8, MATCH(1, (AP$13 &lt;= '2. Detailed budget'!$H$10:$BO$10) * 1, 0))</f>
        <v>12</v>
      </c>
      <c r="AQ6" s="161">
        <f t="array" ref="AQ6">IF(Budget_period="Monthly", 1, IF(Budget_period="Quarterly", 3, 12)) * INDEX('2. Detailed budget'!$H$8:$BO$8, MATCH(1, (AQ$13 &lt;= '2. Detailed budget'!$H$10:$BO$10) * 1, 0))</f>
        <v>12</v>
      </c>
      <c r="AR6" s="161">
        <f t="array" ref="AR6">IF(Budget_period="Monthly", 1, IF(Budget_period="Quarterly", 3, 12)) * INDEX('2. Detailed budget'!$H$8:$BO$8, MATCH(1, (AR$13 &lt;= '2. Detailed budget'!$H$10:$BO$10) * 1, 0))</f>
        <v>12</v>
      </c>
      <c r="AS6" s="161">
        <f t="array" ref="AS6">IF(Budget_period="Monthly", 1, IF(Budget_period="Quarterly", 3, 12)) * INDEX('2. Detailed budget'!$H$8:$BO$8, MATCH(1, (AS$13 &lt;= '2. Detailed budget'!$H$10:$BO$10) * 1, 0))</f>
        <v>12</v>
      </c>
      <c r="AT6" s="161">
        <f t="array" ref="AT6">IF(Budget_period="Monthly", 1, IF(Budget_period="Quarterly", 3, 12)) * INDEX('2. Detailed budget'!$H$8:$BO$8, MATCH(1, (AT$13 &lt;= '2. Detailed budget'!$H$10:$BO$10) * 1, 0))</f>
        <v>12</v>
      </c>
      <c r="AU6" s="161">
        <f t="array" ref="AU6">IF(Budget_period="Monthly", 1, IF(Budget_period="Quarterly", 3, 12)) * INDEX('2. Detailed budget'!$H$8:$BO$8, MATCH(1, (AU$13 &lt;= '2. Detailed budget'!$H$10:$BO$10) * 1, 0))</f>
        <v>12</v>
      </c>
      <c r="AV6" s="161">
        <f t="array" ref="AV6">IF(Budget_period="Monthly", 1, IF(Budget_period="Quarterly", 3, 12)) * INDEX('2. Detailed budget'!$H$8:$BO$8, MATCH(1, (AV$13 &lt;= '2. Detailed budget'!$H$10:$BO$10) * 1, 0))</f>
        <v>12</v>
      </c>
      <c r="AW6" s="161">
        <f t="array" ref="AW6">IF(Budget_period="Monthly", 1, IF(Budget_period="Quarterly", 3, 12)) * INDEX('2. Detailed budget'!$H$8:$BO$8, MATCH(1, (AW$13 &lt;= '2. Detailed budget'!$H$10:$BO$10) * 1, 0))</f>
        <v>12</v>
      </c>
      <c r="AX6" s="161">
        <f t="array" ref="AX6">IF(Budget_period="Monthly", 1, IF(Budget_period="Quarterly", 3, 12)) * INDEX('2. Detailed budget'!$H$8:$BO$8, MATCH(1, (AX$13 &lt;= '2. Detailed budget'!$H$10:$BO$10) * 1, 0))</f>
        <v>12</v>
      </c>
      <c r="AY6" s="161">
        <f t="array" ref="AY6">IF(Budget_period="Monthly", 1, IF(Budget_period="Quarterly", 3, 12)) * INDEX('2. Detailed budget'!$H$8:$BO$8, MATCH(1, (AY$13 &lt;= '2. Detailed budget'!$H$10:$BO$10) * 1, 0))</f>
        <v>12</v>
      </c>
      <c r="AZ6" s="161">
        <f t="array" ref="AZ6">IF(Budget_period="Monthly", 1, IF(Budget_period="Quarterly", 3, 12)) * INDEX('2. Detailed budget'!$H$8:$BO$8, MATCH(1, (AZ$13 &lt;= '2. Detailed budget'!$H$10:$BO$10) * 1, 0))</f>
        <v>12</v>
      </c>
      <c r="BA6" s="161">
        <f t="array" ref="BA6">IF(Budget_period="Monthly", 1, IF(Budget_period="Quarterly", 3, 12)) * INDEX('2. Detailed budget'!$H$8:$BO$8, MATCH(1, (BA$13 &lt;= '2. Detailed budget'!$H$10:$BO$10) * 1, 0))</f>
        <v>12</v>
      </c>
      <c r="BB6" s="161">
        <f t="array" ref="BB6">IF(Budget_period="Monthly", 1, IF(Budget_period="Quarterly", 3, 12)) * INDEX('2. Detailed budget'!$H$8:$BO$8, MATCH(1, (BB$13 &lt;= '2. Detailed budget'!$H$10:$BO$10) * 1, 0))</f>
        <v>12</v>
      </c>
      <c r="BC6" s="161">
        <f t="array" ref="BC6">IF(Budget_period="Monthly", 1, IF(Budget_period="Quarterly", 3, 12)) * INDEX('2. Detailed budget'!$H$8:$BO$8, MATCH(1, (BC$13 &lt;= '2. Detailed budget'!$H$10:$BO$10) * 1, 0))</f>
        <v>12</v>
      </c>
      <c r="BD6" s="161">
        <f t="array" ref="BD6">IF(Budget_period="Monthly", 1, IF(Budget_period="Quarterly", 3, 12)) * INDEX('2. Detailed budget'!$H$8:$BO$8, MATCH(1, (BD$13 &lt;= '2. Detailed budget'!$H$10:$BO$10) * 1, 0))</f>
        <v>12</v>
      </c>
      <c r="BE6" s="161">
        <f t="array" ref="BE6">IF(Budget_period="Monthly", 1, IF(Budget_period="Quarterly", 3, 12)) * INDEX('2. Detailed budget'!$H$8:$BO$8, MATCH(1, (BE$13 &lt;= '2. Detailed budget'!$H$10:$BO$10) * 1, 0))</f>
        <v>12</v>
      </c>
      <c r="BF6" s="161">
        <f t="array" ref="BF6">IF(Budget_period="Monthly", 1, IF(Budget_period="Quarterly", 3, 12)) * INDEX('2. Detailed budget'!$H$8:$BO$8, MATCH(1, (BF$13 &lt;= '2. Detailed budget'!$H$10:$BO$10) * 1, 0))</f>
        <v>12</v>
      </c>
      <c r="BG6" s="161">
        <f t="array" ref="BG6">IF(Budget_period="Monthly", 1, IF(Budget_period="Quarterly", 3, 12)) * INDEX('2. Detailed budget'!$H$8:$BO$8, MATCH(1, (BG$13 &lt;= '2. Detailed budget'!$H$10:$BO$10) * 1, 0))</f>
        <v>12</v>
      </c>
      <c r="BH6" s="161">
        <f t="array" ref="BH6">IF(Budget_period="Monthly", 1, IF(Budget_period="Quarterly", 3, 12)) * INDEX('2. Detailed budget'!$H$8:$BO$8, MATCH(1, (BH$13 &lt;= '2. Detailed budget'!$H$10:$BO$10) * 1, 0))</f>
        <v>12</v>
      </c>
      <c r="BI6" s="161">
        <f t="array" ref="BI6">IF(Budget_period="Monthly", 1, IF(Budget_period="Quarterly", 3, 12)) * INDEX('2. Detailed budget'!$H$8:$BO$8, MATCH(1, (BI$13 &lt;= '2. Detailed budget'!$H$10:$BO$10) * 1, 0))</f>
        <v>12</v>
      </c>
      <c r="BJ6" s="161">
        <f t="array" ref="BJ6">IF(Budget_period="Monthly", 1, IF(Budget_period="Quarterly", 3, 12)) * INDEX('2. Detailed budget'!$H$8:$BO$8, MATCH(1, (BJ$13 &lt;= '2. Detailed budget'!$H$10:$BO$10) * 1, 0))</f>
        <v>12</v>
      </c>
      <c r="BK6" s="161">
        <f t="array" ref="BK6">IF(Budget_period="Monthly", 1, IF(Budget_period="Quarterly", 3, 12)) * INDEX('2. Detailed budget'!$H$8:$BO$8, MATCH(1, (BK$13 &lt;= '2. Detailed budget'!$H$10:$BO$10) * 1, 0))</f>
        <v>12</v>
      </c>
      <c r="BL6" s="161">
        <f t="array" ref="BL6">IF(Budget_period="Monthly", 1, IF(Budget_period="Quarterly", 3, 12)) * INDEX('2. Detailed budget'!$H$8:$BO$8, MATCH(1, (BL$13 &lt;= '2. Detailed budget'!$H$10:$BO$10) * 1, 0))</f>
        <v>12</v>
      </c>
      <c r="BM6" s="161">
        <f t="array" ref="BM6">IF(Budget_period="Monthly", 1, IF(Budget_period="Quarterly", 3, 12)) * INDEX('2. Detailed budget'!$H$8:$BO$8, MATCH(1, (BM$13 &lt;= '2. Detailed budget'!$H$10:$BO$10) * 1, 0))</f>
        <v>12</v>
      </c>
      <c r="BN6" s="161">
        <f t="array" ref="BN6">IF(Budget_period="Monthly", 1, IF(Budget_period="Quarterly", 3, 12)) * INDEX('2. Detailed budget'!$H$8:$BO$8, MATCH(1, (BN$13 &lt;= '2. Detailed budget'!$H$10:$BO$10) * 1, 0))</f>
        <v>12</v>
      </c>
      <c r="BO6" s="161">
        <f t="array" ref="BO6">IF(Budget_period="Monthly", 1, IF(Budget_period="Quarterly", 3, 12)) * INDEX('2. Detailed budget'!$H$8:$BO$8, MATCH(1, (BO$13 &lt;= '2. Detailed budget'!$H$10:$BO$10) * 1, 0))</f>
        <v>12</v>
      </c>
      <c r="BP6" s="161">
        <f t="array" ref="BP6">IF(Budget_period="Monthly", 1, IF(Budget_period="Quarterly", 3, 12)) * INDEX('2. Detailed budget'!$H$8:$BO$8, MATCH(1, (BP$13 &lt;= '2. Detailed budget'!$H$10:$BO$10) * 1, 0))</f>
        <v>12</v>
      </c>
      <c r="BQ6" s="161">
        <f t="array" ref="BQ6">IF(Budget_period="Monthly", 1, IF(Budget_period="Quarterly", 3, 12)) * INDEX('2. Detailed budget'!$H$8:$BO$8, MATCH(1, (BQ$13 &lt;= '2. Detailed budget'!$H$10:$BO$10) * 1, 0))</f>
        <v>12</v>
      </c>
      <c r="BR6" s="161">
        <f t="array" ref="BR6">IF(Budget_period="Monthly", 1, IF(Budget_period="Quarterly", 3, 12)) * INDEX('2. Detailed budget'!$H$8:$BO$8, MATCH(1, (BR$13 &lt;= '2. Detailed budget'!$H$10:$BO$10) * 1, 0))</f>
        <v>12</v>
      </c>
      <c r="BS6" s="161">
        <f t="array" ref="BS6">IF(Budget_period="Monthly", 1, IF(Budget_period="Quarterly", 3, 12)) * INDEX('2. Detailed budget'!$H$8:$BO$8, MATCH(1, (BS$13 &lt;= '2. Detailed budget'!$H$10:$BO$10) * 1, 0))</f>
        <v>12</v>
      </c>
    </row>
    <row r="7" ht="15.75" customHeight="1">
      <c r="A7" s="114"/>
      <c r="B7" s="114"/>
      <c r="C7" s="114"/>
      <c r="D7" s="114"/>
      <c r="E7" s="114"/>
      <c r="F7" s="114"/>
      <c r="G7" s="114"/>
      <c r="H7" s="114"/>
      <c r="I7" s="114"/>
      <c r="J7" s="114"/>
      <c r="K7" s="160" t="s">
        <v>434</v>
      </c>
      <c r="L7" s="162">
        <f>IF(L$12 &gt; EndDate, 0, IF(AND(L$12 &lt; EndDate, L$13 &gt; EndDate), 1- $L$7, (MIN(L13, EndDate)-L12)/(L13 - (EOMONTH(L13, -1) + 1))))</f>
        <v>1</v>
      </c>
      <c r="M7" s="162">
        <f>IF(M$12 &gt; EndDate, 0, IF(AND(M$12 &lt; EndDate, M$13 &gt; EndDate), 1- $L$7, (MIN(M13, EndDate)-M12)/(M13 - (EOMONTH(M13, -1) + 1))))</f>
        <v>1</v>
      </c>
      <c r="N7" s="162">
        <f>IF(N$12 &gt; EndDate, 0, IF(AND(N$12 &lt; EndDate, N$13 &gt; EndDate), 1- $L$7, (MIN(N13, EndDate)-N12)/(N13 - (EOMONTH(N13, -1) + 1))))</f>
        <v>1</v>
      </c>
      <c r="O7" s="162">
        <f>IF(O$12 &gt; EndDate, 0, IF(AND(O$12 &lt; EndDate, O$13 &gt; EndDate), 1- $L$7, (MIN(O13, EndDate)-O12)/(O13 - (EOMONTH(O13, -1) + 1))))</f>
        <v>1</v>
      </c>
      <c r="P7" s="162">
        <f>IF(P$12 &gt; EndDate, 0, IF(AND(P$12 &lt; EndDate, P$13 &gt; EndDate), 1- $L$7, (MIN(P13, EndDate)-P12)/(P13 - (EOMONTH(P13, -1) + 1))))</f>
        <v>1</v>
      </c>
      <c r="Q7" s="162">
        <f>IF(Q$12 &gt; EndDate, 0, IF(AND(Q$12 &lt; EndDate, Q$13 &gt; EndDate), 1- $L$7, (MIN(Q13, EndDate)-Q12)/(Q13 - (EOMONTH(Q13, -1) + 1))))</f>
        <v>1</v>
      </c>
      <c r="R7" s="162">
        <f>IF(R$12 &gt; EndDate, 0, IF(AND(R$12 &lt; EndDate, R$13 &gt; EndDate), 1- $L$7, (MIN(R13, EndDate)-R12)/(R13 - (EOMONTH(R13, -1) + 1))))</f>
        <v>1</v>
      </c>
      <c r="S7" s="162">
        <f>IF(S$12 &gt; EndDate, 0, IF(AND(S$12 &lt; EndDate, S$13 &gt; EndDate), 1- $L$7, (MIN(S13, EndDate)-S12)/(S13 - (EOMONTH(S13, -1) + 1))))</f>
        <v>1</v>
      </c>
      <c r="T7" s="162">
        <f>IF(T$12 &gt; EndDate, 0, IF(AND(T$12 &lt; EndDate, T$13 &gt; EndDate), 1- $L$7, (MIN(T13, EndDate)-T12)/(T13 - (EOMONTH(T13, -1) + 1))))</f>
        <v>1</v>
      </c>
      <c r="U7" s="162">
        <f>IF(U$12 &gt; EndDate, 0, IF(AND(U$12 &lt; EndDate, U$13 &gt; EndDate), 1- $L$7, (MIN(U13, EndDate)-U12)/(U13 - (EOMONTH(U13, -1) + 1))))</f>
        <v>1</v>
      </c>
      <c r="V7" s="162">
        <f>IF(V$12 &gt; EndDate, 0, IF(AND(V$12 &lt; EndDate, V$13 &gt; EndDate), 1- $L$7, (MIN(V13, EndDate)-V12)/(V13 - (EOMONTH(V13, -1) + 1))))</f>
        <v>1</v>
      </c>
      <c r="W7" s="162">
        <f>IF(W$12 &gt; EndDate, 0, IF(AND(W$12 &lt; EndDate, W$13 &gt; EndDate), 1- $L$7, (MIN(W13, EndDate)-W12)/(W13 - (EOMONTH(W13, -1) + 1))))</f>
        <v>1</v>
      </c>
      <c r="X7" s="162">
        <f>IF(X$12 &gt; EndDate, 0, IF(AND(X$12 &lt; EndDate, X$13 &gt; EndDate), 1- $L$7, (MIN(X13, EndDate)-X12)/(X13 - (EOMONTH(X13, -1) + 1))))</f>
        <v>1</v>
      </c>
      <c r="Y7" s="162">
        <f>IF(Y$12 &gt; EndDate, 0, IF(AND(Y$12 &lt; EndDate, Y$13 &gt; EndDate), 1- $L$7, (MIN(Y13, EndDate)-Y12)/(Y13 - (EOMONTH(Y13, -1) + 1))))</f>
        <v>1</v>
      </c>
      <c r="Z7" s="162">
        <f>IF(Z$12 &gt; EndDate, 0, IF(AND(Z$12 &lt; EndDate, Z$13 &gt; EndDate), 1- $L$7, (MIN(Z13, EndDate)-Z12)/(Z13 - (EOMONTH(Z13, -1) + 1))))</f>
        <v>1</v>
      </c>
      <c r="AA7" s="162">
        <f>IF(AA$12 &gt; EndDate, 0, IF(AND(AA$12 &lt; EndDate, AA$13 &gt; EndDate), 1- $L$7, (MIN(AA13, EndDate)-AA12)/(AA13 - (EOMONTH(AA13, -1) + 1))))</f>
        <v>1</v>
      </c>
      <c r="AB7" s="162">
        <f>IF(AB$12 &gt; EndDate, 0, IF(AND(AB$12 &lt; EndDate, AB$13 &gt; EndDate), 1- $L$7, (MIN(AB13, EndDate)-AB12)/(AB13 - (EOMONTH(AB13, -1) + 1))))</f>
        <v>1</v>
      </c>
      <c r="AC7" s="162">
        <f>IF(AC$12 &gt; EndDate, 0, IF(AND(AC$12 &lt; EndDate, AC$13 &gt; EndDate), 1- $L$7, (MIN(AC13, EndDate)-AC12)/(AC13 - (EOMONTH(AC13, -1) + 1))))</f>
        <v>1</v>
      </c>
      <c r="AD7" s="162">
        <f>IF(AD$12 &gt; EndDate, 0, IF(AND(AD$12 &lt; EndDate, AD$13 &gt; EndDate), 1- $L$7, (MIN(AD13, EndDate)-AD12)/(AD13 - (EOMONTH(AD13, -1) + 1))))</f>
        <v>1</v>
      </c>
      <c r="AE7" s="162">
        <f>IF(AE$12 &gt; EndDate, 0, IF(AND(AE$12 &lt; EndDate, AE$13 &gt; EndDate), 1- $L$7, (MIN(AE13, EndDate)-AE12)/(AE13 - (EOMONTH(AE13, -1) + 1))))</f>
        <v>1</v>
      </c>
      <c r="AF7" s="162">
        <f>IF(AF$12 &gt; EndDate, 0, IF(AND(AF$12 &lt; EndDate, AF$13 &gt; EndDate), 1- $L$7, (MIN(AF13, EndDate)-AF12)/(AF13 - (EOMONTH(AF13, -1) + 1))))</f>
        <v>1</v>
      </c>
      <c r="AG7" s="162">
        <f>IF(AG$12 &gt; EndDate, 0, IF(AND(AG$12 &lt; EndDate, AG$13 &gt; EndDate), 1- $L$7, (MIN(AG13, EndDate)-AG12)/(AG13 - (EOMONTH(AG13, -1) + 1))))</f>
        <v>1</v>
      </c>
      <c r="AH7" s="162">
        <f>IF(AH$12 &gt; EndDate, 0, IF(AND(AH$12 &lt; EndDate, AH$13 &gt; EndDate), 1- $L$7, (MIN(AH13, EndDate)-AH12)/(AH13 - (EOMONTH(AH13, -1) + 1))))</f>
        <v>1</v>
      </c>
      <c r="AI7" s="162">
        <f>IF(AI$12 &gt; EndDate, 0, IF(AND(AI$12 &lt; EndDate, AI$13 &gt; EndDate), 1- $L$7, (MIN(AI13, EndDate)-AI12)/(AI13 - (EOMONTH(AI13, -1) + 1))))</f>
        <v>1</v>
      </c>
      <c r="AJ7" s="162">
        <f>IF(AJ$12 &gt; EndDate, 0, IF(AND(AJ$12 &lt; EndDate, AJ$13 &gt; EndDate), 1- $L$7, (MIN(AJ13, EndDate)-AJ12)/(AJ13 - (EOMONTH(AJ13, -1) + 1))))</f>
        <v>1</v>
      </c>
      <c r="AK7" s="162">
        <f>IF(AK$12 &gt; EndDate, 0, IF(AND(AK$12 &lt; EndDate, AK$13 &gt; EndDate), 1- $L$7, (MIN(AK13, EndDate)-AK12)/(AK13 - (EOMONTH(AK13, -1) + 1))))</f>
        <v>1</v>
      </c>
      <c r="AL7" s="162">
        <f>IF(AL$12 &gt; EndDate, 0, IF(AND(AL$12 &lt; EndDate, AL$13 &gt; EndDate), 1- $L$7, (MIN(AL13, EndDate)-AL12)/(AL13 - (EOMONTH(AL13, -1) + 1))))</f>
        <v>1</v>
      </c>
      <c r="AM7" s="162">
        <f>IF(AM$12 &gt; EndDate, 0, IF(AND(AM$12 &lt; EndDate, AM$13 &gt; EndDate), 1- $L$7, (MIN(AM13, EndDate)-AM12)/(AM13 - (EOMONTH(AM13, -1) + 1))))</f>
        <v>1</v>
      </c>
      <c r="AN7" s="162">
        <f>IF(AN$12 &gt; EndDate, 0, IF(AND(AN$12 &lt; EndDate, AN$13 &gt; EndDate), 1- $L$7, (MIN(AN13, EndDate)-AN12)/(AN13 - (EOMONTH(AN13, -1) + 1))))</f>
        <v>1</v>
      </c>
      <c r="AO7" s="162">
        <f>IF(AO$12 &gt; EndDate, 0, IF(AND(AO$12 &lt; EndDate, AO$13 &gt; EndDate), 1- $L$7, (MIN(AO13, EndDate)-AO12)/(AO13 - (EOMONTH(AO13, -1) + 1))))</f>
        <v>1</v>
      </c>
      <c r="AP7" s="162">
        <f>IF(AP$12 &gt; EndDate, 0, IF(AND(AP$12 &lt; EndDate, AP$13 &gt; EndDate), 1- $L$7, (MIN(AP13, EndDate)-AP12)/(AP13 - (EOMONTH(AP13, -1) + 1))))</f>
        <v>1</v>
      </c>
      <c r="AQ7" s="162">
        <f>IF(AQ$12 &gt; EndDate, 0, IF(AND(AQ$12 &lt; EndDate, AQ$13 &gt; EndDate), 1- $L$7, (MIN(AQ13, EndDate)-AQ12)/(AQ13 - (EOMONTH(AQ13, -1) + 1))))</f>
        <v>1</v>
      </c>
      <c r="AR7" s="162">
        <f>IF(AR$12 &gt; EndDate, 0, IF(AND(AR$12 &lt; EndDate, AR$13 &gt; EndDate), 1- $L$7, (MIN(AR13, EndDate)-AR12)/(AR13 - (EOMONTH(AR13, -1) + 1))))</f>
        <v>1</v>
      </c>
      <c r="AS7" s="162">
        <f>IF(AS$12 &gt; EndDate, 0, IF(AND(AS$12 &lt; EndDate, AS$13 &gt; EndDate), 1- $L$7, (MIN(AS13, EndDate)-AS12)/(AS13 - (EOMONTH(AS13, -1) + 1))))</f>
        <v>1</v>
      </c>
      <c r="AT7" s="162">
        <f>IF(AT$12 &gt; EndDate, 0, IF(AND(AT$12 &lt; EndDate, AT$13 &gt; EndDate), 1- $L$7, (MIN(AT13, EndDate)-AT12)/(AT13 - (EOMONTH(AT13, -1) + 1))))</f>
        <v>1</v>
      </c>
      <c r="AU7" s="162">
        <f>IF(AU$12 &gt; EndDate, 0, IF(AND(AU$12 &lt; EndDate, AU$13 &gt; EndDate), 1- $L$7, (MIN(AU13, EndDate)-AU12)/(AU13 - (EOMONTH(AU13, -1) + 1))))</f>
        <v>1</v>
      </c>
      <c r="AV7" s="162">
        <f>IF(AV$12 &gt; EndDate, 0, IF(AND(AV$12 &lt; EndDate, AV$13 &gt; EndDate), 1- $L$7, (MIN(AV13, EndDate)-AV12)/(AV13 - (EOMONTH(AV13, -1) + 1))))</f>
        <v>1</v>
      </c>
      <c r="AW7" s="162">
        <f>IF(AW$12 &gt; EndDate, 0, IF(AND(AW$12 &lt; EndDate, AW$13 &gt; EndDate), 1- $L$7, (MIN(AW13, EndDate)-AW12)/(AW13 - (EOMONTH(AW13, -1) + 1))))</f>
        <v>1</v>
      </c>
      <c r="AX7" s="162">
        <f>IF(AX$12 &gt; EndDate, 0, IF(AND(AX$12 &lt; EndDate, AX$13 &gt; EndDate), 1- $L$7, (MIN(AX13, EndDate)-AX12)/(AX13 - (EOMONTH(AX13, -1) + 1))))</f>
        <v>1</v>
      </c>
      <c r="AY7" s="162">
        <f>IF(AY$12 &gt; EndDate, 0, IF(AND(AY$12 &lt; EndDate, AY$13 &gt; EndDate), 1- $L$7, (MIN(AY13, EndDate)-AY12)/(AY13 - (EOMONTH(AY13, -1) + 1))))</f>
        <v>1</v>
      </c>
      <c r="AZ7" s="162">
        <f>IF(AZ$12 &gt; EndDate, 0, IF(AND(AZ$12 &lt; EndDate, AZ$13 &gt; EndDate), 1- $L$7, (MIN(AZ13, EndDate)-AZ12)/(AZ13 - (EOMONTH(AZ13, -1) + 1))))</f>
        <v>1</v>
      </c>
      <c r="BA7" s="162">
        <f>IF(BA$12 &gt; EndDate, 0, IF(AND(BA$12 &lt; EndDate, BA$13 &gt; EndDate), 1- $L$7, (MIN(BA13, EndDate)-BA12)/(BA13 - (EOMONTH(BA13, -1) + 1))))</f>
        <v>1</v>
      </c>
      <c r="BB7" s="162">
        <f>IF(BB$12 &gt; EndDate, 0, IF(AND(BB$12 &lt; EndDate, BB$13 &gt; EndDate), 1- $L$7, (MIN(BB13, EndDate)-BB12)/(BB13 - (EOMONTH(BB13, -1) + 1))))</f>
        <v>1</v>
      </c>
      <c r="BC7" s="162">
        <f>IF(BC$12 &gt; EndDate, 0, IF(AND(BC$12 &lt; EndDate, BC$13 &gt; EndDate), 1- $L$7, (MIN(BC13, EndDate)-BC12)/(BC13 - (EOMONTH(BC13, -1) + 1))))</f>
        <v>1</v>
      </c>
      <c r="BD7" s="162">
        <f>IF(BD$12 &gt; EndDate, 0, IF(AND(BD$12 &lt; EndDate, BD$13 &gt; EndDate), 1- $L$7, (MIN(BD13, EndDate)-BD12)/(BD13 - (EOMONTH(BD13, -1) + 1))))</f>
        <v>1</v>
      </c>
      <c r="BE7" s="162">
        <f>IF(BE$12 &gt; EndDate, 0, IF(AND(BE$12 &lt; EndDate, BE$13 &gt; EndDate), 1- $L$7, (MIN(BE13, EndDate)-BE12)/(BE13 - (EOMONTH(BE13, -1) + 1))))</f>
        <v>1</v>
      </c>
      <c r="BF7" s="162">
        <f>IF(BF$12 &gt; EndDate, 0, IF(AND(BF$12 &lt; EndDate, BF$13 &gt; EndDate), 1- $L$7, (MIN(BF13, EndDate)-BF12)/(BF13 - (EOMONTH(BF13, -1) + 1))))</f>
        <v>1</v>
      </c>
      <c r="BG7" s="162">
        <f>IF(BG$12 &gt; EndDate, 0, IF(AND(BG$12 &lt; EndDate, BG$13 &gt; EndDate), 1- $L$7, (MIN(BG13, EndDate)-BG12)/(BG13 - (EOMONTH(BG13, -1) + 1))))</f>
        <v>1</v>
      </c>
      <c r="BH7" s="162">
        <f>IF(BH$12 &gt; EndDate, 0, IF(AND(BH$12 &lt; EndDate, BH$13 &gt; EndDate), 1- $L$7, (MIN(BH13, EndDate)-BH12)/(BH13 - (EOMONTH(BH13, -1) + 1))))</f>
        <v>1</v>
      </c>
      <c r="BI7" s="162">
        <f>IF(BI$12 &gt; EndDate, 0, IF(AND(BI$12 &lt; EndDate, BI$13 &gt; EndDate), 1- $L$7, (MIN(BI13, EndDate)-BI12)/(BI13 - (EOMONTH(BI13, -1) + 1))))</f>
        <v>1</v>
      </c>
      <c r="BJ7" s="162">
        <f>IF(BJ$12 &gt; EndDate, 0, IF(AND(BJ$12 &lt; EndDate, BJ$13 &gt; EndDate), 1- $L$7, (MIN(BJ13, EndDate)-BJ12)/(BJ13 - (EOMONTH(BJ13, -1) + 1))))</f>
        <v>1</v>
      </c>
      <c r="BK7" s="162">
        <f>IF(BK$12 &gt; EndDate, 0, IF(AND(BK$12 &lt; EndDate, BK$13 &gt; EndDate), 1- $L$7, (MIN(BK13, EndDate)-BK12)/(BK13 - (EOMONTH(BK13, -1) + 1))))</f>
        <v>1</v>
      </c>
      <c r="BL7" s="162">
        <f>IF(BL$12 &gt; EndDate, 0, IF(AND(BL$12 &lt; EndDate, BL$13 &gt; EndDate), 1- $L$7, (MIN(BL13, EndDate)-BL12)/(BL13 - (EOMONTH(BL13, -1) + 1))))</f>
        <v>1</v>
      </c>
      <c r="BM7" s="162">
        <f>IF(BM$12 &gt; EndDate, 0, IF(AND(BM$12 &lt; EndDate, BM$13 &gt; EndDate), 1- $L$7, (MIN(BM13, EndDate)-BM12)/(BM13 - (EOMONTH(BM13, -1) + 1))))</f>
        <v>1</v>
      </c>
      <c r="BN7" s="162">
        <f>IF(BN$12 &gt; EndDate, 0, IF(AND(BN$12 &lt; EndDate, BN$13 &gt; EndDate), 1- $L$7, (MIN(BN13, EndDate)-BN12)/(BN13 - (EOMONTH(BN13, -1) + 1))))</f>
        <v>1</v>
      </c>
      <c r="BO7" s="162">
        <f>IF(BO$12 &gt; EndDate, 0, IF(AND(BO$12 &lt; EndDate, BO$13 &gt; EndDate), 1- $L$7, (MIN(BO13, EndDate)-BO12)/(BO13 - (EOMONTH(BO13, -1) + 1))))</f>
        <v>1</v>
      </c>
      <c r="BP7" s="162">
        <f>IF(BP$12 &gt; EndDate, 0, IF(AND(BP$12 &lt; EndDate, BP$13 &gt; EndDate), 1- $L$7, (MIN(BP13, EndDate)-BP12)/(BP13 - (EOMONTH(BP13, -1) + 1))))</f>
        <v>1</v>
      </c>
      <c r="BQ7" s="162">
        <f>IF(BQ$12 &gt; EndDate, 0, IF(AND(BQ$12 &lt; EndDate, BQ$13 &gt; EndDate), 1- $L$7, (MIN(BQ13, EndDate)-BQ12)/(BQ13 - (EOMONTH(BQ13, -1) + 1))))</f>
        <v>1</v>
      </c>
      <c r="BR7" s="162">
        <f>IF(BR$12 &gt; EndDate, 0, IF(AND(BR$12 &lt; EndDate, BR$13 &gt; EndDate), 1- $L$7, (MIN(BR13, EndDate)-BR12)/(BR13 - (EOMONTH(BR13, -1) + 1))))</f>
        <v>1</v>
      </c>
      <c r="BS7" s="162">
        <f>IF(BS$12 &gt; EndDate, 0, IF(AND(BS$12 &lt; EndDate, BS$13 &gt; EndDate), 1- $L$7, (MIN(BS13, EndDate)-BS12)/(BS13 - (EOMONTH(BS13, -1) + 1))))</f>
        <v>1</v>
      </c>
    </row>
    <row r="8" ht="15.75" customHeight="1">
      <c r="A8" s="114"/>
      <c r="B8" s="114"/>
      <c r="C8" s="114"/>
      <c r="D8" s="114"/>
      <c r="E8" s="114"/>
      <c r="F8" s="114"/>
      <c r="G8" s="114"/>
      <c r="H8" s="114"/>
      <c r="I8" s="114"/>
      <c r="J8" s="114"/>
      <c r="K8" s="114" t="s">
        <v>435</v>
      </c>
      <c r="L8" s="114" t="str">
        <f t="array" ref="L8:BS8">TRANSPOSE(Ranges!C4:C63)</f>
        <v>'2. Detailed budget'!$H$14:$H$147</v>
      </c>
      <c r="M8" s="114" t="s">
        <v>436</v>
      </c>
      <c r="N8" s="114" t="s">
        <v>437</v>
      </c>
      <c r="O8" s="114" t="s">
        <v>438</v>
      </c>
      <c r="P8" s="114" t="s">
        <v>439</v>
      </c>
      <c r="Q8" s="114" t="s">
        <v>440</v>
      </c>
      <c r="R8" s="114" t="s">
        <v>441</v>
      </c>
      <c r="S8" s="114" t="s">
        <v>442</v>
      </c>
      <c r="T8" s="114" t="s">
        <v>443</v>
      </c>
      <c r="U8" s="114" t="s">
        <v>444</v>
      </c>
      <c r="V8" s="114" t="s">
        <v>445</v>
      </c>
      <c r="W8" s="114" t="s">
        <v>446</v>
      </c>
      <c r="X8" s="114" t="s">
        <v>447</v>
      </c>
      <c r="Y8" s="114" t="s">
        <v>448</v>
      </c>
      <c r="Z8" s="114" t="s">
        <v>449</v>
      </c>
      <c r="AA8" s="114" t="s">
        <v>450</v>
      </c>
      <c r="AB8" s="114" t="s">
        <v>451</v>
      </c>
      <c r="AC8" s="114" t="s">
        <v>452</v>
      </c>
      <c r="AD8" s="114" t="s">
        <v>453</v>
      </c>
      <c r="AE8" s="114" t="s">
        <v>454</v>
      </c>
      <c r="AF8" s="114" t="s">
        <v>455</v>
      </c>
      <c r="AG8" s="114" t="s">
        <v>456</v>
      </c>
      <c r="AH8" s="114" t="s">
        <v>457</v>
      </c>
      <c r="AI8" s="114" t="s">
        <v>458</v>
      </c>
      <c r="AJ8" s="114" t="s">
        <v>459</v>
      </c>
      <c r="AK8" s="114" t="s">
        <v>460</v>
      </c>
      <c r="AL8" s="114" t="s">
        <v>461</v>
      </c>
      <c r="AM8" s="114" t="s">
        <v>462</v>
      </c>
      <c r="AN8" s="114" t="s">
        <v>463</v>
      </c>
      <c r="AO8" s="114" t="s">
        <v>464</v>
      </c>
      <c r="AP8" s="114" t="s">
        <v>465</v>
      </c>
      <c r="AQ8" s="114" t="s">
        <v>466</v>
      </c>
      <c r="AR8" s="114" t="s">
        <v>467</v>
      </c>
      <c r="AS8" s="114" t="s">
        <v>468</v>
      </c>
      <c r="AT8" s="114" t="s">
        <v>469</v>
      </c>
      <c r="AU8" s="114" t="s">
        <v>470</v>
      </c>
      <c r="AV8" s="114" t="s">
        <v>471</v>
      </c>
      <c r="AW8" s="114" t="s">
        <v>472</v>
      </c>
      <c r="AX8" s="114" t="s">
        <v>473</v>
      </c>
      <c r="AY8" s="114" t="s">
        <v>474</v>
      </c>
      <c r="AZ8" s="114" t="s">
        <v>475</v>
      </c>
      <c r="BA8" s="114" t="s">
        <v>476</v>
      </c>
      <c r="BB8" s="114" t="s">
        <v>477</v>
      </c>
      <c r="BC8" s="114" t="s">
        <v>478</v>
      </c>
      <c r="BD8" s="114" t="s">
        <v>479</v>
      </c>
      <c r="BE8" s="114" t="s">
        <v>480</v>
      </c>
      <c r="BF8" s="114" t="s">
        <v>481</v>
      </c>
      <c r="BG8" s="114" t="s">
        <v>482</v>
      </c>
      <c r="BH8" s="114" t="s">
        <v>483</v>
      </c>
      <c r="BI8" s="114" t="s">
        <v>484</v>
      </c>
      <c r="BJ8" s="114" t="s">
        <v>485</v>
      </c>
      <c r="BK8" s="114" t="s">
        <v>486</v>
      </c>
      <c r="BL8" s="114" t="s">
        <v>487</v>
      </c>
      <c r="BM8" s="114" t="s">
        <v>488</v>
      </c>
      <c r="BN8" s="114" t="s">
        <v>489</v>
      </c>
      <c r="BO8" s="114" t="s">
        <v>490</v>
      </c>
      <c r="BP8" s="114" t="s">
        <v>491</v>
      </c>
      <c r="BQ8" s="114" t="s">
        <v>492</v>
      </c>
      <c r="BR8" s="114" t="s">
        <v>493</v>
      </c>
      <c r="BS8" s="114" t="s">
        <v>494</v>
      </c>
    </row>
    <row r="9" ht="15.75" customHeight="1">
      <c r="A9" s="114"/>
      <c r="B9" s="114"/>
      <c r="C9" s="114"/>
      <c r="D9" s="163"/>
      <c r="E9" s="114"/>
      <c r="F9" s="114"/>
      <c r="G9" s="114"/>
      <c r="H9" s="114"/>
      <c r="I9" s="114"/>
      <c r="J9" s="114"/>
      <c r="K9" s="114" t="s">
        <v>202</v>
      </c>
      <c r="L9" s="114" t="str">
        <f t="array" ref="L9:BS9">TRANSPOSE(Ranges!D4:D63)</f>
        <v>'2. Detailed budget'!$H$14:$H$147</v>
      </c>
      <c r="M9" s="114" t="s">
        <v>495</v>
      </c>
      <c r="N9" s="114" t="s">
        <v>495</v>
      </c>
      <c r="O9" s="114" t="s">
        <v>436</v>
      </c>
      <c r="P9" s="114" t="s">
        <v>436</v>
      </c>
      <c r="Q9" s="114" t="s">
        <v>436</v>
      </c>
      <c r="R9" s="114" t="s">
        <v>437</v>
      </c>
      <c r="S9" s="114" t="s">
        <v>437</v>
      </c>
      <c r="T9" s="114" t="s">
        <v>437</v>
      </c>
      <c r="U9" s="114" t="s">
        <v>438</v>
      </c>
      <c r="V9" s="114" t="s">
        <v>438</v>
      </c>
      <c r="W9" s="114" t="s">
        <v>438</v>
      </c>
      <c r="X9" s="114" t="s">
        <v>439</v>
      </c>
      <c r="Y9" s="114" t="s">
        <v>439</v>
      </c>
      <c r="Z9" s="114" t="s">
        <v>439</v>
      </c>
      <c r="AA9" s="114" t="s">
        <v>440</v>
      </c>
      <c r="AB9" s="114" t="s">
        <v>440</v>
      </c>
      <c r="AC9" s="114" t="s">
        <v>440</v>
      </c>
      <c r="AD9" s="114" t="s">
        <v>441</v>
      </c>
      <c r="AE9" s="114" t="s">
        <v>441</v>
      </c>
      <c r="AF9" s="114" t="s">
        <v>441</v>
      </c>
      <c r="AG9" s="114" t="s">
        <v>442</v>
      </c>
      <c r="AH9" s="114" t="s">
        <v>442</v>
      </c>
      <c r="AI9" s="114" t="s">
        <v>442</v>
      </c>
      <c r="AJ9" s="114" t="s">
        <v>443</v>
      </c>
      <c r="AK9" s="114" t="s">
        <v>443</v>
      </c>
      <c r="AL9" s="114" t="s">
        <v>443</v>
      </c>
      <c r="AM9" s="114" t="s">
        <v>444</v>
      </c>
      <c r="AN9" s="114" t="s">
        <v>444</v>
      </c>
      <c r="AO9" s="114" t="s">
        <v>444</v>
      </c>
      <c r="AP9" s="114" t="s">
        <v>445</v>
      </c>
      <c r="AQ9" s="114" t="s">
        <v>445</v>
      </c>
      <c r="AR9" s="114" t="s">
        <v>445</v>
      </c>
      <c r="AS9" s="114" t="s">
        <v>446</v>
      </c>
      <c r="AT9" s="114" t="s">
        <v>446</v>
      </c>
      <c r="AU9" s="114" t="s">
        <v>446</v>
      </c>
      <c r="AV9" s="114" t="s">
        <v>447</v>
      </c>
      <c r="AW9" s="114" t="s">
        <v>447</v>
      </c>
      <c r="AX9" s="114" t="s">
        <v>447</v>
      </c>
      <c r="AY9" s="114" t="s">
        <v>448</v>
      </c>
      <c r="AZ9" s="114" t="s">
        <v>448</v>
      </c>
      <c r="BA9" s="114" t="s">
        <v>448</v>
      </c>
      <c r="BB9" s="114" t="s">
        <v>449</v>
      </c>
      <c r="BC9" s="114" t="s">
        <v>449</v>
      </c>
      <c r="BD9" s="114" t="s">
        <v>449</v>
      </c>
      <c r="BE9" s="114" t="s">
        <v>450</v>
      </c>
      <c r="BF9" s="114" t="s">
        <v>450</v>
      </c>
      <c r="BG9" s="114" t="s">
        <v>450</v>
      </c>
      <c r="BH9" s="114" t="s">
        <v>451</v>
      </c>
      <c r="BI9" s="114" t="s">
        <v>451</v>
      </c>
      <c r="BJ9" s="114" t="s">
        <v>451</v>
      </c>
      <c r="BK9" s="114" t="s">
        <v>452</v>
      </c>
      <c r="BL9" s="114" t="s">
        <v>452</v>
      </c>
      <c r="BM9" s="114" t="s">
        <v>452</v>
      </c>
      <c r="BN9" s="114" t="s">
        <v>453</v>
      </c>
      <c r="BO9" s="114" t="s">
        <v>453</v>
      </c>
      <c r="BP9" s="114" t="s">
        <v>453</v>
      </c>
      <c r="BQ9" s="114" t="s">
        <v>454</v>
      </c>
      <c r="BR9" s="114" t="s">
        <v>454</v>
      </c>
      <c r="BS9" s="114" t="s">
        <v>454</v>
      </c>
    </row>
    <row r="10" ht="15.75" customHeight="1">
      <c r="A10" s="114"/>
      <c r="B10" s="114"/>
      <c r="C10" s="114"/>
      <c r="D10" s="163"/>
      <c r="E10" s="114"/>
      <c r="F10" s="114"/>
      <c r="G10" s="114"/>
      <c r="H10" s="114"/>
      <c r="I10" s="114"/>
      <c r="J10" s="114"/>
      <c r="K10" s="114" t="s">
        <v>80</v>
      </c>
      <c r="L10" s="114" t="str">
        <f t="array" ref="L10:BS10">TRANSPOSE(Ranges!E4:E63)</f>
        <v>'2. Detailed budget'!$H$14:$H$147</v>
      </c>
      <c r="M10" s="114" t="s">
        <v>495</v>
      </c>
      <c r="N10" s="114" t="s">
        <v>495</v>
      </c>
      <c r="O10" s="114" t="s">
        <v>495</v>
      </c>
      <c r="P10" s="114" t="s">
        <v>495</v>
      </c>
      <c r="Q10" s="114" t="s">
        <v>495</v>
      </c>
      <c r="R10" s="114" t="s">
        <v>495</v>
      </c>
      <c r="S10" s="114" t="s">
        <v>495</v>
      </c>
      <c r="T10" s="114" t="s">
        <v>495</v>
      </c>
      <c r="U10" s="114" t="s">
        <v>495</v>
      </c>
      <c r="V10" s="114" t="s">
        <v>495</v>
      </c>
      <c r="W10" s="114" t="s">
        <v>495</v>
      </c>
      <c r="X10" s="114" t="s">
        <v>436</v>
      </c>
      <c r="Y10" s="114" t="s">
        <v>436</v>
      </c>
      <c r="Z10" s="114" t="s">
        <v>436</v>
      </c>
      <c r="AA10" s="114" t="s">
        <v>436</v>
      </c>
      <c r="AB10" s="114" t="s">
        <v>436</v>
      </c>
      <c r="AC10" s="114" t="s">
        <v>436</v>
      </c>
      <c r="AD10" s="114" t="s">
        <v>436</v>
      </c>
      <c r="AE10" s="114" t="s">
        <v>436</v>
      </c>
      <c r="AF10" s="114" t="s">
        <v>436</v>
      </c>
      <c r="AG10" s="114" t="s">
        <v>436</v>
      </c>
      <c r="AH10" s="114" t="s">
        <v>436</v>
      </c>
      <c r="AI10" s="114" t="s">
        <v>436</v>
      </c>
      <c r="AJ10" s="114" t="s">
        <v>437</v>
      </c>
      <c r="AK10" s="114" t="s">
        <v>437</v>
      </c>
      <c r="AL10" s="114" t="s">
        <v>437</v>
      </c>
      <c r="AM10" s="114" t="s">
        <v>437</v>
      </c>
      <c r="AN10" s="114" t="s">
        <v>437</v>
      </c>
      <c r="AO10" s="114" t="s">
        <v>437</v>
      </c>
      <c r="AP10" s="114" t="s">
        <v>437</v>
      </c>
      <c r="AQ10" s="114" t="s">
        <v>437</v>
      </c>
      <c r="AR10" s="114" t="s">
        <v>437</v>
      </c>
      <c r="AS10" s="114" t="s">
        <v>437</v>
      </c>
      <c r="AT10" s="114" t="s">
        <v>437</v>
      </c>
      <c r="AU10" s="114" t="s">
        <v>437</v>
      </c>
      <c r="AV10" s="114" t="s">
        <v>438</v>
      </c>
      <c r="AW10" s="114" t="s">
        <v>438</v>
      </c>
      <c r="AX10" s="114" t="s">
        <v>438</v>
      </c>
      <c r="AY10" s="114" t="s">
        <v>438</v>
      </c>
      <c r="AZ10" s="114" t="s">
        <v>438</v>
      </c>
      <c r="BA10" s="114" t="s">
        <v>438</v>
      </c>
      <c r="BB10" s="114" t="s">
        <v>438</v>
      </c>
      <c r="BC10" s="114" t="s">
        <v>438</v>
      </c>
      <c r="BD10" s="114" t="s">
        <v>438</v>
      </c>
      <c r="BE10" s="114" t="s">
        <v>438</v>
      </c>
      <c r="BF10" s="114" t="s">
        <v>438</v>
      </c>
      <c r="BG10" s="114" t="s">
        <v>438</v>
      </c>
      <c r="BH10" s="114" t="s">
        <v>439</v>
      </c>
      <c r="BI10" s="114" t="s">
        <v>439</v>
      </c>
      <c r="BJ10" s="114" t="s">
        <v>439</v>
      </c>
      <c r="BK10" s="114" t="s">
        <v>439</v>
      </c>
      <c r="BL10" s="114" t="s">
        <v>439</v>
      </c>
      <c r="BM10" s="114" t="s">
        <v>439</v>
      </c>
      <c r="BN10" s="114" t="s">
        <v>439</v>
      </c>
      <c r="BO10" s="114" t="s">
        <v>439</v>
      </c>
      <c r="BP10" s="114" t="s">
        <v>439</v>
      </c>
      <c r="BQ10" s="114" t="s">
        <v>439</v>
      </c>
      <c r="BR10" s="114" t="s">
        <v>439</v>
      </c>
      <c r="BS10" s="114" t="s">
        <v>439</v>
      </c>
    </row>
    <row r="11" ht="15.75" customHeight="1">
      <c r="A11" s="114"/>
      <c r="B11" s="114"/>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c r="AV11" s="114"/>
      <c r="AW11" s="114"/>
      <c r="AX11" s="114"/>
      <c r="AY11" s="114"/>
      <c r="AZ11" s="114"/>
      <c r="BA11" s="114"/>
      <c r="BB11" s="114"/>
      <c r="BC11" s="114"/>
      <c r="BD11" s="114"/>
      <c r="BE11" s="114"/>
      <c r="BF11" s="114"/>
      <c r="BG11" s="114"/>
      <c r="BH11" s="114"/>
      <c r="BI11" s="114"/>
      <c r="BJ11" s="114"/>
      <c r="BK11" s="114"/>
      <c r="BL11" s="114"/>
      <c r="BM11" s="114"/>
      <c r="BN11" s="114"/>
      <c r="BO11" s="114"/>
      <c r="BP11" s="114"/>
      <c r="BQ11" s="114"/>
      <c r="BR11" s="114"/>
      <c r="BS11" s="114"/>
    </row>
    <row r="12" ht="15.75" customHeight="1">
      <c r="A12" s="54"/>
      <c r="B12" s="54" t="s">
        <v>496</v>
      </c>
      <c r="C12" s="54" t="s">
        <v>497</v>
      </c>
      <c r="D12" s="54" t="s">
        <v>498</v>
      </c>
      <c r="E12" s="164"/>
      <c r="F12" s="165" t="s">
        <v>499</v>
      </c>
      <c r="G12" s="164"/>
      <c r="H12" s="164"/>
      <c r="I12" s="164"/>
      <c r="J12" s="166"/>
      <c r="K12" s="164"/>
      <c r="L12" s="167">
        <f>StartDate</f>
        <v>45901</v>
      </c>
      <c r="M12" s="167">
        <f t="shared" ref="M12:BS12" si="1">L13+1</f>
        <v>45931</v>
      </c>
      <c r="N12" s="167">
        <f t="shared" si="1"/>
        <v>45962</v>
      </c>
      <c r="O12" s="167">
        <f t="shared" si="1"/>
        <v>45992</v>
      </c>
      <c r="P12" s="167">
        <f t="shared" si="1"/>
        <v>46023</v>
      </c>
      <c r="Q12" s="167">
        <f t="shared" si="1"/>
        <v>46054</v>
      </c>
      <c r="R12" s="167">
        <f t="shared" si="1"/>
        <v>46082</v>
      </c>
      <c r="S12" s="167">
        <f t="shared" si="1"/>
        <v>46113</v>
      </c>
      <c r="T12" s="167">
        <f t="shared" si="1"/>
        <v>46143</v>
      </c>
      <c r="U12" s="167">
        <f t="shared" si="1"/>
        <v>46174</v>
      </c>
      <c r="V12" s="167">
        <f t="shared" si="1"/>
        <v>46204</v>
      </c>
      <c r="W12" s="167">
        <f t="shared" si="1"/>
        <v>46235</v>
      </c>
      <c r="X12" s="167">
        <f t="shared" si="1"/>
        <v>46266</v>
      </c>
      <c r="Y12" s="167">
        <f t="shared" si="1"/>
        <v>46296</v>
      </c>
      <c r="Z12" s="167">
        <f t="shared" si="1"/>
        <v>46327</v>
      </c>
      <c r="AA12" s="167">
        <f t="shared" si="1"/>
        <v>46357</v>
      </c>
      <c r="AB12" s="167">
        <f t="shared" si="1"/>
        <v>46388</v>
      </c>
      <c r="AC12" s="167">
        <f t="shared" si="1"/>
        <v>46419</v>
      </c>
      <c r="AD12" s="167">
        <f t="shared" si="1"/>
        <v>46447</v>
      </c>
      <c r="AE12" s="167">
        <f t="shared" si="1"/>
        <v>46478</v>
      </c>
      <c r="AF12" s="167">
        <f t="shared" si="1"/>
        <v>46508</v>
      </c>
      <c r="AG12" s="167">
        <f t="shared" si="1"/>
        <v>46539</v>
      </c>
      <c r="AH12" s="167">
        <f t="shared" si="1"/>
        <v>46569</v>
      </c>
      <c r="AI12" s="167">
        <f t="shared" si="1"/>
        <v>46600</v>
      </c>
      <c r="AJ12" s="167">
        <f t="shared" si="1"/>
        <v>46631</v>
      </c>
      <c r="AK12" s="167">
        <f t="shared" si="1"/>
        <v>46661</v>
      </c>
      <c r="AL12" s="167">
        <f t="shared" si="1"/>
        <v>46692</v>
      </c>
      <c r="AM12" s="167">
        <f t="shared" si="1"/>
        <v>46722</v>
      </c>
      <c r="AN12" s="167">
        <f t="shared" si="1"/>
        <v>46753</v>
      </c>
      <c r="AO12" s="167">
        <f t="shared" si="1"/>
        <v>46784</v>
      </c>
      <c r="AP12" s="167">
        <f t="shared" si="1"/>
        <v>46813</v>
      </c>
      <c r="AQ12" s="167">
        <f t="shared" si="1"/>
        <v>46844</v>
      </c>
      <c r="AR12" s="167">
        <f t="shared" si="1"/>
        <v>46874</v>
      </c>
      <c r="AS12" s="167">
        <f t="shared" si="1"/>
        <v>46905</v>
      </c>
      <c r="AT12" s="167">
        <f t="shared" si="1"/>
        <v>46935</v>
      </c>
      <c r="AU12" s="167">
        <f t="shared" si="1"/>
        <v>46966</v>
      </c>
      <c r="AV12" s="167">
        <f t="shared" si="1"/>
        <v>46997</v>
      </c>
      <c r="AW12" s="167">
        <f t="shared" si="1"/>
        <v>47027</v>
      </c>
      <c r="AX12" s="167">
        <f t="shared" si="1"/>
        <v>47058</v>
      </c>
      <c r="AY12" s="167">
        <f t="shared" si="1"/>
        <v>47088</v>
      </c>
      <c r="AZ12" s="167">
        <f t="shared" si="1"/>
        <v>47119</v>
      </c>
      <c r="BA12" s="167">
        <f t="shared" si="1"/>
        <v>47150</v>
      </c>
      <c r="BB12" s="167">
        <f t="shared" si="1"/>
        <v>47178</v>
      </c>
      <c r="BC12" s="167">
        <f t="shared" si="1"/>
        <v>47209</v>
      </c>
      <c r="BD12" s="167">
        <f t="shared" si="1"/>
        <v>47239</v>
      </c>
      <c r="BE12" s="167">
        <f t="shared" si="1"/>
        <v>47270</v>
      </c>
      <c r="BF12" s="167">
        <f t="shared" si="1"/>
        <v>47300</v>
      </c>
      <c r="BG12" s="167">
        <f t="shared" si="1"/>
        <v>47331</v>
      </c>
      <c r="BH12" s="167">
        <f t="shared" si="1"/>
        <v>47362</v>
      </c>
      <c r="BI12" s="167">
        <f t="shared" si="1"/>
        <v>47392</v>
      </c>
      <c r="BJ12" s="167">
        <f t="shared" si="1"/>
        <v>47423</v>
      </c>
      <c r="BK12" s="167">
        <f t="shared" si="1"/>
        <v>47453</v>
      </c>
      <c r="BL12" s="167">
        <f t="shared" si="1"/>
        <v>47484</v>
      </c>
      <c r="BM12" s="167">
        <f t="shared" si="1"/>
        <v>47515</v>
      </c>
      <c r="BN12" s="167">
        <f t="shared" si="1"/>
        <v>47543</v>
      </c>
      <c r="BO12" s="167">
        <f t="shared" si="1"/>
        <v>47574</v>
      </c>
      <c r="BP12" s="167">
        <f t="shared" si="1"/>
        <v>47604</v>
      </c>
      <c r="BQ12" s="167">
        <f t="shared" si="1"/>
        <v>47635</v>
      </c>
      <c r="BR12" s="167">
        <f t="shared" si="1"/>
        <v>47665</v>
      </c>
      <c r="BS12" s="167">
        <f t="shared" si="1"/>
        <v>47696</v>
      </c>
    </row>
    <row r="13" ht="15.75" customHeight="1">
      <c r="A13" s="168"/>
      <c r="B13" s="163">
        <f>SUM(L16:BS256)</f>
        <v>0</v>
      </c>
      <c r="C13" s="163">
        <f>'3. Cost Summary'!I29</f>
        <v>0</v>
      </c>
      <c r="D13" s="163">
        <f>ROUND(C13-B13, 1)</f>
        <v>0</v>
      </c>
      <c r="E13" s="164"/>
      <c r="F13" s="165" t="str">
        <f>AddToBudget</f>
        <v>No</v>
      </c>
      <c r="G13" s="169"/>
      <c r="H13" s="169"/>
      <c r="I13" s="169"/>
      <c r="J13" s="166"/>
      <c r="K13" s="164"/>
      <c r="L13" s="167">
        <f t="shared" ref="L13:BS13" si="2">EOMONTH(L12,1-1)</f>
        <v>45930</v>
      </c>
      <c r="M13" s="167">
        <f t="shared" si="2"/>
        <v>45961</v>
      </c>
      <c r="N13" s="167">
        <f t="shared" si="2"/>
        <v>45991</v>
      </c>
      <c r="O13" s="167">
        <f t="shared" si="2"/>
        <v>46022</v>
      </c>
      <c r="P13" s="167">
        <f t="shared" si="2"/>
        <v>46053</v>
      </c>
      <c r="Q13" s="167">
        <f t="shared" si="2"/>
        <v>46081</v>
      </c>
      <c r="R13" s="167">
        <f t="shared" si="2"/>
        <v>46112</v>
      </c>
      <c r="S13" s="167">
        <f t="shared" si="2"/>
        <v>46142</v>
      </c>
      <c r="T13" s="167">
        <f t="shared" si="2"/>
        <v>46173</v>
      </c>
      <c r="U13" s="167">
        <f t="shared" si="2"/>
        <v>46203</v>
      </c>
      <c r="V13" s="167">
        <f t="shared" si="2"/>
        <v>46234</v>
      </c>
      <c r="W13" s="167">
        <f t="shared" si="2"/>
        <v>46265</v>
      </c>
      <c r="X13" s="167">
        <f t="shared" si="2"/>
        <v>46295</v>
      </c>
      <c r="Y13" s="167">
        <f t="shared" si="2"/>
        <v>46326</v>
      </c>
      <c r="Z13" s="167">
        <f t="shared" si="2"/>
        <v>46356</v>
      </c>
      <c r="AA13" s="167">
        <f t="shared" si="2"/>
        <v>46387</v>
      </c>
      <c r="AB13" s="167">
        <f t="shared" si="2"/>
        <v>46418</v>
      </c>
      <c r="AC13" s="167">
        <f t="shared" si="2"/>
        <v>46446</v>
      </c>
      <c r="AD13" s="167">
        <f t="shared" si="2"/>
        <v>46477</v>
      </c>
      <c r="AE13" s="167">
        <f t="shared" si="2"/>
        <v>46507</v>
      </c>
      <c r="AF13" s="167">
        <f t="shared" si="2"/>
        <v>46538</v>
      </c>
      <c r="AG13" s="167">
        <f t="shared" si="2"/>
        <v>46568</v>
      </c>
      <c r="AH13" s="167">
        <f t="shared" si="2"/>
        <v>46599</v>
      </c>
      <c r="AI13" s="167">
        <f t="shared" si="2"/>
        <v>46630</v>
      </c>
      <c r="AJ13" s="167">
        <f t="shared" si="2"/>
        <v>46660</v>
      </c>
      <c r="AK13" s="167">
        <f t="shared" si="2"/>
        <v>46691</v>
      </c>
      <c r="AL13" s="167">
        <f t="shared" si="2"/>
        <v>46721</v>
      </c>
      <c r="AM13" s="167">
        <f t="shared" si="2"/>
        <v>46752</v>
      </c>
      <c r="AN13" s="167">
        <f t="shared" si="2"/>
        <v>46783</v>
      </c>
      <c r="AO13" s="167">
        <f t="shared" si="2"/>
        <v>46812</v>
      </c>
      <c r="AP13" s="167">
        <f t="shared" si="2"/>
        <v>46843</v>
      </c>
      <c r="AQ13" s="167">
        <f t="shared" si="2"/>
        <v>46873</v>
      </c>
      <c r="AR13" s="167">
        <f t="shared" si="2"/>
        <v>46904</v>
      </c>
      <c r="AS13" s="167">
        <f t="shared" si="2"/>
        <v>46934</v>
      </c>
      <c r="AT13" s="167">
        <f t="shared" si="2"/>
        <v>46965</v>
      </c>
      <c r="AU13" s="167">
        <f t="shared" si="2"/>
        <v>46996</v>
      </c>
      <c r="AV13" s="167">
        <f t="shared" si="2"/>
        <v>47026</v>
      </c>
      <c r="AW13" s="167">
        <f t="shared" si="2"/>
        <v>47057</v>
      </c>
      <c r="AX13" s="167">
        <f t="shared" si="2"/>
        <v>47087</v>
      </c>
      <c r="AY13" s="167">
        <f t="shared" si="2"/>
        <v>47118</v>
      </c>
      <c r="AZ13" s="167">
        <f t="shared" si="2"/>
        <v>47149</v>
      </c>
      <c r="BA13" s="167">
        <f t="shared" si="2"/>
        <v>47177</v>
      </c>
      <c r="BB13" s="167">
        <f t="shared" si="2"/>
        <v>47208</v>
      </c>
      <c r="BC13" s="167">
        <f t="shared" si="2"/>
        <v>47238</v>
      </c>
      <c r="BD13" s="167">
        <f t="shared" si="2"/>
        <v>47269</v>
      </c>
      <c r="BE13" s="167">
        <f t="shared" si="2"/>
        <v>47299</v>
      </c>
      <c r="BF13" s="167">
        <f t="shared" si="2"/>
        <v>47330</v>
      </c>
      <c r="BG13" s="167">
        <f t="shared" si="2"/>
        <v>47361</v>
      </c>
      <c r="BH13" s="167">
        <f t="shared" si="2"/>
        <v>47391</v>
      </c>
      <c r="BI13" s="167">
        <f t="shared" si="2"/>
        <v>47422</v>
      </c>
      <c r="BJ13" s="167">
        <f t="shared" si="2"/>
        <v>47452</v>
      </c>
      <c r="BK13" s="167">
        <f t="shared" si="2"/>
        <v>47483</v>
      </c>
      <c r="BL13" s="167">
        <f t="shared" si="2"/>
        <v>47514</v>
      </c>
      <c r="BM13" s="167">
        <f t="shared" si="2"/>
        <v>47542</v>
      </c>
      <c r="BN13" s="167">
        <f t="shared" si="2"/>
        <v>47573</v>
      </c>
      <c r="BO13" s="167">
        <f t="shared" si="2"/>
        <v>47603</v>
      </c>
      <c r="BP13" s="167">
        <f t="shared" si="2"/>
        <v>47634</v>
      </c>
      <c r="BQ13" s="167">
        <f t="shared" si="2"/>
        <v>47664</v>
      </c>
      <c r="BR13" s="167">
        <f t="shared" si="2"/>
        <v>47695</v>
      </c>
      <c r="BS13" s="167">
        <f t="shared" si="2"/>
        <v>47726</v>
      </c>
    </row>
    <row r="14" ht="15.75" customHeight="1">
      <c r="A14" s="15"/>
      <c r="B14" s="15"/>
      <c r="C14" s="15"/>
      <c r="D14" s="15"/>
      <c r="E14" s="15"/>
      <c r="F14" s="15"/>
      <c r="G14" s="15"/>
      <c r="H14" s="15"/>
      <c r="I14" s="15"/>
      <c r="J14" s="15"/>
      <c r="K14" s="15"/>
      <c r="L14" s="170" t="str">
        <f>IF(StartDate="","",IF(MONTH(L13)&gt;3,"FY"&amp;YEAR(L13)-2000&amp;"/"&amp;YEAR(L13)-2000+1,"FY"&amp;YEAR(L13)-2000-1&amp;"/"&amp;YEAR(L13)-2000))</f>
        <v>FY25/26</v>
      </c>
      <c r="M14" s="170" t="str">
        <f>IF(StartDate="","",IF(MONTH(M13)&gt;3,"FY"&amp;YEAR(M13)-2000&amp;"/"&amp;YEAR(M13)-2000+1,"FY"&amp;YEAR(M13)-2000-1&amp;"/"&amp;YEAR(M13)-2000))</f>
        <v>FY25/26</v>
      </c>
      <c r="N14" s="170" t="str">
        <f>IF(StartDate="","",IF(MONTH(N13)&gt;3,"FY"&amp;YEAR(N13)-2000&amp;"/"&amp;YEAR(N13)-2000+1,"FY"&amp;YEAR(N13)-2000-1&amp;"/"&amp;YEAR(N13)-2000))</f>
        <v>FY25/26</v>
      </c>
      <c r="O14" s="170" t="str">
        <f>IF(StartDate="","",IF(MONTH(O13)&gt;3,"FY"&amp;YEAR(O13)-2000&amp;"/"&amp;YEAR(O13)-2000+1,"FY"&amp;YEAR(O13)-2000-1&amp;"/"&amp;YEAR(O13)-2000))</f>
        <v>FY25/26</v>
      </c>
      <c r="P14" s="170" t="str">
        <f>IF(StartDate="","",IF(MONTH(P13)&gt;3,"FY"&amp;YEAR(P13)-2000&amp;"/"&amp;YEAR(P13)-2000+1,"FY"&amp;YEAR(P13)-2000-1&amp;"/"&amp;YEAR(P13)-2000))</f>
        <v>FY25/26</v>
      </c>
      <c r="Q14" s="170" t="str">
        <f>IF(StartDate="","",IF(MONTH(Q13)&gt;3,"FY"&amp;YEAR(Q13)-2000&amp;"/"&amp;YEAR(Q13)-2000+1,"FY"&amp;YEAR(Q13)-2000-1&amp;"/"&amp;YEAR(Q13)-2000))</f>
        <v>FY25/26</v>
      </c>
      <c r="R14" s="170" t="str">
        <f>IF(StartDate="","",IF(MONTH(R13)&gt;3,"FY"&amp;YEAR(R13)-2000&amp;"/"&amp;YEAR(R13)-2000+1,"FY"&amp;YEAR(R13)-2000-1&amp;"/"&amp;YEAR(R13)-2000))</f>
        <v>FY25/26</v>
      </c>
      <c r="S14" s="170" t="str">
        <f>IF(StartDate="","",IF(MONTH(S13)&gt;3,"FY"&amp;YEAR(S13)-2000&amp;"/"&amp;YEAR(S13)-2000+1,"FY"&amp;YEAR(S13)-2000-1&amp;"/"&amp;YEAR(S13)-2000))</f>
        <v>FY26/27</v>
      </c>
      <c r="T14" s="170" t="str">
        <f>IF(StartDate="","",IF(MONTH(T13)&gt;3,"FY"&amp;YEAR(T13)-2000&amp;"/"&amp;YEAR(T13)-2000+1,"FY"&amp;YEAR(T13)-2000-1&amp;"/"&amp;YEAR(T13)-2000))</f>
        <v>FY26/27</v>
      </c>
      <c r="U14" s="170" t="str">
        <f>IF(StartDate="","",IF(MONTH(U13)&gt;3,"FY"&amp;YEAR(U13)-2000&amp;"/"&amp;YEAR(U13)-2000+1,"FY"&amp;YEAR(U13)-2000-1&amp;"/"&amp;YEAR(U13)-2000))</f>
        <v>FY26/27</v>
      </c>
      <c r="V14" s="170" t="str">
        <f>IF(StartDate="","",IF(MONTH(V13)&gt;3,"FY"&amp;YEAR(V13)-2000&amp;"/"&amp;YEAR(V13)-2000+1,"FY"&amp;YEAR(V13)-2000-1&amp;"/"&amp;YEAR(V13)-2000))</f>
        <v>FY26/27</v>
      </c>
      <c r="W14" s="170" t="str">
        <f>IF(StartDate="","",IF(MONTH(W13)&gt;3,"FY"&amp;YEAR(W13)-2000&amp;"/"&amp;YEAR(W13)-2000+1,"FY"&amp;YEAR(W13)-2000-1&amp;"/"&amp;YEAR(W13)-2000))</f>
        <v>FY26/27</v>
      </c>
      <c r="X14" s="170" t="str">
        <f>IF(StartDate="","",IF(MONTH(X13)&gt;3,"FY"&amp;YEAR(X13)-2000&amp;"/"&amp;YEAR(X13)-2000+1,"FY"&amp;YEAR(X13)-2000-1&amp;"/"&amp;YEAR(X13)-2000))</f>
        <v>FY26/27</v>
      </c>
      <c r="Y14" s="170" t="str">
        <f>IF(StartDate="","",IF(MONTH(Y13)&gt;3,"FY"&amp;YEAR(Y13)-2000&amp;"/"&amp;YEAR(Y13)-2000+1,"FY"&amp;YEAR(Y13)-2000-1&amp;"/"&amp;YEAR(Y13)-2000))</f>
        <v>FY26/27</v>
      </c>
      <c r="Z14" s="170" t="str">
        <f>IF(StartDate="","",IF(MONTH(Z13)&gt;3,"FY"&amp;YEAR(Z13)-2000&amp;"/"&amp;YEAR(Z13)-2000+1,"FY"&amp;YEAR(Z13)-2000-1&amp;"/"&amp;YEAR(Z13)-2000))</f>
        <v>FY26/27</v>
      </c>
      <c r="AA14" s="170" t="str">
        <f>IF(StartDate="","",IF(MONTH(AA13)&gt;3,"FY"&amp;YEAR(AA13)-2000&amp;"/"&amp;YEAR(AA13)-2000+1,"FY"&amp;YEAR(AA13)-2000-1&amp;"/"&amp;YEAR(AA13)-2000))</f>
        <v>FY26/27</v>
      </c>
      <c r="AB14" s="170" t="str">
        <f>IF(StartDate="","",IF(MONTH(AB13)&gt;3,"FY"&amp;YEAR(AB13)-2000&amp;"/"&amp;YEAR(AB13)-2000+1,"FY"&amp;YEAR(AB13)-2000-1&amp;"/"&amp;YEAR(AB13)-2000))</f>
        <v>FY26/27</v>
      </c>
      <c r="AC14" s="170" t="str">
        <f>IF(StartDate="","",IF(MONTH(AC13)&gt;3,"FY"&amp;YEAR(AC13)-2000&amp;"/"&amp;YEAR(AC13)-2000+1,"FY"&amp;YEAR(AC13)-2000-1&amp;"/"&amp;YEAR(AC13)-2000))</f>
        <v>FY26/27</v>
      </c>
      <c r="AD14" s="170" t="str">
        <f>IF(StartDate="","",IF(MONTH(AD13)&gt;3,"FY"&amp;YEAR(AD13)-2000&amp;"/"&amp;YEAR(AD13)-2000+1,"FY"&amp;YEAR(AD13)-2000-1&amp;"/"&amp;YEAR(AD13)-2000))</f>
        <v>FY26/27</v>
      </c>
      <c r="AE14" s="170" t="str">
        <f>IF(StartDate="","",IF(MONTH(AE13)&gt;3,"FY"&amp;YEAR(AE13)-2000&amp;"/"&amp;YEAR(AE13)-2000+1,"FY"&amp;YEAR(AE13)-2000-1&amp;"/"&amp;YEAR(AE13)-2000))</f>
        <v>FY27/28</v>
      </c>
      <c r="AF14" s="170" t="str">
        <f>IF(StartDate="","",IF(MONTH(AF13)&gt;3,"FY"&amp;YEAR(AF13)-2000&amp;"/"&amp;YEAR(AF13)-2000+1,"FY"&amp;YEAR(AF13)-2000-1&amp;"/"&amp;YEAR(AF13)-2000))</f>
        <v>FY27/28</v>
      </c>
      <c r="AG14" s="170" t="str">
        <f>IF(StartDate="","",IF(MONTH(AG13)&gt;3,"FY"&amp;YEAR(AG13)-2000&amp;"/"&amp;YEAR(AG13)-2000+1,"FY"&amp;YEAR(AG13)-2000-1&amp;"/"&amp;YEAR(AG13)-2000))</f>
        <v>FY27/28</v>
      </c>
      <c r="AH14" s="170" t="str">
        <f>IF(StartDate="","",IF(MONTH(AH13)&gt;3,"FY"&amp;YEAR(AH13)-2000&amp;"/"&amp;YEAR(AH13)-2000+1,"FY"&amp;YEAR(AH13)-2000-1&amp;"/"&amp;YEAR(AH13)-2000))</f>
        <v>FY27/28</v>
      </c>
      <c r="AI14" s="170" t="str">
        <f>IF(StartDate="","",IF(MONTH(AI13)&gt;3,"FY"&amp;YEAR(AI13)-2000&amp;"/"&amp;YEAR(AI13)-2000+1,"FY"&amp;YEAR(AI13)-2000-1&amp;"/"&amp;YEAR(AI13)-2000))</f>
        <v>FY27/28</v>
      </c>
      <c r="AJ14" s="170" t="str">
        <f>IF(StartDate="","",IF(MONTH(AJ13)&gt;3,"FY"&amp;YEAR(AJ13)-2000&amp;"/"&amp;YEAR(AJ13)-2000+1,"FY"&amp;YEAR(AJ13)-2000-1&amp;"/"&amp;YEAR(AJ13)-2000))</f>
        <v>FY27/28</v>
      </c>
      <c r="AK14" s="170" t="str">
        <f>IF(StartDate="","",IF(MONTH(AK13)&gt;3,"FY"&amp;YEAR(AK13)-2000&amp;"/"&amp;YEAR(AK13)-2000+1,"FY"&amp;YEAR(AK13)-2000-1&amp;"/"&amp;YEAR(AK13)-2000))</f>
        <v>FY27/28</v>
      </c>
      <c r="AL14" s="170" t="str">
        <f>IF(StartDate="","",IF(MONTH(AL13)&gt;3,"FY"&amp;YEAR(AL13)-2000&amp;"/"&amp;YEAR(AL13)-2000+1,"FY"&amp;YEAR(AL13)-2000-1&amp;"/"&amp;YEAR(AL13)-2000))</f>
        <v>FY27/28</v>
      </c>
      <c r="AM14" s="170" t="str">
        <f>IF(StartDate="","",IF(MONTH(AM13)&gt;3,"FY"&amp;YEAR(AM13)-2000&amp;"/"&amp;YEAR(AM13)-2000+1,"FY"&amp;YEAR(AM13)-2000-1&amp;"/"&amp;YEAR(AM13)-2000))</f>
        <v>FY27/28</v>
      </c>
      <c r="AN14" s="170" t="str">
        <f>IF(StartDate="","",IF(MONTH(AN13)&gt;3,"FY"&amp;YEAR(AN13)-2000&amp;"/"&amp;YEAR(AN13)-2000+1,"FY"&amp;YEAR(AN13)-2000-1&amp;"/"&amp;YEAR(AN13)-2000))</f>
        <v>FY27/28</v>
      </c>
      <c r="AO14" s="170" t="str">
        <f>IF(StartDate="","",IF(MONTH(AO13)&gt;3,"FY"&amp;YEAR(AO13)-2000&amp;"/"&amp;YEAR(AO13)-2000+1,"FY"&amp;YEAR(AO13)-2000-1&amp;"/"&amp;YEAR(AO13)-2000))</f>
        <v>FY27/28</v>
      </c>
      <c r="AP14" s="170" t="str">
        <f>IF(StartDate="","",IF(MONTH(AP13)&gt;3,"FY"&amp;YEAR(AP13)-2000&amp;"/"&amp;YEAR(AP13)-2000+1,"FY"&amp;YEAR(AP13)-2000-1&amp;"/"&amp;YEAR(AP13)-2000))</f>
        <v>FY27/28</v>
      </c>
      <c r="AQ14" s="170" t="str">
        <f>IF(StartDate="","",IF(MONTH(AQ13)&gt;3,"FY"&amp;YEAR(AQ13)-2000&amp;"/"&amp;YEAR(AQ13)-2000+1,"FY"&amp;YEAR(AQ13)-2000-1&amp;"/"&amp;YEAR(AQ13)-2000))</f>
        <v>FY28/29</v>
      </c>
      <c r="AR14" s="170" t="str">
        <f>IF(StartDate="","",IF(MONTH(AR13)&gt;3,"FY"&amp;YEAR(AR13)-2000&amp;"/"&amp;YEAR(AR13)-2000+1,"FY"&amp;YEAR(AR13)-2000-1&amp;"/"&amp;YEAR(AR13)-2000))</f>
        <v>FY28/29</v>
      </c>
      <c r="AS14" s="170" t="str">
        <f>IF(StartDate="","",IF(MONTH(AS13)&gt;3,"FY"&amp;YEAR(AS13)-2000&amp;"/"&amp;YEAR(AS13)-2000+1,"FY"&amp;YEAR(AS13)-2000-1&amp;"/"&amp;YEAR(AS13)-2000))</f>
        <v>FY28/29</v>
      </c>
      <c r="AT14" s="170" t="str">
        <f>IF(StartDate="","",IF(MONTH(AT13)&gt;3,"FY"&amp;YEAR(AT13)-2000&amp;"/"&amp;YEAR(AT13)-2000+1,"FY"&amp;YEAR(AT13)-2000-1&amp;"/"&amp;YEAR(AT13)-2000))</f>
        <v>FY28/29</v>
      </c>
      <c r="AU14" s="170" t="str">
        <f>IF(StartDate="","",IF(MONTH(AU13)&gt;3,"FY"&amp;YEAR(AU13)-2000&amp;"/"&amp;YEAR(AU13)-2000+1,"FY"&amp;YEAR(AU13)-2000-1&amp;"/"&amp;YEAR(AU13)-2000))</f>
        <v>FY28/29</v>
      </c>
      <c r="AV14" s="170" t="str">
        <f>IF(StartDate="","",IF(MONTH(AV13)&gt;3,"FY"&amp;YEAR(AV13)-2000&amp;"/"&amp;YEAR(AV13)-2000+1,"FY"&amp;YEAR(AV13)-2000-1&amp;"/"&amp;YEAR(AV13)-2000))</f>
        <v>FY28/29</v>
      </c>
      <c r="AW14" s="170" t="str">
        <f>IF(StartDate="","",IF(MONTH(AW13)&gt;3,"FY"&amp;YEAR(AW13)-2000&amp;"/"&amp;YEAR(AW13)-2000+1,"FY"&amp;YEAR(AW13)-2000-1&amp;"/"&amp;YEAR(AW13)-2000))</f>
        <v>FY28/29</v>
      </c>
      <c r="AX14" s="170" t="str">
        <f>IF(StartDate="","",IF(MONTH(AX13)&gt;3,"FY"&amp;YEAR(AX13)-2000&amp;"/"&amp;YEAR(AX13)-2000+1,"FY"&amp;YEAR(AX13)-2000-1&amp;"/"&amp;YEAR(AX13)-2000))</f>
        <v>FY28/29</v>
      </c>
      <c r="AY14" s="170" t="str">
        <f>IF(StartDate="","",IF(MONTH(AY13)&gt;3,"FY"&amp;YEAR(AY13)-2000&amp;"/"&amp;YEAR(AY13)-2000+1,"FY"&amp;YEAR(AY13)-2000-1&amp;"/"&amp;YEAR(AY13)-2000))</f>
        <v>FY28/29</v>
      </c>
      <c r="AZ14" s="170" t="str">
        <f>IF(StartDate="","",IF(MONTH(AZ13)&gt;3,"FY"&amp;YEAR(AZ13)-2000&amp;"/"&amp;YEAR(AZ13)-2000+1,"FY"&amp;YEAR(AZ13)-2000-1&amp;"/"&amp;YEAR(AZ13)-2000))</f>
        <v>FY28/29</v>
      </c>
      <c r="BA14" s="170" t="str">
        <f>IF(StartDate="","",IF(MONTH(BA13)&gt;3,"FY"&amp;YEAR(BA13)-2000&amp;"/"&amp;YEAR(BA13)-2000+1,"FY"&amp;YEAR(BA13)-2000-1&amp;"/"&amp;YEAR(BA13)-2000))</f>
        <v>FY28/29</v>
      </c>
      <c r="BB14" s="170" t="str">
        <f>IF(StartDate="","",IF(MONTH(BB13)&gt;3,"FY"&amp;YEAR(BB13)-2000&amp;"/"&amp;YEAR(BB13)-2000+1,"FY"&amp;YEAR(BB13)-2000-1&amp;"/"&amp;YEAR(BB13)-2000))</f>
        <v>FY28/29</v>
      </c>
      <c r="BC14" s="170" t="str">
        <f>IF(StartDate="","",IF(MONTH(BC13)&gt;3,"FY"&amp;YEAR(BC13)-2000&amp;"/"&amp;YEAR(BC13)-2000+1,"FY"&amp;YEAR(BC13)-2000-1&amp;"/"&amp;YEAR(BC13)-2000))</f>
        <v>FY29/30</v>
      </c>
      <c r="BD14" s="170" t="str">
        <f>IF(StartDate="","",IF(MONTH(BD13)&gt;3,"FY"&amp;YEAR(BD13)-2000&amp;"/"&amp;YEAR(BD13)-2000+1,"FY"&amp;YEAR(BD13)-2000-1&amp;"/"&amp;YEAR(BD13)-2000))</f>
        <v>FY29/30</v>
      </c>
      <c r="BE14" s="170" t="str">
        <f>IF(StartDate="","",IF(MONTH(BE13)&gt;3,"FY"&amp;YEAR(BE13)-2000&amp;"/"&amp;YEAR(BE13)-2000+1,"FY"&amp;YEAR(BE13)-2000-1&amp;"/"&amp;YEAR(BE13)-2000))</f>
        <v>FY29/30</v>
      </c>
      <c r="BF14" s="170" t="str">
        <f>IF(StartDate="","",IF(MONTH(BF13)&gt;3,"FY"&amp;YEAR(BF13)-2000&amp;"/"&amp;YEAR(BF13)-2000+1,"FY"&amp;YEAR(BF13)-2000-1&amp;"/"&amp;YEAR(BF13)-2000))</f>
        <v>FY29/30</v>
      </c>
      <c r="BG14" s="170" t="str">
        <f>IF(StartDate="","",IF(MONTH(BG13)&gt;3,"FY"&amp;YEAR(BG13)-2000&amp;"/"&amp;YEAR(BG13)-2000+1,"FY"&amp;YEAR(BG13)-2000-1&amp;"/"&amp;YEAR(BG13)-2000))</f>
        <v>FY29/30</v>
      </c>
      <c r="BH14" s="170" t="str">
        <f>IF(StartDate="","",IF(MONTH(BH13)&gt;3,"FY"&amp;YEAR(BH13)-2000&amp;"/"&amp;YEAR(BH13)-2000+1,"FY"&amp;YEAR(BH13)-2000-1&amp;"/"&amp;YEAR(BH13)-2000))</f>
        <v>FY29/30</v>
      </c>
      <c r="BI14" s="170" t="str">
        <f>IF(StartDate="","",IF(MONTH(BI13)&gt;3,"FY"&amp;YEAR(BI13)-2000&amp;"/"&amp;YEAR(BI13)-2000+1,"FY"&amp;YEAR(BI13)-2000-1&amp;"/"&amp;YEAR(BI13)-2000))</f>
        <v>FY29/30</v>
      </c>
      <c r="BJ14" s="170" t="str">
        <f>IF(StartDate="","",IF(MONTH(BJ13)&gt;3,"FY"&amp;YEAR(BJ13)-2000&amp;"/"&amp;YEAR(BJ13)-2000+1,"FY"&amp;YEAR(BJ13)-2000-1&amp;"/"&amp;YEAR(BJ13)-2000))</f>
        <v>FY29/30</v>
      </c>
      <c r="BK14" s="170" t="str">
        <f>IF(StartDate="","",IF(MONTH(BK13)&gt;3,"FY"&amp;YEAR(BK13)-2000&amp;"/"&amp;YEAR(BK13)-2000+1,"FY"&amp;YEAR(BK13)-2000-1&amp;"/"&amp;YEAR(BK13)-2000))</f>
        <v>FY29/30</v>
      </c>
      <c r="BL14" s="170" t="str">
        <f>IF(StartDate="","",IF(MONTH(BL13)&gt;3,"FY"&amp;YEAR(BL13)-2000&amp;"/"&amp;YEAR(BL13)-2000+1,"FY"&amp;YEAR(BL13)-2000-1&amp;"/"&amp;YEAR(BL13)-2000))</f>
        <v>FY29/30</v>
      </c>
      <c r="BM14" s="170" t="str">
        <f>IF(StartDate="","",IF(MONTH(BM13)&gt;3,"FY"&amp;YEAR(BM13)-2000&amp;"/"&amp;YEAR(BM13)-2000+1,"FY"&amp;YEAR(BM13)-2000-1&amp;"/"&amp;YEAR(BM13)-2000))</f>
        <v>FY29/30</v>
      </c>
      <c r="BN14" s="170" t="str">
        <f>IF(StartDate="","",IF(MONTH(BN13)&gt;3,"FY"&amp;YEAR(BN13)-2000&amp;"/"&amp;YEAR(BN13)-2000+1,"FY"&amp;YEAR(BN13)-2000-1&amp;"/"&amp;YEAR(BN13)-2000))</f>
        <v>FY29/30</v>
      </c>
      <c r="BO14" s="170" t="str">
        <f>IF(StartDate="","",IF(MONTH(BO13)&gt;3,"FY"&amp;YEAR(BO13)-2000&amp;"/"&amp;YEAR(BO13)-2000+1,"FY"&amp;YEAR(BO13)-2000-1&amp;"/"&amp;YEAR(BO13)-2000))</f>
        <v>FY30/31</v>
      </c>
      <c r="BP14" s="170" t="str">
        <f>IF(StartDate="","",IF(MONTH(BP13)&gt;3,"FY"&amp;YEAR(BP13)-2000&amp;"/"&amp;YEAR(BP13)-2000+1,"FY"&amp;YEAR(BP13)-2000-1&amp;"/"&amp;YEAR(BP13)-2000))</f>
        <v>FY30/31</v>
      </c>
      <c r="BQ14" s="170" t="str">
        <f>IF(StartDate="","",IF(MONTH(BQ13)&gt;3,"FY"&amp;YEAR(BQ13)-2000&amp;"/"&amp;YEAR(BQ13)-2000+1,"FY"&amp;YEAR(BQ13)-2000-1&amp;"/"&amp;YEAR(BQ13)-2000))</f>
        <v>FY30/31</v>
      </c>
      <c r="BR14" s="170" t="str">
        <f>IF(StartDate="","",IF(MONTH(BR13)&gt;3,"FY"&amp;YEAR(BR13)-2000&amp;"/"&amp;YEAR(BR13)-2000+1,"FY"&amp;YEAR(BR13)-2000-1&amp;"/"&amp;YEAR(BR13)-2000))</f>
        <v>FY30/31</v>
      </c>
      <c r="BS14" s="170" t="str">
        <f>IF(StartDate="","",IF(MONTH(BS13)&gt;3,"FY"&amp;YEAR(BS13)-2000&amp;"/"&amp;YEAR(BS13)-2000+1,"FY"&amp;YEAR(BS13)-2000-1&amp;"/"&amp;YEAR(BS13)-2000))</f>
        <v>FY30/31</v>
      </c>
    </row>
    <row r="15" ht="15.75" customHeight="1">
      <c r="A15" s="103"/>
      <c r="B15" s="103" t="s">
        <v>500</v>
      </c>
      <c r="C15" s="103" t="s">
        <v>67</v>
      </c>
      <c r="D15" s="103" t="s">
        <v>501</v>
      </c>
      <c r="E15" s="101" t="s">
        <v>502</v>
      </c>
      <c r="F15" s="101" t="s">
        <v>503</v>
      </c>
      <c r="G15" s="103" t="s">
        <v>504</v>
      </c>
      <c r="H15" s="103" t="s">
        <v>505</v>
      </c>
      <c r="I15" s="103" t="s">
        <v>506</v>
      </c>
      <c r="J15" s="103" t="s">
        <v>507</v>
      </c>
      <c r="K15" s="103" t="s">
        <v>508</v>
      </c>
      <c r="L15" s="171">
        <f>L13</f>
        <v>45930</v>
      </c>
      <c r="M15" s="171">
        <f t="shared" ref="M15:BS15" si="3">EDATE(L15,1)</f>
        <v>45960</v>
      </c>
      <c r="N15" s="171">
        <f t="shared" si="3"/>
        <v>45991</v>
      </c>
      <c r="O15" s="171">
        <f t="shared" si="3"/>
        <v>46021</v>
      </c>
      <c r="P15" s="171">
        <f t="shared" si="3"/>
        <v>46052</v>
      </c>
      <c r="Q15" s="171">
        <f t="shared" si="3"/>
        <v>46081</v>
      </c>
      <c r="R15" s="171">
        <f t="shared" si="3"/>
        <v>46109</v>
      </c>
      <c r="S15" s="171">
        <f t="shared" si="3"/>
        <v>46140</v>
      </c>
      <c r="T15" s="171">
        <f t="shared" si="3"/>
        <v>46170</v>
      </c>
      <c r="U15" s="171">
        <f t="shared" si="3"/>
        <v>46201</v>
      </c>
      <c r="V15" s="171">
        <f t="shared" si="3"/>
        <v>46231</v>
      </c>
      <c r="W15" s="171">
        <f t="shared" si="3"/>
        <v>46262</v>
      </c>
      <c r="X15" s="171">
        <f t="shared" si="3"/>
        <v>46293</v>
      </c>
      <c r="Y15" s="171">
        <f t="shared" si="3"/>
        <v>46323</v>
      </c>
      <c r="Z15" s="171">
        <f t="shared" si="3"/>
        <v>46354</v>
      </c>
      <c r="AA15" s="171">
        <f t="shared" si="3"/>
        <v>46384</v>
      </c>
      <c r="AB15" s="171">
        <f t="shared" si="3"/>
        <v>46415</v>
      </c>
      <c r="AC15" s="171">
        <f t="shared" si="3"/>
        <v>46446</v>
      </c>
      <c r="AD15" s="171">
        <f t="shared" si="3"/>
        <v>46474</v>
      </c>
      <c r="AE15" s="171">
        <f t="shared" si="3"/>
        <v>46505</v>
      </c>
      <c r="AF15" s="171">
        <f t="shared" si="3"/>
        <v>46535</v>
      </c>
      <c r="AG15" s="171">
        <f t="shared" si="3"/>
        <v>46566</v>
      </c>
      <c r="AH15" s="171">
        <f t="shared" si="3"/>
        <v>46596</v>
      </c>
      <c r="AI15" s="171">
        <f t="shared" si="3"/>
        <v>46627</v>
      </c>
      <c r="AJ15" s="171">
        <f t="shared" si="3"/>
        <v>46658</v>
      </c>
      <c r="AK15" s="171">
        <f t="shared" si="3"/>
        <v>46688</v>
      </c>
      <c r="AL15" s="171">
        <f t="shared" si="3"/>
        <v>46719</v>
      </c>
      <c r="AM15" s="171">
        <f t="shared" si="3"/>
        <v>46749</v>
      </c>
      <c r="AN15" s="171">
        <f t="shared" si="3"/>
        <v>46780</v>
      </c>
      <c r="AO15" s="171">
        <f t="shared" si="3"/>
        <v>46811</v>
      </c>
      <c r="AP15" s="171">
        <f t="shared" si="3"/>
        <v>46840</v>
      </c>
      <c r="AQ15" s="171">
        <f t="shared" si="3"/>
        <v>46871</v>
      </c>
      <c r="AR15" s="171">
        <f t="shared" si="3"/>
        <v>46901</v>
      </c>
      <c r="AS15" s="171">
        <f t="shared" si="3"/>
        <v>46932</v>
      </c>
      <c r="AT15" s="171">
        <f t="shared" si="3"/>
        <v>46962</v>
      </c>
      <c r="AU15" s="171">
        <f t="shared" si="3"/>
        <v>46993</v>
      </c>
      <c r="AV15" s="171">
        <f t="shared" si="3"/>
        <v>47024</v>
      </c>
      <c r="AW15" s="171">
        <f t="shared" si="3"/>
        <v>47054</v>
      </c>
      <c r="AX15" s="171">
        <f t="shared" si="3"/>
        <v>47085</v>
      </c>
      <c r="AY15" s="171">
        <f t="shared" si="3"/>
        <v>47115</v>
      </c>
      <c r="AZ15" s="171">
        <f t="shared" si="3"/>
        <v>47146</v>
      </c>
      <c r="BA15" s="171">
        <f t="shared" si="3"/>
        <v>47177</v>
      </c>
      <c r="BB15" s="171">
        <f t="shared" si="3"/>
        <v>47205</v>
      </c>
      <c r="BC15" s="171">
        <f t="shared" si="3"/>
        <v>47236</v>
      </c>
      <c r="BD15" s="171">
        <f t="shared" si="3"/>
        <v>47266</v>
      </c>
      <c r="BE15" s="171">
        <f t="shared" si="3"/>
        <v>47297</v>
      </c>
      <c r="BF15" s="171">
        <f t="shared" si="3"/>
        <v>47327</v>
      </c>
      <c r="BG15" s="171">
        <f t="shared" si="3"/>
        <v>47358</v>
      </c>
      <c r="BH15" s="171">
        <f t="shared" si="3"/>
        <v>47389</v>
      </c>
      <c r="BI15" s="171">
        <f t="shared" si="3"/>
        <v>47419</v>
      </c>
      <c r="BJ15" s="171">
        <f t="shared" si="3"/>
        <v>47450</v>
      </c>
      <c r="BK15" s="171">
        <f t="shared" si="3"/>
        <v>47480</v>
      </c>
      <c r="BL15" s="171">
        <f t="shared" si="3"/>
        <v>47511</v>
      </c>
      <c r="BM15" s="171">
        <f t="shared" si="3"/>
        <v>47542</v>
      </c>
      <c r="BN15" s="171">
        <f t="shared" si="3"/>
        <v>47570</v>
      </c>
      <c r="BO15" s="171">
        <f t="shared" si="3"/>
        <v>47601</v>
      </c>
      <c r="BP15" s="171">
        <f t="shared" si="3"/>
        <v>47631</v>
      </c>
      <c r="BQ15" s="171">
        <f t="shared" si="3"/>
        <v>47662</v>
      </c>
      <c r="BR15" s="171">
        <f t="shared" si="3"/>
        <v>47692</v>
      </c>
      <c r="BS15" s="171">
        <f t="shared" si="3"/>
        <v>47723</v>
      </c>
    </row>
    <row r="16" ht="15.75" customHeight="1">
      <c r="A16" s="114"/>
      <c r="B16" s="15" t="str">
        <f>IF(ROW()-16&lt;NoRowsBudget,OrgName,"")</f>
        <v>University/Company XYZ</v>
      </c>
      <c r="C16" s="15" t="str">
        <f>IF(ROW()-16&lt;NoRowsBudget,ProjectName,"")</f>
        <v>Project 1</v>
      </c>
      <c r="D16" s="15" t="str">
        <f>IF(ROW()-16&lt;NoRowsBudget,ProjectRef,"")</f>
        <v/>
      </c>
      <c r="E16" s="15" t="str">
        <f>IF(ROW()-16&lt;NoRowsBudget,ApplicationID,"")</f>
        <v/>
      </c>
      <c r="F16" s="15" t="str">
        <f>IF(ROW()-16&lt;NoRowsBudget,Version,"")</f>
        <v>Initial agreement</v>
      </c>
      <c r="G16" s="164">
        <f>IF(ROW()-16&lt;NoRowsBudget,StartDate,"")</f>
        <v>45901</v>
      </c>
      <c r="H16" s="164">
        <f>IF(ROW()-16&lt;NoRowsBudget,EndDate,"")</f>
        <v>47726</v>
      </c>
      <c r="I16" s="15" t="str">
        <f t="array" ref="I16">IF(ROW()-16&lt;(NoRowsBudget-3),INDEX(CostCategories,CEILING((ROW()-15)/NoWPs,1)),IF(ROW()-16=NoRowsBudget-3,"Overheads",IF(ROW()-16=NoRowsBudget-2,"Profit Margin",IF(ROW()-16=NoRowsBudget-1,"VAT",""))))</f>
        <v>Employee cost</v>
      </c>
      <c r="J16" s="15" t="str">
        <f t="array" ref="J16">IF(ROW()-16&lt;NoRowsBudget-3,INDEX(WPUnique,,MOD(ROW()-16,NoWPs)+1),IF(ROW()-16=NoRowsBudget-3,"Overheads",IF(ROW()-16=NoRowsBudget-2,"Profit Margin",IF(ROW()-16=NoRowsBudget-1,"VAT",""))))</f>
        <v>No Work Package</v>
      </c>
      <c r="K16" s="172" t="str">
        <f>IFERROR(IF(OR($J16="Indirect Cost",$J16="VAT",$J16="Profit Margin"),"",VLOOKUP(J16,'1. Basic Info'!$B$40:$C$52,2,FALSE)),BudgetExport!J16)</f>
        <v>No Work Package</v>
      </c>
      <c r="L16" s="166">
        <f t="array" ref="L16">IFERROR(IF(ROW()-16&lt;NoRowsBudget, IF($J16="Profit Margin",SUM(L15:L$16)*ProfitMargin*(L$6*L$7),IF($J16="VAT",SUM(L15:L$16)*VAT*(L$6*L$7),IF(Budget_period="Monthly",SUMIFS(INDIRECT(L$8),DetailBudgetWPs_Aleph,IF($J16 = "No Work Package", "", $J16),DetailBudgetCategory_Aleph,$I16),IF(Budget_period="Quarterly",SUMIFS(INDIRECT(L$9),DetailBudgetWPs_Aleph,IF($J16 = "No Work Package", "", $J16),DetailBudgetCategory_Aleph,$I16),IF(Budget_period="Annually",SUMIFS(INDIRECT(L$10),DetailBudgetWPs_Aleph,IF($J16 = "No Work Package", "", $J16),DetailBudgetCategory_Aleph,$I16),""))))) / L$6 * L$7, 0), 0)</f>
        <v>0</v>
      </c>
      <c r="M16" s="166">
        <f t="array" ref="M16">IFERROR(IF(ROW()-16&lt;NoRowsBudget, IF($J16="Profit Margin",SUM(M15:M$16)*ProfitMargin*(M$6*M$7),IF($J16="VAT",SUM(M15:M$16)*VAT*(M$6*M$7),IF(Budget_period="Monthly",SUMIFS(INDIRECT(M$8),DetailBudgetWPs_Aleph,IF($J16 = "No Work Package", "", $J16),DetailBudgetCategory_Aleph,$I16),IF(Budget_period="Quarterly",SUMIFS(INDIRECT(M$9),DetailBudgetWPs_Aleph,IF($J16 = "No Work Package", "", $J16),DetailBudgetCategory_Aleph,$I16),IF(Budget_period="Annually",SUMIFS(INDIRECT(M$10),DetailBudgetWPs_Aleph,IF($J16 = "No Work Package", "", $J16),DetailBudgetCategory_Aleph,$I16),""))))) / M$6 * M$7, 0), 0)</f>
        <v>0</v>
      </c>
      <c r="N16" s="166">
        <f t="array" ref="N16">IFERROR(IF(ROW()-16&lt;NoRowsBudget, IF($J16="Profit Margin",SUM(N15:N$16)*ProfitMargin*(N$6*N$7),IF($J16="VAT",SUM(N15:N$16)*VAT*(N$6*N$7),IF(Budget_period="Monthly",SUMIFS(INDIRECT(N$8),DetailBudgetWPs_Aleph,IF($J16 = "No Work Package", "", $J16),DetailBudgetCategory_Aleph,$I16),IF(Budget_period="Quarterly",SUMIFS(INDIRECT(N$9),DetailBudgetWPs_Aleph,IF($J16 = "No Work Package", "", $J16),DetailBudgetCategory_Aleph,$I16),IF(Budget_period="Annually",SUMIFS(INDIRECT(N$10),DetailBudgetWPs_Aleph,IF($J16 = "No Work Package", "", $J16),DetailBudgetCategory_Aleph,$I16),""))))) / N$6 * N$7, 0), 0)</f>
        <v>0</v>
      </c>
      <c r="O16" s="166">
        <f t="array" ref="O16">IFERROR(IF(ROW()-16&lt;NoRowsBudget, IF($J16="Profit Margin",SUM(O15:O$16)*ProfitMargin*(O$6*O$7),IF($J16="VAT",SUM(O15:O$16)*VAT*(O$6*O$7),IF(Budget_period="Monthly",SUMIFS(INDIRECT(O$8),DetailBudgetWPs_Aleph,IF($J16 = "No Work Package", "", $J16),DetailBudgetCategory_Aleph,$I16),IF(Budget_period="Quarterly",SUMIFS(INDIRECT(O$9),DetailBudgetWPs_Aleph,IF($J16 = "No Work Package", "", $J16),DetailBudgetCategory_Aleph,$I16),IF(Budget_period="Annually",SUMIFS(INDIRECT(O$10),DetailBudgetWPs_Aleph,IF($J16 = "No Work Package", "", $J16),DetailBudgetCategory_Aleph,$I16),""))))) / O$6 * O$7, 0), 0)</f>
        <v>0</v>
      </c>
      <c r="P16" s="166">
        <f t="array" ref="P16">IFERROR(IF(ROW()-16&lt;NoRowsBudget, IF($J16="Profit Margin",SUM(P15:P$16)*ProfitMargin*(P$6*P$7),IF($J16="VAT",SUM(P15:P$16)*VAT*(P$6*P$7),IF(Budget_period="Monthly",SUMIFS(INDIRECT(P$8),DetailBudgetWPs_Aleph,IF($J16 = "No Work Package", "", $J16),DetailBudgetCategory_Aleph,$I16),IF(Budget_period="Quarterly",SUMIFS(INDIRECT(P$9),DetailBudgetWPs_Aleph,IF($J16 = "No Work Package", "", $J16),DetailBudgetCategory_Aleph,$I16),IF(Budget_period="Annually",SUMIFS(INDIRECT(P$10),DetailBudgetWPs_Aleph,IF($J16 = "No Work Package", "", $J16),DetailBudgetCategory_Aleph,$I16),""))))) / P$6 * P$7, 0), 0)</f>
        <v>0</v>
      </c>
      <c r="Q16" s="166">
        <f t="array" ref="Q16">IFERROR(IF(ROW()-16&lt;NoRowsBudget, IF($J16="Profit Margin",SUM(Q15:Q$16)*ProfitMargin*(Q$6*Q$7),IF($J16="VAT",SUM(Q15:Q$16)*VAT*(Q$6*Q$7),IF(Budget_period="Monthly",SUMIFS(INDIRECT(Q$8),DetailBudgetWPs_Aleph,IF($J16 = "No Work Package", "", $J16),DetailBudgetCategory_Aleph,$I16),IF(Budget_period="Quarterly",SUMIFS(INDIRECT(Q$9),DetailBudgetWPs_Aleph,IF($J16 = "No Work Package", "", $J16),DetailBudgetCategory_Aleph,$I16),IF(Budget_period="Annually",SUMIFS(INDIRECT(Q$10),DetailBudgetWPs_Aleph,IF($J16 = "No Work Package", "", $J16),DetailBudgetCategory_Aleph,$I16),""))))) / Q$6 * Q$7, 0), 0)</f>
        <v>0</v>
      </c>
      <c r="R16" s="166">
        <f t="array" ref="R16">IFERROR(IF(ROW()-16&lt;NoRowsBudget, IF($J16="Profit Margin",SUM(R15:R$16)*ProfitMargin*(R$6*R$7),IF($J16="VAT",SUM(R15:R$16)*VAT*(R$6*R$7),IF(Budget_period="Monthly",SUMIFS(INDIRECT(R$8),DetailBudgetWPs_Aleph,IF($J16 = "No Work Package", "", $J16),DetailBudgetCategory_Aleph,$I16),IF(Budget_period="Quarterly",SUMIFS(INDIRECT(R$9),DetailBudgetWPs_Aleph,IF($J16 = "No Work Package", "", $J16),DetailBudgetCategory_Aleph,$I16),IF(Budget_period="Annually",SUMIFS(INDIRECT(R$10),DetailBudgetWPs_Aleph,IF($J16 = "No Work Package", "", $J16),DetailBudgetCategory_Aleph,$I16),""))))) / R$6 * R$7, 0), 0)</f>
        <v>0</v>
      </c>
      <c r="S16" s="166">
        <f t="array" ref="S16">IFERROR(IF(ROW()-16&lt;NoRowsBudget, IF($J16="Profit Margin",SUM(S15:S$16)*ProfitMargin*(S$6*S$7),IF($J16="VAT",SUM(S15:S$16)*VAT*(S$6*S$7),IF(Budget_period="Monthly",SUMIFS(INDIRECT(S$8),DetailBudgetWPs_Aleph,IF($J16 = "No Work Package", "", $J16),DetailBudgetCategory_Aleph,$I16),IF(Budget_period="Quarterly",SUMIFS(INDIRECT(S$9),DetailBudgetWPs_Aleph,IF($J16 = "No Work Package", "", $J16),DetailBudgetCategory_Aleph,$I16),IF(Budget_period="Annually",SUMIFS(INDIRECT(S$10),DetailBudgetWPs_Aleph,IF($J16 = "No Work Package", "", $J16),DetailBudgetCategory_Aleph,$I16),""))))) / S$6 * S$7, 0), 0)</f>
        <v>0</v>
      </c>
      <c r="T16" s="166">
        <f t="array" ref="T16">IFERROR(IF(ROW()-16&lt;NoRowsBudget, IF($J16="Profit Margin",SUM(T15:T$16)*ProfitMargin*(T$6*T$7),IF($J16="VAT",SUM(T15:T$16)*VAT*(T$6*T$7),IF(Budget_period="Monthly",SUMIFS(INDIRECT(T$8),DetailBudgetWPs_Aleph,IF($J16 = "No Work Package", "", $J16),DetailBudgetCategory_Aleph,$I16),IF(Budget_period="Quarterly",SUMIFS(INDIRECT(T$9),DetailBudgetWPs_Aleph,IF($J16 = "No Work Package", "", $J16),DetailBudgetCategory_Aleph,$I16),IF(Budget_period="Annually",SUMIFS(INDIRECT(T$10),DetailBudgetWPs_Aleph,IF($J16 = "No Work Package", "", $J16),DetailBudgetCategory_Aleph,$I16),""))))) / T$6 * T$7, 0), 0)</f>
        <v>0</v>
      </c>
      <c r="U16" s="166">
        <f t="array" ref="U16">IFERROR(IF(ROW()-16&lt;NoRowsBudget, IF($J16="Profit Margin",SUM(U15:U$16)*ProfitMargin*(U$6*U$7),IF($J16="VAT",SUM(U15:U$16)*VAT*(U$6*U$7),IF(Budget_period="Monthly",SUMIFS(INDIRECT(U$8),DetailBudgetWPs_Aleph,IF($J16 = "No Work Package", "", $J16),DetailBudgetCategory_Aleph,$I16),IF(Budget_period="Quarterly",SUMIFS(INDIRECT(U$9),DetailBudgetWPs_Aleph,IF($J16 = "No Work Package", "", $J16),DetailBudgetCategory_Aleph,$I16),IF(Budget_period="Annually",SUMIFS(INDIRECT(U$10),DetailBudgetWPs_Aleph,IF($J16 = "No Work Package", "", $J16),DetailBudgetCategory_Aleph,$I16),""))))) / U$6 * U$7, 0), 0)</f>
        <v>0</v>
      </c>
      <c r="V16" s="166">
        <f t="array" ref="V16">IFERROR(IF(ROW()-16&lt;NoRowsBudget, IF($J16="Profit Margin",SUM(V15:V$16)*ProfitMargin*(V$6*V$7),IF($J16="VAT",SUM(V15:V$16)*VAT*(V$6*V$7),IF(Budget_period="Monthly",SUMIFS(INDIRECT(V$8),DetailBudgetWPs_Aleph,IF($J16 = "No Work Package", "", $J16),DetailBudgetCategory_Aleph,$I16),IF(Budget_period="Quarterly",SUMIFS(INDIRECT(V$9),DetailBudgetWPs_Aleph,IF($J16 = "No Work Package", "", $J16),DetailBudgetCategory_Aleph,$I16),IF(Budget_period="Annually",SUMIFS(INDIRECT(V$10),DetailBudgetWPs_Aleph,IF($J16 = "No Work Package", "", $J16),DetailBudgetCategory_Aleph,$I16),""))))) / V$6 * V$7, 0), 0)</f>
        <v>0</v>
      </c>
      <c r="W16" s="166">
        <f t="array" ref="W16">IFERROR(IF(ROW()-16&lt;NoRowsBudget, IF($J16="Profit Margin",SUM(W15:W$16)*ProfitMargin*(W$6*W$7),IF($J16="VAT",SUM(W15:W$16)*VAT*(W$6*W$7),IF(Budget_period="Monthly",SUMIFS(INDIRECT(W$8),DetailBudgetWPs_Aleph,IF($J16 = "No Work Package", "", $J16),DetailBudgetCategory_Aleph,$I16),IF(Budget_period="Quarterly",SUMIFS(INDIRECT(W$9),DetailBudgetWPs_Aleph,IF($J16 = "No Work Package", "", $J16),DetailBudgetCategory_Aleph,$I16),IF(Budget_period="Annually",SUMIFS(INDIRECT(W$10),DetailBudgetWPs_Aleph,IF($J16 = "No Work Package", "", $J16),DetailBudgetCategory_Aleph,$I16),""))))) / W$6 * W$7, 0), 0)</f>
        <v>0</v>
      </c>
      <c r="X16" s="166">
        <f t="array" ref="X16">IFERROR(IF(ROW()-16&lt;NoRowsBudget, IF($J16="Profit Margin",SUM(X15:X$16)*ProfitMargin*(X$6*X$7),IF($J16="VAT",SUM(X15:X$16)*VAT*(X$6*X$7),IF(Budget_period="Monthly",SUMIFS(INDIRECT(X$8),DetailBudgetWPs_Aleph,IF($J16 = "No Work Package", "", $J16),DetailBudgetCategory_Aleph,$I16),IF(Budget_period="Quarterly",SUMIFS(INDIRECT(X$9),DetailBudgetWPs_Aleph,IF($J16 = "No Work Package", "", $J16),DetailBudgetCategory_Aleph,$I16),IF(Budget_period="Annually",SUMIFS(INDIRECT(X$10),DetailBudgetWPs_Aleph,IF($J16 = "No Work Package", "", $J16),DetailBudgetCategory_Aleph,$I16),""))))) / X$6 * X$7, 0), 0)</f>
        <v>0</v>
      </c>
      <c r="Y16" s="166">
        <f t="array" ref="Y16">IFERROR(IF(ROW()-16&lt;NoRowsBudget, IF($J16="Profit Margin",SUM(Y15:Y$16)*ProfitMargin*(Y$6*Y$7),IF($J16="VAT",SUM(Y15:Y$16)*VAT*(Y$6*Y$7),IF(Budget_period="Monthly",SUMIFS(INDIRECT(Y$8),DetailBudgetWPs_Aleph,IF($J16 = "No Work Package", "", $J16),DetailBudgetCategory_Aleph,$I16),IF(Budget_period="Quarterly",SUMIFS(INDIRECT(Y$9),DetailBudgetWPs_Aleph,IF($J16 = "No Work Package", "", $J16),DetailBudgetCategory_Aleph,$I16),IF(Budget_period="Annually",SUMIFS(INDIRECT(Y$10),DetailBudgetWPs_Aleph,IF($J16 = "No Work Package", "", $J16),DetailBudgetCategory_Aleph,$I16),""))))) / Y$6 * Y$7, 0), 0)</f>
        <v>0</v>
      </c>
      <c r="Z16" s="166">
        <f t="array" ref="Z16">IFERROR(IF(ROW()-16&lt;NoRowsBudget, IF($J16="Profit Margin",SUM(Z15:Z$16)*ProfitMargin*(Z$6*Z$7),IF($J16="VAT",SUM(Z15:Z$16)*VAT*(Z$6*Z$7),IF(Budget_period="Monthly",SUMIFS(INDIRECT(Z$8),DetailBudgetWPs_Aleph,IF($J16 = "No Work Package", "", $J16),DetailBudgetCategory_Aleph,$I16),IF(Budget_period="Quarterly",SUMIFS(INDIRECT(Z$9),DetailBudgetWPs_Aleph,IF($J16 = "No Work Package", "", $J16),DetailBudgetCategory_Aleph,$I16),IF(Budget_period="Annually",SUMIFS(INDIRECT(Z$10),DetailBudgetWPs_Aleph,IF($J16 = "No Work Package", "", $J16),DetailBudgetCategory_Aleph,$I16),""))))) / Z$6 * Z$7, 0), 0)</f>
        <v>0</v>
      </c>
      <c r="AA16" s="166">
        <f t="array" ref="AA16">IFERROR(IF(ROW()-16&lt;NoRowsBudget, IF($J16="Profit Margin",SUM(AA15:AA$16)*ProfitMargin*(AA$6*AA$7),IF($J16="VAT",SUM(AA15:AA$16)*VAT*(AA$6*AA$7),IF(Budget_period="Monthly",SUMIFS(INDIRECT(AA$8),DetailBudgetWPs_Aleph,IF($J16 = "No Work Package", "", $J16),DetailBudgetCategory_Aleph,$I16),IF(Budget_period="Quarterly",SUMIFS(INDIRECT(AA$9),DetailBudgetWPs_Aleph,IF($J16 = "No Work Package", "", $J16),DetailBudgetCategory_Aleph,$I16),IF(Budget_period="Annually",SUMIFS(INDIRECT(AA$10),DetailBudgetWPs_Aleph,IF($J16 = "No Work Package", "", $J16),DetailBudgetCategory_Aleph,$I16),""))))) / AA$6 * AA$7, 0), 0)</f>
        <v>0</v>
      </c>
      <c r="AB16" s="166">
        <f t="array" ref="AB16">IFERROR(IF(ROW()-16&lt;NoRowsBudget, IF($J16="Profit Margin",SUM(AB15:AB$16)*ProfitMargin*(AB$6*AB$7),IF($J16="VAT",SUM(AB15:AB$16)*VAT*(AB$6*AB$7),IF(Budget_period="Monthly",SUMIFS(INDIRECT(AB$8),DetailBudgetWPs_Aleph,IF($J16 = "No Work Package", "", $J16),DetailBudgetCategory_Aleph,$I16),IF(Budget_period="Quarterly",SUMIFS(INDIRECT(AB$9),DetailBudgetWPs_Aleph,IF($J16 = "No Work Package", "", $J16),DetailBudgetCategory_Aleph,$I16),IF(Budget_period="Annually",SUMIFS(INDIRECT(AB$10),DetailBudgetWPs_Aleph,IF($J16 = "No Work Package", "", $J16),DetailBudgetCategory_Aleph,$I16),""))))) / AB$6 * AB$7, 0), 0)</f>
        <v>0</v>
      </c>
      <c r="AC16" s="166">
        <f t="array" ref="AC16">IFERROR(IF(ROW()-16&lt;NoRowsBudget, IF($J16="Profit Margin",SUM(AC15:AC$16)*ProfitMargin*(AC$6*AC$7),IF($J16="VAT",SUM(AC15:AC$16)*VAT*(AC$6*AC$7),IF(Budget_period="Monthly",SUMIFS(INDIRECT(AC$8),DetailBudgetWPs_Aleph,IF($J16 = "No Work Package", "", $J16),DetailBudgetCategory_Aleph,$I16),IF(Budget_period="Quarterly",SUMIFS(INDIRECT(AC$9),DetailBudgetWPs_Aleph,IF($J16 = "No Work Package", "", $J16),DetailBudgetCategory_Aleph,$I16),IF(Budget_period="Annually",SUMIFS(INDIRECT(AC$10),DetailBudgetWPs_Aleph,IF($J16 = "No Work Package", "", $J16),DetailBudgetCategory_Aleph,$I16),""))))) / AC$6 * AC$7, 0), 0)</f>
        <v>0</v>
      </c>
      <c r="AD16" s="166">
        <f t="array" ref="AD16">IFERROR(IF(ROW()-16&lt;NoRowsBudget, IF($J16="Profit Margin",SUM(AD15:AD$16)*ProfitMargin*(AD$6*AD$7),IF($J16="VAT",SUM(AD15:AD$16)*VAT*(AD$6*AD$7),IF(Budget_period="Monthly",SUMIFS(INDIRECT(AD$8),DetailBudgetWPs_Aleph,IF($J16 = "No Work Package", "", $J16),DetailBudgetCategory_Aleph,$I16),IF(Budget_period="Quarterly",SUMIFS(INDIRECT(AD$9),DetailBudgetWPs_Aleph,IF($J16 = "No Work Package", "", $J16),DetailBudgetCategory_Aleph,$I16),IF(Budget_period="Annually",SUMIFS(INDIRECT(AD$10),DetailBudgetWPs_Aleph,IF($J16 = "No Work Package", "", $J16),DetailBudgetCategory_Aleph,$I16),""))))) / AD$6 * AD$7, 0), 0)</f>
        <v>0</v>
      </c>
      <c r="AE16" s="166">
        <f t="array" ref="AE16">IFERROR(IF(ROW()-16&lt;NoRowsBudget, IF($J16="Profit Margin",SUM(AE15:AE$16)*ProfitMargin*(AE$6*AE$7),IF($J16="VAT",SUM(AE15:AE$16)*VAT*(AE$6*AE$7),IF(Budget_period="Monthly",SUMIFS(INDIRECT(AE$8),DetailBudgetWPs_Aleph,IF($J16 = "No Work Package", "", $J16),DetailBudgetCategory_Aleph,$I16),IF(Budget_period="Quarterly",SUMIFS(INDIRECT(AE$9),DetailBudgetWPs_Aleph,IF($J16 = "No Work Package", "", $J16),DetailBudgetCategory_Aleph,$I16),IF(Budget_period="Annually",SUMIFS(INDIRECT(AE$10),DetailBudgetWPs_Aleph,IF($J16 = "No Work Package", "", $J16),DetailBudgetCategory_Aleph,$I16),""))))) / AE$6 * AE$7, 0), 0)</f>
        <v>0</v>
      </c>
      <c r="AF16" s="166">
        <f t="array" ref="AF16">IFERROR(IF(ROW()-16&lt;NoRowsBudget, IF($J16="Profit Margin",SUM(AF15:AF$16)*ProfitMargin*(AF$6*AF$7),IF($J16="VAT",SUM(AF15:AF$16)*VAT*(AF$6*AF$7),IF(Budget_period="Monthly",SUMIFS(INDIRECT(AF$8),DetailBudgetWPs_Aleph,IF($J16 = "No Work Package", "", $J16),DetailBudgetCategory_Aleph,$I16),IF(Budget_period="Quarterly",SUMIFS(INDIRECT(AF$9),DetailBudgetWPs_Aleph,IF($J16 = "No Work Package", "", $J16),DetailBudgetCategory_Aleph,$I16),IF(Budget_period="Annually",SUMIFS(INDIRECT(AF$10),DetailBudgetWPs_Aleph,IF($J16 = "No Work Package", "", $J16),DetailBudgetCategory_Aleph,$I16),""))))) / AF$6 * AF$7, 0), 0)</f>
        <v>0</v>
      </c>
      <c r="AG16" s="166">
        <f t="array" ref="AG16">IFERROR(IF(ROW()-16&lt;NoRowsBudget, IF($J16="Profit Margin",SUM(AG15:AG$16)*ProfitMargin*(AG$6*AG$7),IF($J16="VAT",SUM(AG15:AG$16)*VAT*(AG$6*AG$7),IF(Budget_period="Monthly",SUMIFS(INDIRECT(AG$8),DetailBudgetWPs_Aleph,IF($J16 = "No Work Package", "", $J16),DetailBudgetCategory_Aleph,$I16),IF(Budget_period="Quarterly",SUMIFS(INDIRECT(AG$9),DetailBudgetWPs_Aleph,IF($J16 = "No Work Package", "", $J16),DetailBudgetCategory_Aleph,$I16),IF(Budget_period="Annually",SUMIFS(INDIRECT(AG$10),DetailBudgetWPs_Aleph,IF($J16 = "No Work Package", "", $J16),DetailBudgetCategory_Aleph,$I16),""))))) / AG$6 * AG$7, 0), 0)</f>
        <v>0</v>
      </c>
      <c r="AH16" s="166">
        <f t="array" ref="AH16">IFERROR(IF(ROW()-16&lt;NoRowsBudget, IF($J16="Profit Margin",SUM(AH15:AH$16)*ProfitMargin*(AH$6*AH$7),IF($J16="VAT",SUM(AH15:AH$16)*VAT*(AH$6*AH$7),IF(Budget_period="Monthly",SUMIFS(INDIRECT(AH$8),DetailBudgetWPs_Aleph,IF($J16 = "No Work Package", "", $J16),DetailBudgetCategory_Aleph,$I16),IF(Budget_period="Quarterly",SUMIFS(INDIRECT(AH$9),DetailBudgetWPs_Aleph,IF($J16 = "No Work Package", "", $J16),DetailBudgetCategory_Aleph,$I16),IF(Budget_period="Annually",SUMIFS(INDIRECT(AH$10),DetailBudgetWPs_Aleph,IF($J16 = "No Work Package", "", $J16),DetailBudgetCategory_Aleph,$I16),""))))) / AH$6 * AH$7, 0), 0)</f>
        <v>0</v>
      </c>
      <c r="AI16" s="166">
        <f t="array" ref="AI16">IFERROR(IF(ROW()-16&lt;NoRowsBudget, IF($J16="Profit Margin",SUM(AI15:AI$16)*ProfitMargin*(AI$6*AI$7),IF($J16="VAT",SUM(AI15:AI$16)*VAT*(AI$6*AI$7),IF(Budget_period="Monthly",SUMIFS(INDIRECT(AI$8),DetailBudgetWPs_Aleph,IF($J16 = "No Work Package", "", $J16),DetailBudgetCategory_Aleph,$I16),IF(Budget_period="Quarterly",SUMIFS(INDIRECT(AI$9),DetailBudgetWPs_Aleph,IF($J16 = "No Work Package", "", $J16),DetailBudgetCategory_Aleph,$I16),IF(Budget_period="Annually",SUMIFS(INDIRECT(AI$10),DetailBudgetWPs_Aleph,IF($J16 = "No Work Package", "", $J16),DetailBudgetCategory_Aleph,$I16),""))))) / AI$6 * AI$7, 0), 0)</f>
        <v>0</v>
      </c>
      <c r="AJ16" s="166">
        <f t="array" ref="AJ16">IFERROR(IF(ROW()-16&lt;NoRowsBudget, IF($J16="Profit Margin",SUM(AJ15:AJ$16)*ProfitMargin*(AJ$6*AJ$7),IF($J16="VAT",SUM(AJ15:AJ$16)*VAT*(AJ$6*AJ$7),IF(Budget_period="Monthly",SUMIFS(INDIRECT(AJ$8),DetailBudgetWPs_Aleph,IF($J16 = "No Work Package", "", $J16),DetailBudgetCategory_Aleph,$I16),IF(Budget_period="Quarterly",SUMIFS(INDIRECT(AJ$9),DetailBudgetWPs_Aleph,IF($J16 = "No Work Package", "", $J16),DetailBudgetCategory_Aleph,$I16),IF(Budget_period="Annually",SUMIFS(INDIRECT(AJ$10),DetailBudgetWPs_Aleph,IF($J16 = "No Work Package", "", $J16),DetailBudgetCategory_Aleph,$I16),""))))) / AJ$6 * AJ$7, 0), 0)</f>
        <v>0</v>
      </c>
      <c r="AK16" s="166">
        <f t="array" ref="AK16">IFERROR(IF(ROW()-16&lt;NoRowsBudget, IF($J16="Profit Margin",SUM(AK15:AK$16)*ProfitMargin*(AK$6*AK$7),IF($J16="VAT",SUM(AK15:AK$16)*VAT*(AK$6*AK$7),IF(Budget_period="Monthly",SUMIFS(INDIRECT(AK$8),DetailBudgetWPs_Aleph,IF($J16 = "No Work Package", "", $J16),DetailBudgetCategory_Aleph,$I16),IF(Budget_period="Quarterly",SUMIFS(INDIRECT(AK$9),DetailBudgetWPs_Aleph,IF($J16 = "No Work Package", "", $J16),DetailBudgetCategory_Aleph,$I16),IF(Budget_period="Annually",SUMIFS(INDIRECT(AK$10),DetailBudgetWPs_Aleph,IF($J16 = "No Work Package", "", $J16),DetailBudgetCategory_Aleph,$I16),""))))) / AK$6 * AK$7, 0), 0)</f>
        <v>0</v>
      </c>
      <c r="AL16" s="166">
        <f t="array" ref="AL16">IFERROR(IF(ROW()-16&lt;NoRowsBudget, IF($J16="Profit Margin",SUM(AL15:AL$16)*ProfitMargin*(AL$6*AL$7),IF($J16="VAT",SUM(AL15:AL$16)*VAT*(AL$6*AL$7),IF(Budget_period="Monthly",SUMIFS(INDIRECT(AL$8),DetailBudgetWPs_Aleph,IF($J16 = "No Work Package", "", $J16),DetailBudgetCategory_Aleph,$I16),IF(Budget_period="Quarterly",SUMIFS(INDIRECT(AL$9),DetailBudgetWPs_Aleph,IF($J16 = "No Work Package", "", $J16),DetailBudgetCategory_Aleph,$I16),IF(Budget_period="Annually",SUMIFS(INDIRECT(AL$10),DetailBudgetWPs_Aleph,IF($J16 = "No Work Package", "", $J16),DetailBudgetCategory_Aleph,$I16),""))))) / AL$6 * AL$7, 0), 0)</f>
        <v>0</v>
      </c>
      <c r="AM16" s="166">
        <f t="array" ref="AM16">IFERROR(IF(ROW()-16&lt;NoRowsBudget, IF($J16="Profit Margin",SUM(AM15:AM$16)*ProfitMargin*(AM$6*AM$7),IF($J16="VAT",SUM(AM15:AM$16)*VAT*(AM$6*AM$7),IF(Budget_period="Monthly",SUMIFS(INDIRECT(AM$8),DetailBudgetWPs_Aleph,IF($J16 = "No Work Package", "", $J16),DetailBudgetCategory_Aleph,$I16),IF(Budget_period="Quarterly",SUMIFS(INDIRECT(AM$9),DetailBudgetWPs_Aleph,IF($J16 = "No Work Package", "", $J16),DetailBudgetCategory_Aleph,$I16),IF(Budget_period="Annually",SUMIFS(INDIRECT(AM$10),DetailBudgetWPs_Aleph,IF($J16 = "No Work Package", "", $J16),DetailBudgetCategory_Aleph,$I16),""))))) / AM$6 * AM$7, 0), 0)</f>
        <v>0</v>
      </c>
      <c r="AN16" s="166">
        <f t="array" ref="AN16">IFERROR(IF(ROW()-16&lt;NoRowsBudget, IF($J16="Profit Margin",SUM(AN15:AN$16)*ProfitMargin*(AN$6*AN$7),IF($J16="VAT",SUM(AN15:AN$16)*VAT*(AN$6*AN$7),IF(Budget_period="Monthly",SUMIFS(INDIRECT(AN$8),DetailBudgetWPs_Aleph,IF($J16 = "No Work Package", "", $J16),DetailBudgetCategory_Aleph,$I16),IF(Budget_period="Quarterly",SUMIFS(INDIRECT(AN$9),DetailBudgetWPs_Aleph,IF($J16 = "No Work Package", "", $J16),DetailBudgetCategory_Aleph,$I16),IF(Budget_period="Annually",SUMIFS(INDIRECT(AN$10),DetailBudgetWPs_Aleph,IF($J16 = "No Work Package", "", $J16),DetailBudgetCategory_Aleph,$I16),""))))) / AN$6 * AN$7, 0), 0)</f>
        <v>0</v>
      </c>
      <c r="AO16" s="166">
        <f t="array" ref="AO16">IFERROR(IF(ROW()-16&lt;NoRowsBudget, IF($J16="Profit Margin",SUM(AO15:AO$16)*ProfitMargin*(AO$6*AO$7),IF($J16="VAT",SUM(AO15:AO$16)*VAT*(AO$6*AO$7),IF(Budget_period="Monthly",SUMIFS(INDIRECT(AO$8),DetailBudgetWPs_Aleph,IF($J16 = "No Work Package", "", $J16),DetailBudgetCategory_Aleph,$I16),IF(Budget_period="Quarterly",SUMIFS(INDIRECT(AO$9),DetailBudgetWPs_Aleph,IF($J16 = "No Work Package", "", $J16),DetailBudgetCategory_Aleph,$I16),IF(Budget_period="Annually",SUMIFS(INDIRECT(AO$10),DetailBudgetWPs_Aleph,IF($J16 = "No Work Package", "", $J16),DetailBudgetCategory_Aleph,$I16),""))))) / AO$6 * AO$7, 0), 0)</f>
        <v>0</v>
      </c>
      <c r="AP16" s="166">
        <f t="array" ref="AP16">IFERROR(IF(ROW()-16&lt;NoRowsBudget, IF($J16="Profit Margin",SUM(AP15:AP$16)*ProfitMargin*(AP$6*AP$7),IF($J16="VAT",SUM(AP15:AP$16)*VAT*(AP$6*AP$7),IF(Budget_period="Monthly",SUMIFS(INDIRECT(AP$8),DetailBudgetWPs_Aleph,IF($J16 = "No Work Package", "", $J16),DetailBudgetCategory_Aleph,$I16),IF(Budget_period="Quarterly",SUMIFS(INDIRECT(AP$9),DetailBudgetWPs_Aleph,IF($J16 = "No Work Package", "", $J16),DetailBudgetCategory_Aleph,$I16),IF(Budget_period="Annually",SUMIFS(INDIRECT(AP$10),DetailBudgetWPs_Aleph,IF($J16 = "No Work Package", "", $J16),DetailBudgetCategory_Aleph,$I16),""))))) / AP$6 * AP$7, 0), 0)</f>
        <v>0</v>
      </c>
      <c r="AQ16" s="166">
        <f t="array" ref="AQ16">IFERROR(IF(ROW()-16&lt;NoRowsBudget, IF($J16="Profit Margin",SUM(AQ15:AQ$16)*ProfitMargin*(AQ$6*AQ$7),IF($J16="VAT",SUM(AQ15:AQ$16)*VAT*(AQ$6*AQ$7),IF(Budget_period="Monthly",SUMIFS(INDIRECT(AQ$8),DetailBudgetWPs_Aleph,IF($J16 = "No Work Package", "", $J16),DetailBudgetCategory_Aleph,$I16),IF(Budget_period="Quarterly",SUMIFS(INDIRECT(AQ$9),DetailBudgetWPs_Aleph,IF($J16 = "No Work Package", "", $J16),DetailBudgetCategory_Aleph,$I16),IF(Budget_period="Annually",SUMIFS(INDIRECT(AQ$10),DetailBudgetWPs_Aleph,IF($J16 = "No Work Package", "", $J16),DetailBudgetCategory_Aleph,$I16),""))))) / AQ$6 * AQ$7, 0), 0)</f>
        <v>0</v>
      </c>
      <c r="AR16" s="166">
        <f t="array" ref="AR16">IFERROR(IF(ROW()-16&lt;NoRowsBudget, IF($J16="Profit Margin",SUM(AR15:AR$16)*ProfitMargin*(AR$6*AR$7),IF($J16="VAT",SUM(AR15:AR$16)*VAT*(AR$6*AR$7),IF(Budget_period="Monthly",SUMIFS(INDIRECT(AR$8),DetailBudgetWPs_Aleph,IF($J16 = "No Work Package", "", $J16),DetailBudgetCategory_Aleph,$I16),IF(Budget_period="Quarterly",SUMIFS(INDIRECT(AR$9),DetailBudgetWPs_Aleph,IF($J16 = "No Work Package", "", $J16),DetailBudgetCategory_Aleph,$I16),IF(Budget_period="Annually",SUMIFS(INDIRECT(AR$10),DetailBudgetWPs_Aleph,IF($J16 = "No Work Package", "", $J16),DetailBudgetCategory_Aleph,$I16),""))))) / AR$6 * AR$7, 0), 0)</f>
        <v>0</v>
      </c>
      <c r="AS16" s="166">
        <f t="array" ref="AS16">IFERROR(IF(ROW()-16&lt;NoRowsBudget, IF($J16="Profit Margin",SUM(AS15:AS$16)*ProfitMargin*(AS$6*AS$7),IF($J16="VAT",SUM(AS15:AS$16)*VAT*(AS$6*AS$7),IF(Budget_period="Monthly",SUMIFS(INDIRECT(AS$8),DetailBudgetWPs_Aleph,IF($J16 = "No Work Package", "", $J16),DetailBudgetCategory_Aleph,$I16),IF(Budget_period="Quarterly",SUMIFS(INDIRECT(AS$9),DetailBudgetWPs_Aleph,IF($J16 = "No Work Package", "", $J16),DetailBudgetCategory_Aleph,$I16),IF(Budget_period="Annually",SUMIFS(INDIRECT(AS$10),DetailBudgetWPs_Aleph,IF($J16 = "No Work Package", "", $J16),DetailBudgetCategory_Aleph,$I16),""))))) / AS$6 * AS$7, 0), 0)</f>
        <v>0</v>
      </c>
      <c r="AT16" s="166">
        <f t="array" ref="AT16">IFERROR(IF(ROW()-16&lt;NoRowsBudget, IF($J16="Profit Margin",SUM(AT15:AT$16)*ProfitMargin*(AT$6*AT$7),IF($J16="VAT",SUM(AT15:AT$16)*VAT*(AT$6*AT$7),IF(Budget_period="Monthly",SUMIFS(INDIRECT(AT$8),DetailBudgetWPs_Aleph,IF($J16 = "No Work Package", "", $J16),DetailBudgetCategory_Aleph,$I16),IF(Budget_period="Quarterly",SUMIFS(INDIRECT(AT$9),DetailBudgetWPs_Aleph,IF($J16 = "No Work Package", "", $J16),DetailBudgetCategory_Aleph,$I16),IF(Budget_period="Annually",SUMIFS(INDIRECT(AT$10),DetailBudgetWPs_Aleph,IF($J16 = "No Work Package", "", $J16),DetailBudgetCategory_Aleph,$I16),""))))) / AT$6 * AT$7, 0), 0)</f>
        <v>0</v>
      </c>
      <c r="AU16" s="166">
        <f t="array" ref="AU16">IFERROR(IF(ROW()-16&lt;NoRowsBudget, IF($J16="Profit Margin",SUM(AU15:AU$16)*ProfitMargin*(AU$6*AU$7),IF($J16="VAT",SUM(AU15:AU$16)*VAT*(AU$6*AU$7),IF(Budget_period="Monthly",SUMIFS(INDIRECT(AU$8),DetailBudgetWPs_Aleph,IF($J16 = "No Work Package", "", $J16),DetailBudgetCategory_Aleph,$I16),IF(Budget_period="Quarterly",SUMIFS(INDIRECT(AU$9),DetailBudgetWPs_Aleph,IF($J16 = "No Work Package", "", $J16),DetailBudgetCategory_Aleph,$I16),IF(Budget_period="Annually",SUMIFS(INDIRECT(AU$10),DetailBudgetWPs_Aleph,IF($J16 = "No Work Package", "", $J16),DetailBudgetCategory_Aleph,$I16),""))))) / AU$6 * AU$7, 0), 0)</f>
        <v>0</v>
      </c>
      <c r="AV16" s="166">
        <f t="array" ref="AV16">IFERROR(IF(ROW()-16&lt;NoRowsBudget, IF($J16="Profit Margin",SUM(AV15:AV$16)*ProfitMargin*(AV$6*AV$7),IF($J16="VAT",SUM(AV15:AV$16)*VAT*(AV$6*AV$7),IF(Budget_period="Monthly",SUMIFS(INDIRECT(AV$8),DetailBudgetWPs_Aleph,IF($J16 = "No Work Package", "", $J16),DetailBudgetCategory_Aleph,$I16),IF(Budget_period="Quarterly",SUMIFS(INDIRECT(AV$9),DetailBudgetWPs_Aleph,IF($J16 = "No Work Package", "", $J16),DetailBudgetCategory_Aleph,$I16),IF(Budget_period="Annually",SUMIFS(INDIRECT(AV$10),DetailBudgetWPs_Aleph,IF($J16 = "No Work Package", "", $J16),DetailBudgetCategory_Aleph,$I16),""))))) / AV$6 * AV$7, 0), 0)</f>
        <v>0</v>
      </c>
      <c r="AW16" s="166">
        <f t="array" ref="AW16">IFERROR(IF(ROW()-16&lt;NoRowsBudget, IF($J16="Profit Margin",SUM(AW15:AW$16)*ProfitMargin*(AW$6*AW$7),IF($J16="VAT",SUM(AW15:AW$16)*VAT*(AW$6*AW$7),IF(Budget_period="Monthly",SUMIFS(INDIRECT(AW$8),DetailBudgetWPs_Aleph,IF($J16 = "No Work Package", "", $J16),DetailBudgetCategory_Aleph,$I16),IF(Budget_period="Quarterly",SUMIFS(INDIRECT(AW$9),DetailBudgetWPs_Aleph,IF($J16 = "No Work Package", "", $J16),DetailBudgetCategory_Aleph,$I16),IF(Budget_period="Annually",SUMIFS(INDIRECT(AW$10),DetailBudgetWPs_Aleph,IF($J16 = "No Work Package", "", $J16),DetailBudgetCategory_Aleph,$I16),""))))) / AW$6 * AW$7, 0), 0)</f>
        <v>0</v>
      </c>
      <c r="AX16" s="166">
        <f t="array" ref="AX16">IFERROR(IF(ROW()-16&lt;NoRowsBudget, IF($J16="Profit Margin",SUM(AX15:AX$16)*ProfitMargin*(AX$6*AX$7),IF($J16="VAT",SUM(AX15:AX$16)*VAT*(AX$6*AX$7),IF(Budget_period="Monthly",SUMIFS(INDIRECT(AX$8),DetailBudgetWPs_Aleph,IF($J16 = "No Work Package", "", $J16),DetailBudgetCategory_Aleph,$I16),IF(Budget_period="Quarterly",SUMIFS(INDIRECT(AX$9),DetailBudgetWPs_Aleph,IF($J16 = "No Work Package", "", $J16),DetailBudgetCategory_Aleph,$I16),IF(Budget_period="Annually",SUMIFS(INDIRECT(AX$10),DetailBudgetWPs_Aleph,IF($J16 = "No Work Package", "", $J16),DetailBudgetCategory_Aleph,$I16),""))))) / AX$6 * AX$7, 0), 0)</f>
        <v>0</v>
      </c>
      <c r="AY16" s="166">
        <f t="array" ref="AY16">IFERROR(IF(ROW()-16&lt;NoRowsBudget, IF($J16="Profit Margin",SUM(AY15:AY$16)*ProfitMargin*(AY$6*AY$7),IF($J16="VAT",SUM(AY15:AY$16)*VAT*(AY$6*AY$7),IF(Budget_period="Monthly",SUMIFS(INDIRECT(AY$8),DetailBudgetWPs_Aleph,IF($J16 = "No Work Package", "", $J16),DetailBudgetCategory_Aleph,$I16),IF(Budget_period="Quarterly",SUMIFS(INDIRECT(AY$9),DetailBudgetWPs_Aleph,IF($J16 = "No Work Package", "", $J16),DetailBudgetCategory_Aleph,$I16),IF(Budget_period="Annually",SUMIFS(INDIRECT(AY$10),DetailBudgetWPs_Aleph,IF($J16 = "No Work Package", "", $J16),DetailBudgetCategory_Aleph,$I16),""))))) / AY$6 * AY$7, 0), 0)</f>
        <v>0</v>
      </c>
      <c r="AZ16" s="166">
        <f t="array" ref="AZ16">IFERROR(IF(ROW()-16&lt;NoRowsBudget, IF($J16="Profit Margin",SUM(AZ15:AZ$16)*ProfitMargin*(AZ$6*AZ$7),IF($J16="VAT",SUM(AZ15:AZ$16)*VAT*(AZ$6*AZ$7),IF(Budget_period="Monthly",SUMIFS(INDIRECT(AZ$8),DetailBudgetWPs_Aleph,IF($J16 = "No Work Package", "", $J16),DetailBudgetCategory_Aleph,$I16),IF(Budget_period="Quarterly",SUMIFS(INDIRECT(AZ$9),DetailBudgetWPs_Aleph,IF($J16 = "No Work Package", "", $J16),DetailBudgetCategory_Aleph,$I16),IF(Budget_period="Annually",SUMIFS(INDIRECT(AZ$10),DetailBudgetWPs_Aleph,IF($J16 = "No Work Package", "", $J16),DetailBudgetCategory_Aleph,$I16),""))))) / AZ$6 * AZ$7, 0), 0)</f>
        <v>0</v>
      </c>
      <c r="BA16" s="166">
        <f t="array" ref="BA16">IFERROR(IF(ROW()-16&lt;NoRowsBudget, IF($J16="Profit Margin",SUM(BA15:BA$16)*ProfitMargin*(BA$6*BA$7),IF($J16="VAT",SUM(BA15:BA$16)*VAT*(BA$6*BA$7),IF(Budget_period="Monthly",SUMIFS(INDIRECT(BA$8),DetailBudgetWPs_Aleph,IF($J16 = "No Work Package", "", $J16),DetailBudgetCategory_Aleph,$I16),IF(Budget_period="Quarterly",SUMIFS(INDIRECT(BA$9),DetailBudgetWPs_Aleph,IF($J16 = "No Work Package", "", $J16),DetailBudgetCategory_Aleph,$I16),IF(Budget_period="Annually",SUMIFS(INDIRECT(BA$10),DetailBudgetWPs_Aleph,IF($J16 = "No Work Package", "", $J16),DetailBudgetCategory_Aleph,$I16),""))))) / BA$6 * BA$7, 0), 0)</f>
        <v>0</v>
      </c>
      <c r="BB16" s="166">
        <f t="array" ref="BB16">IFERROR(IF(ROW()-16&lt;NoRowsBudget, IF($J16="Profit Margin",SUM(BB15:BB$16)*ProfitMargin*(BB$6*BB$7),IF($J16="VAT",SUM(BB15:BB$16)*VAT*(BB$6*BB$7),IF(Budget_period="Monthly",SUMIFS(INDIRECT(BB$8),DetailBudgetWPs_Aleph,IF($J16 = "No Work Package", "", $J16),DetailBudgetCategory_Aleph,$I16),IF(Budget_period="Quarterly",SUMIFS(INDIRECT(BB$9),DetailBudgetWPs_Aleph,IF($J16 = "No Work Package", "", $J16),DetailBudgetCategory_Aleph,$I16),IF(Budget_period="Annually",SUMIFS(INDIRECT(BB$10),DetailBudgetWPs_Aleph,IF($J16 = "No Work Package", "", $J16),DetailBudgetCategory_Aleph,$I16),""))))) / BB$6 * BB$7, 0), 0)</f>
        <v>0</v>
      </c>
      <c r="BC16" s="166">
        <f t="array" ref="BC16">IFERROR(IF(ROW()-16&lt;NoRowsBudget, IF($J16="Profit Margin",SUM(BC15:BC$16)*ProfitMargin*(BC$6*BC$7),IF($J16="VAT",SUM(BC15:BC$16)*VAT*(BC$6*BC$7),IF(Budget_period="Monthly",SUMIFS(INDIRECT(BC$8),DetailBudgetWPs_Aleph,IF($J16 = "No Work Package", "", $J16),DetailBudgetCategory_Aleph,$I16),IF(Budget_period="Quarterly",SUMIFS(INDIRECT(BC$9),DetailBudgetWPs_Aleph,IF($J16 = "No Work Package", "", $J16),DetailBudgetCategory_Aleph,$I16),IF(Budget_period="Annually",SUMIFS(INDIRECT(BC$10),DetailBudgetWPs_Aleph,IF($J16 = "No Work Package", "", $J16),DetailBudgetCategory_Aleph,$I16),""))))) / BC$6 * BC$7, 0), 0)</f>
        <v>0</v>
      </c>
      <c r="BD16" s="166">
        <f t="array" ref="BD16">IFERROR(IF(ROW()-16&lt;NoRowsBudget, IF($J16="Profit Margin",SUM(BD15:BD$16)*ProfitMargin*(BD$6*BD$7),IF($J16="VAT",SUM(BD15:BD$16)*VAT*(BD$6*BD$7),IF(Budget_period="Monthly",SUMIFS(INDIRECT(BD$8),DetailBudgetWPs_Aleph,IF($J16 = "No Work Package", "", $J16),DetailBudgetCategory_Aleph,$I16),IF(Budget_period="Quarterly",SUMIFS(INDIRECT(BD$9),DetailBudgetWPs_Aleph,IF($J16 = "No Work Package", "", $J16),DetailBudgetCategory_Aleph,$I16),IF(Budget_period="Annually",SUMIFS(INDIRECT(BD$10),DetailBudgetWPs_Aleph,IF($J16 = "No Work Package", "", $J16),DetailBudgetCategory_Aleph,$I16),""))))) / BD$6 * BD$7, 0), 0)</f>
        <v>0</v>
      </c>
      <c r="BE16" s="166">
        <f t="array" ref="BE16">IFERROR(IF(ROW()-16&lt;NoRowsBudget, IF($J16="Profit Margin",SUM(BE15:BE$16)*ProfitMargin*(BE$6*BE$7),IF($J16="VAT",SUM(BE15:BE$16)*VAT*(BE$6*BE$7),IF(Budget_period="Monthly",SUMIFS(INDIRECT(BE$8),DetailBudgetWPs_Aleph,IF($J16 = "No Work Package", "", $J16),DetailBudgetCategory_Aleph,$I16),IF(Budget_period="Quarterly",SUMIFS(INDIRECT(BE$9),DetailBudgetWPs_Aleph,IF($J16 = "No Work Package", "", $J16),DetailBudgetCategory_Aleph,$I16),IF(Budget_period="Annually",SUMIFS(INDIRECT(BE$10),DetailBudgetWPs_Aleph,IF($J16 = "No Work Package", "", $J16),DetailBudgetCategory_Aleph,$I16),""))))) / BE$6 * BE$7, 0), 0)</f>
        <v>0</v>
      </c>
      <c r="BF16" s="166">
        <f t="array" ref="BF16">IFERROR(IF(ROW()-16&lt;NoRowsBudget, IF($J16="Profit Margin",SUM(BF15:BF$16)*ProfitMargin*(BF$6*BF$7),IF($J16="VAT",SUM(BF15:BF$16)*VAT*(BF$6*BF$7),IF(Budget_period="Monthly",SUMIFS(INDIRECT(BF$8),DetailBudgetWPs_Aleph,IF($J16 = "No Work Package", "", $J16),DetailBudgetCategory_Aleph,$I16),IF(Budget_period="Quarterly",SUMIFS(INDIRECT(BF$9),DetailBudgetWPs_Aleph,IF($J16 = "No Work Package", "", $J16),DetailBudgetCategory_Aleph,$I16),IF(Budget_period="Annually",SUMIFS(INDIRECT(BF$10),DetailBudgetWPs_Aleph,IF($J16 = "No Work Package", "", $J16),DetailBudgetCategory_Aleph,$I16),""))))) / BF$6 * BF$7, 0), 0)</f>
        <v>0</v>
      </c>
      <c r="BG16" s="166">
        <f t="array" ref="BG16">IFERROR(IF(ROW()-16&lt;NoRowsBudget, IF($J16="Profit Margin",SUM(BG15:BG$16)*ProfitMargin*(BG$6*BG$7),IF($J16="VAT",SUM(BG15:BG$16)*VAT*(BG$6*BG$7),IF(Budget_period="Monthly",SUMIFS(INDIRECT(BG$8),DetailBudgetWPs_Aleph,IF($J16 = "No Work Package", "", $J16),DetailBudgetCategory_Aleph,$I16),IF(Budget_period="Quarterly",SUMIFS(INDIRECT(BG$9),DetailBudgetWPs_Aleph,IF($J16 = "No Work Package", "", $J16),DetailBudgetCategory_Aleph,$I16),IF(Budget_period="Annually",SUMIFS(INDIRECT(BG$10),DetailBudgetWPs_Aleph,IF($J16 = "No Work Package", "", $J16),DetailBudgetCategory_Aleph,$I16),""))))) / BG$6 * BG$7, 0), 0)</f>
        <v>0</v>
      </c>
      <c r="BH16" s="166">
        <f t="array" ref="BH16">IFERROR(IF(ROW()-16&lt;NoRowsBudget, IF($J16="Profit Margin",SUM(BH15:BH$16)*ProfitMargin*(BH$6*BH$7),IF($J16="VAT",SUM(BH15:BH$16)*VAT*(BH$6*BH$7),IF(Budget_period="Monthly",SUMIFS(INDIRECT(BH$8),DetailBudgetWPs_Aleph,IF($J16 = "No Work Package", "", $J16),DetailBudgetCategory_Aleph,$I16),IF(Budget_period="Quarterly",SUMIFS(INDIRECT(BH$9),DetailBudgetWPs_Aleph,IF($J16 = "No Work Package", "", $J16),DetailBudgetCategory_Aleph,$I16),IF(Budget_period="Annually",SUMIFS(INDIRECT(BH$10),DetailBudgetWPs_Aleph,IF($J16 = "No Work Package", "", $J16),DetailBudgetCategory_Aleph,$I16),""))))) / BH$6 * BH$7, 0), 0)</f>
        <v>0</v>
      </c>
      <c r="BI16" s="166">
        <f t="array" ref="BI16">IFERROR(IF(ROW()-16&lt;NoRowsBudget, IF($J16="Profit Margin",SUM(BI15:BI$16)*ProfitMargin*(BI$6*BI$7),IF($J16="VAT",SUM(BI15:BI$16)*VAT*(BI$6*BI$7),IF(Budget_period="Monthly",SUMIFS(INDIRECT(BI$8),DetailBudgetWPs_Aleph,IF($J16 = "No Work Package", "", $J16),DetailBudgetCategory_Aleph,$I16),IF(Budget_period="Quarterly",SUMIFS(INDIRECT(BI$9),DetailBudgetWPs_Aleph,IF($J16 = "No Work Package", "", $J16),DetailBudgetCategory_Aleph,$I16),IF(Budget_period="Annually",SUMIFS(INDIRECT(BI$10),DetailBudgetWPs_Aleph,IF($J16 = "No Work Package", "", $J16),DetailBudgetCategory_Aleph,$I16),""))))) / BI$6 * BI$7, 0), 0)</f>
        <v>0</v>
      </c>
      <c r="BJ16" s="166">
        <f t="array" ref="BJ16">IFERROR(IF(ROW()-16&lt;NoRowsBudget, IF($J16="Profit Margin",SUM(BJ15:BJ$16)*ProfitMargin*(BJ$6*BJ$7),IF($J16="VAT",SUM(BJ15:BJ$16)*VAT*(BJ$6*BJ$7),IF(Budget_period="Monthly",SUMIFS(INDIRECT(BJ$8),DetailBudgetWPs_Aleph,IF($J16 = "No Work Package", "", $J16),DetailBudgetCategory_Aleph,$I16),IF(Budget_period="Quarterly",SUMIFS(INDIRECT(BJ$9),DetailBudgetWPs_Aleph,IF($J16 = "No Work Package", "", $J16),DetailBudgetCategory_Aleph,$I16),IF(Budget_period="Annually",SUMIFS(INDIRECT(BJ$10),DetailBudgetWPs_Aleph,IF($J16 = "No Work Package", "", $J16),DetailBudgetCategory_Aleph,$I16),""))))) / BJ$6 * BJ$7, 0), 0)</f>
        <v>0</v>
      </c>
      <c r="BK16" s="166">
        <f t="array" ref="BK16">IFERROR(IF(ROW()-16&lt;NoRowsBudget, IF($J16="Profit Margin",SUM(BK15:BK$16)*ProfitMargin*(BK$6*BK$7),IF($J16="VAT",SUM(BK15:BK$16)*VAT*(BK$6*BK$7),IF(Budget_period="Monthly",SUMIFS(INDIRECT(BK$8),DetailBudgetWPs_Aleph,IF($J16 = "No Work Package", "", $J16),DetailBudgetCategory_Aleph,$I16),IF(Budget_period="Quarterly",SUMIFS(INDIRECT(BK$9),DetailBudgetWPs_Aleph,IF($J16 = "No Work Package", "", $J16),DetailBudgetCategory_Aleph,$I16),IF(Budget_period="Annually",SUMIFS(INDIRECT(BK$10),DetailBudgetWPs_Aleph,IF($J16 = "No Work Package", "", $J16),DetailBudgetCategory_Aleph,$I16),""))))) / BK$6 * BK$7, 0), 0)</f>
        <v>0</v>
      </c>
      <c r="BL16" s="166">
        <f t="array" ref="BL16">IFERROR(IF(ROW()-16&lt;NoRowsBudget, IF($J16="Profit Margin",SUM(BL15:BL$16)*ProfitMargin*(BL$6*BL$7),IF($J16="VAT",SUM(BL15:BL$16)*VAT*(BL$6*BL$7),IF(Budget_period="Monthly",SUMIFS(INDIRECT(BL$8),DetailBudgetWPs_Aleph,IF($J16 = "No Work Package", "", $J16),DetailBudgetCategory_Aleph,$I16),IF(Budget_period="Quarterly",SUMIFS(INDIRECT(BL$9),DetailBudgetWPs_Aleph,IF($J16 = "No Work Package", "", $J16),DetailBudgetCategory_Aleph,$I16),IF(Budget_period="Annually",SUMIFS(INDIRECT(BL$10),DetailBudgetWPs_Aleph,IF($J16 = "No Work Package", "", $J16),DetailBudgetCategory_Aleph,$I16),""))))) / BL$6 * BL$7, 0), 0)</f>
        <v>0</v>
      </c>
      <c r="BM16" s="166">
        <f t="array" ref="BM16">IFERROR(IF(ROW()-16&lt;NoRowsBudget, IF($J16="Profit Margin",SUM(BM15:BM$16)*ProfitMargin*(BM$6*BM$7),IF($J16="VAT",SUM(BM15:BM$16)*VAT*(BM$6*BM$7),IF(Budget_period="Monthly",SUMIFS(INDIRECT(BM$8),DetailBudgetWPs_Aleph,IF($J16 = "No Work Package", "", $J16),DetailBudgetCategory_Aleph,$I16),IF(Budget_period="Quarterly",SUMIFS(INDIRECT(BM$9),DetailBudgetWPs_Aleph,IF($J16 = "No Work Package", "", $J16),DetailBudgetCategory_Aleph,$I16),IF(Budget_period="Annually",SUMIFS(INDIRECT(BM$10),DetailBudgetWPs_Aleph,IF($J16 = "No Work Package", "", $J16),DetailBudgetCategory_Aleph,$I16),""))))) / BM$6 * BM$7, 0), 0)</f>
        <v>0</v>
      </c>
      <c r="BN16" s="166">
        <f t="array" ref="BN16">IFERROR(IF(ROW()-16&lt;NoRowsBudget, IF($J16="Profit Margin",SUM(BN15:BN$16)*ProfitMargin*(BN$6*BN$7),IF($J16="VAT",SUM(BN15:BN$16)*VAT*(BN$6*BN$7),IF(Budget_period="Monthly",SUMIFS(INDIRECT(BN$8),DetailBudgetWPs_Aleph,IF($J16 = "No Work Package", "", $J16),DetailBudgetCategory_Aleph,$I16),IF(Budget_period="Quarterly",SUMIFS(INDIRECT(BN$9),DetailBudgetWPs_Aleph,IF($J16 = "No Work Package", "", $J16),DetailBudgetCategory_Aleph,$I16),IF(Budget_period="Annually",SUMIFS(INDIRECT(BN$10),DetailBudgetWPs_Aleph,IF($J16 = "No Work Package", "", $J16),DetailBudgetCategory_Aleph,$I16),""))))) / BN$6 * BN$7, 0), 0)</f>
        <v>0</v>
      </c>
      <c r="BO16" s="166">
        <f t="array" ref="BO16">IFERROR(IF(ROW()-16&lt;NoRowsBudget, IF($J16="Profit Margin",SUM(BO15:BO$16)*ProfitMargin*(BO$6*BO$7),IF($J16="VAT",SUM(BO15:BO$16)*VAT*(BO$6*BO$7),IF(Budget_period="Monthly",SUMIFS(INDIRECT(BO$8),DetailBudgetWPs_Aleph,IF($J16 = "No Work Package", "", $J16),DetailBudgetCategory_Aleph,$I16),IF(Budget_period="Quarterly",SUMIFS(INDIRECT(BO$9),DetailBudgetWPs_Aleph,IF($J16 = "No Work Package", "", $J16),DetailBudgetCategory_Aleph,$I16),IF(Budget_period="Annually",SUMIFS(INDIRECT(BO$10),DetailBudgetWPs_Aleph,IF($J16 = "No Work Package", "", $J16),DetailBudgetCategory_Aleph,$I16),""))))) / BO$6 * BO$7, 0), 0)</f>
        <v>0</v>
      </c>
      <c r="BP16" s="166">
        <f t="array" ref="BP16">IFERROR(IF(ROW()-16&lt;NoRowsBudget, IF($J16="Profit Margin",SUM(BP15:BP$16)*ProfitMargin*(BP$6*BP$7),IF($J16="VAT",SUM(BP15:BP$16)*VAT*(BP$6*BP$7),IF(Budget_period="Monthly",SUMIFS(INDIRECT(BP$8),DetailBudgetWPs_Aleph,IF($J16 = "No Work Package", "", $J16),DetailBudgetCategory_Aleph,$I16),IF(Budget_period="Quarterly",SUMIFS(INDIRECT(BP$9),DetailBudgetWPs_Aleph,IF($J16 = "No Work Package", "", $J16),DetailBudgetCategory_Aleph,$I16),IF(Budget_period="Annually",SUMIFS(INDIRECT(BP$10),DetailBudgetWPs_Aleph,IF($J16 = "No Work Package", "", $J16),DetailBudgetCategory_Aleph,$I16),""))))) / BP$6 * BP$7, 0), 0)</f>
        <v>0</v>
      </c>
      <c r="BQ16" s="166">
        <f t="array" ref="BQ16">IFERROR(IF(ROW()-16&lt;NoRowsBudget, IF($J16="Profit Margin",SUM(BQ15:BQ$16)*ProfitMargin*(BQ$6*BQ$7),IF($J16="VAT",SUM(BQ15:BQ$16)*VAT*(BQ$6*BQ$7),IF(Budget_period="Monthly",SUMIFS(INDIRECT(BQ$8),DetailBudgetWPs_Aleph,IF($J16 = "No Work Package", "", $J16),DetailBudgetCategory_Aleph,$I16),IF(Budget_period="Quarterly",SUMIFS(INDIRECT(BQ$9),DetailBudgetWPs_Aleph,IF($J16 = "No Work Package", "", $J16),DetailBudgetCategory_Aleph,$I16),IF(Budget_period="Annually",SUMIFS(INDIRECT(BQ$10),DetailBudgetWPs_Aleph,IF($J16 = "No Work Package", "", $J16),DetailBudgetCategory_Aleph,$I16),""))))) / BQ$6 * BQ$7, 0), 0)</f>
        <v>0</v>
      </c>
      <c r="BR16" s="166">
        <f t="array" ref="BR16">IFERROR(IF(ROW()-16&lt;NoRowsBudget, IF($J16="Profit Margin",SUM(BR15:BR$16)*ProfitMargin*(BR$6*BR$7),IF($J16="VAT",SUM(BR15:BR$16)*VAT*(BR$6*BR$7),IF(Budget_period="Monthly",SUMIFS(INDIRECT(BR$8),DetailBudgetWPs_Aleph,IF($J16 = "No Work Package", "", $J16),DetailBudgetCategory_Aleph,$I16),IF(Budget_period="Quarterly",SUMIFS(INDIRECT(BR$9),DetailBudgetWPs_Aleph,IF($J16 = "No Work Package", "", $J16),DetailBudgetCategory_Aleph,$I16),IF(Budget_period="Annually",SUMIFS(INDIRECT(BR$10),DetailBudgetWPs_Aleph,IF($J16 = "No Work Package", "", $J16),DetailBudgetCategory_Aleph,$I16),""))))) / BR$6 * BR$7, 0), 0)</f>
        <v>0</v>
      </c>
      <c r="BS16" s="166">
        <f t="array" ref="BS16">IFERROR(IF(ROW()-16&lt;NoRowsBudget, IF($J16="Profit Margin",SUM(BS15:BS$16)*ProfitMargin*(BS$6*BS$7),IF($J16="VAT",SUM(BS15:BS$16)*VAT*(BS$6*BS$7),IF(Budget_period="Monthly",SUMIFS(INDIRECT(BS$8),DetailBudgetWPs_Aleph,IF($J16 = "No Work Package", "", $J16),DetailBudgetCategory_Aleph,$I16),IF(Budget_period="Quarterly",SUMIFS(INDIRECT(BS$9),DetailBudgetWPs_Aleph,IF($J16 = "No Work Package", "", $J16),DetailBudgetCategory_Aleph,$I16),IF(Budget_period="Annually",SUMIFS(INDIRECT(BS$10),DetailBudgetWPs_Aleph,IF($J16 = "No Work Package", "", $J16),DetailBudgetCategory_Aleph,$I16),""))))) / BS$6 * BS$7, 0), 0)</f>
        <v>0</v>
      </c>
    </row>
    <row r="17" ht="15.75" customHeight="1">
      <c r="A17" s="114"/>
      <c r="B17" s="15" t="str">
        <f>IF(ROW()-16&lt;NoRowsBudget,OrgName,"")</f>
        <v>University/Company XYZ</v>
      </c>
      <c r="C17" s="15" t="str">
        <f>IF(ROW()-16&lt;NoRowsBudget,ProjectName,"")</f>
        <v>Project 1</v>
      </c>
      <c r="D17" s="15" t="str">
        <f>IF(ROW()-16&lt;NoRowsBudget,ProjectRef,"")</f>
        <v/>
      </c>
      <c r="E17" s="15" t="str">
        <f>IF(ROW()-16&lt;NoRowsBudget,ApplicationID,"")</f>
        <v/>
      </c>
      <c r="F17" s="15" t="str">
        <f>IF(ROW()-16&lt;NoRowsBudget,Version,"")</f>
        <v>Initial agreement</v>
      </c>
      <c r="G17" s="164">
        <f>IF(ROW()-16&lt;NoRowsBudget,StartDate,"")</f>
        <v>45901</v>
      </c>
      <c r="H17" s="164">
        <f>IF(ROW()-16&lt;NoRowsBudget,EndDate,"")</f>
        <v>47726</v>
      </c>
      <c r="I17" s="15" t="str">
        <f t="array" ref="I17">IF(ROW()-16&lt;(NoRowsBudget-3),INDEX(CostCategories,CEILING((ROW()-15)/NoWPs,1)),IF(ROW()-16=NoRowsBudget-3,"Overheads",IF(ROW()-16=NoRowsBudget-2,"Profit Margin",IF(ROW()-16=NoRowsBudget-1,"VAT",""))))</f>
        <v>Travel</v>
      </c>
      <c r="J17" s="15" t="str">
        <f t="array" ref="J17">IF(ROW()-16&lt;NoRowsBudget-3,INDEX(WPUnique,,MOD(ROW()-16,NoWPs)+1),IF(ROW()-16=NoRowsBudget-3,"Overheads",IF(ROW()-16=NoRowsBudget-2,"Profit Margin",IF(ROW()-16=NoRowsBudget-1,"VAT",""))))</f>
        <v>No Work Package</v>
      </c>
      <c r="K17" s="172" t="str">
        <f>IFERROR(IF(OR($J17="Indirect Cost",$J17="VAT",$J17="Profit Margin"),"",VLOOKUP(J17,'1. Basic Info'!$B$40:$C$52,2,FALSE)),BudgetExport!J17)</f>
        <v>No Work Package</v>
      </c>
      <c r="L17" s="166">
        <f t="array" ref="L17">IFERROR(IF(ROW()-16&lt;NoRowsBudget, IF($J17="Profit Margin",SUM(L16:L$16)*ProfitMargin*(L$6*L$7),IF($J17="VAT",SUM(L16:L$16)*VAT*(L$6*L$7),IF(Budget_period="Monthly",SUMIFS(INDIRECT(L$8),DetailBudgetWPs_Aleph,IF($J17 = "No Work Package", "", $J17),DetailBudgetCategory_Aleph,$I17),IF(Budget_period="Quarterly",SUMIFS(INDIRECT(L$9),DetailBudgetWPs_Aleph,IF($J17 = "No Work Package", "", $J17),DetailBudgetCategory_Aleph,$I17),IF(Budget_period="Annually",SUMIFS(INDIRECT(L$10),DetailBudgetWPs_Aleph,IF($J17 = "No Work Package", "", $J17),DetailBudgetCategory_Aleph,$I17),""))))) / L$6 * L$7, 0), 0)</f>
        <v>0</v>
      </c>
      <c r="M17" s="166">
        <f t="array" ref="M17">IFERROR(IF(ROW()-16&lt;NoRowsBudget, IF($J17="Profit Margin",SUM(M16:M$16)*ProfitMargin*(M$6*M$7),IF($J17="VAT",SUM(M16:M$16)*VAT*(M$6*M$7),IF(Budget_period="Monthly",SUMIFS(INDIRECT(M$8),DetailBudgetWPs_Aleph,IF($J17 = "No Work Package", "", $J17),DetailBudgetCategory_Aleph,$I17),IF(Budget_period="Quarterly",SUMIFS(INDIRECT(M$9),DetailBudgetWPs_Aleph,IF($J17 = "No Work Package", "", $J17),DetailBudgetCategory_Aleph,$I17),IF(Budget_period="Annually",SUMIFS(INDIRECT(M$10),DetailBudgetWPs_Aleph,IF($J17 = "No Work Package", "", $J17),DetailBudgetCategory_Aleph,$I17),""))))) / M$6 * M$7, 0), 0)</f>
        <v>0</v>
      </c>
      <c r="N17" s="166">
        <f t="array" ref="N17">IFERROR(IF(ROW()-16&lt;NoRowsBudget, IF($J17="Profit Margin",SUM(N16:N$16)*ProfitMargin*(N$6*N$7),IF($J17="VAT",SUM(N16:N$16)*VAT*(N$6*N$7),IF(Budget_period="Monthly",SUMIFS(INDIRECT(N$8),DetailBudgetWPs_Aleph,IF($J17 = "No Work Package", "", $J17),DetailBudgetCategory_Aleph,$I17),IF(Budget_period="Quarterly",SUMIFS(INDIRECT(N$9),DetailBudgetWPs_Aleph,IF($J17 = "No Work Package", "", $J17),DetailBudgetCategory_Aleph,$I17),IF(Budget_period="Annually",SUMIFS(INDIRECT(N$10),DetailBudgetWPs_Aleph,IF($J17 = "No Work Package", "", $J17),DetailBudgetCategory_Aleph,$I17),""))))) / N$6 * N$7, 0), 0)</f>
        <v>0</v>
      </c>
      <c r="O17" s="166">
        <f t="array" ref="O17">IFERROR(IF(ROW()-16&lt;NoRowsBudget, IF($J17="Profit Margin",SUM(O16:O$16)*ProfitMargin*(O$6*O$7),IF($J17="VAT",SUM(O16:O$16)*VAT*(O$6*O$7),IF(Budget_period="Monthly",SUMIFS(INDIRECT(O$8),DetailBudgetWPs_Aleph,IF($J17 = "No Work Package", "", $J17),DetailBudgetCategory_Aleph,$I17),IF(Budget_period="Quarterly",SUMIFS(INDIRECT(O$9),DetailBudgetWPs_Aleph,IF($J17 = "No Work Package", "", $J17),DetailBudgetCategory_Aleph,$I17),IF(Budget_period="Annually",SUMIFS(INDIRECT(O$10),DetailBudgetWPs_Aleph,IF($J17 = "No Work Package", "", $J17),DetailBudgetCategory_Aleph,$I17),""))))) / O$6 * O$7, 0), 0)</f>
        <v>0</v>
      </c>
      <c r="P17" s="166">
        <f t="array" ref="P17">IFERROR(IF(ROW()-16&lt;NoRowsBudget, IF($J17="Profit Margin",SUM(P16:P$16)*ProfitMargin*(P$6*P$7),IF($J17="VAT",SUM(P16:P$16)*VAT*(P$6*P$7),IF(Budget_period="Monthly",SUMIFS(INDIRECT(P$8),DetailBudgetWPs_Aleph,IF($J17 = "No Work Package", "", $J17),DetailBudgetCategory_Aleph,$I17),IF(Budget_period="Quarterly",SUMIFS(INDIRECT(P$9),DetailBudgetWPs_Aleph,IF($J17 = "No Work Package", "", $J17),DetailBudgetCategory_Aleph,$I17),IF(Budget_period="Annually",SUMIFS(INDIRECT(P$10),DetailBudgetWPs_Aleph,IF($J17 = "No Work Package", "", $J17),DetailBudgetCategory_Aleph,$I17),""))))) / P$6 * P$7, 0), 0)</f>
        <v>0</v>
      </c>
      <c r="Q17" s="166">
        <f t="array" ref="Q17">IFERROR(IF(ROW()-16&lt;NoRowsBudget, IF($J17="Profit Margin",SUM(Q16:Q$16)*ProfitMargin*(Q$6*Q$7),IF($J17="VAT",SUM(Q16:Q$16)*VAT*(Q$6*Q$7),IF(Budget_period="Monthly",SUMIFS(INDIRECT(Q$8),DetailBudgetWPs_Aleph,IF($J17 = "No Work Package", "", $J17),DetailBudgetCategory_Aleph,$I17),IF(Budget_period="Quarterly",SUMIFS(INDIRECT(Q$9),DetailBudgetWPs_Aleph,IF($J17 = "No Work Package", "", $J17),DetailBudgetCategory_Aleph,$I17),IF(Budget_period="Annually",SUMIFS(INDIRECT(Q$10),DetailBudgetWPs_Aleph,IF($J17 = "No Work Package", "", $J17),DetailBudgetCategory_Aleph,$I17),""))))) / Q$6 * Q$7, 0), 0)</f>
        <v>0</v>
      </c>
      <c r="R17" s="166">
        <f t="array" ref="R17">IFERROR(IF(ROW()-16&lt;NoRowsBudget, IF($J17="Profit Margin",SUM(R16:R$16)*ProfitMargin*(R$6*R$7),IF($J17="VAT",SUM(R16:R$16)*VAT*(R$6*R$7),IF(Budget_period="Monthly",SUMIFS(INDIRECT(R$8),DetailBudgetWPs_Aleph,IF($J17 = "No Work Package", "", $J17),DetailBudgetCategory_Aleph,$I17),IF(Budget_period="Quarterly",SUMIFS(INDIRECT(R$9),DetailBudgetWPs_Aleph,IF($J17 = "No Work Package", "", $J17),DetailBudgetCategory_Aleph,$I17),IF(Budget_period="Annually",SUMIFS(INDIRECT(R$10),DetailBudgetWPs_Aleph,IF($J17 = "No Work Package", "", $J17),DetailBudgetCategory_Aleph,$I17),""))))) / R$6 * R$7, 0), 0)</f>
        <v>0</v>
      </c>
      <c r="S17" s="166">
        <f t="array" ref="S17">IFERROR(IF(ROW()-16&lt;NoRowsBudget, IF($J17="Profit Margin",SUM(S16:S$16)*ProfitMargin*(S$6*S$7),IF($J17="VAT",SUM(S16:S$16)*VAT*(S$6*S$7),IF(Budget_period="Monthly",SUMIFS(INDIRECT(S$8),DetailBudgetWPs_Aleph,IF($J17 = "No Work Package", "", $J17),DetailBudgetCategory_Aleph,$I17),IF(Budget_period="Quarterly",SUMIFS(INDIRECT(S$9),DetailBudgetWPs_Aleph,IF($J17 = "No Work Package", "", $J17),DetailBudgetCategory_Aleph,$I17),IF(Budget_period="Annually",SUMIFS(INDIRECT(S$10),DetailBudgetWPs_Aleph,IF($J17 = "No Work Package", "", $J17),DetailBudgetCategory_Aleph,$I17),""))))) / S$6 * S$7, 0), 0)</f>
        <v>0</v>
      </c>
      <c r="T17" s="166">
        <f t="array" ref="T17">IFERROR(IF(ROW()-16&lt;NoRowsBudget, IF($J17="Profit Margin",SUM(T16:T$16)*ProfitMargin*(T$6*T$7),IF($J17="VAT",SUM(T16:T$16)*VAT*(T$6*T$7),IF(Budget_period="Monthly",SUMIFS(INDIRECT(T$8),DetailBudgetWPs_Aleph,IF($J17 = "No Work Package", "", $J17),DetailBudgetCategory_Aleph,$I17),IF(Budget_period="Quarterly",SUMIFS(INDIRECT(T$9),DetailBudgetWPs_Aleph,IF($J17 = "No Work Package", "", $J17),DetailBudgetCategory_Aleph,$I17),IF(Budget_period="Annually",SUMIFS(INDIRECT(T$10),DetailBudgetWPs_Aleph,IF($J17 = "No Work Package", "", $J17),DetailBudgetCategory_Aleph,$I17),""))))) / T$6 * T$7, 0), 0)</f>
        <v>0</v>
      </c>
      <c r="U17" s="166">
        <f t="array" ref="U17">IFERROR(IF(ROW()-16&lt;NoRowsBudget, IF($J17="Profit Margin",SUM(U16:U$16)*ProfitMargin*(U$6*U$7),IF($J17="VAT",SUM(U16:U$16)*VAT*(U$6*U$7),IF(Budget_period="Monthly",SUMIFS(INDIRECT(U$8),DetailBudgetWPs_Aleph,IF($J17 = "No Work Package", "", $J17),DetailBudgetCategory_Aleph,$I17),IF(Budget_period="Quarterly",SUMIFS(INDIRECT(U$9),DetailBudgetWPs_Aleph,IF($J17 = "No Work Package", "", $J17),DetailBudgetCategory_Aleph,$I17),IF(Budget_period="Annually",SUMIFS(INDIRECT(U$10),DetailBudgetWPs_Aleph,IF($J17 = "No Work Package", "", $J17),DetailBudgetCategory_Aleph,$I17),""))))) / U$6 * U$7, 0), 0)</f>
        <v>0</v>
      </c>
      <c r="V17" s="166">
        <f t="array" ref="V17">IFERROR(IF(ROW()-16&lt;NoRowsBudget, IF($J17="Profit Margin",SUM(V16:V$16)*ProfitMargin*(V$6*V$7),IF($J17="VAT",SUM(V16:V$16)*VAT*(V$6*V$7),IF(Budget_period="Monthly",SUMIFS(INDIRECT(V$8),DetailBudgetWPs_Aleph,IF($J17 = "No Work Package", "", $J17),DetailBudgetCategory_Aleph,$I17),IF(Budget_period="Quarterly",SUMIFS(INDIRECT(V$9),DetailBudgetWPs_Aleph,IF($J17 = "No Work Package", "", $J17),DetailBudgetCategory_Aleph,$I17),IF(Budget_period="Annually",SUMIFS(INDIRECT(V$10),DetailBudgetWPs_Aleph,IF($J17 = "No Work Package", "", $J17),DetailBudgetCategory_Aleph,$I17),""))))) / V$6 * V$7, 0), 0)</f>
        <v>0</v>
      </c>
      <c r="W17" s="166">
        <f t="array" ref="W17">IFERROR(IF(ROW()-16&lt;NoRowsBudget, IF($J17="Profit Margin",SUM(W16:W$16)*ProfitMargin*(W$6*W$7),IF($J17="VAT",SUM(W16:W$16)*VAT*(W$6*W$7),IF(Budget_period="Monthly",SUMIFS(INDIRECT(W$8),DetailBudgetWPs_Aleph,IF($J17 = "No Work Package", "", $J17),DetailBudgetCategory_Aleph,$I17),IF(Budget_period="Quarterly",SUMIFS(INDIRECT(W$9),DetailBudgetWPs_Aleph,IF($J17 = "No Work Package", "", $J17),DetailBudgetCategory_Aleph,$I17),IF(Budget_period="Annually",SUMIFS(INDIRECT(W$10),DetailBudgetWPs_Aleph,IF($J17 = "No Work Package", "", $J17),DetailBudgetCategory_Aleph,$I17),""))))) / W$6 * W$7, 0), 0)</f>
        <v>0</v>
      </c>
      <c r="X17" s="166">
        <f t="array" ref="X17">IFERROR(IF(ROW()-16&lt;NoRowsBudget, IF($J17="Profit Margin",SUM(X16:X$16)*ProfitMargin*(X$6*X$7),IF($J17="VAT",SUM(X16:X$16)*VAT*(X$6*X$7),IF(Budget_period="Monthly",SUMIFS(INDIRECT(X$8),DetailBudgetWPs_Aleph,IF($J17 = "No Work Package", "", $J17),DetailBudgetCategory_Aleph,$I17),IF(Budget_period="Quarterly",SUMIFS(INDIRECT(X$9),DetailBudgetWPs_Aleph,IF($J17 = "No Work Package", "", $J17),DetailBudgetCategory_Aleph,$I17),IF(Budget_period="Annually",SUMIFS(INDIRECT(X$10),DetailBudgetWPs_Aleph,IF($J17 = "No Work Package", "", $J17),DetailBudgetCategory_Aleph,$I17),""))))) / X$6 * X$7, 0), 0)</f>
        <v>0</v>
      </c>
      <c r="Y17" s="166">
        <f t="array" ref="Y17">IFERROR(IF(ROW()-16&lt;NoRowsBudget, IF($J17="Profit Margin",SUM(Y16:Y$16)*ProfitMargin*(Y$6*Y$7),IF($J17="VAT",SUM(Y16:Y$16)*VAT*(Y$6*Y$7),IF(Budget_period="Monthly",SUMIFS(INDIRECT(Y$8),DetailBudgetWPs_Aleph,IF($J17 = "No Work Package", "", $J17),DetailBudgetCategory_Aleph,$I17),IF(Budget_period="Quarterly",SUMIFS(INDIRECT(Y$9),DetailBudgetWPs_Aleph,IF($J17 = "No Work Package", "", $J17),DetailBudgetCategory_Aleph,$I17),IF(Budget_period="Annually",SUMIFS(INDIRECT(Y$10),DetailBudgetWPs_Aleph,IF($J17 = "No Work Package", "", $J17),DetailBudgetCategory_Aleph,$I17),""))))) / Y$6 * Y$7, 0), 0)</f>
        <v>0</v>
      </c>
      <c r="Z17" s="166">
        <f t="array" ref="Z17">IFERROR(IF(ROW()-16&lt;NoRowsBudget, IF($J17="Profit Margin",SUM(Z16:Z$16)*ProfitMargin*(Z$6*Z$7),IF($J17="VAT",SUM(Z16:Z$16)*VAT*(Z$6*Z$7),IF(Budget_period="Monthly",SUMIFS(INDIRECT(Z$8),DetailBudgetWPs_Aleph,IF($J17 = "No Work Package", "", $J17),DetailBudgetCategory_Aleph,$I17),IF(Budget_period="Quarterly",SUMIFS(INDIRECT(Z$9),DetailBudgetWPs_Aleph,IF($J17 = "No Work Package", "", $J17),DetailBudgetCategory_Aleph,$I17),IF(Budget_period="Annually",SUMIFS(INDIRECT(Z$10),DetailBudgetWPs_Aleph,IF($J17 = "No Work Package", "", $J17),DetailBudgetCategory_Aleph,$I17),""))))) / Z$6 * Z$7, 0), 0)</f>
        <v>0</v>
      </c>
      <c r="AA17" s="166">
        <f t="array" ref="AA17">IFERROR(IF(ROW()-16&lt;NoRowsBudget, IF($J17="Profit Margin",SUM(AA16:AA$16)*ProfitMargin*(AA$6*AA$7),IF($J17="VAT",SUM(AA16:AA$16)*VAT*(AA$6*AA$7),IF(Budget_period="Monthly",SUMIFS(INDIRECT(AA$8),DetailBudgetWPs_Aleph,IF($J17 = "No Work Package", "", $J17),DetailBudgetCategory_Aleph,$I17),IF(Budget_period="Quarterly",SUMIFS(INDIRECT(AA$9),DetailBudgetWPs_Aleph,IF($J17 = "No Work Package", "", $J17),DetailBudgetCategory_Aleph,$I17),IF(Budget_period="Annually",SUMIFS(INDIRECT(AA$10),DetailBudgetWPs_Aleph,IF($J17 = "No Work Package", "", $J17),DetailBudgetCategory_Aleph,$I17),""))))) / AA$6 * AA$7, 0), 0)</f>
        <v>0</v>
      </c>
      <c r="AB17" s="166">
        <f t="array" ref="AB17">IFERROR(IF(ROW()-16&lt;NoRowsBudget, IF($J17="Profit Margin",SUM(AB16:AB$16)*ProfitMargin*(AB$6*AB$7),IF($J17="VAT",SUM(AB16:AB$16)*VAT*(AB$6*AB$7),IF(Budget_period="Monthly",SUMIFS(INDIRECT(AB$8),DetailBudgetWPs_Aleph,IF($J17 = "No Work Package", "", $J17),DetailBudgetCategory_Aleph,$I17),IF(Budget_period="Quarterly",SUMIFS(INDIRECT(AB$9),DetailBudgetWPs_Aleph,IF($J17 = "No Work Package", "", $J17),DetailBudgetCategory_Aleph,$I17),IF(Budget_period="Annually",SUMIFS(INDIRECT(AB$10),DetailBudgetWPs_Aleph,IF($J17 = "No Work Package", "", $J17),DetailBudgetCategory_Aleph,$I17),""))))) / AB$6 * AB$7, 0), 0)</f>
        <v>0</v>
      </c>
      <c r="AC17" s="166">
        <f t="array" ref="AC17">IFERROR(IF(ROW()-16&lt;NoRowsBudget, IF($J17="Profit Margin",SUM(AC16:AC$16)*ProfitMargin*(AC$6*AC$7),IF($J17="VAT",SUM(AC16:AC$16)*VAT*(AC$6*AC$7),IF(Budget_period="Monthly",SUMIFS(INDIRECT(AC$8),DetailBudgetWPs_Aleph,IF($J17 = "No Work Package", "", $J17),DetailBudgetCategory_Aleph,$I17),IF(Budget_period="Quarterly",SUMIFS(INDIRECT(AC$9),DetailBudgetWPs_Aleph,IF($J17 = "No Work Package", "", $J17),DetailBudgetCategory_Aleph,$I17),IF(Budget_period="Annually",SUMIFS(INDIRECT(AC$10),DetailBudgetWPs_Aleph,IF($J17 = "No Work Package", "", $J17),DetailBudgetCategory_Aleph,$I17),""))))) / AC$6 * AC$7, 0), 0)</f>
        <v>0</v>
      </c>
      <c r="AD17" s="166">
        <f t="array" ref="AD17">IFERROR(IF(ROW()-16&lt;NoRowsBudget, IF($J17="Profit Margin",SUM(AD16:AD$16)*ProfitMargin*(AD$6*AD$7),IF($J17="VAT",SUM(AD16:AD$16)*VAT*(AD$6*AD$7),IF(Budget_period="Monthly",SUMIFS(INDIRECT(AD$8),DetailBudgetWPs_Aleph,IF($J17 = "No Work Package", "", $J17),DetailBudgetCategory_Aleph,$I17),IF(Budget_period="Quarterly",SUMIFS(INDIRECT(AD$9),DetailBudgetWPs_Aleph,IF($J17 = "No Work Package", "", $J17),DetailBudgetCategory_Aleph,$I17),IF(Budget_period="Annually",SUMIFS(INDIRECT(AD$10),DetailBudgetWPs_Aleph,IF($J17 = "No Work Package", "", $J17),DetailBudgetCategory_Aleph,$I17),""))))) / AD$6 * AD$7, 0), 0)</f>
        <v>0</v>
      </c>
      <c r="AE17" s="166">
        <f t="array" ref="AE17">IFERROR(IF(ROW()-16&lt;NoRowsBudget, IF($J17="Profit Margin",SUM(AE16:AE$16)*ProfitMargin*(AE$6*AE$7),IF($J17="VAT",SUM(AE16:AE$16)*VAT*(AE$6*AE$7),IF(Budget_period="Monthly",SUMIFS(INDIRECT(AE$8),DetailBudgetWPs_Aleph,IF($J17 = "No Work Package", "", $J17),DetailBudgetCategory_Aleph,$I17),IF(Budget_period="Quarterly",SUMIFS(INDIRECT(AE$9),DetailBudgetWPs_Aleph,IF($J17 = "No Work Package", "", $J17),DetailBudgetCategory_Aleph,$I17),IF(Budget_period="Annually",SUMIFS(INDIRECT(AE$10),DetailBudgetWPs_Aleph,IF($J17 = "No Work Package", "", $J17),DetailBudgetCategory_Aleph,$I17),""))))) / AE$6 * AE$7, 0), 0)</f>
        <v>0</v>
      </c>
      <c r="AF17" s="166">
        <f t="array" ref="AF17">IFERROR(IF(ROW()-16&lt;NoRowsBudget, IF($J17="Profit Margin",SUM(AF16:AF$16)*ProfitMargin*(AF$6*AF$7),IF($J17="VAT",SUM(AF16:AF$16)*VAT*(AF$6*AF$7),IF(Budget_period="Monthly",SUMIFS(INDIRECT(AF$8),DetailBudgetWPs_Aleph,IF($J17 = "No Work Package", "", $J17),DetailBudgetCategory_Aleph,$I17),IF(Budget_period="Quarterly",SUMIFS(INDIRECT(AF$9),DetailBudgetWPs_Aleph,IF($J17 = "No Work Package", "", $J17),DetailBudgetCategory_Aleph,$I17),IF(Budget_period="Annually",SUMIFS(INDIRECT(AF$10),DetailBudgetWPs_Aleph,IF($J17 = "No Work Package", "", $J17),DetailBudgetCategory_Aleph,$I17),""))))) / AF$6 * AF$7, 0), 0)</f>
        <v>0</v>
      </c>
      <c r="AG17" s="166">
        <f t="array" ref="AG17">IFERROR(IF(ROW()-16&lt;NoRowsBudget, IF($J17="Profit Margin",SUM(AG16:AG$16)*ProfitMargin*(AG$6*AG$7),IF($J17="VAT",SUM(AG16:AG$16)*VAT*(AG$6*AG$7),IF(Budget_period="Monthly",SUMIFS(INDIRECT(AG$8),DetailBudgetWPs_Aleph,IF($J17 = "No Work Package", "", $J17),DetailBudgetCategory_Aleph,$I17),IF(Budget_period="Quarterly",SUMIFS(INDIRECT(AG$9),DetailBudgetWPs_Aleph,IF($J17 = "No Work Package", "", $J17),DetailBudgetCategory_Aleph,$I17),IF(Budget_period="Annually",SUMIFS(INDIRECT(AG$10),DetailBudgetWPs_Aleph,IF($J17 = "No Work Package", "", $J17),DetailBudgetCategory_Aleph,$I17),""))))) / AG$6 * AG$7, 0), 0)</f>
        <v>0</v>
      </c>
      <c r="AH17" s="166">
        <f t="array" ref="AH17">IFERROR(IF(ROW()-16&lt;NoRowsBudget, IF($J17="Profit Margin",SUM(AH16:AH$16)*ProfitMargin*(AH$6*AH$7),IF($J17="VAT",SUM(AH16:AH$16)*VAT*(AH$6*AH$7),IF(Budget_period="Monthly",SUMIFS(INDIRECT(AH$8),DetailBudgetWPs_Aleph,IF($J17 = "No Work Package", "", $J17),DetailBudgetCategory_Aleph,$I17),IF(Budget_period="Quarterly",SUMIFS(INDIRECT(AH$9),DetailBudgetWPs_Aleph,IF($J17 = "No Work Package", "", $J17),DetailBudgetCategory_Aleph,$I17),IF(Budget_period="Annually",SUMIFS(INDIRECT(AH$10),DetailBudgetWPs_Aleph,IF($J17 = "No Work Package", "", $J17),DetailBudgetCategory_Aleph,$I17),""))))) / AH$6 * AH$7, 0), 0)</f>
        <v>0</v>
      </c>
      <c r="AI17" s="166">
        <f t="array" ref="AI17">IFERROR(IF(ROW()-16&lt;NoRowsBudget, IF($J17="Profit Margin",SUM(AI16:AI$16)*ProfitMargin*(AI$6*AI$7),IF($J17="VAT",SUM(AI16:AI$16)*VAT*(AI$6*AI$7),IF(Budget_period="Monthly",SUMIFS(INDIRECT(AI$8),DetailBudgetWPs_Aleph,IF($J17 = "No Work Package", "", $J17),DetailBudgetCategory_Aleph,$I17),IF(Budget_period="Quarterly",SUMIFS(INDIRECT(AI$9),DetailBudgetWPs_Aleph,IF($J17 = "No Work Package", "", $J17),DetailBudgetCategory_Aleph,$I17),IF(Budget_period="Annually",SUMIFS(INDIRECT(AI$10),DetailBudgetWPs_Aleph,IF($J17 = "No Work Package", "", $J17),DetailBudgetCategory_Aleph,$I17),""))))) / AI$6 * AI$7, 0), 0)</f>
        <v>0</v>
      </c>
      <c r="AJ17" s="166">
        <f t="array" ref="AJ17">IFERROR(IF(ROW()-16&lt;NoRowsBudget, IF($J17="Profit Margin",SUM(AJ16:AJ$16)*ProfitMargin*(AJ$6*AJ$7),IF($J17="VAT",SUM(AJ16:AJ$16)*VAT*(AJ$6*AJ$7),IF(Budget_period="Monthly",SUMIFS(INDIRECT(AJ$8),DetailBudgetWPs_Aleph,IF($J17 = "No Work Package", "", $J17),DetailBudgetCategory_Aleph,$I17),IF(Budget_period="Quarterly",SUMIFS(INDIRECT(AJ$9),DetailBudgetWPs_Aleph,IF($J17 = "No Work Package", "", $J17),DetailBudgetCategory_Aleph,$I17),IF(Budget_period="Annually",SUMIFS(INDIRECT(AJ$10),DetailBudgetWPs_Aleph,IF($J17 = "No Work Package", "", $J17),DetailBudgetCategory_Aleph,$I17),""))))) / AJ$6 * AJ$7, 0), 0)</f>
        <v>0</v>
      </c>
      <c r="AK17" s="166">
        <f t="array" ref="AK17">IFERROR(IF(ROW()-16&lt;NoRowsBudget, IF($J17="Profit Margin",SUM(AK16:AK$16)*ProfitMargin*(AK$6*AK$7),IF($J17="VAT",SUM(AK16:AK$16)*VAT*(AK$6*AK$7),IF(Budget_period="Monthly",SUMIFS(INDIRECT(AK$8),DetailBudgetWPs_Aleph,IF($J17 = "No Work Package", "", $J17),DetailBudgetCategory_Aleph,$I17),IF(Budget_period="Quarterly",SUMIFS(INDIRECT(AK$9),DetailBudgetWPs_Aleph,IF($J17 = "No Work Package", "", $J17),DetailBudgetCategory_Aleph,$I17),IF(Budget_period="Annually",SUMIFS(INDIRECT(AK$10),DetailBudgetWPs_Aleph,IF($J17 = "No Work Package", "", $J17),DetailBudgetCategory_Aleph,$I17),""))))) / AK$6 * AK$7, 0), 0)</f>
        <v>0</v>
      </c>
      <c r="AL17" s="166">
        <f t="array" ref="AL17">IFERROR(IF(ROW()-16&lt;NoRowsBudget, IF($J17="Profit Margin",SUM(AL16:AL$16)*ProfitMargin*(AL$6*AL$7),IF($J17="VAT",SUM(AL16:AL$16)*VAT*(AL$6*AL$7),IF(Budget_period="Monthly",SUMIFS(INDIRECT(AL$8),DetailBudgetWPs_Aleph,IF($J17 = "No Work Package", "", $J17),DetailBudgetCategory_Aleph,$I17),IF(Budget_period="Quarterly",SUMIFS(INDIRECT(AL$9),DetailBudgetWPs_Aleph,IF($J17 = "No Work Package", "", $J17),DetailBudgetCategory_Aleph,$I17),IF(Budget_period="Annually",SUMIFS(INDIRECT(AL$10),DetailBudgetWPs_Aleph,IF($J17 = "No Work Package", "", $J17),DetailBudgetCategory_Aleph,$I17),""))))) / AL$6 * AL$7, 0), 0)</f>
        <v>0</v>
      </c>
      <c r="AM17" s="166">
        <f t="array" ref="AM17">IFERROR(IF(ROW()-16&lt;NoRowsBudget, IF($J17="Profit Margin",SUM(AM16:AM$16)*ProfitMargin*(AM$6*AM$7),IF($J17="VAT",SUM(AM16:AM$16)*VAT*(AM$6*AM$7),IF(Budget_period="Monthly",SUMIFS(INDIRECT(AM$8),DetailBudgetWPs_Aleph,IF($J17 = "No Work Package", "", $J17),DetailBudgetCategory_Aleph,$I17),IF(Budget_period="Quarterly",SUMIFS(INDIRECT(AM$9),DetailBudgetWPs_Aleph,IF($J17 = "No Work Package", "", $J17),DetailBudgetCategory_Aleph,$I17),IF(Budget_period="Annually",SUMIFS(INDIRECT(AM$10),DetailBudgetWPs_Aleph,IF($J17 = "No Work Package", "", $J17),DetailBudgetCategory_Aleph,$I17),""))))) / AM$6 * AM$7, 0), 0)</f>
        <v>0</v>
      </c>
      <c r="AN17" s="166">
        <f t="array" ref="AN17">IFERROR(IF(ROW()-16&lt;NoRowsBudget, IF($J17="Profit Margin",SUM(AN16:AN$16)*ProfitMargin*(AN$6*AN$7),IF($J17="VAT",SUM(AN16:AN$16)*VAT*(AN$6*AN$7),IF(Budget_period="Monthly",SUMIFS(INDIRECT(AN$8),DetailBudgetWPs_Aleph,IF($J17 = "No Work Package", "", $J17),DetailBudgetCategory_Aleph,$I17),IF(Budget_period="Quarterly",SUMIFS(INDIRECT(AN$9),DetailBudgetWPs_Aleph,IF($J17 = "No Work Package", "", $J17),DetailBudgetCategory_Aleph,$I17),IF(Budget_period="Annually",SUMIFS(INDIRECT(AN$10),DetailBudgetWPs_Aleph,IF($J17 = "No Work Package", "", $J17),DetailBudgetCategory_Aleph,$I17),""))))) / AN$6 * AN$7, 0), 0)</f>
        <v>0</v>
      </c>
      <c r="AO17" s="166">
        <f t="array" ref="AO17">IFERROR(IF(ROW()-16&lt;NoRowsBudget, IF($J17="Profit Margin",SUM(AO16:AO$16)*ProfitMargin*(AO$6*AO$7),IF($J17="VAT",SUM(AO16:AO$16)*VAT*(AO$6*AO$7),IF(Budget_period="Monthly",SUMIFS(INDIRECT(AO$8),DetailBudgetWPs_Aleph,IF($J17 = "No Work Package", "", $J17),DetailBudgetCategory_Aleph,$I17),IF(Budget_period="Quarterly",SUMIFS(INDIRECT(AO$9),DetailBudgetWPs_Aleph,IF($J17 = "No Work Package", "", $J17),DetailBudgetCategory_Aleph,$I17),IF(Budget_period="Annually",SUMIFS(INDIRECT(AO$10),DetailBudgetWPs_Aleph,IF($J17 = "No Work Package", "", $J17),DetailBudgetCategory_Aleph,$I17),""))))) / AO$6 * AO$7, 0), 0)</f>
        <v>0</v>
      </c>
      <c r="AP17" s="166">
        <f t="array" ref="AP17">IFERROR(IF(ROW()-16&lt;NoRowsBudget, IF($J17="Profit Margin",SUM(AP16:AP$16)*ProfitMargin*(AP$6*AP$7),IF($J17="VAT",SUM(AP16:AP$16)*VAT*(AP$6*AP$7),IF(Budget_period="Monthly",SUMIFS(INDIRECT(AP$8),DetailBudgetWPs_Aleph,IF($J17 = "No Work Package", "", $J17),DetailBudgetCategory_Aleph,$I17),IF(Budget_period="Quarterly",SUMIFS(INDIRECT(AP$9),DetailBudgetWPs_Aleph,IF($J17 = "No Work Package", "", $J17),DetailBudgetCategory_Aleph,$I17),IF(Budget_period="Annually",SUMIFS(INDIRECT(AP$10),DetailBudgetWPs_Aleph,IF($J17 = "No Work Package", "", $J17),DetailBudgetCategory_Aleph,$I17),""))))) / AP$6 * AP$7, 0), 0)</f>
        <v>0</v>
      </c>
      <c r="AQ17" s="166">
        <f t="array" ref="AQ17">IFERROR(IF(ROW()-16&lt;NoRowsBudget, IF($J17="Profit Margin",SUM(AQ16:AQ$16)*ProfitMargin*(AQ$6*AQ$7),IF($J17="VAT",SUM(AQ16:AQ$16)*VAT*(AQ$6*AQ$7),IF(Budget_period="Monthly",SUMIFS(INDIRECT(AQ$8),DetailBudgetWPs_Aleph,IF($J17 = "No Work Package", "", $J17),DetailBudgetCategory_Aleph,$I17),IF(Budget_period="Quarterly",SUMIFS(INDIRECT(AQ$9),DetailBudgetWPs_Aleph,IF($J17 = "No Work Package", "", $J17),DetailBudgetCategory_Aleph,$I17),IF(Budget_period="Annually",SUMIFS(INDIRECT(AQ$10),DetailBudgetWPs_Aleph,IF($J17 = "No Work Package", "", $J17),DetailBudgetCategory_Aleph,$I17),""))))) / AQ$6 * AQ$7, 0), 0)</f>
        <v>0</v>
      </c>
      <c r="AR17" s="166">
        <f t="array" ref="AR17">IFERROR(IF(ROW()-16&lt;NoRowsBudget, IF($J17="Profit Margin",SUM(AR16:AR$16)*ProfitMargin*(AR$6*AR$7),IF($J17="VAT",SUM(AR16:AR$16)*VAT*(AR$6*AR$7),IF(Budget_period="Monthly",SUMIFS(INDIRECT(AR$8),DetailBudgetWPs_Aleph,IF($J17 = "No Work Package", "", $J17),DetailBudgetCategory_Aleph,$I17),IF(Budget_period="Quarterly",SUMIFS(INDIRECT(AR$9),DetailBudgetWPs_Aleph,IF($J17 = "No Work Package", "", $J17),DetailBudgetCategory_Aleph,$I17),IF(Budget_period="Annually",SUMIFS(INDIRECT(AR$10),DetailBudgetWPs_Aleph,IF($J17 = "No Work Package", "", $J17),DetailBudgetCategory_Aleph,$I17),""))))) / AR$6 * AR$7, 0), 0)</f>
        <v>0</v>
      </c>
      <c r="AS17" s="166">
        <f t="array" ref="AS17">IFERROR(IF(ROW()-16&lt;NoRowsBudget, IF($J17="Profit Margin",SUM(AS16:AS$16)*ProfitMargin*(AS$6*AS$7),IF($J17="VAT",SUM(AS16:AS$16)*VAT*(AS$6*AS$7),IF(Budget_period="Monthly",SUMIFS(INDIRECT(AS$8),DetailBudgetWPs_Aleph,IF($J17 = "No Work Package", "", $J17),DetailBudgetCategory_Aleph,$I17),IF(Budget_period="Quarterly",SUMIFS(INDIRECT(AS$9),DetailBudgetWPs_Aleph,IF($J17 = "No Work Package", "", $J17),DetailBudgetCategory_Aleph,$I17),IF(Budget_period="Annually",SUMIFS(INDIRECT(AS$10),DetailBudgetWPs_Aleph,IF($J17 = "No Work Package", "", $J17),DetailBudgetCategory_Aleph,$I17),""))))) / AS$6 * AS$7, 0), 0)</f>
        <v>0</v>
      </c>
      <c r="AT17" s="166">
        <f t="array" ref="AT17">IFERROR(IF(ROW()-16&lt;NoRowsBudget, IF($J17="Profit Margin",SUM(AT16:AT$16)*ProfitMargin*(AT$6*AT$7),IF($J17="VAT",SUM(AT16:AT$16)*VAT*(AT$6*AT$7),IF(Budget_period="Monthly",SUMIFS(INDIRECT(AT$8),DetailBudgetWPs_Aleph,IF($J17 = "No Work Package", "", $J17),DetailBudgetCategory_Aleph,$I17),IF(Budget_period="Quarterly",SUMIFS(INDIRECT(AT$9),DetailBudgetWPs_Aleph,IF($J17 = "No Work Package", "", $J17),DetailBudgetCategory_Aleph,$I17),IF(Budget_period="Annually",SUMIFS(INDIRECT(AT$10),DetailBudgetWPs_Aleph,IF($J17 = "No Work Package", "", $J17),DetailBudgetCategory_Aleph,$I17),""))))) / AT$6 * AT$7, 0), 0)</f>
        <v>0</v>
      </c>
      <c r="AU17" s="166">
        <f t="array" ref="AU17">IFERROR(IF(ROW()-16&lt;NoRowsBudget, IF($J17="Profit Margin",SUM(AU16:AU$16)*ProfitMargin*(AU$6*AU$7),IF($J17="VAT",SUM(AU16:AU$16)*VAT*(AU$6*AU$7),IF(Budget_period="Monthly",SUMIFS(INDIRECT(AU$8),DetailBudgetWPs_Aleph,IF($J17 = "No Work Package", "", $J17),DetailBudgetCategory_Aleph,$I17),IF(Budget_period="Quarterly",SUMIFS(INDIRECT(AU$9),DetailBudgetWPs_Aleph,IF($J17 = "No Work Package", "", $J17),DetailBudgetCategory_Aleph,$I17),IF(Budget_period="Annually",SUMIFS(INDIRECT(AU$10),DetailBudgetWPs_Aleph,IF($J17 = "No Work Package", "", $J17),DetailBudgetCategory_Aleph,$I17),""))))) / AU$6 * AU$7, 0), 0)</f>
        <v>0</v>
      </c>
      <c r="AV17" s="166">
        <f t="array" ref="AV17">IFERROR(IF(ROW()-16&lt;NoRowsBudget, IF($J17="Profit Margin",SUM(AV16:AV$16)*ProfitMargin*(AV$6*AV$7),IF($J17="VAT",SUM(AV16:AV$16)*VAT*(AV$6*AV$7),IF(Budget_period="Monthly",SUMIFS(INDIRECT(AV$8),DetailBudgetWPs_Aleph,IF($J17 = "No Work Package", "", $J17),DetailBudgetCategory_Aleph,$I17),IF(Budget_period="Quarterly",SUMIFS(INDIRECT(AV$9),DetailBudgetWPs_Aleph,IF($J17 = "No Work Package", "", $J17),DetailBudgetCategory_Aleph,$I17),IF(Budget_period="Annually",SUMIFS(INDIRECT(AV$10),DetailBudgetWPs_Aleph,IF($J17 = "No Work Package", "", $J17),DetailBudgetCategory_Aleph,$I17),""))))) / AV$6 * AV$7, 0), 0)</f>
        <v>0</v>
      </c>
      <c r="AW17" s="166">
        <f t="array" ref="AW17">IFERROR(IF(ROW()-16&lt;NoRowsBudget, IF($J17="Profit Margin",SUM(AW16:AW$16)*ProfitMargin*(AW$6*AW$7),IF($J17="VAT",SUM(AW16:AW$16)*VAT*(AW$6*AW$7),IF(Budget_period="Monthly",SUMIFS(INDIRECT(AW$8),DetailBudgetWPs_Aleph,IF($J17 = "No Work Package", "", $J17),DetailBudgetCategory_Aleph,$I17),IF(Budget_period="Quarterly",SUMIFS(INDIRECT(AW$9),DetailBudgetWPs_Aleph,IF($J17 = "No Work Package", "", $J17),DetailBudgetCategory_Aleph,$I17),IF(Budget_period="Annually",SUMIFS(INDIRECT(AW$10),DetailBudgetWPs_Aleph,IF($J17 = "No Work Package", "", $J17),DetailBudgetCategory_Aleph,$I17),""))))) / AW$6 * AW$7, 0), 0)</f>
        <v>0</v>
      </c>
      <c r="AX17" s="166">
        <f t="array" ref="AX17">IFERROR(IF(ROW()-16&lt;NoRowsBudget, IF($J17="Profit Margin",SUM(AX16:AX$16)*ProfitMargin*(AX$6*AX$7),IF($J17="VAT",SUM(AX16:AX$16)*VAT*(AX$6*AX$7),IF(Budget_period="Monthly",SUMIFS(INDIRECT(AX$8),DetailBudgetWPs_Aleph,IF($J17 = "No Work Package", "", $J17),DetailBudgetCategory_Aleph,$I17),IF(Budget_period="Quarterly",SUMIFS(INDIRECT(AX$9),DetailBudgetWPs_Aleph,IF($J17 = "No Work Package", "", $J17),DetailBudgetCategory_Aleph,$I17),IF(Budget_period="Annually",SUMIFS(INDIRECT(AX$10),DetailBudgetWPs_Aleph,IF($J17 = "No Work Package", "", $J17),DetailBudgetCategory_Aleph,$I17),""))))) / AX$6 * AX$7, 0), 0)</f>
        <v>0</v>
      </c>
      <c r="AY17" s="166">
        <f t="array" ref="AY17">IFERROR(IF(ROW()-16&lt;NoRowsBudget, IF($J17="Profit Margin",SUM(AY16:AY$16)*ProfitMargin*(AY$6*AY$7),IF($J17="VAT",SUM(AY16:AY$16)*VAT*(AY$6*AY$7),IF(Budget_period="Monthly",SUMIFS(INDIRECT(AY$8),DetailBudgetWPs_Aleph,IF($J17 = "No Work Package", "", $J17),DetailBudgetCategory_Aleph,$I17),IF(Budget_period="Quarterly",SUMIFS(INDIRECT(AY$9),DetailBudgetWPs_Aleph,IF($J17 = "No Work Package", "", $J17),DetailBudgetCategory_Aleph,$I17),IF(Budget_period="Annually",SUMIFS(INDIRECT(AY$10),DetailBudgetWPs_Aleph,IF($J17 = "No Work Package", "", $J17),DetailBudgetCategory_Aleph,$I17),""))))) / AY$6 * AY$7, 0), 0)</f>
        <v>0</v>
      </c>
      <c r="AZ17" s="166">
        <f t="array" ref="AZ17">IFERROR(IF(ROW()-16&lt;NoRowsBudget, IF($J17="Profit Margin",SUM(AZ16:AZ$16)*ProfitMargin*(AZ$6*AZ$7),IF($J17="VAT",SUM(AZ16:AZ$16)*VAT*(AZ$6*AZ$7),IF(Budget_period="Monthly",SUMIFS(INDIRECT(AZ$8),DetailBudgetWPs_Aleph,IF($J17 = "No Work Package", "", $J17),DetailBudgetCategory_Aleph,$I17),IF(Budget_period="Quarterly",SUMIFS(INDIRECT(AZ$9),DetailBudgetWPs_Aleph,IF($J17 = "No Work Package", "", $J17),DetailBudgetCategory_Aleph,$I17),IF(Budget_period="Annually",SUMIFS(INDIRECT(AZ$10),DetailBudgetWPs_Aleph,IF($J17 = "No Work Package", "", $J17),DetailBudgetCategory_Aleph,$I17),""))))) / AZ$6 * AZ$7, 0), 0)</f>
        <v>0</v>
      </c>
      <c r="BA17" s="166">
        <f t="array" ref="BA17">IFERROR(IF(ROW()-16&lt;NoRowsBudget, IF($J17="Profit Margin",SUM(BA16:BA$16)*ProfitMargin*(BA$6*BA$7),IF($J17="VAT",SUM(BA16:BA$16)*VAT*(BA$6*BA$7),IF(Budget_period="Monthly",SUMIFS(INDIRECT(BA$8),DetailBudgetWPs_Aleph,IF($J17 = "No Work Package", "", $J17),DetailBudgetCategory_Aleph,$I17),IF(Budget_period="Quarterly",SUMIFS(INDIRECT(BA$9),DetailBudgetWPs_Aleph,IF($J17 = "No Work Package", "", $J17),DetailBudgetCategory_Aleph,$I17),IF(Budget_period="Annually",SUMIFS(INDIRECT(BA$10),DetailBudgetWPs_Aleph,IF($J17 = "No Work Package", "", $J17),DetailBudgetCategory_Aleph,$I17),""))))) / BA$6 * BA$7, 0), 0)</f>
        <v>0</v>
      </c>
      <c r="BB17" s="166">
        <f t="array" ref="BB17">IFERROR(IF(ROW()-16&lt;NoRowsBudget, IF($J17="Profit Margin",SUM(BB16:BB$16)*ProfitMargin*(BB$6*BB$7),IF($J17="VAT",SUM(BB16:BB$16)*VAT*(BB$6*BB$7),IF(Budget_period="Monthly",SUMIFS(INDIRECT(BB$8),DetailBudgetWPs_Aleph,IF($J17 = "No Work Package", "", $J17),DetailBudgetCategory_Aleph,$I17),IF(Budget_period="Quarterly",SUMIFS(INDIRECT(BB$9),DetailBudgetWPs_Aleph,IF($J17 = "No Work Package", "", $J17),DetailBudgetCategory_Aleph,$I17),IF(Budget_period="Annually",SUMIFS(INDIRECT(BB$10),DetailBudgetWPs_Aleph,IF($J17 = "No Work Package", "", $J17),DetailBudgetCategory_Aleph,$I17),""))))) / BB$6 * BB$7, 0), 0)</f>
        <v>0</v>
      </c>
      <c r="BC17" s="166">
        <f t="array" ref="BC17">IFERROR(IF(ROW()-16&lt;NoRowsBudget, IF($J17="Profit Margin",SUM(BC16:BC$16)*ProfitMargin*(BC$6*BC$7),IF($J17="VAT",SUM(BC16:BC$16)*VAT*(BC$6*BC$7),IF(Budget_period="Monthly",SUMIFS(INDIRECT(BC$8),DetailBudgetWPs_Aleph,IF($J17 = "No Work Package", "", $J17),DetailBudgetCategory_Aleph,$I17),IF(Budget_period="Quarterly",SUMIFS(INDIRECT(BC$9),DetailBudgetWPs_Aleph,IF($J17 = "No Work Package", "", $J17),DetailBudgetCategory_Aleph,$I17),IF(Budget_period="Annually",SUMIFS(INDIRECT(BC$10),DetailBudgetWPs_Aleph,IF($J17 = "No Work Package", "", $J17),DetailBudgetCategory_Aleph,$I17),""))))) / BC$6 * BC$7, 0), 0)</f>
        <v>0</v>
      </c>
      <c r="BD17" s="166">
        <f t="array" ref="BD17">IFERROR(IF(ROW()-16&lt;NoRowsBudget, IF($J17="Profit Margin",SUM(BD16:BD$16)*ProfitMargin*(BD$6*BD$7),IF($J17="VAT",SUM(BD16:BD$16)*VAT*(BD$6*BD$7),IF(Budget_period="Monthly",SUMIFS(INDIRECT(BD$8),DetailBudgetWPs_Aleph,IF($J17 = "No Work Package", "", $J17),DetailBudgetCategory_Aleph,$I17),IF(Budget_period="Quarterly",SUMIFS(INDIRECT(BD$9),DetailBudgetWPs_Aleph,IF($J17 = "No Work Package", "", $J17),DetailBudgetCategory_Aleph,$I17),IF(Budget_period="Annually",SUMIFS(INDIRECT(BD$10),DetailBudgetWPs_Aleph,IF($J17 = "No Work Package", "", $J17),DetailBudgetCategory_Aleph,$I17),""))))) / BD$6 * BD$7, 0), 0)</f>
        <v>0</v>
      </c>
      <c r="BE17" s="166">
        <f t="array" ref="BE17">IFERROR(IF(ROW()-16&lt;NoRowsBudget, IF($J17="Profit Margin",SUM(BE16:BE$16)*ProfitMargin*(BE$6*BE$7),IF($J17="VAT",SUM(BE16:BE$16)*VAT*(BE$6*BE$7),IF(Budget_period="Monthly",SUMIFS(INDIRECT(BE$8),DetailBudgetWPs_Aleph,IF($J17 = "No Work Package", "", $J17),DetailBudgetCategory_Aleph,$I17),IF(Budget_period="Quarterly",SUMIFS(INDIRECT(BE$9),DetailBudgetWPs_Aleph,IF($J17 = "No Work Package", "", $J17),DetailBudgetCategory_Aleph,$I17),IF(Budget_period="Annually",SUMIFS(INDIRECT(BE$10),DetailBudgetWPs_Aleph,IF($J17 = "No Work Package", "", $J17),DetailBudgetCategory_Aleph,$I17),""))))) / BE$6 * BE$7, 0), 0)</f>
        <v>0</v>
      </c>
      <c r="BF17" s="166">
        <f t="array" ref="BF17">IFERROR(IF(ROW()-16&lt;NoRowsBudget, IF($J17="Profit Margin",SUM(BF16:BF$16)*ProfitMargin*(BF$6*BF$7),IF($J17="VAT",SUM(BF16:BF$16)*VAT*(BF$6*BF$7),IF(Budget_period="Monthly",SUMIFS(INDIRECT(BF$8),DetailBudgetWPs_Aleph,IF($J17 = "No Work Package", "", $J17),DetailBudgetCategory_Aleph,$I17),IF(Budget_period="Quarterly",SUMIFS(INDIRECT(BF$9),DetailBudgetWPs_Aleph,IF($J17 = "No Work Package", "", $J17),DetailBudgetCategory_Aleph,$I17),IF(Budget_period="Annually",SUMIFS(INDIRECT(BF$10),DetailBudgetWPs_Aleph,IF($J17 = "No Work Package", "", $J17),DetailBudgetCategory_Aleph,$I17),""))))) / BF$6 * BF$7, 0), 0)</f>
        <v>0</v>
      </c>
      <c r="BG17" s="166">
        <f t="array" ref="BG17">IFERROR(IF(ROW()-16&lt;NoRowsBudget, IF($J17="Profit Margin",SUM(BG16:BG$16)*ProfitMargin*(BG$6*BG$7),IF($J17="VAT",SUM(BG16:BG$16)*VAT*(BG$6*BG$7),IF(Budget_period="Monthly",SUMIFS(INDIRECT(BG$8),DetailBudgetWPs_Aleph,IF($J17 = "No Work Package", "", $J17),DetailBudgetCategory_Aleph,$I17),IF(Budget_period="Quarterly",SUMIFS(INDIRECT(BG$9),DetailBudgetWPs_Aleph,IF($J17 = "No Work Package", "", $J17),DetailBudgetCategory_Aleph,$I17),IF(Budget_period="Annually",SUMIFS(INDIRECT(BG$10),DetailBudgetWPs_Aleph,IF($J17 = "No Work Package", "", $J17),DetailBudgetCategory_Aleph,$I17),""))))) / BG$6 * BG$7, 0), 0)</f>
        <v>0</v>
      </c>
      <c r="BH17" s="166">
        <f t="array" ref="BH17">IFERROR(IF(ROW()-16&lt;NoRowsBudget, IF($J17="Profit Margin",SUM(BH16:BH$16)*ProfitMargin*(BH$6*BH$7),IF($J17="VAT",SUM(BH16:BH$16)*VAT*(BH$6*BH$7),IF(Budget_period="Monthly",SUMIFS(INDIRECT(BH$8),DetailBudgetWPs_Aleph,IF($J17 = "No Work Package", "", $J17),DetailBudgetCategory_Aleph,$I17),IF(Budget_period="Quarterly",SUMIFS(INDIRECT(BH$9),DetailBudgetWPs_Aleph,IF($J17 = "No Work Package", "", $J17),DetailBudgetCategory_Aleph,$I17),IF(Budget_period="Annually",SUMIFS(INDIRECT(BH$10),DetailBudgetWPs_Aleph,IF($J17 = "No Work Package", "", $J17),DetailBudgetCategory_Aleph,$I17),""))))) / BH$6 * BH$7, 0), 0)</f>
        <v>0</v>
      </c>
      <c r="BI17" s="166">
        <f t="array" ref="BI17">IFERROR(IF(ROW()-16&lt;NoRowsBudget, IF($J17="Profit Margin",SUM(BI16:BI$16)*ProfitMargin*(BI$6*BI$7),IF($J17="VAT",SUM(BI16:BI$16)*VAT*(BI$6*BI$7),IF(Budget_period="Monthly",SUMIFS(INDIRECT(BI$8),DetailBudgetWPs_Aleph,IF($J17 = "No Work Package", "", $J17),DetailBudgetCategory_Aleph,$I17),IF(Budget_period="Quarterly",SUMIFS(INDIRECT(BI$9),DetailBudgetWPs_Aleph,IF($J17 = "No Work Package", "", $J17),DetailBudgetCategory_Aleph,$I17),IF(Budget_period="Annually",SUMIFS(INDIRECT(BI$10),DetailBudgetWPs_Aleph,IF($J17 = "No Work Package", "", $J17),DetailBudgetCategory_Aleph,$I17),""))))) / BI$6 * BI$7, 0), 0)</f>
        <v>0</v>
      </c>
      <c r="BJ17" s="166">
        <f t="array" ref="BJ17">IFERROR(IF(ROW()-16&lt;NoRowsBudget, IF($J17="Profit Margin",SUM(BJ16:BJ$16)*ProfitMargin*(BJ$6*BJ$7),IF($J17="VAT",SUM(BJ16:BJ$16)*VAT*(BJ$6*BJ$7),IF(Budget_period="Monthly",SUMIFS(INDIRECT(BJ$8),DetailBudgetWPs_Aleph,IF($J17 = "No Work Package", "", $J17),DetailBudgetCategory_Aleph,$I17),IF(Budget_period="Quarterly",SUMIFS(INDIRECT(BJ$9),DetailBudgetWPs_Aleph,IF($J17 = "No Work Package", "", $J17),DetailBudgetCategory_Aleph,$I17),IF(Budget_period="Annually",SUMIFS(INDIRECT(BJ$10),DetailBudgetWPs_Aleph,IF($J17 = "No Work Package", "", $J17),DetailBudgetCategory_Aleph,$I17),""))))) / BJ$6 * BJ$7, 0), 0)</f>
        <v>0</v>
      </c>
      <c r="BK17" s="166">
        <f t="array" ref="BK17">IFERROR(IF(ROW()-16&lt;NoRowsBudget, IF($J17="Profit Margin",SUM(BK16:BK$16)*ProfitMargin*(BK$6*BK$7),IF($J17="VAT",SUM(BK16:BK$16)*VAT*(BK$6*BK$7),IF(Budget_period="Monthly",SUMIFS(INDIRECT(BK$8),DetailBudgetWPs_Aleph,IF($J17 = "No Work Package", "", $J17),DetailBudgetCategory_Aleph,$I17),IF(Budget_period="Quarterly",SUMIFS(INDIRECT(BK$9),DetailBudgetWPs_Aleph,IF($J17 = "No Work Package", "", $J17),DetailBudgetCategory_Aleph,$I17),IF(Budget_period="Annually",SUMIFS(INDIRECT(BK$10),DetailBudgetWPs_Aleph,IF($J17 = "No Work Package", "", $J17),DetailBudgetCategory_Aleph,$I17),""))))) / BK$6 * BK$7, 0), 0)</f>
        <v>0</v>
      </c>
      <c r="BL17" s="166">
        <f t="array" ref="BL17">IFERROR(IF(ROW()-16&lt;NoRowsBudget, IF($J17="Profit Margin",SUM(BL16:BL$16)*ProfitMargin*(BL$6*BL$7),IF($J17="VAT",SUM(BL16:BL$16)*VAT*(BL$6*BL$7),IF(Budget_period="Monthly",SUMIFS(INDIRECT(BL$8),DetailBudgetWPs_Aleph,IF($J17 = "No Work Package", "", $J17),DetailBudgetCategory_Aleph,$I17),IF(Budget_period="Quarterly",SUMIFS(INDIRECT(BL$9),DetailBudgetWPs_Aleph,IF($J17 = "No Work Package", "", $J17),DetailBudgetCategory_Aleph,$I17),IF(Budget_period="Annually",SUMIFS(INDIRECT(BL$10),DetailBudgetWPs_Aleph,IF($J17 = "No Work Package", "", $J17),DetailBudgetCategory_Aleph,$I17),""))))) / BL$6 * BL$7, 0), 0)</f>
        <v>0</v>
      </c>
      <c r="BM17" s="166">
        <f t="array" ref="BM17">IFERROR(IF(ROW()-16&lt;NoRowsBudget, IF($J17="Profit Margin",SUM(BM16:BM$16)*ProfitMargin*(BM$6*BM$7),IF($J17="VAT",SUM(BM16:BM$16)*VAT*(BM$6*BM$7),IF(Budget_period="Monthly",SUMIFS(INDIRECT(BM$8),DetailBudgetWPs_Aleph,IF($J17 = "No Work Package", "", $J17),DetailBudgetCategory_Aleph,$I17),IF(Budget_period="Quarterly",SUMIFS(INDIRECT(BM$9),DetailBudgetWPs_Aleph,IF($J17 = "No Work Package", "", $J17),DetailBudgetCategory_Aleph,$I17),IF(Budget_period="Annually",SUMIFS(INDIRECT(BM$10),DetailBudgetWPs_Aleph,IF($J17 = "No Work Package", "", $J17),DetailBudgetCategory_Aleph,$I17),""))))) / BM$6 * BM$7, 0), 0)</f>
        <v>0</v>
      </c>
      <c r="BN17" s="166">
        <f t="array" ref="BN17">IFERROR(IF(ROW()-16&lt;NoRowsBudget, IF($J17="Profit Margin",SUM(BN16:BN$16)*ProfitMargin*(BN$6*BN$7),IF($J17="VAT",SUM(BN16:BN$16)*VAT*(BN$6*BN$7),IF(Budget_period="Monthly",SUMIFS(INDIRECT(BN$8),DetailBudgetWPs_Aleph,IF($J17 = "No Work Package", "", $J17),DetailBudgetCategory_Aleph,$I17),IF(Budget_period="Quarterly",SUMIFS(INDIRECT(BN$9),DetailBudgetWPs_Aleph,IF($J17 = "No Work Package", "", $J17),DetailBudgetCategory_Aleph,$I17),IF(Budget_period="Annually",SUMIFS(INDIRECT(BN$10),DetailBudgetWPs_Aleph,IF($J17 = "No Work Package", "", $J17),DetailBudgetCategory_Aleph,$I17),""))))) / BN$6 * BN$7, 0), 0)</f>
        <v>0</v>
      </c>
      <c r="BO17" s="166">
        <f t="array" ref="BO17">IFERROR(IF(ROW()-16&lt;NoRowsBudget, IF($J17="Profit Margin",SUM(BO16:BO$16)*ProfitMargin*(BO$6*BO$7),IF($J17="VAT",SUM(BO16:BO$16)*VAT*(BO$6*BO$7),IF(Budget_period="Monthly",SUMIFS(INDIRECT(BO$8),DetailBudgetWPs_Aleph,IF($J17 = "No Work Package", "", $J17),DetailBudgetCategory_Aleph,$I17),IF(Budget_period="Quarterly",SUMIFS(INDIRECT(BO$9),DetailBudgetWPs_Aleph,IF($J17 = "No Work Package", "", $J17),DetailBudgetCategory_Aleph,$I17),IF(Budget_period="Annually",SUMIFS(INDIRECT(BO$10),DetailBudgetWPs_Aleph,IF($J17 = "No Work Package", "", $J17),DetailBudgetCategory_Aleph,$I17),""))))) / BO$6 * BO$7, 0), 0)</f>
        <v>0</v>
      </c>
      <c r="BP17" s="166">
        <f t="array" ref="BP17">IFERROR(IF(ROW()-16&lt;NoRowsBudget, IF($J17="Profit Margin",SUM(BP16:BP$16)*ProfitMargin*(BP$6*BP$7),IF($J17="VAT",SUM(BP16:BP$16)*VAT*(BP$6*BP$7),IF(Budget_period="Monthly",SUMIFS(INDIRECT(BP$8),DetailBudgetWPs_Aleph,IF($J17 = "No Work Package", "", $J17),DetailBudgetCategory_Aleph,$I17),IF(Budget_period="Quarterly",SUMIFS(INDIRECT(BP$9),DetailBudgetWPs_Aleph,IF($J17 = "No Work Package", "", $J17),DetailBudgetCategory_Aleph,$I17),IF(Budget_period="Annually",SUMIFS(INDIRECT(BP$10),DetailBudgetWPs_Aleph,IF($J17 = "No Work Package", "", $J17),DetailBudgetCategory_Aleph,$I17),""))))) / BP$6 * BP$7, 0), 0)</f>
        <v>0</v>
      </c>
      <c r="BQ17" s="166">
        <f t="array" ref="BQ17">IFERROR(IF(ROW()-16&lt;NoRowsBudget, IF($J17="Profit Margin",SUM(BQ16:BQ$16)*ProfitMargin*(BQ$6*BQ$7),IF($J17="VAT",SUM(BQ16:BQ$16)*VAT*(BQ$6*BQ$7),IF(Budget_period="Monthly",SUMIFS(INDIRECT(BQ$8),DetailBudgetWPs_Aleph,IF($J17 = "No Work Package", "", $J17),DetailBudgetCategory_Aleph,$I17),IF(Budget_period="Quarterly",SUMIFS(INDIRECT(BQ$9),DetailBudgetWPs_Aleph,IF($J17 = "No Work Package", "", $J17),DetailBudgetCategory_Aleph,$I17),IF(Budget_period="Annually",SUMIFS(INDIRECT(BQ$10),DetailBudgetWPs_Aleph,IF($J17 = "No Work Package", "", $J17),DetailBudgetCategory_Aleph,$I17),""))))) / BQ$6 * BQ$7, 0), 0)</f>
        <v>0</v>
      </c>
      <c r="BR17" s="166">
        <f t="array" ref="BR17">IFERROR(IF(ROW()-16&lt;NoRowsBudget, IF($J17="Profit Margin",SUM(BR16:BR$16)*ProfitMargin*(BR$6*BR$7),IF($J17="VAT",SUM(BR16:BR$16)*VAT*(BR$6*BR$7),IF(Budget_period="Monthly",SUMIFS(INDIRECT(BR$8),DetailBudgetWPs_Aleph,IF($J17 = "No Work Package", "", $J17),DetailBudgetCategory_Aleph,$I17),IF(Budget_period="Quarterly",SUMIFS(INDIRECT(BR$9),DetailBudgetWPs_Aleph,IF($J17 = "No Work Package", "", $J17),DetailBudgetCategory_Aleph,$I17),IF(Budget_period="Annually",SUMIFS(INDIRECT(BR$10),DetailBudgetWPs_Aleph,IF($J17 = "No Work Package", "", $J17),DetailBudgetCategory_Aleph,$I17),""))))) / BR$6 * BR$7, 0), 0)</f>
        <v>0</v>
      </c>
      <c r="BS17" s="166">
        <f t="array" ref="BS17">IFERROR(IF(ROW()-16&lt;NoRowsBudget, IF($J17="Profit Margin",SUM(BS16:BS$16)*ProfitMargin*(BS$6*BS$7),IF($J17="VAT",SUM(BS16:BS$16)*VAT*(BS$6*BS$7),IF(Budget_period="Monthly",SUMIFS(INDIRECT(BS$8),DetailBudgetWPs_Aleph,IF($J17 = "No Work Package", "", $J17),DetailBudgetCategory_Aleph,$I17),IF(Budget_period="Quarterly",SUMIFS(INDIRECT(BS$9),DetailBudgetWPs_Aleph,IF($J17 = "No Work Package", "", $J17),DetailBudgetCategory_Aleph,$I17),IF(Budget_period="Annually",SUMIFS(INDIRECT(BS$10),DetailBudgetWPs_Aleph,IF($J17 = "No Work Package", "", $J17),DetailBudgetCategory_Aleph,$I17),""))))) / BS$6 * BS$7, 0), 0)</f>
        <v>0</v>
      </c>
    </row>
    <row r="18" ht="15.75" customHeight="1">
      <c r="A18" s="114"/>
      <c r="B18" s="15" t="str">
        <f>IF(ROW()-16&lt;NoRowsBudget,OrgName,"")</f>
        <v>University/Company XYZ</v>
      </c>
      <c r="C18" s="15" t="str">
        <f>IF(ROW()-16&lt;NoRowsBudget,ProjectName,"")</f>
        <v>Project 1</v>
      </c>
      <c r="D18" s="15" t="str">
        <f>IF(ROW()-16&lt;NoRowsBudget,ProjectRef,"")</f>
        <v/>
      </c>
      <c r="E18" s="15" t="str">
        <f>IF(ROW()-16&lt;NoRowsBudget,ApplicationID,"")</f>
        <v/>
      </c>
      <c r="F18" s="15" t="str">
        <f>IF(ROW()-16&lt;NoRowsBudget,Version,"")</f>
        <v>Initial agreement</v>
      </c>
      <c r="G18" s="164">
        <f>IF(ROW()-16&lt;NoRowsBudget,StartDate,"")</f>
        <v>45901</v>
      </c>
      <c r="H18" s="164">
        <f>IF(ROW()-16&lt;NoRowsBudget,EndDate,"")</f>
        <v>47726</v>
      </c>
      <c r="I18" s="15" t="str">
        <f t="array" ref="I18">IF(ROW()-16&lt;(NoRowsBudget-3),INDEX(CostCategories,CEILING((ROW()-15)/NoWPs,1)),IF(ROW()-16=NoRowsBudget-3,"Overheads",IF(ROW()-16=NoRowsBudget-2,"Profit Margin",IF(ROW()-16=NoRowsBudget-1,"VAT",""))))</f>
        <v>Materials</v>
      </c>
      <c r="J18" s="15" t="str">
        <f t="array" ref="J18">IF(ROW()-16&lt;NoRowsBudget-3,INDEX(WPUnique,,MOD(ROW()-16,NoWPs)+1),IF(ROW()-16=NoRowsBudget-3,"Overheads",IF(ROW()-16=NoRowsBudget-2,"Profit Margin",IF(ROW()-16=NoRowsBudget-1,"VAT",""))))</f>
        <v>No Work Package</v>
      </c>
      <c r="K18" s="172" t="str">
        <f>IFERROR(IF(OR($J18="Indirect Cost",$J18="VAT",$J18="Profit Margin"),"",VLOOKUP(J18,'1. Basic Info'!$B$40:$C$52,2,FALSE)),BudgetExport!J18)</f>
        <v>No Work Package</v>
      </c>
      <c r="L18" s="166">
        <f t="array" ref="L18">IFERROR(IF(ROW()-16&lt;NoRowsBudget, IF($J18="Profit Margin",SUM(L$16:L17)*ProfitMargin,IF($J18="VAT",SUM(L$16:L17)*VAT,IF(Budget_period="Monthly",SUMIFS(INDIRECT(L$8),DetailBudgetWPs_Aleph,IF($J18 = "No Work Package", "", $J18),DetailBudgetCategory_Aleph,$I18),IF(Budget_period="Quarterly",SUMIFS(INDIRECT(L$9),DetailBudgetWPs_Aleph,IF($J18 = "No Work Package", "", $J18),DetailBudgetCategory_Aleph,$I18),IF(Budget_period="Annually",SUMIFS(INDIRECT(L$10),DetailBudgetWPs_Aleph,IF($J18 = "No Work Package", "", $J18),DetailBudgetCategory_Aleph,$I18),""))))) / L$6 * L$7, 0), 0)</f>
        <v>0</v>
      </c>
      <c r="M18" s="166">
        <f t="array" ref="M18">IFERROR(IF(ROW()-16&lt;NoRowsBudget, IF($J18="Profit Margin",SUM(M$16:M17)*ProfitMargin,IF($J18="VAT",SUM(M$16:M17)*VAT,IF(Budget_period="Monthly",SUMIFS(INDIRECT(M$8),DetailBudgetWPs_Aleph,IF($J18 = "No Work Package", "", $J18),DetailBudgetCategory_Aleph,$I18),IF(Budget_period="Quarterly",SUMIFS(INDIRECT(M$9),DetailBudgetWPs_Aleph,IF($J18 = "No Work Package", "", $J18),DetailBudgetCategory_Aleph,$I18),IF(Budget_period="Annually",SUMIFS(INDIRECT(M$10),DetailBudgetWPs_Aleph,IF($J18 = "No Work Package", "", $J18),DetailBudgetCategory_Aleph,$I18),""))))) / M$6 * M$7, 0), 0)</f>
        <v>0</v>
      </c>
      <c r="N18" s="166">
        <f t="array" ref="N18">IFERROR(IF(ROW()-16&lt;NoRowsBudget, IF($J18="Profit Margin",SUM(N$16:N17)*ProfitMargin,IF($J18="VAT",SUM(N$16:N17)*VAT,IF(Budget_period="Monthly",SUMIFS(INDIRECT(N$8),DetailBudgetWPs_Aleph,IF($J18 = "No Work Package", "", $J18),DetailBudgetCategory_Aleph,$I18),IF(Budget_period="Quarterly",SUMIFS(INDIRECT(N$9),DetailBudgetWPs_Aleph,IF($J18 = "No Work Package", "", $J18),DetailBudgetCategory_Aleph,$I18),IF(Budget_period="Annually",SUMIFS(INDIRECT(N$10),DetailBudgetWPs_Aleph,IF($J18 = "No Work Package", "", $J18),DetailBudgetCategory_Aleph,$I18),""))))) / N$6 * N$7, 0), 0)</f>
        <v>0</v>
      </c>
      <c r="O18" s="166">
        <f t="array" ref="O18">IFERROR(IF(ROW()-16&lt;NoRowsBudget, IF($J18="Profit Margin",SUM(O$16:O17)*ProfitMargin,IF($J18="VAT",SUM(O$16:O17)*VAT,IF(Budget_period="Monthly",SUMIFS(INDIRECT(O$8),DetailBudgetWPs_Aleph,IF($J18 = "No Work Package", "", $J18),DetailBudgetCategory_Aleph,$I18),IF(Budget_period="Quarterly",SUMIFS(INDIRECT(O$9),DetailBudgetWPs_Aleph,IF($J18 = "No Work Package", "", $J18),DetailBudgetCategory_Aleph,$I18),IF(Budget_period="Annually",SUMIFS(INDIRECT(O$10),DetailBudgetWPs_Aleph,IF($J18 = "No Work Package", "", $J18),DetailBudgetCategory_Aleph,$I18),""))))) / O$6 * O$7, 0), 0)</f>
        <v>0</v>
      </c>
      <c r="P18" s="166">
        <f t="array" ref="P18">IFERROR(IF(ROW()-16&lt;NoRowsBudget, IF($J18="Profit Margin",SUM(P$16:P17)*ProfitMargin,IF($J18="VAT",SUM(P$16:P17)*VAT,IF(Budget_period="Monthly",SUMIFS(INDIRECT(P$8),DetailBudgetWPs_Aleph,IF($J18 = "No Work Package", "", $J18),DetailBudgetCategory_Aleph,$I18),IF(Budget_period="Quarterly",SUMIFS(INDIRECT(P$9),DetailBudgetWPs_Aleph,IF($J18 = "No Work Package", "", $J18),DetailBudgetCategory_Aleph,$I18),IF(Budget_period="Annually",SUMIFS(INDIRECT(P$10),DetailBudgetWPs_Aleph,IF($J18 = "No Work Package", "", $J18),DetailBudgetCategory_Aleph,$I18),""))))) / P$6 * P$7, 0), 0)</f>
        <v>0</v>
      </c>
      <c r="Q18" s="166">
        <f t="array" ref="Q18">IFERROR(IF(ROW()-16&lt;NoRowsBudget, IF($J18="Profit Margin",SUM(Q$16:Q17)*ProfitMargin,IF($J18="VAT",SUM(Q$16:Q17)*VAT,IF(Budget_period="Monthly",SUMIFS(INDIRECT(Q$8),DetailBudgetWPs_Aleph,IF($J18 = "No Work Package", "", $J18),DetailBudgetCategory_Aleph,$I18),IF(Budget_period="Quarterly",SUMIFS(INDIRECT(Q$9),DetailBudgetWPs_Aleph,IF($J18 = "No Work Package", "", $J18),DetailBudgetCategory_Aleph,$I18),IF(Budget_period="Annually",SUMIFS(INDIRECT(Q$10),DetailBudgetWPs_Aleph,IF($J18 = "No Work Package", "", $J18),DetailBudgetCategory_Aleph,$I18),""))))) / Q$6 * Q$7, 0), 0)</f>
        <v>0</v>
      </c>
      <c r="R18" s="166">
        <f t="array" ref="R18">IFERROR(IF(ROW()-16&lt;NoRowsBudget, IF($J18="Profit Margin",SUM(R$16:R17)*ProfitMargin,IF($J18="VAT",SUM(R$16:R17)*VAT,IF(Budget_period="Monthly",SUMIFS(INDIRECT(R$8),DetailBudgetWPs_Aleph,IF($J18 = "No Work Package", "", $J18),DetailBudgetCategory_Aleph,$I18),IF(Budget_period="Quarterly",SUMIFS(INDIRECT(R$9),DetailBudgetWPs_Aleph,IF($J18 = "No Work Package", "", $J18),DetailBudgetCategory_Aleph,$I18),IF(Budget_period="Annually",SUMIFS(INDIRECT(R$10),DetailBudgetWPs_Aleph,IF($J18 = "No Work Package", "", $J18),DetailBudgetCategory_Aleph,$I18),""))))) / R$6 * R$7, 0), 0)</f>
        <v>0</v>
      </c>
      <c r="S18" s="166">
        <f t="array" ref="S18">IFERROR(IF(ROW()-16&lt;NoRowsBudget, IF($J18="Profit Margin",SUM(S$16:S17)*ProfitMargin,IF($J18="VAT",SUM(S$16:S17)*VAT,IF(Budget_period="Monthly",SUMIFS(INDIRECT(S$8),DetailBudgetWPs_Aleph,IF($J18 = "No Work Package", "", $J18),DetailBudgetCategory_Aleph,$I18),IF(Budget_period="Quarterly",SUMIFS(INDIRECT(S$9),DetailBudgetWPs_Aleph,IF($J18 = "No Work Package", "", $J18),DetailBudgetCategory_Aleph,$I18),IF(Budget_period="Annually",SUMIFS(INDIRECT(S$10),DetailBudgetWPs_Aleph,IF($J18 = "No Work Package", "", $J18),DetailBudgetCategory_Aleph,$I18),""))))) / S$6 * S$7, 0), 0)</f>
        <v>0</v>
      </c>
      <c r="T18" s="166">
        <f t="array" ref="T18">IFERROR(IF(ROW()-16&lt;NoRowsBudget, IF($J18="Profit Margin",SUM(T$16:T17)*ProfitMargin,IF($J18="VAT",SUM(T$16:T17)*VAT,IF(Budget_period="Monthly",SUMIFS(INDIRECT(T$8),DetailBudgetWPs_Aleph,IF($J18 = "No Work Package", "", $J18),DetailBudgetCategory_Aleph,$I18),IF(Budget_period="Quarterly",SUMIFS(INDIRECT(T$9),DetailBudgetWPs_Aleph,IF($J18 = "No Work Package", "", $J18),DetailBudgetCategory_Aleph,$I18),IF(Budget_period="Annually",SUMIFS(INDIRECT(T$10),DetailBudgetWPs_Aleph,IF($J18 = "No Work Package", "", $J18),DetailBudgetCategory_Aleph,$I18),""))))) / T$6 * T$7, 0), 0)</f>
        <v>0</v>
      </c>
      <c r="U18" s="166">
        <f t="array" ref="U18">IFERROR(IF(ROW()-16&lt;NoRowsBudget, IF($J18="Profit Margin",SUM(U$16:U17)*ProfitMargin,IF($J18="VAT",SUM(U$16:U17)*VAT,IF(Budget_period="Monthly",SUMIFS(INDIRECT(U$8),DetailBudgetWPs_Aleph,IF($J18 = "No Work Package", "", $J18),DetailBudgetCategory_Aleph,$I18),IF(Budget_period="Quarterly",SUMIFS(INDIRECT(U$9),DetailBudgetWPs_Aleph,IF($J18 = "No Work Package", "", $J18),DetailBudgetCategory_Aleph,$I18),IF(Budget_period="Annually",SUMIFS(INDIRECT(U$10),DetailBudgetWPs_Aleph,IF($J18 = "No Work Package", "", $J18),DetailBudgetCategory_Aleph,$I18),""))))) / U$6 * U$7, 0), 0)</f>
        <v>0</v>
      </c>
      <c r="V18" s="166">
        <f t="array" ref="V18">IFERROR(IF(ROW()-16&lt;NoRowsBudget, IF($J18="Profit Margin",SUM(V$16:V17)*ProfitMargin,IF($J18="VAT",SUM(V$16:V17)*VAT,IF(Budget_period="Monthly",SUMIFS(INDIRECT(V$8),DetailBudgetWPs_Aleph,IF($J18 = "No Work Package", "", $J18),DetailBudgetCategory_Aleph,$I18),IF(Budget_period="Quarterly",SUMIFS(INDIRECT(V$9),DetailBudgetWPs_Aleph,IF($J18 = "No Work Package", "", $J18),DetailBudgetCategory_Aleph,$I18),IF(Budget_period="Annually",SUMIFS(INDIRECT(V$10),DetailBudgetWPs_Aleph,IF($J18 = "No Work Package", "", $J18),DetailBudgetCategory_Aleph,$I18),""))))) / V$6 * V$7, 0), 0)</f>
        <v>0</v>
      </c>
      <c r="W18" s="166">
        <f t="array" ref="W18">IFERROR(IF(ROW()-16&lt;NoRowsBudget, IF($J18="Profit Margin",SUM(W$16:W17)*ProfitMargin,IF($J18="VAT",SUM(W$16:W17)*VAT,IF(Budget_period="Monthly",SUMIFS(INDIRECT(W$8),DetailBudgetWPs_Aleph,IF($J18 = "No Work Package", "", $J18),DetailBudgetCategory_Aleph,$I18),IF(Budget_period="Quarterly",SUMIFS(INDIRECT(W$9),DetailBudgetWPs_Aleph,IF($J18 = "No Work Package", "", $J18),DetailBudgetCategory_Aleph,$I18),IF(Budget_period="Annually",SUMIFS(INDIRECT(W$10),DetailBudgetWPs_Aleph,IF($J18 = "No Work Package", "", $J18),DetailBudgetCategory_Aleph,$I18),""))))) / W$6 * W$7, 0), 0)</f>
        <v>0</v>
      </c>
      <c r="X18" s="166">
        <f t="array" ref="X18">IFERROR(IF(ROW()-16&lt;NoRowsBudget, IF($J18="Profit Margin",SUM(X$16:X17)*ProfitMargin,IF($J18="VAT",SUM(X$16:X17)*VAT,IF(Budget_period="Monthly",SUMIFS(INDIRECT(X$8),DetailBudgetWPs_Aleph,IF($J18 = "No Work Package", "", $J18),DetailBudgetCategory_Aleph,$I18),IF(Budget_period="Quarterly",SUMIFS(INDIRECT(X$9),DetailBudgetWPs_Aleph,IF($J18 = "No Work Package", "", $J18),DetailBudgetCategory_Aleph,$I18),IF(Budget_period="Annually",SUMIFS(INDIRECT(X$10),DetailBudgetWPs_Aleph,IF($J18 = "No Work Package", "", $J18),DetailBudgetCategory_Aleph,$I18),""))))) / X$6 * X$7, 0), 0)</f>
        <v>0</v>
      </c>
      <c r="Y18" s="166">
        <f t="array" ref="Y18">IFERROR(IF(ROW()-16&lt;NoRowsBudget, IF($J18="Profit Margin",SUM(Y$16:Y17)*ProfitMargin,IF($J18="VAT",SUM(Y$16:Y17)*VAT,IF(Budget_period="Monthly",SUMIFS(INDIRECT(Y$8),DetailBudgetWPs_Aleph,IF($J18 = "No Work Package", "", $J18),DetailBudgetCategory_Aleph,$I18),IF(Budget_period="Quarterly",SUMIFS(INDIRECT(Y$9),DetailBudgetWPs_Aleph,IF($J18 = "No Work Package", "", $J18),DetailBudgetCategory_Aleph,$I18),IF(Budget_period="Annually",SUMIFS(INDIRECT(Y$10),DetailBudgetWPs_Aleph,IF($J18 = "No Work Package", "", $J18),DetailBudgetCategory_Aleph,$I18),""))))) / Y$6 * Y$7, 0), 0)</f>
        <v>0</v>
      </c>
      <c r="Z18" s="166">
        <f t="array" ref="Z18">IFERROR(IF(ROW()-16&lt;NoRowsBudget, IF($J18="Profit Margin",SUM(Z$16:Z17)*ProfitMargin,IF($J18="VAT",SUM(Z$16:Z17)*VAT,IF(Budget_period="Monthly",SUMIFS(INDIRECT(Z$8),DetailBudgetWPs_Aleph,IF($J18 = "No Work Package", "", $J18),DetailBudgetCategory_Aleph,$I18),IF(Budget_period="Quarterly",SUMIFS(INDIRECT(Z$9),DetailBudgetWPs_Aleph,IF($J18 = "No Work Package", "", $J18),DetailBudgetCategory_Aleph,$I18),IF(Budget_period="Annually",SUMIFS(INDIRECT(Z$10),DetailBudgetWPs_Aleph,IF($J18 = "No Work Package", "", $J18),DetailBudgetCategory_Aleph,$I18),""))))) / Z$6 * Z$7, 0), 0)</f>
        <v>0</v>
      </c>
      <c r="AA18" s="166">
        <f t="array" ref="AA18">IFERROR(IF(ROW()-16&lt;NoRowsBudget, IF($J18="Profit Margin",SUM(AA$16:AA17)*ProfitMargin,IF($J18="VAT",SUM(AA$16:AA17)*VAT,IF(Budget_period="Monthly",SUMIFS(INDIRECT(AA$8),DetailBudgetWPs_Aleph,IF($J18 = "No Work Package", "", $J18),DetailBudgetCategory_Aleph,$I18),IF(Budget_period="Quarterly",SUMIFS(INDIRECT(AA$9),DetailBudgetWPs_Aleph,IF($J18 = "No Work Package", "", $J18),DetailBudgetCategory_Aleph,$I18),IF(Budget_period="Annually",SUMIFS(INDIRECT(AA$10),DetailBudgetWPs_Aleph,IF($J18 = "No Work Package", "", $J18),DetailBudgetCategory_Aleph,$I18),""))))) / AA$6 * AA$7, 0), 0)</f>
        <v>0</v>
      </c>
      <c r="AB18" s="166">
        <f t="array" ref="AB18">IFERROR(IF(ROW()-16&lt;NoRowsBudget, IF($J18="Profit Margin",SUM(AB$16:AB17)*ProfitMargin,IF($J18="VAT",SUM(AB$16:AB17)*VAT,IF(Budget_period="Monthly",SUMIFS(INDIRECT(AB$8),DetailBudgetWPs_Aleph,IF($J18 = "No Work Package", "", $J18),DetailBudgetCategory_Aleph,$I18),IF(Budget_period="Quarterly",SUMIFS(INDIRECT(AB$9),DetailBudgetWPs_Aleph,IF($J18 = "No Work Package", "", $J18),DetailBudgetCategory_Aleph,$I18),IF(Budget_period="Annually",SUMIFS(INDIRECT(AB$10),DetailBudgetWPs_Aleph,IF($J18 = "No Work Package", "", $J18),DetailBudgetCategory_Aleph,$I18),""))))) / AB$6 * AB$7, 0), 0)</f>
        <v>0</v>
      </c>
      <c r="AC18" s="166">
        <f t="array" ref="AC18">IFERROR(IF(ROW()-16&lt;NoRowsBudget, IF($J18="Profit Margin",SUM(AC$16:AC17)*ProfitMargin,IF($J18="VAT",SUM(AC$16:AC17)*VAT,IF(Budget_period="Monthly",SUMIFS(INDIRECT(AC$8),DetailBudgetWPs_Aleph,IF($J18 = "No Work Package", "", $J18),DetailBudgetCategory_Aleph,$I18),IF(Budget_period="Quarterly",SUMIFS(INDIRECT(AC$9),DetailBudgetWPs_Aleph,IF($J18 = "No Work Package", "", $J18),DetailBudgetCategory_Aleph,$I18),IF(Budget_period="Annually",SUMIFS(INDIRECT(AC$10),DetailBudgetWPs_Aleph,IF($J18 = "No Work Package", "", $J18),DetailBudgetCategory_Aleph,$I18),""))))) / AC$6 * AC$7, 0), 0)</f>
        <v>0</v>
      </c>
      <c r="AD18" s="166">
        <f t="array" ref="AD18">IFERROR(IF(ROW()-16&lt;NoRowsBudget, IF($J18="Profit Margin",SUM(AD$16:AD17)*ProfitMargin,IF($J18="VAT",SUM(AD$16:AD17)*VAT,IF(Budget_period="Monthly",SUMIFS(INDIRECT(AD$8),DetailBudgetWPs_Aleph,IF($J18 = "No Work Package", "", $J18),DetailBudgetCategory_Aleph,$I18),IF(Budget_period="Quarterly",SUMIFS(INDIRECT(AD$9),DetailBudgetWPs_Aleph,IF($J18 = "No Work Package", "", $J18),DetailBudgetCategory_Aleph,$I18),IF(Budget_period="Annually",SUMIFS(INDIRECT(AD$10),DetailBudgetWPs_Aleph,IF($J18 = "No Work Package", "", $J18),DetailBudgetCategory_Aleph,$I18),""))))) / AD$6 * AD$7, 0), 0)</f>
        <v>0</v>
      </c>
      <c r="AE18" s="166">
        <f t="array" ref="AE18">IFERROR(IF(ROW()-16&lt;NoRowsBudget, IF($J18="Profit Margin",SUM(AE$16:AE17)*ProfitMargin,IF($J18="VAT",SUM(AE$16:AE17)*VAT,IF(Budget_period="Monthly",SUMIFS(INDIRECT(AE$8),DetailBudgetWPs_Aleph,IF($J18 = "No Work Package", "", $J18),DetailBudgetCategory_Aleph,$I18),IF(Budget_period="Quarterly",SUMIFS(INDIRECT(AE$9),DetailBudgetWPs_Aleph,IF($J18 = "No Work Package", "", $J18),DetailBudgetCategory_Aleph,$I18),IF(Budget_period="Annually",SUMIFS(INDIRECT(AE$10),DetailBudgetWPs_Aleph,IF($J18 = "No Work Package", "", $J18),DetailBudgetCategory_Aleph,$I18),""))))) / AE$6 * AE$7, 0), 0)</f>
        <v>0</v>
      </c>
      <c r="AF18" s="166">
        <f t="array" ref="AF18">IFERROR(IF(ROW()-16&lt;NoRowsBudget, IF($J18="Profit Margin",SUM(AF$16:AF17)*ProfitMargin,IF($J18="VAT",SUM(AF$16:AF17)*VAT,IF(Budget_period="Monthly",SUMIFS(INDIRECT(AF$8),DetailBudgetWPs_Aleph,IF($J18 = "No Work Package", "", $J18),DetailBudgetCategory_Aleph,$I18),IF(Budget_period="Quarterly",SUMIFS(INDIRECT(AF$9),DetailBudgetWPs_Aleph,IF($J18 = "No Work Package", "", $J18),DetailBudgetCategory_Aleph,$I18),IF(Budget_period="Annually",SUMIFS(INDIRECT(AF$10),DetailBudgetWPs_Aleph,IF($J18 = "No Work Package", "", $J18),DetailBudgetCategory_Aleph,$I18),""))))) / AF$6 * AF$7, 0), 0)</f>
        <v>0</v>
      </c>
      <c r="AG18" s="166">
        <f t="array" ref="AG18">IFERROR(IF(ROW()-16&lt;NoRowsBudget, IF($J18="Profit Margin",SUM(AG$16:AG17)*ProfitMargin,IF($J18="VAT",SUM(AG$16:AG17)*VAT,IF(Budget_period="Monthly",SUMIFS(INDIRECT(AG$8),DetailBudgetWPs_Aleph,IF($J18 = "No Work Package", "", $J18),DetailBudgetCategory_Aleph,$I18),IF(Budget_period="Quarterly",SUMIFS(INDIRECT(AG$9),DetailBudgetWPs_Aleph,IF($J18 = "No Work Package", "", $J18),DetailBudgetCategory_Aleph,$I18),IF(Budget_period="Annually",SUMIFS(INDIRECT(AG$10),DetailBudgetWPs_Aleph,IF($J18 = "No Work Package", "", $J18),DetailBudgetCategory_Aleph,$I18),""))))) / AG$6 * AG$7, 0), 0)</f>
        <v>0</v>
      </c>
      <c r="AH18" s="166">
        <f t="array" ref="AH18">IFERROR(IF(ROW()-16&lt;NoRowsBudget, IF($J18="Profit Margin",SUM(AH$16:AH17)*ProfitMargin,IF($J18="VAT",SUM(AH$16:AH17)*VAT,IF(Budget_period="Monthly",SUMIFS(INDIRECT(AH$8),DetailBudgetWPs_Aleph,IF($J18 = "No Work Package", "", $J18),DetailBudgetCategory_Aleph,$I18),IF(Budget_period="Quarterly",SUMIFS(INDIRECT(AH$9),DetailBudgetWPs_Aleph,IF($J18 = "No Work Package", "", $J18),DetailBudgetCategory_Aleph,$I18),IF(Budget_period="Annually",SUMIFS(INDIRECT(AH$10),DetailBudgetWPs_Aleph,IF($J18 = "No Work Package", "", $J18),DetailBudgetCategory_Aleph,$I18),""))))) / AH$6 * AH$7, 0), 0)</f>
        <v>0</v>
      </c>
      <c r="AI18" s="166">
        <f t="array" ref="AI18">IFERROR(IF(ROW()-16&lt;NoRowsBudget, IF($J18="Profit Margin",SUM(AI$16:AI17)*ProfitMargin,IF($J18="VAT",SUM(AI$16:AI17)*VAT,IF(Budget_period="Monthly",SUMIFS(INDIRECT(AI$8),DetailBudgetWPs_Aleph,IF($J18 = "No Work Package", "", $J18),DetailBudgetCategory_Aleph,$I18),IF(Budget_period="Quarterly",SUMIFS(INDIRECT(AI$9),DetailBudgetWPs_Aleph,IF($J18 = "No Work Package", "", $J18),DetailBudgetCategory_Aleph,$I18),IF(Budget_period="Annually",SUMIFS(INDIRECT(AI$10),DetailBudgetWPs_Aleph,IF($J18 = "No Work Package", "", $J18),DetailBudgetCategory_Aleph,$I18),""))))) / AI$6 * AI$7, 0), 0)</f>
        <v>0</v>
      </c>
      <c r="AJ18" s="166">
        <f t="array" ref="AJ18">IFERROR(IF(ROW()-16&lt;NoRowsBudget, IF($J18="Profit Margin",SUM(AJ$16:AJ17)*ProfitMargin,IF($J18="VAT",SUM(AJ$16:AJ17)*VAT,IF(Budget_period="Monthly",SUMIFS(INDIRECT(AJ$8),DetailBudgetWPs_Aleph,IF($J18 = "No Work Package", "", $J18),DetailBudgetCategory_Aleph,$I18),IF(Budget_period="Quarterly",SUMIFS(INDIRECT(AJ$9),DetailBudgetWPs_Aleph,IF($J18 = "No Work Package", "", $J18),DetailBudgetCategory_Aleph,$I18),IF(Budget_period="Annually",SUMIFS(INDIRECT(AJ$10),DetailBudgetWPs_Aleph,IF($J18 = "No Work Package", "", $J18),DetailBudgetCategory_Aleph,$I18),""))))) / AJ$6 * AJ$7, 0), 0)</f>
        <v>0</v>
      </c>
      <c r="AK18" s="166">
        <f t="array" ref="AK18">IFERROR(IF(ROW()-16&lt;NoRowsBudget, IF($J18="Profit Margin",SUM(AK$16:AK17)*ProfitMargin,IF($J18="VAT",SUM(AK$16:AK17)*VAT,IF(Budget_period="Monthly",SUMIFS(INDIRECT(AK$8),DetailBudgetWPs_Aleph,IF($J18 = "No Work Package", "", $J18),DetailBudgetCategory_Aleph,$I18),IF(Budget_period="Quarterly",SUMIFS(INDIRECT(AK$9),DetailBudgetWPs_Aleph,IF($J18 = "No Work Package", "", $J18),DetailBudgetCategory_Aleph,$I18),IF(Budget_period="Annually",SUMIFS(INDIRECT(AK$10),DetailBudgetWPs_Aleph,IF($J18 = "No Work Package", "", $J18),DetailBudgetCategory_Aleph,$I18),""))))) / AK$6 * AK$7, 0), 0)</f>
        <v>0</v>
      </c>
      <c r="AL18" s="166">
        <f t="array" ref="AL18">IFERROR(IF(ROW()-16&lt;NoRowsBudget, IF($J18="Profit Margin",SUM(AL$16:AL17)*ProfitMargin,IF($J18="VAT",SUM(AL$16:AL17)*VAT,IF(Budget_period="Monthly",SUMIFS(INDIRECT(AL$8),DetailBudgetWPs_Aleph,IF($J18 = "No Work Package", "", $J18),DetailBudgetCategory_Aleph,$I18),IF(Budget_period="Quarterly",SUMIFS(INDIRECT(AL$9),DetailBudgetWPs_Aleph,IF($J18 = "No Work Package", "", $J18),DetailBudgetCategory_Aleph,$I18),IF(Budget_period="Annually",SUMIFS(INDIRECT(AL$10),DetailBudgetWPs_Aleph,IF($J18 = "No Work Package", "", $J18),DetailBudgetCategory_Aleph,$I18),""))))) / AL$6 * AL$7, 0), 0)</f>
        <v>0</v>
      </c>
      <c r="AM18" s="166">
        <f t="array" ref="AM18">IFERROR(IF(ROW()-16&lt;NoRowsBudget, IF($J18="Profit Margin",SUM(AM$16:AM17)*ProfitMargin,IF($J18="VAT",SUM(AM$16:AM17)*VAT,IF(Budget_period="Monthly",SUMIFS(INDIRECT(AM$8),DetailBudgetWPs_Aleph,IF($J18 = "No Work Package", "", $J18),DetailBudgetCategory_Aleph,$I18),IF(Budget_period="Quarterly",SUMIFS(INDIRECT(AM$9),DetailBudgetWPs_Aleph,IF($J18 = "No Work Package", "", $J18),DetailBudgetCategory_Aleph,$I18),IF(Budget_period="Annually",SUMIFS(INDIRECT(AM$10),DetailBudgetWPs_Aleph,IF($J18 = "No Work Package", "", $J18),DetailBudgetCategory_Aleph,$I18),""))))) / AM$6 * AM$7, 0), 0)</f>
        <v>0</v>
      </c>
      <c r="AN18" s="166">
        <f t="array" ref="AN18">IFERROR(IF(ROW()-16&lt;NoRowsBudget, IF($J18="Profit Margin",SUM(AN$16:AN17)*ProfitMargin,IF($J18="VAT",SUM(AN$16:AN17)*VAT,IF(Budget_period="Monthly",SUMIFS(INDIRECT(AN$8),DetailBudgetWPs_Aleph,IF($J18 = "No Work Package", "", $J18),DetailBudgetCategory_Aleph,$I18),IF(Budget_period="Quarterly",SUMIFS(INDIRECT(AN$9),DetailBudgetWPs_Aleph,IF($J18 = "No Work Package", "", $J18),DetailBudgetCategory_Aleph,$I18),IF(Budget_period="Annually",SUMIFS(INDIRECT(AN$10),DetailBudgetWPs_Aleph,IF($J18 = "No Work Package", "", $J18),DetailBudgetCategory_Aleph,$I18),""))))) / AN$6 * AN$7, 0), 0)</f>
        <v>0</v>
      </c>
      <c r="AO18" s="166">
        <f t="array" ref="AO18">IFERROR(IF(ROW()-16&lt;NoRowsBudget, IF($J18="Profit Margin",SUM(AO$16:AO17)*ProfitMargin,IF($J18="VAT",SUM(AO$16:AO17)*VAT,IF(Budget_period="Monthly",SUMIFS(INDIRECT(AO$8),DetailBudgetWPs_Aleph,IF($J18 = "No Work Package", "", $J18),DetailBudgetCategory_Aleph,$I18),IF(Budget_period="Quarterly",SUMIFS(INDIRECT(AO$9),DetailBudgetWPs_Aleph,IF($J18 = "No Work Package", "", $J18),DetailBudgetCategory_Aleph,$I18),IF(Budget_period="Annually",SUMIFS(INDIRECT(AO$10),DetailBudgetWPs_Aleph,IF($J18 = "No Work Package", "", $J18),DetailBudgetCategory_Aleph,$I18),""))))) / AO$6 * AO$7, 0), 0)</f>
        <v>0</v>
      </c>
      <c r="AP18" s="166">
        <f t="array" ref="AP18">IFERROR(IF(ROW()-16&lt;NoRowsBudget, IF($J18="Profit Margin",SUM(AP$16:AP17)*ProfitMargin,IF($J18="VAT",SUM(AP$16:AP17)*VAT,IF(Budget_period="Monthly",SUMIFS(INDIRECT(AP$8),DetailBudgetWPs_Aleph,IF($J18 = "No Work Package", "", $J18),DetailBudgetCategory_Aleph,$I18),IF(Budget_period="Quarterly",SUMIFS(INDIRECT(AP$9),DetailBudgetWPs_Aleph,IF($J18 = "No Work Package", "", $J18),DetailBudgetCategory_Aleph,$I18),IF(Budget_period="Annually",SUMIFS(INDIRECT(AP$10),DetailBudgetWPs_Aleph,IF($J18 = "No Work Package", "", $J18),DetailBudgetCategory_Aleph,$I18),""))))) / AP$6 * AP$7, 0), 0)</f>
        <v>0</v>
      </c>
      <c r="AQ18" s="166">
        <f t="array" ref="AQ18">IFERROR(IF(ROW()-16&lt;NoRowsBudget, IF($J18="Profit Margin",SUM(AQ$16:AQ17)*ProfitMargin,IF($J18="VAT",SUM(AQ$16:AQ17)*VAT,IF(Budget_period="Monthly",SUMIFS(INDIRECT(AQ$8),DetailBudgetWPs_Aleph,IF($J18 = "No Work Package", "", $J18),DetailBudgetCategory_Aleph,$I18),IF(Budget_period="Quarterly",SUMIFS(INDIRECT(AQ$9),DetailBudgetWPs_Aleph,IF($J18 = "No Work Package", "", $J18),DetailBudgetCategory_Aleph,$I18),IF(Budget_period="Annually",SUMIFS(INDIRECT(AQ$10),DetailBudgetWPs_Aleph,IF($J18 = "No Work Package", "", $J18),DetailBudgetCategory_Aleph,$I18),""))))) / AQ$6 * AQ$7, 0), 0)</f>
        <v>0</v>
      </c>
      <c r="AR18" s="166">
        <f t="array" ref="AR18">IFERROR(IF(ROW()-16&lt;NoRowsBudget, IF($J18="Profit Margin",SUM(AR$16:AR17)*ProfitMargin,IF($J18="VAT",SUM(AR$16:AR17)*VAT,IF(Budget_period="Monthly",SUMIFS(INDIRECT(AR$8),DetailBudgetWPs_Aleph,IF($J18 = "No Work Package", "", $J18),DetailBudgetCategory_Aleph,$I18),IF(Budget_period="Quarterly",SUMIFS(INDIRECT(AR$9),DetailBudgetWPs_Aleph,IF($J18 = "No Work Package", "", $J18),DetailBudgetCategory_Aleph,$I18),IF(Budget_period="Annually",SUMIFS(INDIRECT(AR$10),DetailBudgetWPs_Aleph,IF($J18 = "No Work Package", "", $J18),DetailBudgetCategory_Aleph,$I18),""))))) / AR$6 * AR$7, 0), 0)</f>
        <v>0</v>
      </c>
      <c r="AS18" s="166">
        <f t="array" ref="AS18">IFERROR(IF(ROW()-16&lt;NoRowsBudget, IF($J18="Profit Margin",SUM(AS$16:AS17)*ProfitMargin,IF($J18="VAT",SUM(AS$16:AS17)*VAT,IF(Budget_period="Monthly",SUMIFS(INDIRECT(AS$8),DetailBudgetWPs_Aleph,IF($J18 = "No Work Package", "", $J18),DetailBudgetCategory_Aleph,$I18),IF(Budget_period="Quarterly",SUMIFS(INDIRECT(AS$9),DetailBudgetWPs_Aleph,IF($J18 = "No Work Package", "", $J18),DetailBudgetCategory_Aleph,$I18),IF(Budget_period="Annually",SUMIFS(INDIRECT(AS$10),DetailBudgetWPs_Aleph,IF($J18 = "No Work Package", "", $J18),DetailBudgetCategory_Aleph,$I18),""))))) / AS$6 * AS$7, 0), 0)</f>
        <v>0</v>
      </c>
      <c r="AT18" s="166">
        <f t="array" ref="AT18">IFERROR(IF(ROW()-16&lt;NoRowsBudget, IF($J18="Profit Margin",SUM(AT$16:AT17)*ProfitMargin,IF($J18="VAT",SUM(AT$16:AT17)*VAT,IF(Budget_period="Monthly",SUMIFS(INDIRECT(AT$8),DetailBudgetWPs_Aleph,IF($J18 = "No Work Package", "", $J18),DetailBudgetCategory_Aleph,$I18),IF(Budget_period="Quarterly",SUMIFS(INDIRECT(AT$9),DetailBudgetWPs_Aleph,IF($J18 = "No Work Package", "", $J18),DetailBudgetCategory_Aleph,$I18),IF(Budget_period="Annually",SUMIFS(INDIRECT(AT$10),DetailBudgetWPs_Aleph,IF($J18 = "No Work Package", "", $J18),DetailBudgetCategory_Aleph,$I18),""))))) / AT$6 * AT$7, 0), 0)</f>
        <v>0</v>
      </c>
      <c r="AU18" s="166">
        <f t="array" ref="AU18">IFERROR(IF(ROW()-16&lt;NoRowsBudget, IF($J18="Profit Margin",SUM(AU$16:AU17)*ProfitMargin,IF($J18="VAT",SUM(AU$16:AU17)*VAT,IF(Budget_period="Monthly",SUMIFS(INDIRECT(AU$8),DetailBudgetWPs_Aleph,IF($J18 = "No Work Package", "", $J18),DetailBudgetCategory_Aleph,$I18),IF(Budget_period="Quarterly",SUMIFS(INDIRECT(AU$9),DetailBudgetWPs_Aleph,IF($J18 = "No Work Package", "", $J18),DetailBudgetCategory_Aleph,$I18),IF(Budget_period="Annually",SUMIFS(INDIRECT(AU$10),DetailBudgetWPs_Aleph,IF($J18 = "No Work Package", "", $J18),DetailBudgetCategory_Aleph,$I18),""))))) / AU$6 * AU$7, 0), 0)</f>
        <v>0</v>
      </c>
      <c r="AV18" s="166">
        <f t="array" ref="AV18">IFERROR(IF(ROW()-16&lt;NoRowsBudget, IF($J18="Profit Margin",SUM(AV$16:AV17)*ProfitMargin,IF($J18="VAT",SUM(AV$16:AV17)*VAT,IF(Budget_period="Monthly",SUMIFS(INDIRECT(AV$8),DetailBudgetWPs_Aleph,IF($J18 = "No Work Package", "", $J18),DetailBudgetCategory_Aleph,$I18),IF(Budget_period="Quarterly",SUMIFS(INDIRECT(AV$9),DetailBudgetWPs_Aleph,IF($J18 = "No Work Package", "", $J18),DetailBudgetCategory_Aleph,$I18),IF(Budget_period="Annually",SUMIFS(INDIRECT(AV$10),DetailBudgetWPs_Aleph,IF($J18 = "No Work Package", "", $J18),DetailBudgetCategory_Aleph,$I18),""))))) / AV$6 * AV$7, 0), 0)</f>
        <v>0</v>
      </c>
      <c r="AW18" s="166">
        <f t="array" ref="AW18">IFERROR(IF(ROW()-16&lt;NoRowsBudget, IF($J18="Profit Margin",SUM(AW$16:AW17)*ProfitMargin,IF($J18="VAT",SUM(AW$16:AW17)*VAT,IF(Budget_period="Monthly",SUMIFS(INDIRECT(AW$8),DetailBudgetWPs_Aleph,IF($J18 = "No Work Package", "", $J18),DetailBudgetCategory_Aleph,$I18),IF(Budget_period="Quarterly",SUMIFS(INDIRECT(AW$9),DetailBudgetWPs_Aleph,IF($J18 = "No Work Package", "", $J18),DetailBudgetCategory_Aleph,$I18),IF(Budget_period="Annually",SUMIFS(INDIRECT(AW$10),DetailBudgetWPs_Aleph,IF($J18 = "No Work Package", "", $J18),DetailBudgetCategory_Aleph,$I18),""))))) / AW$6 * AW$7, 0), 0)</f>
        <v>0</v>
      </c>
      <c r="AX18" s="166">
        <f t="array" ref="AX18">IFERROR(IF(ROW()-16&lt;NoRowsBudget, IF($J18="Profit Margin",SUM(AX$16:AX17)*ProfitMargin,IF($J18="VAT",SUM(AX$16:AX17)*VAT,IF(Budget_period="Monthly",SUMIFS(INDIRECT(AX$8),DetailBudgetWPs_Aleph,IF($J18 = "No Work Package", "", $J18),DetailBudgetCategory_Aleph,$I18),IF(Budget_period="Quarterly",SUMIFS(INDIRECT(AX$9),DetailBudgetWPs_Aleph,IF($J18 = "No Work Package", "", $J18),DetailBudgetCategory_Aleph,$I18),IF(Budget_period="Annually",SUMIFS(INDIRECT(AX$10),DetailBudgetWPs_Aleph,IF($J18 = "No Work Package", "", $J18),DetailBudgetCategory_Aleph,$I18),""))))) / AX$6 * AX$7, 0), 0)</f>
        <v>0</v>
      </c>
      <c r="AY18" s="166">
        <f t="array" ref="AY18">IFERROR(IF(ROW()-16&lt;NoRowsBudget, IF($J18="Profit Margin",SUM(AY$16:AY17)*ProfitMargin,IF($J18="VAT",SUM(AY$16:AY17)*VAT,IF(Budget_period="Monthly",SUMIFS(INDIRECT(AY$8),DetailBudgetWPs_Aleph,IF($J18 = "No Work Package", "", $J18),DetailBudgetCategory_Aleph,$I18),IF(Budget_period="Quarterly",SUMIFS(INDIRECT(AY$9),DetailBudgetWPs_Aleph,IF($J18 = "No Work Package", "", $J18),DetailBudgetCategory_Aleph,$I18),IF(Budget_period="Annually",SUMIFS(INDIRECT(AY$10),DetailBudgetWPs_Aleph,IF($J18 = "No Work Package", "", $J18),DetailBudgetCategory_Aleph,$I18),""))))) / AY$6 * AY$7, 0), 0)</f>
        <v>0</v>
      </c>
      <c r="AZ18" s="166">
        <f t="array" ref="AZ18">IFERROR(IF(ROW()-16&lt;NoRowsBudget, IF($J18="Profit Margin",SUM(AZ$16:AZ17)*ProfitMargin,IF($J18="VAT",SUM(AZ$16:AZ17)*VAT,IF(Budget_period="Monthly",SUMIFS(INDIRECT(AZ$8),DetailBudgetWPs_Aleph,IF($J18 = "No Work Package", "", $J18),DetailBudgetCategory_Aleph,$I18),IF(Budget_period="Quarterly",SUMIFS(INDIRECT(AZ$9),DetailBudgetWPs_Aleph,IF($J18 = "No Work Package", "", $J18),DetailBudgetCategory_Aleph,$I18),IF(Budget_period="Annually",SUMIFS(INDIRECT(AZ$10),DetailBudgetWPs_Aleph,IF($J18 = "No Work Package", "", $J18),DetailBudgetCategory_Aleph,$I18),""))))) / AZ$6 * AZ$7, 0), 0)</f>
        <v>0</v>
      </c>
      <c r="BA18" s="166">
        <f t="array" ref="BA18">IFERROR(IF(ROW()-16&lt;NoRowsBudget, IF($J18="Profit Margin",SUM(BA$16:BA17)*ProfitMargin,IF($J18="VAT",SUM(BA$16:BA17)*VAT,IF(Budget_period="Monthly",SUMIFS(INDIRECT(BA$8),DetailBudgetWPs_Aleph,IF($J18 = "No Work Package", "", $J18),DetailBudgetCategory_Aleph,$I18),IF(Budget_period="Quarterly",SUMIFS(INDIRECT(BA$9),DetailBudgetWPs_Aleph,IF($J18 = "No Work Package", "", $J18),DetailBudgetCategory_Aleph,$I18),IF(Budget_period="Annually",SUMIFS(INDIRECT(BA$10),DetailBudgetWPs_Aleph,IF($J18 = "No Work Package", "", $J18),DetailBudgetCategory_Aleph,$I18),""))))) / BA$6 * BA$7, 0), 0)</f>
        <v>0</v>
      </c>
      <c r="BB18" s="166">
        <f t="array" ref="BB18">IFERROR(IF(ROW()-16&lt;NoRowsBudget, IF($J18="Profit Margin",SUM(BB$16:BB17)*ProfitMargin,IF($J18="VAT",SUM(BB$16:BB17)*VAT,IF(Budget_period="Monthly",SUMIFS(INDIRECT(BB$8),DetailBudgetWPs_Aleph,IF($J18 = "No Work Package", "", $J18),DetailBudgetCategory_Aleph,$I18),IF(Budget_period="Quarterly",SUMIFS(INDIRECT(BB$9),DetailBudgetWPs_Aleph,IF($J18 = "No Work Package", "", $J18),DetailBudgetCategory_Aleph,$I18),IF(Budget_period="Annually",SUMIFS(INDIRECT(BB$10),DetailBudgetWPs_Aleph,IF($J18 = "No Work Package", "", $J18),DetailBudgetCategory_Aleph,$I18),""))))) / BB$6 * BB$7, 0), 0)</f>
        <v>0</v>
      </c>
      <c r="BC18" s="166">
        <f t="array" ref="BC18">IFERROR(IF(ROW()-16&lt;NoRowsBudget, IF($J18="Profit Margin",SUM(BC$16:BC17)*ProfitMargin,IF($J18="VAT",SUM(BC$16:BC17)*VAT,IF(Budget_period="Monthly",SUMIFS(INDIRECT(BC$8),DetailBudgetWPs_Aleph,IF($J18 = "No Work Package", "", $J18),DetailBudgetCategory_Aleph,$I18),IF(Budget_period="Quarterly",SUMIFS(INDIRECT(BC$9),DetailBudgetWPs_Aleph,IF($J18 = "No Work Package", "", $J18),DetailBudgetCategory_Aleph,$I18),IF(Budget_period="Annually",SUMIFS(INDIRECT(BC$10),DetailBudgetWPs_Aleph,IF($J18 = "No Work Package", "", $J18),DetailBudgetCategory_Aleph,$I18),""))))) / BC$6 * BC$7, 0), 0)</f>
        <v>0</v>
      </c>
      <c r="BD18" s="166">
        <f t="array" ref="BD18">IFERROR(IF(ROW()-16&lt;NoRowsBudget, IF($J18="Profit Margin",SUM(BD$16:BD17)*ProfitMargin,IF($J18="VAT",SUM(BD$16:BD17)*VAT,IF(Budget_period="Monthly",SUMIFS(INDIRECT(BD$8),DetailBudgetWPs_Aleph,IF($J18 = "No Work Package", "", $J18),DetailBudgetCategory_Aleph,$I18),IF(Budget_period="Quarterly",SUMIFS(INDIRECT(BD$9),DetailBudgetWPs_Aleph,IF($J18 = "No Work Package", "", $J18),DetailBudgetCategory_Aleph,$I18),IF(Budget_period="Annually",SUMIFS(INDIRECT(BD$10),DetailBudgetWPs_Aleph,IF($J18 = "No Work Package", "", $J18),DetailBudgetCategory_Aleph,$I18),""))))) / BD$6 * BD$7, 0), 0)</f>
        <v>0</v>
      </c>
      <c r="BE18" s="166">
        <f t="array" ref="BE18">IFERROR(IF(ROW()-16&lt;NoRowsBudget, IF($J18="Profit Margin",SUM(BE$16:BE17)*ProfitMargin,IF($J18="VAT",SUM(BE$16:BE17)*VAT,IF(Budget_period="Monthly",SUMIFS(INDIRECT(BE$8),DetailBudgetWPs_Aleph,IF($J18 = "No Work Package", "", $J18),DetailBudgetCategory_Aleph,$I18),IF(Budget_period="Quarterly",SUMIFS(INDIRECT(BE$9),DetailBudgetWPs_Aleph,IF($J18 = "No Work Package", "", $J18),DetailBudgetCategory_Aleph,$I18),IF(Budget_period="Annually",SUMIFS(INDIRECT(BE$10),DetailBudgetWPs_Aleph,IF($J18 = "No Work Package", "", $J18),DetailBudgetCategory_Aleph,$I18),""))))) / BE$6 * BE$7, 0), 0)</f>
        <v>0</v>
      </c>
      <c r="BF18" s="166">
        <f t="array" ref="BF18">IFERROR(IF(ROW()-16&lt;NoRowsBudget, IF($J18="Profit Margin",SUM(BF$16:BF17)*ProfitMargin,IF($J18="VAT",SUM(BF$16:BF17)*VAT,IF(Budget_period="Monthly",SUMIFS(INDIRECT(BF$8),DetailBudgetWPs_Aleph,IF($J18 = "No Work Package", "", $J18),DetailBudgetCategory_Aleph,$I18),IF(Budget_period="Quarterly",SUMIFS(INDIRECT(BF$9),DetailBudgetWPs_Aleph,IF($J18 = "No Work Package", "", $J18),DetailBudgetCategory_Aleph,$I18),IF(Budget_period="Annually",SUMIFS(INDIRECT(BF$10),DetailBudgetWPs_Aleph,IF($J18 = "No Work Package", "", $J18),DetailBudgetCategory_Aleph,$I18),""))))) / BF$6 * BF$7, 0), 0)</f>
        <v>0</v>
      </c>
      <c r="BG18" s="166">
        <f t="array" ref="BG18">IFERROR(IF(ROW()-16&lt;NoRowsBudget, IF($J18="Profit Margin",SUM(BG$16:BG17)*ProfitMargin,IF($J18="VAT",SUM(BG$16:BG17)*VAT,IF(Budget_period="Monthly",SUMIFS(INDIRECT(BG$8),DetailBudgetWPs_Aleph,IF($J18 = "No Work Package", "", $J18),DetailBudgetCategory_Aleph,$I18),IF(Budget_period="Quarterly",SUMIFS(INDIRECT(BG$9),DetailBudgetWPs_Aleph,IF($J18 = "No Work Package", "", $J18),DetailBudgetCategory_Aleph,$I18),IF(Budget_period="Annually",SUMIFS(INDIRECT(BG$10),DetailBudgetWPs_Aleph,IF($J18 = "No Work Package", "", $J18),DetailBudgetCategory_Aleph,$I18),""))))) / BG$6 * BG$7, 0), 0)</f>
        <v>0</v>
      </c>
      <c r="BH18" s="166">
        <f t="array" ref="BH18">IFERROR(IF(ROW()-16&lt;NoRowsBudget, IF($J18="Profit Margin",SUM(BH$16:BH17)*ProfitMargin,IF($J18="VAT",SUM(BH$16:BH17)*VAT,IF(Budget_period="Monthly",SUMIFS(INDIRECT(BH$8),DetailBudgetWPs_Aleph,IF($J18 = "No Work Package", "", $J18),DetailBudgetCategory_Aleph,$I18),IF(Budget_period="Quarterly",SUMIFS(INDIRECT(BH$9),DetailBudgetWPs_Aleph,IF($J18 = "No Work Package", "", $J18),DetailBudgetCategory_Aleph,$I18),IF(Budget_period="Annually",SUMIFS(INDIRECT(BH$10),DetailBudgetWPs_Aleph,IF($J18 = "No Work Package", "", $J18),DetailBudgetCategory_Aleph,$I18),""))))) / BH$6 * BH$7, 0), 0)</f>
        <v>0</v>
      </c>
      <c r="BI18" s="166">
        <f t="array" ref="BI18">IFERROR(IF(ROW()-16&lt;NoRowsBudget, IF($J18="Profit Margin",SUM(BI$16:BI17)*ProfitMargin,IF($J18="VAT",SUM(BI$16:BI17)*VAT,IF(Budget_period="Monthly",SUMIFS(INDIRECT(BI$8),DetailBudgetWPs_Aleph,IF($J18 = "No Work Package", "", $J18),DetailBudgetCategory_Aleph,$I18),IF(Budget_period="Quarterly",SUMIFS(INDIRECT(BI$9),DetailBudgetWPs_Aleph,IF($J18 = "No Work Package", "", $J18),DetailBudgetCategory_Aleph,$I18),IF(Budget_period="Annually",SUMIFS(INDIRECT(BI$10),DetailBudgetWPs_Aleph,IF($J18 = "No Work Package", "", $J18),DetailBudgetCategory_Aleph,$I18),""))))) / BI$6 * BI$7, 0), 0)</f>
        <v>0</v>
      </c>
      <c r="BJ18" s="166">
        <f t="array" ref="BJ18">IFERROR(IF(ROW()-16&lt;NoRowsBudget, IF($J18="Profit Margin",SUM(BJ$16:BJ17)*ProfitMargin,IF($J18="VAT",SUM(BJ$16:BJ17)*VAT,IF(Budget_period="Monthly",SUMIFS(INDIRECT(BJ$8),DetailBudgetWPs_Aleph,IF($J18 = "No Work Package", "", $J18),DetailBudgetCategory_Aleph,$I18),IF(Budget_period="Quarterly",SUMIFS(INDIRECT(BJ$9),DetailBudgetWPs_Aleph,IF($J18 = "No Work Package", "", $J18),DetailBudgetCategory_Aleph,$I18),IF(Budget_period="Annually",SUMIFS(INDIRECT(BJ$10),DetailBudgetWPs_Aleph,IF($J18 = "No Work Package", "", $J18),DetailBudgetCategory_Aleph,$I18),""))))) / BJ$6 * BJ$7, 0), 0)</f>
        <v>0</v>
      </c>
      <c r="BK18" s="166">
        <f t="array" ref="BK18">IFERROR(IF(ROW()-16&lt;NoRowsBudget, IF($J18="Profit Margin",SUM(BK$16:BK17)*ProfitMargin,IF($J18="VAT",SUM(BK$16:BK17)*VAT,IF(Budget_period="Monthly",SUMIFS(INDIRECT(BK$8),DetailBudgetWPs_Aleph,IF($J18 = "No Work Package", "", $J18),DetailBudgetCategory_Aleph,$I18),IF(Budget_period="Quarterly",SUMIFS(INDIRECT(BK$9),DetailBudgetWPs_Aleph,IF($J18 = "No Work Package", "", $J18),DetailBudgetCategory_Aleph,$I18),IF(Budget_period="Annually",SUMIFS(INDIRECT(BK$10),DetailBudgetWPs_Aleph,IF($J18 = "No Work Package", "", $J18),DetailBudgetCategory_Aleph,$I18),""))))) / BK$6 * BK$7, 0), 0)</f>
        <v>0</v>
      </c>
      <c r="BL18" s="166">
        <f t="array" ref="BL18">IFERROR(IF(ROW()-16&lt;NoRowsBudget, IF($J18="Profit Margin",SUM(BL$16:BL17)*ProfitMargin,IF($J18="VAT",SUM(BL$16:BL17)*VAT,IF(Budget_period="Monthly",SUMIFS(INDIRECT(BL$8),DetailBudgetWPs_Aleph,IF($J18 = "No Work Package", "", $J18),DetailBudgetCategory_Aleph,$I18),IF(Budget_period="Quarterly",SUMIFS(INDIRECT(BL$9),DetailBudgetWPs_Aleph,IF($J18 = "No Work Package", "", $J18),DetailBudgetCategory_Aleph,$I18),IF(Budget_period="Annually",SUMIFS(INDIRECT(BL$10),DetailBudgetWPs_Aleph,IF($J18 = "No Work Package", "", $J18),DetailBudgetCategory_Aleph,$I18),""))))) / BL$6 * BL$7, 0), 0)</f>
        <v>0</v>
      </c>
      <c r="BM18" s="166">
        <f t="array" ref="BM18">IFERROR(IF(ROW()-16&lt;NoRowsBudget, IF($J18="Profit Margin",SUM(BM$16:BM17)*ProfitMargin,IF($J18="VAT",SUM(BM$16:BM17)*VAT,IF(Budget_period="Monthly",SUMIFS(INDIRECT(BM$8),DetailBudgetWPs_Aleph,IF($J18 = "No Work Package", "", $J18),DetailBudgetCategory_Aleph,$I18),IF(Budget_period="Quarterly",SUMIFS(INDIRECT(BM$9),DetailBudgetWPs_Aleph,IF($J18 = "No Work Package", "", $J18),DetailBudgetCategory_Aleph,$I18),IF(Budget_period="Annually",SUMIFS(INDIRECT(BM$10),DetailBudgetWPs_Aleph,IF($J18 = "No Work Package", "", $J18),DetailBudgetCategory_Aleph,$I18),""))))) / BM$6 * BM$7, 0), 0)</f>
        <v>0</v>
      </c>
      <c r="BN18" s="166">
        <f t="array" ref="BN18">IFERROR(IF(ROW()-16&lt;NoRowsBudget, IF($J18="Profit Margin",SUM(BN$16:BN17)*ProfitMargin,IF($J18="VAT",SUM(BN$16:BN17)*VAT,IF(Budget_period="Monthly",SUMIFS(INDIRECT(BN$8),DetailBudgetWPs_Aleph,IF($J18 = "No Work Package", "", $J18),DetailBudgetCategory_Aleph,$I18),IF(Budget_period="Quarterly",SUMIFS(INDIRECT(BN$9),DetailBudgetWPs_Aleph,IF($J18 = "No Work Package", "", $J18),DetailBudgetCategory_Aleph,$I18),IF(Budget_period="Annually",SUMIFS(INDIRECT(BN$10),DetailBudgetWPs_Aleph,IF($J18 = "No Work Package", "", $J18),DetailBudgetCategory_Aleph,$I18),""))))) / BN$6 * BN$7, 0), 0)</f>
        <v>0</v>
      </c>
      <c r="BO18" s="166">
        <f t="array" ref="BO18">IFERROR(IF(ROW()-16&lt;NoRowsBudget, IF($J18="Profit Margin",SUM(BO$16:BO17)*ProfitMargin,IF($J18="VAT",SUM(BO$16:BO17)*VAT,IF(Budget_period="Monthly",SUMIFS(INDIRECT(BO$8),DetailBudgetWPs_Aleph,IF($J18 = "No Work Package", "", $J18),DetailBudgetCategory_Aleph,$I18),IF(Budget_period="Quarterly",SUMIFS(INDIRECT(BO$9),DetailBudgetWPs_Aleph,IF($J18 = "No Work Package", "", $J18),DetailBudgetCategory_Aleph,$I18),IF(Budget_period="Annually",SUMIFS(INDIRECT(BO$10),DetailBudgetWPs_Aleph,IF($J18 = "No Work Package", "", $J18),DetailBudgetCategory_Aleph,$I18),""))))) / BO$6 * BO$7, 0), 0)</f>
        <v>0</v>
      </c>
      <c r="BP18" s="166">
        <f t="array" ref="BP18">IFERROR(IF(ROW()-16&lt;NoRowsBudget, IF($J18="Profit Margin",SUM(BP$16:BP17)*ProfitMargin,IF($J18="VAT",SUM(BP$16:BP17)*VAT,IF(Budget_period="Monthly",SUMIFS(INDIRECT(BP$8),DetailBudgetWPs_Aleph,IF($J18 = "No Work Package", "", $J18),DetailBudgetCategory_Aleph,$I18),IF(Budget_period="Quarterly",SUMIFS(INDIRECT(BP$9),DetailBudgetWPs_Aleph,IF($J18 = "No Work Package", "", $J18),DetailBudgetCategory_Aleph,$I18),IF(Budget_period="Annually",SUMIFS(INDIRECT(BP$10),DetailBudgetWPs_Aleph,IF($J18 = "No Work Package", "", $J18),DetailBudgetCategory_Aleph,$I18),""))))) / BP$6 * BP$7, 0), 0)</f>
        <v>0</v>
      </c>
      <c r="BQ18" s="166">
        <f t="array" ref="BQ18">IFERROR(IF(ROW()-16&lt;NoRowsBudget, IF($J18="Profit Margin",SUM(BQ$16:BQ17)*ProfitMargin,IF($J18="VAT",SUM(BQ$16:BQ17)*VAT,IF(Budget_period="Monthly",SUMIFS(INDIRECT(BQ$8),DetailBudgetWPs_Aleph,IF($J18 = "No Work Package", "", $J18),DetailBudgetCategory_Aleph,$I18),IF(Budget_period="Quarterly",SUMIFS(INDIRECT(BQ$9),DetailBudgetWPs_Aleph,IF($J18 = "No Work Package", "", $J18),DetailBudgetCategory_Aleph,$I18),IF(Budget_period="Annually",SUMIFS(INDIRECT(BQ$10),DetailBudgetWPs_Aleph,IF($J18 = "No Work Package", "", $J18),DetailBudgetCategory_Aleph,$I18),""))))) / BQ$6 * BQ$7, 0), 0)</f>
        <v>0</v>
      </c>
      <c r="BR18" s="166">
        <f t="array" ref="BR18">IFERROR(IF(ROW()-16&lt;NoRowsBudget, IF($J18="Profit Margin",SUM(BR$16:BR17)*ProfitMargin,IF($J18="VAT",SUM(BR$16:BR17)*VAT,IF(Budget_period="Monthly",SUMIFS(INDIRECT(BR$8),DetailBudgetWPs_Aleph,IF($J18 = "No Work Package", "", $J18),DetailBudgetCategory_Aleph,$I18),IF(Budget_period="Quarterly",SUMIFS(INDIRECT(BR$9),DetailBudgetWPs_Aleph,IF($J18 = "No Work Package", "", $J18),DetailBudgetCategory_Aleph,$I18),IF(Budget_period="Annually",SUMIFS(INDIRECT(BR$10),DetailBudgetWPs_Aleph,IF($J18 = "No Work Package", "", $J18),DetailBudgetCategory_Aleph,$I18),""))))) / BR$6 * BR$7, 0), 0)</f>
        <v>0</v>
      </c>
      <c r="BS18" s="166">
        <f t="array" ref="BS18">IFERROR(IF(ROW()-16&lt;NoRowsBudget, IF($J18="Profit Margin",SUM(BS$16:BS17)*ProfitMargin,IF($J18="VAT",SUM(BS$16:BS17)*VAT,IF(Budget_period="Monthly",SUMIFS(INDIRECT(BS$8),DetailBudgetWPs_Aleph,IF($J18 = "No Work Package", "", $J18),DetailBudgetCategory_Aleph,$I18),IF(Budget_period="Quarterly",SUMIFS(INDIRECT(BS$9),DetailBudgetWPs_Aleph,IF($J18 = "No Work Package", "", $J18),DetailBudgetCategory_Aleph,$I18),IF(Budget_period="Annually",SUMIFS(INDIRECT(BS$10),DetailBudgetWPs_Aleph,IF($J18 = "No Work Package", "", $J18),DetailBudgetCategory_Aleph,$I18),""))))) / BS$6 * BS$7, 0), 0)</f>
        <v>0</v>
      </c>
    </row>
    <row r="19" ht="15.75" customHeight="1">
      <c r="A19" s="114"/>
      <c r="B19" s="15" t="str">
        <f>IF(ROW()-16&lt;NoRowsBudget,OrgName,"")</f>
        <v>University/Company XYZ</v>
      </c>
      <c r="C19" s="15" t="str">
        <f>IF(ROW()-16&lt;NoRowsBudget,ProjectName,"")</f>
        <v>Project 1</v>
      </c>
      <c r="D19" s="15" t="str">
        <f>IF(ROW()-16&lt;NoRowsBudget,ProjectRef,"")</f>
        <v/>
      </c>
      <c r="E19" s="15" t="str">
        <f>IF(ROW()-16&lt;NoRowsBudget,ApplicationID,"")</f>
        <v/>
      </c>
      <c r="F19" s="15" t="str">
        <f>IF(ROW()-16&lt;NoRowsBudget,Version,"")</f>
        <v>Initial agreement</v>
      </c>
      <c r="G19" s="164">
        <f>IF(ROW()-16&lt;NoRowsBudget,StartDate,"")</f>
        <v>45901</v>
      </c>
      <c r="H19" s="164">
        <f>IF(ROW()-16&lt;NoRowsBudget,EndDate,"")</f>
        <v>47726</v>
      </c>
      <c r="I19" s="15" t="str">
        <f t="array" ref="I19">IF(ROW()-16&lt;(NoRowsBudget-3),INDEX(CostCategories,CEILING((ROW()-15)/NoWPs,1)),IF(ROW()-16=NoRowsBudget-3,"Overheads",IF(ROW()-16=NoRowsBudget-2,"Profit Margin",IF(ROW()-16=NoRowsBudget-1,"VAT",""))))</f>
        <v>Equipment &amp; Facilities</v>
      </c>
      <c r="J19" s="15" t="str">
        <f t="array" ref="J19">IF(ROW()-16&lt;NoRowsBudget-3,INDEX(WPUnique,,MOD(ROW()-16,NoWPs)+1),IF(ROW()-16=NoRowsBudget-3,"Overheads",IF(ROW()-16=NoRowsBudget-2,"Profit Margin",IF(ROW()-16=NoRowsBudget-1,"VAT",""))))</f>
        <v>No Work Package</v>
      </c>
      <c r="K19" s="172" t="str">
        <f>IFERROR(IF(OR($J19="Indirect Cost",$J19="VAT",$J19="Profit Margin"),"",VLOOKUP(J19,'1. Basic Info'!$B$40:$C$52,2,FALSE)),BudgetExport!J19)</f>
        <v>No Work Package</v>
      </c>
      <c r="L19" s="166">
        <f t="array" ref="L19">IFERROR(IF(ROW()-16&lt;NoRowsBudget, IF($J19="Profit Margin",SUM(L$16:L18)*ProfitMargin,IF($J19="VAT",SUM(L$16:L18)*VAT,IF(Budget_period="Monthly",SUMIFS(INDIRECT(L$8),DetailBudgetWPs_Aleph,IF($J19 = "No Work Package", "", $J19),DetailBudgetCategory_Aleph,$I19),IF(Budget_period="Quarterly",SUMIFS(INDIRECT(L$9),DetailBudgetWPs_Aleph,IF($J19 = "No Work Package", "", $J19),DetailBudgetCategory_Aleph,$I19),IF(Budget_period="Annually",SUMIFS(INDIRECT(L$10),DetailBudgetWPs_Aleph,IF($J19 = "No Work Package", "", $J19),DetailBudgetCategory_Aleph,$I19),""))))) / L$6 * L$7, 0), 0)</f>
        <v>0</v>
      </c>
      <c r="M19" s="166">
        <f t="array" ref="M19">IFERROR(IF(ROW()-16&lt;NoRowsBudget, IF($J19="Profit Margin",SUM(M$16:M18)*ProfitMargin,IF($J19="VAT",SUM(M$16:M18)*VAT,IF(Budget_period="Monthly",SUMIFS(INDIRECT(M$8),DetailBudgetWPs_Aleph,IF($J19 = "No Work Package", "", $J19),DetailBudgetCategory_Aleph,$I19),IF(Budget_period="Quarterly",SUMIFS(INDIRECT(M$9),DetailBudgetWPs_Aleph,IF($J19 = "No Work Package", "", $J19),DetailBudgetCategory_Aleph,$I19),IF(Budget_period="Annually",SUMIFS(INDIRECT(M$10),DetailBudgetWPs_Aleph,IF($J19 = "No Work Package", "", $J19),DetailBudgetCategory_Aleph,$I19),""))))) / M$6 * M$7, 0), 0)</f>
        <v>0</v>
      </c>
      <c r="N19" s="166">
        <f t="array" ref="N19">IFERROR(IF(ROW()-16&lt;NoRowsBudget, IF($J19="Profit Margin",SUM(N$16:N18)*ProfitMargin,IF($J19="VAT",SUM(N$16:N18)*VAT,IF(Budget_period="Monthly",SUMIFS(INDIRECT(N$8),DetailBudgetWPs_Aleph,IF($J19 = "No Work Package", "", $J19),DetailBudgetCategory_Aleph,$I19),IF(Budget_period="Quarterly",SUMIFS(INDIRECT(N$9),DetailBudgetWPs_Aleph,IF($J19 = "No Work Package", "", $J19),DetailBudgetCategory_Aleph,$I19),IF(Budget_period="Annually",SUMIFS(INDIRECT(N$10),DetailBudgetWPs_Aleph,IF($J19 = "No Work Package", "", $J19),DetailBudgetCategory_Aleph,$I19),""))))) / N$6 * N$7, 0), 0)</f>
        <v>0</v>
      </c>
      <c r="O19" s="166">
        <f t="array" ref="O19">IFERROR(IF(ROW()-16&lt;NoRowsBudget, IF($J19="Profit Margin",SUM(O$16:O18)*ProfitMargin,IF($J19="VAT",SUM(O$16:O18)*VAT,IF(Budget_period="Monthly",SUMIFS(INDIRECT(O$8),DetailBudgetWPs_Aleph,IF($J19 = "No Work Package", "", $J19),DetailBudgetCategory_Aleph,$I19),IF(Budget_period="Quarterly",SUMIFS(INDIRECT(O$9),DetailBudgetWPs_Aleph,IF($J19 = "No Work Package", "", $J19),DetailBudgetCategory_Aleph,$I19),IF(Budget_period="Annually",SUMIFS(INDIRECT(O$10),DetailBudgetWPs_Aleph,IF($J19 = "No Work Package", "", $J19),DetailBudgetCategory_Aleph,$I19),""))))) / O$6 * O$7, 0), 0)</f>
        <v>0</v>
      </c>
      <c r="P19" s="166">
        <f t="array" ref="P19">IFERROR(IF(ROW()-16&lt;NoRowsBudget, IF($J19="Profit Margin",SUM(P$16:P18)*ProfitMargin,IF($J19="VAT",SUM(P$16:P18)*VAT,IF(Budget_period="Monthly",SUMIFS(INDIRECT(P$8),DetailBudgetWPs_Aleph,IF($J19 = "No Work Package", "", $J19),DetailBudgetCategory_Aleph,$I19),IF(Budget_period="Quarterly",SUMIFS(INDIRECT(P$9),DetailBudgetWPs_Aleph,IF($J19 = "No Work Package", "", $J19),DetailBudgetCategory_Aleph,$I19),IF(Budget_period="Annually",SUMIFS(INDIRECT(P$10),DetailBudgetWPs_Aleph,IF($J19 = "No Work Package", "", $J19),DetailBudgetCategory_Aleph,$I19),""))))) / P$6 * P$7, 0), 0)</f>
        <v>0</v>
      </c>
      <c r="Q19" s="166">
        <f t="array" ref="Q19">IFERROR(IF(ROW()-16&lt;NoRowsBudget, IF($J19="Profit Margin",SUM(Q$16:Q18)*ProfitMargin,IF($J19="VAT",SUM(Q$16:Q18)*VAT,IF(Budget_period="Monthly",SUMIFS(INDIRECT(Q$8),DetailBudgetWPs_Aleph,IF($J19 = "No Work Package", "", $J19),DetailBudgetCategory_Aleph,$I19),IF(Budget_period="Quarterly",SUMIFS(INDIRECT(Q$9),DetailBudgetWPs_Aleph,IF($J19 = "No Work Package", "", $J19),DetailBudgetCategory_Aleph,$I19),IF(Budget_period="Annually",SUMIFS(INDIRECT(Q$10),DetailBudgetWPs_Aleph,IF($J19 = "No Work Package", "", $J19),DetailBudgetCategory_Aleph,$I19),""))))) / Q$6 * Q$7, 0), 0)</f>
        <v>0</v>
      </c>
      <c r="R19" s="166">
        <f t="array" ref="R19">IFERROR(IF(ROW()-16&lt;NoRowsBudget, IF($J19="Profit Margin",SUM(R$16:R18)*ProfitMargin,IF($J19="VAT",SUM(R$16:R18)*VAT,IF(Budget_period="Monthly",SUMIFS(INDIRECT(R$8),DetailBudgetWPs_Aleph,IF($J19 = "No Work Package", "", $J19),DetailBudgetCategory_Aleph,$I19),IF(Budget_period="Quarterly",SUMIFS(INDIRECT(R$9),DetailBudgetWPs_Aleph,IF($J19 = "No Work Package", "", $J19),DetailBudgetCategory_Aleph,$I19),IF(Budget_period="Annually",SUMIFS(INDIRECT(R$10),DetailBudgetWPs_Aleph,IF($J19 = "No Work Package", "", $J19),DetailBudgetCategory_Aleph,$I19),""))))) / R$6 * R$7, 0), 0)</f>
        <v>0</v>
      </c>
      <c r="S19" s="166">
        <f t="array" ref="S19">IFERROR(IF(ROW()-16&lt;NoRowsBudget, IF($J19="Profit Margin",SUM(S$16:S18)*ProfitMargin,IF($J19="VAT",SUM(S$16:S18)*VAT,IF(Budget_period="Monthly",SUMIFS(INDIRECT(S$8),DetailBudgetWPs_Aleph,IF($J19 = "No Work Package", "", $J19),DetailBudgetCategory_Aleph,$I19),IF(Budget_period="Quarterly",SUMIFS(INDIRECT(S$9),DetailBudgetWPs_Aleph,IF($J19 = "No Work Package", "", $J19),DetailBudgetCategory_Aleph,$I19),IF(Budget_period="Annually",SUMIFS(INDIRECT(S$10),DetailBudgetWPs_Aleph,IF($J19 = "No Work Package", "", $J19),DetailBudgetCategory_Aleph,$I19),""))))) / S$6 * S$7, 0), 0)</f>
        <v>0</v>
      </c>
      <c r="T19" s="166">
        <f t="array" ref="T19">IFERROR(IF(ROW()-16&lt;NoRowsBudget, IF($J19="Profit Margin",SUM(T$16:T18)*ProfitMargin,IF($J19="VAT",SUM(T$16:T18)*VAT,IF(Budget_period="Monthly",SUMIFS(INDIRECT(T$8),DetailBudgetWPs_Aleph,IF($J19 = "No Work Package", "", $J19),DetailBudgetCategory_Aleph,$I19),IF(Budget_period="Quarterly",SUMIFS(INDIRECT(T$9),DetailBudgetWPs_Aleph,IF($J19 = "No Work Package", "", $J19),DetailBudgetCategory_Aleph,$I19),IF(Budget_period="Annually",SUMIFS(INDIRECT(T$10),DetailBudgetWPs_Aleph,IF($J19 = "No Work Package", "", $J19),DetailBudgetCategory_Aleph,$I19),""))))) / T$6 * T$7, 0), 0)</f>
        <v>0</v>
      </c>
      <c r="U19" s="166">
        <f t="array" ref="U19">IFERROR(IF(ROW()-16&lt;NoRowsBudget, IF($J19="Profit Margin",SUM(U$16:U18)*ProfitMargin,IF($J19="VAT",SUM(U$16:U18)*VAT,IF(Budget_period="Monthly",SUMIFS(INDIRECT(U$8),DetailBudgetWPs_Aleph,IF($J19 = "No Work Package", "", $J19),DetailBudgetCategory_Aleph,$I19),IF(Budget_period="Quarterly",SUMIFS(INDIRECT(U$9),DetailBudgetWPs_Aleph,IF($J19 = "No Work Package", "", $J19),DetailBudgetCategory_Aleph,$I19),IF(Budget_period="Annually",SUMIFS(INDIRECT(U$10),DetailBudgetWPs_Aleph,IF($J19 = "No Work Package", "", $J19),DetailBudgetCategory_Aleph,$I19),""))))) / U$6 * U$7, 0), 0)</f>
        <v>0</v>
      </c>
      <c r="V19" s="166">
        <f t="array" ref="V19">IFERROR(IF(ROW()-16&lt;NoRowsBudget, IF($J19="Profit Margin",SUM(V$16:V18)*ProfitMargin,IF($J19="VAT",SUM(V$16:V18)*VAT,IF(Budget_period="Monthly",SUMIFS(INDIRECT(V$8),DetailBudgetWPs_Aleph,IF($J19 = "No Work Package", "", $J19),DetailBudgetCategory_Aleph,$I19),IF(Budget_period="Quarterly",SUMIFS(INDIRECT(V$9),DetailBudgetWPs_Aleph,IF($J19 = "No Work Package", "", $J19),DetailBudgetCategory_Aleph,$I19),IF(Budget_period="Annually",SUMIFS(INDIRECT(V$10),DetailBudgetWPs_Aleph,IF($J19 = "No Work Package", "", $J19),DetailBudgetCategory_Aleph,$I19),""))))) / V$6 * V$7, 0), 0)</f>
        <v>0</v>
      </c>
      <c r="W19" s="166">
        <f t="array" ref="W19">IFERROR(IF(ROW()-16&lt;NoRowsBudget, IF($J19="Profit Margin",SUM(W$16:W18)*ProfitMargin,IF($J19="VAT",SUM(W$16:W18)*VAT,IF(Budget_period="Monthly",SUMIFS(INDIRECT(W$8),DetailBudgetWPs_Aleph,IF($J19 = "No Work Package", "", $J19),DetailBudgetCategory_Aleph,$I19),IF(Budget_period="Quarterly",SUMIFS(INDIRECT(W$9),DetailBudgetWPs_Aleph,IF($J19 = "No Work Package", "", $J19),DetailBudgetCategory_Aleph,$I19),IF(Budget_period="Annually",SUMIFS(INDIRECT(W$10),DetailBudgetWPs_Aleph,IF($J19 = "No Work Package", "", $J19),DetailBudgetCategory_Aleph,$I19),""))))) / W$6 * W$7, 0), 0)</f>
        <v>0</v>
      </c>
      <c r="X19" s="166">
        <f t="array" ref="X19">IFERROR(IF(ROW()-16&lt;NoRowsBudget, IF($J19="Profit Margin",SUM(X$16:X18)*ProfitMargin,IF($J19="VAT",SUM(X$16:X18)*VAT,IF(Budget_period="Monthly",SUMIFS(INDIRECT(X$8),DetailBudgetWPs_Aleph,IF($J19 = "No Work Package", "", $J19),DetailBudgetCategory_Aleph,$I19),IF(Budget_period="Quarterly",SUMIFS(INDIRECT(X$9),DetailBudgetWPs_Aleph,IF($J19 = "No Work Package", "", $J19),DetailBudgetCategory_Aleph,$I19),IF(Budget_period="Annually",SUMIFS(INDIRECT(X$10),DetailBudgetWPs_Aleph,IF($J19 = "No Work Package", "", $J19),DetailBudgetCategory_Aleph,$I19),""))))) / X$6 * X$7, 0), 0)</f>
        <v>0</v>
      </c>
      <c r="Y19" s="166">
        <f t="array" ref="Y19">IFERROR(IF(ROW()-16&lt;NoRowsBudget, IF($J19="Profit Margin",SUM(Y$16:Y18)*ProfitMargin,IF($J19="VAT",SUM(Y$16:Y18)*VAT,IF(Budget_period="Monthly",SUMIFS(INDIRECT(Y$8),DetailBudgetWPs_Aleph,IF($J19 = "No Work Package", "", $J19),DetailBudgetCategory_Aleph,$I19),IF(Budget_period="Quarterly",SUMIFS(INDIRECT(Y$9),DetailBudgetWPs_Aleph,IF($J19 = "No Work Package", "", $J19),DetailBudgetCategory_Aleph,$I19),IF(Budget_period="Annually",SUMIFS(INDIRECT(Y$10),DetailBudgetWPs_Aleph,IF($J19 = "No Work Package", "", $J19),DetailBudgetCategory_Aleph,$I19),""))))) / Y$6 * Y$7, 0), 0)</f>
        <v>0</v>
      </c>
      <c r="Z19" s="166">
        <f t="array" ref="Z19">IFERROR(IF(ROW()-16&lt;NoRowsBudget, IF($J19="Profit Margin",SUM(Z$16:Z18)*ProfitMargin,IF($J19="VAT",SUM(Z$16:Z18)*VAT,IF(Budget_period="Monthly",SUMIFS(INDIRECT(Z$8),DetailBudgetWPs_Aleph,IF($J19 = "No Work Package", "", $J19),DetailBudgetCategory_Aleph,$I19),IF(Budget_period="Quarterly",SUMIFS(INDIRECT(Z$9),DetailBudgetWPs_Aleph,IF($J19 = "No Work Package", "", $J19),DetailBudgetCategory_Aleph,$I19),IF(Budget_period="Annually",SUMIFS(INDIRECT(Z$10),DetailBudgetWPs_Aleph,IF($J19 = "No Work Package", "", $J19),DetailBudgetCategory_Aleph,$I19),""))))) / Z$6 * Z$7, 0), 0)</f>
        <v>0</v>
      </c>
      <c r="AA19" s="166">
        <f t="array" ref="AA19">IFERROR(IF(ROW()-16&lt;NoRowsBudget, IF($J19="Profit Margin",SUM(AA$16:AA18)*ProfitMargin,IF($J19="VAT",SUM(AA$16:AA18)*VAT,IF(Budget_period="Monthly",SUMIFS(INDIRECT(AA$8),DetailBudgetWPs_Aleph,IF($J19 = "No Work Package", "", $J19),DetailBudgetCategory_Aleph,$I19),IF(Budget_period="Quarterly",SUMIFS(INDIRECT(AA$9),DetailBudgetWPs_Aleph,IF($J19 = "No Work Package", "", $J19),DetailBudgetCategory_Aleph,$I19),IF(Budget_period="Annually",SUMIFS(INDIRECT(AA$10),DetailBudgetWPs_Aleph,IF($J19 = "No Work Package", "", $J19),DetailBudgetCategory_Aleph,$I19),""))))) / AA$6 * AA$7, 0), 0)</f>
        <v>0</v>
      </c>
      <c r="AB19" s="166">
        <f t="array" ref="AB19">IFERROR(IF(ROW()-16&lt;NoRowsBudget, IF($J19="Profit Margin",SUM(AB$16:AB18)*ProfitMargin,IF($J19="VAT",SUM(AB$16:AB18)*VAT,IF(Budget_period="Monthly",SUMIFS(INDIRECT(AB$8),DetailBudgetWPs_Aleph,IF($J19 = "No Work Package", "", $J19),DetailBudgetCategory_Aleph,$I19),IF(Budget_period="Quarterly",SUMIFS(INDIRECT(AB$9),DetailBudgetWPs_Aleph,IF($J19 = "No Work Package", "", $J19),DetailBudgetCategory_Aleph,$I19),IF(Budget_period="Annually",SUMIFS(INDIRECT(AB$10),DetailBudgetWPs_Aleph,IF($J19 = "No Work Package", "", $J19),DetailBudgetCategory_Aleph,$I19),""))))) / AB$6 * AB$7, 0), 0)</f>
        <v>0</v>
      </c>
      <c r="AC19" s="166">
        <f t="array" ref="AC19">IFERROR(IF(ROW()-16&lt;NoRowsBudget, IF($J19="Profit Margin",SUM(AC$16:AC18)*ProfitMargin,IF($J19="VAT",SUM(AC$16:AC18)*VAT,IF(Budget_period="Monthly",SUMIFS(INDIRECT(AC$8),DetailBudgetWPs_Aleph,IF($J19 = "No Work Package", "", $J19),DetailBudgetCategory_Aleph,$I19),IF(Budget_period="Quarterly",SUMIFS(INDIRECT(AC$9),DetailBudgetWPs_Aleph,IF($J19 = "No Work Package", "", $J19),DetailBudgetCategory_Aleph,$I19),IF(Budget_period="Annually",SUMIFS(INDIRECT(AC$10),DetailBudgetWPs_Aleph,IF($J19 = "No Work Package", "", $J19),DetailBudgetCategory_Aleph,$I19),""))))) / AC$6 * AC$7, 0), 0)</f>
        <v>0</v>
      </c>
      <c r="AD19" s="166">
        <f t="array" ref="AD19">IFERROR(IF(ROW()-16&lt;NoRowsBudget, IF($J19="Profit Margin",SUM(AD$16:AD18)*ProfitMargin,IF($J19="VAT",SUM(AD$16:AD18)*VAT,IF(Budget_period="Monthly",SUMIFS(INDIRECT(AD$8),DetailBudgetWPs_Aleph,IF($J19 = "No Work Package", "", $J19),DetailBudgetCategory_Aleph,$I19),IF(Budget_period="Quarterly",SUMIFS(INDIRECT(AD$9),DetailBudgetWPs_Aleph,IF($J19 = "No Work Package", "", $J19),DetailBudgetCategory_Aleph,$I19),IF(Budget_period="Annually",SUMIFS(INDIRECT(AD$10),DetailBudgetWPs_Aleph,IF($J19 = "No Work Package", "", $J19),DetailBudgetCategory_Aleph,$I19),""))))) / AD$6 * AD$7, 0), 0)</f>
        <v>0</v>
      </c>
      <c r="AE19" s="166">
        <f t="array" ref="AE19">IFERROR(IF(ROW()-16&lt;NoRowsBudget, IF($J19="Profit Margin",SUM(AE$16:AE18)*ProfitMargin,IF($J19="VAT",SUM(AE$16:AE18)*VAT,IF(Budget_period="Monthly",SUMIFS(INDIRECT(AE$8),DetailBudgetWPs_Aleph,IF($J19 = "No Work Package", "", $J19),DetailBudgetCategory_Aleph,$I19),IF(Budget_period="Quarterly",SUMIFS(INDIRECT(AE$9),DetailBudgetWPs_Aleph,IF($J19 = "No Work Package", "", $J19),DetailBudgetCategory_Aleph,$I19),IF(Budget_period="Annually",SUMIFS(INDIRECT(AE$10),DetailBudgetWPs_Aleph,IF($J19 = "No Work Package", "", $J19),DetailBudgetCategory_Aleph,$I19),""))))) / AE$6 * AE$7, 0), 0)</f>
        <v>0</v>
      </c>
      <c r="AF19" s="166">
        <f t="array" ref="AF19">IFERROR(IF(ROW()-16&lt;NoRowsBudget, IF($J19="Profit Margin",SUM(AF$16:AF18)*ProfitMargin,IF($J19="VAT",SUM(AF$16:AF18)*VAT,IF(Budget_period="Monthly",SUMIFS(INDIRECT(AF$8),DetailBudgetWPs_Aleph,IF($J19 = "No Work Package", "", $J19),DetailBudgetCategory_Aleph,$I19),IF(Budget_period="Quarterly",SUMIFS(INDIRECT(AF$9),DetailBudgetWPs_Aleph,IF($J19 = "No Work Package", "", $J19),DetailBudgetCategory_Aleph,$I19),IF(Budget_period="Annually",SUMIFS(INDIRECT(AF$10),DetailBudgetWPs_Aleph,IF($J19 = "No Work Package", "", $J19),DetailBudgetCategory_Aleph,$I19),""))))) / AF$6 * AF$7, 0), 0)</f>
        <v>0</v>
      </c>
      <c r="AG19" s="166">
        <f t="array" ref="AG19">IFERROR(IF(ROW()-16&lt;NoRowsBudget, IF($J19="Profit Margin",SUM(AG$16:AG18)*ProfitMargin,IF($J19="VAT",SUM(AG$16:AG18)*VAT,IF(Budget_period="Monthly",SUMIFS(INDIRECT(AG$8),DetailBudgetWPs_Aleph,IF($J19 = "No Work Package", "", $J19),DetailBudgetCategory_Aleph,$I19),IF(Budget_period="Quarterly",SUMIFS(INDIRECT(AG$9),DetailBudgetWPs_Aleph,IF($J19 = "No Work Package", "", $J19),DetailBudgetCategory_Aleph,$I19),IF(Budget_period="Annually",SUMIFS(INDIRECT(AG$10),DetailBudgetWPs_Aleph,IF($J19 = "No Work Package", "", $J19),DetailBudgetCategory_Aleph,$I19),""))))) / AG$6 * AG$7, 0), 0)</f>
        <v>0</v>
      </c>
      <c r="AH19" s="166">
        <f t="array" ref="AH19">IFERROR(IF(ROW()-16&lt;NoRowsBudget, IF($J19="Profit Margin",SUM(AH$16:AH18)*ProfitMargin,IF($J19="VAT",SUM(AH$16:AH18)*VAT,IF(Budget_period="Monthly",SUMIFS(INDIRECT(AH$8),DetailBudgetWPs_Aleph,IF($J19 = "No Work Package", "", $J19),DetailBudgetCategory_Aleph,$I19),IF(Budget_period="Quarterly",SUMIFS(INDIRECT(AH$9),DetailBudgetWPs_Aleph,IF($J19 = "No Work Package", "", $J19),DetailBudgetCategory_Aleph,$I19),IF(Budget_period="Annually",SUMIFS(INDIRECT(AH$10),DetailBudgetWPs_Aleph,IF($J19 = "No Work Package", "", $J19),DetailBudgetCategory_Aleph,$I19),""))))) / AH$6 * AH$7, 0), 0)</f>
        <v>0</v>
      </c>
      <c r="AI19" s="166">
        <f t="array" ref="AI19">IFERROR(IF(ROW()-16&lt;NoRowsBudget, IF($J19="Profit Margin",SUM(AI$16:AI18)*ProfitMargin,IF($J19="VAT",SUM(AI$16:AI18)*VAT,IF(Budget_period="Monthly",SUMIFS(INDIRECT(AI$8),DetailBudgetWPs_Aleph,IF($J19 = "No Work Package", "", $J19),DetailBudgetCategory_Aleph,$I19),IF(Budget_period="Quarterly",SUMIFS(INDIRECT(AI$9),DetailBudgetWPs_Aleph,IF($J19 = "No Work Package", "", $J19),DetailBudgetCategory_Aleph,$I19),IF(Budget_period="Annually",SUMIFS(INDIRECT(AI$10),DetailBudgetWPs_Aleph,IF($J19 = "No Work Package", "", $J19),DetailBudgetCategory_Aleph,$I19),""))))) / AI$6 * AI$7, 0), 0)</f>
        <v>0</v>
      </c>
      <c r="AJ19" s="166">
        <f t="array" ref="AJ19">IFERROR(IF(ROW()-16&lt;NoRowsBudget, IF($J19="Profit Margin",SUM(AJ$16:AJ18)*ProfitMargin,IF($J19="VAT",SUM(AJ$16:AJ18)*VAT,IF(Budget_period="Monthly",SUMIFS(INDIRECT(AJ$8),DetailBudgetWPs_Aleph,IF($J19 = "No Work Package", "", $J19),DetailBudgetCategory_Aleph,$I19),IF(Budget_period="Quarterly",SUMIFS(INDIRECT(AJ$9),DetailBudgetWPs_Aleph,IF($J19 = "No Work Package", "", $J19),DetailBudgetCategory_Aleph,$I19),IF(Budget_period="Annually",SUMIFS(INDIRECT(AJ$10),DetailBudgetWPs_Aleph,IF($J19 = "No Work Package", "", $J19),DetailBudgetCategory_Aleph,$I19),""))))) / AJ$6 * AJ$7, 0), 0)</f>
        <v>0</v>
      </c>
      <c r="AK19" s="166">
        <f t="array" ref="AK19">IFERROR(IF(ROW()-16&lt;NoRowsBudget, IF($J19="Profit Margin",SUM(AK$16:AK18)*ProfitMargin,IF($J19="VAT",SUM(AK$16:AK18)*VAT,IF(Budget_period="Monthly",SUMIFS(INDIRECT(AK$8),DetailBudgetWPs_Aleph,IF($J19 = "No Work Package", "", $J19),DetailBudgetCategory_Aleph,$I19),IF(Budget_period="Quarterly",SUMIFS(INDIRECT(AK$9),DetailBudgetWPs_Aleph,IF($J19 = "No Work Package", "", $J19),DetailBudgetCategory_Aleph,$I19),IF(Budget_period="Annually",SUMIFS(INDIRECT(AK$10),DetailBudgetWPs_Aleph,IF($J19 = "No Work Package", "", $J19),DetailBudgetCategory_Aleph,$I19),""))))) / AK$6 * AK$7, 0), 0)</f>
        <v>0</v>
      </c>
      <c r="AL19" s="166">
        <f t="array" ref="AL19">IFERROR(IF(ROW()-16&lt;NoRowsBudget, IF($J19="Profit Margin",SUM(AL$16:AL18)*ProfitMargin,IF($J19="VAT",SUM(AL$16:AL18)*VAT,IF(Budget_period="Monthly",SUMIFS(INDIRECT(AL$8),DetailBudgetWPs_Aleph,IF($J19 = "No Work Package", "", $J19),DetailBudgetCategory_Aleph,$I19),IF(Budget_period="Quarterly",SUMIFS(INDIRECT(AL$9),DetailBudgetWPs_Aleph,IF($J19 = "No Work Package", "", $J19),DetailBudgetCategory_Aleph,$I19),IF(Budget_period="Annually",SUMIFS(INDIRECT(AL$10),DetailBudgetWPs_Aleph,IF($J19 = "No Work Package", "", $J19),DetailBudgetCategory_Aleph,$I19),""))))) / AL$6 * AL$7, 0), 0)</f>
        <v>0</v>
      </c>
      <c r="AM19" s="166">
        <f t="array" ref="AM19">IFERROR(IF(ROW()-16&lt;NoRowsBudget, IF($J19="Profit Margin",SUM(AM$16:AM18)*ProfitMargin,IF($J19="VAT",SUM(AM$16:AM18)*VAT,IF(Budget_period="Monthly",SUMIFS(INDIRECT(AM$8),DetailBudgetWPs_Aleph,IF($J19 = "No Work Package", "", $J19),DetailBudgetCategory_Aleph,$I19),IF(Budget_period="Quarterly",SUMIFS(INDIRECT(AM$9),DetailBudgetWPs_Aleph,IF($J19 = "No Work Package", "", $J19),DetailBudgetCategory_Aleph,$I19),IF(Budget_period="Annually",SUMIFS(INDIRECT(AM$10),DetailBudgetWPs_Aleph,IF($J19 = "No Work Package", "", $J19),DetailBudgetCategory_Aleph,$I19),""))))) / AM$6 * AM$7, 0), 0)</f>
        <v>0</v>
      </c>
      <c r="AN19" s="166">
        <f t="array" ref="AN19">IFERROR(IF(ROW()-16&lt;NoRowsBudget, IF($J19="Profit Margin",SUM(AN$16:AN18)*ProfitMargin,IF($J19="VAT",SUM(AN$16:AN18)*VAT,IF(Budget_period="Monthly",SUMIFS(INDIRECT(AN$8),DetailBudgetWPs_Aleph,IF($J19 = "No Work Package", "", $J19),DetailBudgetCategory_Aleph,$I19),IF(Budget_period="Quarterly",SUMIFS(INDIRECT(AN$9),DetailBudgetWPs_Aleph,IF($J19 = "No Work Package", "", $J19),DetailBudgetCategory_Aleph,$I19),IF(Budget_period="Annually",SUMIFS(INDIRECT(AN$10),DetailBudgetWPs_Aleph,IF($J19 = "No Work Package", "", $J19),DetailBudgetCategory_Aleph,$I19),""))))) / AN$6 * AN$7, 0), 0)</f>
        <v>0</v>
      </c>
      <c r="AO19" s="166">
        <f t="array" ref="AO19">IFERROR(IF(ROW()-16&lt;NoRowsBudget, IF($J19="Profit Margin",SUM(AO$16:AO18)*ProfitMargin,IF($J19="VAT",SUM(AO$16:AO18)*VAT,IF(Budget_period="Monthly",SUMIFS(INDIRECT(AO$8),DetailBudgetWPs_Aleph,IF($J19 = "No Work Package", "", $J19),DetailBudgetCategory_Aleph,$I19),IF(Budget_period="Quarterly",SUMIFS(INDIRECT(AO$9),DetailBudgetWPs_Aleph,IF($J19 = "No Work Package", "", $J19),DetailBudgetCategory_Aleph,$I19),IF(Budget_period="Annually",SUMIFS(INDIRECT(AO$10),DetailBudgetWPs_Aleph,IF($J19 = "No Work Package", "", $J19),DetailBudgetCategory_Aleph,$I19),""))))) / AO$6 * AO$7, 0), 0)</f>
        <v>0</v>
      </c>
      <c r="AP19" s="166">
        <f t="array" ref="AP19">IFERROR(IF(ROW()-16&lt;NoRowsBudget, IF($J19="Profit Margin",SUM(AP$16:AP18)*ProfitMargin,IF($J19="VAT",SUM(AP$16:AP18)*VAT,IF(Budget_period="Monthly",SUMIFS(INDIRECT(AP$8),DetailBudgetWPs_Aleph,IF($J19 = "No Work Package", "", $J19),DetailBudgetCategory_Aleph,$I19),IF(Budget_period="Quarterly",SUMIFS(INDIRECT(AP$9),DetailBudgetWPs_Aleph,IF($J19 = "No Work Package", "", $J19),DetailBudgetCategory_Aleph,$I19),IF(Budget_period="Annually",SUMIFS(INDIRECT(AP$10),DetailBudgetWPs_Aleph,IF($J19 = "No Work Package", "", $J19),DetailBudgetCategory_Aleph,$I19),""))))) / AP$6 * AP$7, 0), 0)</f>
        <v>0</v>
      </c>
      <c r="AQ19" s="166">
        <f t="array" ref="AQ19">IFERROR(IF(ROW()-16&lt;NoRowsBudget, IF($J19="Profit Margin",SUM(AQ$16:AQ18)*ProfitMargin,IF($J19="VAT",SUM(AQ$16:AQ18)*VAT,IF(Budget_period="Monthly",SUMIFS(INDIRECT(AQ$8),DetailBudgetWPs_Aleph,IF($J19 = "No Work Package", "", $J19),DetailBudgetCategory_Aleph,$I19),IF(Budget_period="Quarterly",SUMIFS(INDIRECT(AQ$9),DetailBudgetWPs_Aleph,IF($J19 = "No Work Package", "", $J19),DetailBudgetCategory_Aleph,$I19),IF(Budget_period="Annually",SUMIFS(INDIRECT(AQ$10),DetailBudgetWPs_Aleph,IF($J19 = "No Work Package", "", $J19),DetailBudgetCategory_Aleph,$I19),""))))) / AQ$6 * AQ$7, 0), 0)</f>
        <v>0</v>
      </c>
      <c r="AR19" s="166">
        <f t="array" ref="AR19">IFERROR(IF(ROW()-16&lt;NoRowsBudget, IF($J19="Profit Margin",SUM(AR$16:AR18)*ProfitMargin,IF($J19="VAT",SUM(AR$16:AR18)*VAT,IF(Budget_period="Monthly",SUMIFS(INDIRECT(AR$8),DetailBudgetWPs_Aleph,IF($J19 = "No Work Package", "", $J19),DetailBudgetCategory_Aleph,$I19),IF(Budget_period="Quarterly",SUMIFS(INDIRECT(AR$9),DetailBudgetWPs_Aleph,IF($J19 = "No Work Package", "", $J19),DetailBudgetCategory_Aleph,$I19),IF(Budget_period="Annually",SUMIFS(INDIRECT(AR$10),DetailBudgetWPs_Aleph,IF($J19 = "No Work Package", "", $J19),DetailBudgetCategory_Aleph,$I19),""))))) / AR$6 * AR$7, 0), 0)</f>
        <v>0</v>
      </c>
      <c r="AS19" s="166">
        <f t="array" ref="AS19">IFERROR(IF(ROW()-16&lt;NoRowsBudget, IF($J19="Profit Margin",SUM(AS$16:AS18)*ProfitMargin,IF($J19="VAT",SUM(AS$16:AS18)*VAT,IF(Budget_period="Monthly",SUMIFS(INDIRECT(AS$8),DetailBudgetWPs_Aleph,IF($J19 = "No Work Package", "", $J19),DetailBudgetCategory_Aleph,$I19),IF(Budget_period="Quarterly",SUMIFS(INDIRECT(AS$9),DetailBudgetWPs_Aleph,IF($J19 = "No Work Package", "", $J19),DetailBudgetCategory_Aleph,$I19),IF(Budget_period="Annually",SUMIFS(INDIRECT(AS$10),DetailBudgetWPs_Aleph,IF($J19 = "No Work Package", "", $J19),DetailBudgetCategory_Aleph,$I19),""))))) / AS$6 * AS$7, 0), 0)</f>
        <v>0</v>
      </c>
      <c r="AT19" s="166">
        <f t="array" ref="AT19">IFERROR(IF(ROW()-16&lt;NoRowsBudget, IF($J19="Profit Margin",SUM(AT$16:AT18)*ProfitMargin,IF($J19="VAT",SUM(AT$16:AT18)*VAT,IF(Budget_period="Monthly",SUMIFS(INDIRECT(AT$8),DetailBudgetWPs_Aleph,IF($J19 = "No Work Package", "", $J19),DetailBudgetCategory_Aleph,$I19),IF(Budget_period="Quarterly",SUMIFS(INDIRECT(AT$9),DetailBudgetWPs_Aleph,IF($J19 = "No Work Package", "", $J19),DetailBudgetCategory_Aleph,$I19),IF(Budget_period="Annually",SUMIFS(INDIRECT(AT$10),DetailBudgetWPs_Aleph,IF($J19 = "No Work Package", "", $J19),DetailBudgetCategory_Aleph,$I19),""))))) / AT$6 * AT$7, 0), 0)</f>
        <v>0</v>
      </c>
      <c r="AU19" s="166">
        <f t="array" ref="AU19">IFERROR(IF(ROW()-16&lt;NoRowsBudget, IF($J19="Profit Margin",SUM(AU$16:AU18)*ProfitMargin,IF($J19="VAT",SUM(AU$16:AU18)*VAT,IF(Budget_period="Monthly",SUMIFS(INDIRECT(AU$8),DetailBudgetWPs_Aleph,IF($J19 = "No Work Package", "", $J19),DetailBudgetCategory_Aleph,$I19),IF(Budget_period="Quarterly",SUMIFS(INDIRECT(AU$9),DetailBudgetWPs_Aleph,IF($J19 = "No Work Package", "", $J19),DetailBudgetCategory_Aleph,$I19),IF(Budget_period="Annually",SUMIFS(INDIRECT(AU$10),DetailBudgetWPs_Aleph,IF($J19 = "No Work Package", "", $J19),DetailBudgetCategory_Aleph,$I19),""))))) / AU$6 * AU$7, 0), 0)</f>
        <v>0</v>
      </c>
      <c r="AV19" s="166">
        <f t="array" ref="AV19">IFERROR(IF(ROW()-16&lt;NoRowsBudget, IF($J19="Profit Margin",SUM(AV$16:AV18)*ProfitMargin,IF($J19="VAT",SUM(AV$16:AV18)*VAT,IF(Budget_period="Monthly",SUMIFS(INDIRECT(AV$8),DetailBudgetWPs_Aleph,IF($J19 = "No Work Package", "", $J19),DetailBudgetCategory_Aleph,$I19),IF(Budget_period="Quarterly",SUMIFS(INDIRECT(AV$9),DetailBudgetWPs_Aleph,IF($J19 = "No Work Package", "", $J19),DetailBudgetCategory_Aleph,$I19),IF(Budget_period="Annually",SUMIFS(INDIRECT(AV$10),DetailBudgetWPs_Aleph,IF($J19 = "No Work Package", "", $J19),DetailBudgetCategory_Aleph,$I19),""))))) / AV$6 * AV$7, 0), 0)</f>
        <v>0</v>
      </c>
      <c r="AW19" s="166">
        <f t="array" ref="AW19">IFERROR(IF(ROW()-16&lt;NoRowsBudget, IF($J19="Profit Margin",SUM(AW$16:AW18)*ProfitMargin,IF($J19="VAT",SUM(AW$16:AW18)*VAT,IF(Budget_period="Monthly",SUMIFS(INDIRECT(AW$8),DetailBudgetWPs_Aleph,IF($J19 = "No Work Package", "", $J19),DetailBudgetCategory_Aleph,$I19),IF(Budget_period="Quarterly",SUMIFS(INDIRECT(AW$9),DetailBudgetWPs_Aleph,IF($J19 = "No Work Package", "", $J19),DetailBudgetCategory_Aleph,$I19),IF(Budget_period="Annually",SUMIFS(INDIRECT(AW$10),DetailBudgetWPs_Aleph,IF($J19 = "No Work Package", "", $J19),DetailBudgetCategory_Aleph,$I19),""))))) / AW$6 * AW$7, 0), 0)</f>
        <v>0</v>
      </c>
      <c r="AX19" s="166">
        <f t="array" ref="AX19">IFERROR(IF(ROW()-16&lt;NoRowsBudget, IF($J19="Profit Margin",SUM(AX$16:AX18)*ProfitMargin,IF($J19="VAT",SUM(AX$16:AX18)*VAT,IF(Budget_period="Monthly",SUMIFS(INDIRECT(AX$8),DetailBudgetWPs_Aleph,IF($J19 = "No Work Package", "", $J19),DetailBudgetCategory_Aleph,$I19),IF(Budget_period="Quarterly",SUMIFS(INDIRECT(AX$9),DetailBudgetWPs_Aleph,IF($J19 = "No Work Package", "", $J19),DetailBudgetCategory_Aleph,$I19),IF(Budget_period="Annually",SUMIFS(INDIRECT(AX$10),DetailBudgetWPs_Aleph,IF($J19 = "No Work Package", "", $J19),DetailBudgetCategory_Aleph,$I19),""))))) / AX$6 * AX$7, 0), 0)</f>
        <v>0</v>
      </c>
      <c r="AY19" s="166">
        <f t="array" ref="AY19">IFERROR(IF(ROW()-16&lt;NoRowsBudget, IF($J19="Profit Margin",SUM(AY$16:AY18)*ProfitMargin,IF($J19="VAT",SUM(AY$16:AY18)*VAT,IF(Budget_period="Monthly",SUMIFS(INDIRECT(AY$8),DetailBudgetWPs_Aleph,IF($J19 = "No Work Package", "", $J19),DetailBudgetCategory_Aleph,$I19),IF(Budget_period="Quarterly",SUMIFS(INDIRECT(AY$9),DetailBudgetWPs_Aleph,IF($J19 = "No Work Package", "", $J19),DetailBudgetCategory_Aleph,$I19),IF(Budget_period="Annually",SUMIFS(INDIRECT(AY$10),DetailBudgetWPs_Aleph,IF($J19 = "No Work Package", "", $J19),DetailBudgetCategory_Aleph,$I19),""))))) / AY$6 * AY$7, 0), 0)</f>
        <v>0</v>
      </c>
      <c r="AZ19" s="166">
        <f t="array" ref="AZ19">IFERROR(IF(ROW()-16&lt;NoRowsBudget, IF($J19="Profit Margin",SUM(AZ$16:AZ18)*ProfitMargin,IF($J19="VAT",SUM(AZ$16:AZ18)*VAT,IF(Budget_period="Monthly",SUMIFS(INDIRECT(AZ$8),DetailBudgetWPs_Aleph,IF($J19 = "No Work Package", "", $J19),DetailBudgetCategory_Aleph,$I19),IF(Budget_period="Quarterly",SUMIFS(INDIRECT(AZ$9),DetailBudgetWPs_Aleph,IF($J19 = "No Work Package", "", $J19),DetailBudgetCategory_Aleph,$I19),IF(Budget_period="Annually",SUMIFS(INDIRECT(AZ$10),DetailBudgetWPs_Aleph,IF($J19 = "No Work Package", "", $J19),DetailBudgetCategory_Aleph,$I19),""))))) / AZ$6 * AZ$7, 0), 0)</f>
        <v>0</v>
      </c>
      <c r="BA19" s="166">
        <f t="array" ref="BA19">IFERROR(IF(ROW()-16&lt;NoRowsBudget, IF($J19="Profit Margin",SUM(BA$16:BA18)*ProfitMargin,IF($J19="VAT",SUM(BA$16:BA18)*VAT,IF(Budget_period="Monthly",SUMIFS(INDIRECT(BA$8),DetailBudgetWPs_Aleph,IF($J19 = "No Work Package", "", $J19),DetailBudgetCategory_Aleph,$I19),IF(Budget_period="Quarterly",SUMIFS(INDIRECT(BA$9),DetailBudgetWPs_Aleph,IF($J19 = "No Work Package", "", $J19),DetailBudgetCategory_Aleph,$I19),IF(Budget_period="Annually",SUMIFS(INDIRECT(BA$10),DetailBudgetWPs_Aleph,IF($J19 = "No Work Package", "", $J19),DetailBudgetCategory_Aleph,$I19),""))))) / BA$6 * BA$7, 0), 0)</f>
        <v>0</v>
      </c>
      <c r="BB19" s="166">
        <f t="array" ref="BB19">IFERROR(IF(ROW()-16&lt;NoRowsBudget, IF($J19="Profit Margin",SUM(BB$16:BB18)*ProfitMargin,IF($J19="VAT",SUM(BB$16:BB18)*VAT,IF(Budget_period="Monthly",SUMIFS(INDIRECT(BB$8),DetailBudgetWPs_Aleph,IF($J19 = "No Work Package", "", $J19),DetailBudgetCategory_Aleph,$I19),IF(Budget_period="Quarterly",SUMIFS(INDIRECT(BB$9),DetailBudgetWPs_Aleph,IF($J19 = "No Work Package", "", $J19),DetailBudgetCategory_Aleph,$I19),IF(Budget_period="Annually",SUMIFS(INDIRECT(BB$10),DetailBudgetWPs_Aleph,IF($J19 = "No Work Package", "", $J19),DetailBudgetCategory_Aleph,$I19),""))))) / BB$6 * BB$7, 0), 0)</f>
        <v>0</v>
      </c>
      <c r="BC19" s="166">
        <f t="array" ref="BC19">IFERROR(IF(ROW()-16&lt;NoRowsBudget, IF($J19="Profit Margin",SUM(BC$16:BC18)*ProfitMargin,IF($J19="VAT",SUM(BC$16:BC18)*VAT,IF(Budget_period="Monthly",SUMIFS(INDIRECT(BC$8),DetailBudgetWPs_Aleph,IF($J19 = "No Work Package", "", $J19),DetailBudgetCategory_Aleph,$I19),IF(Budget_period="Quarterly",SUMIFS(INDIRECT(BC$9),DetailBudgetWPs_Aleph,IF($J19 = "No Work Package", "", $J19),DetailBudgetCategory_Aleph,$I19),IF(Budget_period="Annually",SUMIFS(INDIRECT(BC$10),DetailBudgetWPs_Aleph,IF($J19 = "No Work Package", "", $J19),DetailBudgetCategory_Aleph,$I19),""))))) / BC$6 * BC$7, 0), 0)</f>
        <v>0</v>
      </c>
      <c r="BD19" s="166">
        <f t="array" ref="BD19">IFERROR(IF(ROW()-16&lt;NoRowsBudget, IF($J19="Profit Margin",SUM(BD$16:BD18)*ProfitMargin,IF($J19="VAT",SUM(BD$16:BD18)*VAT,IF(Budget_period="Monthly",SUMIFS(INDIRECT(BD$8),DetailBudgetWPs_Aleph,IF($J19 = "No Work Package", "", $J19),DetailBudgetCategory_Aleph,$I19),IF(Budget_period="Quarterly",SUMIFS(INDIRECT(BD$9),DetailBudgetWPs_Aleph,IF($J19 = "No Work Package", "", $J19),DetailBudgetCategory_Aleph,$I19),IF(Budget_period="Annually",SUMIFS(INDIRECT(BD$10),DetailBudgetWPs_Aleph,IF($J19 = "No Work Package", "", $J19),DetailBudgetCategory_Aleph,$I19),""))))) / BD$6 * BD$7, 0), 0)</f>
        <v>0</v>
      </c>
      <c r="BE19" s="166">
        <f t="array" ref="BE19">IFERROR(IF(ROW()-16&lt;NoRowsBudget, IF($J19="Profit Margin",SUM(BE$16:BE18)*ProfitMargin,IF($J19="VAT",SUM(BE$16:BE18)*VAT,IF(Budget_period="Monthly",SUMIFS(INDIRECT(BE$8),DetailBudgetWPs_Aleph,IF($J19 = "No Work Package", "", $J19),DetailBudgetCategory_Aleph,$I19),IF(Budget_period="Quarterly",SUMIFS(INDIRECT(BE$9),DetailBudgetWPs_Aleph,IF($J19 = "No Work Package", "", $J19),DetailBudgetCategory_Aleph,$I19),IF(Budget_period="Annually",SUMIFS(INDIRECT(BE$10),DetailBudgetWPs_Aleph,IF($J19 = "No Work Package", "", $J19),DetailBudgetCategory_Aleph,$I19),""))))) / BE$6 * BE$7, 0), 0)</f>
        <v>0</v>
      </c>
      <c r="BF19" s="166">
        <f t="array" ref="BF19">IFERROR(IF(ROW()-16&lt;NoRowsBudget, IF($J19="Profit Margin",SUM(BF$16:BF18)*ProfitMargin,IF($J19="VAT",SUM(BF$16:BF18)*VAT,IF(Budget_period="Monthly",SUMIFS(INDIRECT(BF$8),DetailBudgetWPs_Aleph,IF($J19 = "No Work Package", "", $J19),DetailBudgetCategory_Aleph,$I19),IF(Budget_period="Quarterly",SUMIFS(INDIRECT(BF$9),DetailBudgetWPs_Aleph,IF($J19 = "No Work Package", "", $J19),DetailBudgetCategory_Aleph,$I19),IF(Budget_period="Annually",SUMIFS(INDIRECT(BF$10),DetailBudgetWPs_Aleph,IF($J19 = "No Work Package", "", $J19),DetailBudgetCategory_Aleph,$I19),""))))) / BF$6 * BF$7, 0), 0)</f>
        <v>0</v>
      </c>
      <c r="BG19" s="166">
        <f t="array" ref="BG19">IFERROR(IF(ROW()-16&lt;NoRowsBudget, IF($J19="Profit Margin",SUM(BG$16:BG18)*ProfitMargin,IF($J19="VAT",SUM(BG$16:BG18)*VAT,IF(Budget_period="Monthly",SUMIFS(INDIRECT(BG$8),DetailBudgetWPs_Aleph,IF($J19 = "No Work Package", "", $J19),DetailBudgetCategory_Aleph,$I19),IF(Budget_period="Quarterly",SUMIFS(INDIRECT(BG$9),DetailBudgetWPs_Aleph,IF($J19 = "No Work Package", "", $J19),DetailBudgetCategory_Aleph,$I19),IF(Budget_period="Annually",SUMIFS(INDIRECT(BG$10),DetailBudgetWPs_Aleph,IF($J19 = "No Work Package", "", $J19),DetailBudgetCategory_Aleph,$I19),""))))) / BG$6 * BG$7, 0), 0)</f>
        <v>0</v>
      </c>
      <c r="BH19" s="166">
        <f t="array" ref="BH19">IFERROR(IF(ROW()-16&lt;NoRowsBudget, IF($J19="Profit Margin",SUM(BH$16:BH18)*ProfitMargin,IF($J19="VAT",SUM(BH$16:BH18)*VAT,IF(Budget_period="Monthly",SUMIFS(INDIRECT(BH$8),DetailBudgetWPs_Aleph,IF($J19 = "No Work Package", "", $J19),DetailBudgetCategory_Aleph,$I19),IF(Budget_period="Quarterly",SUMIFS(INDIRECT(BH$9),DetailBudgetWPs_Aleph,IF($J19 = "No Work Package", "", $J19),DetailBudgetCategory_Aleph,$I19),IF(Budget_period="Annually",SUMIFS(INDIRECT(BH$10),DetailBudgetWPs_Aleph,IF($J19 = "No Work Package", "", $J19),DetailBudgetCategory_Aleph,$I19),""))))) / BH$6 * BH$7, 0), 0)</f>
        <v>0</v>
      </c>
      <c r="BI19" s="166">
        <f t="array" ref="BI19">IFERROR(IF(ROW()-16&lt;NoRowsBudget, IF($J19="Profit Margin",SUM(BI$16:BI18)*ProfitMargin,IF($J19="VAT",SUM(BI$16:BI18)*VAT,IF(Budget_period="Monthly",SUMIFS(INDIRECT(BI$8),DetailBudgetWPs_Aleph,IF($J19 = "No Work Package", "", $J19),DetailBudgetCategory_Aleph,$I19),IF(Budget_period="Quarterly",SUMIFS(INDIRECT(BI$9),DetailBudgetWPs_Aleph,IF($J19 = "No Work Package", "", $J19),DetailBudgetCategory_Aleph,$I19),IF(Budget_period="Annually",SUMIFS(INDIRECT(BI$10),DetailBudgetWPs_Aleph,IF($J19 = "No Work Package", "", $J19),DetailBudgetCategory_Aleph,$I19),""))))) / BI$6 * BI$7, 0), 0)</f>
        <v>0</v>
      </c>
      <c r="BJ19" s="166">
        <f t="array" ref="BJ19">IFERROR(IF(ROW()-16&lt;NoRowsBudget, IF($J19="Profit Margin",SUM(BJ$16:BJ18)*ProfitMargin,IF($J19="VAT",SUM(BJ$16:BJ18)*VAT,IF(Budget_period="Monthly",SUMIFS(INDIRECT(BJ$8),DetailBudgetWPs_Aleph,IF($J19 = "No Work Package", "", $J19),DetailBudgetCategory_Aleph,$I19),IF(Budget_period="Quarterly",SUMIFS(INDIRECT(BJ$9),DetailBudgetWPs_Aleph,IF($J19 = "No Work Package", "", $J19),DetailBudgetCategory_Aleph,$I19),IF(Budget_period="Annually",SUMIFS(INDIRECT(BJ$10),DetailBudgetWPs_Aleph,IF($J19 = "No Work Package", "", $J19),DetailBudgetCategory_Aleph,$I19),""))))) / BJ$6 * BJ$7, 0), 0)</f>
        <v>0</v>
      </c>
      <c r="BK19" s="166">
        <f t="array" ref="BK19">IFERROR(IF(ROW()-16&lt;NoRowsBudget, IF($J19="Profit Margin",SUM(BK$16:BK18)*ProfitMargin,IF($J19="VAT",SUM(BK$16:BK18)*VAT,IF(Budget_period="Monthly",SUMIFS(INDIRECT(BK$8),DetailBudgetWPs_Aleph,IF($J19 = "No Work Package", "", $J19),DetailBudgetCategory_Aleph,$I19),IF(Budget_period="Quarterly",SUMIFS(INDIRECT(BK$9),DetailBudgetWPs_Aleph,IF($J19 = "No Work Package", "", $J19),DetailBudgetCategory_Aleph,$I19),IF(Budget_period="Annually",SUMIFS(INDIRECT(BK$10),DetailBudgetWPs_Aleph,IF($J19 = "No Work Package", "", $J19),DetailBudgetCategory_Aleph,$I19),""))))) / BK$6 * BK$7, 0), 0)</f>
        <v>0</v>
      </c>
      <c r="BL19" s="166">
        <f t="array" ref="BL19">IFERROR(IF(ROW()-16&lt;NoRowsBudget, IF($J19="Profit Margin",SUM(BL$16:BL18)*ProfitMargin,IF($J19="VAT",SUM(BL$16:BL18)*VAT,IF(Budget_period="Monthly",SUMIFS(INDIRECT(BL$8),DetailBudgetWPs_Aleph,IF($J19 = "No Work Package", "", $J19),DetailBudgetCategory_Aleph,$I19),IF(Budget_period="Quarterly",SUMIFS(INDIRECT(BL$9),DetailBudgetWPs_Aleph,IF($J19 = "No Work Package", "", $J19),DetailBudgetCategory_Aleph,$I19),IF(Budget_period="Annually",SUMIFS(INDIRECT(BL$10),DetailBudgetWPs_Aleph,IF($J19 = "No Work Package", "", $J19),DetailBudgetCategory_Aleph,$I19),""))))) / BL$6 * BL$7, 0), 0)</f>
        <v>0</v>
      </c>
      <c r="BM19" s="166">
        <f t="array" ref="BM19">IFERROR(IF(ROW()-16&lt;NoRowsBudget, IF($J19="Profit Margin",SUM(BM$16:BM18)*ProfitMargin,IF($J19="VAT",SUM(BM$16:BM18)*VAT,IF(Budget_period="Monthly",SUMIFS(INDIRECT(BM$8),DetailBudgetWPs_Aleph,IF($J19 = "No Work Package", "", $J19),DetailBudgetCategory_Aleph,$I19),IF(Budget_period="Quarterly",SUMIFS(INDIRECT(BM$9),DetailBudgetWPs_Aleph,IF($J19 = "No Work Package", "", $J19),DetailBudgetCategory_Aleph,$I19),IF(Budget_period="Annually",SUMIFS(INDIRECT(BM$10),DetailBudgetWPs_Aleph,IF($J19 = "No Work Package", "", $J19),DetailBudgetCategory_Aleph,$I19),""))))) / BM$6 * BM$7, 0), 0)</f>
        <v>0</v>
      </c>
      <c r="BN19" s="166">
        <f t="array" ref="BN19">IFERROR(IF(ROW()-16&lt;NoRowsBudget, IF($J19="Profit Margin",SUM(BN$16:BN18)*ProfitMargin,IF($J19="VAT",SUM(BN$16:BN18)*VAT,IF(Budget_period="Monthly",SUMIFS(INDIRECT(BN$8),DetailBudgetWPs_Aleph,IF($J19 = "No Work Package", "", $J19),DetailBudgetCategory_Aleph,$I19),IF(Budget_period="Quarterly",SUMIFS(INDIRECT(BN$9),DetailBudgetWPs_Aleph,IF($J19 = "No Work Package", "", $J19),DetailBudgetCategory_Aleph,$I19),IF(Budget_period="Annually",SUMIFS(INDIRECT(BN$10),DetailBudgetWPs_Aleph,IF($J19 = "No Work Package", "", $J19),DetailBudgetCategory_Aleph,$I19),""))))) / BN$6 * BN$7, 0), 0)</f>
        <v>0</v>
      </c>
      <c r="BO19" s="166">
        <f t="array" ref="BO19">IFERROR(IF(ROW()-16&lt;NoRowsBudget, IF($J19="Profit Margin",SUM(BO$16:BO18)*ProfitMargin,IF($J19="VAT",SUM(BO$16:BO18)*VAT,IF(Budget_period="Monthly",SUMIFS(INDIRECT(BO$8),DetailBudgetWPs_Aleph,IF($J19 = "No Work Package", "", $J19),DetailBudgetCategory_Aleph,$I19),IF(Budget_period="Quarterly",SUMIFS(INDIRECT(BO$9),DetailBudgetWPs_Aleph,IF($J19 = "No Work Package", "", $J19),DetailBudgetCategory_Aleph,$I19),IF(Budget_period="Annually",SUMIFS(INDIRECT(BO$10),DetailBudgetWPs_Aleph,IF($J19 = "No Work Package", "", $J19),DetailBudgetCategory_Aleph,$I19),""))))) / BO$6 * BO$7, 0), 0)</f>
        <v>0</v>
      </c>
      <c r="BP19" s="166">
        <f t="array" ref="BP19">IFERROR(IF(ROW()-16&lt;NoRowsBudget, IF($J19="Profit Margin",SUM(BP$16:BP18)*ProfitMargin,IF($J19="VAT",SUM(BP$16:BP18)*VAT,IF(Budget_period="Monthly",SUMIFS(INDIRECT(BP$8),DetailBudgetWPs_Aleph,IF($J19 = "No Work Package", "", $J19),DetailBudgetCategory_Aleph,$I19),IF(Budget_period="Quarterly",SUMIFS(INDIRECT(BP$9),DetailBudgetWPs_Aleph,IF($J19 = "No Work Package", "", $J19),DetailBudgetCategory_Aleph,$I19),IF(Budget_period="Annually",SUMIFS(INDIRECT(BP$10),DetailBudgetWPs_Aleph,IF($J19 = "No Work Package", "", $J19),DetailBudgetCategory_Aleph,$I19),""))))) / BP$6 * BP$7, 0), 0)</f>
        <v>0</v>
      </c>
      <c r="BQ19" s="166">
        <f t="array" ref="BQ19">IFERROR(IF(ROW()-16&lt;NoRowsBudget, IF($J19="Profit Margin",SUM(BQ$16:BQ18)*ProfitMargin,IF($J19="VAT",SUM(BQ$16:BQ18)*VAT,IF(Budget_period="Monthly",SUMIFS(INDIRECT(BQ$8),DetailBudgetWPs_Aleph,IF($J19 = "No Work Package", "", $J19),DetailBudgetCategory_Aleph,$I19),IF(Budget_period="Quarterly",SUMIFS(INDIRECT(BQ$9),DetailBudgetWPs_Aleph,IF($J19 = "No Work Package", "", $J19),DetailBudgetCategory_Aleph,$I19),IF(Budget_period="Annually",SUMIFS(INDIRECT(BQ$10),DetailBudgetWPs_Aleph,IF($J19 = "No Work Package", "", $J19),DetailBudgetCategory_Aleph,$I19),""))))) / BQ$6 * BQ$7, 0), 0)</f>
        <v>0</v>
      </c>
      <c r="BR19" s="166">
        <f t="array" ref="BR19">IFERROR(IF(ROW()-16&lt;NoRowsBudget, IF($J19="Profit Margin",SUM(BR$16:BR18)*ProfitMargin,IF($J19="VAT",SUM(BR$16:BR18)*VAT,IF(Budget_period="Monthly",SUMIFS(INDIRECT(BR$8),DetailBudgetWPs_Aleph,IF($J19 = "No Work Package", "", $J19),DetailBudgetCategory_Aleph,$I19),IF(Budget_period="Quarterly",SUMIFS(INDIRECT(BR$9),DetailBudgetWPs_Aleph,IF($J19 = "No Work Package", "", $J19),DetailBudgetCategory_Aleph,$I19),IF(Budget_period="Annually",SUMIFS(INDIRECT(BR$10),DetailBudgetWPs_Aleph,IF($J19 = "No Work Package", "", $J19),DetailBudgetCategory_Aleph,$I19),""))))) / BR$6 * BR$7, 0), 0)</f>
        <v>0</v>
      </c>
      <c r="BS19" s="166">
        <f t="array" ref="BS19">IFERROR(IF(ROW()-16&lt;NoRowsBudget, IF($J19="Profit Margin",SUM(BS$16:BS18)*ProfitMargin,IF($J19="VAT",SUM(BS$16:BS18)*VAT,IF(Budget_period="Monthly",SUMIFS(INDIRECT(BS$8),DetailBudgetWPs_Aleph,IF($J19 = "No Work Package", "", $J19),DetailBudgetCategory_Aleph,$I19),IF(Budget_period="Quarterly",SUMIFS(INDIRECT(BS$9),DetailBudgetWPs_Aleph,IF($J19 = "No Work Package", "", $J19),DetailBudgetCategory_Aleph,$I19),IF(Budget_period="Annually",SUMIFS(INDIRECT(BS$10),DetailBudgetWPs_Aleph,IF($J19 = "No Work Package", "", $J19),DetailBudgetCategory_Aleph,$I19),""))))) / BS$6 * BS$7, 0), 0)</f>
        <v>0</v>
      </c>
    </row>
    <row r="20" ht="15.75" customHeight="1">
      <c r="A20" s="114"/>
      <c r="B20" s="15" t="str">
        <f>IF(ROW()-16&lt;NoRowsBudget,OrgName,"")</f>
        <v>University/Company XYZ</v>
      </c>
      <c r="C20" s="15" t="str">
        <f>IF(ROW()-16&lt;NoRowsBudget,ProjectName,"")</f>
        <v>Project 1</v>
      </c>
      <c r="D20" s="15" t="str">
        <f>IF(ROW()-16&lt;NoRowsBudget,ProjectRef,"")</f>
        <v/>
      </c>
      <c r="E20" s="15" t="str">
        <f>IF(ROW()-16&lt;NoRowsBudget,ApplicationID,"")</f>
        <v/>
      </c>
      <c r="F20" s="15" t="str">
        <f>IF(ROW()-16&lt;NoRowsBudget,Version,"")</f>
        <v>Initial agreement</v>
      </c>
      <c r="G20" s="164">
        <f>IF(ROW()-16&lt;NoRowsBudget,StartDate,"")</f>
        <v>45901</v>
      </c>
      <c r="H20" s="164">
        <f>IF(ROW()-16&lt;NoRowsBudget,EndDate,"")</f>
        <v>47726</v>
      </c>
      <c r="I20" s="15" t="str">
        <f t="array" ref="I20">IF(ROW()-16&lt;(NoRowsBudget-3),INDEX(CostCategories,CEILING((ROW()-15)/NoWPs,1)),IF(ROW()-16=NoRowsBudget-3,"Overheads",IF(ROW()-16=NoRowsBudget-2,"Profit Margin",IF(ROW()-16=NoRowsBudget-1,"VAT",""))))</f>
        <v>Subcontract</v>
      </c>
      <c r="J20" s="15" t="str">
        <f t="array" ref="J20">IF(ROW()-16&lt;NoRowsBudget-3,INDEX(WPUnique,,MOD(ROW()-16,NoWPs)+1),IF(ROW()-16=NoRowsBudget-3,"Overheads",IF(ROW()-16=NoRowsBudget-2,"Profit Margin",IF(ROW()-16=NoRowsBudget-1,"VAT",""))))</f>
        <v>No Work Package</v>
      </c>
      <c r="K20" s="172" t="str">
        <f>IFERROR(IF(OR($J20="Indirect Cost",$J20="VAT",$J20="Profit Margin"),"",VLOOKUP(J20,'1. Basic Info'!$B$40:$C$52,2,FALSE)),BudgetExport!J20)</f>
        <v>No Work Package</v>
      </c>
      <c r="L20" s="166">
        <f t="array" ref="L20">IFERROR(IF(ROW()-16&lt;NoRowsBudget, IF($J20="Profit Margin",SUM(L$16:L19)*ProfitMargin,IF($J20="VAT",SUM(L$16:L19)*VAT,IF(Budget_period="Monthly",SUMIFS(INDIRECT(L$8),DetailBudgetWPs_Aleph,IF($J20 = "No Work Package", "", $J20),DetailBudgetCategory_Aleph,$I20),IF(Budget_period="Quarterly",SUMIFS(INDIRECT(L$9),DetailBudgetWPs_Aleph,IF($J20 = "No Work Package", "", $J20),DetailBudgetCategory_Aleph,$I20),IF(Budget_period="Annually",SUMIFS(INDIRECT(L$10),DetailBudgetWPs_Aleph,IF($J20 = "No Work Package", "", $J20),DetailBudgetCategory_Aleph,$I20),""))))) / L$6 * L$7, 0), 0)</f>
        <v>0</v>
      </c>
      <c r="M20" s="166">
        <f t="array" ref="M20">IFERROR(IF(ROW()-16&lt;NoRowsBudget, IF($J20="Profit Margin",SUM(M$16:M19)*ProfitMargin,IF($J20="VAT",SUM(M$16:M19)*VAT,IF(Budget_period="Monthly",SUMIFS(INDIRECT(M$8),DetailBudgetWPs_Aleph,IF($J20 = "No Work Package", "", $J20),DetailBudgetCategory_Aleph,$I20),IF(Budget_period="Quarterly",SUMIFS(INDIRECT(M$9),DetailBudgetWPs_Aleph,IF($J20 = "No Work Package", "", $J20),DetailBudgetCategory_Aleph,$I20),IF(Budget_period="Annually",SUMIFS(INDIRECT(M$10),DetailBudgetWPs_Aleph,IF($J20 = "No Work Package", "", $J20),DetailBudgetCategory_Aleph,$I20),""))))) / M$6 * M$7, 0), 0)</f>
        <v>0</v>
      </c>
      <c r="N20" s="166">
        <f t="array" ref="N20">IFERROR(IF(ROW()-16&lt;NoRowsBudget, IF($J20="Profit Margin",SUM(N$16:N19)*ProfitMargin,IF($J20="VAT",SUM(N$16:N19)*VAT,IF(Budget_period="Monthly",SUMIFS(INDIRECT(N$8),DetailBudgetWPs_Aleph,IF($J20 = "No Work Package", "", $J20),DetailBudgetCategory_Aleph,$I20),IF(Budget_period="Quarterly",SUMIFS(INDIRECT(N$9),DetailBudgetWPs_Aleph,IF($J20 = "No Work Package", "", $J20),DetailBudgetCategory_Aleph,$I20),IF(Budget_period="Annually",SUMIFS(INDIRECT(N$10),DetailBudgetWPs_Aleph,IF($J20 = "No Work Package", "", $J20),DetailBudgetCategory_Aleph,$I20),""))))) / N$6 * N$7, 0), 0)</f>
        <v>0</v>
      </c>
      <c r="O20" s="166">
        <f t="array" ref="O20">IFERROR(IF(ROW()-16&lt;NoRowsBudget, IF($J20="Profit Margin",SUM(O$16:O19)*ProfitMargin,IF($J20="VAT",SUM(O$16:O19)*VAT,IF(Budget_period="Monthly",SUMIFS(INDIRECT(O$8),DetailBudgetWPs_Aleph,IF($J20 = "No Work Package", "", $J20),DetailBudgetCategory_Aleph,$I20),IF(Budget_period="Quarterly",SUMIFS(INDIRECT(O$9),DetailBudgetWPs_Aleph,IF($J20 = "No Work Package", "", $J20),DetailBudgetCategory_Aleph,$I20),IF(Budget_period="Annually",SUMIFS(INDIRECT(O$10),DetailBudgetWPs_Aleph,IF($J20 = "No Work Package", "", $J20),DetailBudgetCategory_Aleph,$I20),""))))) / O$6 * O$7, 0), 0)</f>
        <v>0</v>
      </c>
      <c r="P20" s="166">
        <f t="array" ref="P20">IFERROR(IF(ROW()-16&lt;NoRowsBudget, IF($J20="Profit Margin",SUM(P$16:P19)*ProfitMargin,IF($J20="VAT",SUM(P$16:P19)*VAT,IF(Budget_period="Monthly",SUMIFS(INDIRECT(P$8),DetailBudgetWPs_Aleph,IF($J20 = "No Work Package", "", $J20),DetailBudgetCategory_Aleph,$I20),IF(Budget_period="Quarterly",SUMIFS(INDIRECT(P$9),DetailBudgetWPs_Aleph,IF($J20 = "No Work Package", "", $J20),DetailBudgetCategory_Aleph,$I20),IF(Budget_period="Annually",SUMIFS(INDIRECT(P$10),DetailBudgetWPs_Aleph,IF($J20 = "No Work Package", "", $J20),DetailBudgetCategory_Aleph,$I20),""))))) / P$6 * P$7, 0), 0)</f>
        <v>0</v>
      </c>
      <c r="Q20" s="166">
        <f t="array" ref="Q20">IFERROR(IF(ROW()-16&lt;NoRowsBudget, IF($J20="Profit Margin",SUM(Q$16:Q19)*ProfitMargin,IF($J20="VAT",SUM(Q$16:Q19)*VAT,IF(Budget_period="Monthly",SUMIFS(INDIRECT(Q$8),DetailBudgetWPs_Aleph,IF($J20 = "No Work Package", "", $J20),DetailBudgetCategory_Aleph,$I20),IF(Budget_period="Quarterly",SUMIFS(INDIRECT(Q$9),DetailBudgetWPs_Aleph,IF($J20 = "No Work Package", "", $J20),DetailBudgetCategory_Aleph,$I20),IF(Budget_period="Annually",SUMIFS(INDIRECT(Q$10),DetailBudgetWPs_Aleph,IF($J20 = "No Work Package", "", $J20),DetailBudgetCategory_Aleph,$I20),""))))) / Q$6 * Q$7, 0), 0)</f>
        <v>0</v>
      </c>
      <c r="R20" s="166">
        <f t="array" ref="R20">IFERROR(IF(ROW()-16&lt;NoRowsBudget, IF($J20="Profit Margin",SUM(R$16:R19)*ProfitMargin,IF($J20="VAT",SUM(R$16:R19)*VAT,IF(Budget_period="Monthly",SUMIFS(INDIRECT(R$8),DetailBudgetWPs_Aleph,IF($J20 = "No Work Package", "", $J20),DetailBudgetCategory_Aleph,$I20),IF(Budget_period="Quarterly",SUMIFS(INDIRECT(R$9),DetailBudgetWPs_Aleph,IF($J20 = "No Work Package", "", $J20),DetailBudgetCategory_Aleph,$I20),IF(Budget_period="Annually",SUMIFS(INDIRECT(R$10),DetailBudgetWPs_Aleph,IF($J20 = "No Work Package", "", $J20),DetailBudgetCategory_Aleph,$I20),""))))) / R$6 * R$7, 0), 0)</f>
        <v>0</v>
      </c>
      <c r="S20" s="166">
        <f t="array" ref="S20">IFERROR(IF(ROW()-16&lt;NoRowsBudget, IF($J20="Profit Margin",SUM(S$16:S19)*ProfitMargin,IF($J20="VAT",SUM(S$16:S19)*VAT,IF(Budget_period="Monthly",SUMIFS(INDIRECT(S$8),DetailBudgetWPs_Aleph,IF($J20 = "No Work Package", "", $J20),DetailBudgetCategory_Aleph,$I20),IF(Budget_period="Quarterly",SUMIFS(INDIRECT(S$9),DetailBudgetWPs_Aleph,IF($J20 = "No Work Package", "", $J20),DetailBudgetCategory_Aleph,$I20),IF(Budget_period="Annually",SUMIFS(INDIRECT(S$10),DetailBudgetWPs_Aleph,IF($J20 = "No Work Package", "", $J20),DetailBudgetCategory_Aleph,$I20),""))))) / S$6 * S$7, 0), 0)</f>
        <v>0</v>
      </c>
      <c r="T20" s="166">
        <f t="array" ref="T20">IFERROR(IF(ROW()-16&lt;NoRowsBudget, IF($J20="Profit Margin",SUM(T$16:T19)*ProfitMargin,IF($J20="VAT",SUM(T$16:T19)*VAT,IF(Budget_period="Monthly",SUMIFS(INDIRECT(T$8),DetailBudgetWPs_Aleph,IF($J20 = "No Work Package", "", $J20),DetailBudgetCategory_Aleph,$I20),IF(Budget_period="Quarterly",SUMIFS(INDIRECT(T$9),DetailBudgetWPs_Aleph,IF($J20 = "No Work Package", "", $J20),DetailBudgetCategory_Aleph,$I20),IF(Budget_period="Annually",SUMIFS(INDIRECT(T$10),DetailBudgetWPs_Aleph,IF($J20 = "No Work Package", "", $J20),DetailBudgetCategory_Aleph,$I20),""))))) / T$6 * T$7, 0), 0)</f>
        <v>0</v>
      </c>
      <c r="U20" s="166">
        <f t="array" ref="U20">IFERROR(IF(ROW()-16&lt;NoRowsBudget, IF($J20="Profit Margin",SUM(U$16:U19)*ProfitMargin,IF($J20="VAT",SUM(U$16:U19)*VAT,IF(Budget_period="Monthly",SUMIFS(INDIRECT(U$8),DetailBudgetWPs_Aleph,IF($J20 = "No Work Package", "", $J20),DetailBudgetCategory_Aleph,$I20),IF(Budget_period="Quarterly",SUMIFS(INDIRECT(U$9),DetailBudgetWPs_Aleph,IF($J20 = "No Work Package", "", $J20),DetailBudgetCategory_Aleph,$I20),IF(Budget_period="Annually",SUMIFS(INDIRECT(U$10),DetailBudgetWPs_Aleph,IF($J20 = "No Work Package", "", $J20),DetailBudgetCategory_Aleph,$I20),""))))) / U$6 * U$7, 0), 0)</f>
        <v>0</v>
      </c>
      <c r="V20" s="166">
        <f t="array" ref="V20">IFERROR(IF(ROW()-16&lt;NoRowsBudget, IF($J20="Profit Margin",SUM(V$16:V19)*ProfitMargin,IF($J20="VAT",SUM(V$16:V19)*VAT,IF(Budget_period="Monthly",SUMIFS(INDIRECT(V$8),DetailBudgetWPs_Aleph,IF($J20 = "No Work Package", "", $J20),DetailBudgetCategory_Aleph,$I20),IF(Budget_period="Quarterly",SUMIFS(INDIRECT(V$9),DetailBudgetWPs_Aleph,IF($J20 = "No Work Package", "", $J20),DetailBudgetCategory_Aleph,$I20),IF(Budget_period="Annually",SUMIFS(INDIRECT(V$10),DetailBudgetWPs_Aleph,IF($J20 = "No Work Package", "", $J20),DetailBudgetCategory_Aleph,$I20),""))))) / V$6 * V$7, 0), 0)</f>
        <v>0</v>
      </c>
      <c r="W20" s="166">
        <f t="array" ref="W20">IFERROR(IF(ROW()-16&lt;NoRowsBudget, IF($J20="Profit Margin",SUM(W$16:W19)*ProfitMargin,IF($J20="VAT",SUM(W$16:W19)*VAT,IF(Budget_period="Monthly",SUMIFS(INDIRECT(W$8),DetailBudgetWPs_Aleph,IF($J20 = "No Work Package", "", $J20),DetailBudgetCategory_Aleph,$I20),IF(Budget_period="Quarterly",SUMIFS(INDIRECT(W$9),DetailBudgetWPs_Aleph,IF($J20 = "No Work Package", "", $J20),DetailBudgetCategory_Aleph,$I20),IF(Budget_period="Annually",SUMIFS(INDIRECT(W$10),DetailBudgetWPs_Aleph,IF($J20 = "No Work Package", "", $J20),DetailBudgetCategory_Aleph,$I20),""))))) / W$6 * W$7, 0), 0)</f>
        <v>0</v>
      </c>
      <c r="X20" s="166">
        <f t="array" ref="X20">IFERROR(IF(ROW()-16&lt;NoRowsBudget, IF($J20="Profit Margin",SUM(X$16:X19)*ProfitMargin,IF($J20="VAT",SUM(X$16:X19)*VAT,IF(Budget_period="Monthly",SUMIFS(INDIRECT(X$8),DetailBudgetWPs_Aleph,IF($J20 = "No Work Package", "", $J20),DetailBudgetCategory_Aleph,$I20),IF(Budget_period="Quarterly",SUMIFS(INDIRECT(X$9),DetailBudgetWPs_Aleph,IF($J20 = "No Work Package", "", $J20),DetailBudgetCategory_Aleph,$I20),IF(Budget_period="Annually",SUMIFS(INDIRECT(X$10),DetailBudgetWPs_Aleph,IF($J20 = "No Work Package", "", $J20),DetailBudgetCategory_Aleph,$I20),""))))) / X$6 * X$7, 0), 0)</f>
        <v>0</v>
      </c>
      <c r="Y20" s="166">
        <f t="array" ref="Y20">IFERROR(IF(ROW()-16&lt;NoRowsBudget, IF($J20="Profit Margin",SUM(Y$16:Y19)*ProfitMargin,IF($J20="VAT",SUM(Y$16:Y19)*VAT,IF(Budget_period="Monthly",SUMIFS(INDIRECT(Y$8),DetailBudgetWPs_Aleph,IF($J20 = "No Work Package", "", $J20),DetailBudgetCategory_Aleph,$I20),IF(Budget_period="Quarterly",SUMIFS(INDIRECT(Y$9),DetailBudgetWPs_Aleph,IF($J20 = "No Work Package", "", $J20),DetailBudgetCategory_Aleph,$I20),IF(Budget_period="Annually",SUMIFS(INDIRECT(Y$10),DetailBudgetWPs_Aleph,IF($J20 = "No Work Package", "", $J20),DetailBudgetCategory_Aleph,$I20),""))))) / Y$6 * Y$7, 0), 0)</f>
        <v>0</v>
      </c>
      <c r="Z20" s="166">
        <f t="array" ref="Z20">IFERROR(IF(ROW()-16&lt;NoRowsBudget, IF($J20="Profit Margin",SUM(Z$16:Z19)*ProfitMargin,IF($J20="VAT",SUM(Z$16:Z19)*VAT,IF(Budget_period="Monthly",SUMIFS(INDIRECT(Z$8),DetailBudgetWPs_Aleph,IF($J20 = "No Work Package", "", $J20),DetailBudgetCategory_Aleph,$I20),IF(Budget_period="Quarterly",SUMIFS(INDIRECT(Z$9),DetailBudgetWPs_Aleph,IF($J20 = "No Work Package", "", $J20),DetailBudgetCategory_Aleph,$I20),IF(Budget_period="Annually",SUMIFS(INDIRECT(Z$10),DetailBudgetWPs_Aleph,IF($J20 = "No Work Package", "", $J20),DetailBudgetCategory_Aleph,$I20),""))))) / Z$6 * Z$7, 0), 0)</f>
        <v>0</v>
      </c>
      <c r="AA20" s="166">
        <f t="array" ref="AA20">IFERROR(IF(ROW()-16&lt;NoRowsBudget, IF($J20="Profit Margin",SUM(AA$16:AA19)*ProfitMargin,IF($J20="VAT",SUM(AA$16:AA19)*VAT,IF(Budget_period="Monthly",SUMIFS(INDIRECT(AA$8),DetailBudgetWPs_Aleph,IF($J20 = "No Work Package", "", $J20),DetailBudgetCategory_Aleph,$I20),IF(Budget_period="Quarterly",SUMIFS(INDIRECT(AA$9),DetailBudgetWPs_Aleph,IF($J20 = "No Work Package", "", $J20),DetailBudgetCategory_Aleph,$I20),IF(Budget_period="Annually",SUMIFS(INDIRECT(AA$10),DetailBudgetWPs_Aleph,IF($J20 = "No Work Package", "", $J20),DetailBudgetCategory_Aleph,$I20),""))))) / AA$6 * AA$7, 0), 0)</f>
        <v>0</v>
      </c>
      <c r="AB20" s="166">
        <f t="array" ref="AB20">IFERROR(IF(ROW()-16&lt;NoRowsBudget, IF($J20="Profit Margin",SUM(AB$16:AB19)*ProfitMargin,IF($J20="VAT",SUM(AB$16:AB19)*VAT,IF(Budget_period="Monthly",SUMIFS(INDIRECT(AB$8),DetailBudgetWPs_Aleph,IF($J20 = "No Work Package", "", $J20),DetailBudgetCategory_Aleph,$I20),IF(Budget_period="Quarterly",SUMIFS(INDIRECT(AB$9),DetailBudgetWPs_Aleph,IF($J20 = "No Work Package", "", $J20),DetailBudgetCategory_Aleph,$I20),IF(Budget_period="Annually",SUMIFS(INDIRECT(AB$10),DetailBudgetWPs_Aleph,IF($J20 = "No Work Package", "", $J20),DetailBudgetCategory_Aleph,$I20),""))))) / AB$6 * AB$7, 0), 0)</f>
        <v>0</v>
      </c>
      <c r="AC20" s="166">
        <f t="array" ref="AC20">IFERROR(IF(ROW()-16&lt;NoRowsBudget, IF($J20="Profit Margin",SUM(AC$16:AC19)*ProfitMargin,IF($J20="VAT",SUM(AC$16:AC19)*VAT,IF(Budget_period="Monthly",SUMIFS(INDIRECT(AC$8),DetailBudgetWPs_Aleph,IF($J20 = "No Work Package", "", $J20),DetailBudgetCategory_Aleph,$I20),IF(Budget_period="Quarterly",SUMIFS(INDIRECT(AC$9),DetailBudgetWPs_Aleph,IF($J20 = "No Work Package", "", $J20),DetailBudgetCategory_Aleph,$I20),IF(Budget_period="Annually",SUMIFS(INDIRECT(AC$10),DetailBudgetWPs_Aleph,IF($J20 = "No Work Package", "", $J20),DetailBudgetCategory_Aleph,$I20),""))))) / AC$6 * AC$7, 0), 0)</f>
        <v>0</v>
      </c>
      <c r="AD20" s="166">
        <f t="array" ref="AD20">IFERROR(IF(ROW()-16&lt;NoRowsBudget, IF($J20="Profit Margin",SUM(AD$16:AD19)*ProfitMargin,IF($J20="VAT",SUM(AD$16:AD19)*VAT,IF(Budget_period="Monthly",SUMIFS(INDIRECT(AD$8),DetailBudgetWPs_Aleph,IF($J20 = "No Work Package", "", $J20),DetailBudgetCategory_Aleph,$I20),IF(Budget_period="Quarterly",SUMIFS(INDIRECT(AD$9),DetailBudgetWPs_Aleph,IF($J20 = "No Work Package", "", $J20),DetailBudgetCategory_Aleph,$I20),IF(Budget_period="Annually",SUMIFS(INDIRECT(AD$10),DetailBudgetWPs_Aleph,IF($J20 = "No Work Package", "", $J20),DetailBudgetCategory_Aleph,$I20),""))))) / AD$6 * AD$7, 0), 0)</f>
        <v>0</v>
      </c>
      <c r="AE20" s="166">
        <f t="array" ref="AE20">IFERROR(IF(ROW()-16&lt;NoRowsBudget, IF($J20="Profit Margin",SUM(AE$16:AE19)*ProfitMargin,IF($J20="VAT",SUM(AE$16:AE19)*VAT,IF(Budget_period="Monthly",SUMIFS(INDIRECT(AE$8),DetailBudgetWPs_Aleph,IF($J20 = "No Work Package", "", $J20),DetailBudgetCategory_Aleph,$I20),IF(Budget_period="Quarterly",SUMIFS(INDIRECT(AE$9),DetailBudgetWPs_Aleph,IF($J20 = "No Work Package", "", $J20),DetailBudgetCategory_Aleph,$I20),IF(Budget_period="Annually",SUMIFS(INDIRECT(AE$10),DetailBudgetWPs_Aleph,IF($J20 = "No Work Package", "", $J20),DetailBudgetCategory_Aleph,$I20),""))))) / AE$6 * AE$7, 0), 0)</f>
        <v>0</v>
      </c>
      <c r="AF20" s="166">
        <f t="array" ref="AF20">IFERROR(IF(ROW()-16&lt;NoRowsBudget, IF($J20="Profit Margin",SUM(AF$16:AF19)*ProfitMargin,IF($J20="VAT",SUM(AF$16:AF19)*VAT,IF(Budget_period="Monthly",SUMIFS(INDIRECT(AF$8),DetailBudgetWPs_Aleph,IF($J20 = "No Work Package", "", $J20),DetailBudgetCategory_Aleph,$I20),IF(Budget_period="Quarterly",SUMIFS(INDIRECT(AF$9),DetailBudgetWPs_Aleph,IF($J20 = "No Work Package", "", $J20),DetailBudgetCategory_Aleph,$I20),IF(Budget_period="Annually",SUMIFS(INDIRECT(AF$10),DetailBudgetWPs_Aleph,IF($J20 = "No Work Package", "", $J20),DetailBudgetCategory_Aleph,$I20),""))))) / AF$6 * AF$7, 0), 0)</f>
        <v>0</v>
      </c>
      <c r="AG20" s="166">
        <f t="array" ref="AG20">IFERROR(IF(ROW()-16&lt;NoRowsBudget, IF($J20="Profit Margin",SUM(AG$16:AG19)*ProfitMargin,IF($J20="VAT",SUM(AG$16:AG19)*VAT,IF(Budget_period="Monthly",SUMIFS(INDIRECT(AG$8),DetailBudgetWPs_Aleph,IF($J20 = "No Work Package", "", $J20),DetailBudgetCategory_Aleph,$I20),IF(Budget_period="Quarterly",SUMIFS(INDIRECT(AG$9),DetailBudgetWPs_Aleph,IF($J20 = "No Work Package", "", $J20),DetailBudgetCategory_Aleph,$I20),IF(Budget_period="Annually",SUMIFS(INDIRECT(AG$10),DetailBudgetWPs_Aleph,IF($J20 = "No Work Package", "", $J20),DetailBudgetCategory_Aleph,$I20),""))))) / AG$6 * AG$7, 0), 0)</f>
        <v>0</v>
      </c>
      <c r="AH20" s="166">
        <f t="array" ref="AH20">IFERROR(IF(ROW()-16&lt;NoRowsBudget, IF($J20="Profit Margin",SUM(AH$16:AH19)*ProfitMargin,IF($J20="VAT",SUM(AH$16:AH19)*VAT,IF(Budget_period="Monthly",SUMIFS(INDIRECT(AH$8),DetailBudgetWPs_Aleph,IF($J20 = "No Work Package", "", $J20),DetailBudgetCategory_Aleph,$I20),IF(Budget_period="Quarterly",SUMIFS(INDIRECT(AH$9),DetailBudgetWPs_Aleph,IF($J20 = "No Work Package", "", $J20),DetailBudgetCategory_Aleph,$I20),IF(Budget_period="Annually",SUMIFS(INDIRECT(AH$10),DetailBudgetWPs_Aleph,IF($J20 = "No Work Package", "", $J20),DetailBudgetCategory_Aleph,$I20),""))))) / AH$6 * AH$7, 0), 0)</f>
        <v>0</v>
      </c>
      <c r="AI20" s="166">
        <f t="array" ref="AI20">IFERROR(IF(ROW()-16&lt;NoRowsBudget, IF($J20="Profit Margin",SUM(AI$16:AI19)*ProfitMargin,IF($J20="VAT",SUM(AI$16:AI19)*VAT,IF(Budget_period="Monthly",SUMIFS(INDIRECT(AI$8),DetailBudgetWPs_Aleph,IF($J20 = "No Work Package", "", $J20),DetailBudgetCategory_Aleph,$I20),IF(Budget_period="Quarterly",SUMIFS(INDIRECT(AI$9),DetailBudgetWPs_Aleph,IF($J20 = "No Work Package", "", $J20),DetailBudgetCategory_Aleph,$I20),IF(Budget_period="Annually",SUMIFS(INDIRECT(AI$10),DetailBudgetWPs_Aleph,IF($J20 = "No Work Package", "", $J20),DetailBudgetCategory_Aleph,$I20),""))))) / AI$6 * AI$7, 0), 0)</f>
        <v>0</v>
      </c>
      <c r="AJ20" s="166">
        <f t="array" ref="AJ20">IFERROR(IF(ROW()-16&lt;NoRowsBudget, IF($J20="Profit Margin",SUM(AJ$16:AJ19)*ProfitMargin,IF($J20="VAT",SUM(AJ$16:AJ19)*VAT,IF(Budget_period="Monthly",SUMIFS(INDIRECT(AJ$8),DetailBudgetWPs_Aleph,IF($J20 = "No Work Package", "", $J20),DetailBudgetCategory_Aleph,$I20),IF(Budget_period="Quarterly",SUMIFS(INDIRECT(AJ$9),DetailBudgetWPs_Aleph,IF($J20 = "No Work Package", "", $J20),DetailBudgetCategory_Aleph,$I20),IF(Budget_period="Annually",SUMIFS(INDIRECT(AJ$10),DetailBudgetWPs_Aleph,IF($J20 = "No Work Package", "", $J20),DetailBudgetCategory_Aleph,$I20),""))))) / AJ$6 * AJ$7, 0), 0)</f>
        <v>0</v>
      </c>
      <c r="AK20" s="166">
        <f t="array" ref="AK20">IFERROR(IF(ROW()-16&lt;NoRowsBudget, IF($J20="Profit Margin",SUM(AK$16:AK19)*ProfitMargin,IF($J20="VAT",SUM(AK$16:AK19)*VAT,IF(Budget_period="Monthly",SUMIFS(INDIRECT(AK$8),DetailBudgetWPs_Aleph,IF($J20 = "No Work Package", "", $J20),DetailBudgetCategory_Aleph,$I20),IF(Budget_period="Quarterly",SUMIFS(INDIRECT(AK$9),DetailBudgetWPs_Aleph,IF($J20 = "No Work Package", "", $J20),DetailBudgetCategory_Aleph,$I20),IF(Budget_period="Annually",SUMIFS(INDIRECT(AK$10),DetailBudgetWPs_Aleph,IF($J20 = "No Work Package", "", $J20),DetailBudgetCategory_Aleph,$I20),""))))) / AK$6 * AK$7, 0), 0)</f>
        <v>0</v>
      </c>
      <c r="AL20" s="166">
        <f t="array" ref="AL20">IFERROR(IF(ROW()-16&lt;NoRowsBudget, IF($J20="Profit Margin",SUM(AL$16:AL19)*ProfitMargin,IF($J20="VAT",SUM(AL$16:AL19)*VAT,IF(Budget_period="Monthly",SUMIFS(INDIRECT(AL$8),DetailBudgetWPs_Aleph,IF($J20 = "No Work Package", "", $J20),DetailBudgetCategory_Aleph,$I20),IF(Budget_period="Quarterly",SUMIFS(INDIRECT(AL$9),DetailBudgetWPs_Aleph,IF($J20 = "No Work Package", "", $J20),DetailBudgetCategory_Aleph,$I20),IF(Budget_period="Annually",SUMIFS(INDIRECT(AL$10),DetailBudgetWPs_Aleph,IF($J20 = "No Work Package", "", $J20),DetailBudgetCategory_Aleph,$I20),""))))) / AL$6 * AL$7, 0), 0)</f>
        <v>0</v>
      </c>
      <c r="AM20" s="166">
        <f t="array" ref="AM20">IFERROR(IF(ROW()-16&lt;NoRowsBudget, IF($J20="Profit Margin",SUM(AM$16:AM19)*ProfitMargin,IF($J20="VAT",SUM(AM$16:AM19)*VAT,IF(Budget_period="Monthly",SUMIFS(INDIRECT(AM$8),DetailBudgetWPs_Aleph,IF($J20 = "No Work Package", "", $J20),DetailBudgetCategory_Aleph,$I20),IF(Budget_period="Quarterly",SUMIFS(INDIRECT(AM$9),DetailBudgetWPs_Aleph,IF($J20 = "No Work Package", "", $J20),DetailBudgetCategory_Aleph,$I20),IF(Budget_period="Annually",SUMIFS(INDIRECT(AM$10),DetailBudgetWPs_Aleph,IF($J20 = "No Work Package", "", $J20),DetailBudgetCategory_Aleph,$I20),""))))) / AM$6 * AM$7, 0), 0)</f>
        <v>0</v>
      </c>
      <c r="AN20" s="166">
        <f t="array" ref="AN20">IFERROR(IF(ROW()-16&lt;NoRowsBudget, IF($J20="Profit Margin",SUM(AN$16:AN19)*ProfitMargin,IF($J20="VAT",SUM(AN$16:AN19)*VAT,IF(Budget_period="Monthly",SUMIFS(INDIRECT(AN$8),DetailBudgetWPs_Aleph,IF($J20 = "No Work Package", "", $J20),DetailBudgetCategory_Aleph,$I20),IF(Budget_period="Quarterly",SUMIFS(INDIRECT(AN$9),DetailBudgetWPs_Aleph,IF($J20 = "No Work Package", "", $J20),DetailBudgetCategory_Aleph,$I20),IF(Budget_period="Annually",SUMIFS(INDIRECT(AN$10),DetailBudgetWPs_Aleph,IF($J20 = "No Work Package", "", $J20),DetailBudgetCategory_Aleph,$I20),""))))) / AN$6 * AN$7, 0), 0)</f>
        <v>0</v>
      </c>
      <c r="AO20" s="166">
        <f t="array" ref="AO20">IFERROR(IF(ROW()-16&lt;NoRowsBudget, IF($J20="Profit Margin",SUM(AO$16:AO19)*ProfitMargin,IF($J20="VAT",SUM(AO$16:AO19)*VAT,IF(Budget_period="Monthly",SUMIFS(INDIRECT(AO$8),DetailBudgetWPs_Aleph,IF($J20 = "No Work Package", "", $J20),DetailBudgetCategory_Aleph,$I20),IF(Budget_period="Quarterly",SUMIFS(INDIRECT(AO$9),DetailBudgetWPs_Aleph,IF($J20 = "No Work Package", "", $J20),DetailBudgetCategory_Aleph,$I20),IF(Budget_period="Annually",SUMIFS(INDIRECT(AO$10),DetailBudgetWPs_Aleph,IF($J20 = "No Work Package", "", $J20),DetailBudgetCategory_Aleph,$I20),""))))) / AO$6 * AO$7, 0), 0)</f>
        <v>0</v>
      </c>
      <c r="AP20" s="166">
        <f t="array" ref="AP20">IFERROR(IF(ROW()-16&lt;NoRowsBudget, IF($J20="Profit Margin",SUM(AP$16:AP19)*ProfitMargin,IF($J20="VAT",SUM(AP$16:AP19)*VAT,IF(Budget_period="Monthly",SUMIFS(INDIRECT(AP$8),DetailBudgetWPs_Aleph,IF($J20 = "No Work Package", "", $J20),DetailBudgetCategory_Aleph,$I20),IF(Budget_period="Quarterly",SUMIFS(INDIRECT(AP$9),DetailBudgetWPs_Aleph,IF($J20 = "No Work Package", "", $J20),DetailBudgetCategory_Aleph,$I20),IF(Budget_period="Annually",SUMIFS(INDIRECT(AP$10),DetailBudgetWPs_Aleph,IF($J20 = "No Work Package", "", $J20),DetailBudgetCategory_Aleph,$I20),""))))) / AP$6 * AP$7, 0), 0)</f>
        <v>0</v>
      </c>
      <c r="AQ20" s="166">
        <f t="array" ref="AQ20">IFERROR(IF(ROW()-16&lt;NoRowsBudget, IF($J20="Profit Margin",SUM(AQ$16:AQ19)*ProfitMargin,IF($J20="VAT",SUM(AQ$16:AQ19)*VAT,IF(Budget_period="Monthly",SUMIFS(INDIRECT(AQ$8),DetailBudgetWPs_Aleph,IF($J20 = "No Work Package", "", $J20),DetailBudgetCategory_Aleph,$I20),IF(Budget_period="Quarterly",SUMIFS(INDIRECT(AQ$9),DetailBudgetWPs_Aleph,IF($J20 = "No Work Package", "", $J20),DetailBudgetCategory_Aleph,$I20),IF(Budget_period="Annually",SUMIFS(INDIRECT(AQ$10),DetailBudgetWPs_Aleph,IF($J20 = "No Work Package", "", $J20),DetailBudgetCategory_Aleph,$I20),""))))) / AQ$6 * AQ$7, 0), 0)</f>
        <v>0</v>
      </c>
      <c r="AR20" s="166">
        <f t="array" ref="AR20">IFERROR(IF(ROW()-16&lt;NoRowsBudget, IF($J20="Profit Margin",SUM(AR$16:AR19)*ProfitMargin,IF($J20="VAT",SUM(AR$16:AR19)*VAT,IF(Budget_period="Monthly",SUMIFS(INDIRECT(AR$8),DetailBudgetWPs_Aleph,IF($J20 = "No Work Package", "", $J20),DetailBudgetCategory_Aleph,$I20),IF(Budget_period="Quarterly",SUMIFS(INDIRECT(AR$9),DetailBudgetWPs_Aleph,IF($J20 = "No Work Package", "", $J20),DetailBudgetCategory_Aleph,$I20),IF(Budget_period="Annually",SUMIFS(INDIRECT(AR$10),DetailBudgetWPs_Aleph,IF($J20 = "No Work Package", "", $J20),DetailBudgetCategory_Aleph,$I20),""))))) / AR$6 * AR$7, 0), 0)</f>
        <v>0</v>
      </c>
      <c r="AS20" s="166">
        <f t="array" ref="AS20">IFERROR(IF(ROW()-16&lt;NoRowsBudget, IF($J20="Profit Margin",SUM(AS$16:AS19)*ProfitMargin,IF($J20="VAT",SUM(AS$16:AS19)*VAT,IF(Budget_period="Monthly",SUMIFS(INDIRECT(AS$8),DetailBudgetWPs_Aleph,IF($J20 = "No Work Package", "", $J20),DetailBudgetCategory_Aleph,$I20),IF(Budget_period="Quarterly",SUMIFS(INDIRECT(AS$9),DetailBudgetWPs_Aleph,IF($J20 = "No Work Package", "", $J20),DetailBudgetCategory_Aleph,$I20),IF(Budget_period="Annually",SUMIFS(INDIRECT(AS$10),DetailBudgetWPs_Aleph,IF($J20 = "No Work Package", "", $J20),DetailBudgetCategory_Aleph,$I20),""))))) / AS$6 * AS$7, 0), 0)</f>
        <v>0</v>
      </c>
      <c r="AT20" s="166">
        <f t="array" ref="AT20">IFERROR(IF(ROW()-16&lt;NoRowsBudget, IF($J20="Profit Margin",SUM(AT$16:AT19)*ProfitMargin,IF($J20="VAT",SUM(AT$16:AT19)*VAT,IF(Budget_period="Monthly",SUMIFS(INDIRECT(AT$8),DetailBudgetWPs_Aleph,IF($J20 = "No Work Package", "", $J20),DetailBudgetCategory_Aleph,$I20),IF(Budget_period="Quarterly",SUMIFS(INDIRECT(AT$9),DetailBudgetWPs_Aleph,IF($J20 = "No Work Package", "", $J20),DetailBudgetCategory_Aleph,$I20),IF(Budget_period="Annually",SUMIFS(INDIRECT(AT$10),DetailBudgetWPs_Aleph,IF($J20 = "No Work Package", "", $J20),DetailBudgetCategory_Aleph,$I20),""))))) / AT$6 * AT$7, 0), 0)</f>
        <v>0</v>
      </c>
      <c r="AU20" s="166">
        <f t="array" ref="AU20">IFERROR(IF(ROW()-16&lt;NoRowsBudget, IF($J20="Profit Margin",SUM(AU$16:AU19)*ProfitMargin,IF($J20="VAT",SUM(AU$16:AU19)*VAT,IF(Budget_period="Monthly",SUMIFS(INDIRECT(AU$8),DetailBudgetWPs_Aleph,IF($J20 = "No Work Package", "", $J20),DetailBudgetCategory_Aleph,$I20),IF(Budget_period="Quarterly",SUMIFS(INDIRECT(AU$9),DetailBudgetWPs_Aleph,IF($J20 = "No Work Package", "", $J20),DetailBudgetCategory_Aleph,$I20),IF(Budget_period="Annually",SUMIFS(INDIRECT(AU$10),DetailBudgetWPs_Aleph,IF($J20 = "No Work Package", "", $J20),DetailBudgetCategory_Aleph,$I20),""))))) / AU$6 * AU$7, 0), 0)</f>
        <v>0</v>
      </c>
      <c r="AV20" s="166">
        <f t="array" ref="AV20">IFERROR(IF(ROW()-16&lt;NoRowsBudget, IF($J20="Profit Margin",SUM(AV$16:AV19)*ProfitMargin,IF($J20="VAT",SUM(AV$16:AV19)*VAT,IF(Budget_period="Monthly",SUMIFS(INDIRECT(AV$8),DetailBudgetWPs_Aleph,IF($J20 = "No Work Package", "", $J20),DetailBudgetCategory_Aleph,$I20),IF(Budget_period="Quarterly",SUMIFS(INDIRECT(AV$9),DetailBudgetWPs_Aleph,IF($J20 = "No Work Package", "", $J20),DetailBudgetCategory_Aleph,$I20),IF(Budget_period="Annually",SUMIFS(INDIRECT(AV$10),DetailBudgetWPs_Aleph,IF($J20 = "No Work Package", "", $J20),DetailBudgetCategory_Aleph,$I20),""))))) / AV$6 * AV$7, 0), 0)</f>
        <v>0</v>
      </c>
      <c r="AW20" s="166">
        <f t="array" ref="AW20">IFERROR(IF(ROW()-16&lt;NoRowsBudget, IF($J20="Profit Margin",SUM(AW$16:AW19)*ProfitMargin,IF($J20="VAT",SUM(AW$16:AW19)*VAT,IF(Budget_period="Monthly",SUMIFS(INDIRECT(AW$8),DetailBudgetWPs_Aleph,IF($J20 = "No Work Package", "", $J20),DetailBudgetCategory_Aleph,$I20),IF(Budget_period="Quarterly",SUMIFS(INDIRECT(AW$9),DetailBudgetWPs_Aleph,IF($J20 = "No Work Package", "", $J20),DetailBudgetCategory_Aleph,$I20),IF(Budget_period="Annually",SUMIFS(INDIRECT(AW$10),DetailBudgetWPs_Aleph,IF($J20 = "No Work Package", "", $J20),DetailBudgetCategory_Aleph,$I20),""))))) / AW$6 * AW$7, 0), 0)</f>
        <v>0</v>
      </c>
      <c r="AX20" s="166">
        <f t="array" ref="AX20">IFERROR(IF(ROW()-16&lt;NoRowsBudget, IF($J20="Profit Margin",SUM(AX$16:AX19)*ProfitMargin,IF($J20="VAT",SUM(AX$16:AX19)*VAT,IF(Budget_period="Monthly",SUMIFS(INDIRECT(AX$8),DetailBudgetWPs_Aleph,IF($J20 = "No Work Package", "", $J20),DetailBudgetCategory_Aleph,$I20),IF(Budget_period="Quarterly",SUMIFS(INDIRECT(AX$9),DetailBudgetWPs_Aleph,IF($J20 = "No Work Package", "", $J20),DetailBudgetCategory_Aleph,$I20),IF(Budget_period="Annually",SUMIFS(INDIRECT(AX$10),DetailBudgetWPs_Aleph,IF($J20 = "No Work Package", "", $J20),DetailBudgetCategory_Aleph,$I20),""))))) / AX$6 * AX$7, 0), 0)</f>
        <v>0</v>
      </c>
      <c r="AY20" s="166">
        <f t="array" ref="AY20">IFERROR(IF(ROW()-16&lt;NoRowsBudget, IF($J20="Profit Margin",SUM(AY$16:AY19)*ProfitMargin,IF($J20="VAT",SUM(AY$16:AY19)*VAT,IF(Budget_period="Monthly",SUMIFS(INDIRECT(AY$8),DetailBudgetWPs_Aleph,IF($J20 = "No Work Package", "", $J20),DetailBudgetCategory_Aleph,$I20),IF(Budget_period="Quarterly",SUMIFS(INDIRECT(AY$9),DetailBudgetWPs_Aleph,IF($J20 = "No Work Package", "", $J20),DetailBudgetCategory_Aleph,$I20),IF(Budget_period="Annually",SUMIFS(INDIRECT(AY$10),DetailBudgetWPs_Aleph,IF($J20 = "No Work Package", "", $J20),DetailBudgetCategory_Aleph,$I20),""))))) / AY$6 * AY$7, 0), 0)</f>
        <v>0</v>
      </c>
      <c r="AZ20" s="166">
        <f t="array" ref="AZ20">IFERROR(IF(ROW()-16&lt;NoRowsBudget, IF($J20="Profit Margin",SUM(AZ$16:AZ19)*ProfitMargin,IF($J20="VAT",SUM(AZ$16:AZ19)*VAT,IF(Budget_period="Monthly",SUMIFS(INDIRECT(AZ$8),DetailBudgetWPs_Aleph,IF($J20 = "No Work Package", "", $J20),DetailBudgetCategory_Aleph,$I20),IF(Budget_period="Quarterly",SUMIFS(INDIRECT(AZ$9),DetailBudgetWPs_Aleph,IF($J20 = "No Work Package", "", $J20),DetailBudgetCategory_Aleph,$I20),IF(Budget_period="Annually",SUMIFS(INDIRECT(AZ$10),DetailBudgetWPs_Aleph,IF($J20 = "No Work Package", "", $J20),DetailBudgetCategory_Aleph,$I20),""))))) / AZ$6 * AZ$7, 0), 0)</f>
        <v>0</v>
      </c>
      <c r="BA20" s="166">
        <f t="array" ref="BA20">IFERROR(IF(ROW()-16&lt;NoRowsBudget, IF($J20="Profit Margin",SUM(BA$16:BA19)*ProfitMargin,IF($J20="VAT",SUM(BA$16:BA19)*VAT,IF(Budget_period="Monthly",SUMIFS(INDIRECT(BA$8),DetailBudgetWPs_Aleph,IF($J20 = "No Work Package", "", $J20),DetailBudgetCategory_Aleph,$I20),IF(Budget_period="Quarterly",SUMIFS(INDIRECT(BA$9),DetailBudgetWPs_Aleph,IF($J20 = "No Work Package", "", $J20),DetailBudgetCategory_Aleph,$I20),IF(Budget_period="Annually",SUMIFS(INDIRECT(BA$10),DetailBudgetWPs_Aleph,IF($J20 = "No Work Package", "", $J20),DetailBudgetCategory_Aleph,$I20),""))))) / BA$6 * BA$7, 0), 0)</f>
        <v>0</v>
      </c>
      <c r="BB20" s="166">
        <f t="array" ref="BB20">IFERROR(IF(ROW()-16&lt;NoRowsBudget, IF($J20="Profit Margin",SUM(BB$16:BB19)*ProfitMargin,IF($J20="VAT",SUM(BB$16:BB19)*VAT,IF(Budget_period="Monthly",SUMIFS(INDIRECT(BB$8),DetailBudgetWPs_Aleph,IF($J20 = "No Work Package", "", $J20),DetailBudgetCategory_Aleph,$I20),IF(Budget_period="Quarterly",SUMIFS(INDIRECT(BB$9),DetailBudgetWPs_Aleph,IF($J20 = "No Work Package", "", $J20),DetailBudgetCategory_Aleph,$I20),IF(Budget_period="Annually",SUMIFS(INDIRECT(BB$10),DetailBudgetWPs_Aleph,IF($J20 = "No Work Package", "", $J20),DetailBudgetCategory_Aleph,$I20),""))))) / BB$6 * BB$7, 0), 0)</f>
        <v>0</v>
      </c>
      <c r="BC20" s="166">
        <f t="array" ref="BC20">IFERROR(IF(ROW()-16&lt;NoRowsBudget, IF($J20="Profit Margin",SUM(BC$16:BC19)*ProfitMargin,IF($J20="VAT",SUM(BC$16:BC19)*VAT,IF(Budget_period="Monthly",SUMIFS(INDIRECT(BC$8),DetailBudgetWPs_Aleph,IF($J20 = "No Work Package", "", $J20),DetailBudgetCategory_Aleph,$I20),IF(Budget_period="Quarterly",SUMIFS(INDIRECT(BC$9),DetailBudgetWPs_Aleph,IF($J20 = "No Work Package", "", $J20),DetailBudgetCategory_Aleph,$I20),IF(Budget_period="Annually",SUMIFS(INDIRECT(BC$10),DetailBudgetWPs_Aleph,IF($J20 = "No Work Package", "", $J20),DetailBudgetCategory_Aleph,$I20),""))))) / BC$6 * BC$7, 0), 0)</f>
        <v>0</v>
      </c>
      <c r="BD20" s="166">
        <f t="array" ref="BD20">IFERROR(IF(ROW()-16&lt;NoRowsBudget, IF($J20="Profit Margin",SUM(BD$16:BD19)*ProfitMargin,IF($J20="VAT",SUM(BD$16:BD19)*VAT,IF(Budget_period="Monthly",SUMIFS(INDIRECT(BD$8),DetailBudgetWPs_Aleph,IF($J20 = "No Work Package", "", $J20),DetailBudgetCategory_Aleph,$I20),IF(Budget_period="Quarterly",SUMIFS(INDIRECT(BD$9),DetailBudgetWPs_Aleph,IF($J20 = "No Work Package", "", $J20),DetailBudgetCategory_Aleph,$I20),IF(Budget_period="Annually",SUMIFS(INDIRECT(BD$10),DetailBudgetWPs_Aleph,IF($J20 = "No Work Package", "", $J20),DetailBudgetCategory_Aleph,$I20),""))))) / BD$6 * BD$7, 0), 0)</f>
        <v>0</v>
      </c>
      <c r="BE20" s="166">
        <f t="array" ref="BE20">IFERROR(IF(ROW()-16&lt;NoRowsBudget, IF($J20="Profit Margin",SUM(BE$16:BE19)*ProfitMargin,IF($J20="VAT",SUM(BE$16:BE19)*VAT,IF(Budget_period="Monthly",SUMIFS(INDIRECT(BE$8),DetailBudgetWPs_Aleph,IF($J20 = "No Work Package", "", $J20),DetailBudgetCategory_Aleph,$I20),IF(Budget_period="Quarterly",SUMIFS(INDIRECT(BE$9),DetailBudgetWPs_Aleph,IF($J20 = "No Work Package", "", $J20),DetailBudgetCategory_Aleph,$I20),IF(Budget_period="Annually",SUMIFS(INDIRECT(BE$10),DetailBudgetWPs_Aleph,IF($J20 = "No Work Package", "", $J20),DetailBudgetCategory_Aleph,$I20),""))))) / BE$6 * BE$7, 0), 0)</f>
        <v>0</v>
      </c>
      <c r="BF20" s="166">
        <f t="array" ref="BF20">IFERROR(IF(ROW()-16&lt;NoRowsBudget, IF($J20="Profit Margin",SUM(BF$16:BF19)*ProfitMargin,IF($J20="VAT",SUM(BF$16:BF19)*VAT,IF(Budget_period="Monthly",SUMIFS(INDIRECT(BF$8),DetailBudgetWPs_Aleph,IF($J20 = "No Work Package", "", $J20),DetailBudgetCategory_Aleph,$I20),IF(Budget_period="Quarterly",SUMIFS(INDIRECT(BF$9),DetailBudgetWPs_Aleph,IF($J20 = "No Work Package", "", $J20),DetailBudgetCategory_Aleph,$I20),IF(Budget_period="Annually",SUMIFS(INDIRECT(BF$10),DetailBudgetWPs_Aleph,IF($J20 = "No Work Package", "", $J20),DetailBudgetCategory_Aleph,$I20),""))))) / BF$6 * BF$7, 0), 0)</f>
        <v>0</v>
      </c>
      <c r="BG20" s="166">
        <f t="array" ref="BG20">IFERROR(IF(ROW()-16&lt;NoRowsBudget, IF($J20="Profit Margin",SUM(BG$16:BG19)*ProfitMargin,IF($J20="VAT",SUM(BG$16:BG19)*VAT,IF(Budget_period="Monthly",SUMIFS(INDIRECT(BG$8),DetailBudgetWPs_Aleph,IF($J20 = "No Work Package", "", $J20),DetailBudgetCategory_Aleph,$I20),IF(Budget_period="Quarterly",SUMIFS(INDIRECT(BG$9),DetailBudgetWPs_Aleph,IF($J20 = "No Work Package", "", $J20),DetailBudgetCategory_Aleph,$I20),IF(Budget_period="Annually",SUMIFS(INDIRECT(BG$10),DetailBudgetWPs_Aleph,IF($J20 = "No Work Package", "", $J20),DetailBudgetCategory_Aleph,$I20),""))))) / BG$6 * BG$7, 0), 0)</f>
        <v>0</v>
      </c>
      <c r="BH20" s="166">
        <f t="array" ref="BH20">IFERROR(IF(ROW()-16&lt;NoRowsBudget, IF($J20="Profit Margin",SUM(BH$16:BH19)*ProfitMargin,IF($J20="VAT",SUM(BH$16:BH19)*VAT,IF(Budget_period="Monthly",SUMIFS(INDIRECT(BH$8),DetailBudgetWPs_Aleph,IF($J20 = "No Work Package", "", $J20),DetailBudgetCategory_Aleph,$I20),IF(Budget_period="Quarterly",SUMIFS(INDIRECT(BH$9),DetailBudgetWPs_Aleph,IF($J20 = "No Work Package", "", $J20),DetailBudgetCategory_Aleph,$I20),IF(Budget_period="Annually",SUMIFS(INDIRECT(BH$10),DetailBudgetWPs_Aleph,IF($J20 = "No Work Package", "", $J20),DetailBudgetCategory_Aleph,$I20),""))))) / BH$6 * BH$7, 0), 0)</f>
        <v>0</v>
      </c>
      <c r="BI20" s="166">
        <f t="array" ref="BI20">IFERROR(IF(ROW()-16&lt;NoRowsBudget, IF($J20="Profit Margin",SUM(BI$16:BI19)*ProfitMargin,IF($J20="VAT",SUM(BI$16:BI19)*VAT,IF(Budget_period="Monthly",SUMIFS(INDIRECT(BI$8),DetailBudgetWPs_Aleph,IF($J20 = "No Work Package", "", $J20),DetailBudgetCategory_Aleph,$I20),IF(Budget_period="Quarterly",SUMIFS(INDIRECT(BI$9),DetailBudgetWPs_Aleph,IF($J20 = "No Work Package", "", $J20),DetailBudgetCategory_Aleph,$I20),IF(Budget_period="Annually",SUMIFS(INDIRECT(BI$10),DetailBudgetWPs_Aleph,IF($J20 = "No Work Package", "", $J20),DetailBudgetCategory_Aleph,$I20),""))))) / BI$6 * BI$7, 0), 0)</f>
        <v>0</v>
      </c>
      <c r="BJ20" s="166">
        <f t="array" ref="BJ20">IFERROR(IF(ROW()-16&lt;NoRowsBudget, IF($J20="Profit Margin",SUM(BJ$16:BJ19)*ProfitMargin,IF($J20="VAT",SUM(BJ$16:BJ19)*VAT,IF(Budget_period="Monthly",SUMIFS(INDIRECT(BJ$8),DetailBudgetWPs_Aleph,IF($J20 = "No Work Package", "", $J20),DetailBudgetCategory_Aleph,$I20),IF(Budget_period="Quarterly",SUMIFS(INDIRECT(BJ$9),DetailBudgetWPs_Aleph,IF($J20 = "No Work Package", "", $J20),DetailBudgetCategory_Aleph,$I20),IF(Budget_period="Annually",SUMIFS(INDIRECT(BJ$10),DetailBudgetWPs_Aleph,IF($J20 = "No Work Package", "", $J20),DetailBudgetCategory_Aleph,$I20),""))))) / BJ$6 * BJ$7, 0), 0)</f>
        <v>0</v>
      </c>
      <c r="BK20" s="166">
        <f t="array" ref="BK20">IFERROR(IF(ROW()-16&lt;NoRowsBudget, IF($J20="Profit Margin",SUM(BK$16:BK19)*ProfitMargin,IF($J20="VAT",SUM(BK$16:BK19)*VAT,IF(Budget_period="Monthly",SUMIFS(INDIRECT(BK$8),DetailBudgetWPs_Aleph,IF($J20 = "No Work Package", "", $J20),DetailBudgetCategory_Aleph,$I20),IF(Budget_period="Quarterly",SUMIFS(INDIRECT(BK$9),DetailBudgetWPs_Aleph,IF($J20 = "No Work Package", "", $J20),DetailBudgetCategory_Aleph,$I20),IF(Budget_period="Annually",SUMIFS(INDIRECT(BK$10),DetailBudgetWPs_Aleph,IF($J20 = "No Work Package", "", $J20),DetailBudgetCategory_Aleph,$I20),""))))) / BK$6 * BK$7, 0), 0)</f>
        <v>0</v>
      </c>
      <c r="BL20" s="166">
        <f t="array" ref="BL20">IFERROR(IF(ROW()-16&lt;NoRowsBudget, IF($J20="Profit Margin",SUM(BL$16:BL19)*ProfitMargin,IF($J20="VAT",SUM(BL$16:BL19)*VAT,IF(Budget_period="Monthly",SUMIFS(INDIRECT(BL$8),DetailBudgetWPs_Aleph,IF($J20 = "No Work Package", "", $J20),DetailBudgetCategory_Aleph,$I20),IF(Budget_period="Quarterly",SUMIFS(INDIRECT(BL$9),DetailBudgetWPs_Aleph,IF($J20 = "No Work Package", "", $J20),DetailBudgetCategory_Aleph,$I20),IF(Budget_period="Annually",SUMIFS(INDIRECT(BL$10),DetailBudgetWPs_Aleph,IF($J20 = "No Work Package", "", $J20),DetailBudgetCategory_Aleph,$I20),""))))) / BL$6 * BL$7, 0), 0)</f>
        <v>0</v>
      </c>
      <c r="BM20" s="166">
        <f t="array" ref="BM20">IFERROR(IF(ROW()-16&lt;NoRowsBudget, IF($J20="Profit Margin",SUM(BM$16:BM19)*ProfitMargin,IF($J20="VAT",SUM(BM$16:BM19)*VAT,IF(Budget_period="Monthly",SUMIFS(INDIRECT(BM$8),DetailBudgetWPs_Aleph,IF($J20 = "No Work Package", "", $J20),DetailBudgetCategory_Aleph,$I20),IF(Budget_period="Quarterly",SUMIFS(INDIRECT(BM$9),DetailBudgetWPs_Aleph,IF($J20 = "No Work Package", "", $J20),DetailBudgetCategory_Aleph,$I20),IF(Budget_period="Annually",SUMIFS(INDIRECT(BM$10),DetailBudgetWPs_Aleph,IF($J20 = "No Work Package", "", $J20),DetailBudgetCategory_Aleph,$I20),""))))) / BM$6 * BM$7, 0), 0)</f>
        <v>0</v>
      </c>
      <c r="BN20" s="166">
        <f t="array" ref="BN20">IFERROR(IF(ROW()-16&lt;NoRowsBudget, IF($J20="Profit Margin",SUM(BN$16:BN19)*ProfitMargin,IF($J20="VAT",SUM(BN$16:BN19)*VAT,IF(Budget_period="Monthly",SUMIFS(INDIRECT(BN$8),DetailBudgetWPs_Aleph,IF($J20 = "No Work Package", "", $J20),DetailBudgetCategory_Aleph,$I20),IF(Budget_period="Quarterly",SUMIFS(INDIRECT(BN$9),DetailBudgetWPs_Aleph,IF($J20 = "No Work Package", "", $J20),DetailBudgetCategory_Aleph,$I20),IF(Budget_period="Annually",SUMIFS(INDIRECT(BN$10),DetailBudgetWPs_Aleph,IF($J20 = "No Work Package", "", $J20),DetailBudgetCategory_Aleph,$I20),""))))) / BN$6 * BN$7, 0), 0)</f>
        <v>0</v>
      </c>
      <c r="BO20" s="166">
        <f t="array" ref="BO20">IFERROR(IF(ROW()-16&lt;NoRowsBudget, IF($J20="Profit Margin",SUM(BO$16:BO19)*ProfitMargin,IF($J20="VAT",SUM(BO$16:BO19)*VAT,IF(Budget_period="Monthly",SUMIFS(INDIRECT(BO$8),DetailBudgetWPs_Aleph,IF($J20 = "No Work Package", "", $J20),DetailBudgetCategory_Aleph,$I20),IF(Budget_period="Quarterly",SUMIFS(INDIRECT(BO$9),DetailBudgetWPs_Aleph,IF($J20 = "No Work Package", "", $J20),DetailBudgetCategory_Aleph,$I20),IF(Budget_period="Annually",SUMIFS(INDIRECT(BO$10),DetailBudgetWPs_Aleph,IF($J20 = "No Work Package", "", $J20),DetailBudgetCategory_Aleph,$I20),""))))) / BO$6 * BO$7, 0), 0)</f>
        <v>0</v>
      </c>
      <c r="BP20" s="166">
        <f t="array" ref="BP20">IFERROR(IF(ROW()-16&lt;NoRowsBudget, IF($J20="Profit Margin",SUM(BP$16:BP19)*ProfitMargin,IF($J20="VAT",SUM(BP$16:BP19)*VAT,IF(Budget_period="Monthly",SUMIFS(INDIRECT(BP$8),DetailBudgetWPs_Aleph,IF($J20 = "No Work Package", "", $J20),DetailBudgetCategory_Aleph,$I20),IF(Budget_period="Quarterly",SUMIFS(INDIRECT(BP$9),DetailBudgetWPs_Aleph,IF($J20 = "No Work Package", "", $J20),DetailBudgetCategory_Aleph,$I20),IF(Budget_period="Annually",SUMIFS(INDIRECT(BP$10),DetailBudgetWPs_Aleph,IF($J20 = "No Work Package", "", $J20),DetailBudgetCategory_Aleph,$I20),""))))) / BP$6 * BP$7, 0), 0)</f>
        <v>0</v>
      </c>
      <c r="BQ20" s="166">
        <f t="array" ref="BQ20">IFERROR(IF(ROW()-16&lt;NoRowsBudget, IF($J20="Profit Margin",SUM(BQ$16:BQ19)*ProfitMargin,IF($J20="VAT",SUM(BQ$16:BQ19)*VAT,IF(Budget_period="Monthly",SUMIFS(INDIRECT(BQ$8),DetailBudgetWPs_Aleph,IF($J20 = "No Work Package", "", $J20),DetailBudgetCategory_Aleph,$I20),IF(Budget_period="Quarterly",SUMIFS(INDIRECT(BQ$9),DetailBudgetWPs_Aleph,IF($J20 = "No Work Package", "", $J20),DetailBudgetCategory_Aleph,$I20),IF(Budget_period="Annually",SUMIFS(INDIRECT(BQ$10),DetailBudgetWPs_Aleph,IF($J20 = "No Work Package", "", $J20),DetailBudgetCategory_Aleph,$I20),""))))) / BQ$6 * BQ$7, 0), 0)</f>
        <v>0</v>
      </c>
      <c r="BR20" s="166">
        <f t="array" ref="BR20">IFERROR(IF(ROW()-16&lt;NoRowsBudget, IF($J20="Profit Margin",SUM(BR$16:BR19)*ProfitMargin,IF($J20="VAT",SUM(BR$16:BR19)*VAT,IF(Budget_period="Monthly",SUMIFS(INDIRECT(BR$8),DetailBudgetWPs_Aleph,IF($J20 = "No Work Package", "", $J20),DetailBudgetCategory_Aleph,$I20),IF(Budget_period="Quarterly",SUMIFS(INDIRECT(BR$9),DetailBudgetWPs_Aleph,IF($J20 = "No Work Package", "", $J20),DetailBudgetCategory_Aleph,$I20),IF(Budget_period="Annually",SUMIFS(INDIRECT(BR$10),DetailBudgetWPs_Aleph,IF($J20 = "No Work Package", "", $J20),DetailBudgetCategory_Aleph,$I20),""))))) / BR$6 * BR$7, 0), 0)</f>
        <v>0</v>
      </c>
      <c r="BS20" s="166">
        <f t="array" ref="BS20">IFERROR(IF(ROW()-16&lt;NoRowsBudget, IF($J20="Profit Margin",SUM(BS$16:BS19)*ProfitMargin,IF($J20="VAT",SUM(BS$16:BS19)*VAT,IF(Budget_period="Monthly",SUMIFS(INDIRECT(BS$8),DetailBudgetWPs_Aleph,IF($J20 = "No Work Package", "", $J20),DetailBudgetCategory_Aleph,$I20),IF(Budget_period="Quarterly",SUMIFS(INDIRECT(BS$9),DetailBudgetWPs_Aleph,IF($J20 = "No Work Package", "", $J20),DetailBudgetCategory_Aleph,$I20),IF(Budget_period="Annually",SUMIFS(INDIRECT(BS$10),DetailBudgetWPs_Aleph,IF($J20 = "No Work Package", "", $J20),DetailBudgetCategory_Aleph,$I20),""))))) / BS$6 * BS$7, 0), 0)</f>
        <v>0</v>
      </c>
    </row>
    <row r="21" ht="15.75" customHeight="1">
      <c r="A21" s="114"/>
      <c r="B21" s="15" t="str">
        <f>IF(ROW()-16&lt;NoRowsBudget,OrgName,"")</f>
        <v>University/Company XYZ</v>
      </c>
      <c r="C21" s="15" t="str">
        <f>IF(ROW()-16&lt;NoRowsBudget,ProjectName,"")</f>
        <v>Project 1</v>
      </c>
      <c r="D21" s="15" t="str">
        <f>IF(ROW()-16&lt;NoRowsBudget,ProjectRef,"")</f>
        <v/>
      </c>
      <c r="E21" s="15" t="str">
        <f>IF(ROW()-16&lt;NoRowsBudget,ApplicationID,"")</f>
        <v/>
      </c>
      <c r="F21" s="15" t="str">
        <f>IF(ROW()-16&lt;NoRowsBudget,Version,"")</f>
        <v>Initial agreement</v>
      </c>
      <c r="G21" s="164">
        <f>IF(ROW()-16&lt;NoRowsBudget,StartDate,"")</f>
        <v>45901</v>
      </c>
      <c r="H21" s="164">
        <f>IF(ROW()-16&lt;NoRowsBudget,EndDate,"")</f>
        <v>47726</v>
      </c>
      <c r="I21" s="15" t="str">
        <f t="array" ref="I21">IF(ROW()-16&lt;(NoRowsBudget-3),INDEX(CostCategories,CEILING((ROW()-15)/NoWPs,1)),IF(ROW()-16=NoRowsBudget-3,"Overheads",IF(ROW()-16=NoRowsBudget-2,"Profit Margin",IF(ROW()-16=NoRowsBudget-1,"VAT",""))))</f>
        <v>Other cost</v>
      </c>
      <c r="J21" s="15" t="str">
        <f t="array" ref="J21">IF(ROW()-16&lt;NoRowsBudget-3,INDEX(WPUnique,,MOD(ROW()-16,NoWPs)+1),IF(ROW()-16=NoRowsBudget-3,"Overheads",IF(ROW()-16=NoRowsBudget-2,"Profit Margin",IF(ROW()-16=NoRowsBudget-1,"VAT",""))))</f>
        <v>No Work Package</v>
      </c>
      <c r="K21" s="172" t="str">
        <f>IFERROR(IF(OR($J21="Indirect Cost",$J21="VAT",$J21="Profit Margin"),"",VLOOKUP(J21,'1. Basic Info'!$B$40:$C$52,2,FALSE)),BudgetExport!J21)</f>
        <v>No Work Package</v>
      </c>
      <c r="L21" s="166">
        <f t="array" ref="L21">IFERROR(IF(ROW()-16&lt;NoRowsBudget, IF($J21="Profit Margin",SUM(L$16:L20)*ProfitMargin,IF($J21="VAT",SUM(L$16:L20)*VAT,IF(Budget_period="Monthly",SUMIFS(INDIRECT(L$8),DetailBudgetWPs_Aleph,IF($J21 = "No Work Package", "", $J21),DetailBudgetCategory_Aleph,$I21),IF(Budget_period="Quarterly",SUMIFS(INDIRECT(L$9),DetailBudgetWPs_Aleph,IF($J21 = "No Work Package", "", $J21),DetailBudgetCategory_Aleph,$I21),IF(Budget_period="Annually",SUMIFS(INDIRECT(L$10),DetailBudgetWPs_Aleph,IF($J21 = "No Work Package", "", $J21),DetailBudgetCategory_Aleph,$I21),""))))) / L$6 * L$7, 0), 0)</f>
        <v>0</v>
      </c>
      <c r="M21" s="166">
        <f t="array" ref="M21">IFERROR(IF(ROW()-16&lt;NoRowsBudget, IF($J21="Profit Margin",SUM(M$16:M20)*ProfitMargin,IF($J21="VAT",SUM(M$16:M20)*VAT,IF(Budget_period="Monthly",SUMIFS(INDIRECT(M$8),DetailBudgetWPs_Aleph,IF($J21 = "No Work Package", "", $J21),DetailBudgetCategory_Aleph,$I21),IF(Budget_period="Quarterly",SUMIFS(INDIRECT(M$9),DetailBudgetWPs_Aleph,IF($J21 = "No Work Package", "", $J21),DetailBudgetCategory_Aleph,$I21),IF(Budget_period="Annually",SUMIFS(INDIRECT(M$10),DetailBudgetWPs_Aleph,IF($J21 = "No Work Package", "", $J21),DetailBudgetCategory_Aleph,$I21),""))))) / M$6 * M$7, 0), 0)</f>
        <v>0</v>
      </c>
      <c r="N21" s="166">
        <f t="array" ref="N21">IFERROR(IF(ROW()-16&lt;NoRowsBudget, IF($J21="Profit Margin",SUM(N$16:N20)*ProfitMargin,IF($J21="VAT",SUM(N$16:N20)*VAT,IF(Budget_period="Monthly",SUMIFS(INDIRECT(N$8),DetailBudgetWPs_Aleph,IF($J21 = "No Work Package", "", $J21),DetailBudgetCategory_Aleph,$I21),IF(Budget_period="Quarterly",SUMIFS(INDIRECT(N$9),DetailBudgetWPs_Aleph,IF($J21 = "No Work Package", "", $J21),DetailBudgetCategory_Aleph,$I21),IF(Budget_period="Annually",SUMIFS(INDIRECT(N$10),DetailBudgetWPs_Aleph,IF($J21 = "No Work Package", "", $J21),DetailBudgetCategory_Aleph,$I21),""))))) / N$6 * N$7, 0), 0)</f>
        <v>0</v>
      </c>
      <c r="O21" s="166">
        <f t="array" ref="O21">IFERROR(IF(ROW()-16&lt;NoRowsBudget, IF($J21="Profit Margin",SUM(O$16:O20)*ProfitMargin,IF($J21="VAT",SUM(O$16:O20)*VAT,IF(Budget_period="Monthly",SUMIFS(INDIRECT(O$8),DetailBudgetWPs_Aleph,IF($J21 = "No Work Package", "", $J21),DetailBudgetCategory_Aleph,$I21),IF(Budget_period="Quarterly",SUMIFS(INDIRECT(O$9),DetailBudgetWPs_Aleph,IF($J21 = "No Work Package", "", $J21),DetailBudgetCategory_Aleph,$I21),IF(Budget_period="Annually",SUMIFS(INDIRECT(O$10),DetailBudgetWPs_Aleph,IF($J21 = "No Work Package", "", $J21),DetailBudgetCategory_Aleph,$I21),""))))) / O$6 * O$7, 0), 0)</f>
        <v>0</v>
      </c>
      <c r="P21" s="166">
        <f t="array" ref="P21">IFERROR(IF(ROW()-16&lt;NoRowsBudget, IF($J21="Profit Margin",SUM(P$16:P20)*ProfitMargin,IF($J21="VAT",SUM(P$16:P20)*VAT,IF(Budget_period="Monthly",SUMIFS(INDIRECT(P$8),DetailBudgetWPs_Aleph,IF($J21 = "No Work Package", "", $J21),DetailBudgetCategory_Aleph,$I21),IF(Budget_period="Quarterly",SUMIFS(INDIRECT(P$9),DetailBudgetWPs_Aleph,IF($J21 = "No Work Package", "", $J21),DetailBudgetCategory_Aleph,$I21),IF(Budget_period="Annually",SUMIFS(INDIRECT(P$10),DetailBudgetWPs_Aleph,IF($J21 = "No Work Package", "", $J21),DetailBudgetCategory_Aleph,$I21),""))))) / P$6 * P$7, 0), 0)</f>
        <v>0</v>
      </c>
      <c r="Q21" s="166">
        <f t="array" ref="Q21">IFERROR(IF(ROW()-16&lt;NoRowsBudget, IF($J21="Profit Margin",SUM(Q$16:Q20)*ProfitMargin,IF($J21="VAT",SUM(Q$16:Q20)*VAT,IF(Budget_period="Monthly",SUMIFS(INDIRECT(Q$8),DetailBudgetWPs_Aleph,IF($J21 = "No Work Package", "", $J21),DetailBudgetCategory_Aleph,$I21),IF(Budget_period="Quarterly",SUMIFS(INDIRECT(Q$9),DetailBudgetWPs_Aleph,IF($J21 = "No Work Package", "", $J21),DetailBudgetCategory_Aleph,$I21),IF(Budget_period="Annually",SUMIFS(INDIRECT(Q$10),DetailBudgetWPs_Aleph,IF($J21 = "No Work Package", "", $J21),DetailBudgetCategory_Aleph,$I21),""))))) / Q$6 * Q$7, 0), 0)</f>
        <v>0</v>
      </c>
      <c r="R21" s="166">
        <f t="array" ref="R21">IFERROR(IF(ROW()-16&lt;NoRowsBudget, IF($J21="Profit Margin",SUM(R$16:R20)*ProfitMargin,IF($J21="VAT",SUM(R$16:R20)*VAT,IF(Budget_period="Monthly",SUMIFS(INDIRECT(R$8),DetailBudgetWPs_Aleph,IF($J21 = "No Work Package", "", $J21),DetailBudgetCategory_Aleph,$I21),IF(Budget_period="Quarterly",SUMIFS(INDIRECT(R$9),DetailBudgetWPs_Aleph,IF($J21 = "No Work Package", "", $J21),DetailBudgetCategory_Aleph,$I21),IF(Budget_period="Annually",SUMIFS(INDIRECT(R$10),DetailBudgetWPs_Aleph,IF($J21 = "No Work Package", "", $J21),DetailBudgetCategory_Aleph,$I21),""))))) / R$6 * R$7, 0), 0)</f>
        <v>0</v>
      </c>
      <c r="S21" s="166">
        <f t="array" ref="S21">IFERROR(IF(ROW()-16&lt;NoRowsBudget, IF($J21="Profit Margin",SUM(S$16:S20)*ProfitMargin,IF($J21="VAT",SUM(S$16:S20)*VAT,IF(Budget_period="Monthly",SUMIFS(INDIRECT(S$8),DetailBudgetWPs_Aleph,IF($J21 = "No Work Package", "", $J21),DetailBudgetCategory_Aleph,$I21),IF(Budget_period="Quarterly",SUMIFS(INDIRECT(S$9),DetailBudgetWPs_Aleph,IF($J21 = "No Work Package", "", $J21),DetailBudgetCategory_Aleph,$I21),IF(Budget_period="Annually",SUMIFS(INDIRECT(S$10),DetailBudgetWPs_Aleph,IF($J21 = "No Work Package", "", $J21),DetailBudgetCategory_Aleph,$I21),""))))) / S$6 * S$7, 0), 0)</f>
        <v>0</v>
      </c>
      <c r="T21" s="166">
        <f t="array" ref="T21">IFERROR(IF(ROW()-16&lt;NoRowsBudget, IF($J21="Profit Margin",SUM(T$16:T20)*ProfitMargin,IF($J21="VAT",SUM(T$16:T20)*VAT,IF(Budget_period="Monthly",SUMIFS(INDIRECT(T$8),DetailBudgetWPs_Aleph,IF($J21 = "No Work Package", "", $J21),DetailBudgetCategory_Aleph,$I21),IF(Budget_period="Quarterly",SUMIFS(INDIRECT(T$9),DetailBudgetWPs_Aleph,IF($J21 = "No Work Package", "", $J21),DetailBudgetCategory_Aleph,$I21),IF(Budget_period="Annually",SUMIFS(INDIRECT(T$10),DetailBudgetWPs_Aleph,IF($J21 = "No Work Package", "", $J21),DetailBudgetCategory_Aleph,$I21),""))))) / T$6 * T$7, 0), 0)</f>
        <v>0</v>
      </c>
      <c r="U21" s="166">
        <f t="array" ref="U21">IFERROR(IF(ROW()-16&lt;NoRowsBudget, IF($J21="Profit Margin",SUM(U$16:U20)*ProfitMargin,IF($J21="VAT",SUM(U$16:U20)*VAT,IF(Budget_period="Monthly",SUMIFS(INDIRECT(U$8),DetailBudgetWPs_Aleph,IF($J21 = "No Work Package", "", $J21),DetailBudgetCategory_Aleph,$I21),IF(Budget_period="Quarterly",SUMIFS(INDIRECT(U$9),DetailBudgetWPs_Aleph,IF($J21 = "No Work Package", "", $J21),DetailBudgetCategory_Aleph,$I21),IF(Budget_period="Annually",SUMIFS(INDIRECT(U$10),DetailBudgetWPs_Aleph,IF($J21 = "No Work Package", "", $J21),DetailBudgetCategory_Aleph,$I21),""))))) / U$6 * U$7, 0), 0)</f>
        <v>0</v>
      </c>
      <c r="V21" s="166">
        <f t="array" ref="V21">IFERROR(IF(ROW()-16&lt;NoRowsBudget, IF($J21="Profit Margin",SUM(V$16:V20)*ProfitMargin,IF($J21="VAT",SUM(V$16:V20)*VAT,IF(Budget_period="Monthly",SUMIFS(INDIRECT(V$8),DetailBudgetWPs_Aleph,IF($J21 = "No Work Package", "", $J21),DetailBudgetCategory_Aleph,$I21),IF(Budget_period="Quarterly",SUMIFS(INDIRECT(V$9),DetailBudgetWPs_Aleph,IF($J21 = "No Work Package", "", $J21),DetailBudgetCategory_Aleph,$I21),IF(Budget_period="Annually",SUMIFS(INDIRECT(V$10),DetailBudgetWPs_Aleph,IF($J21 = "No Work Package", "", $J21),DetailBudgetCategory_Aleph,$I21),""))))) / V$6 * V$7, 0), 0)</f>
        <v>0</v>
      </c>
      <c r="W21" s="166">
        <f t="array" ref="W21">IFERROR(IF(ROW()-16&lt;NoRowsBudget, IF($J21="Profit Margin",SUM(W$16:W20)*ProfitMargin,IF($J21="VAT",SUM(W$16:W20)*VAT,IF(Budget_period="Monthly",SUMIFS(INDIRECT(W$8),DetailBudgetWPs_Aleph,IF($J21 = "No Work Package", "", $J21),DetailBudgetCategory_Aleph,$I21),IF(Budget_period="Quarterly",SUMIFS(INDIRECT(W$9),DetailBudgetWPs_Aleph,IF($J21 = "No Work Package", "", $J21),DetailBudgetCategory_Aleph,$I21),IF(Budget_period="Annually",SUMIFS(INDIRECT(W$10),DetailBudgetWPs_Aleph,IF($J21 = "No Work Package", "", $J21),DetailBudgetCategory_Aleph,$I21),""))))) / W$6 * W$7, 0), 0)</f>
        <v>0</v>
      </c>
      <c r="X21" s="166">
        <f t="array" ref="X21">IFERROR(IF(ROW()-16&lt;NoRowsBudget, IF($J21="Profit Margin",SUM(X$16:X20)*ProfitMargin,IF($J21="VAT",SUM(X$16:X20)*VAT,IF(Budget_period="Monthly",SUMIFS(INDIRECT(X$8),DetailBudgetWPs_Aleph,IF($J21 = "No Work Package", "", $J21),DetailBudgetCategory_Aleph,$I21),IF(Budget_period="Quarterly",SUMIFS(INDIRECT(X$9),DetailBudgetWPs_Aleph,IF($J21 = "No Work Package", "", $J21),DetailBudgetCategory_Aleph,$I21),IF(Budget_period="Annually",SUMIFS(INDIRECT(X$10),DetailBudgetWPs_Aleph,IF($J21 = "No Work Package", "", $J21),DetailBudgetCategory_Aleph,$I21),""))))) / X$6 * X$7, 0), 0)</f>
        <v>0</v>
      </c>
      <c r="Y21" s="166">
        <f t="array" ref="Y21">IFERROR(IF(ROW()-16&lt;NoRowsBudget, IF($J21="Profit Margin",SUM(Y$16:Y20)*ProfitMargin,IF($J21="VAT",SUM(Y$16:Y20)*VAT,IF(Budget_period="Monthly",SUMIFS(INDIRECT(Y$8),DetailBudgetWPs_Aleph,IF($J21 = "No Work Package", "", $J21),DetailBudgetCategory_Aleph,$I21),IF(Budget_period="Quarterly",SUMIFS(INDIRECT(Y$9),DetailBudgetWPs_Aleph,IF($J21 = "No Work Package", "", $J21),DetailBudgetCategory_Aleph,$I21),IF(Budget_period="Annually",SUMIFS(INDIRECT(Y$10),DetailBudgetWPs_Aleph,IF($J21 = "No Work Package", "", $J21),DetailBudgetCategory_Aleph,$I21),""))))) / Y$6 * Y$7, 0), 0)</f>
        <v>0</v>
      </c>
      <c r="Z21" s="166">
        <f t="array" ref="Z21">IFERROR(IF(ROW()-16&lt;NoRowsBudget, IF($J21="Profit Margin",SUM(Z$16:Z20)*ProfitMargin,IF($J21="VAT",SUM(Z$16:Z20)*VAT,IF(Budget_period="Monthly",SUMIFS(INDIRECT(Z$8),DetailBudgetWPs_Aleph,IF($J21 = "No Work Package", "", $J21),DetailBudgetCategory_Aleph,$I21),IF(Budget_period="Quarterly",SUMIFS(INDIRECT(Z$9),DetailBudgetWPs_Aleph,IF($J21 = "No Work Package", "", $J21),DetailBudgetCategory_Aleph,$I21),IF(Budget_period="Annually",SUMIFS(INDIRECT(Z$10),DetailBudgetWPs_Aleph,IF($J21 = "No Work Package", "", $J21),DetailBudgetCategory_Aleph,$I21),""))))) / Z$6 * Z$7, 0), 0)</f>
        <v>0</v>
      </c>
      <c r="AA21" s="166">
        <f t="array" ref="AA21">IFERROR(IF(ROW()-16&lt;NoRowsBudget, IF($J21="Profit Margin",SUM(AA$16:AA20)*ProfitMargin,IF($J21="VAT",SUM(AA$16:AA20)*VAT,IF(Budget_period="Monthly",SUMIFS(INDIRECT(AA$8),DetailBudgetWPs_Aleph,IF($J21 = "No Work Package", "", $J21),DetailBudgetCategory_Aleph,$I21),IF(Budget_period="Quarterly",SUMIFS(INDIRECT(AA$9),DetailBudgetWPs_Aleph,IF($J21 = "No Work Package", "", $J21),DetailBudgetCategory_Aleph,$I21),IF(Budget_period="Annually",SUMIFS(INDIRECT(AA$10),DetailBudgetWPs_Aleph,IF($J21 = "No Work Package", "", $J21),DetailBudgetCategory_Aleph,$I21),""))))) / AA$6 * AA$7, 0), 0)</f>
        <v>0</v>
      </c>
      <c r="AB21" s="166">
        <f t="array" ref="AB21">IFERROR(IF(ROW()-16&lt;NoRowsBudget, IF($J21="Profit Margin",SUM(AB$16:AB20)*ProfitMargin,IF($J21="VAT",SUM(AB$16:AB20)*VAT,IF(Budget_period="Monthly",SUMIFS(INDIRECT(AB$8),DetailBudgetWPs_Aleph,IF($J21 = "No Work Package", "", $J21),DetailBudgetCategory_Aleph,$I21),IF(Budget_period="Quarterly",SUMIFS(INDIRECT(AB$9),DetailBudgetWPs_Aleph,IF($J21 = "No Work Package", "", $J21),DetailBudgetCategory_Aleph,$I21),IF(Budget_period="Annually",SUMIFS(INDIRECT(AB$10),DetailBudgetWPs_Aleph,IF($J21 = "No Work Package", "", $J21),DetailBudgetCategory_Aleph,$I21),""))))) / AB$6 * AB$7, 0), 0)</f>
        <v>0</v>
      </c>
      <c r="AC21" s="166">
        <f t="array" ref="AC21">IFERROR(IF(ROW()-16&lt;NoRowsBudget, IF($J21="Profit Margin",SUM(AC$16:AC20)*ProfitMargin,IF($J21="VAT",SUM(AC$16:AC20)*VAT,IF(Budget_period="Monthly",SUMIFS(INDIRECT(AC$8),DetailBudgetWPs_Aleph,IF($J21 = "No Work Package", "", $J21),DetailBudgetCategory_Aleph,$I21),IF(Budget_period="Quarterly",SUMIFS(INDIRECT(AC$9),DetailBudgetWPs_Aleph,IF($J21 = "No Work Package", "", $J21),DetailBudgetCategory_Aleph,$I21),IF(Budget_period="Annually",SUMIFS(INDIRECT(AC$10),DetailBudgetWPs_Aleph,IF($J21 = "No Work Package", "", $J21),DetailBudgetCategory_Aleph,$I21),""))))) / AC$6 * AC$7, 0), 0)</f>
        <v>0</v>
      </c>
      <c r="AD21" s="166">
        <f t="array" ref="AD21">IFERROR(IF(ROW()-16&lt;NoRowsBudget, IF($J21="Profit Margin",SUM(AD$16:AD20)*ProfitMargin,IF($J21="VAT",SUM(AD$16:AD20)*VAT,IF(Budget_period="Monthly",SUMIFS(INDIRECT(AD$8),DetailBudgetWPs_Aleph,IF($J21 = "No Work Package", "", $J21),DetailBudgetCategory_Aleph,$I21),IF(Budget_period="Quarterly",SUMIFS(INDIRECT(AD$9),DetailBudgetWPs_Aleph,IF($J21 = "No Work Package", "", $J21),DetailBudgetCategory_Aleph,$I21),IF(Budget_period="Annually",SUMIFS(INDIRECT(AD$10),DetailBudgetWPs_Aleph,IF($J21 = "No Work Package", "", $J21),DetailBudgetCategory_Aleph,$I21),""))))) / AD$6 * AD$7, 0), 0)</f>
        <v>0</v>
      </c>
      <c r="AE21" s="166">
        <f t="array" ref="AE21">IFERROR(IF(ROW()-16&lt;NoRowsBudget, IF($J21="Profit Margin",SUM(AE$16:AE20)*ProfitMargin,IF($J21="VAT",SUM(AE$16:AE20)*VAT,IF(Budget_period="Monthly",SUMIFS(INDIRECT(AE$8),DetailBudgetWPs_Aleph,IF($J21 = "No Work Package", "", $J21),DetailBudgetCategory_Aleph,$I21),IF(Budget_period="Quarterly",SUMIFS(INDIRECT(AE$9),DetailBudgetWPs_Aleph,IF($J21 = "No Work Package", "", $J21),DetailBudgetCategory_Aleph,$I21),IF(Budget_period="Annually",SUMIFS(INDIRECT(AE$10),DetailBudgetWPs_Aleph,IF($J21 = "No Work Package", "", $J21),DetailBudgetCategory_Aleph,$I21),""))))) / AE$6 * AE$7, 0), 0)</f>
        <v>0</v>
      </c>
      <c r="AF21" s="166">
        <f t="array" ref="AF21">IFERROR(IF(ROW()-16&lt;NoRowsBudget, IF($J21="Profit Margin",SUM(AF$16:AF20)*ProfitMargin,IF($J21="VAT",SUM(AF$16:AF20)*VAT,IF(Budget_period="Monthly",SUMIFS(INDIRECT(AF$8),DetailBudgetWPs_Aleph,IF($J21 = "No Work Package", "", $J21),DetailBudgetCategory_Aleph,$I21),IF(Budget_period="Quarterly",SUMIFS(INDIRECT(AF$9),DetailBudgetWPs_Aleph,IF($J21 = "No Work Package", "", $J21),DetailBudgetCategory_Aleph,$I21),IF(Budget_period="Annually",SUMIFS(INDIRECT(AF$10),DetailBudgetWPs_Aleph,IF($J21 = "No Work Package", "", $J21),DetailBudgetCategory_Aleph,$I21),""))))) / AF$6 * AF$7, 0), 0)</f>
        <v>0</v>
      </c>
      <c r="AG21" s="166">
        <f t="array" ref="AG21">IFERROR(IF(ROW()-16&lt;NoRowsBudget, IF($J21="Profit Margin",SUM(AG$16:AG20)*ProfitMargin,IF($J21="VAT",SUM(AG$16:AG20)*VAT,IF(Budget_period="Monthly",SUMIFS(INDIRECT(AG$8),DetailBudgetWPs_Aleph,IF($J21 = "No Work Package", "", $J21),DetailBudgetCategory_Aleph,$I21),IF(Budget_period="Quarterly",SUMIFS(INDIRECT(AG$9),DetailBudgetWPs_Aleph,IF($J21 = "No Work Package", "", $J21),DetailBudgetCategory_Aleph,$I21),IF(Budget_period="Annually",SUMIFS(INDIRECT(AG$10),DetailBudgetWPs_Aleph,IF($J21 = "No Work Package", "", $J21),DetailBudgetCategory_Aleph,$I21),""))))) / AG$6 * AG$7, 0), 0)</f>
        <v>0</v>
      </c>
      <c r="AH21" s="166">
        <f t="array" ref="AH21">IFERROR(IF(ROW()-16&lt;NoRowsBudget, IF($J21="Profit Margin",SUM(AH$16:AH20)*ProfitMargin,IF($J21="VAT",SUM(AH$16:AH20)*VAT,IF(Budget_period="Monthly",SUMIFS(INDIRECT(AH$8),DetailBudgetWPs_Aleph,IF($J21 = "No Work Package", "", $J21),DetailBudgetCategory_Aleph,$I21),IF(Budget_period="Quarterly",SUMIFS(INDIRECT(AH$9),DetailBudgetWPs_Aleph,IF($J21 = "No Work Package", "", $J21),DetailBudgetCategory_Aleph,$I21),IF(Budget_period="Annually",SUMIFS(INDIRECT(AH$10),DetailBudgetWPs_Aleph,IF($J21 = "No Work Package", "", $J21),DetailBudgetCategory_Aleph,$I21),""))))) / AH$6 * AH$7, 0), 0)</f>
        <v>0</v>
      </c>
      <c r="AI21" s="166">
        <f t="array" ref="AI21">IFERROR(IF(ROW()-16&lt;NoRowsBudget, IF($J21="Profit Margin",SUM(AI$16:AI20)*ProfitMargin,IF($J21="VAT",SUM(AI$16:AI20)*VAT,IF(Budget_period="Monthly",SUMIFS(INDIRECT(AI$8),DetailBudgetWPs_Aleph,IF($J21 = "No Work Package", "", $J21),DetailBudgetCategory_Aleph,$I21),IF(Budget_period="Quarterly",SUMIFS(INDIRECT(AI$9),DetailBudgetWPs_Aleph,IF($J21 = "No Work Package", "", $J21),DetailBudgetCategory_Aleph,$I21),IF(Budget_period="Annually",SUMIFS(INDIRECT(AI$10),DetailBudgetWPs_Aleph,IF($J21 = "No Work Package", "", $J21),DetailBudgetCategory_Aleph,$I21),""))))) / AI$6 * AI$7, 0), 0)</f>
        <v>0</v>
      </c>
      <c r="AJ21" s="166">
        <f t="array" ref="AJ21">IFERROR(IF(ROW()-16&lt;NoRowsBudget, IF($J21="Profit Margin",SUM(AJ$16:AJ20)*ProfitMargin,IF($J21="VAT",SUM(AJ$16:AJ20)*VAT,IF(Budget_period="Monthly",SUMIFS(INDIRECT(AJ$8),DetailBudgetWPs_Aleph,IF($J21 = "No Work Package", "", $J21),DetailBudgetCategory_Aleph,$I21),IF(Budget_period="Quarterly",SUMIFS(INDIRECT(AJ$9),DetailBudgetWPs_Aleph,IF($J21 = "No Work Package", "", $J21),DetailBudgetCategory_Aleph,$I21),IF(Budget_period="Annually",SUMIFS(INDIRECT(AJ$10),DetailBudgetWPs_Aleph,IF($J21 = "No Work Package", "", $J21),DetailBudgetCategory_Aleph,$I21),""))))) / AJ$6 * AJ$7, 0), 0)</f>
        <v>0</v>
      </c>
      <c r="AK21" s="166">
        <f t="array" ref="AK21">IFERROR(IF(ROW()-16&lt;NoRowsBudget, IF($J21="Profit Margin",SUM(AK$16:AK20)*ProfitMargin,IF($J21="VAT",SUM(AK$16:AK20)*VAT,IF(Budget_period="Monthly",SUMIFS(INDIRECT(AK$8),DetailBudgetWPs_Aleph,IF($J21 = "No Work Package", "", $J21),DetailBudgetCategory_Aleph,$I21),IF(Budget_period="Quarterly",SUMIFS(INDIRECT(AK$9),DetailBudgetWPs_Aleph,IF($J21 = "No Work Package", "", $J21),DetailBudgetCategory_Aleph,$I21),IF(Budget_period="Annually",SUMIFS(INDIRECT(AK$10),DetailBudgetWPs_Aleph,IF($J21 = "No Work Package", "", $J21),DetailBudgetCategory_Aleph,$I21),""))))) / AK$6 * AK$7, 0), 0)</f>
        <v>0</v>
      </c>
      <c r="AL21" s="166">
        <f t="array" ref="AL21">IFERROR(IF(ROW()-16&lt;NoRowsBudget, IF($J21="Profit Margin",SUM(AL$16:AL20)*ProfitMargin,IF($J21="VAT",SUM(AL$16:AL20)*VAT,IF(Budget_period="Monthly",SUMIFS(INDIRECT(AL$8),DetailBudgetWPs_Aleph,IF($J21 = "No Work Package", "", $J21),DetailBudgetCategory_Aleph,$I21),IF(Budget_period="Quarterly",SUMIFS(INDIRECT(AL$9),DetailBudgetWPs_Aleph,IF($J21 = "No Work Package", "", $J21),DetailBudgetCategory_Aleph,$I21),IF(Budget_period="Annually",SUMIFS(INDIRECT(AL$10),DetailBudgetWPs_Aleph,IF($J21 = "No Work Package", "", $J21),DetailBudgetCategory_Aleph,$I21),""))))) / AL$6 * AL$7, 0), 0)</f>
        <v>0</v>
      </c>
      <c r="AM21" s="166">
        <f t="array" ref="AM21">IFERROR(IF(ROW()-16&lt;NoRowsBudget, IF($J21="Profit Margin",SUM(AM$16:AM20)*ProfitMargin,IF($J21="VAT",SUM(AM$16:AM20)*VAT,IF(Budget_period="Monthly",SUMIFS(INDIRECT(AM$8),DetailBudgetWPs_Aleph,IF($J21 = "No Work Package", "", $J21),DetailBudgetCategory_Aleph,$I21),IF(Budget_period="Quarterly",SUMIFS(INDIRECT(AM$9),DetailBudgetWPs_Aleph,IF($J21 = "No Work Package", "", $J21),DetailBudgetCategory_Aleph,$I21),IF(Budget_period="Annually",SUMIFS(INDIRECT(AM$10),DetailBudgetWPs_Aleph,IF($J21 = "No Work Package", "", $J21),DetailBudgetCategory_Aleph,$I21),""))))) / AM$6 * AM$7, 0), 0)</f>
        <v>0</v>
      </c>
      <c r="AN21" s="166">
        <f t="array" ref="AN21">IFERROR(IF(ROW()-16&lt;NoRowsBudget, IF($J21="Profit Margin",SUM(AN$16:AN20)*ProfitMargin,IF($J21="VAT",SUM(AN$16:AN20)*VAT,IF(Budget_period="Monthly",SUMIFS(INDIRECT(AN$8),DetailBudgetWPs_Aleph,IF($J21 = "No Work Package", "", $J21),DetailBudgetCategory_Aleph,$I21),IF(Budget_period="Quarterly",SUMIFS(INDIRECT(AN$9),DetailBudgetWPs_Aleph,IF($J21 = "No Work Package", "", $J21),DetailBudgetCategory_Aleph,$I21),IF(Budget_period="Annually",SUMIFS(INDIRECT(AN$10),DetailBudgetWPs_Aleph,IF($J21 = "No Work Package", "", $J21),DetailBudgetCategory_Aleph,$I21),""))))) / AN$6 * AN$7, 0), 0)</f>
        <v>0</v>
      </c>
      <c r="AO21" s="166">
        <f t="array" ref="AO21">IFERROR(IF(ROW()-16&lt;NoRowsBudget, IF($J21="Profit Margin",SUM(AO$16:AO20)*ProfitMargin,IF($J21="VAT",SUM(AO$16:AO20)*VAT,IF(Budget_period="Monthly",SUMIFS(INDIRECT(AO$8),DetailBudgetWPs_Aleph,IF($J21 = "No Work Package", "", $J21),DetailBudgetCategory_Aleph,$I21),IF(Budget_period="Quarterly",SUMIFS(INDIRECT(AO$9),DetailBudgetWPs_Aleph,IF($J21 = "No Work Package", "", $J21),DetailBudgetCategory_Aleph,$I21),IF(Budget_period="Annually",SUMIFS(INDIRECT(AO$10),DetailBudgetWPs_Aleph,IF($J21 = "No Work Package", "", $J21),DetailBudgetCategory_Aleph,$I21),""))))) / AO$6 * AO$7, 0), 0)</f>
        <v>0</v>
      </c>
      <c r="AP21" s="166">
        <f t="array" ref="AP21">IFERROR(IF(ROW()-16&lt;NoRowsBudget, IF($J21="Profit Margin",SUM(AP$16:AP20)*ProfitMargin,IF($J21="VAT",SUM(AP$16:AP20)*VAT,IF(Budget_period="Monthly",SUMIFS(INDIRECT(AP$8),DetailBudgetWPs_Aleph,IF($J21 = "No Work Package", "", $J21),DetailBudgetCategory_Aleph,$I21),IF(Budget_period="Quarterly",SUMIFS(INDIRECT(AP$9),DetailBudgetWPs_Aleph,IF($J21 = "No Work Package", "", $J21),DetailBudgetCategory_Aleph,$I21),IF(Budget_period="Annually",SUMIFS(INDIRECT(AP$10),DetailBudgetWPs_Aleph,IF($J21 = "No Work Package", "", $J21),DetailBudgetCategory_Aleph,$I21),""))))) / AP$6 * AP$7, 0), 0)</f>
        <v>0</v>
      </c>
      <c r="AQ21" s="166">
        <f t="array" ref="AQ21">IFERROR(IF(ROW()-16&lt;NoRowsBudget, IF($J21="Profit Margin",SUM(AQ$16:AQ20)*ProfitMargin,IF($J21="VAT",SUM(AQ$16:AQ20)*VAT,IF(Budget_period="Monthly",SUMIFS(INDIRECT(AQ$8),DetailBudgetWPs_Aleph,IF($J21 = "No Work Package", "", $J21),DetailBudgetCategory_Aleph,$I21),IF(Budget_period="Quarterly",SUMIFS(INDIRECT(AQ$9),DetailBudgetWPs_Aleph,IF($J21 = "No Work Package", "", $J21),DetailBudgetCategory_Aleph,$I21),IF(Budget_period="Annually",SUMIFS(INDIRECT(AQ$10),DetailBudgetWPs_Aleph,IF($J21 = "No Work Package", "", $J21),DetailBudgetCategory_Aleph,$I21),""))))) / AQ$6 * AQ$7, 0), 0)</f>
        <v>0</v>
      </c>
      <c r="AR21" s="166">
        <f t="array" ref="AR21">IFERROR(IF(ROW()-16&lt;NoRowsBudget, IF($J21="Profit Margin",SUM(AR$16:AR20)*ProfitMargin,IF($J21="VAT",SUM(AR$16:AR20)*VAT,IF(Budget_period="Monthly",SUMIFS(INDIRECT(AR$8),DetailBudgetWPs_Aleph,IF($J21 = "No Work Package", "", $J21),DetailBudgetCategory_Aleph,$I21),IF(Budget_period="Quarterly",SUMIFS(INDIRECT(AR$9),DetailBudgetWPs_Aleph,IF($J21 = "No Work Package", "", $J21),DetailBudgetCategory_Aleph,$I21),IF(Budget_period="Annually",SUMIFS(INDIRECT(AR$10),DetailBudgetWPs_Aleph,IF($J21 = "No Work Package", "", $J21),DetailBudgetCategory_Aleph,$I21),""))))) / AR$6 * AR$7, 0), 0)</f>
        <v>0</v>
      </c>
      <c r="AS21" s="166">
        <f t="array" ref="AS21">IFERROR(IF(ROW()-16&lt;NoRowsBudget, IF($J21="Profit Margin",SUM(AS$16:AS20)*ProfitMargin,IF($J21="VAT",SUM(AS$16:AS20)*VAT,IF(Budget_period="Monthly",SUMIFS(INDIRECT(AS$8),DetailBudgetWPs_Aleph,IF($J21 = "No Work Package", "", $J21),DetailBudgetCategory_Aleph,$I21),IF(Budget_period="Quarterly",SUMIFS(INDIRECT(AS$9),DetailBudgetWPs_Aleph,IF($J21 = "No Work Package", "", $J21),DetailBudgetCategory_Aleph,$I21),IF(Budget_period="Annually",SUMIFS(INDIRECT(AS$10),DetailBudgetWPs_Aleph,IF($J21 = "No Work Package", "", $J21),DetailBudgetCategory_Aleph,$I21),""))))) / AS$6 * AS$7, 0), 0)</f>
        <v>0</v>
      </c>
      <c r="AT21" s="166">
        <f t="array" ref="AT21">IFERROR(IF(ROW()-16&lt;NoRowsBudget, IF($J21="Profit Margin",SUM(AT$16:AT20)*ProfitMargin,IF($J21="VAT",SUM(AT$16:AT20)*VAT,IF(Budget_period="Monthly",SUMIFS(INDIRECT(AT$8),DetailBudgetWPs_Aleph,IF($J21 = "No Work Package", "", $J21),DetailBudgetCategory_Aleph,$I21),IF(Budget_period="Quarterly",SUMIFS(INDIRECT(AT$9),DetailBudgetWPs_Aleph,IF($J21 = "No Work Package", "", $J21),DetailBudgetCategory_Aleph,$I21),IF(Budget_period="Annually",SUMIFS(INDIRECT(AT$10),DetailBudgetWPs_Aleph,IF($J21 = "No Work Package", "", $J21),DetailBudgetCategory_Aleph,$I21),""))))) / AT$6 * AT$7, 0), 0)</f>
        <v>0</v>
      </c>
      <c r="AU21" s="166">
        <f t="array" ref="AU21">IFERROR(IF(ROW()-16&lt;NoRowsBudget, IF($J21="Profit Margin",SUM(AU$16:AU20)*ProfitMargin,IF($J21="VAT",SUM(AU$16:AU20)*VAT,IF(Budget_period="Monthly",SUMIFS(INDIRECT(AU$8),DetailBudgetWPs_Aleph,IF($J21 = "No Work Package", "", $J21),DetailBudgetCategory_Aleph,$I21),IF(Budget_period="Quarterly",SUMIFS(INDIRECT(AU$9),DetailBudgetWPs_Aleph,IF($J21 = "No Work Package", "", $J21),DetailBudgetCategory_Aleph,$I21),IF(Budget_period="Annually",SUMIFS(INDIRECT(AU$10),DetailBudgetWPs_Aleph,IF($J21 = "No Work Package", "", $J21),DetailBudgetCategory_Aleph,$I21),""))))) / AU$6 * AU$7, 0), 0)</f>
        <v>0</v>
      </c>
      <c r="AV21" s="166">
        <f t="array" ref="AV21">IFERROR(IF(ROW()-16&lt;NoRowsBudget, IF($J21="Profit Margin",SUM(AV$16:AV20)*ProfitMargin,IF($J21="VAT",SUM(AV$16:AV20)*VAT,IF(Budget_period="Monthly",SUMIFS(INDIRECT(AV$8),DetailBudgetWPs_Aleph,IF($J21 = "No Work Package", "", $J21),DetailBudgetCategory_Aleph,$I21),IF(Budget_period="Quarterly",SUMIFS(INDIRECT(AV$9),DetailBudgetWPs_Aleph,IF($J21 = "No Work Package", "", $J21),DetailBudgetCategory_Aleph,$I21),IF(Budget_period="Annually",SUMIFS(INDIRECT(AV$10),DetailBudgetWPs_Aleph,IF($J21 = "No Work Package", "", $J21),DetailBudgetCategory_Aleph,$I21),""))))) / AV$6 * AV$7, 0), 0)</f>
        <v>0</v>
      </c>
      <c r="AW21" s="166">
        <f t="array" ref="AW21">IFERROR(IF(ROW()-16&lt;NoRowsBudget, IF($J21="Profit Margin",SUM(AW$16:AW20)*ProfitMargin,IF($J21="VAT",SUM(AW$16:AW20)*VAT,IF(Budget_period="Monthly",SUMIFS(INDIRECT(AW$8),DetailBudgetWPs_Aleph,IF($J21 = "No Work Package", "", $J21),DetailBudgetCategory_Aleph,$I21),IF(Budget_period="Quarterly",SUMIFS(INDIRECT(AW$9),DetailBudgetWPs_Aleph,IF($J21 = "No Work Package", "", $J21),DetailBudgetCategory_Aleph,$I21),IF(Budget_period="Annually",SUMIFS(INDIRECT(AW$10),DetailBudgetWPs_Aleph,IF($J21 = "No Work Package", "", $J21),DetailBudgetCategory_Aleph,$I21),""))))) / AW$6 * AW$7, 0), 0)</f>
        <v>0</v>
      </c>
      <c r="AX21" s="166">
        <f t="array" ref="AX21">IFERROR(IF(ROW()-16&lt;NoRowsBudget, IF($J21="Profit Margin",SUM(AX$16:AX20)*ProfitMargin,IF($J21="VAT",SUM(AX$16:AX20)*VAT,IF(Budget_period="Monthly",SUMIFS(INDIRECT(AX$8),DetailBudgetWPs_Aleph,IF($J21 = "No Work Package", "", $J21),DetailBudgetCategory_Aleph,$I21),IF(Budget_period="Quarterly",SUMIFS(INDIRECT(AX$9),DetailBudgetWPs_Aleph,IF($J21 = "No Work Package", "", $J21),DetailBudgetCategory_Aleph,$I21),IF(Budget_period="Annually",SUMIFS(INDIRECT(AX$10),DetailBudgetWPs_Aleph,IF($J21 = "No Work Package", "", $J21),DetailBudgetCategory_Aleph,$I21),""))))) / AX$6 * AX$7, 0), 0)</f>
        <v>0</v>
      </c>
      <c r="AY21" s="166">
        <f t="array" ref="AY21">IFERROR(IF(ROW()-16&lt;NoRowsBudget, IF($J21="Profit Margin",SUM(AY$16:AY20)*ProfitMargin,IF($J21="VAT",SUM(AY$16:AY20)*VAT,IF(Budget_period="Monthly",SUMIFS(INDIRECT(AY$8),DetailBudgetWPs_Aleph,IF($J21 = "No Work Package", "", $J21),DetailBudgetCategory_Aleph,$I21),IF(Budget_period="Quarterly",SUMIFS(INDIRECT(AY$9),DetailBudgetWPs_Aleph,IF($J21 = "No Work Package", "", $J21),DetailBudgetCategory_Aleph,$I21),IF(Budget_period="Annually",SUMIFS(INDIRECT(AY$10),DetailBudgetWPs_Aleph,IF($J21 = "No Work Package", "", $J21),DetailBudgetCategory_Aleph,$I21),""))))) / AY$6 * AY$7, 0), 0)</f>
        <v>0</v>
      </c>
      <c r="AZ21" s="166">
        <f t="array" ref="AZ21">IFERROR(IF(ROW()-16&lt;NoRowsBudget, IF($J21="Profit Margin",SUM(AZ$16:AZ20)*ProfitMargin,IF($J21="VAT",SUM(AZ$16:AZ20)*VAT,IF(Budget_period="Monthly",SUMIFS(INDIRECT(AZ$8),DetailBudgetWPs_Aleph,IF($J21 = "No Work Package", "", $J21),DetailBudgetCategory_Aleph,$I21),IF(Budget_period="Quarterly",SUMIFS(INDIRECT(AZ$9),DetailBudgetWPs_Aleph,IF($J21 = "No Work Package", "", $J21),DetailBudgetCategory_Aleph,$I21),IF(Budget_period="Annually",SUMIFS(INDIRECT(AZ$10),DetailBudgetWPs_Aleph,IF($J21 = "No Work Package", "", $J21),DetailBudgetCategory_Aleph,$I21),""))))) / AZ$6 * AZ$7, 0), 0)</f>
        <v>0</v>
      </c>
      <c r="BA21" s="166">
        <f t="array" ref="BA21">IFERROR(IF(ROW()-16&lt;NoRowsBudget, IF($J21="Profit Margin",SUM(BA$16:BA20)*ProfitMargin,IF($J21="VAT",SUM(BA$16:BA20)*VAT,IF(Budget_period="Monthly",SUMIFS(INDIRECT(BA$8),DetailBudgetWPs_Aleph,IF($J21 = "No Work Package", "", $J21),DetailBudgetCategory_Aleph,$I21),IF(Budget_period="Quarterly",SUMIFS(INDIRECT(BA$9),DetailBudgetWPs_Aleph,IF($J21 = "No Work Package", "", $J21),DetailBudgetCategory_Aleph,$I21),IF(Budget_period="Annually",SUMIFS(INDIRECT(BA$10),DetailBudgetWPs_Aleph,IF($J21 = "No Work Package", "", $J21),DetailBudgetCategory_Aleph,$I21),""))))) / BA$6 * BA$7, 0), 0)</f>
        <v>0</v>
      </c>
      <c r="BB21" s="166">
        <f t="array" ref="BB21">IFERROR(IF(ROW()-16&lt;NoRowsBudget, IF($J21="Profit Margin",SUM(BB$16:BB20)*ProfitMargin,IF($J21="VAT",SUM(BB$16:BB20)*VAT,IF(Budget_period="Monthly",SUMIFS(INDIRECT(BB$8),DetailBudgetWPs_Aleph,IF($J21 = "No Work Package", "", $J21),DetailBudgetCategory_Aleph,$I21),IF(Budget_period="Quarterly",SUMIFS(INDIRECT(BB$9),DetailBudgetWPs_Aleph,IF($J21 = "No Work Package", "", $J21),DetailBudgetCategory_Aleph,$I21),IF(Budget_period="Annually",SUMIFS(INDIRECT(BB$10),DetailBudgetWPs_Aleph,IF($J21 = "No Work Package", "", $J21),DetailBudgetCategory_Aleph,$I21),""))))) / BB$6 * BB$7, 0), 0)</f>
        <v>0</v>
      </c>
      <c r="BC21" s="166">
        <f t="array" ref="BC21">IFERROR(IF(ROW()-16&lt;NoRowsBudget, IF($J21="Profit Margin",SUM(BC$16:BC20)*ProfitMargin,IF($J21="VAT",SUM(BC$16:BC20)*VAT,IF(Budget_period="Monthly",SUMIFS(INDIRECT(BC$8),DetailBudgetWPs_Aleph,IF($J21 = "No Work Package", "", $J21),DetailBudgetCategory_Aleph,$I21),IF(Budget_period="Quarterly",SUMIFS(INDIRECT(BC$9),DetailBudgetWPs_Aleph,IF($J21 = "No Work Package", "", $J21),DetailBudgetCategory_Aleph,$I21),IF(Budget_period="Annually",SUMIFS(INDIRECT(BC$10),DetailBudgetWPs_Aleph,IF($J21 = "No Work Package", "", $J21),DetailBudgetCategory_Aleph,$I21),""))))) / BC$6 * BC$7, 0), 0)</f>
        <v>0</v>
      </c>
      <c r="BD21" s="166">
        <f t="array" ref="BD21">IFERROR(IF(ROW()-16&lt;NoRowsBudget, IF($J21="Profit Margin",SUM(BD$16:BD20)*ProfitMargin,IF($J21="VAT",SUM(BD$16:BD20)*VAT,IF(Budget_period="Monthly",SUMIFS(INDIRECT(BD$8),DetailBudgetWPs_Aleph,IF($J21 = "No Work Package", "", $J21),DetailBudgetCategory_Aleph,$I21),IF(Budget_period="Quarterly",SUMIFS(INDIRECT(BD$9),DetailBudgetWPs_Aleph,IF($J21 = "No Work Package", "", $J21),DetailBudgetCategory_Aleph,$I21),IF(Budget_period="Annually",SUMIFS(INDIRECT(BD$10),DetailBudgetWPs_Aleph,IF($J21 = "No Work Package", "", $J21),DetailBudgetCategory_Aleph,$I21),""))))) / BD$6 * BD$7, 0), 0)</f>
        <v>0</v>
      </c>
      <c r="BE21" s="166">
        <f t="array" ref="BE21">IFERROR(IF(ROW()-16&lt;NoRowsBudget, IF($J21="Profit Margin",SUM(BE$16:BE20)*ProfitMargin,IF($J21="VAT",SUM(BE$16:BE20)*VAT,IF(Budget_period="Monthly",SUMIFS(INDIRECT(BE$8),DetailBudgetWPs_Aleph,IF($J21 = "No Work Package", "", $J21),DetailBudgetCategory_Aleph,$I21),IF(Budget_period="Quarterly",SUMIFS(INDIRECT(BE$9),DetailBudgetWPs_Aleph,IF($J21 = "No Work Package", "", $J21),DetailBudgetCategory_Aleph,$I21),IF(Budget_period="Annually",SUMIFS(INDIRECT(BE$10),DetailBudgetWPs_Aleph,IF($J21 = "No Work Package", "", $J21),DetailBudgetCategory_Aleph,$I21),""))))) / BE$6 * BE$7, 0), 0)</f>
        <v>0</v>
      </c>
      <c r="BF21" s="166">
        <f t="array" ref="BF21">IFERROR(IF(ROW()-16&lt;NoRowsBudget, IF($J21="Profit Margin",SUM(BF$16:BF20)*ProfitMargin,IF($J21="VAT",SUM(BF$16:BF20)*VAT,IF(Budget_period="Monthly",SUMIFS(INDIRECT(BF$8),DetailBudgetWPs_Aleph,IF($J21 = "No Work Package", "", $J21),DetailBudgetCategory_Aleph,$I21),IF(Budget_period="Quarterly",SUMIFS(INDIRECT(BF$9),DetailBudgetWPs_Aleph,IF($J21 = "No Work Package", "", $J21),DetailBudgetCategory_Aleph,$I21),IF(Budget_period="Annually",SUMIFS(INDIRECT(BF$10),DetailBudgetWPs_Aleph,IF($J21 = "No Work Package", "", $J21),DetailBudgetCategory_Aleph,$I21),""))))) / BF$6 * BF$7, 0), 0)</f>
        <v>0</v>
      </c>
      <c r="BG21" s="166">
        <f t="array" ref="BG21">IFERROR(IF(ROW()-16&lt;NoRowsBudget, IF($J21="Profit Margin",SUM(BG$16:BG20)*ProfitMargin,IF($J21="VAT",SUM(BG$16:BG20)*VAT,IF(Budget_period="Monthly",SUMIFS(INDIRECT(BG$8),DetailBudgetWPs_Aleph,IF($J21 = "No Work Package", "", $J21),DetailBudgetCategory_Aleph,$I21),IF(Budget_period="Quarterly",SUMIFS(INDIRECT(BG$9),DetailBudgetWPs_Aleph,IF($J21 = "No Work Package", "", $J21),DetailBudgetCategory_Aleph,$I21),IF(Budget_period="Annually",SUMIFS(INDIRECT(BG$10),DetailBudgetWPs_Aleph,IF($J21 = "No Work Package", "", $J21),DetailBudgetCategory_Aleph,$I21),""))))) / BG$6 * BG$7, 0), 0)</f>
        <v>0</v>
      </c>
      <c r="BH21" s="166">
        <f t="array" ref="BH21">IFERROR(IF(ROW()-16&lt;NoRowsBudget, IF($J21="Profit Margin",SUM(BH$16:BH20)*ProfitMargin,IF($J21="VAT",SUM(BH$16:BH20)*VAT,IF(Budget_period="Monthly",SUMIFS(INDIRECT(BH$8),DetailBudgetWPs_Aleph,IF($J21 = "No Work Package", "", $J21),DetailBudgetCategory_Aleph,$I21),IF(Budget_period="Quarterly",SUMIFS(INDIRECT(BH$9),DetailBudgetWPs_Aleph,IF($J21 = "No Work Package", "", $J21),DetailBudgetCategory_Aleph,$I21),IF(Budget_period="Annually",SUMIFS(INDIRECT(BH$10),DetailBudgetWPs_Aleph,IF($J21 = "No Work Package", "", $J21),DetailBudgetCategory_Aleph,$I21),""))))) / BH$6 * BH$7, 0), 0)</f>
        <v>0</v>
      </c>
      <c r="BI21" s="166">
        <f t="array" ref="BI21">IFERROR(IF(ROW()-16&lt;NoRowsBudget, IF($J21="Profit Margin",SUM(BI$16:BI20)*ProfitMargin,IF($J21="VAT",SUM(BI$16:BI20)*VAT,IF(Budget_period="Monthly",SUMIFS(INDIRECT(BI$8),DetailBudgetWPs_Aleph,IF($J21 = "No Work Package", "", $J21),DetailBudgetCategory_Aleph,$I21),IF(Budget_period="Quarterly",SUMIFS(INDIRECT(BI$9),DetailBudgetWPs_Aleph,IF($J21 = "No Work Package", "", $J21),DetailBudgetCategory_Aleph,$I21),IF(Budget_period="Annually",SUMIFS(INDIRECT(BI$10),DetailBudgetWPs_Aleph,IF($J21 = "No Work Package", "", $J21),DetailBudgetCategory_Aleph,$I21),""))))) / BI$6 * BI$7, 0), 0)</f>
        <v>0</v>
      </c>
      <c r="BJ21" s="166">
        <f t="array" ref="BJ21">IFERROR(IF(ROW()-16&lt;NoRowsBudget, IF($J21="Profit Margin",SUM(BJ$16:BJ20)*ProfitMargin,IF($J21="VAT",SUM(BJ$16:BJ20)*VAT,IF(Budget_period="Monthly",SUMIFS(INDIRECT(BJ$8),DetailBudgetWPs_Aleph,IF($J21 = "No Work Package", "", $J21),DetailBudgetCategory_Aleph,$I21),IF(Budget_period="Quarterly",SUMIFS(INDIRECT(BJ$9),DetailBudgetWPs_Aleph,IF($J21 = "No Work Package", "", $J21),DetailBudgetCategory_Aleph,$I21),IF(Budget_period="Annually",SUMIFS(INDIRECT(BJ$10),DetailBudgetWPs_Aleph,IF($J21 = "No Work Package", "", $J21),DetailBudgetCategory_Aleph,$I21),""))))) / BJ$6 * BJ$7, 0), 0)</f>
        <v>0</v>
      </c>
      <c r="BK21" s="166">
        <f t="array" ref="BK21">IFERROR(IF(ROW()-16&lt;NoRowsBudget, IF($J21="Profit Margin",SUM(BK$16:BK20)*ProfitMargin,IF($J21="VAT",SUM(BK$16:BK20)*VAT,IF(Budget_period="Monthly",SUMIFS(INDIRECT(BK$8),DetailBudgetWPs_Aleph,IF($J21 = "No Work Package", "", $J21),DetailBudgetCategory_Aleph,$I21),IF(Budget_period="Quarterly",SUMIFS(INDIRECT(BK$9),DetailBudgetWPs_Aleph,IF($J21 = "No Work Package", "", $J21),DetailBudgetCategory_Aleph,$I21),IF(Budget_period="Annually",SUMIFS(INDIRECT(BK$10),DetailBudgetWPs_Aleph,IF($J21 = "No Work Package", "", $J21),DetailBudgetCategory_Aleph,$I21),""))))) / BK$6 * BK$7, 0), 0)</f>
        <v>0</v>
      </c>
      <c r="BL21" s="166">
        <f t="array" ref="BL21">IFERROR(IF(ROW()-16&lt;NoRowsBudget, IF($J21="Profit Margin",SUM(BL$16:BL20)*ProfitMargin,IF($J21="VAT",SUM(BL$16:BL20)*VAT,IF(Budget_period="Monthly",SUMIFS(INDIRECT(BL$8),DetailBudgetWPs_Aleph,IF($J21 = "No Work Package", "", $J21),DetailBudgetCategory_Aleph,$I21),IF(Budget_period="Quarterly",SUMIFS(INDIRECT(BL$9),DetailBudgetWPs_Aleph,IF($J21 = "No Work Package", "", $J21),DetailBudgetCategory_Aleph,$I21),IF(Budget_period="Annually",SUMIFS(INDIRECT(BL$10),DetailBudgetWPs_Aleph,IF($J21 = "No Work Package", "", $J21),DetailBudgetCategory_Aleph,$I21),""))))) / BL$6 * BL$7, 0), 0)</f>
        <v>0</v>
      </c>
      <c r="BM21" s="166">
        <f t="array" ref="BM21">IFERROR(IF(ROW()-16&lt;NoRowsBudget, IF($J21="Profit Margin",SUM(BM$16:BM20)*ProfitMargin,IF($J21="VAT",SUM(BM$16:BM20)*VAT,IF(Budget_period="Monthly",SUMIFS(INDIRECT(BM$8),DetailBudgetWPs_Aleph,IF($J21 = "No Work Package", "", $J21),DetailBudgetCategory_Aleph,$I21),IF(Budget_period="Quarterly",SUMIFS(INDIRECT(BM$9),DetailBudgetWPs_Aleph,IF($J21 = "No Work Package", "", $J21),DetailBudgetCategory_Aleph,$I21),IF(Budget_period="Annually",SUMIFS(INDIRECT(BM$10),DetailBudgetWPs_Aleph,IF($J21 = "No Work Package", "", $J21),DetailBudgetCategory_Aleph,$I21),""))))) / BM$6 * BM$7, 0), 0)</f>
        <v>0</v>
      </c>
      <c r="BN21" s="166">
        <f t="array" ref="BN21">IFERROR(IF(ROW()-16&lt;NoRowsBudget, IF($J21="Profit Margin",SUM(BN$16:BN20)*ProfitMargin,IF($J21="VAT",SUM(BN$16:BN20)*VAT,IF(Budget_period="Monthly",SUMIFS(INDIRECT(BN$8),DetailBudgetWPs_Aleph,IF($J21 = "No Work Package", "", $J21),DetailBudgetCategory_Aleph,$I21),IF(Budget_period="Quarterly",SUMIFS(INDIRECT(BN$9),DetailBudgetWPs_Aleph,IF($J21 = "No Work Package", "", $J21),DetailBudgetCategory_Aleph,$I21),IF(Budget_period="Annually",SUMIFS(INDIRECT(BN$10),DetailBudgetWPs_Aleph,IF($J21 = "No Work Package", "", $J21),DetailBudgetCategory_Aleph,$I21),""))))) / BN$6 * BN$7, 0), 0)</f>
        <v>0</v>
      </c>
      <c r="BO21" s="166">
        <f t="array" ref="BO21">IFERROR(IF(ROW()-16&lt;NoRowsBudget, IF($J21="Profit Margin",SUM(BO$16:BO20)*ProfitMargin,IF($J21="VAT",SUM(BO$16:BO20)*VAT,IF(Budget_period="Monthly",SUMIFS(INDIRECT(BO$8),DetailBudgetWPs_Aleph,IF($J21 = "No Work Package", "", $J21),DetailBudgetCategory_Aleph,$I21),IF(Budget_period="Quarterly",SUMIFS(INDIRECT(BO$9),DetailBudgetWPs_Aleph,IF($J21 = "No Work Package", "", $J21),DetailBudgetCategory_Aleph,$I21),IF(Budget_period="Annually",SUMIFS(INDIRECT(BO$10),DetailBudgetWPs_Aleph,IF($J21 = "No Work Package", "", $J21),DetailBudgetCategory_Aleph,$I21),""))))) / BO$6 * BO$7, 0), 0)</f>
        <v>0</v>
      </c>
      <c r="BP21" s="166">
        <f t="array" ref="BP21">IFERROR(IF(ROW()-16&lt;NoRowsBudget, IF($J21="Profit Margin",SUM(BP$16:BP20)*ProfitMargin,IF($J21="VAT",SUM(BP$16:BP20)*VAT,IF(Budget_period="Monthly",SUMIFS(INDIRECT(BP$8),DetailBudgetWPs_Aleph,IF($J21 = "No Work Package", "", $J21),DetailBudgetCategory_Aleph,$I21),IF(Budget_period="Quarterly",SUMIFS(INDIRECT(BP$9),DetailBudgetWPs_Aleph,IF($J21 = "No Work Package", "", $J21),DetailBudgetCategory_Aleph,$I21),IF(Budget_period="Annually",SUMIFS(INDIRECT(BP$10),DetailBudgetWPs_Aleph,IF($J21 = "No Work Package", "", $J21),DetailBudgetCategory_Aleph,$I21),""))))) / BP$6 * BP$7, 0), 0)</f>
        <v>0</v>
      </c>
      <c r="BQ21" s="166">
        <f t="array" ref="BQ21">IFERROR(IF(ROW()-16&lt;NoRowsBudget, IF($J21="Profit Margin",SUM(BQ$16:BQ20)*ProfitMargin,IF($J21="VAT",SUM(BQ$16:BQ20)*VAT,IF(Budget_period="Monthly",SUMIFS(INDIRECT(BQ$8),DetailBudgetWPs_Aleph,IF($J21 = "No Work Package", "", $J21),DetailBudgetCategory_Aleph,$I21),IF(Budget_period="Quarterly",SUMIFS(INDIRECT(BQ$9),DetailBudgetWPs_Aleph,IF($J21 = "No Work Package", "", $J21),DetailBudgetCategory_Aleph,$I21),IF(Budget_period="Annually",SUMIFS(INDIRECT(BQ$10),DetailBudgetWPs_Aleph,IF($J21 = "No Work Package", "", $J21),DetailBudgetCategory_Aleph,$I21),""))))) / BQ$6 * BQ$7, 0), 0)</f>
        <v>0</v>
      </c>
      <c r="BR21" s="166">
        <f t="array" ref="BR21">IFERROR(IF(ROW()-16&lt;NoRowsBudget, IF($J21="Profit Margin",SUM(BR$16:BR20)*ProfitMargin,IF($J21="VAT",SUM(BR$16:BR20)*VAT,IF(Budget_period="Monthly",SUMIFS(INDIRECT(BR$8),DetailBudgetWPs_Aleph,IF($J21 = "No Work Package", "", $J21),DetailBudgetCategory_Aleph,$I21),IF(Budget_period="Quarterly",SUMIFS(INDIRECT(BR$9),DetailBudgetWPs_Aleph,IF($J21 = "No Work Package", "", $J21),DetailBudgetCategory_Aleph,$I21),IF(Budget_period="Annually",SUMIFS(INDIRECT(BR$10),DetailBudgetWPs_Aleph,IF($J21 = "No Work Package", "", $J21),DetailBudgetCategory_Aleph,$I21),""))))) / BR$6 * BR$7, 0), 0)</f>
        <v>0</v>
      </c>
      <c r="BS21" s="166">
        <f t="array" ref="BS21">IFERROR(IF(ROW()-16&lt;NoRowsBudget, IF($J21="Profit Margin",SUM(BS$16:BS20)*ProfitMargin,IF($J21="VAT",SUM(BS$16:BS20)*VAT,IF(Budget_period="Monthly",SUMIFS(INDIRECT(BS$8),DetailBudgetWPs_Aleph,IF($J21 = "No Work Package", "", $J21),DetailBudgetCategory_Aleph,$I21),IF(Budget_period="Quarterly",SUMIFS(INDIRECT(BS$9),DetailBudgetWPs_Aleph,IF($J21 = "No Work Package", "", $J21),DetailBudgetCategory_Aleph,$I21),IF(Budget_period="Annually",SUMIFS(INDIRECT(BS$10),DetailBudgetWPs_Aleph,IF($J21 = "No Work Package", "", $J21),DetailBudgetCategory_Aleph,$I21),""))))) / BS$6 * BS$7, 0), 0)</f>
        <v>0</v>
      </c>
    </row>
    <row r="22" ht="15.75" customHeight="1">
      <c r="A22" s="114"/>
      <c r="B22" s="15" t="str">
        <f>IF(ROW()-16&lt;NoRowsBudget,OrgName,"")</f>
        <v>University/Company XYZ</v>
      </c>
      <c r="C22" s="15" t="str">
        <f>IF(ROW()-16&lt;NoRowsBudget,ProjectName,"")</f>
        <v>Project 1</v>
      </c>
      <c r="D22" s="15" t="str">
        <f>IF(ROW()-16&lt;NoRowsBudget,ProjectRef,"")</f>
        <v/>
      </c>
      <c r="E22" s="15" t="str">
        <f>IF(ROW()-16&lt;NoRowsBudget,ApplicationID,"")</f>
        <v/>
      </c>
      <c r="F22" s="15" t="str">
        <f>IF(ROW()-16&lt;NoRowsBudget,Version,"")</f>
        <v>Initial agreement</v>
      </c>
      <c r="G22" s="164">
        <f>IF(ROW()-16&lt;NoRowsBudget,StartDate,"")</f>
        <v>45901</v>
      </c>
      <c r="H22" s="164">
        <f>IF(ROW()-16&lt;NoRowsBudget,EndDate,"")</f>
        <v>47726</v>
      </c>
      <c r="I22" s="15" t="str">
        <f t="array" ref="I22">IF(ROW()-16&lt;(NoRowsBudget-3),INDEX(CostCategories,CEILING((ROW()-15)/NoWPs,1)),IF(ROW()-16=NoRowsBudget-3,"Overheads",IF(ROW()-16=NoRowsBudget-2,"Profit Margin",IF(ROW()-16=NoRowsBudget-1,"VAT",""))))</f>
        <v>Overheads</v>
      </c>
      <c r="J22" s="15" t="str">
        <f t="array" ref="J22">IF(ROW()-16&lt;NoRowsBudget-3,INDEX(WPUnique,,MOD(ROW()-16,NoWPs)+1),IF(ROW()-16=NoRowsBudget-3,"Overheads",IF(ROW()-16=NoRowsBudget-2,"Profit Margin",IF(ROW()-16=NoRowsBudget-1,"VAT",""))))</f>
        <v>Overheads</v>
      </c>
      <c r="K22" s="172" t="str">
        <f>IFERROR(IF(OR($J22="Indirect Cost",$J22="VAT",$J22="Profit Margin"),"",VLOOKUP(J22,'1. Basic Info'!$B$40:$C$52,2,FALSE)),BudgetExport!J22)</f>
        <v>Overheads</v>
      </c>
      <c r="L22" s="166">
        <f t="array" ref="L22">IFERROR(IF(ROW()-16&lt;NoRowsBudget, IF($J22="Profit Margin",SUM(L$16:L21)*ProfitMargin,IF($J22="VAT",SUM(L$16:L21)*VAT,IF(Budget_period="Monthly",SUMIFS(INDIRECT(L$8),DetailBudgetWPs_Aleph,IF($J22 = "No Work Package", "", $J22),DetailBudgetCategory_Aleph,$I22),IF(Budget_period="Quarterly",SUMIFS(INDIRECT(L$9),DetailBudgetWPs_Aleph,IF($J22 = "No Work Package", "", $J22),DetailBudgetCategory_Aleph,$I22),IF(Budget_period="Annually",SUMIFS(INDIRECT(L$10),DetailBudgetWPs_Aleph,IF($J22 = "No Work Package", "", $J22),DetailBudgetCategory_Aleph,$I22),""))))) / L$6 * L$7, 0), 0)</f>
        <v>0</v>
      </c>
      <c r="M22" s="166">
        <f t="array" ref="M22">IFERROR(IF(ROW()-16&lt;NoRowsBudget, IF($J22="Profit Margin",SUM(M$16:M21)*ProfitMargin,IF($J22="VAT",SUM(M$16:M21)*VAT,IF(Budget_period="Monthly",SUMIFS(INDIRECT(M$8),DetailBudgetWPs_Aleph,IF($J22 = "No Work Package", "", $J22),DetailBudgetCategory_Aleph,$I22),IF(Budget_period="Quarterly",SUMIFS(INDIRECT(M$9),DetailBudgetWPs_Aleph,IF($J22 = "No Work Package", "", $J22),DetailBudgetCategory_Aleph,$I22),IF(Budget_period="Annually",SUMIFS(INDIRECT(M$10),DetailBudgetWPs_Aleph,IF($J22 = "No Work Package", "", $J22),DetailBudgetCategory_Aleph,$I22),""))))) / M$6 * M$7, 0), 0)</f>
        <v>0</v>
      </c>
      <c r="N22" s="166">
        <f t="array" ref="N22">IFERROR(IF(ROW()-16&lt;NoRowsBudget, IF($J22="Profit Margin",SUM(N$16:N21)*ProfitMargin,IF($J22="VAT",SUM(N$16:N21)*VAT,IF(Budget_period="Monthly",SUMIFS(INDIRECT(N$8),DetailBudgetWPs_Aleph,IF($J22 = "No Work Package", "", $J22),DetailBudgetCategory_Aleph,$I22),IF(Budget_period="Quarterly",SUMIFS(INDIRECT(N$9),DetailBudgetWPs_Aleph,IF($J22 = "No Work Package", "", $J22),DetailBudgetCategory_Aleph,$I22),IF(Budget_period="Annually",SUMIFS(INDIRECT(N$10),DetailBudgetWPs_Aleph,IF($J22 = "No Work Package", "", $J22),DetailBudgetCategory_Aleph,$I22),""))))) / N$6 * N$7, 0), 0)</f>
        <v>0</v>
      </c>
      <c r="O22" s="166">
        <f t="array" ref="O22">IFERROR(IF(ROW()-16&lt;NoRowsBudget, IF($J22="Profit Margin",SUM(O$16:O21)*ProfitMargin,IF($J22="VAT",SUM(O$16:O21)*VAT,IF(Budget_period="Monthly",SUMIFS(INDIRECT(O$8),DetailBudgetWPs_Aleph,IF($J22 = "No Work Package", "", $J22),DetailBudgetCategory_Aleph,$I22),IF(Budget_period="Quarterly",SUMIFS(INDIRECT(O$9),DetailBudgetWPs_Aleph,IF($J22 = "No Work Package", "", $J22),DetailBudgetCategory_Aleph,$I22),IF(Budget_period="Annually",SUMIFS(INDIRECT(O$10),DetailBudgetWPs_Aleph,IF($J22 = "No Work Package", "", $J22),DetailBudgetCategory_Aleph,$I22),""))))) / O$6 * O$7, 0), 0)</f>
        <v>0</v>
      </c>
      <c r="P22" s="166">
        <f t="array" ref="P22">IFERROR(IF(ROW()-16&lt;NoRowsBudget, IF($J22="Profit Margin",SUM(P$16:P21)*ProfitMargin,IF($J22="VAT",SUM(P$16:P21)*VAT,IF(Budget_period="Monthly",SUMIFS(INDIRECT(P$8),DetailBudgetWPs_Aleph,IF($J22 = "No Work Package", "", $J22),DetailBudgetCategory_Aleph,$I22),IF(Budget_period="Quarterly",SUMIFS(INDIRECT(P$9),DetailBudgetWPs_Aleph,IF($J22 = "No Work Package", "", $J22),DetailBudgetCategory_Aleph,$I22),IF(Budget_period="Annually",SUMIFS(INDIRECT(P$10),DetailBudgetWPs_Aleph,IF($J22 = "No Work Package", "", $J22),DetailBudgetCategory_Aleph,$I22),""))))) / P$6 * P$7, 0), 0)</f>
        <v>0</v>
      </c>
      <c r="Q22" s="166">
        <f t="array" ref="Q22">IFERROR(IF(ROW()-16&lt;NoRowsBudget, IF($J22="Profit Margin",SUM(Q$16:Q21)*ProfitMargin,IF($J22="VAT",SUM(Q$16:Q21)*VAT,IF(Budget_period="Monthly",SUMIFS(INDIRECT(Q$8),DetailBudgetWPs_Aleph,IF($J22 = "No Work Package", "", $J22),DetailBudgetCategory_Aleph,$I22),IF(Budget_period="Quarterly",SUMIFS(INDIRECT(Q$9),DetailBudgetWPs_Aleph,IF($J22 = "No Work Package", "", $J22),DetailBudgetCategory_Aleph,$I22),IF(Budget_period="Annually",SUMIFS(INDIRECT(Q$10),DetailBudgetWPs_Aleph,IF($J22 = "No Work Package", "", $J22),DetailBudgetCategory_Aleph,$I22),""))))) / Q$6 * Q$7, 0), 0)</f>
        <v>0</v>
      </c>
      <c r="R22" s="166">
        <f t="array" ref="R22">IFERROR(IF(ROW()-16&lt;NoRowsBudget, IF($J22="Profit Margin",SUM(R$16:R21)*ProfitMargin,IF($J22="VAT",SUM(R$16:R21)*VAT,IF(Budget_period="Monthly",SUMIFS(INDIRECT(R$8),DetailBudgetWPs_Aleph,IF($J22 = "No Work Package", "", $J22),DetailBudgetCategory_Aleph,$I22),IF(Budget_period="Quarterly",SUMIFS(INDIRECT(R$9),DetailBudgetWPs_Aleph,IF($J22 = "No Work Package", "", $J22),DetailBudgetCategory_Aleph,$I22),IF(Budget_period="Annually",SUMIFS(INDIRECT(R$10),DetailBudgetWPs_Aleph,IF($J22 = "No Work Package", "", $J22),DetailBudgetCategory_Aleph,$I22),""))))) / R$6 * R$7, 0), 0)</f>
        <v>0</v>
      </c>
      <c r="S22" s="166">
        <f t="array" ref="S22">IFERROR(IF(ROW()-16&lt;NoRowsBudget, IF($J22="Profit Margin",SUM(S$16:S21)*ProfitMargin,IF($J22="VAT",SUM(S$16:S21)*VAT,IF(Budget_period="Monthly",SUMIFS(INDIRECT(S$8),DetailBudgetWPs_Aleph,IF($J22 = "No Work Package", "", $J22),DetailBudgetCategory_Aleph,$I22),IF(Budget_period="Quarterly",SUMIFS(INDIRECT(S$9),DetailBudgetWPs_Aleph,IF($J22 = "No Work Package", "", $J22),DetailBudgetCategory_Aleph,$I22),IF(Budget_period="Annually",SUMIFS(INDIRECT(S$10),DetailBudgetWPs_Aleph,IF($J22 = "No Work Package", "", $J22),DetailBudgetCategory_Aleph,$I22),""))))) / S$6 * S$7, 0), 0)</f>
        <v>0</v>
      </c>
      <c r="T22" s="166">
        <f t="array" ref="T22">IFERROR(IF(ROW()-16&lt;NoRowsBudget, IF($J22="Profit Margin",SUM(T$16:T21)*ProfitMargin,IF($J22="VAT",SUM(T$16:T21)*VAT,IF(Budget_period="Monthly",SUMIFS(INDIRECT(T$8),DetailBudgetWPs_Aleph,IF($J22 = "No Work Package", "", $J22),DetailBudgetCategory_Aleph,$I22),IF(Budget_period="Quarterly",SUMIFS(INDIRECT(T$9),DetailBudgetWPs_Aleph,IF($J22 = "No Work Package", "", $J22),DetailBudgetCategory_Aleph,$I22),IF(Budget_period="Annually",SUMIFS(INDIRECT(T$10),DetailBudgetWPs_Aleph,IF($J22 = "No Work Package", "", $J22),DetailBudgetCategory_Aleph,$I22),""))))) / T$6 * T$7, 0), 0)</f>
        <v>0</v>
      </c>
      <c r="U22" s="166">
        <f t="array" ref="U22">IFERROR(IF(ROW()-16&lt;NoRowsBudget, IF($J22="Profit Margin",SUM(U$16:U21)*ProfitMargin,IF($J22="VAT",SUM(U$16:U21)*VAT,IF(Budget_period="Monthly",SUMIFS(INDIRECT(U$8),DetailBudgetWPs_Aleph,IF($J22 = "No Work Package", "", $J22),DetailBudgetCategory_Aleph,$I22),IF(Budget_period="Quarterly",SUMIFS(INDIRECT(U$9),DetailBudgetWPs_Aleph,IF($J22 = "No Work Package", "", $J22),DetailBudgetCategory_Aleph,$I22),IF(Budget_period="Annually",SUMIFS(INDIRECT(U$10),DetailBudgetWPs_Aleph,IF($J22 = "No Work Package", "", $J22),DetailBudgetCategory_Aleph,$I22),""))))) / U$6 * U$7, 0), 0)</f>
        <v>0</v>
      </c>
      <c r="V22" s="166">
        <f t="array" ref="V22">IFERROR(IF(ROW()-16&lt;NoRowsBudget, IF($J22="Profit Margin",SUM(V$16:V21)*ProfitMargin,IF($J22="VAT",SUM(V$16:V21)*VAT,IF(Budget_period="Monthly",SUMIFS(INDIRECT(V$8),DetailBudgetWPs_Aleph,IF($J22 = "No Work Package", "", $J22),DetailBudgetCategory_Aleph,$I22),IF(Budget_period="Quarterly",SUMIFS(INDIRECT(V$9),DetailBudgetWPs_Aleph,IF($J22 = "No Work Package", "", $J22),DetailBudgetCategory_Aleph,$I22),IF(Budget_period="Annually",SUMIFS(INDIRECT(V$10),DetailBudgetWPs_Aleph,IF($J22 = "No Work Package", "", $J22),DetailBudgetCategory_Aleph,$I22),""))))) / V$6 * V$7, 0), 0)</f>
        <v>0</v>
      </c>
      <c r="W22" s="166">
        <f t="array" ref="W22">IFERROR(IF(ROW()-16&lt;NoRowsBudget, IF($J22="Profit Margin",SUM(W$16:W21)*ProfitMargin,IF($J22="VAT",SUM(W$16:W21)*VAT,IF(Budget_period="Monthly",SUMIFS(INDIRECT(W$8),DetailBudgetWPs_Aleph,IF($J22 = "No Work Package", "", $J22),DetailBudgetCategory_Aleph,$I22),IF(Budget_period="Quarterly",SUMIFS(INDIRECT(W$9),DetailBudgetWPs_Aleph,IF($J22 = "No Work Package", "", $J22),DetailBudgetCategory_Aleph,$I22),IF(Budget_period="Annually",SUMIFS(INDIRECT(W$10),DetailBudgetWPs_Aleph,IF($J22 = "No Work Package", "", $J22),DetailBudgetCategory_Aleph,$I22),""))))) / W$6 * W$7, 0), 0)</f>
        <v>0</v>
      </c>
      <c r="X22" s="166">
        <f t="array" ref="X22">IFERROR(IF(ROW()-16&lt;NoRowsBudget, IF($J22="Profit Margin",SUM(X$16:X21)*ProfitMargin,IF($J22="VAT",SUM(X$16:X21)*VAT,IF(Budget_period="Monthly",SUMIFS(INDIRECT(X$8),DetailBudgetWPs_Aleph,IF($J22 = "No Work Package", "", $J22),DetailBudgetCategory_Aleph,$I22),IF(Budget_period="Quarterly",SUMIFS(INDIRECT(X$9),DetailBudgetWPs_Aleph,IF($J22 = "No Work Package", "", $J22),DetailBudgetCategory_Aleph,$I22),IF(Budget_period="Annually",SUMIFS(INDIRECT(X$10),DetailBudgetWPs_Aleph,IF($J22 = "No Work Package", "", $J22),DetailBudgetCategory_Aleph,$I22),""))))) / X$6 * X$7, 0), 0)</f>
        <v>0</v>
      </c>
      <c r="Y22" s="166">
        <f t="array" ref="Y22">IFERROR(IF(ROW()-16&lt;NoRowsBudget, IF($J22="Profit Margin",SUM(Y$16:Y21)*ProfitMargin,IF($J22="VAT",SUM(Y$16:Y21)*VAT,IF(Budget_period="Monthly",SUMIFS(INDIRECT(Y$8),DetailBudgetWPs_Aleph,IF($J22 = "No Work Package", "", $J22),DetailBudgetCategory_Aleph,$I22),IF(Budget_period="Quarterly",SUMIFS(INDIRECT(Y$9),DetailBudgetWPs_Aleph,IF($J22 = "No Work Package", "", $J22),DetailBudgetCategory_Aleph,$I22),IF(Budget_period="Annually",SUMIFS(INDIRECT(Y$10),DetailBudgetWPs_Aleph,IF($J22 = "No Work Package", "", $J22),DetailBudgetCategory_Aleph,$I22),""))))) / Y$6 * Y$7, 0), 0)</f>
        <v>0</v>
      </c>
      <c r="Z22" s="166">
        <f t="array" ref="Z22">IFERROR(IF(ROW()-16&lt;NoRowsBudget, IF($J22="Profit Margin",SUM(Z$16:Z21)*ProfitMargin,IF($J22="VAT",SUM(Z$16:Z21)*VAT,IF(Budget_period="Monthly",SUMIFS(INDIRECT(Z$8),DetailBudgetWPs_Aleph,IF($J22 = "No Work Package", "", $J22),DetailBudgetCategory_Aleph,$I22),IF(Budget_period="Quarterly",SUMIFS(INDIRECT(Z$9),DetailBudgetWPs_Aleph,IF($J22 = "No Work Package", "", $J22),DetailBudgetCategory_Aleph,$I22),IF(Budget_period="Annually",SUMIFS(INDIRECT(Z$10),DetailBudgetWPs_Aleph,IF($J22 = "No Work Package", "", $J22),DetailBudgetCategory_Aleph,$I22),""))))) / Z$6 * Z$7, 0), 0)</f>
        <v>0</v>
      </c>
      <c r="AA22" s="166">
        <f t="array" ref="AA22">IFERROR(IF(ROW()-16&lt;NoRowsBudget, IF($J22="Profit Margin",SUM(AA$16:AA21)*ProfitMargin,IF($J22="VAT",SUM(AA$16:AA21)*VAT,IF(Budget_period="Monthly",SUMIFS(INDIRECT(AA$8),DetailBudgetWPs_Aleph,IF($J22 = "No Work Package", "", $J22),DetailBudgetCategory_Aleph,$I22),IF(Budget_period="Quarterly",SUMIFS(INDIRECT(AA$9),DetailBudgetWPs_Aleph,IF($J22 = "No Work Package", "", $J22),DetailBudgetCategory_Aleph,$I22),IF(Budget_period="Annually",SUMIFS(INDIRECT(AA$10),DetailBudgetWPs_Aleph,IF($J22 = "No Work Package", "", $J22),DetailBudgetCategory_Aleph,$I22),""))))) / AA$6 * AA$7, 0), 0)</f>
        <v>0</v>
      </c>
      <c r="AB22" s="166">
        <f t="array" ref="AB22">IFERROR(IF(ROW()-16&lt;NoRowsBudget, IF($J22="Profit Margin",SUM(AB$16:AB21)*ProfitMargin,IF($J22="VAT",SUM(AB$16:AB21)*VAT,IF(Budget_period="Monthly",SUMIFS(INDIRECT(AB$8),DetailBudgetWPs_Aleph,IF($J22 = "No Work Package", "", $J22),DetailBudgetCategory_Aleph,$I22),IF(Budget_period="Quarterly",SUMIFS(INDIRECT(AB$9),DetailBudgetWPs_Aleph,IF($J22 = "No Work Package", "", $J22),DetailBudgetCategory_Aleph,$I22),IF(Budget_period="Annually",SUMIFS(INDIRECT(AB$10),DetailBudgetWPs_Aleph,IF($J22 = "No Work Package", "", $J22),DetailBudgetCategory_Aleph,$I22),""))))) / AB$6 * AB$7, 0), 0)</f>
        <v>0</v>
      </c>
      <c r="AC22" s="166">
        <f t="array" ref="AC22">IFERROR(IF(ROW()-16&lt;NoRowsBudget, IF($J22="Profit Margin",SUM(AC$16:AC21)*ProfitMargin,IF($J22="VAT",SUM(AC$16:AC21)*VAT,IF(Budget_period="Monthly",SUMIFS(INDIRECT(AC$8),DetailBudgetWPs_Aleph,IF($J22 = "No Work Package", "", $J22),DetailBudgetCategory_Aleph,$I22),IF(Budget_period="Quarterly",SUMIFS(INDIRECT(AC$9),DetailBudgetWPs_Aleph,IF($J22 = "No Work Package", "", $J22),DetailBudgetCategory_Aleph,$I22),IF(Budget_period="Annually",SUMIFS(INDIRECT(AC$10),DetailBudgetWPs_Aleph,IF($J22 = "No Work Package", "", $J22),DetailBudgetCategory_Aleph,$I22),""))))) / AC$6 * AC$7, 0), 0)</f>
        <v>0</v>
      </c>
      <c r="AD22" s="166">
        <f t="array" ref="AD22">IFERROR(IF(ROW()-16&lt;NoRowsBudget, IF($J22="Profit Margin",SUM(AD$16:AD21)*ProfitMargin,IF($J22="VAT",SUM(AD$16:AD21)*VAT,IF(Budget_period="Monthly",SUMIFS(INDIRECT(AD$8),DetailBudgetWPs_Aleph,IF($J22 = "No Work Package", "", $J22),DetailBudgetCategory_Aleph,$I22),IF(Budget_period="Quarterly",SUMIFS(INDIRECT(AD$9),DetailBudgetWPs_Aleph,IF($J22 = "No Work Package", "", $J22),DetailBudgetCategory_Aleph,$I22),IF(Budget_period="Annually",SUMIFS(INDIRECT(AD$10),DetailBudgetWPs_Aleph,IF($J22 = "No Work Package", "", $J22),DetailBudgetCategory_Aleph,$I22),""))))) / AD$6 * AD$7, 0), 0)</f>
        <v>0</v>
      </c>
      <c r="AE22" s="166">
        <f t="array" ref="AE22">IFERROR(IF(ROW()-16&lt;NoRowsBudget, IF($J22="Profit Margin",SUM(AE$16:AE21)*ProfitMargin,IF($J22="VAT",SUM(AE$16:AE21)*VAT,IF(Budget_period="Monthly",SUMIFS(INDIRECT(AE$8),DetailBudgetWPs_Aleph,IF($J22 = "No Work Package", "", $J22),DetailBudgetCategory_Aleph,$I22),IF(Budget_period="Quarterly",SUMIFS(INDIRECT(AE$9),DetailBudgetWPs_Aleph,IF($J22 = "No Work Package", "", $J22),DetailBudgetCategory_Aleph,$I22),IF(Budget_period="Annually",SUMIFS(INDIRECT(AE$10),DetailBudgetWPs_Aleph,IF($J22 = "No Work Package", "", $J22),DetailBudgetCategory_Aleph,$I22),""))))) / AE$6 * AE$7, 0), 0)</f>
        <v>0</v>
      </c>
      <c r="AF22" s="166">
        <f t="array" ref="AF22">IFERROR(IF(ROW()-16&lt;NoRowsBudget, IF($J22="Profit Margin",SUM(AF$16:AF21)*ProfitMargin,IF($J22="VAT",SUM(AF$16:AF21)*VAT,IF(Budget_period="Monthly",SUMIFS(INDIRECT(AF$8),DetailBudgetWPs_Aleph,IF($J22 = "No Work Package", "", $J22),DetailBudgetCategory_Aleph,$I22),IF(Budget_period="Quarterly",SUMIFS(INDIRECT(AF$9),DetailBudgetWPs_Aleph,IF($J22 = "No Work Package", "", $J22),DetailBudgetCategory_Aleph,$I22),IF(Budget_period="Annually",SUMIFS(INDIRECT(AF$10),DetailBudgetWPs_Aleph,IF($J22 = "No Work Package", "", $J22),DetailBudgetCategory_Aleph,$I22),""))))) / AF$6 * AF$7, 0), 0)</f>
        <v>0</v>
      </c>
      <c r="AG22" s="166">
        <f t="array" ref="AG22">IFERROR(IF(ROW()-16&lt;NoRowsBudget, IF($J22="Profit Margin",SUM(AG$16:AG21)*ProfitMargin,IF($J22="VAT",SUM(AG$16:AG21)*VAT,IF(Budget_period="Monthly",SUMIFS(INDIRECT(AG$8),DetailBudgetWPs_Aleph,IF($J22 = "No Work Package", "", $J22),DetailBudgetCategory_Aleph,$I22),IF(Budget_period="Quarterly",SUMIFS(INDIRECT(AG$9),DetailBudgetWPs_Aleph,IF($J22 = "No Work Package", "", $J22),DetailBudgetCategory_Aleph,$I22),IF(Budget_period="Annually",SUMIFS(INDIRECT(AG$10),DetailBudgetWPs_Aleph,IF($J22 = "No Work Package", "", $J22),DetailBudgetCategory_Aleph,$I22),""))))) / AG$6 * AG$7, 0), 0)</f>
        <v>0</v>
      </c>
      <c r="AH22" s="166">
        <f t="array" ref="AH22">IFERROR(IF(ROW()-16&lt;NoRowsBudget, IF($J22="Profit Margin",SUM(AH$16:AH21)*ProfitMargin,IF($J22="VAT",SUM(AH$16:AH21)*VAT,IF(Budget_period="Monthly",SUMIFS(INDIRECT(AH$8),DetailBudgetWPs_Aleph,IF($J22 = "No Work Package", "", $J22),DetailBudgetCategory_Aleph,$I22),IF(Budget_period="Quarterly",SUMIFS(INDIRECT(AH$9),DetailBudgetWPs_Aleph,IF($J22 = "No Work Package", "", $J22),DetailBudgetCategory_Aleph,$I22),IF(Budget_period="Annually",SUMIFS(INDIRECT(AH$10),DetailBudgetWPs_Aleph,IF($J22 = "No Work Package", "", $J22),DetailBudgetCategory_Aleph,$I22),""))))) / AH$6 * AH$7, 0), 0)</f>
        <v>0</v>
      </c>
      <c r="AI22" s="166">
        <f t="array" ref="AI22">IFERROR(IF(ROW()-16&lt;NoRowsBudget, IF($J22="Profit Margin",SUM(AI$16:AI21)*ProfitMargin,IF($J22="VAT",SUM(AI$16:AI21)*VAT,IF(Budget_period="Monthly",SUMIFS(INDIRECT(AI$8),DetailBudgetWPs_Aleph,IF($J22 = "No Work Package", "", $J22),DetailBudgetCategory_Aleph,$I22),IF(Budget_period="Quarterly",SUMIFS(INDIRECT(AI$9),DetailBudgetWPs_Aleph,IF($J22 = "No Work Package", "", $J22),DetailBudgetCategory_Aleph,$I22),IF(Budget_period="Annually",SUMIFS(INDIRECT(AI$10),DetailBudgetWPs_Aleph,IF($J22 = "No Work Package", "", $J22),DetailBudgetCategory_Aleph,$I22),""))))) / AI$6 * AI$7, 0), 0)</f>
        <v>0</v>
      </c>
      <c r="AJ22" s="166">
        <f t="array" ref="AJ22">IFERROR(IF(ROW()-16&lt;NoRowsBudget, IF($J22="Profit Margin",SUM(AJ$16:AJ21)*ProfitMargin,IF($J22="VAT",SUM(AJ$16:AJ21)*VAT,IF(Budget_period="Monthly",SUMIFS(INDIRECT(AJ$8),DetailBudgetWPs_Aleph,IF($J22 = "No Work Package", "", $J22),DetailBudgetCategory_Aleph,$I22),IF(Budget_period="Quarterly",SUMIFS(INDIRECT(AJ$9),DetailBudgetWPs_Aleph,IF($J22 = "No Work Package", "", $J22),DetailBudgetCategory_Aleph,$I22),IF(Budget_period="Annually",SUMIFS(INDIRECT(AJ$10),DetailBudgetWPs_Aleph,IF($J22 = "No Work Package", "", $J22),DetailBudgetCategory_Aleph,$I22),""))))) / AJ$6 * AJ$7, 0), 0)</f>
        <v>0</v>
      </c>
      <c r="AK22" s="166">
        <f t="array" ref="AK22">IFERROR(IF(ROW()-16&lt;NoRowsBudget, IF($J22="Profit Margin",SUM(AK$16:AK21)*ProfitMargin,IF($J22="VAT",SUM(AK$16:AK21)*VAT,IF(Budget_period="Monthly",SUMIFS(INDIRECT(AK$8),DetailBudgetWPs_Aleph,IF($J22 = "No Work Package", "", $J22),DetailBudgetCategory_Aleph,$I22),IF(Budget_period="Quarterly",SUMIFS(INDIRECT(AK$9),DetailBudgetWPs_Aleph,IF($J22 = "No Work Package", "", $J22),DetailBudgetCategory_Aleph,$I22),IF(Budget_period="Annually",SUMIFS(INDIRECT(AK$10),DetailBudgetWPs_Aleph,IF($J22 = "No Work Package", "", $J22),DetailBudgetCategory_Aleph,$I22),""))))) / AK$6 * AK$7, 0), 0)</f>
        <v>0</v>
      </c>
      <c r="AL22" s="166">
        <f t="array" ref="AL22">IFERROR(IF(ROW()-16&lt;NoRowsBudget, IF($J22="Profit Margin",SUM(AL$16:AL21)*ProfitMargin,IF($J22="VAT",SUM(AL$16:AL21)*VAT,IF(Budget_period="Monthly",SUMIFS(INDIRECT(AL$8),DetailBudgetWPs_Aleph,IF($J22 = "No Work Package", "", $J22),DetailBudgetCategory_Aleph,$I22),IF(Budget_period="Quarterly",SUMIFS(INDIRECT(AL$9),DetailBudgetWPs_Aleph,IF($J22 = "No Work Package", "", $J22),DetailBudgetCategory_Aleph,$I22),IF(Budget_period="Annually",SUMIFS(INDIRECT(AL$10),DetailBudgetWPs_Aleph,IF($J22 = "No Work Package", "", $J22),DetailBudgetCategory_Aleph,$I22),""))))) / AL$6 * AL$7, 0), 0)</f>
        <v>0</v>
      </c>
      <c r="AM22" s="166">
        <f t="array" ref="AM22">IFERROR(IF(ROW()-16&lt;NoRowsBudget, IF($J22="Profit Margin",SUM(AM$16:AM21)*ProfitMargin,IF($J22="VAT",SUM(AM$16:AM21)*VAT,IF(Budget_period="Monthly",SUMIFS(INDIRECT(AM$8),DetailBudgetWPs_Aleph,IF($J22 = "No Work Package", "", $J22),DetailBudgetCategory_Aleph,$I22),IF(Budget_period="Quarterly",SUMIFS(INDIRECT(AM$9),DetailBudgetWPs_Aleph,IF($J22 = "No Work Package", "", $J22),DetailBudgetCategory_Aleph,$I22),IF(Budget_period="Annually",SUMIFS(INDIRECT(AM$10),DetailBudgetWPs_Aleph,IF($J22 = "No Work Package", "", $J22),DetailBudgetCategory_Aleph,$I22),""))))) / AM$6 * AM$7, 0), 0)</f>
        <v>0</v>
      </c>
      <c r="AN22" s="166">
        <f t="array" ref="AN22">IFERROR(IF(ROW()-16&lt;NoRowsBudget, IF($J22="Profit Margin",SUM(AN$16:AN21)*ProfitMargin,IF($J22="VAT",SUM(AN$16:AN21)*VAT,IF(Budget_period="Monthly",SUMIFS(INDIRECT(AN$8),DetailBudgetWPs_Aleph,IF($J22 = "No Work Package", "", $J22),DetailBudgetCategory_Aleph,$I22),IF(Budget_period="Quarterly",SUMIFS(INDIRECT(AN$9),DetailBudgetWPs_Aleph,IF($J22 = "No Work Package", "", $J22),DetailBudgetCategory_Aleph,$I22),IF(Budget_period="Annually",SUMIFS(INDIRECT(AN$10),DetailBudgetWPs_Aleph,IF($J22 = "No Work Package", "", $J22),DetailBudgetCategory_Aleph,$I22),""))))) / AN$6 * AN$7, 0), 0)</f>
        <v>0</v>
      </c>
      <c r="AO22" s="166">
        <f t="array" ref="AO22">IFERROR(IF(ROW()-16&lt;NoRowsBudget, IF($J22="Profit Margin",SUM(AO$16:AO21)*ProfitMargin,IF($J22="VAT",SUM(AO$16:AO21)*VAT,IF(Budget_period="Monthly",SUMIFS(INDIRECT(AO$8),DetailBudgetWPs_Aleph,IF($J22 = "No Work Package", "", $J22),DetailBudgetCategory_Aleph,$I22),IF(Budget_period="Quarterly",SUMIFS(INDIRECT(AO$9),DetailBudgetWPs_Aleph,IF($J22 = "No Work Package", "", $J22),DetailBudgetCategory_Aleph,$I22),IF(Budget_period="Annually",SUMIFS(INDIRECT(AO$10),DetailBudgetWPs_Aleph,IF($J22 = "No Work Package", "", $J22),DetailBudgetCategory_Aleph,$I22),""))))) / AO$6 * AO$7, 0), 0)</f>
        <v>0</v>
      </c>
      <c r="AP22" s="166">
        <f t="array" ref="AP22">IFERROR(IF(ROW()-16&lt;NoRowsBudget, IF($J22="Profit Margin",SUM(AP$16:AP21)*ProfitMargin,IF($J22="VAT",SUM(AP$16:AP21)*VAT,IF(Budget_period="Monthly",SUMIFS(INDIRECT(AP$8),DetailBudgetWPs_Aleph,IF($J22 = "No Work Package", "", $J22),DetailBudgetCategory_Aleph,$I22),IF(Budget_period="Quarterly",SUMIFS(INDIRECT(AP$9),DetailBudgetWPs_Aleph,IF($J22 = "No Work Package", "", $J22),DetailBudgetCategory_Aleph,$I22),IF(Budget_period="Annually",SUMIFS(INDIRECT(AP$10),DetailBudgetWPs_Aleph,IF($J22 = "No Work Package", "", $J22),DetailBudgetCategory_Aleph,$I22),""))))) / AP$6 * AP$7, 0), 0)</f>
        <v>0</v>
      </c>
      <c r="AQ22" s="166">
        <f t="array" ref="AQ22">IFERROR(IF(ROW()-16&lt;NoRowsBudget, IF($J22="Profit Margin",SUM(AQ$16:AQ21)*ProfitMargin,IF($J22="VAT",SUM(AQ$16:AQ21)*VAT,IF(Budget_period="Monthly",SUMIFS(INDIRECT(AQ$8),DetailBudgetWPs_Aleph,IF($J22 = "No Work Package", "", $J22),DetailBudgetCategory_Aleph,$I22),IF(Budget_period="Quarterly",SUMIFS(INDIRECT(AQ$9),DetailBudgetWPs_Aleph,IF($J22 = "No Work Package", "", $J22),DetailBudgetCategory_Aleph,$I22),IF(Budget_period="Annually",SUMIFS(INDIRECT(AQ$10),DetailBudgetWPs_Aleph,IF($J22 = "No Work Package", "", $J22),DetailBudgetCategory_Aleph,$I22),""))))) / AQ$6 * AQ$7, 0), 0)</f>
        <v>0</v>
      </c>
      <c r="AR22" s="166">
        <f t="array" ref="AR22">IFERROR(IF(ROW()-16&lt;NoRowsBudget, IF($J22="Profit Margin",SUM(AR$16:AR21)*ProfitMargin,IF($J22="VAT",SUM(AR$16:AR21)*VAT,IF(Budget_period="Monthly",SUMIFS(INDIRECT(AR$8),DetailBudgetWPs_Aleph,IF($J22 = "No Work Package", "", $J22),DetailBudgetCategory_Aleph,$I22),IF(Budget_period="Quarterly",SUMIFS(INDIRECT(AR$9),DetailBudgetWPs_Aleph,IF($J22 = "No Work Package", "", $J22),DetailBudgetCategory_Aleph,$I22),IF(Budget_period="Annually",SUMIFS(INDIRECT(AR$10),DetailBudgetWPs_Aleph,IF($J22 = "No Work Package", "", $J22),DetailBudgetCategory_Aleph,$I22),""))))) / AR$6 * AR$7, 0), 0)</f>
        <v>0</v>
      </c>
      <c r="AS22" s="166">
        <f t="array" ref="AS22">IFERROR(IF(ROW()-16&lt;NoRowsBudget, IF($J22="Profit Margin",SUM(AS$16:AS21)*ProfitMargin,IF($J22="VAT",SUM(AS$16:AS21)*VAT,IF(Budget_period="Monthly",SUMIFS(INDIRECT(AS$8),DetailBudgetWPs_Aleph,IF($J22 = "No Work Package", "", $J22),DetailBudgetCategory_Aleph,$I22),IF(Budget_period="Quarterly",SUMIFS(INDIRECT(AS$9),DetailBudgetWPs_Aleph,IF($J22 = "No Work Package", "", $J22),DetailBudgetCategory_Aleph,$I22),IF(Budget_period="Annually",SUMIFS(INDIRECT(AS$10),DetailBudgetWPs_Aleph,IF($J22 = "No Work Package", "", $J22),DetailBudgetCategory_Aleph,$I22),""))))) / AS$6 * AS$7, 0), 0)</f>
        <v>0</v>
      </c>
      <c r="AT22" s="166">
        <f t="array" ref="AT22">IFERROR(IF(ROW()-16&lt;NoRowsBudget, IF($J22="Profit Margin",SUM(AT$16:AT21)*ProfitMargin,IF($J22="VAT",SUM(AT$16:AT21)*VAT,IF(Budget_period="Monthly",SUMIFS(INDIRECT(AT$8),DetailBudgetWPs_Aleph,IF($J22 = "No Work Package", "", $J22),DetailBudgetCategory_Aleph,$I22),IF(Budget_period="Quarterly",SUMIFS(INDIRECT(AT$9),DetailBudgetWPs_Aleph,IF($J22 = "No Work Package", "", $J22),DetailBudgetCategory_Aleph,$I22),IF(Budget_period="Annually",SUMIFS(INDIRECT(AT$10),DetailBudgetWPs_Aleph,IF($J22 = "No Work Package", "", $J22),DetailBudgetCategory_Aleph,$I22),""))))) / AT$6 * AT$7, 0), 0)</f>
        <v>0</v>
      </c>
      <c r="AU22" s="166">
        <f t="array" ref="AU22">IFERROR(IF(ROW()-16&lt;NoRowsBudget, IF($J22="Profit Margin",SUM(AU$16:AU21)*ProfitMargin,IF($J22="VAT",SUM(AU$16:AU21)*VAT,IF(Budget_period="Monthly",SUMIFS(INDIRECT(AU$8),DetailBudgetWPs_Aleph,IF($J22 = "No Work Package", "", $J22),DetailBudgetCategory_Aleph,$I22),IF(Budget_period="Quarterly",SUMIFS(INDIRECT(AU$9),DetailBudgetWPs_Aleph,IF($J22 = "No Work Package", "", $J22),DetailBudgetCategory_Aleph,$I22),IF(Budget_period="Annually",SUMIFS(INDIRECT(AU$10),DetailBudgetWPs_Aleph,IF($J22 = "No Work Package", "", $J22),DetailBudgetCategory_Aleph,$I22),""))))) / AU$6 * AU$7, 0), 0)</f>
        <v>0</v>
      </c>
      <c r="AV22" s="166">
        <f t="array" ref="AV22">IFERROR(IF(ROW()-16&lt;NoRowsBudget, IF($J22="Profit Margin",SUM(AV$16:AV21)*ProfitMargin,IF($J22="VAT",SUM(AV$16:AV21)*VAT,IF(Budget_period="Monthly",SUMIFS(INDIRECT(AV$8),DetailBudgetWPs_Aleph,IF($J22 = "No Work Package", "", $J22),DetailBudgetCategory_Aleph,$I22),IF(Budget_period="Quarterly",SUMIFS(INDIRECT(AV$9),DetailBudgetWPs_Aleph,IF($J22 = "No Work Package", "", $J22),DetailBudgetCategory_Aleph,$I22),IF(Budget_period="Annually",SUMIFS(INDIRECT(AV$10),DetailBudgetWPs_Aleph,IF($J22 = "No Work Package", "", $J22),DetailBudgetCategory_Aleph,$I22),""))))) / AV$6 * AV$7, 0), 0)</f>
        <v>0</v>
      </c>
      <c r="AW22" s="166">
        <f t="array" ref="AW22">IFERROR(IF(ROW()-16&lt;NoRowsBudget, IF($J22="Profit Margin",SUM(AW$16:AW21)*ProfitMargin,IF($J22="VAT",SUM(AW$16:AW21)*VAT,IF(Budget_period="Monthly",SUMIFS(INDIRECT(AW$8),DetailBudgetWPs_Aleph,IF($J22 = "No Work Package", "", $J22),DetailBudgetCategory_Aleph,$I22),IF(Budget_period="Quarterly",SUMIFS(INDIRECT(AW$9),DetailBudgetWPs_Aleph,IF($J22 = "No Work Package", "", $J22),DetailBudgetCategory_Aleph,$I22),IF(Budget_period="Annually",SUMIFS(INDIRECT(AW$10),DetailBudgetWPs_Aleph,IF($J22 = "No Work Package", "", $J22),DetailBudgetCategory_Aleph,$I22),""))))) / AW$6 * AW$7, 0), 0)</f>
        <v>0</v>
      </c>
      <c r="AX22" s="166">
        <f t="array" ref="AX22">IFERROR(IF(ROW()-16&lt;NoRowsBudget, IF($J22="Profit Margin",SUM(AX$16:AX21)*ProfitMargin,IF($J22="VAT",SUM(AX$16:AX21)*VAT,IF(Budget_period="Monthly",SUMIFS(INDIRECT(AX$8),DetailBudgetWPs_Aleph,IF($J22 = "No Work Package", "", $J22),DetailBudgetCategory_Aleph,$I22),IF(Budget_period="Quarterly",SUMIFS(INDIRECT(AX$9),DetailBudgetWPs_Aleph,IF($J22 = "No Work Package", "", $J22),DetailBudgetCategory_Aleph,$I22),IF(Budget_period="Annually",SUMIFS(INDIRECT(AX$10),DetailBudgetWPs_Aleph,IF($J22 = "No Work Package", "", $J22),DetailBudgetCategory_Aleph,$I22),""))))) / AX$6 * AX$7, 0), 0)</f>
        <v>0</v>
      </c>
      <c r="AY22" s="166">
        <f t="array" ref="AY22">IFERROR(IF(ROW()-16&lt;NoRowsBudget, IF($J22="Profit Margin",SUM(AY$16:AY21)*ProfitMargin,IF($J22="VAT",SUM(AY$16:AY21)*VAT,IF(Budget_period="Monthly",SUMIFS(INDIRECT(AY$8),DetailBudgetWPs_Aleph,IF($J22 = "No Work Package", "", $J22),DetailBudgetCategory_Aleph,$I22),IF(Budget_period="Quarterly",SUMIFS(INDIRECT(AY$9),DetailBudgetWPs_Aleph,IF($J22 = "No Work Package", "", $J22),DetailBudgetCategory_Aleph,$I22),IF(Budget_period="Annually",SUMIFS(INDIRECT(AY$10),DetailBudgetWPs_Aleph,IF($J22 = "No Work Package", "", $J22),DetailBudgetCategory_Aleph,$I22),""))))) / AY$6 * AY$7, 0), 0)</f>
        <v>0</v>
      </c>
      <c r="AZ22" s="166">
        <f t="array" ref="AZ22">IFERROR(IF(ROW()-16&lt;NoRowsBudget, IF($J22="Profit Margin",SUM(AZ$16:AZ21)*ProfitMargin,IF($J22="VAT",SUM(AZ$16:AZ21)*VAT,IF(Budget_period="Monthly",SUMIFS(INDIRECT(AZ$8),DetailBudgetWPs_Aleph,IF($J22 = "No Work Package", "", $J22),DetailBudgetCategory_Aleph,$I22),IF(Budget_period="Quarterly",SUMIFS(INDIRECT(AZ$9),DetailBudgetWPs_Aleph,IF($J22 = "No Work Package", "", $J22),DetailBudgetCategory_Aleph,$I22),IF(Budget_period="Annually",SUMIFS(INDIRECT(AZ$10),DetailBudgetWPs_Aleph,IF($J22 = "No Work Package", "", $J22),DetailBudgetCategory_Aleph,$I22),""))))) / AZ$6 * AZ$7, 0), 0)</f>
        <v>0</v>
      </c>
      <c r="BA22" s="166">
        <f t="array" ref="BA22">IFERROR(IF(ROW()-16&lt;NoRowsBudget, IF($J22="Profit Margin",SUM(BA$16:BA21)*ProfitMargin,IF($J22="VAT",SUM(BA$16:BA21)*VAT,IF(Budget_period="Monthly",SUMIFS(INDIRECT(BA$8),DetailBudgetWPs_Aleph,IF($J22 = "No Work Package", "", $J22),DetailBudgetCategory_Aleph,$I22),IF(Budget_period="Quarterly",SUMIFS(INDIRECT(BA$9),DetailBudgetWPs_Aleph,IF($J22 = "No Work Package", "", $J22),DetailBudgetCategory_Aleph,$I22),IF(Budget_period="Annually",SUMIFS(INDIRECT(BA$10),DetailBudgetWPs_Aleph,IF($J22 = "No Work Package", "", $J22),DetailBudgetCategory_Aleph,$I22),""))))) / BA$6 * BA$7, 0), 0)</f>
        <v>0</v>
      </c>
      <c r="BB22" s="166">
        <f t="array" ref="BB22">IFERROR(IF(ROW()-16&lt;NoRowsBudget, IF($J22="Profit Margin",SUM(BB$16:BB21)*ProfitMargin,IF($J22="VAT",SUM(BB$16:BB21)*VAT,IF(Budget_period="Monthly",SUMIFS(INDIRECT(BB$8),DetailBudgetWPs_Aleph,IF($J22 = "No Work Package", "", $J22),DetailBudgetCategory_Aleph,$I22),IF(Budget_period="Quarterly",SUMIFS(INDIRECT(BB$9),DetailBudgetWPs_Aleph,IF($J22 = "No Work Package", "", $J22),DetailBudgetCategory_Aleph,$I22),IF(Budget_period="Annually",SUMIFS(INDIRECT(BB$10),DetailBudgetWPs_Aleph,IF($J22 = "No Work Package", "", $J22),DetailBudgetCategory_Aleph,$I22),""))))) / BB$6 * BB$7, 0), 0)</f>
        <v>0</v>
      </c>
      <c r="BC22" s="166">
        <f t="array" ref="BC22">IFERROR(IF(ROW()-16&lt;NoRowsBudget, IF($J22="Profit Margin",SUM(BC$16:BC21)*ProfitMargin,IF($J22="VAT",SUM(BC$16:BC21)*VAT,IF(Budget_period="Monthly",SUMIFS(INDIRECT(BC$8),DetailBudgetWPs_Aleph,IF($J22 = "No Work Package", "", $J22),DetailBudgetCategory_Aleph,$I22),IF(Budget_period="Quarterly",SUMIFS(INDIRECT(BC$9),DetailBudgetWPs_Aleph,IF($J22 = "No Work Package", "", $J22),DetailBudgetCategory_Aleph,$I22),IF(Budget_period="Annually",SUMIFS(INDIRECT(BC$10),DetailBudgetWPs_Aleph,IF($J22 = "No Work Package", "", $J22),DetailBudgetCategory_Aleph,$I22),""))))) / BC$6 * BC$7, 0), 0)</f>
        <v>0</v>
      </c>
      <c r="BD22" s="166">
        <f t="array" ref="BD22">IFERROR(IF(ROW()-16&lt;NoRowsBudget, IF($J22="Profit Margin",SUM(BD$16:BD21)*ProfitMargin,IF($J22="VAT",SUM(BD$16:BD21)*VAT,IF(Budget_period="Monthly",SUMIFS(INDIRECT(BD$8),DetailBudgetWPs_Aleph,IF($J22 = "No Work Package", "", $J22),DetailBudgetCategory_Aleph,$I22),IF(Budget_period="Quarterly",SUMIFS(INDIRECT(BD$9),DetailBudgetWPs_Aleph,IF($J22 = "No Work Package", "", $J22),DetailBudgetCategory_Aleph,$I22),IF(Budget_period="Annually",SUMIFS(INDIRECT(BD$10),DetailBudgetWPs_Aleph,IF($J22 = "No Work Package", "", $J22),DetailBudgetCategory_Aleph,$I22),""))))) / BD$6 * BD$7, 0), 0)</f>
        <v>0</v>
      </c>
      <c r="BE22" s="166">
        <f t="array" ref="BE22">IFERROR(IF(ROW()-16&lt;NoRowsBudget, IF($J22="Profit Margin",SUM(BE$16:BE21)*ProfitMargin,IF($J22="VAT",SUM(BE$16:BE21)*VAT,IF(Budget_period="Monthly",SUMIFS(INDIRECT(BE$8),DetailBudgetWPs_Aleph,IF($J22 = "No Work Package", "", $J22),DetailBudgetCategory_Aleph,$I22),IF(Budget_period="Quarterly",SUMIFS(INDIRECT(BE$9),DetailBudgetWPs_Aleph,IF($J22 = "No Work Package", "", $J22),DetailBudgetCategory_Aleph,$I22),IF(Budget_period="Annually",SUMIFS(INDIRECT(BE$10),DetailBudgetWPs_Aleph,IF($J22 = "No Work Package", "", $J22),DetailBudgetCategory_Aleph,$I22),""))))) / BE$6 * BE$7, 0), 0)</f>
        <v>0</v>
      </c>
      <c r="BF22" s="166">
        <f t="array" ref="BF22">IFERROR(IF(ROW()-16&lt;NoRowsBudget, IF($J22="Profit Margin",SUM(BF$16:BF21)*ProfitMargin,IF($J22="VAT",SUM(BF$16:BF21)*VAT,IF(Budget_period="Monthly",SUMIFS(INDIRECT(BF$8),DetailBudgetWPs_Aleph,IF($J22 = "No Work Package", "", $J22),DetailBudgetCategory_Aleph,$I22),IF(Budget_period="Quarterly",SUMIFS(INDIRECT(BF$9),DetailBudgetWPs_Aleph,IF($J22 = "No Work Package", "", $J22),DetailBudgetCategory_Aleph,$I22),IF(Budget_period="Annually",SUMIFS(INDIRECT(BF$10),DetailBudgetWPs_Aleph,IF($J22 = "No Work Package", "", $J22),DetailBudgetCategory_Aleph,$I22),""))))) / BF$6 * BF$7, 0), 0)</f>
        <v>0</v>
      </c>
      <c r="BG22" s="166">
        <f t="array" ref="BG22">IFERROR(IF(ROW()-16&lt;NoRowsBudget, IF($J22="Profit Margin",SUM(BG$16:BG21)*ProfitMargin,IF($J22="VAT",SUM(BG$16:BG21)*VAT,IF(Budget_period="Monthly",SUMIFS(INDIRECT(BG$8),DetailBudgetWPs_Aleph,IF($J22 = "No Work Package", "", $J22),DetailBudgetCategory_Aleph,$I22),IF(Budget_period="Quarterly",SUMIFS(INDIRECT(BG$9),DetailBudgetWPs_Aleph,IF($J22 = "No Work Package", "", $J22),DetailBudgetCategory_Aleph,$I22),IF(Budget_period="Annually",SUMIFS(INDIRECT(BG$10),DetailBudgetWPs_Aleph,IF($J22 = "No Work Package", "", $J22),DetailBudgetCategory_Aleph,$I22),""))))) / BG$6 * BG$7, 0), 0)</f>
        <v>0</v>
      </c>
      <c r="BH22" s="166">
        <f t="array" ref="BH22">IFERROR(IF(ROW()-16&lt;NoRowsBudget, IF($J22="Profit Margin",SUM(BH$16:BH21)*ProfitMargin,IF($J22="VAT",SUM(BH$16:BH21)*VAT,IF(Budget_period="Monthly",SUMIFS(INDIRECT(BH$8),DetailBudgetWPs_Aleph,IF($J22 = "No Work Package", "", $J22),DetailBudgetCategory_Aleph,$I22),IF(Budget_period="Quarterly",SUMIFS(INDIRECT(BH$9),DetailBudgetWPs_Aleph,IF($J22 = "No Work Package", "", $J22),DetailBudgetCategory_Aleph,$I22),IF(Budget_period="Annually",SUMIFS(INDIRECT(BH$10),DetailBudgetWPs_Aleph,IF($J22 = "No Work Package", "", $J22),DetailBudgetCategory_Aleph,$I22),""))))) / BH$6 * BH$7, 0), 0)</f>
        <v>0</v>
      </c>
      <c r="BI22" s="166">
        <f t="array" ref="BI22">IFERROR(IF(ROW()-16&lt;NoRowsBudget, IF($J22="Profit Margin",SUM(BI$16:BI21)*ProfitMargin,IF($J22="VAT",SUM(BI$16:BI21)*VAT,IF(Budget_period="Monthly",SUMIFS(INDIRECT(BI$8),DetailBudgetWPs_Aleph,IF($J22 = "No Work Package", "", $J22),DetailBudgetCategory_Aleph,$I22),IF(Budget_period="Quarterly",SUMIFS(INDIRECT(BI$9),DetailBudgetWPs_Aleph,IF($J22 = "No Work Package", "", $J22),DetailBudgetCategory_Aleph,$I22),IF(Budget_period="Annually",SUMIFS(INDIRECT(BI$10),DetailBudgetWPs_Aleph,IF($J22 = "No Work Package", "", $J22),DetailBudgetCategory_Aleph,$I22),""))))) / BI$6 * BI$7, 0), 0)</f>
        <v>0</v>
      </c>
      <c r="BJ22" s="166">
        <f t="array" ref="BJ22">IFERROR(IF(ROW()-16&lt;NoRowsBudget, IF($J22="Profit Margin",SUM(BJ$16:BJ21)*ProfitMargin,IF($J22="VAT",SUM(BJ$16:BJ21)*VAT,IF(Budget_period="Monthly",SUMIFS(INDIRECT(BJ$8),DetailBudgetWPs_Aleph,IF($J22 = "No Work Package", "", $J22),DetailBudgetCategory_Aleph,$I22),IF(Budget_period="Quarterly",SUMIFS(INDIRECT(BJ$9),DetailBudgetWPs_Aleph,IF($J22 = "No Work Package", "", $J22),DetailBudgetCategory_Aleph,$I22),IF(Budget_period="Annually",SUMIFS(INDIRECT(BJ$10),DetailBudgetWPs_Aleph,IF($J22 = "No Work Package", "", $J22),DetailBudgetCategory_Aleph,$I22),""))))) / BJ$6 * BJ$7, 0), 0)</f>
        <v>0</v>
      </c>
      <c r="BK22" s="166">
        <f t="array" ref="BK22">IFERROR(IF(ROW()-16&lt;NoRowsBudget, IF($J22="Profit Margin",SUM(BK$16:BK21)*ProfitMargin,IF($J22="VAT",SUM(BK$16:BK21)*VAT,IF(Budget_period="Monthly",SUMIFS(INDIRECT(BK$8),DetailBudgetWPs_Aleph,IF($J22 = "No Work Package", "", $J22),DetailBudgetCategory_Aleph,$I22),IF(Budget_period="Quarterly",SUMIFS(INDIRECT(BK$9),DetailBudgetWPs_Aleph,IF($J22 = "No Work Package", "", $J22),DetailBudgetCategory_Aleph,$I22),IF(Budget_period="Annually",SUMIFS(INDIRECT(BK$10),DetailBudgetWPs_Aleph,IF($J22 = "No Work Package", "", $J22),DetailBudgetCategory_Aleph,$I22),""))))) / BK$6 * BK$7, 0), 0)</f>
        <v>0</v>
      </c>
      <c r="BL22" s="166">
        <f t="array" ref="BL22">IFERROR(IF(ROW()-16&lt;NoRowsBudget, IF($J22="Profit Margin",SUM(BL$16:BL21)*ProfitMargin,IF($J22="VAT",SUM(BL$16:BL21)*VAT,IF(Budget_period="Monthly",SUMIFS(INDIRECT(BL$8),DetailBudgetWPs_Aleph,IF($J22 = "No Work Package", "", $J22),DetailBudgetCategory_Aleph,$I22),IF(Budget_period="Quarterly",SUMIFS(INDIRECT(BL$9),DetailBudgetWPs_Aleph,IF($J22 = "No Work Package", "", $J22),DetailBudgetCategory_Aleph,$I22),IF(Budget_period="Annually",SUMIFS(INDIRECT(BL$10),DetailBudgetWPs_Aleph,IF($J22 = "No Work Package", "", $J22),DetailBudgetCategory_Aleph,$I22),""))))) / BL$6 * BL$7, 0), 0)</f>
        <v>0</v>
      </c>
      <c r="BM22" s="166">
        <f t="array" ref="BM22">IFERROR(IF(ROW()-16&lt;NoRowsBudget, IF($J22="Profit Margin",SUM(BM$16:BM21)*ProfitMargin,IF($J22="VAT",SUM(BM$16:BM21)*VAT,IF(Budget_period="Monthly",SUMIFS(INDIRECT(BM$8),DetailBudgetWPs_Aleph,IF($J22 = "No Work Package", "", $J22),DetailBudgetCategory_Aleph,$I22),IF(Budget_period="Quarterly",SUMIFS(INDIRECT(BM$9),DetailBudgetWPs_Aleph,IF($J22 = "No Work Package", "", $J22),DetailBudgetCategory_Aleph,$I22),IF(Budget_period="Annually",SUMIFS(INDIRECT(BM$10),DetailBudgetWPs_Aleph,IF($J22 = "No Work Package", "", $J22),DetailBudgetCategory_Aleph,$I22),""))))) / BM$6 * BM$7, 0), 0)</f>
        <v>0</v>
      </c>
      <c r="BN22" s="166">
        <f t="array" ref="BN22">IFERROR(IF(ROW()-16&lt;NoRowsBudget, IF($J22="Profit Margin",SUM(BN$16:BN21)*ProfitMargin,IF($J22="VAT",SUM(BN$16:BN21)*VAT,IF(Budget_period="Monthly",SUMIFS(INDIRECT(BN$8),DetailBudgetWPs_Aleph,IF($J22 = "No Work Package", "", $J22),DetailBudgetCategory_Aleph,$I22),IF(Budget_period="Quarterly",SUMIFS(INDIRECT(BN$9),DetailBudgetWPs_Aleph,IF($J22 = "No Work Package", "", $J22),DetailBudgetCategory_Aleph,$I22),IF(Budget_period="Annually",SUMIFS(INDIRECT(BN$10),DetailBudgetWPs_Aleph,IF($J22 = "No Work Package", "", $J22),DetailBudgetCategory_Aleph,$I22),""))))) / BN$6 * BN$7, 0), 0)</f>
        <v>0</v>
      </c>
      <c r="BO22" s="166">
        <f t="array" ref="BO22">IFERROR(IF(ROW()-16&lt;NoRowsBudget, IF($J22="Profit Margin",SUM(BO$16:BO21)*ProfitMargin,IF($J22="VAT",SUM(BO$16:BO21)*VAT,IF(Budget_period="Monthly",SUMIFS(INDIRECT(BO$8),DetailBudgetWPs_Aleph,IF($J22 = "No Work Package", "", $J22),DetailBudgetCategory_Aleph,$I22),IF(Budget_period="Quarterly",SUMIFS(INDIRECT(BO$9),DetailBudgetWPs_Aleph,IF($J22 = "No Work Package", "", $J22),DetailBudgetCategory_Aleph,$I22),IF(Budget_period="Annually",SUMIFS(INDIRECT(BO$10),DetailBudgetWPs_Aleph,IF($J22 = "No Work Package", "", $J22),DetailBudgetCategory_Aleph,$I22),""))))) / BO$6 * BO$7, 0), 0)</f>
        <v>0</v>
      </c>
      <c r="BP22" s="166">
        <f t="array" ref="BP22">IFERROR(IF(ROW()-16&lt;NoRowsBudget, IF($J22="Profit Margin",SUM(BP$16:BP21)*ProfitMargin,IF($J22="VAT",SUM(BP$16:BP21)*VAT,IF(Budget_period="Monthly",SUMIFS(INDIRECT(BP$8),DetailBudgetWPs_Aleph,IF($J22 = "No Work Package", "", $J22),DetailBudgetCategory_Aleph,$I22),IF(Budget_period="Quarterly",SUMIFS(INDIRECT(BP$9),DetailBudgetWPs_Aleph,IF($J22 = "No Work Package", "", $J22),DetailBudgetCategory_Aleph,$I22),IF(Budget_period="Annually",SUMIFS(INDIRECT(BP$10),DetailBudgetWPs_Aleph,IF($J22 = "No Work Package", "", $J22),DetailBudgetCategory_Aleph,$I22),""))))) / BP$6 * BP$7, 0), 0)</f>
        <v>0</v>
      </c>
      <c r="BQ22" s="166">
        <f t="array" ref="BQ22">IFERROR(IF(ROW()-16&lt;NoRowsBudget, IF($J22="Profit Margin",SUM(BQ$16:BQ21)*ProfitMargin,IF($J22="VAT",SUM(BQ$16:BQ21)*VAT,IF(Budget_period="Monthly",SUMIFS(INDIRECT(BQ$8),DetailBudgetWPs_Aleph,IF($J22 = "No Work Package", "", $J22),DetailBudgetCategory_Aleph,$I22),IF(Budget_period="Quarterly",SUMIFS(INDIRECT(BQ$9),DetailBudgetWPs_Aleph,IF($J22 = "No Work Package", "", $J22),DetailBudgetCategory_Aleph,$I22),IF(Budget_period="Annually",SUMIFS(INDIRECT(BQ$10),DetailBudgetWPs_Aleph,IF($J22 = "No Work Package", "", $J22),DetailBudgetCategory_Aleph,$I22),""))))) / BQ$6 * BQ$7, 0), 0)</f>
        <v>0</v>
      </c>
      <c r="BR22" s="166">
        <f t="array" ref="BR22">IFERROR(IF(ROW()-16&lt;NoRowsBudget, IF($J22="Profit Margin",SUM(BR$16:BR21)*ProfitMargin,IF($J22="VAT",SUM(BR$16:BR21)*VAT,IF(Budget_period="Monthly",SUMIFS(INDIRECT(BR$8),DetailBudgetWPs_Aleph,IF($J22 = "No Work Package", "", $J22),DetailBudgetCategory_Aleph,$I22),IF(Budget_period="Quarterly",SUMIFS(INDIRECT(BR$9),DetailBudgetWPs_Aleph,IF($J22 = "No Work Package", "", $J22),DetailBudgetCategory_Aleph,$I22),IF(Budget_period="Annually",SUMIFS(INDIRECT(BR$10),DetailBudgetWPs_Aleph,IF($J22 = "No Work Package", "", $J22),DetailBudgetCategory_Aleph,$I22),""))))) / BR$6 * BR$7, 0), 0)</f>
        <v>0</v>
      </c>
      <c r="BS22" s="166">
        <f t="array" ref="BS22">IFERROR(IF(ROW()-16&lt;NoRowsBudget, IF($J22="Profit Margin",SUM(BS$16:BS21)*ProfitMargin,IF($J22="VAT",SUM(BS$16:BS21)*VAT,IF(Budget_period="Monthly",SUMIFS(INDIRECT(BS$8),DetailBudgetWPs_Aleph,IF($J22 = "No Work Package", "", $J22),DetailBudgetCategory_Aleph,$I22),IF(Budget_period="Quarterly",SUMIFS(INDIRECT(BS$9),DetailBudgetWPs_Aleph,IF($J22 = "No Work Package", "", $J22),DetailBudgetCategory_Aleph,$I22),IF(Budget_period="Annually",SUMIFS(INDIRECT(BS$10),DetailBudgetWPs_Aleph,IF($J22 = "No Work Package", "", $J22),DetailBudgetCategory_Aleph,$I22),""))))) / BS$6 * BS$7, 0), 0)</f>
        <v>0</v>
      </c>
    </row>
    <row r="23" ht="15.75" customHeight="1">
      <c r="A23" s="114"/>
      <c r="B23" s="15" t="str">
        <f>IF(ROW()-16&lt;NoRowsBudget,OrgName,"")</f>
        <v>University/Company XYZ</v>
      </c>
      <c r="C23" s="15" t="str">
        <f>IF(ROW()-16&lt;NoRowsBudget,ProjectName,"")</f>
        <v>Project 1</v>
      </c>
      <c r="D23" s="15" t="str">
        <f>IF(ROW()-16&lt;NoRowsBudget,ProjectRef,"")</f>
        <v/>
      </c>
      <c r="E23" s="15" t="str">
        <f>IF(ROW()-16&lt;NoRowsBudget,ApplicationID,"")</f>
        <v/>
      </c>
      <c r="F23" s="15" t="str">
        <f>IF(ROW()-16&lt;NoRowsBudget,Version,"")</f>
        <v>Initial agreement</v>
      </c>
      <c r="G23" s="164">
        <f>IF(ROW()-16&lt;NoRowsBudget,StartDate,"")</f>
        <v>45901</v>
      </c>
      <c r="H23" s="164">
        <f>IF(ROW()-16&lt;NoRowsBudget,EndDate,"")</f>
        <v>47726</v>
      </c>
      <c r="I23" s="15" t="str">
        <f t="array" ref="I23">IF(ROW()-16&lt;(NoRowsBudget-3),INDEX(CostCategories,CEILING((ROW()-15)/NoWPs,1)),IF(ROW()-16=NoRowsBudget-3,"Overheads",IF(ROW()-16=NoRowsBudget-2,"Profit Margin",IF(ROW()-16=NoRowsBudget-1,"VAT",""))))</f>
        <v>Profit Margin</v>
      </c>
      <c r="J23" s="15" t="str">
        <f t="array" ref="J23">IF(ROW()-16&lt;NoRowsBudget-3,INDEX(WPUnique,,MOD(ROW()-16,NoWPs)+1),IF(ROW()-16=NoRowsBudget-3,"Overheads",IF(ROW()-16=NoRowsBudget-2,"Profit Margin",IF(ROW()-16=NoRowsBudget-1,"VAT",""))))</f>
        <v>Profit Margin</v>
      </c>
      <c r="K23" s="172" t="str">
        <f>IFERROR(IF(OR($J23="Indirect Cost",$J23="VAT",$J23="Profit Margin"),"",VLOOKUP(J23,'1. Basic Info'!$B$40:$C$52,2,FALSE)),BudgetExport!J23)</f>
        <v/>
      </c>
      <c r="L23" s="166">
        <f t="array" ref="L23">IFERROR(IF(ROW()-16&lt;NoRowsBudget, IF($J23="Profit Margin",SUM(L$16:L22)*ProfitMargin,IF($J23="VAT",SUM(L$16:L22)*VAT,IF(Budget_period="Monthly",SUMIFS(INDIRECT(L$8),DetailBudgetWPs_Aleph,IF($J23 = "No Work Package", "", $J23),DetailBudgetCategory_Aleph,$I23),IF(Budget_period="Quarterly",SUMIFS(INDIRECT(L$9),DetailBudgetWPs_Aleph,IF($J23 = "No Work Package", "", $J23),DetailBudgetCategory_Aleph,$I23),IF(Budget_period="Annually",SUMIFS(INDIRECT(L$10),DetailBudgetWPs_Aleph,IF($J23 = "No Work Package", "", $J23),DetailBudgetCategory_Aleph,$I23),""))))) / L$6 * L$7, 0), 0)</f>
        <v>0</v>
      </c>
      <c r="M23" s="166">
        <f t="array" ref="M23">IFERROR(IF(ROW()-16&lt;NoRowsBudget, IF($J23="Profit Margin",SUM(M$16:M22)*ProfitMargin,IF($J23="VAT",SUM(M$16:M22)*VAT,IF(Budget_period="Monthly",SUMIFS(INDIRECT(M$8),DetailBudgetWPs_Aleph,IF($J23 = "No Work Package", "", $J23),DetailBudgetCategory_Aleph,$I23),IF(Budget_period="Quarterly",SUMIFS(INDIRECT(M$9),DetailBudgetWPs_Aleph,IF($J23 = "No Work Package", "", $J23),DetailBudgetCategory_Aleph,$I23),IF(Budget_period="Annually",SUMIFS(INDIRECT(M$10),DetailBudgetWPs_Aleph,IF($J23 = "No Work Package", "", $J23),DetailBudgetCategory_Aleph,$I23),""))))) / M$6 * M$7, 0), 0)</f>
        <v>0</v>
      </c>
      <c r="N23" s="166">
        <f t="array" ref="N23">IFERROR(IF(ROW()-16&lt;NoRowsBudget, IF($J23="Profit Margin",SUM(N$16:N22)*ProfitMargin,IF($J23="VAT",SUM(N$16:N22)*VAT,IF(Budget_period="Monthly",SUMIFS(INDIRECT(N$8),DetailBudgetWPs_Aleph,IF($J23 = "No Work Package", "", $J23),DetailBudgetCategory_Aleph,$I23),IF(Budget_period="Quarterly",SUMIFS(INDIRECT(N$9),DetailBudgetWPs_Aleph,IF($J23 = "No Work Package", "", $J23),DetailBudgetCategory_Aleph,$I23),IF(Budget_period="Annually",SUMIFS(INDIRECT(N$10),DetailBudgetWPs_Aleph,IF($J23 = "No Work Package", "", $J23),DetailBudgetCategory_Aleph,$I23),""))))) / N$6 * N$7, 0), 0)</f>
        <v>0</v>
      </c>
      <c r="O23" s="166">
        <f t="array" ref="O23">IFERROR(IF(ROW()-16&lt;NoRowsBudget, IF($J23="Profit Margin",SUM(O$16:O22)*ProfitMargin,IF($J23="VAT",SUM(O$16:O22)*VAT,IF(Budget_period="Monthly",SUMIFS(INDIRECT(O$8),DetailBudgetWPs_Aleph,IF($J23 = "No Work Package", "", $J23),DetailBudgetCategory_Aleph,$I23),IF(Budget_period="Quarterly",SUMIFS(INDIRECT(O$9),DetailBudgetWPs_Aleph,IF($J23 = "No Work Package", "", $J23),DetailBudgetCategory_Aleph,$I23),IF(Budget_period="Annually",SUMIFS(INDIRECT(O$10),DetailBudgetWPs_Aleph,IF($J23 = "No Work Package", "", $J23),DetailBudgetCategory_Aleph,$I23),""))))) / O$6 * O$7, 0), 0)</f>
        <v>0</v>
      </c>
      <c r="P23" s="166">
        <f t="array" ref="P23">IFERROR(IF(ROW()-16&lt;NoRowsBudget, IF($J23="Profit Margin",SUM(P$16:P22)*ProfitMargin,IF($J23="VAT",SUM(P$16:P22)*VAT,IF(Budget_period="Monthly",SUMIFS(INDIRECT(P$8),DetailBudgetWPs_Aleph,IF($J23 = "No Work Package", "", $J23),DetailBudgetCategory_Aleph,$I23),IF(Budget_period="Quarterly",SUMIFS(INDIRECT(P$9),DetailBudgetWPs_Aleph,IF($J23 = "No Work Package", "", $J23),DetailBudgetCategory_Aleph,$I23),IF(Budget_period="Annually",SUMIFS(INDIRECT(P$10),DetailBudgetWPs_Aleph,IF($J23 = "No Work Package", "", $J23),DetailBudgetCategory_Aleph,$I23),""))))) / P$6 * P$7, 0), 0)</f>
        <v>0</v>
      </c>
      <c r="Q23" s="166">
        <f t="array" ref="Q23">IFERROR(IF(ROW()-16&lt;NoRowsBudget, IF($J23="Profit Margin",SUM(Q$16:Q22)*ProfitMargin,IF($J23="VAT",SUM(Q$16:Q22)*VAT,IF(Budget_period="Monthly",SUMIFS(INDIRECT(Q$8),DetailBudgetWPs_Aleph,IF($J23 = "No Work Package", "", $J23),DetailBudgetCategory_Aleph,$I23),IF(Budget_period="Quarterly",SUMIFS(INDIRECT(Q$9),DetailBudgetWPs_Aleph,IF($J23 = "No Work Package", "", $J23),DetailBudgetCategory_Aleph,$I23),IF(Budget_period="Annually",SUMIFS(INDIRECT(Q$10),DetailBudgetWPs_Aleph,IF($J23 = "No Work Package", "", $J23),DetailBudgetCategory_Aleph,$I23),""))))) / Q$6 * Q$7, 0), 0)</f>
        <v>0</v>
      </c>
      <c r="R23" s="166">
        <f t="array" ref="R23">IFERROR(IF(ROW()-16&lt;NoRowsBudget, IF($J23="Profit Margin",SUM(R$16:R22)*ProfitMargin,IF($J23="VAT",SUM(R$16:R22)*VAT,IF(Budget_period="Monthly",SUMIFS(INDIRECT(R$8),DetailBudgetWPs_Aleph,IF($J23 = "No Work Package", "", $J23),DetailBudgetCategory_Aleph,$I23),IF(Budget_period="Quarterly",SUMIFS(INDIRECT(R$9),DetailBudgetWPs_Aleph,IF($J23 = "No Work Package", "", $J23),DetailBudgetCategory_Aleph,$I23),IF(Budget_period="Annually",SUMIFS(INDIRECT(R$10),DetailBudgetWPs_Aleph,IF($J23 = "No Work Package", "", $J23),DetailBudgetCategory_Aleph,$I23),""))))) / R$6 * R$7, 0), 0)</f>
        <v>0</v>
      </c>
      <c r="S23" s="166">
        <f t="array" ref="S23">IFERROR(IF(ROW()-16&lt;NoRowsBudget, IF($J23="Profit Margin",SUM(S$16:S22)*ProfitMargin,IF($J23="VAT",SUM(S$16:S22)*VAT,IF(Budget_period="Monthly",SUMIFS(INDIRECT(S$8),DetailBudgetWPs_Aleph,IF($J23 = "No Work Package", "", $J23),DetailBudgetCategory_Aleph,$I23),IF(Budget_period="Quarterly",SUMIFS(INDIRECT(S$9),DetailBudgetWPs_Aleph,IF($J23 = "No Work Package", "", $J23),DetailBudgetCategory_Aleph,$I23),IF(Budget_period="Annually",SUMIFS(INDIRECT(S$10),DetailBudgetWPs_Aleph,IF($J23 = "No Work Package", "", $J23),DetailBudgetCategory_Aleph,$I23),""))))) / S$6 * S$7, 0), 0)</f>
        <v>0</v>
      </c>
      <c r="T23" s="166">
        <f t="array" ref="T23">IFERROR(IF(ROW()-16&lt;NoRowsBudget, IF($J23="Profit Margin",SUM(T$16:T22)*ProfitMargin,IF($J23="VAT",SUM(T$16:T22)*VAT,IF(Budget_period="Monthly",SUMIFS(INDIRECT(T$8),DetailBudgetWPs_Aleph,IF($J23 = "No Work Package", "", $J23),DetailBudgetCategory_Aleph,$I23),IF(Budget_period="Quarterly",SUMIFS(INDIRECT(T$9),DetailBudgetWPs_Aleph,IF($J23 = "No Work Package", "", $J23),DetailBudgetCategory_Aleph,$I23),IF(Budget_period="Annually",SUMIFS(INDIRECT(T$10),DetailBudgetWPs_Aleph,IF($J23 = "No Work Package", "", $J23),DetailBudgetCategory_Aleph,$I23),""))))) / T$6 * T$7, 0), 0)</f>
        <v>0</v>
      </c>
      <c r="U23" s="166">
        <f t="array" ref="U23">IFERROR(IF(ROW()-16&lt;NoRowsBudget, IF($J23="Profit Margin",SUM(U$16:U22)*ProfitMargin,IF($J23="VAT",SUM(U$16:U22)*VAT,IF(Budget_period="Monthly",SUMIFS(INDIRECT(U$8),DetailBudgetWPs_Aleph,IF($J23 = "No Work Package", "", $J23),DetailBudgetCategory_Aleph,$I23),IF(Budget_period="Quarterly",SUMIFS(INDIRECT(U$9),DetailBudgetWPs_Aleph,IF($J23 = "No Work Package", "", $J23),DetailBudgetCategory_Aleph,$I23),IF(Budget_period="Annually",SUMIFS(INDIRECT(U$10),DetailBudgetWPs_Aleph,IF($J23 = "No Work Package", "", $J23),DetailBudgetCategory_Aleph,$I23),""))))) / U$6 * U$7, 0), 0)</f>
        <v>0</v>
      </c>
      <c r="V23" s="166">
        <f t="array" ref="V23">IFERROR(IF(ROW()-16&lt;NoRowsBudget, IF($J23="Profit Margin",SUM(V$16:V22)*ProfitMargin,IF($J23="VAT",SUM(V$16:V22)*VAT,IF(Budget_period="Monthly",SUMIFS(INDIRECT(V$8),DetailBudgetWPs_Aleph,IF($J23 = "No Work Package", "", $J23),DetailBudgetCategory_Aleph,$I23),IF(Budget_period="Quarterly",SUMIFS(INDIRECT(V$9),DetailBudgetWPs_Aleph,IF($J23 = "No Work Package", "", $J23),DetailBudgetCategory_Aleph,$I23),IF(Budget_period="Annually",SUMIFS(INDIRECT(V$10),DetailBudgetWPs_Aleph,IF($J23 = "No Work Package", "", $J23),DetailBudgetCategory_Aleph,$I23),""))))) / V$6 * V$7, 0), 0)</f>
        <v>0</v>
      </c>
      <c r="W23" s="166">
        <f t="array" ref="W23">IFERROR(IF(ROW()-16&lt;NoRowsBudget, IF($J23="Profit Margin",SUM(W$16:W22)*ProfitMargin,IF($J23="VAT",SUM(W$16:W22)*VAT,IF(Budget_period="Monthly",SUMIFS(INDIRECT(W$8),DetailBudgetWPs_Aleph,IF($J23 = "No Work Package", "", $J23),DetailBudgetCategory_Aleph,$I23),IF(Budget_period="Quarterly",SUMIFS(INDIRECT(W$9),DetailBudgetWPs_Aleph,IF($J23 = "No Work Package", "", $J23),DetailBudgetCategory_Aleph,$I23),IF(Budget_period="Annually",SUMIFS(INDIRECT(W$10),DetailBudgetWPs_Aleph,IF($J23 = "No Work Package", "", $J23),DetailBudgetCategory_Aleph,$I23),""))))) / W$6 * W$7, 0), 0)</f>
        <v>0</v>
      </c>
      <c r="X23" s="166">
        <f t="array" ref="X23">IFERROR(IF(ROW()-16&lt;NoRowsBudget, IF($J23="Profit Margin",SUM(X$16:X22)*ProfitMargin,IF($J23="VAT",SUM(X$16:X22)*VAT,IF(Budget_period="Monthly",SUMIFS(INDIRECT(X$8),DetailBudgetWPs_Aleph,IF($J23 = "No Work Package", "", $J23),DetailBudgetCategory_Aleph,$I23),IF(Budget_period="Quarterly",SUMIFS(INDIRECT(X$9),DetailBudgetWPs_Aleph,IF($J23 = "No Work Package", "", $J23),DetailBudgetCategory_Aleph,$I23),IF(Budget_period="Annually",SUMIFS(INDIRECT(X$10),DetailBudgetWPs_Aleph,IF($J23 = "No Work Package", "", $J23),DetailBudgetCategory_Aleph,$I23),""))))) / X$6 * X$7, 0), 0)</f>
        <v>0</v>
      </c>
      <c r="Y23" s="166">
        <f t="array" ref="Y23">IFERROR(IF(ROW()-16&lt;NoRowsBudget, IF($J23="Profit Margin",SUM(Y$16:Y22)*ProfitMargin,IF($J23="VAT",SUM(Y$16:Y22)*VAT,IF(Budget_period="Monthly",SUMIFS(INDIRECT(Y$8),DetailBudgetWPs_Aleph,IF($J23 = "No Work Package", "", $J23),DetailBudgetCategory_Aleph,$I23),IF(Budget_period="Quarterly",SUMIFS(INDIRECT(Y$9),DetailBudgetWPs_Aleph,IF($J23 = "No Work Package", "", $J23),DetailBudgetCategory_Aleph,$I23),IF(Budget_period="Annually",SUMIFS(INDIRECT(Y$10),DetailBudgetWPs_Aleph,IF($J23 = "No Work Package", "", $J23),DetailBudgetCategory_Aleph,$I23),""))))) / Y$6 * Y$7, 0), 0)</f>
        <v>0</v>
      </c>
      <c r="Z23" s="166">
        <f t="array" ref="Z23">IFERROR(IF(ROW()-16&lt;NoRowsBudget, IF($J23="Profit Margin",SUM(Z$16:Z22)*ProfitMargin,IF($J23="VAT",SUM(Z$16:Z22)*VAT,IF(Budget_period="Monthly",SUMIFS(INDIRECT(Z$8),DetailBudgetWPs_Aleph,IF($J23 = "No Work Package", "", $J23),DetailBudgetCategory_Aleph,$I23),IF(Budget_period="Quarterly",SUMIFS(INDIRECT(Z$9),DetailBudgetWPs_Aleph,IF($J23 = "No Work Package", "", $J23),DetailBudgetCategory_Aleph,$I23),IF(Budget_period="Annually",SUMIFS(INDIRECT(Z$10),DetailBudgetWPs_Aleph,IF($J23 = "No Work Package", "", $J23),DetailBudgetCategory_Aleph,$I23),""))))) / Z$6 * Z$7, 0), 0)</f>
        <v>0</v>
      </c>
      <c r="AA23" s="166">
        <f t="array" ref="AA23">IFERROR(IF(ROW()-16&lt;NoRowsBudget, IF($J23="Profit Margin",SUM(AA$16:AA22)*ProfitMargin,IF($J23="VAT",SUM(AA$16:AA22)*VAT,IF(Budget_period="Monthly",SUMIFS(INDIRECT(AA$8),DetailBudgetWPs_Aleph,IF($J23 = "No Work Package", "", $J23),DetailBudgetCategory_Aleph,$I23),IF(Budget_period="Quarterly",SUMIFS(INDIRECT(AA$9),DetailBudgetWPs_Aleph,IF($J23 = "No Work Package", "", $J23),DetailBudgetCategory_Aleph,$I23),IF(Budget_period="Annually",SUMIFS(INDIRECT(AA$10),DetailBudgetWPs_Aleph,IF($J23 = "No Work Package", "", $J23),DetailBudgetCategory_Aleph,$I23),""))))) / AA$6 * AA$7, 0), 0)</f>
        <v>0</v>
      </c>
      <c r="AB23" s="166">
        <f t="array" ref="AB23">IFERROR(IF(ROW()-16&lt;NoRowsBudget, IF($J23="Profit Margin",SUM(AB$16:AB22)*ProfitMargin,IF($J23="VAT",SUM(AB$16:AB22)*VAT,IF(Budget_period="Monthly",SUMIFS(INDIRECT(AB$8),DetailBudgetWPs_Aleph,IF($J23 = "No Work Package", "", $J23),DetailBudgetCategory_Aleph,$I23),IF(Budget_period="Quarterly",SUMIFS(INDIRECT(AB$9),DetailBudgetWPs_Aleph,IF($J23 = "No Work Package", "", $J23),DetailBudgetCategory_Aleph,$I23),IF(Budget_period="Annually",SUMIFS(INDIRECT(AB$10),DetailBudgetWPs_Aleph,IF($J23 = "No Work Package", "", $J23),DetailBudgetCategory_Aleph,$I23),""))))) / AB$6 * AB$7, 0), 0)</f>
        <v>0</v>
      </c>
      <c r="AC23" s="166">
        <f t="array" ref="AC23">IFERROR(IF(ROW()-16&lt;NoRowsBudget, IF($J23="Profit Margin",SUM(AC$16:AC22)*ProfitMargin,IF($J23="VAT",SUM(AC$16:AC22)*VAT,IF(Budget_period="Monthly",SUMIFS(INDIRECT(AC$8),DetailBudgetWPs_Aleph,IF($J23 = "No Work Package", "", $J23),DetailBudgetCategory_Aleph,$I23),IF(Budget_period="Quarterly",SUMIFS(INDIRECT(AC$9),DetailBudgetWPs_Aleph,IF($J23 = "No Work Package", "", $J23),DetailBudgetCategory_Aleph,$I23),IF(Budget_period="Annually",SUMIFS(INDIRECT(AC$10),DetailBudgetWPs_Aleph,IF($J23 = "No Work Package", "", $J23),DetailBudgetCategory_Aleph,$I23),""))))) / AC$6 * AC$7, 0), 0)</f>
        <v>0</v>
      </c>
      <c r="AD23" s="166">
        <f t="array" ref="AD23">IFERROR(IF(ROW()-16&lt;NoRowsBudget, IF($J23="Profit Margin",SUM(AD$16:AD22)*ProfitMargin,IF($J23="VAT",SUM(AD$16:AD22)*VAT,IF(Budget_period="Monthly",SUMIFS(INDIRECT(AD$8),DetailBudgetWPs_Aleph,IF($J23 = "No Work Package", "", $J23),DetailBudgetCategory_Aleph,$I23),IF(Budget_period="Quarterly",SUMIFS(INDIRECT(AD$9),DetailBudgetWPs_Aleph,IF($J23 = "No Work Package", "", $J23),DetailBudgetCategory_Aleph,$I23),IF(Budget_period="Annually",SUMIFS(INDIRECT(AD$10),DetailBudgetWPs_Aleph,IF($J23 = "No Work Package", "", $J23),DetailBudgetCategory_Aleph,$I23),""))))) / AD$6 * AD$7, 0), 0)</f>
        <v>0</v>
      </c>
      <c r="AE23" s="166">
        <f t="array" ref="AE23">IFERROR(IF(ROW()-16&lt;NoRowsBudget, IF($J23="Profit Margin",SUM(AE$16:AE22)*ProfitMargin,IF($J23="VAT",SUM(AE$16:AE22)*VAT,IF(Budget_period="Monthly",SUMIFS(INDIRECT(AE$8),DetailBudgetWPs_Aleph,IF($J23 = "No Work Package", "", $J23),DetailBudgetCategory_Aleph,$I23),IF(Budget_period="Quarterly",SUMIFS(INDIRECT(AE$9),DetailBudgetWPs_Aleph,IF($J23 = "No Work Package", "", $J23),DetailBudgetCategory_Aleph,$I23),IF(Budget_period="Annually",SUMIFS(INDIRECT(AE$10),DetailBudgetWPs_Aleph,IF($J23 = "No Work Package", "", $J23),DetailBudgetCategory_Aleph,$I23),""))))) / AE$6 * AE$7, 0), 0)</f>
        <v>0</v>
      </c>
      <c r="AF23" s="166">
        <f t="array" ref="AF23">IFERROR(IF(ROW()-16&lt;NoRowsBudget, IF($J23="Profit Margin",SUM(AF$16:AF22)*ProfitMargin,IF($J23="VAT",SUM(AF$16:AF22)*VAT,IF(Budget_period="Monthly",SUMIFS(INDIRECT(AF$8),DetailBudgetWPs_Aleph,IF($J23 = "No Work Package", "", $J23),DetailBudgetCategory_Aleph,$I23),IF(Budget_period="Quarterly",SUMIFS(INDIRECT(AF$9),DetailBudgetWPs_Aleph,IF($J23 = "No Work Package", "", $J23),DetailBudgetCategory_Aleph,$I23),IF(Budget_period="Annually",SUMIFS(INDIRECT(AF$10),DetailBudgetWPs_Aleph,IF($J23 = "No Work Package", "", $J23),DetailBudgetCategory_Aleph,$I23),""))))) / AF$6 * AF$7, 0), 0)</f>
        <v>0</v>
      </c>
      <c r="AG23" s="166">
        <f t="array" ref="AG23">IFERROR(IF(ROW()-16&lt;NoRowsBudget, IF($J23="Profit Margin",SUM(AG$16:AG22)*ProfitMargin,IF($J23="VAT",SUM(AG$16:AG22)*VAT,IF(Budget_period="Monthly",SUMIFS(INDIRECT(AG$8),DetailBudgetWPs_Aleph,IF($J23 = "No Work Package", "", $J23),DetailBudgetCategory_Aleph,$I23),IF(Budget_period="Quarterly",SUMIFS(INDIRECT(AG$9),DetailBudgetWPs_Aleph,IF($J23 = "No Work Package", "", $J23),DetailBudgetCategory_Aleph,$I23),IF(Budget_period="Annually",SUMIFS(INDIRECT(AG$10),DetailBudgetWPs_Aleph,IF($J23 = "No Work Package", "", $J23),DetailBudgetCategory_Aleph,$I23),""))))) / AG$6 * AG$7, 0), 0)</f>
        <v>0</v>
      </c>
      <c r="AH23" s="166">
        <f t="array" ref="AH23">IFERROR(IF(ROW()-16&lt;NoRowsBudget, IF($J23="Profit Margin",SUM(AH$16:AH22)*ProfitMargin,IF($J23="VAT",SUM(AH$16:AH22)*VAT,IF(Budget_period="Monthly",SUMIFS(INDIRECT(AH$8),DetailBudgetWPs_Aleph,IF($J23 = "No Work Package", "", $J23),DetailBudgetCategory_Aleph,$I23),IF(Budget_period="Quarterly",SUMIFS(INDIRECT(AH$9),DetailBudgetWPs_Aleph,IF($J23 = "No Work Package", "", $J23),DetailBudgetCategory_Aleph,$I23),IF(Budget_period="Annually",SUMIFS(INDIRECT(AH$10),DetailBudgetWPs_Aleph,IF($J23 = "No Work Package", "", $J23),DetailBudgetCategory_Aleph,$I23),""))))) / AH$6 * AH$7, 0), 0)</f>
        <v>0</v>
      </c>
      <c r="AI23" s="166">
        <f t="array" ref="AI23">IFERROR(IF(ROW()-16&lt;NoRowsBudget, IF($J23="Profit Margin",SUM(AI$16:AI22)*ProfitMargin,IF($J23="VAT",SUM(AI$16:AI22)*VAT,IF(Budget_period="Monthly",SUMIFS(INDIRECT(AI$8),DetailBudgetWPs_Aleph,IF($J23 = "No Work Package", "", $J23),DetailBudgetCategory_Aleph,$I23),IF(Budget_period="Quarterly",SUMIFS(INDIRECT(AI$9),DetailBudgetWPs_Aleph,IF($J23 = "No Work Package", "", $J23),DetailBudgetCategory_Aleph,$I23),IF(Budget_period="Annually",SUMIFS(INDIRECT(AI$10),DetailBudgetWPs_Aleph,IF($J23 = "No Work Package", "", $J23),DetailBudgetCategory_Aleph,$I23),""))))) / AI$6 * AI$7, 0), 0)</f>
        <v>0</v>
      </c>
      <c r="AJ23" s="166">
        <f t="array" ref="AJ23">IFERROR(IF(ROW()-16&lt;NoRowsBudget, IF($J23="Profit Margin",SUM(AJ$16:AJ22)*ProfitMargin,IF($J23="VAT",SUM(AJ$16:AJ22)*VAT,IF(Budget_period="Monthly",SUMIFS(INDIRECT(AJ$8),DetailBudgetWPs_Aleph,IF($J23 = "No Work Package", "", $J23),DetailBudgetCategory_Aleph,$I23),IF(Budget_period="Quarterly",SUMIFS(INDIRECT(AJ$9),DetailBudgetWPs_Aleph,IF($J23 = "No Work Package", "", $J23),DetailBudgetCategory_Aleph,$I23),IF(Budget_period="Annually",SUMIFS(INDIRECT(AJ$10),DetailBudgetWPs_Aleph,IF($J23 = "No Work Package", "", $J23),DetailBudgetCategory_Aleph,$I23),""))))) / AJ$6 * AJ$7, 0), 0)</f>
        <v>0</v>
      </c>
      <c r="AK23" s="166">
        <f t="array" ref="AK23">IFERROR(IF(ROW()-16&lt;NoRowsBudget, IF($J23="Profit Margin",SUM(AK$16:AK22)*ProfitMargin,IF($J23="VAT",SUM(AK$16:AK22)*VAT,IF(Budget_period="Monthly",SUMIFS(INDIRECT(AK$8),DetailBudgetWPs_Aleph,IF($J23 = "No Work Package", "", $J23),DetailBudgetCategory_Aleph,$I23),IF(Budget_period="Quarterly",SUMIFS(INDIRECT(AK$9),DetailBudgetWPs_Aleph,IF($J23 = "No Work Package", "", $J23),DetailBudgetCategory_Aleph,$I23),IF(Budget_period="Annually",SUMIFS(INDIRECT(AK$10),DetailBudgetWPs_Aleph,IF($J23 = "No Work Package", "", $J23),DetailBudgetCategory_Aleph,$I23),""))))) / AK$6 * AK$7, 0), 0)</f>
        <v>0</v>
      </c>
      <c r="AL23" s="166">
        <f t="array" ref="AL23">IFERROR(IF(ROW()-16&lt;NoRowsBudget, IF($J23="Profit Margin",SUM(AL$16:AL22)*ProfitMargin,IF($J23="VAT",SUM(AL$16:AL22)*VAT,IF(Budget_period="Monthly",SUMIFS(INDIRECT(AL$8),DetailBudgetWPs_Aleph,IF($J23 = "No Work Package", "", $J23),DetailBudgetCategory_Aleph,$I23),IF(Budget_period="Quarterly",SUMIFS(INDIRECT(AL$9),DetailBudgetWPs_Aleph,IF($J23 = "No Work Package", "", $J23),DetailBudgetCategory_Aleph,$I23),IF(Budget_period="Annually",SUMIFS(INDIRECT(AL$10),DetailBudgetWPs_Aleph,IF($J23 = "No Work Package", "", $J23),DetailBudgetCategory_Aleph,$I23),""))))) / AL$6 * AL$7, 0), 0)</f>
        <v>0</v>
      </c>
      <c r="AM23" s="166">
        <f t="array" ref="AM23">IFERROR(IF(ROW()-16&lt;NoRowsBudget, IF($J23="Profit Margin",SUM(AM$16:AM22)*ProfitMargin,IF($J23="VAT",SUM(AM$16:AM22)*VAT,IF(Budget_period="Monthly",SUMIFS(INDIRECT(AM$8),DetailBudgetWPs_Aleph,IF($J23 = "No Work Package", "", $J23),DetailBudgetCategory_Aleph,$I23),IF(Budget_period="Quarterly",SUMIFS(INDIRECT(AM$9),DetailBudgetWPs_Aleph,IF($J23 = "No Work Package", "", $J23),DetailBudgetCategory_Aleph,$I23),IF(Budget_period="Annually",SUMIFS(INDIRECT(AM$10),DetailBudgetWPs_Aleph,IF($J23 = "No Work Package", "", $J23),DetailBudgetCategory_Aleph,$I23),""))))) / AM$6 * AM$7, 0), 0)</f>
        <v>0</v>
      </c>
      <c r="AN23" s="166">
        <f t="array" ref="AN23">IFERROR(IF(ROW()-16&lt;NoRowsBudget, IF($J23="Profit Margin",SUM(AN$16:AN22)*ProfitMargin,IF($J23="VAT",SUM(AN$16:AN22)*VAT,IF(Budget_period="Monthly",SUMIFS(INDIRECT(AN$8),DetailBudgetWPs_Aleph,IF($J23 = "No Work Package", "", $J23),DetailBudgetCategory_Aleph,$I23),IF(Budget_period="Quarterly",SUMIFS(INDIRECT(AN$9),DetailBudgetWPs_Aleph,IF($J23 = "No Work Package", "", $J23),DetailBudgetCategory_Aleph,$I23),IF(Budget_period="Annually",SUMIFS(INDIRECT(AN$10),DetailBudgetWPs_Aleph,IF($J23 = "No Work Package", "", $J23),DetailBudgetCategory_Aleph,$I23),""))))) / AN$6 * AN$7, 0), 0)</f>
        <v>0</v>
      </c>
      <c r="AO23" s="166">
        <f t="array" ref="AO23">IFERROR(IF(ROW()-16&lt;NoRowsBudget, IF($J23="Profit Margin",SUM(AO$16:AO22)*ProfitMargin,IF($J23="VAT",SUM(AO$16:AO22)*VAT,IF(Budget_period="Monthly",SUMIFS(INDIRECT(AO$8),DetailBudgetWPs_Aleph,IF($J23 = "No Work Package", "", $J23),DetailBudgetCategory_Aleph,$I23),IF(Budget_period="Quarterly",SUMIFS(INDIRECT(AO$9),DetailBudgetWPs_Aleph,IF($J23 = "No Work Package", "", $J23),DetailBudgetCategory_Aleph,$I23),IF(Budget_period="Annually",SUMIFS(INDIRECT(AO$10),DetailBudgetWPs_Aleph,IF($J23 = "No Work Package", "", $J23),DetailBudgetCategory_Aleph,$I23),""))))) / AO$6 * AO$7, 0), 0)</f>
        <v>0</v>
      </c>
      <c r="AP23" s="166">
        <f t="array" ref="AP23">IFERROR(IF(ROW()-16&lt;NoRowsBudget, IF($J23="Profit Margin",SUM(AP$16:AP22)*ProfitMargin,IF($J23="VAT",SUM(AP$16:AP22)*VAT,IF(Budget_period="Monthly",SUMIFS(INDIRECT(AP$8),DetailBudgetWPs_Aleph,IF($J23 = "No Work Package", "", $J23),DetailBudgetCategory_Aleph,$I23),IF(Budget_period="Quarterly",SUMIFS(INDIRECT(AP$9),DetailBudgetWPs_Aleph,IF($J23 = "No Work Package", "", $J23),DetailBudgetCategory_Aleph,$I23),IF(Budget_period="Annually",SUMIFS(INDIRECT(AP$10),DetailBudgetWPs_Aleph,IF($J23 = "No Work Package", "", $J23),DetailBudgetCategory_Aleph,$I23),""))))) / AP$6 * AP$7, 0), 0)</f>
        <v>0</v>
      </c>
      <c r="AQ23" s="166">
        <f t="array" ref="AQ23">IFERROR(IF(ROW()-16&lt;NoRowsBudget, IF($J23="Profit Margin",SUM(AQ$16:AQ22)*ProfitMargin,IF($J23="VAT",SUM(AQ$16:AQ22)*VAT,IF(Budget_period="Monthly",SUMIFS(INDIRECT(AQ$8),DetailBudgetWPs_Aleph,IF($J23 = "No Work Package", "", $J23),DetailBudgetCategory_Aleph,$I23),IF(Budget_period="Quarterly",SUMIFS(INDIRECT(AQ$9),DetailBudgetWPs_Aleph,IF($J23 = "No Work Package", "", $J23),DetailBudgetCategory_Aleph,$I23),IF(Budget_period="Annually",SUMIFS(INDIRECT(AQ$10),DetailBudgetWPs_Aleph,IF($J23 = "No Work Package", "", $J23),DetailBudgetCategory_Aleph,$I23),""))))) / AQ$6 * AQ$7, 0), 0)</f>
        <v>0</v>
      </c>
      <c r="AR23" s="166">
        <f t="array" ref="AR23">IFERROR(IF(ROW()-16&lt;NoRowsBudget, IF($J23="Profit Margin",SUM(AR$16:AR22)*ProfitMargin,IF($J23="VAT",SUM(AR$16:AR22)*VAT,IF(Budget_period="Monthly",SUMIFS(INDIRECT(AR$8),DetailBudgetWPs_Aleph,IF($J23 = "No Work Package", "", $J23),DetailBudgetCategory_Aleph,$I23),IF(Budget_period="Quarterly",SUMIFS(INDIRECT(AR$9),DetailBudgetWPs_Aleph,IF($J23 = "No Work Package", "", $J23),DetailBudgetCategory_Aleph,$I23),IF(Budget_period="Annually",SUMIFS(INDIRECT(AR$10),DetailBudgetWPs_Aleph,IF($J23 = "No Work Package", "", $J23),DetailBudgetCategory_Aleph,$I23),""))))) / AR$6 * AR$7, 0), 0)</f>
        <v>0</v>
      </c>
      <c r="AS23" s="166">
        <f t="array" ref="AS23">IFERROR(IF(ROW()-16&lt;NoRowsBudget, IF($J23="Profit Margin",SUM(AS$16:AS22)*ProfitMargin,IF($J23="VAT",SUM(AS$16:AS22)*VAT,IF(Budget_period="Monthly",SUMIFS(INDIRECT(AS$8),DetailBudgetWPs_Aleph,IF($J23 = "No Work Package", "", $J23),DetailBudgetCategory_Aleph,$I23),IF(Budget_period="Quarterly",SUMIFS(INDIRECT(AS$9),DetailBudgetWPs_Aleph,IF($J23 = "No Work Package", "", $J23),DetailBudgetCategory_Aleph,$I23),IF(Budget_period="Annually",SUMIFS(INDIRECT(AS$10),DetailBudgetWPs_Aleph,IF($J23 = "No Work Package", "", $J23),DetailBudgetCategory_Aleph,$I23),""))))) / AS$6 * AS$7, 0), 0)</f>
        <v>0</v>
      </c>
      <c r="AT23" s="166">
        <f t="array" ref="AT23">IFERROR(IF(ROW()-16&lt;NoRowsBudget, IF($J23="Profit Margin",SUM(AT$16:AT22)*ProfitMargin,IF($J23="VAT",SUM(AT$16:AT22)*VAT,IF(Budget_period="Monthly",SUMIFS(INDIRECT(AT$8),DetailBudgetWPs_Aleph,IF($J23 = "No Work Package", "", $J23),DetailBudgetCategory_Aleph,$I23),IF(Budget_period="Quarterly",SUMIFS(INDIRECT(AT$9),DetailBudgetWPs_Aleph,IF($J23 = "No Work Package", "", $J23),DetailBudgetCategory_Aleph,$I23),IF(Budget_period="Annually",SUMIFS(INDIRECT(AT$10),DetailBudgetWPs_Aleph,IF($J23 = "No Work Package", "", $J23),DetailBudgetCategory_Aleph,$I23),""))))) / AT$6 * AT$7, 0), 0)</f>
        <v>0</v>
      </c>
      <c r="AU23" s="166">
        <f t="array" ref="AU23">IFERROR(IF(ROW()-16&lt;NoRowsBudget, IF($J23="Profit Margin",SUM(AU$16:AU22)*ProfitMargin,IF($J23="VAT",SUM(AU$16:AU22)*VAT,IF(Budget_period="Monthly",SUMIFS(INDIRECT(AU$8),DetailBudgetWPs_Aleph,IF($J23 = "No Work Package", "", $J23),DetailBudgetCategory_Aleph,$I23),IF(Budget_period="Quarterly",SUMIFS(INDIRECT(AU$9),DetailBudgetWPs_Aleph,IF($J23 = "No Work Package", "", $J23),DetailBudgetCategory_Aleph,$I23),IF(Budget_period="Annually",SUMIFS(INDIRECT(AU$10),DetailBudgetWPs_Aleph,IF($J23 = "No Work Package", "", $J23),DetailBudgetCategory_Aleph,$I23),""))))) / AU$6 * AU$7, 0), 0)</f>
        <v>0</v>
      </c>
      <c r="AV23" s="166">
        <f t="array" ref="AV23">IFERROR(IF(ROW()-16&lt;NoRowsBudget, IF($J23="Profit Margin",SUM(AV$16:AV22)*ProfitMargin,IF($J23="VAT",SUM(AV$16:AV22)*VAT,IF(Budget_period="Monthly",SUMIFS(INDIRECT(AV$8),DetailBudgetWPs_Aleph,IF($J23 = "No Work Package", "", $J23),DetailBudgetCategory_Aleph,$I23),IF(Budget_period="Quarterly",SUMIFS(INDIRECT(AV$9),DetailBudgetWPs_Aleph,IF($J23 = "No Work Package", "", $J23),DetailBudgetCategory_Aleph,$I23),IF(Budget_period="Annually",SUMIFS(INDIRECT(AV$10),DetailBudgetWPs_Aleph,IF($J23 = "No Work Package", "", $J23),DetailBudgetCategory_Aleph,$I23),""))))) / AV$6 * AV$7, 0), 0)</f>
        <v>0</v>
      </c>
      <c r="AW23" s="166">
        <f t="array" ref="AW23">IFERROR(IF(ROW()-16&lt;NoRowsBudget, IF($J23="Profit Margin",SUM(AW$16:AW22)*ProfitMargin,IF($J23="VAT",SUM(AW$16:AW22)*VAT,IF(Budget_period="Monthly",SUMIFS(INDIRECT(AW$8),DetailBudgetWPs_Aleph,IF($J23 = "No Work Package", "", $J23),DetailBudgetCategory_Aleph,$I23),IF(Budget_period="Quarterly",SUMIFS(INDIRECT(AW$9),DetailBudgetWPs_Aleph,IF($J23 = "No Work Package", "", $J23),DetailBudgetCategory_Aleph,$I23),IF(Budget_period="Annually",SUMIFS(INDIRECT(AW$10),DetailBudgetWPs_Aleph,IF($J23 = "No Work Package", "", $J23),DetailBudgetCategory_Aleph,$I23),""))))) / AW$6 * AW$7, 0), 0)</f>
        <v>0</v>
      </c>
      <c r="AX23" s="166">
        <f t="array" ref="AX23">IFERROR(IF(ROW()-16&lt;NoRowsBudget, IF($J23="Profit Margin",SUM(AX$16:AX22)*ProfitMargin,IF($J23="VAT",SUM(AX$16:AX22)*VAT,IF(Budget_period="Monthly",SUMIFS(INDIRECT(AX$8),DetailBudgetWPs_Aleph,IF($J23 = "No Work Package", "", $J23),DetailBudgetCategory_Aleph,$I23),IF(Budget_period="Quarterly",SUMIFS(INDIRECT(AX$9),DetailBudgetWPs_Aleph,IF($J23 = "No Work Package", "", $J23),DetailBudgetCategory_Aleph,$I23),IF(Budget_period="Annually",SUMIFS(INDIRECT(AX$10),DetailBudgetWPs_Aleph,IF($J23 = "No Work Package", "", $J23),DetailBudgetCategory_Aleph,$I23),""))))) / AX$6 * AX$7, 0), 0)</f>
        <v>0</v>
      </c>
      <c r="AY23" s="166">
        <f t="array" ref="AY23">IFERROR(IF(ROW()-16&lt;NoRowsBudget, IF($J23="Profit Margin",SUM(AY$16:AY22)*ProfitMargin,IF($J23="VAT",SUM(AY$16:AY22)*VAT,IF(Budget_period="Monthly",SUMIFS(INDIRECT(AY$8),DetailBudgetWPs_Aleph,IF($J23 = "No Work Package", "", $J23),DetailBudgetCategory_Aleph,$I23),IF(Budget_period="Quarterly",SUMIFS(INDIRECT(AY$9),DetailBudgetWPs_Aleph,IF($J23 = "No Work Package", "", $J23),DetailBudgetCategory_Aleph,$I23),IF(Budget_period="Annually",SUMIFS(INDIRECT(AY$10),DetailBudgetWPs_Aleph,IF($J23 = "No Work Package", "", $J23),DetailBudgetCategory_Aleph,$I23),""))))) / AY$6 * AY$7, 0), 0)</f>
        <v>0</v>
      </c>
      <c r="AZ23" s="166">
        <f t="array" ref="AZ23">IFERROR(IF(ROW()-16&lt;NoRowsBudget, IF($J23="Profit Margin",SUM(AZ$16:AZ22)*ProfitMargin,IF($J23="VAT",SUM(AZ$16:AZ22)*VAT,IF(Budget_period="Monthly",SUMIFS(INDIRECT(AZ$8),DetailBudgetWPs_Aleph,IF($J23 = "No Work Package", "", $J23),DetailBudgetCategory_Aleph,$I23),IF(Budget_period="Quarterly",SUMIFS(INDIRECT(AZ$9),DetailBudgetWPs_Aleph,IF($J23 = "No Work Package", "", $J23),DetailBudgetCategory_Aleph,$I23),IF(Budget_period="Annually",SUMIFS(INDIRECT(AZ$10),DetailBudgetWPs_Aleph,IF($J23 = "No Work Package", "", $J23),DetailBudgetCategory_Aleph,$I23),""))))) / AZ$6 * AZ$7, 0), 0)</f>
        <v>0</v>
      </c>
      <c r="BA23" s="166">
        <f t="array" ref="BA23">IFERROR(IF(ROW()-16&lt;NoRowsBudget, IF($J23="Profit Margin",SUM(BA$16:BA22)*ProfitMargin,IF($J23="VAT",SUM(BA$16:BA22)*VAT,IF(Budget_period="Monthly",SUMIFS(INDIRECT(BA$8),DetailBudgetWPs_Aleph,IF($J23 = "No Work Package", "", $J23),DetailBudgetCategory_Aleph,$I23),IF(Budget_period="Quarterly",SUMIFS(INDIRECT(BA$9),DetailBudgetWPs_Aleph,IF($J23 = "No Work Package", "", $J23),DetailBudgetCategory_Aleph,$I23),IF(Budget_period="Annually",SUMIFS(INDIRECT(BA$10),DetailBudgetWPs_Aleph,IF($J23 = "No Work Package", "", $J23),DetailBudgetCategory_Aleph,$I23),""))))) / BA$6 * BA$7, 0), 0)</f>
        <v>0</v>
      </c>
      <c r="BB23" s="166">
        <f t="array" ref="BB23">IFERROR(IF(ROW()-16&lt;NoRowsBudget, IF($J23="Profit Margin",SUM(BB$16:BB22)*ProfitMargin,IF($J23="VAT",SUM(BB$16:BB22)*VAT,IF(Budget_period="Monthly",SUMIFS(INDIRECT(BB$8),DetailBudgetWPs_Aleph,IF($J23 = "No Work Package", "", $J23),DetailBudgetCategory_Aleph,$I23),IF(Budget_period="Quarterly",SUMIFS(INDIRECT(BB$9),DetailBudgetWPs_Aleph,IF($J23 = "No Work Package", "", $J23),DetailBudgetCategory_Aleph,$I23),IF(Budget_period="Annually",SUMIFS(INDIRECT(BB$10),DetailBudgetWPs_Aleph,IF($J23 = "No Work Package", "", $J23),DetailBudgetCategory_Aleph,$I23),""))))) / BB$6 * BB$7, 0), 0)</f>
        <v>0</v>
      </c>
      <c r="BC23" s="166">
        <f t="array" ref="BC23">IFERROR(IF(ROW()-16&lt;NoRowsBudget, IF($J23="Profit Margin",SUM(BC$16:BC22)*ProfitMargin,IF($J23="VAT",SUM(BC$16:BC22)*VAT,IF(Budget_period="Monthly",SUMIFS(INDIRECT(BC$8),DetailBudgetWPs_Aleph,IF($J23 = "No Work Package", "", $J23),DetailBudgetCategory_Aleph,$I23),IF(Budget_period="Quarterly",SUMIFS(INDIRECT(BC$9),DetailBudgetWPs_Aleph,IF($J23 = "No Work Package", "", $J23),DetailBudgetCategory_Aleph,$I23),IF(Budget_period="Annually",SUMIFS(INDIRECT(BC$10),DetailBudgetWPs_Aleph,IF($J23 = "No Work Package", "", $J23),DetailBudgetCategory_Aleph,$I23),""))))) / BC$6 * BC$7, 0), 0)</f>
        <v>0</v>
      </c>
      <c r="BD23" s="166">
        <f t="array" ref="BD23">IFERROR(IF(ROW()-16&lt;NoRowsBudget, IF($J23="Profit Margin",SUM(BD$16:BD22)*ProfitMargin,IF($J23="VAT",SUM(BD$16:BD22)*VAT,IF(Budget_period="Monthly",SUMIFS(INDIRECT(BD$8),DetailBudgetWPs_Aleph,IF($J23 = "No Work Package", "", $J23),DetailBudgetCategory_Aleph,$I23),IF(Budget_period="Quarterly",SUMIFS(INDIRECT(BD$9),DetailBudgetWPs_Aleph,IF($J23 = "No Work Package", "", $J23),DetailBudgetCategory_Aleph,$I23),IF(Budget_period="Annually",SUMIFS(INDIRECT(BD$10),DetailBudgetWPs_Aleph,IF($J23 = "No Work Package", "", $J23),DetailBudgetCategory_Aleph,$I23),""))))) / BD$6 * BD$7, 0), 0)</f>
        <v>0</v>
      </c>
      <c r="BE23" s="166">
        <f t="array" ref="BE23">IFERROR(IF(ROW()-16&lt;NoRowsBudget, IF($J23="Profit Margin",SUM(BE$16:BE22)*ProfitMargin,IF($J23="VAT",SUM(BE$16:BE22)*VAT,IF(Budget_period="Monthly",SUMIFS(INDIRECT(BE$8),DetailBudgetWPs_Aleph,IF($J23 = "No Work Package", "", $J23),DetailBudgetCategory_Aleph,$I23),IF(Budget_period="Quarterly",SUMIFS(INDIRECT(BE$9),DetailBudgetWPs_Aleph,IF($J23 = "No Work Package", "", $J23),DetailBudgetCategory_Aleph,$I23),IF(Budget_period="Annually",SUMIFS(INDIRECT(BE$10),DetailBudgetWPs_Aleph,IF($J23 = "No Work Package", "", $J23),DetailBudgetCategory_Aleph,$I23),""))))) / BE$6 * BE$7, 0), 0)</f>
        <v>0</v>
      </c>
      <c r="BF23" s="166">
        <f t="array" ref="BF23">IFERROR(IF(ROW()-16&lt;NoRowsBudget, IF($J23="Profit Margin",SUM(BF$16:BF22)*ProfitMargin,IF($J23="VAT",SUM(BF$16:BF22)*VAT,IF(Budget_period="Monthly",SUMIFS(INDIRECT(BF$8),DetailBudgetWPs_Aleph,IF($J23 = "No Work Package", "", $J23),DetailBudgetCategory_Aleph,$I23),IF(Budget_period="Quarterly",SUMIFS(INDIRECT(BF$9),DetailBudgetWPs_Aleph,IF($J23 = "No Work Package", "", $J23),DetailBudgetCategory_Aleph,$I23),IF(Budget_period="Annually",SUMIFS(INDIRECT(BF$10),DetailBudgetWPs_Aleph,IF($J23 = "No Work Package", "", $J23),DetailBudgetCategory_Aleph,$I23),""))))) / BF$6 * BF$7, 0), 0)</f>
        <v>0</v>
      </c>
      <c r="BG23" s="166">
        <f t="array" ref="BG23">IFERROR(IF(ROW()-16&lt;NoRowsBudget, IF($J23="Profit Margin",SUM(BG$16:BG22)*ProfitMargin,IF($J23="VAT",SUM(BG$16:BG22)*VAT,IF(Budget_period="Monthly",SUMIFS(INDIRECT(BG$8),DetailBudgetWPs_Aleph,IF($J23 = "No Work Package", "", $J23),DetailBudgetCategory_Aleph,$I23),IF(Budget_period="Quarterly",SUMIFS(INDIRECT(BG$9),DetailBudgetWPs_Aleph,IF($J23 = "No Work Package", "", $J23),DetailBudgetCategory_Aleph,$I23),IF(Budget_period="Annually",SUMIFS(INDIRECT(BG$10),DetailBudgetWPs_Aleph,IF($J23 = "No Work Package", "", $J23),DetailBudgetCategory_Aleph,$I23),""))))) / BG$6 * BG$7, 0), 0)</f>
        <v>0</v>
      </c>
      <c r="BH23" s="166">
        <f t="array" ref="BH23">IFERROR(IF(ROW()-16&lt;NoRowsBudget, IF($J23="Profit Margin",SUM(BH$16:BH22)*ProfitMargin,IF($J23="VAT",SUM(BH$16:BH22)*VAT,IF(Budget_period="Monthly",SUMIFS(INDIRECT(BH$8),DetailBudgetWPs_Aleph,IF($J23 = "No Work Package", "", $J23),DetailBudgetCategory_Aleph,$I23),IF(Budget_period="Quarterly",SUMIFS(INDIRECT(BH$9),DetailBudgetWPs_Aleph,IF($J23 = "No Work Package", "", $J23),DetailBudgetCategory_Aleph,$I23),IF(Budget_period="Annually",SUMIFS(INDIRECT(BH$10),DetailBudgetWPs_Aleph,IF($J23 = "No Work Package", "", $J23),DetailBudgetCategory_Aleph,$I23),""))))) / BH$6 * BH$7, 0), 0)</f>
        <v>0</v>
      </c>
      <c r="BI23" s="166">
        <f t="array" ref="BI23">IFERROR(IF(ROW()-16&lt;NoRowsBudget, IF($J23="Profit Margin",SUM(BI$16:BI22)*ProfitMargin,IF($J23="VAT",SUM(BI$16:BI22)*VAT,IF(Budget_period="Monthly",SUMIFS(INDIRECT(BI$8),DetailBudgetWPs_Aleph,IF($J23 = "No Work Package", "", $J23),DetailBudgetCategory_Aleph,$I23),IF(Budget_period="Quarterly",SUMIFS(INDIRECT(BI$9),DetailBudgetWPs_Aleph,IF($J23 = "No Work Package", "", $J23),DetailBudgetCategory_Aleph,$I23),IF(Budget_period="Annually",SUMIFS(INDIRECT(BI$10),DetailBudgetWPs_Aleph,IF($J23 = "No Work Package", "", $J23),DetailBudgetCategory_Aleph,$I23),""))))) / BI$6 * BI$7, 0), 0)</f>
        <v>0</v>
      </c>
      <c r="BJ23" s="166">
        <f t="array" ref="BJ23">IFERROR(IF(ROW()-16&lt;NoRowsBudget, IF($J23="Profit Margin",SUM(BJ$16:BJ22)*ProfitMargin,IF($J23="VAT",SUM(BJ$16:BJ22)*VAT,IF(Budget_period="Monthly",SUMIFS(INDIRECT(BJ$8),DetailBudgetWPs_Aleph,IF($J23 = "No Work Package", "", $J23),DetailBudgetCategory_Aleph,$I23),IF(Budget_period="Quarterly",SUMIFS(INDIRECT(BJ$9),DetailBudgetWPs_Aleph,IF($J23 = "No Work Package", "", $J23),DetailBudgetCategory_Aleph,$I23),IF(Budget_period="Annually",SUMIFS(INDIRECT(BJ$10),DetailBudgetWPs_Aleph,IF($J23 = "No Work Package", "", $J23),DetailBudgetCategory_Aleph,$I23),""))))) / BJ$6 * BJ$7, 0), 0)</f>
        <v>0</v>
      </c>
      <c r="BK23" s="166">
        <f t="array" ref="BK23">IFERROR(IF(ROW()-16&lt;NoRowsBudget, IF($J23="Profit Margin",SUM(BK$16:BK22)*ProfitMargin,IF($J23="VAT",SUM(BK$16:BK22)*VAT,IF(Budget_period="Monthly",SUMIFS(INDIRECT(BK$8),DetailBudgetWPs_Aleph,IF($J23 = "No Work Package", "", $J23),DetailBudgetCategory_Aleph,$I23),IF(Budget_period="Quarterly",SUMIFS(INDIRECT(BK$9),DetailBudgetWPs_Aleph,IF($J23 = "No Work Package", "", $J23),DetailBudgetCategory_Aleph,$I23),IF(Budget_period="Annually",SUMIFS(INDIRECT(BK$10),DetailBudgetWPs_Aleph,IF($J23 = "No Work Package", "", $J23),DetailBudgetCategory_Aleph,$I23),""))))) / BK$6 * BK$7, 0), 0)</f>
        <v>0</v>
      </c>
      <c r="BL23" s="166">
        <f t="array" ref="BL23">IFERROR(IF(ROW()-16&lt;NoRowsBudget, IF($J23="Profit Margin",SUM(BL$16:BL22)*ProfitMargin,IF($J23="VAT",SUM(BL$16:BL22)*VAT,IF(Budget_period="Monthly",SUMIFS(INDIRECT(BL$8),DetailBudgetWPs_Aleph,IF($J23 = "No Work Package", "", $J23),DetailBudgetCategory_Aleph,$I23),IF(Budget_period="Quarterly",SUMIFS(INDIRECT(BL$9),DetailBudgetWPs_Aleph,IF($J23 = "No Work Package", "", $J23),DetailBudgetCategory_Aleph,$I23),IF(Budget_period="Annually",SUMIFS(INDIRECT(BL$10),DetailBudgetWPs_Aleph,IF($J23 = "No Work Package", "", $J23),DetailBudgetCategory_Aleph,$I23),""))))) / BL$6 * BL$7, 0), 0)</f>
        <v>0</v>
      </c>
      <c r="BM23" s="166">
        <f t="array" ref="BM23">IFERROR(IF(ROW()-16&lt;NoRowsBudget, IF($J23="Profit Margin",SUM(BM$16:BM22)*ProfitMargin,IF($J23="VAT",SUM(BM$16:BM22)*VAT,IF(Budget_period="Monthly",SUMIFS(INDIRECT(BM$8),DetailBudgetWPs_Aleph,IF($J23 = "No Work Package", "", $J23),DetailBudgetCategory_Aleph,$I23),IF(Budget_period="Quarterly",SUMIFS(INDIRECT(BM$9),DetailBudgetWPs_Aleph,IF($J23 = "No Work Package", "", $J23),DetailBudgetCategory_Aleph,$I23),IF(Budget_period="Annually",SUMIFS(INDIRECT(BM$10),DetailBudgetWPs_Aleph,IF($J23 = "No Work Package", "", $J23),DetailBudgetCategory_Aleph,$I23),""))))) / BM$6 * BM$7, 0), 0)</f>
        <v>0</v>
      </c>
      <c r="BN23" s="166">
        <f t="array" ref="BN23">IFERROR(IF(ROW()-16&lt;NoRowsBudget, IF($J23="Profit Margin",SUM(BN$16:BN22)*ProfitMargin,IF($J23="VAT",SUM(BN$16:BN22)*VAT,IF(Budget_period="Monthly",SUMIFS(INDIRECT(BN$8),DetailBudgetWPs_Aleph,IF($J23 = "No Work Package", "", $J23),DetailBudgetCategory_Aleph,$I23),IF(Budget_period="Quarterly",SUMIFS(INDIRECT(BN$9),DetailBudgetWPs_Aleph,IF($J23 = "No Work Package", "", $J23),DetailBudgetCategory_Aleph,$I23),IF(Budget_period="Annually",SUMIFS(INDIRECT(BN$10),DetailBudgetWPs_Aleph,IF($J23 = "No Work Package", "", $J23),DetailBudgetCategory_Aleph,$I23),""))))) / BN$6 * BN$7, 0), 0)</f>
        <v>0</v>
      </c>
      <c r="BO23" s="166">
        <f t="array" ref="BO23">IFERROR(IF(ROW()-16&lt;NoRowsBudget, IF($J23="Profit Margin",SUM(BO$16:BO22)*ProfitMargin,IF($J23="VAT",SUM(BO$16:BO22)*VAT,IF(Budget_period="Monthly",SUMIFS(INDIRECT(BO$8),DetailBudgetWPs_Aleph,IF($J23 = "No Work Package", "", $J23),DetailBudgetCategory_Aleph,$I23),IF(Budget_period="Quarterly",SUMIFS(INDIRECT(BO$9),DetailBudgetWPs_Aleph,IF($J23 = "No Work Package", "", $J23),DetailBudgetCategory_Aleph,$I23),IF(Budget_period="Annually",SUMIFS(INDIRECT(BO$10),DetailBudgetWPs_Aleph,IF($J23 = "No Work Package", "", $J23),DetailBudgetCategory_Aleph,$I23),""))))) / BO$6 * BO$7, 0), 0)</f>
        <v>0</v>
      </c>
      <c r="BP23" s="166">
        <f t="array" ref="BP23">IFERROR(IF(ROW()-16&lt;NoRowsBudget, IF($J23="Profit Margin",SUM(BP$16:BP22)*ProfitMargin,IF($J23="VAT",SUM(BP$16:BP22)*VAT,IF(Budget_period="Monthly",SUMIFS(INDIRECT(BP$8),DetailBudgetWPs_Aleph,IF($J23 = "No Work Package", "", $J23),DetailBudgetCategory_Aleph,$I23),IF(Budget_period="Quarterly",SUMIFS(INDIRECT(BP$9),DetailBudgetWPs_Aleph,IF($J23 = "No Work Package", "", $J23),DetailBudgetCategory_Aleph,$I23),IF(Budget_period="Annually",SUMIFS(INDIRECT(BP$10),DetailBudgetWPs_Aleph,IF($J23 = "No Work Package", "", $J23),DetailBudgetCategory_Aleph,$I23),""))))) / BP$6 * BP$7, 0), 0)</f>
        <v>0</v>
      </c>
      <c r="BQ23" s="166">
        <f t="array" ref="BQ23">IFERROR(IF(ROW()-16&lt;NoRowsBudget, IF($J23="Profit Margin",SUM(BQ$16:BQ22)*ProfitMargin,IF($J23="VAT",SUM(BQ$16:BQ22)*VAT,IF(Budget_period="Monthly",SUMIFS(INDIRECT(BQ$8),DetailBudgetWPs_Aleph,IF($J23 = "No Work Package", "", $J23),DetailBudgetCategory_Aleph,$I23),IF(Budget_period="Quarterly",SUMIFS(INDIRECT(BQ$9),DetailBudgetWPs_Aleph,IF($J23 = "No Work Package", "", $J23),DetailBudgetCategory_Aleph,$I23),IF(Budget_period="Annually",SUMIFS(INDIRECT(BQ$10),DetailBudgetWPs_Aleph,IF($J23 = "No Work Package", "", $J23),DetailBudgetCategory_Aleph,$I23),""))))) / BQ$6 * BQ$7, 0), 0)</f>
        <v>0</v>
      </c>
      <c r="BR23" s="166">
        <f t="array" ref="BR23">IFERROR(IF(ROW()-16&lt;NoRowsBudget, IF($J23="Profit Margin",SUM(BR$16:BR22)*ProfitMargin,IF($J23="VAT",SUM(BR$16:BR22)*VAT,IF(Budget_period="Monthly",SUMIFS(INDIRECT(BR$8),DetailBudgetWPs_Aleph,IF($J23 = "No Work Package", "", $J23),DetailBudgetCategory_Aleph,$I23),IF(Budget_period="Quarterly",SUMIFS(INDIRECT(BR$9),DetailBudgetWPs_Aleph,IF($J23 = "No Work Package", "", $J23),DetailBudgetCategory_Aleph,$I23),IF(Budget_period="Annually",SUMIFS(INDIRECT(BR$10),DetailBudgetWPs_Aleph,IF($J23 = "No Work Package", "", $J23),DetailBudgetCategory_Aleph,$I23),""))))) / BR$6 * BR$7, 0), 0)</f>
        <v>0</v>
      </c>
      <c r="BS23" s="166">
        <f t="array" ref="BS23">IFERROR(IF(ROW()-16&lt;NoRowsBudget, IF($J23="Profit Margin",SUM(BS$16:BS22)*ProfitMargin,IF($J23="VAT",SUM(BS$16:BS22)*VAT,IF(Budget_period="Monthly",SUMIFS(INDIRECT(BS$8),DetailBudgetWPs_Aleph,IF($J23 = "No Work Package", "", $J23),DetailBudgetCategory_Aleph,$I23),IF(Budget_period="Quarterly",SUMIFS(INDIRECT(BS$9),DetailBudgetWPs_Aleph,IF($J23 = "No Work Package", "", $J23),DetailBudgetCategory_Aleph,$I23),IF(Budget_period="Annually",SUMIFS(INDIRECT(BS$10),DetailBudgetWPs_Aleph,IF($J23 = "No Work Package", "", $J23),DetailBudgetCategory_Aleph,$I23),""))))) / BS$6 * BS$7, 0), 0)</f>
        <v>0</v>
      </c>
    </row>
    <row r="24" ht="15.75" customHeight="1">
      <c r="A24" s="114"/>
      <c r="B24" s="15" t="str">
        <f>IF(ROW()-16&lt;NoRowsBudget,OrgName,"")</f>
        <v>University/Company XYZ</v>
      </c>
      <c r="C24" s="15" t="str">
        <f>IF(ROW()-16&lt;NoRowsBudget,ProjectName,"")</f>
        <v>Project 1</v>
      </c>
      <c r="D24" s="15" t="str">
        <f>IF(ROW()-16&lt;NoRowsBudget,ProjectRef,"")</f>
        <v/>
      </c>
      <c r="E24" s="15" t="str">
        <f>IF(ROW()-16&lt;NoRowsBudget,ApplicationID,"")</f>
        <v/>
      </c>
      <c r="F24" s="15" t="str">
        <f>IF(ROW()-16&lt;NoRowsBudget,Version,"")</f>
        <v>Initial agreement</v>
      </c>
      <c r="G24" s="164">
        <f>IF(ROW()-16&lt;NoRowsBudget,StartDate,"")</f>
        <v>45901</v>
      </c>
      <c r="H24" s="164">
        <f>IF(ROW()-16&lt;NoRowsBudget,EndDate,"")</f>
        <v>47726</v>
      </c>
      <c r="I24" s="15" t="str">
        <f t="array" ref="I24">IF(ROW()-16&lt;(NoRowsBudget-3),INDEX(CostCategories,CEILING((ROW()-15)/NoWPs,1)),IF(ROW()-16=NoRowsBudget-3,"Overheads",IF(ROW()-16=NoRowsBudget-2,"Profit Margin",IF(ROW()-16=NoRowsBudget-1,"VAT",""))))</f>
        <v>VAT</v>
      </c>
      <c r="J24" s="15" t="str">
        <f t="array" ref="J24">IF(ROW()-16&lt;NoRowsBudget-3,INDEX(WPUnique,,MOD(ROW()-16,NoWPs)+1),IF(ROW()-16=NoRowsBudget-3,"Overheads",IF(ROW()-16=NoRowsBudget-2,"Profit Margin",IF(ROW()-16=NoRowsBudget-1,"VAT",""))))</f>
        <v>VAT</v>
      </c>
      <c r="K24" s="172" t="str">
        <f>IFERROR(IF(OR($J24="Indirect Cost",$J24="VAT",$J24="Profit Margin"),"",VLOOKUP(J24,'1. Basic Info'!$B$40:$C$52,2,FALSE)),BudgetExport!J24)</f>
        <v/>
      </c>
      <c r="L24" s="166">
        <f t="array" ref="L24">IFERROR(IF(ROW()-16&lt;NoRowsBudget, IF($J24="Profit Margin",SUM(L$16:L23)*ProfitMargin,IF($J24="VAT",SUM(L$16:L23)*VAT,IF(Budget_period="Monthly",SUMIFS(INDIRECT(L$8),DetailBudgetWPs_Aleph,IF($J24 = "No Work Package", "", $J24),DetailBudgetCategory_Aleph,$I24),IF(Budget_period="Quarterly",SUMIFS(INDIRECT(L$9),DetailBudgetWPs_Aleph,IF($J24 = "No Work Package", "", $J24),DetailBudgetCategory_Aleph,$I24),IF(Budget_period="Annually",SUMIFS(INDIRECT(L$10),DetailBudgetWPs_Aleph,IF($J24 = "No Work Package", "", $J24),DetailBudgetCategory_Aleph,$I24),""))))) / L$6 * L$7, 0), 0)</f>
        <v>0</v>
      </c>
      <c r="M24" s="166">
        <f t="array" ref="M24">IFERROR(IF(ROW()-16&lt;NoRowsBudget, IF($J24="Profit Margin",SUM(M$16:M23)*ProfitMargin,IF($J24="VAT",SUM(M$16:M23)*VAT,IF(Budget_period="Monthly",SUMIFS(INDIRECT(M$8),DetailBudgetWPs_Aleph,IF($J24 = "No Work Package", "", $J24),DetailBudgetCategory_Aleph,$I24),IF(Budget_period="Quarterly",SUMIFS(INDIRECT(M$9),DetailBudgetWPs_Aleph,IF($J24 = "No Work Package", "", $J24),DetailBudgetCategory_Aleph,$I24),IF(Budget_period="Annually",SUMIFS(INDIRECT(M$10),DetailBudgetWPs_Aleph,IF($J24 = "No Work Package", "", $J24),DetailBudgetCategory_Aleph,$I24),""))))) / M$6 * M$7, 0), 0)</f>
        <v>0</v>
      </c>
      <c r="N24" s="166">
        <f t="array" ref="N24">IFERROR(IF(ROW()-16&lt;NoRowsBudget, IF($J24="Profit Margin",SUM(N$16:N23)*ProfitMargin,IF($J24="VAT",SUM(N$16:N23)*VAT,IF(Budget_period="Monthly",SUMIFS(INDIRECT(N$8),DetailBudgetWPs_Aleph,IF($J24 = "No Work Package", "", $J24),DetailBudgetCategory_Aleph,$I24),IF(Budget_period="Quarterly",SUMIFS(INDIRECT(N$9),DetailBudgetWPs_Aleph,IF($J24 = "No Work Package", "", $J24),DetailBudgetCategory_Aleph,$I24),IF(Budget_period="Annually",SUMIFS(INDIRECT(N$10),DetailBudgetWPs_Aleph,IF($J24 = "No Work Package", "", $J24),DetailBudgetCategory_Aleph,$I24),""))))) / N$6 * N$7, 0), 0)</f>
        <v>0</v>
      </c>
      <c r="O24" s="166">
        <f t="array" ref="O24">IFERROR(IF(ROW()-16&lt;NoRowsBudget, IF($J24="Profit Margin",SUM(O$16:O23)*ProfitMargin,IF($J24="VAT",SUM(O$16:O23)*VAT,IF(Budget_period="Monthly",SUMIFS(INDIRECT(O$8),DetailBudgetWPs_Aleph,IF($J24 = "No Work Package", "", $J24),DetailBudgetCategory_Aleph,$I24),IF(Budget_period="Quarterly",SUMIFS(INDIRECT(O$9),DetailBudgetWPs_Aleph,IF($J24 = "No Work Package", "", $J24),DetailBudgetCategory_Aleph,$I24),IF(Budget_period="Annually",SUMIFS(INDIRECT(O$10),DetailBudgetWPs_Aleph,IF($J24 = "No Work Package", "", $J24),DetailBudgetCategory_Aleph,$I24),""))))) / O$6 * O$7, 0), 0)</f>
        <v>0</v>
      </c>
      <c r="P24" s="166">
        <f t="array" ref="P24">IFERROR(IF(ROW()-16&lt;NoRowsBudget, IF($J24="Profit Margin",SUM(P$16:P23)*ProfitMargin,IF($J24="VAT",SUM(P$16:P23)*VAT,IF(Budget_period="Monthly",SUMIFS(INDIRECT(P$8),DetailBudgetWPs_Aleph,IF($J24 = "No Work Package", "", $J24),DetailBudgetCategory_Aleph,$I24),IF(Budget_period="Quarterly",SUMIFS(INDIRECT(P$9),DetailBudgetWPs_Aleph,IF($J24 = "No Work Package", "", $J24),DetailBudgetCategory_Aleph,$I24),IF(Budget_period="Annually",SUMIFS(INDIRECT(P$10),DetailBudgetWPs_Aleph,IF($J24 = "No Work Package", "", $J24),DetailBudgetCategory_Aleph,$I24),""))))) / P$6 * P$7, 0), 0)</f>
        <v>0</v>
      </c>
      <c r="Q24" s="166">
        <f t="array" ref="Q24">IFERROR(IF(ROW()-16&lt;NoRowsBudget, IF($J24="Profit Margin",SUM(Q$16:Q23)*ProfitMargin,IF($J24="VAT",SUM(Q$16:Q23)*VAT,IF(Budget_period="Monthly",SUMIFS(INDIRECT(Q$8),DetailBudgetWPs_Aleph,IF($J24 = "No Work Package", "", $J24),DetailBudgetCategory_Aleph,$I24),IF(Budget_period="Quarterly",SUMIFS(INDIRECT(Q$9),DetailBudgetWPs_Aleph,IF($J24 = "No Work Package", "", $J24),DetailBudgetCategory_Aleph,$I24),IF(Budget_period="Annually",SUMIFS(INDIRECT(Q$10),DetailBudgetWPs_Aleph,IF($J24 = "No Work Package", "", $J24),DetailBudgetCategory_Aleph,$I24),""))))) / Q$6 * Q$7, 0), 0)</f>
        <v>0</v>
      </c>
      <c r="R24" s="166">
        <f t="array" ref="R24">IFERROR(IF(ROW()-16&lt;NoRowsBudget, IF($J24="Profit Margin",SUM(R$16:R23)*ProfitMargin,IF($J24="VAT",SUM(R$16:R23)*VAT,IF(Budget_period="Monthly",SUMIFS(INDIRECT(R$8),DetailBudgetWPs_Aleph,IF($J24 = "No Work Package", "", $J24),DetailBudgetCategory_Aleph,$I24),IF(Budget_period="Quarterly",SUMIFS(INDIRECT(R$9),DetailBudgetWPs_Aleph,IF($J24 = "No Work Package", "", $J24),DetailBudgetCategory_Aleph,$I24),IF(Budget_period="Annually",SUMIFS(INDIRECT(R$10),DetailBudgetWPs_Aleph,IF($J24 = "No Work Package", "", $J24),DetailBudgetCategory_Aleph,$I24),""))))) / R$6 * R$7, 0), 0)</f>
        <v>0</v>
      </c>
      <c r="S24" s="166">
        <f t="array" ref="S24">IFERROR(IF(ROW()-16&lt;NoRowsBudget, IF($J24="Profit Margin",SUM(S$16:S23)*ProfitMargin,IF($J24="VAT",SUM(S$16:S23)*VAT,IF(Budget_period="Monthly",SUMIFS(INDIRECT(S$8),DetailBudgetWPs_Aleph,IF($J24 = "No Work Package", "", $J24),DetailBudgetCategory_Aleph,$I24),IF(Budget_period="Quarterly",SUMIFS(INDIRECT(S$9),DetailBudgetWPs_Aleph,IF($J24 = "No Work Package", "", $J24),DetailBudgetCategory_Aleph,$I24),IF(Budget_period="Annually",SUMIFS(INDIRECT(S$10),DetailBudgetWPs_Aleph,IF($J24 = "No Work Package", "", $J24),DetailBudgetCategory_Aleph,$I24),""))))) / S$6 * S$7, 0), 0)</f>
        <v>0</v>
      </c>
      <c r="T24" s="166">
        <f t="array" ref="T24">IFERROR(IF(ROW()-16&lt;NoRowsBudget, IF($J24="Profit Margin",SUM(T$16:T23)*ProfitMargin,IF($J24="VAT",SUM(T$16:T23)*VAT,IF(Budget_period="Monthly",SUMIFS(INDIRECT(T$8),DetailBudgetWPs_Aleph,IF($J24 = "No Work Package", "", $J24),DetailBudgetCategory_Aleph,$I24),IF(Budget_period="Quarterly",SUMIFS(INDIRECT(T$9),DetailBudgetWPs_Aleph,IF($J24 = "No Work Package", "", $J24),DetailBudgetCategory_Aleph,$I24),IF(Budget_period="Annually",SUMIFS(INDIRECT(T$10),DetailBudgetWPs_Aleph,IF($J24 = "No Work Package", "", $J24),DetailBudgetCategory_Aleph,$I24),""))))) / T$6 * T$7, 0), 0)</f>
        <v>0</v>
      </c>
      <c r="U24" s="166">
        <f t="array" ref="U24">IFERROR(IF(ROW()-16&lt;NoRowsBudget, IF($J24="Profit Margin",SUM(U$16:U23)*ProfitMargin,IF($J24="VAT",SUM(U$16:U23)*VAT,IF(Budget_period="Monthly",SUMIFS(INDIRECT(U$8),DetailBudgetWPs_Aleph,IF($J24 = "No Work Package", "", $J24),DetailBudgetCategory_Aleph,$I24),IF(Budget_period="Quarterly",SUMIFS(INDIRECT(U$9),DetailBudgetWPs_Aleph,IF($J24 = "No Work Package", "", $J24),DetailBudgetCategory_Aleph,$I24),IF(Budget_period="Annually",SUMIFS(INDIRECT(U$10),DetailBudgetWPs_Aleph,IF($J24 = "No Work Package", "", $J24),DetailBudgetCategory_Aleph,$I24),""))))) / U$6 * U$7, 0), 0)</f>
        <v>0</v>
      </c>
      <c r="V24" s="166">
        <f t="array" ref="V24">IFERROR(IF(ROW()-16&lt;NoRowsBudget, IF($J24="Profit Margin",SUM(V$16:V23)*ProfitMargin,IF($J24="VAT",SUM(V$16:V23)*VAT,IF(Budget_period="Monthly",SUMIFS(INDIRECT(V$8),DetailBudgetWPs_Aleph,IF($J24 = "No Work Package", "", $J24),DetailBudgetCategory_Aleph,$I24),IF(Budget_period="Quarterly",SUMIFS(INDIRECT(V$9),DetailBudgetWPs_Aleph,IF($J24 = "No Work Package", "", $J24),DetailBudgetCategory_Aleph,$I24),IF(Budget_period="Annually",SUMIFS(INDIRECT(V$10),DetailBudgetWPs_Aleph,IF($J24 = "No Work Package", "", $J24),DetailBudgetCategory_Aleph,$I24),""))))) / V$6 * V$7, 0), 0)</f>
        <v>0</v>
      </c>
      <c r="W24" s="166">
        <f t="array" ref="W24">IFERROR(IF(ROW()-16&lt;NoRowsBudget, IF($J24="Profit Margin",SUM(W$16:W23)*ProfitMargin,IF($J24="VAT",SUM(W$16:W23)*VAT,IF(Budget_period="Monthly",SUMIFS(INDIRECT(W$8),DetailBudgetWPs_Aleph,IF($J24 = "No Work Package", "", $J24),DetailBudgetCategory_Aleph,$I24),IF(Budget_period="Quarterly",SUMIFS(INDIRECT(W$9),DetailBudgetWPs_Aleph,IF($J24 = "No Work Package", "", $J24),DetailBudgetCategory_Aleph,$I24),IF(Budget_period="Annually",SUMIFS(INDIRECT(W$10),DetailBudgetWPs_Aleph,IF($J24 = "No Work Package", "", $J24),DetailBudgetCategory_Aleph,$I24),""))))) / W$6 * W$7, 0), 0)</f>
        <v>0</v>
      </c>
      <c r="X24" s="166">
        <f t="array" ref="X24">IFERROR(IF(ROW()-16&lt;NoRowsBudget, IF($J24="Profit Margin",SUM(X$16:X23)*ProfitMargin,IF($J24="VAT",SUM(X$16:X23)*VAT,IF(Budget_period="Monthly",SUMIFS(INDIRECT(X$8),DetailBudgetWPs_Aleph,IF($J24 = "No Work Package", "", $J24),DetailBudgetCategory_Aleph,$I24),IF(Budget_period="Quarterly",SUMIFS(INDIRECT(X$9),DetailBudgetWPs_Aleph,IF($J24 = "No Work Package", "", $J24),DetailBudgetCategory_Aleph,$I24),IF(Budget_period="Annually",SUMIFS(INDIRECT(X$10),DetailBudgetWPs_Aleph,IF($J24 = "No Work Package", "", $J24),DetailBudgetCategory_Aleph,$I24),""))))) / X$6 * X$7, 0), 0)</f>
        <v>0</v>
      </c>
      <c r="Y24" s="166">
        <f t="array" ref="Y24">IFERROR(IF(ROW()-16&lt;NoRowsBudget, IF($J24="Profit Margin",SUM(Y$16:Y23)*ProfitMargin,IF($J24="VAT",SUM(Y$16:Y23)*VAT,IF(Budget_period="Monthly",SUMIFS(INDIRECT(Y$8),DetailBudgetWPs_Aleph,IF($J24 = "No Work Package", "", $J24),DetailBudgetCategory_Aleph,$I24),IF(Budget_period="Quarterly",SUMIFS(INDIRECT(Y$9),DetailBudgetWPs_Aleph,IF($J24 = "No Work Package", "", $J24),DetailBudgetCategory_Aleph,$I24),IF(Budget_period="Annually",SUMIFS(INDIRECT(Y$10),DetailBudgetWPs_Aleph,IF($J24 = "No Work Package", "", $J24),DetailBudgetCategory_Aleph,$I24),""))))) / Y$6 * Y$7, 0), 0)</f>
        <v>0</v>
      </c>
      <c r="Z24" s="166">
        <f t="array" ref="Z24">IFERROR(IF(ROW()-16&lt;NoRowsBudget, IF($J24="Profit Margin",SUM(Z$16:Z23)*ProfitMargin,IF($J24="VAT",SUM(Z$16:Z23)*VAT,IF(Budget_period="Monthly",SUMIFS(INDIRECT(Z$8),DetailBudgetWPs_Aleph,IF($J24 = "No Work Package", "", $J24),DetailBudgetCategory_Aleph,$I24),IF(Budget_period="Quarterly",SUMIFS(INDIRECT(Z$9),DetailBudgetWPs_Aleph,IF($J24 = "No Work Package", "", $J24),DetailBudgetCategory_Aleph,$I24),IF(Budget_period="Annually",SUMIFS(INDIRECT(Z$10),DetailBudgetWPs_Aleph,IF($J24 = "No Work Package", "", $J24),DetailBudgetCategory_Aleph,$I24),""))))) / Z$6 * Z$7, 0), 0)</f>
        <v>0</v>
      </c>
      <c r="AA24" s="166">
        <f t="array" ref="AA24">IFERROR(IF(ROW()-16&lt;NoRowsBudget, IF($J24="Profit Margin",SUM(AA$16:AA23)*ProfitMargin,IF($J24="VAT",SUM(AA$16:AA23)*VAT,IF(Budget_period="Monthly",SUMIFS(INDIRECT(AA$8),DetailBudgetWPs_Aleph,IF($J24 = "No Work Package", "", $J24),DetailBudgetCategory_Aleph,$I24),IF(Budget_period="Quarterly",SUMIFS(INDIRECT(AA$9),DetailBudgetWPs_Aleph,IF($J24 = "No Work Package", "", $J24),DetailBudgetCategory_Aleph,$I24),IF(Budget_period="Annually",SUMIFS(INDIRECT(AA$10),DetailBudgetWPs_Aleph,IF($J24 = "No Work Package", "", $J24),DetailBudgetCategory_Aleph,$I24),""))))) / AA$6 * AA$7, 0), 0)</f>
        <v>0</v>
      </c>
      <c r="AB24" s="166">
        <f t="array" ref="AB24">IFERROR(IF(ROW()-16&lt;NoRowsBudget, IF($J24="Profit Margin",SUM(AB$16:AB23)*ProfitMargin,IF($J24="VAT",SUM(AB$16:AB23)*VAT,IF(Budget_period="Monthly",SUMIFS(INDIRECT(AB$8),DetailBudgetWPs_Aleph,IF($J24 = "No Work Package", "", $J24),DetailBudgetCategory_Aleph,$I24),IF(Budget_period="Quarterly",SUMIFS(INDIRECT(AB$9),DetailBudgetWPs_Aleph,IF($J24 = "No Work Package", "", $J24),DetailBudgetCategory_Aleph,$I24),IF(Budget_period="Annually",SUMIFS(INDIRECT(AB$10),DetailBudgetWPs_Aleph,IF($J24 = "No Work Package", "", $J24),DetailBudgetCategory_Aleph,$I24),""))))) / AB$6 * AB$7, 0), 0)</f>
        <v>0</v>
      </c>
      <c r="AC24" s="166">
        <f t="array" ref="AC24">IFERROR(IF(ROW()-16&lt;NoRowsBudget, IF($J24="Profit Margin",SUM(AC$16:AC23)*ProfitMargin,IF($J24="VAT",SUM(AC$16:AC23)*VAT,IF(Budget_period="Monthly",SUMIFS(INDIRECT(AC$8),DetailBudgetWPs_Aleph,IF($J24 = "No Work Package", "", $J24),DetailBudgetCategory_Aleph,$I24),IF(Budget_period="Quarterly",SUMIFS(INDIRECT(AC$9),DetailBudgetWPs_Aleph,IF($J24 = "No Work Package", "", $J24),DetailBudgetCategory_Aleph,$I24),IF(Budget_period="Annually",SUMIFS(INDIRECT(AC$10),DetailBudgetWPs_Aleph,IF($J24 = "No Work Package", "", $J24),DetailBudgetCategory_Aleph,$I24),""))))) / AC$6 * AC$7, 0), 0)</f>
        <v>0</v>
      </c>
      <c r="AD24" s="166">
        <f t="array" ref="AD24">IFERROR(IF(ROW()-16&lt;NoRowsBudget, IF($J24="Profit Margin",SUM(AD$16:AD23)*ProfitMargin,IF($J24="VAT",SUM(AD$16:AD23)*VAT,IF(Budget_period="Monthly",SUMIFS(INDIRECT(AD$8),DetailBudgetWPs_Aleph,IF($J24 = "No Work Package", "", $J24),DetailBudgetCategory_Aleph,$I24),IF(Budget_period="Quarterly",SUMIFS(INDIRECT(AD$9),DetailBudgetWPs_Aleph,IF($J24 = "No Work Package", "", $J24),DetailBudgetCategory_Aleph,$I24),IF(Budget_period="Annually",SUMIFS(INDIRECT(AD$10),DetailBudgetWPs_Aleph,IF($J24 = "No Work Package", "", $J24),DetailBudgetCategory_Aleph,$I24),""))))) / AD$6 * AD$7, 0), 0)</f>
        <v>0</v>
      </c>
      <c r="AE24" s="166">
        <f t="array" ref="AE24">IFERROR(IF(ROW()-16&lt;NoRowsBudget, IF($J24="Profit Margin",SUM(AE$16:AE23)*ProfitMargin,IF($J24="VAT",SUM(AE$16:AE23)*VAT,IF(Budget_period="Monthly",SUMIFS(INDIRECT(AE$8),DetailBudgetWPs_Aleph,IF($J24 = "No Work Package", "", $J24),DetailBudgetCategory_Aleph,$I24),IF(Budget_period="Quarterly",SUMIFS(INDIRECT(AE$9),DetailBudgetWPs_Aleph,IF($J24 = "No Work Package", "", $J24),DetailBudgetCategory_Aleph,$I24),IF(Budget_period="Annually",SUMIFS(INDIRECT(AE$10),DetailBudgetWPs_Aleph,IF($J24 = "No Work Package", "", $J24),DetailBudgetCategory_Aleph,$I24),""))))) / AE$6 * AE$7, 0), 0)</f>
        <v>0</v>
      </c>
      <c r="AF24" s="166">
        <f t="array" ref="AF24">IFERROR(IF(ROW()-16&lt;NoRowsBudget, IF($J24="Profit Margin",SUM(AF$16:AF23)*ProfitMargin,IF($J24="VAT",SUM(AF$16:AF23)*VAT,IF(Budget_period="Monthly",SUMIFS(INDIRECT(AF$8),DetailBudgetWPs_Aleph,IF($J24 = "No Work Package", "", $J24),DetailBudgetCategory_Aleph,$I24),IF(Budget_period="Quarterly",SUMIFS(INDIRECT(AF$9),DetailBudgetWPs_Aleph,IF($J24 = "No Work Package", "", $J24),DetailBudgetCategory_Aleph,$I24),IF(Budget_period="Annually",SUMIFS(INDIRECT(AF$10),DetailBudgetWPs_Aleph,IF($J24 = "No Work Package", "", $J24),DetailBudgetCategory_Aleph,$I24),""))))) / AF$6 * AF$7, 0), 0)</f>
        <v>0</v>
      </c>
      <c r="AG24" s="166">
        <f t="array" ref="AG24">IFERROR(IF(ROW()-16&lt;NoRowsBudget, IF($J24="Profit Margin",SUM(AG$16:AG23)*ProfitMargin,IF($J24="VAT",SUM(AG$16:AG23)*VAT,IF(Budget_period="Monthly",SUMIFS(INDIRECT(AG$8),DetailBudgetWPs_Aleph,IF($J24 = "No Work Package", "", $J24),DetailBudgetCategory_Aleph,$I24),IF(Budget_period="Quarterly",SUMIFS(INDIRECT(AG$9),DetailBudgetWPs_Aleph,IF($J24 = "No Work Package", "", $J24),DetailBudgetCategory_Aleph,$I24),IF(Budget_period="Annually",SUMIFS(INDIRECT(AG$10),DetailBudgetWPs_Aleph,IF($J24 = "No Work Package", "", $J24),DetailBudgetCategory_Aleph,$I24),""))))) / AG$6 * AG$7, 0), 0)</f>
        <v>0</v>
      </c>
      <c r="AH24" s="166">
        <f t="array" ref="AH24">IFERROR(IF(ROW()-16&lt;NoRowsBudget, IF($J24="Profit Margin",SUM(AH$16:AH23)*ProfitMargin,IF($J24="VAT",SUM(AH$16:AH23)*VAT,IF(Budget_period="Monthly",SUMIFS(INDIRECT(AH$8),DetailBudgetWPs_Aleph,IF($J24 = "No Work Package", "", $J24),DetailBudgetCategory_Aleph,$I24),IF(Budget_period="Quarterly",SUMIFS(INDIRECT(AH$9),DetailBudgetWPs_Aleph,IF($J24 = "No Work Package", "", $J24),DetailBudgetCategory_Aleph,$I24),IF(Budget_period="Annually",SUMIFS(INDIRECT(AH$10),DetailBudgetWPs_Aleph,IF($J24 = "No Work Package", "", $J24),DetailBudgetCategory_Aleph,$I24),""))))) / AH$6 * AH$7, 0), 0)</f>
        <v>0</v>
      </c>
      <c r="AI24" s="166">
        <f t="array" ref="AI24">IFERROR(IF(ROW()-16&lt;NoRowsBudget, IF($J24="Profit Margin",SUM(AI$16:AI23)*ProfitMargin,IF($J24="VAT",SUM(AI$16:AI23)*VAT,IF(Budget_period="Monthly",SUMIFS(INDIRECT(AI$8),DetailBudgetWPs_Aleph,IF($J24 = "No Work Package", "", $J24),DetailBudgetCategory_Aleph,$I24),IF(Budget_period="Quarterly",SUMIFS(INDIRECT(AI$9),DetailBudgetWPs_Aleph,IF($J24 = "No Work Package", "", $J24),DetailBudgetCategory_Aleph,$I24),IF(Budget_period="Annually",SUMIFS(INDIRECT(AI$10),DetailBudgetWPs_Aleph,IF($J24 = "No Work Package", "", $J24),DetailBudgetCategory_Aleph,$I24),""))))) / AI$6 * AI$7, 0), 0)</f>
        <v>0</v>
      </c>
      <c r="AJ24" s="166">
        <f t="array" ref="AJ24">IFERROR(IF(ROW()-16&lt;NoRowsBudget, IF($J24="Profit Margin",SUM(AJ$16:AJ23)*ProfitMargin,IF($J24="VAT",SUM(AJ$16:AJ23)*VAT,IF(Budget_period="Monthly",SUMIFS(INDIRECT(AJ$8),DetailBudgetWPs_Aleph,IF($J24 = "No Work Package", "", $J24),DetailBudgetCategory_Aleph,$I24),IF(Budget_period="Quarterly",SUMIFS(INDIRECT(AJ$9),DetailBudgetWPs_Aleph,IF($J24 = "No Work Package", "", $J24),DetailBudgetCategory_Aleph,$I24),IF(Budget_period="Annually",SUMIFS(INDIRECT(AJ$10),DetailBudgetWPs_Aleph,IF($J24 = "No Work Package", "", $J24),DetailBudgetCategory_Aleph,$I24),""))))) / AJ$6 * AJ$7, 0), 0)</f>
        <v>0</v>
      </c>
      <c r="AK24" s="166">
        <f t="array" ref="AK24">IFERROR(IF(ROW()-16&lt;NoRowsBudget, IF($J24="Profit Margin",SUM(AK$16:AK23)*ProfitMargin,IF($J24="VAT",SUM(AK$16:AK23)*VAT,IF(Budget_period="Monthly",SUMIFS(INDIRECT(AK$8),DetailBudgetWPs_Aleph,IF($J24 = "No Work Package", "", $J24),DetailBudgetCategory_Aleph,$I24),IF(Budget_period="Quarterly",SUMIFS(INDIRECT(AK$9),DetailBudgetWPs_Aleph,IF($J24 = "No Work Package", "", $J24),DetailBudgetCategory_Aleph,$I24),IF(Budget_period="Annually",SUMIFS(INDIRECT(AK$10),DetailBudgetWPs_Aleph,IF($J24 = "No Work Package", "", $J24),DetailBudgetCategory_Aleph,$I24),""))))) / AK$6 * AK$7, 0), 0)</f>
        <v>0</v>
      </c>
      <c r="AL24" s="166">
        <f t="array" ref="AL24">IFERROR(IF(ROW()-16&lt;NoRowsBudget, IF($J24="Profit Margin",SUM(AL$16:AL23)*ProfitMargin,IF($J24="VAT",SUM(AL$16:AL23)*VAT,IF(Budget_period="Monthly",SUMIFS(INDIRECT(AL$8),DetailBudgetWPs_Aleph,IF($J24 = "No Work Package", "", $J24),DetailBudgetCategory_Aleph,$I24),IF(Budget_period="Quarterly",SUMIFS(INDIRECT(AL$9),DetailBudgetWPs_Aleph,IF($J24 = "No Work Package", "", $J24),DetailBudgetCategory_Aleph,$I24),IF(Budget_period="Annually",SUMIFS(INDIRECT(AL$10),DetailBudgetWPs_Aleph,IF($J24 = "No Work Package", "", $J24),DetailBudgetCategory_Aleph,$I24),""))))) / AL$6 * AL$7, 0), 0)</f>
        <v>0</v>
      </c>
      <c r="AM24" s="166">
        <f t="array" ref="AM24">IFERROR(IF(ROW()-16&lt;NoRowsBudget, IF($J24="Profit Margin",SUM(AM$16:AM23)*ProfitMargin,IF($J24="VAT",SUM(AM$16:AM23)*VAT,IF(Budget_period="Monthly",SUMIFS(INDIRECT(AM$8),DetailBudgetWPs_Aleph,IF($J24 = "No Work Package", "", $J24),DetailBudgetCategory_Aleph,$I24),IF(Budget_period="Quarterly",SUMIFS(INDIRECT(AM$9),DetailBudgetWPs_Aleph,IF($J24 = "No Work Package", "", $J24),DetailBudgetCategory_Aleph,$I24),IF(Budget_period="Annually",SUMIFS(INDIRECT(AM$10),DetailBudgetWPs_Aleph,IF($J24 = "No Work Package", "", $J24),DetailBudgetCategory_Aleph,$I24),""))))) / AM$6 * AM$7, 0), 0)</f>
        <v>0</v>
      </c>
      <c r="AN24" s="166">
        <f t="array" ref="AN24">IFERROR(IF(ROW()-16&lt;NoRowsBudget, IF($J24="Profit Margin",SUM(AN$16:AN23)*ProfitMargin,IF($J24="VAT",SUM(AN$16:AN23)*VAT,IF(Budget_period="Monthly",SUMIFS(INDIRECT(AN$8),DetailBudgetWPs_Aleph,IF($J24 = "No Work Package", "", $J24),DetailBudgetCategory_Aleph,$I24),IF(Budget_period="Quarterly",SUMIFS(INDIRECT(AN$9),DetailBudgetWPs_Aleph,IF($J24 = "No Work Package", "", $J24),DetailBudgetCategory_Aleph,$I24),IF(Budget_period="Annually",SUMIFS(INDIRECT(AN$10),DetailBudgetWPs_Aleph,IF($J24 = "No Work Package", "", $J24),DetailBudgetCategory_Aleph,$I24),""))))) / AN$6 * AN$7, 0), 0)</f>
        <v>0</v>
      </c>
      <c r="AO24" s="166">
        <f t="array" ref="AO24">IFERROR(IF(ROW()-16&lt;NoRowsBudget, IF($J24="Profit Margin",SUM(AO$16:AO23)*ProfitMargin,IF($J24="VAT",SUM(AO$16:AO23)*VAT,IF(Budget_period="Monthly",SUMIFS(INDIRECT(AO$8),DetailBudgetWPs_Aleph,IF($J24 = "No Work Package", "", $J24),DetailBudgetCategory_Aleph,$I24),IF(Budget_period="Quarterly",SUMIFS(INDIRECT(AO$9),DetailBudgetWPs_Aleph,IF($J24 = "No Work Package", "", $J24),DetailBudgetCategory_Aleph,$I24),IF(Budget_period="Annually",SUMIFS(INDIRECT(AO$10),DetailBudgetWPs_Aleph,IF($J24 = "No Work Package", "", $J24),DetailBudgetCategory_Aleph,$I24),""))))) / AO$6 * AO$7, 0), 0)</f>
        <v>0</v>
      </c>
      <c r="AP24" s="166">
        <f t="array" ref="AP24">IFERROR(IF(ROW()-16&lt;NoRowsBudget, IF($J24="Profit Margin",SUM(AP$16:AP23)*ProfitMargin,IF($J24="VAT",SUM(AP$16:AP23)*VAT,IF(Budget_period="Monthly",SUMIFS(INDIRECT(AP$8),DetailBudgetWPs_Aleph,IF($J24 = "No Work Package", "", $J24),DetailBudgetCategory_Aleph,$I24),IF(Budget_period="Quarterly",SUMIFS(INDIRECT(AP$9),DetailBudgetWPs_Aleph,IF($J24 = "No Work Package", "", $J24),DetailBudgetCategory_Aleph,$I24),IF(Budget_period="Annually",SUMIFS(INDIRECT(AP$10),DetailBudgetWPs_Aleph,IF($J24 = "No Work Package", "", $J24),DetailBudgetCategory_Aleph,$I24),""))))) / AP$6 * AP$7, 0), 0)</f>
        <v>0</v>
      </c>
      <c r="AQ24" s="166">
        <f t="array" ref="AQ24">IFERROR(IF(ROW()-16&lt;NoRowsBudget, IF($J24="Profit Margin",SUM(AQ$16:AQ23)*ProfitMargin,IF($J24="VAT",SUM(AQ$16:AQ23)*VAT,IF(Budget_period="Monthly",SUMIFS(INDIRECT(AQ$8),DetailBudgetWPs_Aleph,IF($J24 = "No Work Package", "", $J24),DetailBudgetCategory_Aleph,$I24),IF(Budget_period="Quarterly",SUMIFS(INDIRECT(AQ$9),DetailBudgetWPs_Aleph,IF($J24 = "No Work Package", "", $J24),DetailBudgetCategory_Aleph,$I24),IF(Budget_period="Annually",SUMIFS(INDIRECT(AQ$10),DetailBudgetWPs_Aleph,IF($J24 = "No Work Package", "", $J24),DetailBudgetCategory_Aleph,$I24),""))))) / AQ$6 * AQ$7, 0), 0)</f>
        <v>0</v>
      </c>
      <c r="AR24" s="166">
        <f t="array" ref="AR24">IFERROR(IF(ROW()-16&lt;NoRowsBudget, IF($J24="Profit Margin",SUM(AR$16:AR23)*ProfitMargin,IF($J24="VAT",SUM(AR$16:AR23)*VAT,IF(Budget_period="Monthly",SUMIFS(INDIRECT(AR$8),DetailBudgetWPs_Aleph,IF($J24 = "No Work Package", "", $J24),DetailBudgetCategory_Aleph,$I24),IF(Budget_period="Quarterly",SUMIFS(INDIRECT(AR$9),DetailBudgetWPs_Aleph,IF($J24 = "No Work Package", "", $J24),DetailBudgetCategory_Aleph,$I24),IF(Budget_period="Annually",SUMIFS(INDIRECT(AR$10),DetailBudgetWPs_Aleph,IF($J24 = "No Work Package", "", $J24),DetailBudgetCategory_Aleph,$I24),""))))) / AR$6 * AR$7, 0), 0)</f>
        <v>0</v>
      </c>
      <c r="AS24" s="166">
        <f t="array" ref="AS24">IFERROR(IF(ROW()-16&lt;NoRowsBudget, IF($J24="Profit Margin",SUM(AS$16:AS23)*ProfitMargin,IF($J24="VAT",SUM(AS$16:AS23)*VAT,IF(Budget_period="Monthly",SUMIFS(INDIRECT(AS$8),DetailBudgetWPs_Aleph,IF($J24 = "No Work Package", "", $J24),DetailBudgetCategory_Aleph,$I24),IF(Budget_period="Quarterly",SUMIFS(INDIRECT(AS$9),DetailBudgetWPs_Aleph,IF($J24 = "No Work Package", "", $J24),DetailBudgetCategory_Aleph,$I24),IF(Budget_period="Annually",SUMIFS(INDIRECT(AS$10),DetailBudgetWPs_Aleph,IF($J24 = "No Work Package", "", $J24),DetailBudgetCategory_Aleph,$I24),""))))) / AS$6 * AS$7, 0), 0)</f>
        <v>0</v>
      </c>
      <c r="AT24" s="166">
        <f t="array" ref="AT24">IFERROR(IF(ROW()-16&lt;NoRowsBudget, IF($J24="Profit Margin",SUM(AT$16:AT23)*ProfitMargin,IF($J24="VAT",SUM(AT$16:AT23)*VAT,IF(Budget_period="Monthly",SUMIFS(INDIRECT(AT$8),DetailBudgetWPs_Aleph,IF($J24 = "No Work Package", "", $J24),DetailBudgetCategory_Aleph,$I24),IF(Budget_period="Quarterly",SUMIFS(INDIRECT(AT$9),DetailBudgetWPs_Aleph,IF($J24 = "No Work Package", "", $J24),DetailBudgetCategory_Aleph,$I24),IF(Budget_period="Annually",SUMIFS(INDIRECT(AT$10),DetailBudgetWPs_Aleph,IF($J24 = "No Work Package", "", $J24),DetailBudgetCategory_Aleph,$I24),""))))) / AT$6 * AT$7, 0), 0)</f>
        <v>0</v>
      </c>
      <c r="AU24" s="166">
        <f t="array" ref="AU24">IFERROR(IF(ROW()-16&lt;NoRowsBudget, IF($J24="Profit Margin",SUM(AU$16:AU23)*ProfitMargin,IF($J24="VAT",SUM(AU$16:AU23)*VAT,IF(Budget_period="Monthly",SUMIFS(INDIRECT(AU$8),DetailBudgetWPs_Aleph,IF($J24 = "No Work Package", "", $J24),DetailBudgetCategory_Aleph,$I24),IF(Budget_period="Quarterly",SUMIFS(INDIRECT(AU$9),DetailBudgetWPs_Aleph,IF($J24 = "No Work Package", "", $J24),DetailBudgetCategory_Aleph,$I24),IF(Budget_period="Annually",SUMIFS(INDIRECT(AU$10),DetailBudgetWPs_Aleph,IF($J24 = "No Work Package", "", $J24),DetailBudgetCategory_Aleph,$I24),""))))) / AU$6 * AU$7, 0), 0)</f>
        <v>0</v>
      </c>
      <c r="AV24" s="166">
        <f t="array" ref="AV24">IFERROR(IF(ROW()-16&lt;NoRowsBudget, IF($J24="Profit Margin",SUM(AV$16:AV23)*ProfitMargin,IF($J24="VAT",SUM(AV$16:AV23)*VAT,IF(Budget_period="Monthly",SUMIFS(INDIRECT(AV$8),DetailBudgetWPs_Aleph,IF($J24 = "No Work Package", "", $J24),DetailBudgetCategory_Aleph,$I24),IF(Budget_period="Quarterly",SUMIFS(INDIRECT(AV$9),DetailBudgetWPs_Aleph,IF($J24 = "No Work Package", "", $J24),DetailBudgetCategory_Aleph,$I24),IF(Budget_period="Annually",SUMIFS(INDIRECT(AV$10),DetailBudgetWPs_Aleph,IF($J24 = "No Work Package", "", $J24),DetailBudgetCategory_Aleph,$I24),""))))) / AV$6 * AV$7, 0), 0)</f>
        <v>0</v>
      </c>
      <c r="AW24" s="166">
        <f t="array" ref="AW24">IFERROR(IF(ROW()-16&lt;NoRowsBudget, IF($J24="Profit Margin",SUM(AW$16:AW23)*ProfitMargin,IF($J24="VAT",SUM(AW$16:AW23)*VAT,IF(Budget_period="Monthly",SUMIFS(INDIRECT(AW$8),DetailBudgetWPs_Aleph,IF($J24 = "No Work Package", "", $J24),DetailBudgetCategory_Aleph,$I24),IF(Budget_period="Quarterly",SUMIFS(INDIRECT(AW$9),DetailBudgetWPs_Aleph,IF($J24 = "No Work Package", "", $J24),DetailBudgetCategory_Aleph,$I24),IF(Budget_period="Annually",SUMIFS(INDIRECT(AW$10),DetailBudgetWPs_Aleph,IF($J24 = "No Work Package", "", $J24),DetailBudgetCategory_Aleph,$I24),""))))) / AW$6 * AW$7, 0), 0)</f>
        <v>0</v>
      </c>
      <c r="AX24" s="166">
        <f t="array" ref="AX24">IFERROR(IF(ROW()-16&lt;NoRowsBudget, IF($J24="Profit Margin",SUM(AX$16:AX23)*ProfitMargin,IF($J24="VAT",SUM(AX$16:AX23)*VAT,IF(Budget_period="Monthly",SUMIFS(INDIRECT(AX$8),DetailBudgetWPs_Aleph,IF($J24 = "No Work Package", "", $J24),DetailBudgetCategory_Aleph,$I24),IF(Budget_period="Quarterly",SUMIFS(INDIRECT(AX$9),DetailBudgetWPs_Aleph,IF($J24 = "No Work Package", "", $J24),DetailBudgetCategory_Aleph,$I24),IF(Budget_period="Annually",SUMIFS(INDIRECT(AX$10),DetailBudgetWPs_Aleph,IF($J24 = "No Work Package", "", $J24),DetailBudgetCategory_Aleph,$I24),""))))) / AX$6 * AX$7, 0), 0)</f>
        <v>0</v>
      </c>
      <c r="AY24" s="166">
        <f t="array" ref="AY24">IFERROR(IF(ROW()-16&lt;NoRowsBudget, IF($J24="Profit Margin",SUM(AY$16:AY23)*ProfitMargin,IF($J24="VAT",SUM(AY$16:AY23)*VAT,IF(Budget_period="Monthly",SUMIFS(INDIRECT(AY$8),DetailBudgetWPs_Aleph,IF($J24 = "No Work Package", "", $J24),DetailBudgetCategory_Aleph,$I24),IF(Budget_period="Quarterly",SUMIFS(INDIRECT(AY$9),DetailBudgetWPs_Aleph,IF($J24 = "No Work Package", "", $J24),DetailBudgetCategory_Aleph,$I24),IF(Budget_period="Annually",SUMIFS(INDIRECT(AY$10),DetailBudgetWPs_Aleph,IF($J24 = "No Work Package", "", $J24),DetailBudgetCategory_Aleph,$I24),""))))) / AY$6 * AY$7, 0), 0)</f>
        <v>0</v>
      </c>
      <c r="AZ24" s="166">
        <f t="array" ref="AZ24">IFERROR(IF(ROW()-16&lt;NoRowsBudget, IF($J24="Profit Margin",SUM(AZ$16:AZ23)*ProfitMargin,IF($J24="VAT",SUM(AZ$16:AZ23)*VAT,IF(Budget_period="Monthly",SUMIFS(INDIRECT(AZ$8),DetailBudgetWPs_Aleph,IF($J24 = "No Work Package", "", $J24),DetailBudgetCategory_Aleph,$I24),IF(Budget_period="Quarterly",SUMIFS(INDIRECT(AZ$9),DetailBudgetWPs_Aleph,IF($J24 = "No Work Package", "", $J24),DetailBudgetCategory_Aleph,$I24),IF(Budget_period="Annually",SUMIFS(INDIRECT(AZ$10),DetailBudgetWPs_Aleph,IF($J24 = "No Work Package", "", $J24),DetailBudgetCategory_Aleph,$I24),""))))) / AZ$6 * AZ$7, 0), 0)</f>
        <v>0</v>
      </c>
      <c r="BA24" s="166">
        <f t="array" ref="BA24">IFERROR(IF(ROW()-16&lt;NoRowsBudget, IF($J24="Profit Margin",SUM(BA$16:BA23)*ProfitMargin,IF($J24="VAT",SUM(BA$16:BA23)*VAT,IF(Budget_period="Monthly",SUMIFS(INDIRECT(BA$8),DetailBudgetWPs_Aleph,IF($J24 = "No Work Package", "", $J24),DetailBudgetCategory_Aleph,$I24),IF(Budget_period="Quarterly",SUMIFS(INDIRECT(BA$9),DetailBudgetWPs_Aleph,IF($J24 = "No Work Package", "", $J24),DetailBudgetCategory_Aleph,$I24),IF(Budget_period="Annually",SUMIFS(INDIRECT(BA$10),DetailBudgetWPs_Aleph,IF($J24 = "No Work Package", "", $J24),DetailBudgetCategory_Aleph,$I24),""))))) / BA$6 * BA$7, 0), 0)</f>
        <v>0</v>
      </c>
      <c r="BB24" s="166">
        <f t="array" ref="BB24">IFERROR(IF(ROW()-16&lt;NoRowsBudget, IF($J24="Profit Margin",SUM(BB$16:BB23)*ProfitMargin,IF($J24="VAT",SUM(BB$16:BB23)*VAT,IF(Budget_period="Monthly",SUMIFS(INDIRECT(BB$8),DetailBudgetWPs_Aleph,IF($J24 = "No Work Package", "", $J24),DetailBudgetCategory_Aleph,$I24),IF(Budget_period="Quarterly",SUMIFS(INDIRECT(BB$9),DetailBudgetWPs_Aleph,IF($J24 = "No Work Package", "", $J24),DetailBudgetCategory_Aleph,$I24),IF(Budget_period="Annually",SUMIFS(INDIRECT(BB$10),DetailBudgetWPs_Aleph,IF($J24 = "No Work Package", "", $J24),DetailBudgetCategory_Aleph,$I24),""))))) / BB$6 * BB$7, 0), 0)</f>
        <v>0</v>
      </c>
      <c r="BC24" s="166">
        <f t="array" ref="BC24">IFERROR(IF(ROW()-16&lt;NoRowsBudget, IF($J24="Profit Margin",SUM(BC$16:BC23)*ProfitMargin,IF($J24="VAT",SUM(BC$16:BC23)*VAT,IF(Budget_period="Monthly",SUMIFS(INDIRECT(BC$8),DetailBudgetWPs_Aleph,IF($J24 = "No Work Package", "", $J24),DetailBudgetCategory_Aleph,$I24),IF(Budget_period="Quarterly",SUMIFS(INDIRECT(BC$9),DetailBudgetWPs_Aleph,IF($J24 = "No Work Package", "", $J24),DetailBudgetCategory_Aleph,$I24),IF(Budget_period="Annually",SUMIFS(INDIRECT(BC$10),DetailBudgetWPs_Aleph,IF($J24 = "No Work Package", "", $J24),DetailBudgetCategory_Aleph,$I24),""))))) / BC$6 * BC$7, 0), 0)</f>
        <v>0</v>
      </c>
      <c r="BD24" s="166">
        <f t="array" ref="BD24">IFERROR(IF(ROW()-16&lt;NoRowsBudget, IF($J24="Profit Margin",SUM(BD$16:BD23)*ProfitMargin,IF($J24="VAT",SUM(BD$16:BD23)*VAT,IF(Budget_period="Monthly",SUMIFS(INDIRECT(BD$8),DetailBudgetWPs_Aleph,IF($J24 = "No Work Package", "", $J24),DetailBudgetCategory_Aleph,$I24),IF(Budget_period="Quarterly",SUMIFS(INDIRECT(BD$9),DetailBudgetWPs_Aleph,IF($J24 = "No Work Package", "", $J24),DetailBudgetCategory_Aleph,$I24),IF(Budget_period="Annually",SUMIFS(INDIRECT(BD$10),DetailBudgetWPs_Aleph,IF($J24 = "No Work Package", "", $J24),DetailBudgetCategory_Aleph,$I24),""))))) / BD$6 * BD$7, 0), 0)</f>
        <v>0</v>
      </c>
      <c r="BE24" s="166">
        <f t="array" ref="BE24">IFERROR(IF(ROW()-16&lt;NoRowsBudget, IF($J24="Profit Margin",SUM(BE$16:BE23)*ProfitMargin,IF($J24="VAT",SUM(BE$16:BE23)*VAT,IF(Budget_period="Monthly",SUMIFS(INDIRECT(BE$8),DetailBudgetWPs_Aleph,IF($J24 = "No Work Package", "", $J24),DetailBudgetCategory_Aleph,$I24),IF(Budget_period="Quarterly",SUMIFS(INDIRECT(BE$9),DetailBudgetWPs_Aleph,IF($J24 = "No Work Package", "", $J24),DetailBudgetCategory_Aleph,$I24),IF(Budget_period="Annually",SUMIFS(INDIRECT(BE$10),DetailBudgetWPs_Aleph,IF($J24 = "No Work Package", "", $J24),DetailBudgetCategory_Aleph,$I24),""))))) / BE$6 * BE$7, 0), 0)</f>
        <v>0</v>
      </c>
      <c r="BF24" s="166">
        <f t="array" ref="BF24">IFERROR(IF(ROW()-16&lt;NoRowsBudget, IF($J24="Profit Margin",SUM(BF$16:BF23)*ProfitMargin,IF($J24="VAT",SUM(BF$16:BF23)*VAT,IF(Budget_period="Monthly",SUMIFS(INDIRECT(BF$8),DetailBudgetWPs_Aleph,IF($J24 = "No Work Package", "", $J24),DetailBudgetCategory_Aleph,$I24),IF(Budget_period="Quarterly",SUMIFS(INDIRECT(BF$9),DetailBudgetWPs_Aleph,IF($J24 = "No Work Package", "", $J24),DetailBudgetCategory_Aleph,$I24),IF(Budget_period="Annually",SUMIFS(INDIRECT(BF$10),DetailBudgetWPs_Aleph,IF($J24 = "No Work Package", "", $J24),DetailBudgetCategory_Aleph,$I24),""))))) / BF$6 * BF$7, 0), 0)</f>
        <v>0</v>
      </c>
      <c r="BG24" s="166">
        <f t="array" ref="BG24">IFERROR(IF(ROW()-16&lt;NoRowsBudget, IF($J24="Profit Margin",SUM(BG$16:BG23)*ProfitMargin,IF($J24="VAT",SUM(BG$16:BG23)*VAT,IF(Budget_period="Monthly",SUMIFS(INDIRECT(BG$8),DetailBudgetWPs_Aleph,IF($J24 = "No Work Package", "", $J24),DetailBudgetCategory_Aleph,$I24),IF(Budget_period="Quarterly",SUMIFS(INDIRECT(BG$9),DetailBudgetWPs_Aleph,IF($J24 = "No Work Package", "", $J24),DetailBudgetCategory_Aleph,$I24),IF(Budget_period="Annually",SUMIFS(INDIRECT(BG$10),DetailBudgetWPs_Aleph,IF($J24 = "No Work Package", "", $J24),DetailBudgetCategory_Aleph,$I24),""))))) / BG$6 * BG$7, 0), 0)</f>
        <v>0</v>
      </c>
      <c r="BH24" s="166">
        <f t="array" ref="BH24">IFERROR(IF(ROW()-16&lt;NoRowsBudget, IF($J24="Profit Margin",SUM(BH$16:BH23)*ProfitMargin,IF($J24="VAT",SUM(BH$16:BH23)*VAT,IF(Budget_period="Monthly",SUMIFS(INDIRECT(BH$8),DetailBudgetWPs_Aleph,IF($J24 = "No Work Package", "", $J24),DetailBudgetCategory_Aleph,$I24),IF(Budget_period="Quarterly",SUMIFS(INDIRECT(BH$9),DetailBudgetWPs_Aleph,IF($J24 = "No Work Package", "", $J24),DetailBudgetCategory_Aleph,$I24),IF(Budget_period="Annually",SUMIFS(INDIRECT(BH$10),DetailBudgetWPs_Aleph,IF($J24 = "No Work Package", "", $J24),DetailBudgetCategory_Aleph,$I24),""))))) / BH$6 * BH$7, 0), 0)</f>
        <v>0</v>
      </c>
      <c r="BI24" s="166">
        <f t="array" ref="BI24">IFERROR(IF(ROW()-16&lt;NoRowsBudget, IF($J24="Profit Margin",SUM(BI$16:BI23)*ProfitMargin,IF($J24="VAT",SUM(BI$16:BI23)*VAT,IF(Budget_period="Monthly",SUMIFS(INDIRECT(BI$8),DetailBudgetWPs_Aleph,IF($J24 = "No Work Package", "", $J24),DetailBudgetCategory_Aleph,$I24),IF(Budget_period="Quarterly",SUMIFS(INDIRECT(BI$9),DetailBudgetWPs_Aleph,IF($J24 = "No Work Package", "", $J24),DetailBudgetCategory_Aleph,$I24),IF(Budget_period="Annually",SUMIFS(INDIRECT(BI$10),DetailBudgetWPs_Aleph,IF($J24 = "No Work Package", "", $J24),DetailBudgetCategory_Aleph,$I24),""))))) / BI$6 * BI$7, 0), 0)</f>
        <v>0</v>
      </c>
      <c r="BJ24" s="166">
        <f t="array" ref="BJ24">IFERROR(IF(ROW()-16&lt;NoRowsBudget, IF($J24="Profit Margin",SUM(BJ$16:BJ23)*ProfitMargin,IF($J24="VAT",SUM(BJ$16:BJ23)*VAT,IF(Budget_period="Monthly",SUMIFS(INDIRECT(BJ$8),DetailBudgetWPs_Aleph,IF($J24 = "No Work Package", "", $J24),DetailBudgetCategory_Aleph,$I24),IF(Budget_period="Quarterly",SUMIFS(INDIRECT(BJ$9),DetailBudgetWPs_Aleph,IF($J24 = "No Work Package", "", $J24),DetailBudgetCategory_Aleph,$I24),IF(Budget_period="Annually",SUMIFS(INDIRECT(BJ$10),DetailBudgetWPs_Aleph,IF($J24 = "No Work Package", "", $J24),DetailBudgetCategory_Aleph,$I24),""))))) / BJ$6 * BJ$7, 0), 0)</f>
        <v>0</v>
      </c>
      <c r="BK24" s="166">
        <f t="array" ref="BK24">IFERROR(IF(ROW()-16&lt;NoRowsBudget, IF($J24="Profit Margin",SUM(BK$16:BK23)*ProfitMargin,IF($J24="VAT",SUM(BK$16:BK23)*VAT,IF(Budget_period="Monthly",SUMIFS(INDIRECT(BK$8),DetailBudgetWPs_Aleph,IF($J24 = "No Work Package", "", $J24),DetailBudgetCategory_Aleph,$I24),IF(Budget_period="Quarterly",SUMIFS(INDIRECT(BK$9),DetailBudgetWPs_Aleph,IF($J24 = "No Work Package", "", $J24),DetailBudgetCategory_Aleph,$I24),IF(Budget_period="Annually",SUMIFS(INDIRECT(BK$10),DetailBudgetWPs_Aleph,IF($J24 = "No Work Package", "", $J24),DetailBudgetCategory_Aleph,$I24),""))))) / BK$6 * BK$7, 0), 0)</f>
        <v>0</v>
      </c>
      <c r="BL24" s="166">
        <f t="array" ref="BL24">IFERROR(IF(ROW()-16&lt;NoRowsBudget, IF($J24="Profit Margin",SUM(BL$16:BL23)*ProfitMargin,IF($J24="VAT",SUM(BL$16:BL23)*VAT,IF(Budget_period="Monthly",SUMIFS(INDIRECT(BL$8),DetailBudgetWPs_Aleph,IF($J24 = "No Work Package", "", $J24),DetailBudgetCategory_Aleph,$I24),IF(Budget_period="Quarterly",SUMIFS(INDIRECT(BL$9),DetailBudgetWPs_Aleph,IF($J24 = "No Work Package", "", $J24),DetailBudgetCategory_Aleph,$I24),IF(Budget_period="Annually",SUMIFS(INDIRECT(BL$10),DetailBudgetWPs_Aleph,IF($J24 = "No Work Package", "", $J24),DetailBudgetCategory_Aleph,$I24),""))))) / BL$6 * BL$7, 0), 0)</f>
        <v>0</v>
      </c>
      <c r="BM24" s="166">
        <f t="array" ref="BM24">IFERROR(IF(ROW()-16&lt;NoRowsBudget, IF($J24="Profit Margin",SUM(BM$16:BM23)*ProfitMargin,IF($J24="VAT",SUM(BM$16:BM23)*VAT,IF(Budget_period="Monthly",SUMIFS(INDIRECT(BM$8),DetailBudgetWPs_Aleph,IF($J24 = "No Work Package", "", $J24),DetailBudgetCategory_Aleph,$I24),IF(Budget_period="Quarterly",SUMIFS(INDIRECT(BM$9),DetailBudgetWPs_Aleph,IF($J24 = "No Work Package", "", $J24),DetailBudgetCategory_Aleph,$I24),IF(Budget_period="Annually",SUMIFS(INDIRECT(BM$10),DetailBudgetWPs_Aleph,IF($J24 = "No Work Package", "", $J24),DetailBudgetCategory_Aleph,$I24),""))))) / BM$6 * BM$7, 0), 0)</f>
        <v>0</v>
      </c>
      <c r="BN24" s="166">
        <f t="array" ref="BN24">IFERROR(IF(ROW()-16&lt;NoRowsBudget, IF($J24="Profit Margin",SUM(BN$16:BN23)*ProfitMargin,IF($J24="VAT",SUM(BN$16:BN23)*VAT,IF(Budget_period="Monthly",SUMIFS(INDIRECT(BN$8),DetailBudgetWPs_Aleph,IF($J24 = "No Work Package", "", $J24),DetailBudgetCategory_Aleph,$I24),IF(Budget_period="Quarterly",SUMIFS(INDIRECT(BN$9),DetailBudgetWPs_Aleph,IF($J24 = "No Work Package", "", $J24),DetailBudgetCategory_Aleph,$I24),IF(Budget_period="Annually",SUMIFS(INDIRECT(BN$10),DetailBudgetWPs_Aleph,IF($J24 = "No Work Package", "", $J24),DetailBudgetCategory_Aleph,$I24),""))))) / BN$6 * BN$7, 0), 0)</f>
        <v>0</v>
      </c>
      <c r="BO24" s="166">
        <f t="array" ref="BO24">IFERROR(IF(ROW()-16&lt;NoRowsBudget, IF($J24="Profit Margin",SUM(BO$16:BO23)*ProfitMargin,IF($J24="VAT",SUM(BO$16:BO23)*VAT,IF(Budget_period="Monthly",SUMIFS(INDIRECT(BO$8),DetailBudgetWPs_Aleph,IF($J24 = "No Work Package", "", $J24),DetailBudgetCategory_Aleph,$I24),IF(Budget_period="Quarterly",SUMIFS(INDIRECT(BO$9),DetailBudgetWPs_Aleph,IF($J24 = "No Work Package", "", $J24),DetailBudgetCategory_Aleph,$I24),IF(Budget_period="Annually",SUMIFS(INDIRECT(BO$10),DetailBudgetWPs_Aleph,IF($J24 = "No Work Package", "", $J24),DetailBudgetCategory_Aleph,$I24),""))))) / BO$6 * BO$7, 0), 0)</f>
        <v>0</v>
      </c>
      <c r="BP24" s="166">
        <f t="array" ref="BP24">IFERROR(IF(ROW()-16&lt;NoRowsBudget, IF($J24="Profit Margin",SUM(BP$16:BP23)*ProfitMargin,IF($J24="VAT",SUM(BP$16:BP23)*VAT,IF(Budget_period="Monthly",SUMIFS(INDIRECT(BP$8),DetailBudgetWPs_Aleph,IF($J24 = "No Work Package", "", $J24),DetailBudgetCategory_Aleph,$I24),IF(Budget_period="Quarterly",SUMIFS(INDIRECT(BP$9),DetailBudgetWPs_Aleph,IF($J24 = "No Work Package", "", $J24),DetailBudgetCategory_Aleph,$I24),IF(Budget_period="Annually",SUMIFS(INDIRECT(BP$10),DetailBudgetWPs_Aleph,IF($J24 = "No Work Package", "", $J24),DetailBudgetCategory_Aleph,$I24),""))))) / BP$6 * BP$7, 0), 0)</f>
        <v>0</v>
      </c>
      <c r="BQ24" s="166">
        <f t="array" ref="BQ24">IFERROR(IF(ROW()-16&lt;NoRowsBudget, IF($J24="Profit Margin",SUM(BQ$16:BQ23)*ProfitMargin,IF($J24="VAT",SUM(BQ$16:BQ23)*VAT,IF(Budget_period="Monthly",SUMIFS(INDIRECT(BQ$8),DetailBudgetWPs_Aleph,IF($J24 = "No Work Package", "", $J24),DetailBudgetCategory_Aleph,$I24),IF(Budget_period="Quarterly",SUMIFS(INDIRECT(BQ$9),DetailBudgetWPs_Aleph,IF($J24 = "No Work Package", "", $J24),DetailBudgetCategory_Aleph,$I24),IF(Budget_period="Annually",SUMIFS(INDIRECT(BQ$10),DetailBudgetWPs_Aleph,IF($J24 = "No Work Package", "", $J24),DetailBudgetCategory_Aleph,$I24),""))))) / BQ$6 * BQ$7, 0), 0)</f>
        <v>0</v>
      </c>
      <c r="BR24" s="166">
        <f t="array" ref="BR24">IFERROR(IF(ROW()-16&lt;NoRowsBudget, IF($J24="Profit Margin",SUM(BR$16:BR23)*ProfitMargin,IF($J24="VAT",SUM(BR$16:BR23)*VAT,IF(Budget_period="Monthly",SUMIFS(INDIRECT(BR$8),DetailBudgetWPs_Aleph,IF($J24 = "No Work Package", "", $J24),DetailBudgetCategory_Aleph,$I24),IF(Budget_period="Quarterly",SUMIFS(INDIRECT(BR$9),DetailBudgetWPs_Aleph,IF($J24 = "No Work Package", "", $J24),DetailBudgetCategory_Aleph,$I24),IF(Budget_period="Annually",SUMIFS(INDIRECT(BR$10),DetailBudgetWPs_Aleph,IF($J24 = "No Work Package", "", $J24),DetailBudgetCategory_Aleph,$I24),""))))) / BR$6 * BR$7, 0), 0)</f>
        <v>0</v>
      </c>
      <c r="BS24" s="166">
        <f t="array" ref="BS24">IFERROR(IF(ROW()-16&lt;NoRowsBudget, IF($J24="Profit Margin",SUM(BS$16:BS23)*ProfitMargin,IF($J24="VAT",SUM(BS$16:BS23)*VAT,IF(Budget_period="Monthly",SUMIFS(INDIRECT(BS$8),DetailBudgetWPs_Aleph,IF($J24 = "No Work Package", "", $J24),DetailBudgetCategory_Aleph,$I24),IF(Budget_period="Quarterly",SUMIFS(INDIRECT(BS$9),DetailBudgetWPs_Aleph,IF($J24 = "No Work Package", "", $J24),DetailBudgetCategory_Aleph,$I24),IF(Budget_period="Annually",SUMIFS(INDIRECT(BS$10),DetailBudgetWPs_Aleph,IF($J24 = "No Work Package", "", $J24),DetailBudgetCategory_Aleph,$I24),""))))) / BS$6 * BS$7, 0), 0)</f>
        <v>0</v>
      </c>
    </row>
    <row r="25" ht="15.75" customHeight="1">
      <c r="A25" s="114"/>
      <c r="B25" s="15" t="str">
        <f>IF(ROW()-16&lt;NoRowsBudget,OrgName,"")</f>
        <v/>
      </c>
      <c r="C25" s="15" t="str">
        <f>IF(ROW()-16&lt;NoRowsBudget,ProjectName,"")</f>
        <v/>
      </c>
      <c r="D25" s="15" t="str">
        <f>IF(ROW()-16&lt;NoRowsBudget,ProjectRef,"")</f>
        <v/>
      </c>
      <c r="E25" s="15" t="str">
        <f>IF(ROW()-16&lt;NoRowsBudget,ApplicationID,"")</f>
        <v/>
      </c>
      <c r="F25" s="15" t="str">
        <f>IF(ROW()-16&lt;NoRowsBudget,Version,"")</f>
        <v/>
      </c>
      <c r="G25" s="164" t="str">
        <f>IF(ROW()-16&lt;NoRowsBudget,StartDate,"")</f>
        <v/>
      </c>
      <c r="H25" s="164" t="str">
        <f>IF(ROW()-16&lt;NoRowsBudget,EndDate,"")</f>
        <v/>
      </c>
      <c r="I25" s="15" t="str">
        <f t="array" ref="I25">IF(ROW()-16&lt;(NoRowsBudget-3),INDEX(CostCategories,CEILING((ROW()-15)/NoWPs,1)),IF(ROW()-16=NoRowsBudget-3,"Overheads",IF(ROW()-16=NoRowsBudget-2,"Profit Margin",IF(ROW()-16=NoRowsBudget-1,"VAT",""))))</f>
        <v/>
      </c>
      <c r="J25" s="15" t="str">
        <f t="array" ref="J25">IF(ROW()-16&lt;NoRowsBudget-3,INDEX(WPUnique,,MOD(ROW()-16,NoWPs)+1),IF(ROW()-16=NoRowsBudget-3,"Overheads",IF(ROW()-16=NoRowsBudget-2,"Profit Margin",IF(ROW()-16=NoRowsBudget-1,"VAT",""))))</f>
        <v/>
      </c>
      <c r="K25" s="172" t="str">
        <f>IFERROR(IF(OR($J25="Indirect Cost",$J25="VAT",$J25="Profit Margin"),"",VLOOKUP(J25,'1. Basic Info'!$B$40:$C$52,2,FALSE)),BudgetExport!J25)</f>
        <v/>
      </c>
      <c r="L25" s="166">
        <f t="array" ref="L25">IFERROR(IF(ROW()-16&lt;NoRowsBudget, IF($J25="Profit Margin",SUM(L$16:L24)*ProfitMargin,IF($J25="VAT",SUM(L$16:L24)*VAT,IF(Budget_period="Monthly",SUMIFS(INDIRECT(L$8),DetailBudgetWPs_Aleph,IF($J25 = "No Work Package", "", $J25),DetailBudgetCategory_Aleph,$I25),IF(Budget_period="Quarterly",SUMIFS(INDIRECT(L$9),DetailBudgetWPs_Aleph,IF($J25 = "No Work Package", "", $J25),DetailBudgetCategory_Aleph,$I25),IF(Budget_period="Annually",SUMIFS(INDIRECT(L$10),DetailBudgetWPs_Aleph,IF($J25 = "No Work Package", "", $J25),DetailBudgetCategory_Aleph,$I25),""))))) / L$6 * L$7, 0), 0)</f>
        <v>0</v>
      </c>
      <c r="M25" s="166">
        <f t="array" ref="M25">IFERROR(IF(ROW()-16&lt;NoRowsBudget, IF($J25="Profit Margin",SUM(M$16:M24)*ProfitMargin,IF($J25="VAT",SUM(M$16:M24)*VAT,IF(Budget_period="Monthly",SUMIFS(INDIRECT(M$8),DetailBudgetWPs_Aleph,IF($J25 = "No Work Package", "", $J25),DetailBudgetCategory_Aleph,$I25),IF(Budget_period="Quarterly",SUMIFS(INDIRECT(M$9),DetailBudgetWPs_Aleph,IF($J25 = "No Work Package", "", $J25),DetailBudgetCategory_Aleph,$I25),IF(Budget_period="Annually",SUMIFS(INDIRECT(M$10),DetailBudgetWPs_Aleph,IF($J25 = "No Work Package", "", $J25),DetailBudgetCategory_Aleph,$I25),""))))) / M$6 * M$7, 0), 0)</f>
        <v>0</v>
      </c>
      <c r="N25" s="166">
        <f t="array" ref="N25">IFERROR(IF(ROW()-16&lt;NoRowsBudget, IF($J25="Profit Margin",SUM(N$16:N24)*ProfitMargin,IF($J25="VAT",SUM(N$16:N24)*VAT,IF(Budget_period="Monthly",SUMIFS(INDIRECT(N$8),DetailBudgetWPs_Aleph,IF($J25 = "No Work Package", "", $J25),DetailBudgetCategory_Aleph,$I25),IF(Budget_period="Quarterly",SUMIFS(INDIRECT(N$9),DetailBudgetWPs_Aleph,IF($J25 = "No Work Package", "", $J25),DetailBudgetCategory_Aleph,$I25),IF(Budget_period="Annually",SUMIFS(INDIRECT(N$10),DetailBudgetWPs_Aleph,IF($J25 = "No Work Package", "", $J25),DetailBudgetCategory_Aleph,$I25),""))))) / N$6 * N$7, 0), 0)</f>
        <v>0</v>
      </c>
      <c r="O25" s="166">
        <f t="array" ref="O25">IFERROR(IF(ROW()-16&lt;NoRowsBudget, IF($J25="Profit Margin",SUM(O$16:O24)*ProfitMargin,IF($J25="VAT",SUM(O$16:O24)*VAT,IF(Budget_period="Monthly",SUMIFS(INDIRECT(O$8),DetailBudgetWPs_Aleph,IF($J25 = "No Work Package", "", $J25),DetailBudgetCategory_Aleph,$I25),IF(Budget_period="Quarterly",SUMIFS(INDIRECT(O$9),DetailBudgetWPs_Aleph,IF($J25 = "No Work Package", "", $J25),DetailBudgetCategory_Aleph,$I25),IF(Budget_period="Annually",SUMIFS(INDIRECT(O$10),DetailBudgetWPs_Aleph,IF($J25 = "No Work Package", "", $J25),DetailBudgetCategory_Aleph,$I25),""))))) / O$6 * O$7, 0), 0)</f>
        <v>0</v>
      </c>
      <c r="P25" s="166">
        <f t="array" ref="P25">IFERROR(IF(ROW()-16&lt;NoRowsBudget, IF($J25="Profit Margin",SUM(P$16:P24)*ProfitMargin,IF($J25="VAT",SUM(P$16:P24)*VAT,IF(Budget_period="Monthly",SUMIFS(INDIRECT(P$8),DetailBudgetWPs_Aleph,IF($J25 = "No Work Package", "", $J25),DetailBudgetCategory_Aleph,$I25),IF(Budget_period="Quarterly",SUMIFS(INDIRECT(P$9),DetailBudgetWPs_Aleph,IF($J25 = "No Work Package", "", $J25),DetailBudgetCategory_Aleph,$I25),IF(Budget_period="Annually",SUMIFS(INDIRECT(P$10),DetailBudgetWPs_Aleph,IF($J25 = "No Work Package", "", $J25),DetailBudgetCategory_Aleph,$I25),""))))) / P$6 * P$7, 0), 0)</f>
        <v>0</v>
      </c>
      <c r="Q25" s="166">
        <f t="array" ref="Q25">IFERROR(IF(ROW()-16&lt;NoRowsBudget, IF($J25="Profit Margin",SUM(Q$16:Q24)*ProfitMargin,IF($J25="VAT",SUM(Q$16:Q24)*VAT,IF(Budget_period="Monthly",SUMIFS(INDIRECT(Q$8),DetailBudgetWPs_Aleph,IF($J25 = "No Work Package", "", $J25),DetailBudgetCategory_Aleph,$I25),IF(Budget_period="Quarterly",SUMIFS(INDIRECT(Q$9),DetailBudgetWPs_Aleph,IF($J25 = "No Work Package", "", $J25),DetailBudgetCategory_Aleph,$I25),IF(Budget_period="Annually",SUMIFS(INDIRECT(Q$10),DetailBudgetWPs_Aleph,IF($J25 = "No Work Package", "", $J25),DetailBudgetCategory_Aleph,$I25),""))))) / Q$6 * Q$7, 0), 0)</f>
        <v>0</v>
      </c>
      <c r="R25" s="166">
        <f t="array" ref="R25">IFERROR(IF(ROW()-16&lt;NoRowsBudget, IF($J25="Profit Margin",SUM(R$16:R24)*ProfitMargin,IF($J25="VAT",SUM(R$16:R24)*VAT,IF(Budget_period="Monthly",SUMIFS(INDIRECT(R$8),DetailBudgetWPs_Aleph,IF($J25 = "No Work Package", "", $J25),DetailBudgetCategory_Aleph,$I25),IF(Budget_period="Quarterly",SUMIFS(INDIRECT(R$9),DetailBudgetWPs_Aleph,IF($J25 = "No Work Package", "", $J25),DetailBudgetCategory_Aleph,$I25),IF(Budget_period="Annually",SUMIFS(INDIRECT(R$10),DetailBudgetWPs_Aleph,IF($J25 = "No Work Package", "", $J25),DetailBudgetCategory_Aleph,$I25),""))))) / R$6 * R$7, 0), 0)</f>
        <v>0</v>
      </c>
      <c r="S25" s="166">
        <f t="array" ref="S25">IFERROR(IF(ROW()-16&lt;NoRowsBudget, IF($J25="Profit Margin",SUM(S$16:S24)*ProfitMargin,IF($J25="VAT",SUM(S$16:S24)*VAT,IF(Budget_period="Monthly",SUMIFS(INDIRECT(S$8),DetailBudgetWPs_Aleph,IF($J25 = "No Work Package", "", $J25),DetailBudgetCategory_Aleph,$I25),IF(Budget_period="Quarterly",SUMIFS(INDIRECT(S$9),DetailBudgetWPs_Aleph,IF($J25 = "No Work Package", "", $J25),DetailBudgetCategory_Aleph,$I25),IF(Budget_period="Annually",SUMIFS(INDIRECT(S$10),DetailBudgetWPs_Aleph,IF($J25 = "No Work Package", "", $J25),DetailBudgetCategory_Aleph,$I25),""))))) / S$6 * S$7, 0), 0)</f>
        <v>0</v>
      </c>
      <c r="T25" s="166">
        <f t="array" ref="T25">IFERROR(IF(ROW()-16&lt;NoRowsBudget, IF($J25="Profit Margin",SUM(T$16:T24)*ProfitMargin,IF($J25="VAT",SUM(T$16:T24)*VAT,IF(Budget_period="Monthly",SUMIFS(INDIRECT(T$8),DetailBudgetWPs_Aleph,IF($J25 = "No Work Package", "", $J25),DetailBudgetCategory_Aleph,$I25),IF(Budget_period="Quarterly",SUMIFS(INDIRECT(T$9),DetailBudgetWPs_Aleph,IF($J25 = "No Work Package", "", $J25),DetailBudgetCategory_Aleph,$I25),IF(Budget_period="Annually",SUMIFS(INDIRECT(T$10),DetailBudgetWPs_Aleph,IF($J25 = "No Work Package", "", $J25),DetailBudgetCategory_Aleph,$I25),""))))) / T$6 * T$7, 0), 0)</f>
        <v>0</v>
      </c>
      <c r="U25" s="166">
        <f t="array" ref="U25">IFERROR(IF(ROW()-16&lt;NoRowsBudget, IF($J25="Profit Margin",SUM(U$16:U24)*ProfitMargin,IF($J25="VAT",SUM(U$16:U24)*VAT,IF(Budget_period="Monthly",SUMIFS(INDIRECT(U$8),DetailBudgetWPs_Aleph,IF($J25 = "No Work Package", "", $J25),DetailBudgetCategory_Aleph,$I25),IF(Budget_period="Quarterly",SUMIFS(INDIRECT(U$9),DetailBudgetWPs_Aleph,IF($J25 = "No Work Package", "", $J25),DetailBudgetCategory_Aleph,$I25),IF(Budget_period="Annually",SUMIFS(INDIRECT(U$10),DetailBudgetWPs_Aleph,IF($J25 = "No Work Package", "", $J25),DetailBudgetCategory_Aleph,$I25),""))))) / U$6 * U$7, 0), 0)</f>
        <v>0</v>
      </c>
      <c r="V25" s="166">
        <f t="array" ref="V25">IFERROR(IF(ROW()-16&lt;NoRowsBudget, IF($J25="Profit Margin",SUM(V$16:V24)*ProfitMargin,IF($J25="VAT",SUM(V$16:V24)*VAT,IF(Budget_period="Monthly",SUMIFS(INDIRECT(V$8),DetailBudgetWPs_Aleph,IF($J25 = "No Work Package", "", $J25),DetailBudgetCategory_Aleph,$I25),IF(Budget_period="Quarterly",SUMIFS(INDIRECT(V$9),DetailBudgetWPs_Aleph,IF($J25 = "No Work Package", "", $J25),DetailBudgetCategory_Aleph,$I25),IF(Budget_period="Annually",SUMIFS(INDIRECT(V$10),DetailBudgetWPs_Aleph,IF($J25 = "No Work Package", "", $J25),DetailBudgetCategory_Aleph,$I25),""))))) / V$6 * V$7, 0), 0)</f>
        <v>0</v>
      </c>
      <c r="W25" s="166">
        <f t="array" ref="W25">IFERROR(IF(ROW()-16&lt;NoRowsBudget, IF($J25="Profit Margin",SUM(W$16:W24)*ProfitMargin,IF($J25="VAT",SUM(W$16:W24)*VAT,IF(Budget_period="Monthly",SUMIFS(INDIRECT(W$8),DetailBudgetWPs_Aleph,IF($J25 = "No Work Package", "", $J25),DetailBudgetCategory_Aleph,$I25),IF(Budget_period="Quarterly",SUMIFS(INDIRECT(W$9),DetailBudgetWPs_Aleph,IF($J25 = "No Work Package", "", $J25),DetailBudgetCategory_Aleph,$I25),IF(Budget_period="Annually",SUMIFS(INDIRECT(W$10),DetailBudgetWPs_Aleph,IF($J25 = "No Work Package", "", $J25),DetailBudgetCategory_Aleph,$I25),""))))) / W$6 * W$7, 0), 0)</f>
        <v>0</v>
      </c>
      <c r="X25" s="166">
        <f t="array" ref="X25">IFERROR(IF(ROW()-16&lt;NoRowsBudget, IF($J25="Profit Margin",SUM(X$16:X24)*ProfitMargin,IF($J25="VAT",SUM(X$16:X24)*VAT,IF(Budget_period="Monthly",SUMIFS(INDIRECT(X$8),DetailBudgetWPs_Aleph,IF($J25 = "No Work Package", "", $J25),DetailBudgetCategory_Aleph,$I25),IF(Budget_period="Quarterly",SUMIFS(INDIRECT(X$9),DetailBudgetWPs_Aleph,IF($J25 = "No Work Package", "", $J25),DetailBudgetCategory_Aleph,$I25),IF(Budget_period="Annually",SUMIFS(INDIRECT(X$10),DetailBudgetWPs_Aleph,IF($J25 = "No Work Package", "", $J25),DetailBudgetCategory_Aleph,$I25),""))))) / X$6 * X$7, 0), 0)</f>
        <v>0</v>
      </c>
      <c r="Y25" s="166">
        <f t="array" ref="Y25">IFERROR(IF(ROW()-16&lt;NoRowsBudget, IF($J25="Profit Margin",SUM(Y$16:Y24)*ProfitMargin,IF($J25="VAT",SUM(Y$16:Y24)*VAT,IF(Budget_period="Monthly",SUMIFS(INDIRECT(Y$8),DetailBudgetWPs_Aleph,IF($J25 = "No Work Package", "", $J25),DetailBudgetCategory_Aleph,$I25),IF(Budget_period="Quarterly",SUMIFS(INDIRECT(Y$9),DetailBudgetWPs_Aleph,IF($J25 = "No Work Package", "", $J25),DetailBudgetCategory_Aleph,$I25),IF(Budget_period="Annually",SUMIFS(INDIRECT(Y$10),DetailBudgetWPs_Aleph,IF($J25 = "No Work Package", "", $J25),DetailBudgetCategory_Aleph,$I25),""))))) / Y$6 * Y$7, 0), 0)</f>
        <v>0</v>
      </c>
      <c r="Z25" s="166">
        <f t="array" ref="Z25">IFERROR(IF(ROW()-16&lt;NoRowsBudget, IF($J25="Profit Margin",SUM(Z$16:Z24)*ProfitMargin,IF($J25="VAT",SUM(Z$16:Z24)*VAT,IF(Budget_period="Monthly",SUMIFS(INDIRECT(Z$8),DetailBudgetWPs_Aleph,IF($J25 = "No Work Package", "", $J25),DetailBudgetCategory_Aleph,$I25),IF(Budget_period="Quarterly",SUMIFS(INDIRECT(Z$9),DetailBudgetWPs_Aleph,IF($J25 = "No Work Package", "", $J25),DetailBudgetCategory_Aleph,$I25),IF(Budget_period="Annually",SUMIFS(INDIRECT(Z$10),DetailBudgetWPs_Aleph,IF($J25 = "No Work Package", "", $J25),DetailBudgetCategory_Aleph,$I25),""))))) / Z$6 * Z$7, 0), 0)</f>
        <v>0</v>
      </c>
      <c r="AA25" s="166">
        <f t="array" ref="AA25">IFERROR(IF(ROW()-16&lt;NoRowsBudget, IF($J25="Profit Margin",SUM(AA$16:AA24)*ProfitMargin,IF($J25="VAT",SUM(AA$16:AA24)*VAT,IF(Budget_period="Monthly",SUMIFS(INDIRECT(AA$8),DetailBudgetWPs_Aleph,IF($J25 = "No Work Package", "", $J25),DetailBudgetCategory_Aleph,$I25),IF(Budget_period="Quarterly",SUMIFS(INDIRECT(AA$9),DetailBudgetWPs_Aleph,IF($J25 = "No Work Package", "", $J25),DetailBudgetCategory_Aleph,$I25),IF(Budget_period="Annually",SUMIFS(INDIRECT(AA$10),DetailBudgetWPs_Aleph,IF($J25 = "No Work Package", "", $J25),DetailBudgetCategory_Aleph,$I25),""))))) / AA$6 * AA$7, 0), 0)</f>
        <v>0</v>
      </c>
      <c r="AB25" s="166">
        <f t="array" ref="AB25">IFERROR(IF(ROW()-16&lt;NoRowsBudget, IF($J25="Profit Margin",SUM(AB$16:AB24)*ProfitMargin,IF($J25="VAT",SUM(AB$16:AB24)*VAT,IF(Budget_period="Monthly",SUMIFS(INDIRECT(AB$8),DetailBudgetWPs_Aleph,IF($J25 = "No Work Package", "", $J25),DetailBudgetCategory_Aleph,$I25),IF(Budget_period="Quarterly",SUMIFS(INDIRECT(AB$9),DetailBudgetWPs_Aleph,IF($J25 = "No Work Package", "", $J25),DetailBudgetCategory_Aleph,$I25),IF(Budget_period="Annually",SUMIFS(INDIRECT(AB$10),DetailBudgetWPs_Aleph,IF($J25 = "No Work Package", "", $J25),DetailBudgetCategory_Aleph,$I25),""))))) / AB$6 * AB$7, 0), 0)</f>
        <v>0</v>
      </c>
      <c r="AC25" s="166">
        <f t="array" ref="AC25">IFERROR(IF(ROW()-16&lt;NoRowsBudget, IF($J25="Profit Margin",SUM(AC$16:AC24)*ProfitMargin,IF($J25="VAT",SUM(AC$16:AC24)*VAT,IF(Budget_period="Monthly",SUMIFS(INDIRECT(AC$8),DetailBudgetWPs_Aleph,IF($J25 = "No Work Package", "", $J25),DetailBudgetCategory_Aleph,$I25),IF(Budget_period="Quarterly",SUMIFS(INDIRECT(AC$9),DetailBudgetWPs_Aleph,IF($J25 = "No Work Package", "", $J25),DetailBudgetCategory_Aleph,$I25),IF(Budget_period="Annually",SUMIFS(INDIRECT(AC$10),DetailBudgetWPs_Aleph,IF($J25 = "No Work Package", "", $J25),DetailBudgetCategory_Aleph,$I25),""))))) / AC$6 * AC$7, 0), 0)</f>
        <v>0</v>
      </c>
      <c r="AD25" s="166">
        <f t="array" ref="AD25">IFERROR(IF(ROW()-16&lt;NoRowsBudget, IF($J25="Profit Margin",SUM(AD$16:AD24)*ProfitMargin,IF($J25="VAT",SUM(AD$16:AD24)*VAT,IF(Budget_period="Monthly",SUMIFS(INDIRECT(AD$8),DetailBudgetWPs_Aleph,IF($J25 = "No Work Package", "", $J25),DetailBudgetCategory_Aleph,$I25),IF(Budget_period="Quarterly",SUMIFS(INDIRECT(AD$9),DetailBudgetWPs_Aleph,IF($J25 = "No Work Package", "", $J25),DetailBudgetCategory_Aleph,$I25),IF(Budget_period="Annually",SUMIFS(INDIRECT(AD$10),DetailBudgetWPs_Aleph,IF($J25 = "No Work Package", "", $J25),DetailBudgetCategory_Aleph,$I25),""))))) / AD$6 * AD$7, 0), 0)</f>
        <v>0</v>
      </c>
      <c r="AE25" s="166">
        <f t="array" ref="AE25">IFERROR(IF(ROW()-16&lt;NoRowsBudget, IF($J25="Profit Margin",SUM(AE$16:AE24)*ProfitMargin,IF($J25="VAT",SUM(AE$16:AE24)*VAT,IF(Budget_period="Monthly",SUMIFS(INDIRECT(AE$8),DetailBudgetWPs_Aleph,IF($J25 = "No Work Package", "", $J25),DetailBudgetCategory_Aleph,$I25),IF(Budget_period="Quarterly",SUMIFS(INDIRECT(AE$9),DetailBudgetWPs_Aleph,IF($J25 = "No Work Package", "", $J25),DetailBudgetCategory_Aleph,$I25),IF(Budget_period="Annually",SUMIFS(INDIRECT(AE$10),DetailBudgetWPs_Aleph,IF($J25 = "No Work Package", "", $J25),DetailBudgetCategory_Aleph,$I25),""))))) / AE$6 * AE$7, 0), 0)</f>
        <v>0</v>
      </c>
      <c r="AF25" s="166">
        <f t="array" ref="AF25">IFERROR(IF(ROW()-16&lt;NoRowsBudget, IF($J25="Profit Margin",SUM(AF$16:AF24)*ProfitMargin,IF($J25="VAT",SUM(AF$16:AF24)*VAT,IF(Budget_period="Monthly",SUMIFS(INDIRECT(AF$8),DetailBudgetWPs_Aleph,IF($J25 = "No Work Package", "", $J25),DetailBudgetCategory_Aleph,$I25),IF(Budget_period="Quarterly",SUMIFS(INDIRECT(AF$9),DetailBudgetWPs_Aleph,IF($J25 = "No Work Package", "", $J25),DetailBudgetCategory_Aleph,$I25),IF(Budget_period="Annually",SUMIFS(INDIRECT(AF$10),DetailBudgetWPs_Aleph,IF($J25 = "No Work Package", "", $J25),DetailBudgetCategory_Aleph,$I25),""))))) / AF$6 * AF$7, 0), 0)</f>
        <v>0</v>
      </c>
      <c r="AG25" s="166">
        <f t="array" ref="AG25">IFERROR(IF(ROW()-16&lt;NoRowsBudget, IF($J25="Profit Margin",SUM(AG$16:AG24)*ProfitMargin,IF($J25="VAT",SUM(AG$16:AG24)*VAT,IF(Budget_period="Monthly",SUMIFS(INDIRECT(AG$8),DetailBudgetWPs_Aleph,IF($J25 = "No Work Package", "", $J25),DetailBudgetCategory_Aleph,$I25),IF(Budget_period="Quarterly",SUMIFS(INDIRECT(AG$9),DetailBudgetWPs_Aleph,IF($J25 = "No Work Package", "", $J25),DetailBudgetCategory_Aleph,$I25),IF(Budget_period="Annually",SUMIFS(INDIRECT(AG$10),DetailBudgetWPs_Aleph,IF($J25 = "No Work Package", "", $J25),DetailBudgetCategory_Aleph,$I25),""))))) / AG$6 * AG$7, 0), 0)</f>
        <v>0</v>
      </c>
      <c r="AH25" s="166">
        <f t="array" ref="AH25">IFERROR(IF(ROW()-16&lt;NoRowsBudget, IF($J25="Profit Margin",SUM(AH$16:AH24)*ProfitMargin,IF($J25="VAT",SUM(AH$16:AH24)*VAT,IF(Budget_period="Monthly",SUMIFS(INDIRECT(AH$8),DetailBudgetWPs_Aleph,IF($J25 = "No Work Package", "", $J25),DetailBudgetCategory_Aleph,$I25),IF(Budget_period="Quarterly",SUMIFS(INDIRECT(AH$9),DetailBudgetWPs_Aleph,IF($J25 = "No Work Package", "", $J25),DetailBudgetCategory_Aleph,$I25),IF(Budget_period="Annually",SUMIFS(INDIRECT(AH$10),DetailBudgetWPs_Aleph,IF($J25 = "No Work Package", "", $J25),DetailBudgetCategory_Aleph,$I25),""))))) / AH$6 * AH$7, 0), 0)</f>
        <v>0</v>
      </c>
      <c r="AI25" s="166">
        <f t="array" ref="AI25">IFERROR(IF(ROW()-16&lt;NoRowsBudget, IF($J25="Profit Margin",SUM(AI$16:AI24)*ProfitMargin,IF($J25="VAT",SUM(AI$16:AI24)*VAT,IF(Budget_period="Monthly",SUMIFS(INDIRECT(AI$8),DetailBudgetWPs_Aleph,IF($J25 = "No Work Package", "", $J25),DetailBudgetCategory_Aleph,$I25),IF(Budget_period="Quarterly",SUMIFS(INDIRECT(AI$9),DetailBudgetWPs_Aleph,IF($J25 = "No Work Package", "", $J25),DetailBudgetCategory_Aleph,$I25),IF(Budget_period="Annually",SUMIFS(INDIRECT(AI$10),DetailBudgetWPs_Aleph,IF($J25 = "No Work Package", "", $J25),DetailBudgetCategory_Aleph,$I25),""))))) / AI$6 * AI$7, 0), 0)</f>
        <v>0</v>
      </c>
      <c r="AJ25" s="166">
        <f t="array" ref="AJ25">IFERROR(IF(ROW()-16&lt;NoRowsBudget, IF($J25="Profit Margin",SUM(AJ$16:AJ24)*ProfitMargin,IF($J25="VAT",SUM(AJ$16:AJ24)*VAT,IF(Budget_period="Monthly",SUMIFS(INDIRECT(AJ$8),DetailBudgetWPs_Aleph,IF($J25 = "No Work Package", "", $J25),DetailBudgetCategory_Aleph,$I25),IF(Budget_period="Quarterly",SUMIFS(INDIRECT(AJ$9),DetailBudgetWPs_Aleph,IF($J25 = "No Work Package", "", $J25),DetailBudgetCategory_Aleph,$I25),IF(Budget_period="Annually",SUMIFS(INDIRECT(AJ$10),DetailBudgetWPs_Aleph,IF($J25 = "No Work Package", "", $J25),DetailBudgetCategory_Aleph,$I25),""))))) / AJ$6 * AJ$7, 0), 0)</f>
        <v>0</v>
      </c>
      <c r="AK25" s="166">
        <f t="array" ref="AK25">IFERROR(IF(ROW()-16&lt;NoRowsBudget, IF($J25="Profit Margin",SUM(AK$16:AK24)*ProfitMargin,IF($J25="VAT",SUM(AK$16:AK24)*VAT,IF(Budget_period="Monthly",SUMIFS(INDIRECT(AK$8),DetailBudgetWPs_Aleph,IF($J25 = "No Work Package", "", $J25),DetailBudgetCategory_Aleph,$I25),IF(Budget_period="Quarterly",SUMIFS(INDIRECT(AK$9),DetailBudgetWPs_Aleph,IF($J25 = "No Work Package", "", $J25),DetailBudgetCategory_Aleph,$I25),IF(Budget_period="Annually",SUMIFS(INDIRECT(AK$10),DetailBudgetWPs_Aleph,IF($J25 = "No Work Package", "", $J25),DetailBudgetCategory_Aleph,$I25),""))))) / AK$6 * AK$7, 0), 0)</f>
        <v>0</v>
      </c>
      <c r="AL25" s="166">
        <f t="array" ref="AL25">IFERROR(IF(ROW()-16&lt;NoRowsBudget, IF($J25="Profit Margin",SUM(AL$16:AL24)*ProfitMargin,IF($J25="VAT",SUM(AL$16:AL24)*VAT,IF(Budget_period="Monthly",SUMIFS(INDIRECT(AL$8),DetailBudgetWPs_Aleph,IF($J25 = "No Work Package", "", $J25),DetailBudgetCategory_Aleph,$I25),IF(Budget_period="Quarterly",SUMIFS(INDIRECT(AL$9),DetailBudgetWPs_Aleph,IF($J25 = "No Work Package", "", $J25),DetailBudgetCategory_Aleph,$I25),IF(Budget_period="Annually",SUMIFS(INDIRECT(AL$10),DetailBudgetWPs_Aleph,IF($J25 = "No Work Package", "", $J25),DetailBudgetCategory_Aleph,$I25),""))))) / AL$6 * AL$7, 0), 0)</f>
        <v>0</v>
      </c>
      <c r="AM25" s="166">
        <f t="array" ref="AM25">IFERROR(IF(ROW()-16&lt;NoRowsBudget, IF($J25="Profit Margin",SUM(AM$16:AM24)*ProfitMargin,IF($J25="VAT",SUM(AM$16:AM24)*VAT,IF(Budget_period="Monthly",SUMIFS(INDIRECT(AM$8),DetailBudgetWPs_Aleph,IF($J25 = "No Work Package", "", $J25),DetailBudgetCategory_Aleph,$I25),IF(Budget_period="Quarterly",SUMIFS(INDIRECT(AM$9),DetailBudgetWPs_Aleph,IF($J25 = "No Work Package", "", $J25),DetailBudgetCategory_Aleph,$I25),IF(Budget_period="Annually",SUMIFS(INDIRECT(AM$10),DetailBudgetWPs_Aleph,IF($J25 = "No Work Package", "", $J25),DetailBudgetCategory_Aleph,$I25),""))))) / AM$6 * AM$7, 0), 0)</f>
        <v>0</v>
      </c>
      <c r="AN25" s="166">
        <f t="array" ref="AN25">IFERROR(IF(ROW()-16&lt;NoRowsBudget, IF($J25="Profit Margin",SUM(AN$16:AN24)*ProfitMargin,IF($J25="VAT",SUM(AN$16:AN24)*VAT,IF(Budget_period="Monthly",SUMIFS(INDIRECT(AN$8),DetailBudgetWPs_Aleph,IF($J25 = "No Work Package", "", $J25),DetailBudgetCategory_Aleph,$I25),IF(Budget_period="Quarterly",SUMIFS(INDIRECT(AN$9),DetailBudgetWPs_Aleph,IF($J25 = "No Work Package", "", $J25),DetailBudgetCategory_Aleph,$I25),IF(Budget_period="Annually",SUMIFS(INDIRECT(AN$10),DetailBudgetWPs_Aleph,IF($J25 = "No Work Package", "", $J25),DetailBudgetCategory_Aleph,$I25),""))))) / AN$6 * AN$7, 0), 0)</f>
        <v>0</v>
      </c>
      <c r="AO25" s="166">
        <f t="array" ref="AO25">IFERROR(IF(ROW()-16&lt;NoRowsBudget, IF($J25="Profit Margin",SUM(AO$16:AO24)*ProfitMargin,IF($J25="VAT",SUM(AO$16:AO24)*VAT,IF(Budget_period="Monthly",SUMIFS(INDIRECT(AO$8),DetailBudgetWPs_Aleph,IF($J25 = "No Work Package", "", $J25),DetailBudgetCategory_Aleph,$I25),IF(Budget_period="Quarterly",SUMIFS(INDIRECT(AO$9),DetailBudgetWPs_Aleph,IF($J25 = "No Work Package", "", $J25),DetailBudgetCategory_Aleph,$I25),IF(Budget_period="Annually",SUMIFS(INDIRECT(AO$10),DetailBudgetWPs_Aleph,IF($J25 = "No Work Package", "", $J25),DetailBudgetCategory_Aleph,$I25),""))))) / AO$6 * AO$7, 0), 0)</f>
        <v>0</v>
      </c>
      <c r="AP25" s="166">
        <f t="array" ref="AP25">IFERROR(IF(ROW()-16&lt;NoRowsBudget, IF($J25="Profit Margin",SUM(AP$16:AP24)*ProfitMargin,IF($J25="VAT",SUM(AP$16:AP24)*VAT,IF(Budget_period="Monthly",SUMIFS(INDIRECT(AP$8),DetailBudgetWPs_Aleph,IF($J25 = "No Work Package", "", $J25),DetailBudgetCategory_Aleph,$I25),IF(Budget_period="Quarterly",SUMIFS(INDIRECT(AP$9),DetailBudgetWPs_Aleph,IF($J25 = "No Work Package", "", $J25),DetailBudgetCategory_Aleph,$I25),IF(Budget_period="Annually",SUMIFS(INDIRECT(AP$10),DetailBudgetWPs_Aleph,IF($J25 = "No Work Package", "", $J25),DetailBudgetCategory_Aleph,$I25),""))))) / AP$6 * AP$7, 0), 0)</f>
        <v>0</v>
      </c>
      <c r="AQ25" s="166">
        <f t="array" ref="AQ25">IFERROR(IF(ROW()-16&lt;NoRowsBudget, IF($J25="Profit Margin",SUM(AQ$16:AQ24)*ProfitMargin,IF($J25="VAT",SUM(AQ$16:AQ24)*VAT,IF(Budget_period="Monthly",SUMIFS(INDIRECT(AQ$8),DetailBudgetWPs_Aleph,IF($J25 = "No Work Package", "", $J25),DetailBudgetCategory_Aleph,$I25),IF(Budget_period="Quarterly",SUMIFS(INDIRECT(AQ$9),DetailBudgetWPs_Aleph,IF($J25 = "No Work Package", "", $J25),DetailBudgetCategory_Aleph,$I25),IF(Budget_period="Annually",SUMIFS(INDIRECT(AQ$10),DetailBudgetWPs_Aleph,IF($J25 = "No Work Package", "", $J25),DetailBudgetCategory_Aleph,$I25),""))))) / AQ$6 * AQ$7, 0), 0)</f>
        <v>0</v>
      </c>
      <c r="AR25" s="166">
        <f t="array" ref="AR25">IFERROR(IF(ROW()-16&lt;NoRowsBudget, IF($J25="Profit Margin",SUM(AR$16:AR24)*ProfitMargin,IF($J25="VAT",SUM(AR$16:AR24)*VAT,IF(Budget_period="Monthly",SUMIFS(INDIRECT(AR$8),DetailBudgetWPs_Aleph,IF($J25 = "No Work Package", "", $J25),DetailBudgetCategory_Aleph,$I25),IF(Budget_period="Quarterly",SUMIFS(INDIRECT(AR$9),DetailBudgetWPs_Aleph,IF($J25 = "No Work Package", "", $J25),DetailBudgetCategory_Aleph,$I25),IF(Budget_period="Annually",SUMIFS(INDIRECT(AR$10),DetailBudgetWPs_Aleph,IF($J25 = "No Work Package", "", $J25),DetailBudgetCategory_Aleph,$I25),""))))) / AR$6 * AR$7, 0), 0)</f>
        <v>0</v>
      </c>
      <c r="AS25" s="166">
        <f t="array" ref="AS25">IFERROR(IF(ROW()-16&lt;NoRowsBudget, IF($J25="Profit Margin",SUM(AS$16:AS24)*ProfitMargin,IF($J25="VAT",SUM(AS$16:AS24)*VAT,IF(Budget_period="Monthly",SUMIFS(INDIRECT(AS$8),DetailBudgetWPs_Aleph,IF($J25 = "No Work Package", "", $J25),DetailBudgetCategory_Aleph,$I25),IF(Budget_period="Quarterly",SUMIFS(INDIRECT(AS$9),DetailBudgetWPs_Aleph,IF($J25 = "No Work Package", "", $J25),DetailBudgetCategory_Aleph,$I25),IF(Budget_period="Annually",SUMIFS(INDIRECT(AS$10),DetailBudgetWPs_Aleph,IF($J25 = "No Work Package", "", $J25),DetailBudgetCategory_Aleph,$I25),""))))) / AS$6 * AS$7, 0), 0)</f>
        <v>0</v>
      </c>
      <c r="AT25" s="166">
        <f t="array" ref="AT25">IFERROR(IF(ROW()-16&lt;NoRowsBudget, IF($J25="Profit Margin",SUM(AT$16:AT24)*ProfitMargin,IF($J25="VAT",SUM(AT$16:AT24)*VAT,IF(Budget_period="Monthly",SUMIFS(INDIRECT(AT$8),DetailBudgetWPs_Aleph,IF($J25 = "No Work Package", "", $J25),DetailBudgetCategory_Aleph,$I25),IF(Budget_period="Quarterly",SUMIFS(INDIRECT(AT$9),DetailBudgetWPs_Aleph,IF($J25 = "No Work Package", "", $J25),DetailBudgetCategory_Aleph,$I25),IF(Budget_period="Annually",SUMIFS(INDIRECT(AT$10),DetailBudgetWPs_Aleph,IF($J25 = "No Work Package", "", $J25),DetailBudgetCategory_Aleph,$I25),""))))) / AT$6 * AT$7, 0), 0)</f>
        <v>0</v>
      </c>
      <c r="AU25" s="166">
        <f t="array" ref="AU25">IFERROR(IF(ROW()-16&lt;NoRowsBudget, IF($J25="Profit Margin",SUM(AU$16:AU24)*ProfitMargin,IF($J25="VAT",SUM(AU$16:AU24)*VAT,IF(Budget_period="Monthly",SUMIFS(INDIRECT(AU$8),DetailBudgetWPs_Aleph,IF($J25 = "No Work Package", "", $J25),DetailBudgetCategory_Aleph,$I25),IF(Budget_period="Quarterly",SUMIFS(INDIRECT(AU$9),DetailBudgetWPs_Aleph,IF($J25 = "No Work Package", "", $J25),DetailBudgetCategory_Aleph,$I25),IF(Budget_period="Annually",SUMIFS(INDIRECT(AU$10),DetailBudgetWPs_Aleph,IF($J25 = "No Work Package", "", $J25),DetailBudgetCategory_Aleph,$I25),""))))) / AU$6 * AU$7, 0), 0)</f>
        <v>0</v>
      </c>
      <c r="AV25" s="166">
        <f t="array" ref="AV25">IFERROR(IF(ROW()-16&lt;NoRowsBudget, IF($J25="Profit Margin",SUM(AV$16:AV24)*ProfitMargin,IF($J25="VAT",SUM(AV$16:AV24)*VAT,IF(Budget_period="Monthly",SUMIFS(INDIRECT(AV$8),DetailBudgetWPs_Aleph,IF($J25 = "No Work Package", "", $J25),DetailBudgetCategory_Aleph,$I25),IF(Budget_period="Quarterly",SUMIFS(INDIRECT(AV$9),DetailBudgetWPs_Aleph,IF($J25 = "No Work Package", "", $J25),DetailBudgetCategory_Aleph,$I25),IF(Budget_period="Annually",SUMIFS(INDIRECT(AV$10),DetailBudgetWPs_Aleph,IF($J25 = "No Work Package", "", $J25),DetailBudgetCategory_Aleph,$I25),""))))) / AV$6 * AV$7, 0), 0)</f>
        <v>0</v>
      </c>
      <c r="AW25" s="166">
        <f t="array" ref="AW25">IFERROR(IF(ROW()-16&lt;NoRowsBudget, IF($J25="Profit Margin",SUM(AW$16:AW24)*ProfitMargin,IF($J25="VAT",SUM(AW$16:AW24)*VAT,IF(Budget_period="Monthly",SUMIFS(INDIRECT(AW$8),DetailBudgetWPs_Aleph,IF($J25 = "No Work Package", "", $J25),DetailBudgetCategory_Aleph,$I25),IF(Budget_period="Quarterly",SUMIFS(INDIRECT(AW$9),DetailBudgetWPs_Aleph,IF($J25 = "No Work Package", "", $J25),DetailBudgetCategory_Aleph,$I25),IF(Budget_period="Annually",SUMIFS(INDIRECT(AW$10),DetailBudgetWPs_Aleph,IF($J25 = "No Work Package", "", $J25),DetailBudgetCategory_Aleph,$I25),""))))) / AW$6 * AW$7, 0), 0)</f>
        <v>0</v>
      </c>
      <c r="AX25" s="166">
        <f t="array" ref="AX25">IFERROR(IF(ROW()-16&lt;NoRowsBudget, IF($J25="Profit Margin",SUM(AX$16:AX24)*ProfitMargin,IF($J25="VAT",SUM(AX$16:AX24)*VAT,IF(Budget_period="Monthly",SUMIFS(INDIRECT(AX$8),DetailBudgetWPs_Aleph,IF($J25 = "No Work Package", "", $J25),DetailBudgetCategory_Aleph,$I25),IF(Budget_period="Quarterly",SUMIFS(INDIRECT(AX$9),DetailBudgetWPs_Aleph,IF($J25 = "No Work Package", "", $J25),DetailBudgetCategory_Aleph,$I25),IF(Budget_period="Annually",SUMIFS(INDIRECT(AX$10),DetailBudgetWPs_Aleph,IF($J25 = "No Work Package", "", $J25),DetailBudgetCategory_Aleph,$I25),""))))) / AX$6 * AX$7, 0), 0)</f>
        <v>0</v>
      </c>
      <c r="AY25" s="166">
        <f t="array" ref="AY25">IFERROR(IF(ROW()-16&lt;NoRowsBudget, IF($J25="Profit Margin",SUM(AY$16:AY24)*ProfitMargin,IF($J25="VAT",SUM(AY$16:AY24)*VAT,IF(Budget_period="Monthly",SUMIFS(INDIRECT(AY$8),DetailBudgetWPs_Aleph,IF($J25 = "No Work Package", "", $J25),DetailBudgetCategory_Aleph,$I25),IF(Budget_period="Quarterly",SUMIFS(INDIRECT(AY$9),DetailBudgetWPs_Aleph,IF($J25 = "No Work Package", "", $J25),DetailBudgetCategory_Aleph,$I25),IF(Budget_period="Annually",SUMIFS(INDIRECT(AY$10),DetailBudgetWPs_Aleph,IF($J25 = "No Work Package", "", $J25),DetailBudgetCategory_Aleph,$I25),""))))) / AY$6 * AY$7, 0), 0)</f>
        <v>0</v>
      </c>
      <c r="AZ25" s="166">
        <f t="array" ref="AZ25">IFERROR(IF(ROW()-16&lt;NoRowsBudget, IF($J25="Profit Margin",SUM(AZ$16:AZ24)*ProfitMargin,IF($J25="VAT",SUM(AZ$16:AZ24)*VAT,IF(Budget_period="Monthly",SUMIFS(INDIRECT(AZ$8),DetailBudgetWPs_Aleph,IF($J25 = "No Work Package", "", $J25),DetailBudgetCategory_Aleph,$I25),IF(Budget_period="Quarterly",SUMIFS(INDIRECT(AZ$9),DetailBudgetWPs_Aleph,IF($J25 = "No Work Package", "", $J25),DetailBudgetCategory_Aleph,$I25),IF(Budget_period="Annually",SUMIFS(INDIRECT(AZ$10),DetailBudgetWPs_Aleph,IF($J25 = "No Work Package", "", $J25),DetailBudgetCategory_Aleph,$I25),""))))) / AZ$6 * AZ$7, 0), 0)</f>
        <v>0</v>
      </c>
      <c r="BA25" s="166">
        <f t="array" ref="BA25">IFERROR(IF(ROW()-16&lt;NoRowsBudget, IF($J25="Profit Margin",SUM(BA$16:BA24)*ProfitMargin,IF($J25="VAT",SUM(BA$16:BA24)*VAT,IF(Budget_period="Monthly",SUMIFS(INDIRECT(BA$8),DetailBudgetWPs_Aleph,IF($J25 = "No Work Package", "", $J25),DetailBudgetCategory_Aleph,$I25),IF(Budget_period="Quarterly",SUMIFS(INDIRECT(BA$9),DetailBudgetWPs_Aleph,IF($J25 = "No Work Package", "", $J25),DetailBudgetCategory_Aleph,$I25),IF(Budget_period="Annually",SUMIFS(INDIRECT(BA$10),DetailBudgetWPs_Aleph,IF($J25 = "No Work Package", "", $J25),DetailBudgetCategory_Aleph,$I25),""))))) / BA$6 * BA$7, 0), 0)</f>
        <v>0</v>
      </c>
      <c r="BB25" s="166">
        <f t="array" ref="BB25">IFERROR(IF(ROW()-16&lt;NoRowsBudget, IF($J25="Profit Margin",SUM(BB$16:BB24)*ProfitMargin,IF($J25="VAT",SUM(BB$16:BB24)*VAT,IF(Budget_period="Monthly",SUMIFS(INDIRECT(BB$8),DetailBudgetWPs_Aleph,IF($J25 = "No Work Package", "", $J25),DetailBudgetCategory_Aleph,$I25),IF(Budget_period="Quarterly",SUMIFS(INDIRECT(BB$9),DetailBudgetWPs_Aleph,IF($J25 = "No Work Package", "", $J25),DetailBudgetCategory_Aleph,$I25),IF(Budget_period="Annually",SUMIFS(INDIRECT(BB$10),DetailBudgetWPs_Aleph,IF($J25 = "No Work Package", "", $J25),DetailBudgetCategory_Aleph,$I25),""))))) / BB$6 * BB$7, 0), 0)</f>
        <v>0</v>
      </c>
      <c r="BC25" s="166">
        <f t="array" ref="BC25">IFERROR(IF(ROW()-16&lt;NoRowsBudget, IF($J25="Profit Margin",SUM(BC$16:BC24)*ProfitMargin,IF($J25="VAT",SUM(BC$16:BC24)*VAT,IF(Budget_period="Monthly",SUMIFS(INDIRECT(BC$8),DetailBudgetWPs_Aleph,IF($J25 = "No Work Package", "", $J25),DetailBudgetCategory_Aleph,$I25),IF(Budget_period="Quarterly",SUMIFS(INDIRECT(BC$9),DetailBudgetWPs_Aleph,IF($J25 = "No Work Package", "", $J25),DetailBudgetCategory_Aleph,$I25),IF(Budget_period="Annually",SUMIFS(INDIRECT(BC$10),DetailBudgetWPs_Aleph,IF($J25 = "No Work Package", "", $J25),DetailBudgetCategory_Aleph,$I25),""))))) / BC$6 * BC$7, 0), 0)</f>
        <v>0</v>
      </c>
      <c r="BD25" s="166">
        <f t="array" ref="BD25">IFERROR(IF(ROW()-16&lt;NoRowsBudget, IF($J25="Profit Margin",SUM(BD$16:BD24)*ProfitMargin,IF($J25="VAT",SUM(BD$16:BD24)*VAT,IF(Budget_period="Monthly",SUMIFS(INDIRECT(BD$8),DetailBudgetWPs_Aleph,IF($J25 = "No Work Package", "", $J25),DetailBudgetCategory_Aleph,$I25),IF(Budget_period="Quarterly",SUMIFS(INDIRECT(BD$9),DetailBudgetWPs_Aleph,IF($J25 = "No Work Package", "", $J25),DetailBudgetCategory_Aleph,$I25),IF(Budget_period="Annually",SUMIFS(INDIRECT(BD$10),DetailBudgetWPs_Aleph,IF($J25 = "No Work Package", "", $J25),DetailBudgetCategory_Aleph,$I25),""))))) / BD$6 * BD$7, 0), 0)</f>
        <v>0</v>
      </c>
      <c r="BE25" s="166">
        <f t="array" ref="BE25">IFERROR(IF(ROW()-16&lt;NoRowsBudget, IF($J25="Profit Margin",SUM(BE$16:BE24)*ProfitMargin,IF($J25="VAT",SUM(BE$16:BE24)*VAT,IF(Budget_period="Monthly",SUMIFS(INDIRECT(BE$8),DetailBudgetWPs_Aleph,IF($J25 = "No Work Package", "", $J25),DetailBudgetCategory_Aleph,$I25),IF(Budget_period="Quarterly",SUMIFS(INDIRECT(BE$9),DetailBudgetWPs_Aleph,IF($J25 = "No Work Package", "", $J25),DetailBudgetCategory_Aleph,$I25),IF(Budget_period="Annually",SUMIFS(INDIRECT(BE$10),DetailBudgetWPs_Aleph,IF($J25 = "No Work Package", "", $J25),DetailBudgetCategory_Aleph,$I25),""))))) / BE$6 * BE$7, 0), 0)</f>
        <v>0</v>
      </c>
      <c r="BF25" s="166">
        <f t="array" ref="BF25">IFERROR(IF(ROW()-16&lt;NoRowsBudget, IF($J25="Profit Margin",SUM(BF$16:BF24)*ProfitMargin,IF($J25="VAT",SUM(BF$16:BF24)*VAT,IF(Budget_period="Monthly",SUMIFS(INDIRECT(BF$8),DetailBudgetWPs_Aleph,IF($J25 = "No Work Package", "", $J25),DetailBudgetCategory_Aleph,$I25),IF(Budget_period="Quarterly",SUMIFS(INDIRECT(BF$9),DetailBudgetWPs_Aleph,IF($J25 = "No Work Package", "", $J25),DetailBudgetCategory_Aleph,$I25),IF(Budget_period="Annually",SUMIFS(INDIRECT(BF$10),DetailBudgetWPs_Aleph,IF($J25 = "No Work Package", "", $J25),DetailBudgetCategory_Aleph,$I25),""))))) / BF$6 * BF$7, 0), 0)</f>
        <v>0</v>
      </c>
      <c r="BG25" s="166">
        <f t="array" ref="BG25">IFERROR(IF(ROW()-16&lt;NoRowsBudget, IF($J25="Profit Margin",SUM(BG$16:BG24)*ProfitMargin,IF($J25="VAT",SUM(BG$16:BG24)*VAT,IF(Budget_period="Monthly",SUMIFS(INDIRECT(BG$8),DetailBudgetWPs_Aleph,IF($J25 = "No Work Package", "", $J25),DetailBudgetCategory_Aleph,$I25),IF(Budget_period="Quarterly",SUMIFS(INDIRECT(BG$9),DetailBudgetWPs_Aleph,IF($J25 = "No Work Package", "", $J25),DetailBudgetCategory_Aleph,$I25),IF(Budget_period="Annually",SUMIFS(INDIRECT(BG$10),DetailBudgetWPs_Aleph,IF($J25 = "No Work Package", "", $J25),DetailBudgetCategory_Aleph,$I25),""))))) / BG$6 * BG$7, 0), 0)</f>
        <v>0</v>
      </c>
      <c r="BH25" s="166">
        <f t="array" ref="BH25">IFERROR(IF(ROW()-16&lt;NoRowsBudget, IF($J25="Profit Margin",SUM(BH$16:BH24)*ProfitMargin,IF($J25="VAT",SUM(BH$16:BH24)*VAT,IF(Budget_period="Monthly",SUMIFS(INDIRECT(BH$8),DetailBudgetWPs_Aleph,IF($J25 = "No Work Package", "", $J25),DetailBudgetCategory_Aleph,$I25),IF(Budget_period="Quarterly",SUMIFS(INDIRECT(BH$9),DetailBudgetWPs_Aleph,IF($J25 = "No Work Package", "", $J25),DetailBudgetCategory_Aleph,$I25),IF(Budget_period="Annually",SUMIFS(INDIRECT(BH$10),DetailBudgetWPs_Aleph,IF($J25 = "No Work Package", "", $J25),DetailBudgetCategory_Aleph,$I25),""))))) / BH$6 * BH$7, 0), 0)</f>
        <v>0</v>
      </c>
      <c r="BI25" s="166">
        <f t="array" ref="BI25">IFERROR(IF(ROW()-16&lt;NoRowsBudget, IF($J25="Profit Margin",SUM(BI$16:BI24)*ProfitMargin,IF($J25="VAT",SUM(BI$16:BI24)*VAT,IF(Budget_period="Monthly",SUMIFS(INDIRECT(BI$8),DetailBudgetWPs_Aleph,IF($J25 = "No Work Package", "", $J25),DetailBudgetCategory_Aleph,$I25),IF(Budget_period="Quarterly",SUMIFS(INDIRECT(BI$9),DetailBudgetWPs_Aleph,IF($J25 = "No Work Package", "", $J25),DetailBudgetCategory_Aleph,$I25),IF(Budget_period="Annually",SUMIFS(INDIRECT(BI$10),DetailBudgetWPs_Aleph,IF($J25 = "No Work Package", "", $J25),DetailBudgetCategory_Aleph,$I25),""))))) / BI$6 * BI$7, 0), 0)</f>
        <v>0</v>
      </c>
      <c r="BJ25" s="166">
        <f t="array" ref="BJ25">IFERROR(IF(ROW()-16&lt;NoRowsBudget, IF($J25="Profit Margin",SUM(BJ$16:BJ24)*ProfitMargin,IF($J25="VAT",SUM(BJ$16:BJ24)*VAT,IF(Budget_period="Monthly",SUMIFS(INDIRECT(BJ$8),DetailBudgetWPs_Aleph,IF($J25 = "No Work Package", "", $J25),DetailBudgetCategory_Aleph,$I25),IF(Budget_period="Quarterly",SUMIFS(INDIRECT(BJ$9),DetailBudgetWPs_Aleph,IF($J25 = "No Work Package", "", $J25),DetailBudgetCategory_Aleph,$I25),IF(Budget_period="Annually",SUMIFS(INDIRECT(BJ$10),DetailBudgetWPs_Aleph,IF($J25 = "No Work Package", "", $J25),DetailBudgetCategory_Aleph,$I25),""))))) / BJ$6 * BJ$7, 0), 0)</f>
        <v>0</v>
      </c>
      <c r="BK25" s="166">
        <f t="array" ref="BK25">IFERROR(IF(ROW()-16&lt;NoRowsBudget, IF($J25="Profit Margin",SUM(BK$16:BK24)*ProfitMargin,IF($J25="VAT",SUM(BK$16:BK24)*VAT,IF(Budget_period="Monthly",SUMIFS(INDIRECT(BK$8),DetailBudgetWPs_Aleph,IF($J25 = "No Work Package", "", $J25),DetailBudgetCategory_Aleph,$I25),IF(Budget_period="Quarterly",SUMIFS(INDIRECT(BK$9),DetailBudgetWPs_Aleph,IF($J25 = "No Work Package", "", $J25),DetailBudgetCategory_Aleph,$I25),IF(Budget_period="Annually",SUMIFS(INDIRECT(BK$10),DetailBudgetWPs_Aleph,IF($J25 = "No Work Package", "", $J25),DetailBudgetCategory_Aleph,$I25),""))))) / BK$6 * BK$7, 0), 0)</f>
        <v>0</v>
      </c>
      <c r="BL25" s="166">
        <f t="array" ref="BL25">IFERROR(IF(ROW()-16&lt;NoRowsBudget, IF($J25="Profit Margin",SUM(BL$16:BL24)*ProfitMargin,IF($J25="VAT",SUM(BL$16:BL24)*VAT,IF(Budget_period="Monthly",SUMIFS(INDIRECT(BL$8),DetailBudgetWPs_Aleph,IF($J25 = "No Work Package", "", $J25),DetailBudgetCategory_Aleph,$I25),IF(Budget_period="Quarterly",SUMIFS(INDIRECT(BL$9),DetailBudgetWPs_Aleph,IF($J25 = "No Work Package", "", $J25),DetailBudgetCategory_Aleph,$I25),IF(Budget_period="Annually",SUMIFS(INDIRECT(BL$10),DetailBudgetWPs_Aleph,IF($J25 = "No Work Package", "", $J25),DetailBudgetCategory_Aleph,$I25),""))))) / BL$6 * BL$7, 0), 0)</f>
        <v>0</v>
      </c>
      <c r="BM25" s="166">
        <f t="array" ref="BM25">IFERROR(IF(ROW()-16&lt;NoRowsBudget, IF($J25="Profit Margin",SUM(BM$16:BM24)*ProfitMargin,IF($J25="VAT",SUM(BM$16:BM24)*VAT,IF(Budget_period="Monthly",SUMIFS(INDIRECT(BM$8),DetailBudgetWPs_Aleph,IF($J25 = "No Work Package", "", $J25),DetailBudgetCategory_Aleph,$I25),IF(Budget_period="Quarterly",SUMIFS(INDIRECT(BM$9),DetailBudgetWPs_Aleph,IF($J25 = "No Work Package", "", $J25),DetailBudgetCategory_Aleph,$I25),IF(Budget_period="Annually",SUMIFS(INDIRECT(BM$10),DetailBudgetWPs_Aleph,IF($J25 = "No Work Package", "", $J25),DetailBudgetCategory_Aleph,$I25),""))))) / BM$6 * BM$7, 0), 0)</f>
        <v>0</v>
      </c>
      <c r="BN25" s="166">
        <f t="array" ref="BN25">IFERROR(IF(ROW()-16&lt;NoRowsBudget, IF($J25="Profit Margin",SUM(BN$16:BN24)*ProfitMargin,IF($J25="VAT",SUM(BN$16:BN24)*VAT,IF(Budget_period="Monthly",SUMIFS(INDIRECT(BN$8),DetailBudgetWPs_Aleph,IF($J25 = "No Work Package", "", $J25),DetailBudgetCategory_Aleph,$I25),IF(Budget_period="Quarterly",SUMIFS(INDIRECT(BN$9),DetailBudgetWPs_Aleph,IF($J25 = "No Work Package", "", $J25),DetailBudgetCategory_Aleph,$I25),IF(Budget_period="Annually",SUMIFS(INDIRECT(BN$10),DetailBudgetWPs_Aleph,IF($J25 = "No Work Package", "", $J25),DetailBudgetCategory_Aleph,$I25),""))))) / BN$6 * BN$7, 0), 0)</f>
        <v>0</v>
      </c>
      <c r="BO25" s="166">
        <f t="array" ref="BO25">IFERROR(IF(ROW()-16&lt;NoRowsBudget, IF($J25="Profit Margin",SUM(BO$16:BO24)*ProfitMargin,IF($J25="VAT",SUM(BO$16:BO24)*VAT,IF(Budget_period="Monthly",SUMIFS(INDIRECT(BO$8),DetailBudgetWPs_Aleph,IF($J25 = "No Work Package", "", $J25),DetailBudgetCategory_Aleph,$I25),IF(Budget_period="Quarterly",SUMIFS(INDIRECT(BO$9),DetailBudgetWPs_Aleph,IF($J25 = "No Work Package", "", $J25),DetailBudgetCategory_Aleph,$I25),IF(Budget_period="Annually",SUMIFS(INDIRECT(BO$10),DetailBudgetWPs_Aleph,IF($J25 = "No Work Package", "", $J25),DetailBudgetCategory_Aleph,$I25),""))))) / BO$6 * BO$7, 0), 0)</f>
        <v>0</v>
      </c>
      <c r="BP25" s="166">
        <f t="array" ref="BP25">IFERROR(IF(ROW()-16&lt;NoRowsBudget, IF($J25="Profit Margin",SUM(BP$16:BP24)*ProfitMargin,IF($J25="VAT",SUM(BP$16:BP24)*VAT,IF(Budget_period="Monthly",SUMIFS(INDIRECT(BP$8),DetailBudgetWPs_Aleph,IF($J25 = "No Work Package", "", $J25),DetailBudgetCategory_Aleph,$I25),IF(Budget_period="Quarterly",SUMIFS(INDIRECT(BP$9),DetailBudgetWPs_Aleph,IF($J25 = "No Work Package", "", $J25),DetailBudgetCategory_Aleph,$I25),IF(Budget_period="Annually",SUMIFS(INDIRECT(BP$10),DetailBudgetWPs_Aleph,IF($J25 = "No Work Package", "", $J25),DetailBudgetCategory_Aleph,$I25),""))))) / BP$6 * BP$7, 0), 0)</f>
        <v>0</v>
      </c>
      <c r="BQ25" s="166">
        <f t="array" ref="BQ25">IFERROR(IF(ROW()-16&lt;NoRowsBudget, IF($J25="Profit Margin",SUM(BQ$16:BQ24)*ProfitMargin,IF($J25="VAT",SUM(BQ$16:BQ24)*VAT,IF(Budget_period="Monthly",SUMIFS(INDIRECT(BQ$8),DetailBudgetWPs_Aleph,IF($J25 = "No Work Package", "", $J25),DetailBudgetCategory_Aleph,$I25),IF(Budget_period="Quarterly",SUMIFS(INDIRECT(BQ$9),DetailBudgetWPs_Aleph,IF($J25 = "No Work Package", "", $J25),DetailBudgetCategory_Aleph,$I25),IF(Budget_period="Annually",SUMIFS(INDIRECT(BQ$10),DetailBudgetWPs_Aleph,IF($J25 = "No Work Package", "", $J25),DetailBudgetCategory_Aleph,$I25),""))))) / BQ$6 * BQ$7, 0), 0)</f>
        <v>0</v>
      </c>
      <c r="BR25" s="166">
        <f t="array" ref="BR25">IFERROR(IF(ROW()-16&lt;NoRowsBudget, IF($J25="Profit Margin",SUM(BR$16:BR24)*ProfitMargin,IF($J25="VAT",SUM(BR$16:BR24)*VAT,IF(Budget_period="Monthly",SUMIFS(INDIRECT(BR$8),DetailBudgetWPs_Aleph,IF($J25 = "No Work Package", "", $J25),DetailBudgetCategory_Aleph,$I25),IF(Budget_period="Quarterly",SUMIFS(INDIRECT(BR$9),DetailBudgetWPs_Aleph,IF($J25 = "No Work Package", "", $J25),DetailBudgetCategory_Aleph,$I25),IF(Budget_period="Annually",SUMIFS(INDIRECT(BR$10),DetailBudgetWPs_Aleph,IF($J25 = "No Work Package", "", $J25),DetailBudgetCategory_Aleph,$I25),""))))) / BR$6 * BR$7, 0), 0)</f>
        <v>0</v>
      </c>
      <c r="BS25" s="166">
        <f t="array" ref="BS25">IFERROR(IF(ROW()-16&lt;NoRowsBudget, IF($J25="Profit Margin",SUM(BS$16:BS24)*ProfitMargin,IF($J25="VAT",SUM(BS$16:BS24)*VAT,IF(Budget_period="Monthly",SUMIFS(INDIRECT(BS$8),DetailBudgetWPs_Aleph,IF($J25 = "No Work Package", "", $J25),DetailBudgetCategory_Aleph,$I25),IF(Budget_period="Quarterly",SUMIFS(INDIRECT(BS$9),DetailBudgetWPs_Aleph,IF($J25 = "No Work Package", "", $J25),DetailBudgetCategory_Aleph,$I25),IF(Budget_period="Annually",SUMIFS(INDIRECT(BS$10),DetailBudgetWPs_Aleph,IF($J25 = "No Work Package", "", $J25),DetailBudgetCategory_Aleph,$I25),""))))) / BS$6 * BS$7, 0), 0)</f>
        <v>0</v>
      </c>
    </row>
    <row r="26" ht="15.75" customHeight="1">
      <c r="A26" s="114"/>
      <c r="B26" s="15" t="str">
        <f>IF(ROW()-16&lt;NoRowsBudget,OrgName,"")</f>
        <v/>
      </c>
      <c r="C26" s="15" t="str">
        <f>IF(ROW()-16&lt;NoRowsBudget,ProjectName,"")</f>
        <v/>
      </c>
      <c r="D26" s="15" t="str">
        <f>IF(ROW()-16&lt;NoRowsBudget,ProjectRef,"")</f>
        <v/>
      </c>
      <c r="E26" s="15" t="str">
        <f>IF(ROW()-16&lt;NoRowsBudget,ApplicationID,"")</f>
        <v/>
      </c>
      <c r="F26" s="15" t="str">
        <f>IF(ROW()-16&lt;NoRowsBudget,Version,"")</f>
        <v/>
      </c>
      <c r="G26" s="164" t="str">
        <f>IF(ROW()-16&lt;NoRowsBudget,StartDate,"")</f>
        <v/>
      </c>
      <c r="H26" s="164" t="str">
        <f>IF(ROW()-16&lt;NoRowsBudget,EndDate,"")</f>
        <v/>
      </c>
      <c r="I26" s="15" t="str">
        <f t="array" ref="I26">IF(ROW()-16&lt;(NoRowsBudget-3),INDEX(CostCategories,CEILING((ROW()-15)/NoWPs,1)),IF(ROW()-16=NoRowsBudget-3,"Overheads",IF(ROW()-16=NoRowsBudget-2,"Profit Margin",IF(ROW()-16=NoRowsBudget-1,"VAT",""))))</f>
        <v/>
      </c>
      <c r="J26" s="15" t="str">
        <f t="array" ref="J26">IF(ROW()-16&lt;NoRowsBudget-3,INDEX(WPUnique,,MOD(ROW()-16,NoWPs)+1),IF(ROW()-16=NoRowsBudget-3,"Overheads",IF(ROW()-16=NoRowsBudget-2,"Profit Margin",IF(ROW()-16=NoRowsBudget-1,"VAT",""))))</f>
        <v/>
      </c>
      <c r="K26" s="172" t="str">
        <f>IFERROR(IF(OR($J26="Indirect Cost",$J26="VAT",$J26="Profit Margin"),"",VLOOKUP(J26,'1. Basic Info'!$B$40:$C$52,2,FALSE)),BudgetExport!J26)</f>
        <v/>
      </c>
      <c r="L26" s="166">
        <f t="array" ref="L26">IFERROR(IF(ROW()-16&lt;NoRowsBudget, IF($J26="Profit Margin",SUM(L$16:L25)*ProfitMargin,IF($J26="VAT",SUM(L$16:L25)*VAT,IF(Budget_period="Monthly",SUMIFS(INDIRECT(L$8),DetailBudgetWPs_Aleph,IF($J26 = "No Work Package", "", $J26),DetailBudgetCategory_Aleph,$I26),IF(Budget_period="Quarterly",SUMIFS(INDIRECT(L$9),DetailBudgetWPs_Aleph,IF($J26 = "No Work Package", "", $J26),DetailBudgetCategory_Aleph,$I26),IF(Budget_period="Annually",SUMIFS(INDIRECT(L$10),DetailBudgetWPs_Aleph,IF($J26 = "No Work Package", "", $J26),DetailBudgetCategory_Aleph,$I26),""))))) / L$6 * L$7, 0), 0)</f>
        <v>0</v>
      </c>
      <c r="M26" s="166">
        <f t="array" ref="M26">IFERROR(IF(ROW()-16&lt;NoRowsBudget, IF($J26="Profit Margin",SUM(M$16:M25)*ProfitMargin,IF($J26="VAT",SUM(M$16:M25)*VAT,IF(Budget_period="Monthly",SUMIFS(INDIRECT(M$8),DetailBudgetWPs_Aleph,IF($J26 = "No Work Package", "", $J26),DetailBudgetCategory_Aleph,$I26),IF(Budget_period="Quarterly",SUMIFS(INDIRECT(M$9),DetailBudgetWPs_Aleph,IF($J26 = "No Work Package", "", $J26),DetailBudgetCategory_Aleph,$I26),IF(Budget_period="Annually",SUMIFS(INDIRECT(M$10),DetailBudgetWPs_Aleph,IF($J26 = "No Work Package", "", $J26),DetailBudgetCategory_Aleph,$I26),""))))) / M$6 * M$7, 0), 0)</f>
        <v>0</v>
      </c>
      <c r="N26" s="166">
        <f t="array" ref="N26">IFERROR(IF(ROW()-16&lt;NoRowsBudget, IF($J26="Profit Margin",SUM(N$16:N25)*ProfitMargin,IF($J26="VAT",SUM(N$16:N25)*VAT,IF(Budget_period="Monthly",SUMIFS(INDIRECT(N$8),DetailBudgetWPs_Aleph,IF($J26 = "No Work Package", "", $J26),DetailBudgetCategory_Aleph,$I26),IF(Budget_period="Quarterly",SUMIFS(INDIRECT(N$9),DetailBudgetWPs_Aleph,IF($J26 = "No Work Package", "", $J26),DetailBudgetCategory_Aleph,$I26),IF(Budget_period="Annually",SUMIFS(INDIRECT(N$10),DetailBudgetWPs_Aleph,IF($J26 = "No Work Package", "", $J26),DetailBudgetCategory_Aleph,$I26),""))))) / N$6 * N$7, 0), 0)</f>
        <v>0</v>
      </c>
      <c r="O26" s="166">
        <f t="array" ref="O26">IFERROR(IF(ROW()-16&lt;NoRowsBudget, IF($J26="Profit Margin",SUM(O$16:O25)*ProfitMargin,IF($J26="VAT",SUM(O$16:O25)*VAT,IF(Budget_period="Monthly",SUMIFS(INDIRECT(O$8),DetailBudgetWPs_Aleph,IF($J26 = "No Work Package", "", $J26),DetailBudgetCategory_Aleph,$I26),IF(Budget_period="Quarterly",SUMIFS(INDIRECT(O$9),DetailBudgetWPs_Aleph,IF($J26 = "No Work Package", "", $J26),DetailBudgetCategory_Aleph,$I26),IF(Budget_period="Annually",SUMIFS(INDIRECT(O$10),DetailBudgetWPs_Aleph,IF($J26 = "No Work Package", "", $J26),DetailBudgetCategory_Aleph,$I26),""))))) / O$6 * O$7, 0), 0)</f>
        <v>0</v>
      </c>
      <c r="P26" s="166">
        <f t="array" ref="P26">IFERROR(IF(ROW()-16&lt;NoRowsBudget, IF($J26="Profit Margin",SUM(P$16:P25)*ProfitMargin,IF($J26="VAT",SUM(P$16:P25)*VAT,IF(Budget_period="Monthly",SUMIFS(INDIRECT(P$8),DetailBudgetWPs_Aleph,IF($J26 = "No Work Package", "", $J26),DetailBudgetCategory_Aleph,$I26),IF(Budget_period="Quarterly",SUMIFS(INDIRECT(P$9),DetailBudgetWPs_Aleph,IF($J26 = "No Work Package", "", $J26),DetailBudgetCategory_Aleph,$I26),IF(Budget_period="Annually",SUMIFS(INDIRECT(P$10),DetailBudgetWPs_Aleph,IF($J26 = "No Work Package", "", $J26),DetailBudgetCategory_Aleph,$I26),""))))) / P$6 * P$7, 0), 0)</f>
        <v>0</v>
      </c>
      <c r="Q26" s="166">
        <f t="array" ref="Q26">IFERROR(IF(ROW()-16&lt;NoRowsBudget, IF($J26="Profit Margin",SUM(Q$16:Q25)*ProfitMargin,IF($J26="VAT",SUM(Q$16:Q25)*VAT,IF(Budget_period="Monthly",SUMIFS(INDIRECT(Q$8),DetailBudgetWPs_Aleph,IF($J26 = "No Work Package", "", $J26),DetailBudgetCategory_Aleph,$I26),IF(Budget_period="Quarterly",SUMIFS(INDIRECT(Q$9),DetailBudgetWPs_Aleph,IF($J26 = "No Work Package", "", $J26),DetailBudgetCategory_Aleph,$I26),IF(Budget_period="Annually",SUMIFS(INDIRECT(Q$10),DetailBudgetWPs_Aleph,IF($J26 = "No Work Package", "", $J26),DetailBudgetCategory_Aleph,$I26),""))))) / Q$6 * Q$7, 0), 0)</f>
        <v>0</v>
      </c>
      <c r="R26" s="166">
        <f t="array" ref="R26">IFERROR(IF(ROW()-16&lt;NoRowsBudget, IF($J26="Profit Margin",SUM(R$16:R25)*ProfitMargin,IF($J26="VAT",SUM(R$16:R25)*VAT,IF(Budget_period="Monthly",SUMIFS(INDIRECT(R$8),DetailBudgetWPs_Aleph,IF($J26 = "No Work Package", "", $J26),DetailBudgetCategory_Aleph,$I26),IF(Budget_period="Quarterly",SUMIFS(INDIRECT(R$9),DetailBudgetWPs_Aleph,IF($J26 = "No Work Package", "", $J26),DetailBudgetCategory_Aleph,$I26),IF(Budget_period="Annually",SUMIFS(INDIRECT(R$10),DetailBudgetWPs_Aleph,IF($J26 = "No Work Package", "", $J26),DetailBudgetCategory_Aleph,$I26),""))))) / R$6 * R$7, 0), 0)</f>
        <v>0</v>
      </c>
      <c r="S26" s="166">
        <f t="array" ref="S26">IFERROR(IF(ROW()-16&lt;NoRowsBudget, IF($J26="Profit Margin",SUM(S$16:S25)*ProfitMargin,IF($J26="VAT",SUM(S$16:S25)*VAT,IF(Budget_period="Monthly",SUMIFS(INDIRECT(S$8),DetailBudgetWPs_Aleph,IF($J26 = "No Work Package", "", $J26),DetailBudgetCategory_Aleph,$I26),IF(Budget_period="Quarterly",SUMIFS(INDIRECT(S$9),DetailBudgetWPs_Aleph,IF($J26 = "No Work Package", "", $J26),DetailBudgetCategory_Aleph,$I26),IF(Budget_period="Annually",SUMIFS(INDIRECT(S$10),DetailBudgetWPs_Aleph,IF($J26 = "No Work Package", "", $J26),DetailBudgetCategory_Aleph,$I26),""))))) / S$6 * S$7, 0), 0)</f>
        <v>0</v>
      </c>
      <c r="T26" s="166">
        <f t="array" ref="T26">IFERROR(IF(ROW()-16&lt;NoRowsBudget, IF($J26="Profit Margin",SUM(T$16:T25)*ProfitMargin,IF($J26="VAT",SUM(T$16:T25)*VAT,IF(Budget_period="Monthly",SUMIFS(INDIRECT(T$8),DetailBudgetWPs_Aleph,IF($J26 = "No Work Package", "", $J26),DetailBudgetCategory_Aleph,$I26),IF(Budget_period="Quarterly",SUMIFS(INDIRECT(T$9),DetailBudgetWPs_Aleph,IF($J26 = "No Work Package", "", $J26),DetailBudgetCategory_Aleph,$I26),IF(Budget_period="Annually",SUMIFS(INDIRECT(T$10),DetailBudgetWPs_Aleph,IF($J26 = "No Work Package", "", $J26),DetailBudgetCategory_Aleph,$I26),""))))) / T$6 * T$7, 0), 0)</f>
        <v>0</v>
      </c>
      <c r="U26" s="166">
        <f t="array" ref="U26">IFERROR(IF(ROW()-16&lt;NoRowsBudget, IF($J26="Profit Margin",SUM(U$16:U25)*ProfitMargin,IF($J26="VAT",SUM(U$16:U25)*VAT,IF(Budget_period="Monthly",SUMIFS(INDIRECT(U$8),DetailBudgetWPs_Aleph,IF($J26 = "No Work Package", "", $J26),DetailBudgetCategory_Aleph,$I26),IF(Budget_period="Quarterly",SUMIFS(INDIRECT(U$9),DetailBudgetWPs_Aleph,IF($J26 = "No Work Package", "", $J26),DetailBudgetCategory_Aleph,$I26),IF(Budget_period="Annually",SUMIFS(INDIRECT(U$10),DetailBudgetWPs_Aleph,IF($J26 = "No Work Package", "", $J26),DetailBudgetCategory_Aleph,$I26),""))))) / U$6 * U$7, 0), 0)</f>
        <v>0</v>
      </c>
      <c r="V26" s="166">
        <f t="array" ref="V26">IFERROR(IF(ROW()-16&lt;NoRowsBudget, IF($J26="Profit Margin",SUM(V$16:V25)*ProfitMargin,IF($J26="VAT",SUM(V$16:V25)*VAT,IF(Budget_period="Monthly",SUMIFS(INDIRECT(V$8),DetailBudgetWPs_Aleph,IF($J26 = "No Work Package", "", $J26),DetailBudgetCategory_Aleph,$I26),IF(Budget_period="Quarterly",SUMIFS(INDIRECT(V$9),DetailBudgetWPs_Aleph,IF($J26 = "No Work Package", "", $J26),DetailBudgetCategory_Aleph,$I26),IF(Budget_period="Annually",SUMIFS(INDIRECT(V$10),DetailBudgetWPs_Aleph,IF($J26 = "No Work Package", "", $J26),DetailBudgetCategory_Aleph,$I26),""))))) / V$6 * V$7, 0), 0)</f>
        <v>0</v>
      </c>
      <c r="W26" s="166">
        <f t="array" ref="W26">IFERROR(IF(ROW()-16&lt;NoRowsBudget, IF($J26="Profit Margin",SUM(W$16:W25)*ProfitMargin,IF($J26="VAT",SUM(W$16:W25)*VAT,IF(Budget_period="Monthly",SUMIFS(INDIRECT(W$8),DetailBudgetWPs_Aleph,IF($J26 = "No Work Package", "", $J26),DetailBudgetCategory_Aleph,$I26),IF(Budget_period="Quarterly",SUMIFS(INDIRECT(W$9),DetailBudgetWPs_Aleph,IF($J26 = "No Work Package", "", $J26),DetailBudgetCategory_Aleph,$I26),IF(Budget_period="Annually",SUMIFS(INDIRECT(W$10),DetailBudgetWPs_Aleph,IF($J26 = "No Work Package", "", $J26),DetailBudgetCategory_Aleph,$I26),""))))) / W$6 * W$7, 0), 0)</f>
        <v>0</v>
      </c>
      <c r="X26" s="166">
        <f t="array" ref="X26">IFERROR(IF(ROW()-16&lt;NoRowsBudget, IF($J26="Profit Margin",SUM(X$16:X25)*ProfitMargin,IF($J26="VAT",SUM(X$16:X25)*VAT,IF(Budget_period="Monthly",SUMIFS(INDIRECT(X$8),DetailBudgetWPs_Aleph,IF($J26 = "No Work Package", "", $J26),DetailBudgetCategory_Aleph,$I26),IF(Budget_period="Quarterly",SUMIFS(INDIRECT(X$9),DetailBudgetWPs_Aleph,IF($J26 = "No Work Package", "", $J26),DetailBudgetCategory_Aleph,$I26),IF(Budget_period="Annually",SUMIFS(INDIRECT(X$10),DetailBudgetWPs_Aleph,IF($J26 = "No Work Package", "", $J26),DetailBudgetCategory_Aleph,$I26),""))))) / X$6 * X$7, 0), 0)</f>
        <v>0</v>
      </c>
      <c r="Y26" s="166">
        <f t="array" ref="Y26">IFERROR(IF(ROW()-16&lt;NoRowsBudget, IF($J26="Profit Margin",SUM(Y$16:Y25)*ProfitMargin,IF($J26="VAT",SUM(Y$16:Y25)*VAT,IF(Budget_period="Monthly",SUMIFS(INDIRECT(Y$8),DetailBudgetWPs_Aleph,IF($J26 = "No Work Package", "", $J26),DetailBudgetCategory_Aleph,$I26),IF(Budget_period="Quarterly",SUMIFS(INDIRECT(Y$9),DetailBudgetWPs_Aleph,IF($J26 = "No Work Package", "", $J26),DetailBudgetCategory_Aleph,$I26),IF(Budget_period="Annually",SUMIFS(INDIRECT(Y$10),DetailBudgetWPs_Aleph,IF($J26 = "No Work Package", "", $J26),DetailBudgetCategory_Aleph,$I26),""))))) / Y$6 * Y$7, 0), 0)</f>
        <v>0</v>
      </c>
      <c r="Z26" s="166">
        <f t="array" ref="Z26">IFERROR(IF(ROW()-16&lt;NoRowsBudget, IF($J26="Profit Margin",SUM(Z$16:Z25)*ProfitMargin,IF($J26="VAT",SUM(Z$16:Z25)*VAT,IF(Budget_period="Monthly",SUMIFS(INDIRECT(Z$8),DetailBudgetWPs_Aleph,IF($J26 = "No Work Package", "", $J26),DetailBudgetCategory_Aleph,$I26),IF(Budget_period="Quarterly",SUMIFS(INDIRECT(Z$9),DetailBudgetWPs_Aleph,IF($J26 = "No Work Package", "", $J26),DetailBudgetCategory_Aleph,$I26),IF(Budget_period="Annually",SUMIFS(INDIRECT(Z$10),DetailBudgetWPs_Aleph,IF($J26 = "No Work Package", "", $J26),DetailBudgetCategory_Aleph,$I26),""))))) / Z$6 * Z$7, 0), 0)</f>
        <v>0</v>
      </c>
      <c r="AA26" s="166">
        <f t="array" ref="AA26">IFERROR(IF(ROW()-16&lt;NoRowsBudget, IF($J26="Profit Margin",SUM(AA$16:AA25)*ProfitMargin,IF($J26="VAT",SUM(AA$16:AA25)*VAT,IF(Budget_period="Monthly",SUMIFS(INDIRECT(AA$8),DetailBudgetWPs_Aleph,IF($J26 = "No Work Package", "", $J26),DetailBudgetCategory_Aleph,$I26),IF(Budget_period="Quarterly",SUMIFS(INDIRECT(AA$9),DetailBudgetWPs_Aleph,IF($J26 = "No Work Package", "", $J26),DetailBudgetCategory_Aleph,$I26),IF(Budget_period="Annually",SUMIFS(INDIRECT(AA$10),DetailBudgetWPs_Aleph,IF($J26 = "No Work Package", "", $J26),DetailBudgetCategory_Aleph,$I26),""))))) / AA$6 * AA$7, 0), 0)</f>
        <v>0</v>
      </c>
      <c r="AB26" s="166">
        <f t="array" ref="AB26">IFERROR(IF(ROW()-16&lt;NoRowsBudget, IF($J26="Profit Margin",SUM(AB$16:AB25)*ProfitMargin,IF($J26="VAT",SUM(AB$16:AB25)*VAT,IF(Budget_period="Monthly",SUMIFS(INDIRECT(AB$8),DetailBudgetWPs_Aleph,IF($J26 = "No Work Package", "", $J26),DetailBudgetCategory_Aleph,$I26),IF(Budget_period="Quarterly",SUMIFS(INDIRECT(AB$9),DetailBudgetWPs_Aleph,IF($J26 = "No Work Package", "", $J26),DetailBudgetCategory_Aleph,$I26),IF(Budget_period="Annually",SUMIFS(INDIRECT(AB$10),DetailBudgetWPs_Aleph,IF($J26 = "No Work Package", "", $J26),DetailBudgetCategory_Aleph,$I26),""))))) / AB$6 * AB$7, 0), 0)</f>
        <v>0</v>
      </c>
      <c r="AC26" s="166">
        <f t="array" ref="AC26">IFERROR(IF(ROW()-16&lt;NoRowsBudget, IF($J26="Profit Margin",SUM(AC$16:AC25)*ProfitMargin,IF($J26="VAT",SUM(AC$16:AC25)*VAT,IF(Budget_period="Monthly",SUMIFS(INDIRECT(AC$8),DetailBudgetWPs_Aleph,IF($J26 = "No Work Package", "", $J26),DetailBudgetCategory_Aleph,$I26),IF(Budget_period="Quarterly",SUMIFS(INDIRECT(AC$9),DetailBudgetWPs_Aleph,IF($J26 = "No Work Package", "", $J26),DetailBudgetCategory_Aleph,$I26),IF(Budget_period="Annually",SUMIFS(INDIRECT(AC$10),DetailBudgetWPs_Aleph,IF($J26 = "No Work Package", "", $J26),DetailBudgetCategory_Aleph,$I26),""))))) / AC$6 * AC$7, 0), 0)</f>
        <v>0</v>
      </c>
      <c r="AD26" s="166">
        <f t="array" ref="AD26">IFERROR(IF(ROW()-16&lt;NoRowsBudget, IF($J26="Profit Margin",SUM(AD$16:AD25)*ProfitMargin,IF($J26="VAT",SUM(AD$16:AD25)*VAT,IF(Budget_period="Monthly",SUMIFS(INDIRECT(AD$8),DetailBudgetWPs_Aleph,IF($J26 = "No Work Package", "", $J26),DetailBudgetCategory_Aleph,$I26),IF(Budget_period="Quarterly",SUMIFS(INDIRECT(AD$9),DetailBudgetWPs_Aleph,IF($J26 = "No Work Package", "", $J26),DetailBudgetCategory_Aleph,$I26),IF(Budget_period="Annually",SUMIFS(INDIRECT(AD$10),DetailBudgetWPs_Aleph,IF($J26 = "No Work Package", "", $J26),DetailBudgetCategory_Aleph,$I26),""))))) / AD$6 * AD$7, 0), 0)</f>
        <v>0</v>
      </c>
      <c r="AE26" s="166">
        <f t="array" ref="AE26">IFERROR(IF(ROW()-16&lt;NoRowsBudget, IF($J26="Profit Margin",SUM(AE$16:AE25)*ProfitMargin,IF($J26="VAT",SUM(AE$16:AE25)*VAT,IF(Budget_period="Monthly",SUMIFS(INDIRECT(AE$8),DetailBudgetWPs_Aleph,IF($J26 = "No Work Package", "", $J26),DetailBudgetCategory_Aleph,$I26),IF(Budget_period="Quarterly",SUMIFS(INDIRECT(AE$9),DetailBudgetWPs_Aleph,IF($J26 = "No Work Package", "", $J26),DetailBudgetCategory_Aleph,$I26),IF(Budget_period="Annually",SUMIFS(INDIRECT(AE$10),DetailBudgetWPs_Aleph,IF($J26 = "No Work Package", "", $J26),DetailBudgetCategory_Aleph,$I26),""))))) / AE$6 * AE$7, 0), 0)</f>
        <v>0</v>
      </c>
      <c r="AF26" s="166">
        <f t="array" ref="AF26">IFERROR(IF(ROW()-16&lt;NoRowsBudget, IF($J26="Profit Margin",SUM(AF$16:AF25)*ProfitMargin,IF($J26="VAT",SUM(AF$16:AF25)*VAT,IF(Budget_period="Monthly",SUMIFS(INDIRECT(AF$8),DetailBudgetWPs_Aleph,IF($J26 = "No Work Package", "", $J26),DetailBudgetCategory_Aleph,$I26),IF(Budget_period="Quarterly",SUMIFS(INDIRECT(AF$9),DetailBudgetWPs_Aleph,IF($J26 = "No Work Package", "", $J26),DetailBudgetCategory_Aleph,$I26),IF(Budget_period="Annually",SUMIFS(INDIRECT(AF$10),DetailBudgetWPs_Aleph,IF($J26 = "No Work Package", "", $J26),DetailBudgetCategory_Aleph,$I26),""))))) / AF$6 * AF$7, 0), 0)</f>
        <v>0</v>
      </c>
      <c r="AG26" s="166">
        <f t="array" ref="AG26">IFERROR(IF(ROW()-16&lt;NoRowsBudget, IF($J26="Profit Margin",SUM(AG$16:AG25)*ProfitMargin,IF($J26="VAT",SUM(AG$16:AG25)*VAT,IF(Budget_period="Monthly",SUMIFS(INDIRECT(AG$8),DetailBudgetWPs_Aleph,IF($J26 = "No Work Package", "", $J26),DetailBudgetCategory_Aleph,$I26),IF(Budget_period="Quarterly",SUMIFS(INDIRECT(AG$9),DetailBudgetWPs_Aleph,IF($J26 = "No Work Package", "", $J26),DetailBudgetCategory_Aleph,$I26),IF(Budget_period="Annually",SUMIFS(INDIRECT(AG$10),DetailBudgetWPs_Aleph,IF($J26 = "No Work Package", "", $J26),DetailBudgetCategory_Aleph,$I26),""))))) / AG$6 * AG$7, 0), 0)</f>
        <v>0</v>
      </c>
      <c r="AH26" s="166">
        <f t="array" ref="AH26">IFERROR(IF(ROW()-16&lt;NoRowsBudget, IF($J26="Profit Margin",SUM(AH$16:AH25)*ProfitMargin,IF($J26="VAT",SUM(AH$16:AH25)*VAT,IF(Budget_period="Monthly",SUMIFS(INDIRECT(AH$8),DetailBudgetWPs_Aleph,IF($J26 = "No Work Package", "", $J26),DetailBudgetCategory_Aleph,$I26),IF(Budget_period="Quarterly",SUMIFS(INDIRECT(AH$9),DetailBudgetWPs_Aleph,IF($J26 = "No Work Package", "", $J26),DetailBudgetCategory_Aleph,$I26),IF(Budget_period="Annually",SUMIFS(INDIRECT(AH$10),DetailBudgetWPs_Aleph,IF($J26 = "No Work Package", "", $J26),DetailBudgetCategory_Aleph,$I26),""))))) / AH$6 * AH$7, 0), 0)</f>
        <v>0</v>
      </c>
      <c r="AI26" s="166">
        <f t="array" ref="AI26">IFERROR(IF(ROW()-16&lt;NoRowsBudget, IF($J26="Profit Margin",SUM(AI$16:AI25)*ProfitMargin,IF($J26="VAT",SUM(AI$16:AI25)*VAT,IF(Budget_period="Monthly",SUMIFS(INDIRECT(AI$8),DetailBudgetWPs_Aleph,IF($J26 = "No Work Package", "", $J26),DetailBudgetCategory_Aleph,$I26),IF(Budget_period="Quarterly",SUMIFS(INDIRECT(AI$9),DetailBudgetWPs_Aleph,IF($J26 = "No Work Package", "", $J26),DetailBudgetCategory_Aleph,$I26),IF(Budget_period="Annually",SUMIFS(INDIRECT(AI$10),DetailBudgetWPs_Aleph,IF($J26 = "No Work Package", "", $J26),DetailBudgetCategory_Aleph,$I26),""))))) / AI$6 * AI$7, 0), 0)</f>
        <v>0</v>
      </c>
      <c r="AJ26" s="166">
        <f t="array" ref="AJ26">IFERROR(IF(ROW()-16&lt;NoRowsBudget, IF($J26="Profit Margin",SUM(AJ$16:AJ25)*ProfitMargin,IF($J26="VAT",SUM(AJ$16:AJ25)*VAT,IF(Budget_period="Monthly",SUMIFS(INDIRECT(AJ$8),DetailBudgetWPs_Aleph,IF($J26 = "No Work Package", "", $J26),DetailBudgetCategory_Aleph,$I26),IF(Budget_period="Quarterly",SUMIFS(INDIRECT(AJ$9),DetailBudgetWPs_Aleph,IF($J26 = "No Work Package", "", $J26),DetailBudgetCategory_Aleph,$I26),IF(Budget_period="Annually",SUMIFS(INDIRECT(AJ$10),DetailBudgetWPs_Aleph,IF($J26 = "No Work Package", "", $J26),DetailBudgetCategory_Aleph,$I26),""))))) / AJ$6 * AJ$7, 0), 0)</f>
        <v>0</v>
      </c>
      <c r="AK26" s="166">
        <f t="array" ref="AK26">IFERROR(IF(ROW()-16&lt;NoRowsBudget, IF($J26="Profit Margin",SUM(AK$16:AK25)*ProfitMargin,IF($J26="VAT",SUM(AK$16:AK25)*VAT,IF(Budget_period="Monthly",SUMIFS(INDIRECT(AK$8),DetailBudgetWPs_Aleph,IF($J26 = "No Work Package", "", $J26),DetailBudgetCategory_Aleph,$I26),IF(Budget_period="Quarterly",SUMIFS(INDIRECT(AK$9),DetailBudgetWPs_Aleph,IF($J26 = "No Work Package", "", $J26),DetailBudgetCategory_Aleph,$I26),IF(Budget_period="Annually",SUMIFS(INDIRECT(AK$10),DetailBudgetWPs_Aleph,IF($J26 = "No Work Package", "", $J26),DetailBudgetCategory_Aleph,$I26),""))))) / AK$6 * AK$7, 0), 0)</f>
        <v>0</v>
      </c>
      <c r="AL26" s="166">
        <f t="array" ref="AL26">IFERROR(IF(ROW()-16&lt;NoRowsBudget, IF($J26="Profit Margin",SUM(AL$16:AL25)*ProfitMargin,IF($J26="VAT",SUM(AL$16:AL25)*VAT,IF(Budget_period="Monthly",SUMIFS(INDIRECT(AL$8),DetailBudgetWPs_Aleph,IF($J26 = "No Work Package", "", $J26),DetailBudgetCategory_Aleph,$I26),IF(Budget_period="Quarterly",SUMIFS(INDIRECT(AL$9),DetailBudgetWPs_Aleph,IF($J26 = "No Work Package", "", $J26),DetailBudgetCategory_Aleph,$I26),IF(Budget_period="Annually",SUMIFS(INDIRECT(AL$10),DetailBudgetWPs_Aleph,IF($J26 = "No Work Package", "", $J26),DetailBudgetCategory_Aleph,$I26),""))))) / AL$6 * AL$7, 0), 0)</f>
        <v>0</v>
      </c>
      <c r="AM26" s="166">
        <f t="array" ref="AM26">IFERROR(IF(ROW()-16&lt;NoRowsBudget, IF($J26="Profit Margin",SUM(AM$16:AM25)*ProfitMargin,IF($J26="VAT",SUM(AM$16:AM25)*VAT,IF(Budget_period="Monthly",SUMIFS(INDIRECT(AM$8),DetailBudgetWPs_Aleph,IF($J26 = "No Work Package", "", $J26),DetailBudgetCategory_Aleph,$I26),IF(Budget_period="Quarterly",SUMIFS(INDIRECT(AM$9),DetailBudgetWPs_Aleph,IF($J26 = "No Work Package", "", $J26),DetailBudgetCategory_Aleph,$I26),IF(Budget_period="Annually",SUMIFS(INDIRECT(AM$10),DetailBudgetWPs_Aleph,IF($J26 = "No Work Package", "", $J26),DetailBudgetCategory_Aleph,$I26),""))))) / AM$6 * AM$7, 0), 0)</f>
        <v>0</v>
      </c>
      <c r="AN26" s="166">
        <f t="array" ref="AN26">IFERROR(IF(ROW()-16&lt;NoRowsBudget, IF($J26="Profit Margin",SUM(AN$16:AN25)*ProfitMargin,IF($J26="VAT",SUM(AN$16:AN25)*VAT,IF(Budget_period="Monthly",SUMIFS(INDIRECT(AN$8),DetailBudgetWPs_Aleph,IF($J26 = "No Work Package", "", $J26),DetailBudgetCategory_Aleph,$I26),IF(Budget_period="Quarterly",SUMIFS(INDIRECT(AN$9),DetailBudgetWPs_Aleph,IF($J26 = "No Work Package", "", $J26),DetailBudgetCategory_Aleph,$I26),IF(Budget_period="Annually",SUMIFS(INDIRECT(AN$10),DetailBudgetWPs_Aleph,IF($J26 = "No Work Package", "", $J26),DetailBudgetCategory_Aleph,$I26),""))))) / AN$6 * AN$7, 0), 0)</f>
        <v>0</v>
      </c>
      <c r="AO26" s="166">
        <f t="array" ref="AO26">IFERROR(IF(ROW()-16&lt;NoRowsBudget, IF($J26="Profit Margin",SUM(AO$16:AO25)*ProfitMargin,IF($J26="VAT",SUM(AO$16:AO25)*VAT,IF(Budget_period="Monthly",SUMIFS(INDIRECT(AO$8),DetailBudgetWPs_Aleph,IF($J26 = "No Work Package", "", $J26),DetailBudgetCategory_Aleph,$I26),IF(Budget_period="Quarterly",SUMIFS(INDIRECT(AO$9),DetailBudgetWPs_Aleph,IF($J26 = "No Work Package", "", $J26),DetailBudgetCategory_Aleph,$I26),IF(Budget_period="Annually",SUMIFS(INDIRECT(AO$10),DetailBudgetWPs_Aleph,IF($J26 = "No Work Package", "", $J26),DetailBudgetCategory_Aleph,$I26),""))))) / AO$6 * AO$7, 0), 0)</f>
        <v>0</v>
      </c>
      <c r="AP26" s="166">
        <f t="array" ref="AP26">IFERROR(IF(ROW()-16&lt;NoRowsBudget, IF($J26="Profit Margin",SUM(AP$16:AP25)*ProfitMargin,IF($J26="VAT",SUM(AP$16:AP25)*VAT,IF(Budget_period="Monthly",SUMIFS(INDIRECT(AP$8),DetailBudgetWPs_Aleph,IF($J26 = "No Work Package", "", $J26),DetailBudgetCategory_Aleph,$I26),IF(Budget_period="Quarterly",SUMIFS(INDIRECT(AP$9),DetailBudgetWPs_Aleph,IF($J26 = "No Work Package", "", $J26),DetailBudgetCategory_Aleph,$I26),IF(Budget_period="Annually",SUMIFS(INDIRECT(AP$10),DetailBudgetWPs_Aleph,IF($J26 = "No Work Package", "", $J26),DetailBudgetCategory_Aleph,$I26),""))))) / AP$6 * AP$7, 0), 0)</f>
        <v>0</v>
      </c>
      <c r="AQ26" s="166">
        <f t="array" ref="AQ26">IFERROR(IF(ROW()-16&lt;NoRowsBudget, IF($J26="Profit Margin",SUM(AQ$16:AQ25)*ProfitMargin,IF($J26="VAT",SUM(AQ$16:AQ25)*VAT,IF(Budget_period="Monthly",SUMIFS(INDIRECT(AQ$8),DetailBudgetWPs_Aleph,IF($J26 = "No Work Package", "", $J26),DetailBudgetCategory_Aleph,$I26),IF(Budget_period="Quarterly",SUMIFS(INDIRECT(AQ$9),DetailBudgetWPs_Aleph,IF($J26 = "No Work Package", "", $J26),DetailBudgetCategory_Aleph,$I26),IF(Budget_period="Annually",SUMIFS(INDIRECT(AQ$10),DetailBudgetWPs_Aleph,IF($J26 = "No Work Package", "", $J26),DetailBudgetCategory_Aleph,$I26),""))))) / AQ$6 * AQ$7, 0), 0)</f>
        <v>0</v>
      </c>
      <c r="AR26" s="166">
        <f t="array" ref="AR26">IFERROR(IF(ROW()-16&lt;NoRowsBudget, IF($J26="Profit Margin",SUM(AR$16:AR25)*ProfitMargin,IF($J26="VAT",SUM(AR$16:AR25)*VAT,IF(Budget_period="Monthly",SUMIFS(INDIRECT(AR$8),DetailBudgetWPs_Aleph,IF($J26 = "No Work Package", "", $J26),DetailBudgetCategory_Aleph,$I26),IF(Budget_period="Quarterly",SUMIFS(INDIRECT(AR$9),DetailBudgetWPs_Aleph,IF($J26 = "No Work Package", "", $J26),DetailBudgetCategory_Aleph,$I26),IF(Budget_period="Annually",SUMIFS(INDIRECT(AR$10),DetailBudgetWPs_Aleph,IF($J26 = "No Work Package", "", $J26),DetailBudgetCategory_Aleph,$I26),""))))) / AR$6 * AR$7, 0), 0)</f>
        <v>0</v>
      </c>
      <c r="AS26" s="166">
        <f t="array" ref="AS26">IFERROR(IF(ROW()-16&lt;NoRowsBudget, IF($J26="Profit Margin",SUM(AS$16:AS25)*ProfitMargin,IF($J26="VAT",SUM(AS$16:AS25)*VAT,IF(Budget_period="Monthly",SUMIFS(INDIRECT(AS$8),DetailBudgetWPs_Aleph,IF($J26 = "No Work Package", "", $J26),DetailBudgetCategory_Aleph,$I26),IF(Budget_period="Quarterly",SUMIFS(INDIRECT(AS$9),DetailBudgetWPs_Aleph,IF($J26 = "No Work Package", "", $J26),DetailBudgetCategory_Aleph,$I26),IF(Budget_period="Annually",SUMIFS(INDIRECT(AS$10),DetailBudgetWPs_Aleph,IF($J26 = "No Work Package", "", $J26),DetailBudgetCategory_Aleph,$I26),""))))) / AS$6 * AS$7, 0), 0)</f>
        <v>0</v>
      </c>
      <c r="AT26" s="166">
        <f t="array" ref="AT26">IFERROR(IF(ROW()-16&lt;NoRowsBudget, IF($J26="Profit Margin",SUM(AT$16:AT25)*ProfitMargin,IF($J26="VAT",SUM(AT$16:AT25)*VAT,IF(Budget_period="Monthly",SUMIFS(INDIRECT(AT$8),DetailBudgetWPs_Aleph,IF($J26 = "No Work Package", "", $J26),DetailBudgetCategory_Aleph,$I26),IF(Budget_period="Quarterly",SUMIFS(INDIRECT(AT$9),DetailBudgetWPs_Aleph,IF($J26 = "No Work Package", "", $J26),DetailBudgetCategory_Aleph,$I26),IF(Budget_period="Annually",SUMIFS(INDIRECT(AT$10),DetailBudgetWPs_Aleph,IF($J26 = "No Work Package", "", $J26),DetailBudgetCategory_Aleph,$I26),""))))) / AT$6 * AT$7, 0), 0)</f>
        <v>0</v>
      </c>
      <c r="AU26" s="166">
        <f t="array" ref="AU26">IFERROR(IF(ROW()-16&lt;NoRowsBudget, IF($J26="Profit Margin",SUM(AU$16:AU25)*ProfitMargin,IF($J26="VAT",SUM(AU$16:AU25)*VAT,IF(Budget_period="Monthly",SUMIFS(INDIRECT(AU$8),DetailBudgetWPs_Aleph,IF($J26 = "No Work Package", "", $J26),DetailBudgetCategory_Aleph,$I26),IF(Budget_period="Quarterly",SUMIFS(INDIRECT(AU$9),DetailBudgetWPs_Aleph,IF($J26 = "No Work Package", "", $J26),DetailBudgetCategory_Aleph,$I26),IF(Budget_period="Annually",SUMIFS(INDIRECT(AU$10),DetailBudgetWPs_Aleph,IF($J26 = "No Work Package", "", $J26),DetailBudgetCategory_Aleph,$I26),""))))) / AU$6 * AU$7, 0), 0)</f>
        <v>0</v>
      </c>
      <c r="AV26" s="166">
        <f t="array" ref="AV26">IFERROR(IF(ROW()-16&lt;NoRowsBudget, IF($J26="Profit Margin",SUM(AV$16:AV25)*ProfitMargin,IF($J26="VAT",SUM(AV$16:AV25)*VAT,IF(Budget_period="Monthly",SUMIFS(INDIRECT(AV$8),DetailBudgetWPs_Aleph,IF($J26 = "No Work Package", "", $J26),DetailBudgetCategory_Aleph,$I26),IF(Budget_period="Quarterly",SUMIFS(INDIRECT(AV$9),DetailBudgetWPs_Aleph,IF($J26 = "No Work Package", "", $J26),DetailBudgetCategory_Aleph,$I26),IF(Budget_period="Annually",SUMIFS(INDIRECT(AV$10),DetailBudgetWPs_Aleph,IF($J26 = "No Work Package", "", $J26),DetailBudgetCategory_Aleph,$I26),""))))) / AV$6 * AV$7, 0), 0)</f>
        <v>0</v>
      </c>
      <c r="AW26" s="166">
        <f t="array" ref="AW26">IFERROR(IF(ROW()-16&lt;NoRowsBudget, IF($J26="Profit Margin",SUM(AW$16:AW25)*ProfitMargin,IF($J26="VAT",SUM(AW$16:AW25)*VAT,IF(Budget_period="Monthly",SUMIFS(INDIRECT(AW$8),DetailBudgetWPs_Aleph,IF($J26 = "No Work Package", "", $J26),DetailBudgetCategory_Aleph,$I26),IF(Budget_period="Quarterly",SUMIFS(INDIRECT(AW$9),DetailBudgetWPs_Aleph,IF($J26 = "No Work Package", "", $J26),DetailBudgetCategory_Aleph,$I26),IF(Budget_period="Annually",SUMIFS(INDIRECT(AW$10),DetailBudgetWPs_Aleph,IF($J26 = "No Work Package", "", $J26),DetailBudgetCategory_Aleph,$I26),""))))) / AW$6 * AW$7, 0), 0)</f>
        <v>0</v>
      </c>
      <c r="AX26" s="166">
        <f t="array" ref="AX26">IFERROR(IF(ROW()-16&lt;NoRowsBudget, IF($J26="Profit Margin",SUM(AX$16:AX25)*ProfitMargin,IF($J26="VAT",SUM(AX$16:AX25)*VAT,IF(Budget_period="Monthly",SUMIFS(INDIRECT(AX$8),DetailBudgetWPs_Aleph,IF($J26 = "No Work Package", "", $J26),DetailBudgetCategory_Aleph,$I26),IF(Budget_period="Quarterly",SUMIFS(INDIRECT(AX$9),DetailBudgetWPs_Aleph,IF($J26 = "No Work Package", "", $J26),DetailBudgetCategory_Aleph,$I26),IF(Budget_period="Annually",SUMIFS(INDIRECT(AX$10),DetailBudgetWPs_Aleph,IF($J26 = "No Work Package", "", $J26),DetailBudgetCategory_Aleph,$I26),""))))) / AX$6 * AX$7, 0), 0)</f>
        <v>0</v>
      </c>
      <c r="AY26" s="166">
        <f t="array" ref="AY26">IFERROR(IF(ROW()-16&lt;NoRowsBudget, IF($J26="Profit Margin",SUM(AY$16:AY25)*ProfitMargin,IF($J26="VAT",SUM(AY$16:AY25)*VAT,IF(Budget_period="Monthly",SUMIFS(INDIRECT(AY$8),DetailBudgetWPs_Aleph,IF($J26 = "No Work Package", "", $J26),DetailBudgetCategory_Aleph,$I26),IF(Budget_period="Quarterly",SUMIFS(INDIRECT(AY$9),DetailBudgetWPs_Aleph,IF($J26 = "No Work Package", "", $J26),DetailBudgetCategory_Aleph,$I26),IF(Budget_period="Annually",SUMIFS(INDIRECT(AY$10),DetailBudgetWPs_Aleph,IF($J26 = "No Work Package", "", $J26),DetailBudgetCategory_Aleph,$I26),""))))) / AY$6 * AY$7, 0), 0)</f>
        <v>0</v>
      </c>
      <c r="AZ26" s="166">
        <f t="array" ref="AZ26">IFERROR(IF(ROW()-16&lt;NoRowsBudget, IF($J26="Profit Margin",SUM(AZ$16:AZ25)*ProfitMargin,IF($J26="VAT",SUM(AZ$16:AZ25)*VAT,IF(Budget_period="Monthly",SUMIFS(INDIRECT(AZ$8),DetailBudgetWPs_Aleph,IF($J26 = "No Work Package", "", $J26),DetailBudgetCategory_Aleph,$I26),IF(Budget_period="Quarterly",SUMIFS(INDIRECT(AZ$9),DetailBudgetWPs_Aleph,IF($J26 = "No Work Package", "", $J26),DetailBudgetCategory_Aleph,$I26),IF(Budget_period="Annually",SUMIFS(INDIRECT(AZ$10),DetailBudgetWPs_Aleph,IF($J26 = "No Work Package", "", $J26),DetailBudgetCategory_Aleph,$I26),""))))) / AZ$6 * AZ$7, 0), 0)</f>
        <v>0</v>
      </c>
      <c r="BA26" s="166">
        <f t="array" ref="BA26">IFERROR(IF(ROW()-16&lt;NoRowsBudget, IF($J26="Profit Margin",SUM(BA$16:BA25)*ProfitMargin,IF($J26="VAT",SUM(BA$16:BA25)*VAT,IF(Budget_period="Monthly",SUMIFS(INDIRECT(BA$8),DetailBudgetWPs_Aleph,IF($J26 = "No Work Package", "", $J26),DetailBudgetCategory_Aleph,$I26),IF(Budget_period="Quarterly",SUMIFS(INDIRECT(BA$9),DetailBudgetWPs_Aleph,IF($J26 = "No Work Package", "", $J26),DetailBudgetCategory_Aleph,$I26),IF(Budget_period="Annually",SUMIFS(INDIRECT(BA$10),DetailBudgetWPs_Aleph,IF($J26 = "No Work Package", "", $J26),DetailBudgetCategory_Aleph,$I26),""))))) / BA$6 * BA$7, 0), 0)</f>
        <v>0</v>
      </c>
      <c r="BB26" s="166">
        <f t="array" ref="BB26">IFERROR(IF(ROW()-16&lt;NoRowsBudget, IF($J26="Profit Margin",SUM(BB$16:BB25)*ProfitMargin,IF($J26="VAT",SUM(BB$16:BB25)*VAT,IF(Budget_period="Monthly",SUMIFS(INDIRECT(BB$8),DetailBudgetWPs_Aleph,IF($J26 = "No Work Package", "", $J26),DetailBudgetCategory_Aleph,$I26),IF(Budget_period="Quarterly",SUMIFS(INDIRECT(BB$9),DetailBudgetWPs_Aleph,IF($J26 = "No Work Package", "", $J26),DetailBudgetCategory_Aleph,$I26),IF(Budget_period="Annually",SUMIFS(INDIRECT(BB$10),DetailBudgetWPs_Aleph,IF($J26 = "No Work Package", "", $J26),DetailBudgetCategory_Aleph,$I26),""))))) / BB$6 * BB$7, 0), 0)</f>
        <v>0</v>
      </c>
      <c r="BC26" s="166">
        <f t="array" ref="BC26">IFERROR(IF(ROW()-16&lt;NoRowsBudget, IF($J26="Profit Margin",SUM(BC$16:BC25)*ProfitMargin,IF($J26="VAT",SUM(BC$16:BC25)*VAT,IF(Budget_period="Monthly",SUMIFS(INDIRECT(BC$8),DetailBudgetWPs_Aleph,IF($J26 = "No Work Package", "", $J26),DetailBudgetCategory_Aleph,$I26),IF(Budget_period="Quarterly",SUMIFS(INDIRECT(BC$9),DetailBudgetWPs_Aleph,IF($J26 = "No Work Package", "", $J26),DetailBudgetCategory_Aleph,$I26),IF(Budget_period="Annually",SUMIFS(INDIRECT(BC$10),DetailBudgetWPs_Aleph,IF($J26 = "No Work Package", "", $J26),DetailBudgetCategory_Aleph,$I26),""))))) / BC$6 * BC$7, 0), 0)</f>
        <v>0</v>
      </c>
      <c r="BD26" s="166">
        <f t="array" ref="BD26">IFERROR(IF(ROW()-16&lt;NoRowsBudget, IF($J26="Profit Margin",SUM(BD$16:BD25)*ProfitMargin,IF($J26="VAT",SUM(BD$16:BD25)*VAT,IF(Budget_period="Monthly",SUMIFS(INDIRECT(BD$8),DetailBudgetWPs_Aleph,IF($J26 = "No Work Package", "", $J26),DetailBudgetCategory_Aleph,$I26),IF(Budget_period="Quarterly",SUMIFS(INDIRECT(BD$9),DetailBudgetWPs_Aleph,IF($J26 = "No Work Package", "", $J26),DetailBudgetCategory_Aleph,$I26),IF(Budget_period="Annually",SUMIFS(INDIRECT(BD$10),DetailBudgetWPs_Aleph,IF($J26 = "No Work Package", "", $J26),DetailBudgetCategory_Aleph,$I26),""))))) / BD$6 * BD$7, 0), 0)</f>
        <v>0</v>
      </c>
      <c r="BE26" s="166">
        <f t="array" ref="BE26">IFERROR(IF(ROW()-16&lt;NoRowsBudget, IF($J26="Profit Margin",SUM(BE$16:BE25)*ProfitMargin,IF($J26="VAT",SUM(BE$16:BE25)*VAT,IF(Budget_period="Monthly",SUMIFS(INDIRECT(BE$8),DetailBudgetWPs_Aleph,IF($J26 = "No Work Package", "", $J26),DetailBudgetCategory_Aleph,$I26),IF(Budget_period="Quarterly",SUMIFS(INDIRECT(BE$9),DetailBudgetWPs_Aleph,IF($J26 = "No Work Package", "", $J26),DetailBudgetCategory_Aleph,$I26),IF(Budget_period="Annually",SUMIFS(INDIRECT(BE$10),DetailBudgetWPs_Aleph,IF($J26 = "No Work Package", "", $J26),DetailBudgetCategory_Aleph,$I26),""))))) / BE$6 * BE$7, 0), 0)</f>
        <v>0</v>
      </c>
      <c r="BF26" s="166">
        <f t="array" ref="BF26">IFERROR(IF(ROW()-16&lt;NoRowsBudget, IF($J26="Profit Margin",SUM(BF$16:BF25)*ProfitMargin,IF($J26="VAT",SUM(BF$16:BF25)*VAT,IF(Budget_period="Monthly",SUMIFS(INDIRECT(BF$8),DetailBudgetWPs_Aleph,IF($J26 = "No Work Package", "", $J26),DetailBudgetCategory_Aleph,$I26),IF(Budget_period="Quarterly",SUMIFS(INDIRECT(BF$9),DetailBudgetWPs_Aleph,IF($J26 = "No Work Package", "", $J26),DetailBudgetCategory_Aleph,$I26),IF(Budget_period="Annually",SUMIFS(INDIRECT(BF$10),DetailBudgetWPs_Aleph,IF($J26 = "No Work Package", "", $J26),DetailBudgetCategory_Aleph,$I26),""))))) / BF$6 * BF$7, 0), 0)</f>
        <v>0</v>
      </c>
      <c r="BG26" s="166">
        <f t="array" ref="BG26">IFERROR(IF(ROW()-16&lt;NoRowsBudget, IF($J26="Profit Margin",SUM(BG$16:BG25)*ProfitMargin,IF($J26="VAT",SUM(BG$16:BG25)*VAT,IF(Budget_period="Monthly",SUMIFS(INDIRECT(BG$8),DetailBudgetWPs_Aleph,IF($J26 = "No Work Package", "", $J26),DetailBudgetCategory_Aleph,$I26),IF(Budget_period="Quarterly",SUMIFS(INDIRECT(BG$9),DetailBudgetWPs_Aleph,IF($J26 = "No Work Package", "", $J26),DetailBudgetCategory_Aleph,$I26),IF(Budget_period="Annually",SUMIFS(INDIRECT(BG$10),DetailBudgetWPs_Aleph,IF($J26 = "No Work Package", "", $J26),DetailBudgetCategory_Aleph,$I26),""))))) / BG$6 * BG$7, 0), 0)</f>
        <v>0</v>
      </c>
      <c r="BH26" s="166">
        <f t="array" ref="BH26">IFERROR(IF(ROW()-16&lt;NoRowsBudget, IF($J26="Profit Margin",SUM(BH$16:BH25)*ProfitMargin,IF($J26="VAT",SUM(BH$16:BH25)*VAT,IF(Budget_period="Monthly",SUMIFS(INDIRECT(BH$8),DetailBudgetWPs_Aleph,IF($J26 = "No Work Package", "", $J26),DetailBudgetCategory_Aleph,$I26),IF(Budget_period="Quarterly",SUMIFS(INDIRECT(BH$9),DetailBudgetWPs_Aleph,IF($J26 = "No Work Package", "", $J26),DetailBudgetCategory_Aleph,$I26),IF(Budget_period="Annually",SUMIFS(INDIRECT(BH$10),DetailBudgetWPs_Aleph,IF($J26 = "No Work Package", "", $J26),DetailBudgetCategory_Aleph,$I26),""))))) / BH$6 * BH$7, 0), 0)</f>
        <v>0</v>
      </c>
      <c r="BI26" s="166">
        <f t="array" ref="BI26">IFERROR(IF(ROW()-16&lt;NoRowsBudget, IF($J26="Profit Margin",SUM(BI$16:BI25)*ProfitMargin,IF($J26="VAT",SUM(BI$16:BI25)*VAT,IF(Budget_period="Monthly",SUMIFS(INDIRECT(BI$8),DetailBudgetWPs_Aleph,IF($J26 = "No Work Package", "", $J26),DetailBudgetCategory_Aleph,$I26),IF(Budget_period="Quarterly",SUMIFS(INDIRECT(BI$9),DetailBudgetWPs_Aleph,IF($J26 = "No Work Package", "", $J26),DetailBudgetCategory_Aleph,$I26),IF(Budget_period="Annually",SUMIFS(INDIRECT(BI$10),DetailBudgetWPs_Aleph,IF($J26 = "No Work Package", "", $J26),DetailBudgetCategory_Aleph,$I26),""))))) / BI$6 * BI$7, 0), 0)</f>
        <v>0</v>
      </c>
      <c r="BJ26" s="166">
        <f t="array" ref="BJ26">IFERROR(IF(ROW()-16&lt;NoRowsBudget, IF($J26="Profit Margin",SUM(BJ$16:BJ25)*ProfitMargin,IF($J26="VAT",SUM(BJ$16:BJ25)*VAT,IF(Budget_period="Monthly",SUMIFS(INDIRECT(BJ$8),DetailBudgetWPs_Aleph,IF($J26 = "No Work Package", "", $J26),DetailBudgetCategory_Aleph,$I26),IF(Budget_period="Quarterly",SUMIFS(INDIRECT(BJ$9),DetailBudgetWPs_Aleph,IF($J26 = "No Work Package", "", $J26),DetailBudgetCategory_Aleph,$I26),IF(Budget_period="Annually",SUMIFS(INDIRECT(BJ$10),DetailBudgetWPs_Aleph,IF($J26 = "No Work Package", "", $J26),DetailBudgetCategory_Aleph,$I26),""))))) / BJ$6 * BJ$7, 0), 0)</f>
        <v>0</v>
      </c>
      <c r="BK26" s="166">
        <f t="array" ref="BK26">IFERROR(IF(ROW()-16&lt;NoRowsBudget, IF($J26="Profit Margin",SUM(BK$16:BK25)*ProfitMargin,IF($J26="VAT",SUM(BK$16:BK25)*VAT,IF(Budget_period="Monthly",SUMIFS(INDIRECT(BK$8),DetailBudgetWPs_Aleph,IF($J26 = "No Work Package", "", $J26),DetailBudgetCategory_Aleph,$I26),IF(Budget_period="Quarterly",SUMIFS(INDIRECT(BK$9),DetailBudgetWPs_Aleph,IF($J26 = "No Work Package", "", $J26),DetailBudgetCategory_Aleph,$I26),IF(Budget_period="Annually",SUMIFS(INDIRECT(BK$10),DetailBudgetWPs_Aleph,IF($J26 = "No Work Package", "", $J26),DetailBudgetCategory_Aleph,$I26),""))))) / BK$6 * BK$7, 0), 0)</f>
        <v>0</v>
      </c>
      <c r="BL26" s="166">
        <f t="array" ref="BL26">IFERROR(IF(ROW()-16&lt;NoRowsBudget, IF($J26="Profit Margin",SUM(BL$16:BL25)*ProfitMargin,IF($J26="VAT",SUM(BL$16:BL25)*VAT,IF(Budget_period="Monthly",SUMIFS(INDIRECT(BL$8),DetailBudgetWPs_Aleph,IF($J26 = "No Work Package", "", $J26),DetailBudgetCategory_Aleph,$I26),IF(Budget_period="Quarterly",SUMIFS(INDIRECT(BL$9),DetailBudgetWPs_Aleph,IF($J26 = "No Work Package", "", $J26),DetailBudgetCategory_Aleph,$I26),IF(Budget_period="Annually",SUMIFS(INDIRECT(BL$10),DetailBudgetWPs_Aleph,IF($J26 = "No Work Package", "", $J26),DetailBudgetCategory_Aleph,$I26),""))))) / BL$6 * BL$7, 0), 0)</f>
        <v>0</v>
      </c>
      <c r="BM26" s="166">
        <f t="array" ref="BM26">IFERROR(IF(ROW()-16&lt;NoRowsBudget, IF($J26="Profit Margin",SUM(BM$16:BM25)*ProfitMargin,IF($J26="VAT",SUM(BM$16:BM25)*VAT,IF(Budget_period="Monthly",SUMIFS(INDIRECT(BM$8),DetailBudgetWPs_Aleph,IF($J26 = "No Work Package", "", $J26),DetailBudgetCategory_Aleph,$I26),IF(Budget_period="Quarterly",SUMIFS(INDIRECT(BM$9),DetailBudgetWPs_Aleph,IF($J26 = "No Work Package", "", $J26),DetailBudgetCategory_Aleph,$I26),IF(Budget_period="Annually",SUMIFS(INDIRECT(BM$10),DetailBudgetWPs_Aleph,IF($J26 = "No Work Package", "", $J26),DetailBudgetCategory_Aleph,$I26),""))))) / BM$6 * BM$7, 0), 0)</f>
        <v>0</v>
      </c>
      <c r="BN26" s="166">
        <f t="array" ref="BN26">IFERROR(IF(ROW()-16&lt;NoRowsBudget, IF($J26="Profit Margin",SUM(BN$16:BN25)*ProfitMargin,IF($J26="VAT",SUM(BN$16:BN25)*VAT,IF(Budget_period="Monthly",SUMIFS(INDIRECT(BN$8),DetailBudgetWPs_Aleph,IF($J26 = "No Work Package", "", $J26),DetailBudgetCategory_Aleph,$I26),IF(Budget_period="Quarterly",SUMIFS(INDIRECT(BN$9),DetailBudgetWPs_Aleph,IF($J26 = "No Work Package", "", $J26),DetailBudgetCategory_Aleph,$I26),IF(Budget_period="Annually",SUMIFS(INDIRECT(BN$10),DetailBudgetWPs_Aleph,IF($J26 = "No Work Package", "", $J26),DetailBudgetCategory_Aleph,$I26),""))))) / BN$6 * BN$7, 0), 0)</f>
        <v>0</v>
      </c>
      <c r="BO26" s="166">
        <f t="array" ref="BO26">IFERROR(IF(ROW()-16&lt;NoRowsBudget, IF($J26="Profit Margin",SUM(BO$16:BO25)*ProfitMargin,IF($J26="VAT",SUM(BO$16:BO25)*VAT,IF(Budget_period="Monthly",SUMIFS(INDIRECT(BO$8),DetailBudgetWPs_Aleph,IF($J26 = "No Work Package", "", $J26),DetailBudgetCategory_Aleph,$I26),IF(Budget_period="Quarterly",SUMIFS(INDIRECT(BO$9),DetailBudgetWPs_Aleph,IF($J26 = "No Work Package", "", $J26),DetailBudgetCategory_Aleph,$I26),IF(Budget_period="Annually",SUMIFS(INDIRECT(BO$10),DetailBudgetWPs_Aleph,IF($J26 = "No Work Package", "", $J26),DetailBudgetCategory_Aleph,$I26),""))))) / BO$6 * BO$7, 0), 0)</f>
        <v>0</v>
      </c>
      <c r="BP26" s="166">
        <f t="array" ref="BP26">IFERROR(IF(ROW()-16&lt;NoRowsBudget, IF($J26="Profit Margin",SUM(BP$16:BP25)*ProfitMargin,IF($J26="VAT",SUM(BP$16:BP25)*VAT,IF(Budget_period="Monthly",SUMIFS(INDIRECT(BP$8),DetailBudgetWPs_Aleph,IF($J26 = "No Work Package", "", $J26),DetailBudgetCategory_Aleph,$I26),IF(Budget_period="Quarterly",SUMIFS(INDIRECT(BP$9),DetailBudgetWPs_Aleph,IF($J26 = "No Work Package", "", $J26),DetailBudgetCategory_Aleph,$I26),IF(Budget_period="Annually",SUMIFS(INDIRECT(BP$10),DetailBudgetWPs_Aleph,IF($J26 = "No Work Package", "", $J26),DetailBudgetCategory_Aleph,$I26),""))))) / BP$6 * BP$7, 0), 0)</f>
        <v>0</v>
      </c>
      <c r="BQ26" s="166">
        <f t="array" ref="BQ26">IFERROR(IF(ROW()-16&lt;NoRowsBudget, IF($J26="Profit Margin",SUM(BQ$16:BQ25)*ProfitMargin,IF($J26="VAT",SUM(BQ$16:BQ25)*VAT,IF(Budget_period="Monthly",SUMIFS(INDIRECT(BQ$8),DetailBudgetWPs_Aleph,IF($J26 = "No Work Package", "", $J26),DetailBudgetCategory_Aleph,$I26),IF(Budget_period="Quarterly",SUMIFS(INDIRECT(BQ$9),DetailBudgetWPs_Aleph,IF($J26 = "No Work Package", "", $J26),DetailBudgetCategory_Aleph,$I26),IF(Budget_period="Annually",SUMIFS(INDIRECT(BQ$10),DetailBudgetWPs_Aleph,IF($J26 = "No Work Package", "", $J26),DetailBudgetCategory_Aleph,$I26),""))))) / BQ$6 * BQ$7, 0), 0)</f>
        <v>0</v>
      </c>
      <c r="BR26" s="166">
        <f t="array" ref="BR26">IFERROR(IF(ROW()-16&lt;NoRowsBudget, IF($J26="Profit Margin",SUM(BR$16:BR25)*ProfitMargin,IF($J26="VAT",SUM(BR$16:BR25)*VAT,IF(Budget_period="Monthly",SUMIFS(INDIRECT(BR$8),DetailBudgetWPs_Aleph,IF($J26 = "No Work Package", "", $J26),DetailBudgetCategory_Aleph,$I26),IF(Budget_period="Quarterly",SUMIFS(INDIRECT(BR$9),DetailBudgetWPs_Aleph,IF($J26 = "No Work Package", "", $J26),DetailBudgetCategory_Aleph,$I26),IF(Budget_period="Annually",SUMIFS(INDIRECT(BR$10),DetailBudgetWPs_Aleph,IF($J26 = "No Work Package", "", $J26),DetailBudgetCategory_Aleph,$I26),""))))) / BR$6 * BR$7, 0), 0)</f>
        <v>0</v>
      </c>
      <c r="BS26" s="166">
        <f t="array" ref="BS26">IFERROR(IF(ROW()-16&lt;NoRowsBudget, IF($J26="Profit Margin",SUM(BS$16:BS25)*ProfitMargin,IF($J26="VAT",SUM(BS$16:BS25)*VAT,IF(Budget_period="Monthly",SUMIFS(INDIRECT(BS$8),DetailBudgetWPs_Aleph,IF($J26 = "No Work Package", "", $J26),DetailBudgetCategory_Aleph,$I26),IF(Budget_period="Quarterly",SUMIFS(INDIRECT(BS$9),DetailBudgetWPs_Aleph,IF($J26 = "No Work Package", "", $J26),DetailBudgetCategory_Aleph,$I26),IF(Budget_period="Annually",SUMIFS(INDIRECT(BS$10),DetailBudgetWPs_Aleph,IF($J26 = "No Work Package", "", $J26),DetailBudgetCategory_Aleph,$I26),""))))) / BS$6 * BS$7, 0), 0)</f>
        <v>0</v>
      </c>
    </row>
    <row r="27" ht="15.75" customHeight="1">
      <c r="A27" s="114"/>
      <c r="B27" s="15" t="str">
        <f>IF(ROW()-16&lt;NoRowsBudget,OrgName,"")</f>
        <v/>
      </c>
      <c r="C27" s="15" t="str">
        <f>IF(ROW()-16&lt;NoRowsBudget,ProjectName,"")</f>
        <v/>
      </c>
      <c r="D27" s="15" t="str">
        <f>IF(ROW()-16&lt;NoRowsBudget,ProjectRef,"")</f>
        <v/>
      </c>
      <c r="E27" s="15" t="str">
        <f>IF(ROW()-16&lt;NoRowsBudget,ApplicationID,"")</f>
        <v/>
      </c>
      <c r="F27" s="15" t="str">
        <f>IF(ROW()-16&lt;NoRowsBudget,Version,"")</f>
        <v/>
      </c>
      <c r="G27" s="164" t="str">
        <f>IF(ROW()-16&lt;NoRowsBudget,StartDate,"")</f>
        <v/>
      </c>
      <c r="H27" s="164" t="str">
        <f>IF(ROW()-16&lt;NoRowsBudget,EndDate,"")</f>
        <v/>
      </c>
      <c r="I27" s="15" t="str">
        <f t="array" ref="I27">IF(ROW()-16&lt;(NoRowsBudget-3),INDEX(CostCategories,CEILING((ROW()-15)/NoWPs,1)),IF(ROW()-16=NoRowsBudget-3,"Overheads",IF(ROW()-16=NoRowsBudget-2,"Profit Margin",IF(ROW()-16=NoRowsBudget-1,"VAT",""))))</f>
        <v/>
      </c>
      <c r="J27" s="15" t="str">
        <f t="array" ref="J27">IF(ROW()-16&lt;NoRowsBudget-3,INDEX(WPUnique,,MOD(ROW()-16,NoWPs)+1),IF(ROW()-16=NoRowsBudget-3,"Overheads",IF(ROW()-16=NoRowsBudget-2,"Profit Margin",IF(ROW()-16=NoRowsBudget-1,"VAT",""))))</f>
        <v/>
      </c>
      <c r="K27" s="172" t="str">
        <f>IFERROR(IF(OR($J27="Indirect Cost",$J27="VAT",$J27="Profit Margin"),"",VLOOKUP(J27,'1. Basic Info'!$B$40:$C$52,2,FALSE)),BudgetExport!J27)</f>
        <v/>
      </c>
      <c r="L27" s="166">
        <f t="array" ref="L27">IFERROR(IF(ROW()-16&lt;NoRowsBudget, IF($J27="Profit Margin",SUM(L$16:L26)*ProfitMargin,IF($J27="VAT",SUM(L$16:L26)*VAT,IF(Budget_period="Monthly",SUMIFS(INDIRECT(L$8),DetailBudgetWPs_Aleph,IF($J27 = "No Work Package", "", $J27),DetailBudgetCategory_Aleph,$I27),IF(Budget_period="Quarterly",SUMIFS(INDIRECT(L$9),DetailBudgetWPs_Aleph,IF($J27 = "No Work Package", "", $J27),DetailBudgetCategory_Aleph,$I27),IF(Budget_period="Annually",SUMIFS(INDIRECT(L$10),DetailBudgetWPs_Aleph,IF($J27 = "No Work Package", "", $J27),DetailBudgetCategory_Aleph,$I27),""))))) / L$6 * L$7, 0), 0)</f>
        <v>0</v>
      </c>
      <c r="M27" s="166">
        <f t="array" ref="M27">IFERROR(IF(ROW()-16&lt;NoRowsBudget, IF($J27="Profit Margin",SUM(M$16:M26)*ProfitMargin,IF($J27="VAT",SUM(M$16:M26)*VAT,IF(Budget_period="Monthly",SUMIFS(INDIRECT(M$8),DetailBudgetWPs_Aleph,IF($J27 = "No Work Package", "", $J27),DetailBudgetCategory_Aleph,$I27),IF(Budget_period="Quarterly",SUMIFS(INDIRECT(M$9),DetailBudgetWPs_Aleph,IF($J27 = "No Work Package", "", $J27),DetailBudgetCategory_Aleph,$I27),IF(Budget_period="Annually",SUMIFS(INDIRECT(M$10),DetailBudgetWPs_Aleph,IF($J27 = "No Work Package", "", $J27),DetailBudgetCategory_Aleph,$I27),""))))) / M$6 * M$7, 0), 0)</f>
        <v>0</v>
      </c>
      <c r="N27" s="166">
        <f t="array" ref="N27">IFERROR(IF(ROW()-16&lt;NoRowsBudget, IF($J27="Profit Margin",SUM(N$16:N26)*ProfitMargin,IF($J27="VAT",SUM(N$16:N26)*VAT,IF(Budget_period="Monthly",SUMIFS(INDIRECT(N$8),DetailBudgetWPs_Aleph,IF($J27 = "No Work Package", "", $J27),DetailBudgetCategory_Aleph,$I27),IF(Budget_period="Quarterly",SUMIFS(INDIRECT(N$9),DetailBudgetWPs_Aleph,IF($J27 = "No Work Package", "", $J27),DetailBudgetCategory_Aleph,$I27),IF(Budget_period="Annually",SUMIFS(INDIRECT(N$10),DetailBudgetWPs_Aleph,IF($J27 = "No Work Package", "", $J27),DetailBudgetCategory_Aleph,$I27),""))))) / N$6 * N$7, 0), 0)</f>
        <v>0</v>
      </c>
      <c r="O27" s="166">
        <f t="array" ref="O27">IFERROR(IF(ROW()-16&lt;NoRowsBudget, IF($J27="Profit Margin",SUM(O$16:O26)*ProfitMargin,IF($J27="VAT",SUM(O$16:O26)*VAT,IF(Budget_period="Monthly",SUMIFS(INDIRECT(O$8),DetailBudgetWPs_Aleph,IF($J27 = "No Work Package", "", $J27),DetailBudgetCategory_Aleph,$I27),IF(Budget_period="Quarterly",SUMIFS(INDIRECT(O$9),DetailBudgetWPs_Aleph,IF($J27 = "No Work Package", "", $J27),DetailBudgetCategory_Aleph,$I27),IF(Budget_period="Annually",SUMIFS(INDIRECT(O$10),DetailBudgetWPs_Aleph,IF($J27 = "No Work Package", "", $J27),DetailBudgetCategory_Aleph,$I27),""))))) / O$6 * O$7, 0), 0)</f>
        <v>0</v>
      </c>
      <c r="P27" s="166">
        <f t="array" ref="P27">IFERROR(IF(ROW()-16&lt;NoRowsBudget, IF($J27="Profit Margin",SUM(P$16:P26)*ProfitMargin,IF($J27="VAT",SUM(P$16:P26)*VAT,IF(Budget_period="Monthly",SUMIFS(INDIRECT(P$8),DetailBudgetWPs_Aleph,IF($J27 = "No Work Package", "", $J27),DetailBudgetCategory_Aleph,$I27),IF(Budget_period="Quarterly",SUMIFS(INDIRECT(P$9),DetailBudgetWPs_Aleph,IF($J27 = "No Work Package", "", $J27),DetailBudgetCategory_Aleph,$I27),IF(Budget_period="Annually",SUMIFS(INDIRECT(P$10),DetailBudgetWPs_Aleph,IF($J27 = "No Work Package", "", $J27),DetailBudgetCategory_Aleph,$I27),""))))) / P$6 * P$7, 0), 0)</f>
        <v>0</v>
      </c>
      <c r="Q27" s="166">
        <f t="array" ref="Q27">IFERROR(IF(ROW()-16&lt;NoRowsBudget, IF($J27="Profit Margin",SUM(Q$16:Q26)*ProfitMargin,IF($J27="VAT",SUM(Q$16:Q26)*VAT,IF(Budget_period="Monthly",SUMIFS(INDIRECT(Q$8),DetailBudgetWPs_Aleph,IF($J27 = "No Work Package", "", $J27),DetailBudgetCategory_Aleph,$I27),IF(Budget_period="Quarterly",SUMIFS(INDIRECT(Q$9),DetailBudgetWPs_Aleph,IF($J27 = "No Work Package", "", $J27),DetailBudgetCategory_Aleph,$I27),IF(Budget_period="Annually",SUMIFS(INDIRECT(Q$10),DetailBudgetWPs_Aleph,IF($J27 = "No Work Package", "", $J27),DetailBudgetCategory_Aleph,$I27),""))))) / Q$6 * Q$7, 0), 0)</f>
        <v>0</v>
      </c>
      <c r="R27" s="166">
        <f t="array" ref="R27">IFERROR(IF(ROW()-16&lt;NoRowsBudget, IF($J27="Profit Margin",SUM(R$16:R26)*ProfitMargin,IF($J27="VAT",SUM(R$16:R26)*VAT,IF(Budget_period="Monthly",SUMIFS(INDIRECT(R$8),DetailBudgetWPs_Aleph,IF($J27 = "No Work Package", "", $J27),DetailBudgetCategory_Aleph,$I27),IF(Budget_period="Quarterly",SUMIFS(INDIRECT(R$9),DetailBudgetWPs_Aleph,IF($J27 = "No Work Package", "", $J27),DetailBudgetCategory_Aleph,$I27),IF(Budget_period="Annually",SUMIFS(INDIRECT(R$10),DetailBudgetWPs_Aleph,IF($J27 = "No Work Package", "", $J27),DetailBudgetCategory_Aleph,$I27),""))))) / R$6 * R$7, 0), 0)</f>
        <v>0</v>
      </c>
      <c r="S27" s="166">
        <f t="array" ref="S27">IFERROR(IF(ROW()-16&lt;NoRowsBudget, IF($J27="Profit Margin",SUM(S$16:S26)*ProfitMargin,IF($J27="VAT",SUM(S$16:S26)*VAT,IF(Budget_period="Monthly",SUMIFS(INDIRECT(S$8),DetailBudgetWPs_Aleph,IF($J27 = "No Work Package", "", $J27),DetailBudgetCategory_Aleph,$I27),IF(Budget_period="Quarterly",SUMIFS(INDIRECT(S$9),DetailBudgetWPs_Aleph,IF($J27 = "No Work Package", "", $J27),DetailBudgetCategory_Aleph,$I27),IF(Budget_period="Annually",SUMIFS(INDIRECT(S$10),DetailBudgetWPs_Aleph,IF($J27 = "No Work Package", "", $J27),DetailBudgetCategory_Aleph,$I27),""))))) / S$6 * S$7, 0), 0)</f>
        <v>0</v>
      </c>
      <c r="T27" s="166">
        <f t="array" ref="T27">IFERROR(IF(ROW()-16&lt;NoRowsBudget, IF($J27="Profit Margin",SUM(T$16:T26)*ProfitMargin,IF($J27="VAT",SUM(T$16:T26)*VAT,IF(Budget_period="Monthly",SUMIFS(INDIRECT(T$8),DetailBudgetWPs_Aleph,IF($J27 = "No Work Package", "", $J27),DetailBudgetCategory_Aleph,$I27),IF(Budget_period="Quarterly",SUMIFS(INDIRECT(T$9),DetailBudgetWPs_Aleph,IF($J27 = "No Work Package", "", $J27),DetailBudgetCategory_Aleph,$I27),IF(Budget_period="Annually",SUMIFS(INDIRECT(T$10),DetailBudgetWPs_Aleph,IF($J27 = "No Work Package", "", $J27),DetailBudgetCategory_Aleph,$I27),""))))) / T$6 * T$7, 0), 0)</f>
        <v>0</v>
      </c>
      <c r="U27" s="166">
        <f t="array" ref="U27">IFERROR(IF(ROW()-16&lt;NoRowsBudget, IF($J27="Profit Margin",SUM(U$16:U26)*ProfitMargin,IF($J27="VAT",SUM(U$16:U26)*VAT,IF(Budget_period="Monthly",SUMIFS(INDIRECT(U$8),DetailBudgetWPs_Aleph,IF($J27 = "No Work Package", "", $J27),DetailBudgetCategory_Aleph,$I27),IF(Budget_period="Quarterly",SUMIFS(INDIRECT(U$9),DetailBudgetWPs_Aleph,IF($J27 = "No Work Package", "", $J27),DetailBudgetCategory_Aleph,$I27),IF(Budget_period="Annually",SUMIFS(INDIRECT(U$10),DetailBudgetWPs_Aleph,IF($J27 = "No Work Package", "", $J27),DetailBudgetCategory_Aleph,$I27),""))))) / U$6 * U$7, 0), 0)</f>
        <v>0</v>
      </c>
      <c r="V27" s="166">
        <f t="array" ref="V27">IFERROR(IF(ROW()-16&lt;NoRowsBudget, IF($J27="Profit Margin",SUM(V$16:V26)*ProfitMargin,IF($J27="VAT",SUM(V$16:V26)*VAT,IF(Budget_period="Monthly",SUMIFS(INDIRECT(V$8),DetailBudgetWPs_Aleph,IF($J27 = "No Work Package", "", $J27),DetailBudgetCategory_Aleph,$I27),IF(Budget_period="Quarterly",SUMIFS(INDIRECT(V$9),DetailBudgetWPs_Aleph,IF($J27 = "No Work Package", "", $J27),DetailBudgetCategory_Aleph,$I27),IF(Budget_period="Annually",SUMIFS(INDIRECT(V$10),DetailBudgetWPs_Aleph,IF($J27 = "No Work Package", "", $J27),DetailBudgetCategory_Aleph,$I27),""))))) / V$6 * V$7, 0), 0)</f>
        <v>0</v>
      </c>
      <c r="W27" s="166">
        <f t="array" ref="W27">IFERROR(IF(ROW()-16&lt;NoRowsBudget, IF($J27="Profit Margin",SUM(W$16:W26)*ProfitMargin,IF($J27="VAT",SUM(W$16:W26)*VAT,IF(Budget_period="Monthly",SUMIFS(INDIRECT(W$8),DetailBudgetWPs_Aleph,IF($J27 = "No Work Package", "", $J27),DetailBudgetCategory_Aleph,$I27),IF(Budget_period="Quarterly",SUMIFS(INDIRECT(W$9),DetailBudgetWPs_Aleph,IF($J27 = "No Work Package", "", $J27),DetailBudgetCategory_Aleph,$I27),IF(Budget_period="Annually",SUMIFS(INDIRECT(W$10),DetailBudgetWPs_Aleph,IF($J27 = "No Work Package", "", $J27),DetailBudgetCategory_Aleph,$I27),""))))) / W$6 * W$7, 0), 0)</f>
        <v>0</v>
      </c>
      <c r="X27" s="166">
        <f t="array" ref="X27">IFERROR(IF(ROW()-16&lt;NoRowsBudget, IF($J27="Profit Margin",SUM(X$16:X26)*ProfitMargin,IF($J27="VAT",SUM(X$16:X26)*VAT,IF(Budget_period="Monthly",SUMIFS(INDIRECT(X$8),DetailBudgetWPs_Aleph,IF($J27 = "No Work Package", "", $J27),DetailBudgetCategory_Aleph,$I27),IF(Budget_period="Quarterly",SUMIFS(INDIRECT(X$9),DetailBudgetWPs_Aleph,IF($J27 = "No Work Package", "", $J27),DetailBudgetCategory_Aleph,$I27),IF(Budget_period="Annually",SUMIFS(INDIRECT(X$10),DetailBudgetWPs_Aleph,IF($J27 = "No Work Package", "", $J27),DetailBudgetCategory_Aleph,$I27),""))))) / X$6 * X$7, 0), 0)</f>
        <v>0</v>
      </c>
      <c r="Y27" s="166">
        <f t="array" ref="Y27">IFERROR(IF(ROW()-16&lt;NoRowsBudget, IF($J27="Profit Margin",SUM(Y$16:Y26)*ProfitMargin,IF($J27="VAT",SUM(Y$16:Y26)*VAT,IF(Budget_period="Monthly",SUMIFS(INDIRECT(Y$8),DetailBudgetWPs_Aleph,IF($J27 = "No Work Package", "", $J27),DetailBudgetCategory_Aleph,$I27),IF(Budget_period="Quarterly",SUMIFS(INDIRECT(Y$9),DetailBudgetWPs_Aleph,IF($J27 = "No Work Package", "", $J27),DetailBudgetCategory_Aleph,$I27),IF(Budget_period="Annually",SUMIFS(INDIRECT(Y$10),DetailBudgetWPs_Aleph,IF($J27 = "No Work Package", "", $J27),DetailBudgetCategory_Aleph,$I27),""))))) / Y$6 * Y$7, 0), 0)</f>
        <v>0</v>
      </c>
      <c r="Z27" s="166">
        <f t="array" ref="Z27">IFERROR(IF(ROW()-16&lt;NoRowsBudget, IF($J27="Profit Margin",SUM(Z$16:Z26)*ProfitMargin,IF($J27="VAT",SUM(Z$16:Z26)*VAT,IF(Budget_period="Monthly",SUMIFS(INDIRECT(Z$8),DetailBudgetWPs_Aleph,IF($J27 = "No Work Package", "", $J27),DetailBudgetCategory_Aleph,$I27),IF(Budget_period="Quarterly",SUMIFS(INDIRECT(Z$9),DetailBudgetWPs_Aleph,IF($J27 = "No Work Package", "", $J27),DetailBudgetCategory_Aleph,$I27),IF(Budget_period="Annually",SUMIFS(INDIRECT(Z$10),DetailBudgetWPs_Aleph,IF($J27 = "No Work Package", "", $J27),DetailBudgetCategory_Aleph,$I27),""))))) / Z$6 * Z$7, 0), 0)</f>
        <v>0</v>
      </c>
      <c r="AA27" s="166">
        <f t="array" ref="AA27">IFERROR(IF(ROW()-16&lt;NoRowsBudget, IF($J27="Profit Margin",SUM(AA$16:AA26)*ProfitMargin,IF($J27="VAT",SUM(AA$16:AA26)*VAT,IF(Budget_period="Monthly",SUMIFS(INDIRECT(AA$8),DetailBudgetWPs_Aleph,IF($J27 = "No Work Package", "", $J27),DetailBudgetCategory_Aleph,$I27),IF(Budget_period="Quarterly",SUMIFS(INDIRECT(AA$9),DetailBudgetWPs_Aleph,IF($J27 = "No Work Package", "", $J27),DetailBudgetCategory_Aleph,$I27),IF(Budget_period="Annually",SUMIFS(INDIRECT(AA$10),DetailBudgetWPs_Aleph,IF($J27 = "No Work Package", "", $J27),DetailBudgetCategory_Aleph,$I27),""))))) / AA$6 * AA$7, 0), 0)</f>
        <v>0</v>
      </c>
      <c r="AB27" s="166">
        <f t="array" ref="AB27">IFERROR(IF(ROW()-16&lt;NoRowsBudget, IF($J27="Profit Margin",SUM(AB$16:AB26)*ProfitMargin,IF($J27="VAT",SUM(AB$16:AB26)*VAT,IF(Budget_period="Monthly",SUMIFS(INDIRECT(AB$8),DetailBudgetWPs_Aleph,IF($J27 = "No Work Package", "", $J27),DetailBudgetCategory_Aleph,$I27),IF(Budget_period="Quarterly",SUMIFS(INDIRECT(AB$9),DetailBudgetWPs_Aleph,IF($J27 = "No Work Package", "", $J27),DetailBudgetCategory_Aleph,$I27),IF(Budget_period="Annually",SUMIFS(INDIRECT(AB$10),DetailBudgetWPs_Aleph,IF($J27 = "No Work Package", "", $J27),DetailBudgetCategory_Aleph,$I27),""))))) / AB$6 * AB$7, 0), 0)</f>
        <v>0</v>
      </c>
      <c r="AC27" s="166">
        <f t="array" ref="AC27">IFERROR(IF(ROW()-16&lt;NoRowsBudget, IF($J27="Profit Margin",SUM(AC$16:AC26)*ProfitMargin,IF($J27="VAT",SUM(AC$16:AC26)*VAT,IF(Budget_period="Monthly",SUMIFS(INDIRECT(AC$8),DetailBudgetWPs_Aleph,IF($J27 = "No Work Package", "", $J27),DetailBudgetCategory_Aleph,$I27),IF(Budget_period="Quarterly",SUMIFS(INDIRECT(AC$9),DetailBudgetWPs_Aleph,IF($J27 = "No Work Package", "", $J27),DetailBudgetCategory_Aleph,$I27),IF(Budget_period="Annually",SUMIFS(INDIRECT(AC$10),DetailBudgetWPs_Aleph,IF($J27 = "No Work Package", "", $J27),DetailBudgetCategory_Aleph,$I27),""))))) / AC$6 * AC$7, 0), 0)</f>
        <v>0</v>
      </c>
      <c r="AD27" s="166">
        <f t="array" ref="AD27">IFERROR(IF(ROW()-16&lt;NoRowsBudget, IF($J27="Profit Margin",SUM(AD$16:AD26)*ProfitMargin,IF($J27="VAT",SUM(AD$16:AD26)*VAT,IF(Budget_period="Monthly",SUMIFS(INDIRECT(AD$8),DetailBudgetWPs_Aleph,IF($J27 = "No Work Package", "", $J27),DetailBudgetCategory_Aleph,$I27),IF(Budget_period="Quarterly",SUMIFS(INDIRECT(AD$9),DetailBudgetWPs_Aleph,IF($J27 = "No Work Package", "", $J27),DetailBudgetCategory_Aleph,$I27),IF(Budget_period="Annually",SUMIFS(INDIRECT(AD$10),DetailBudgetWPs_Aleph,IF($J27 = "No Work Package", "", $J27),DetailBudgetCategory_Aleph,$I27),""))))) / AD$6 * AD$7, 0), 0)</f>
        <v>0</v>
      </c>
      <c r="AE27" s="166">
        <f t="array" ref="AE27">IFERROR(IF(ROW()-16&lt;NoRowsBudget, IF($J27="Profit Margin",SUM(AE$16:AE26)*ProfitMargin,IF($J27="VAT",SUM(AE$16:AE26)*VAT,IF(Budget_period="Monthly",SUMIFS(INDIRECT(AE$8),DetailBudgetWPs_Aleph,IF($J27 = "No Work Package", "", $J27),DetailBudgetCategory_Aleph,$I27),IF(Budget_period="Quarterly",SUMIFS(INDIRECT(AE$9),DetailBudgetWPs_Aleph,IF($J27 = "No Work Package", "", $J27),DetailBudgetCategory_Aleph,$I27),IF(Budget_period="Annually",SUMIFS(INDIRECT(AE$10),DetailBudgetWPs_Aleph,IF($J27 = "No Work Package", "", $J27),DetailBudgetCategory_Aleph,$I27),""))))) / AE$6 * AE$7, 0), 0)</f>
        <v>0</v>
      </c>
      <c r="AF27" s="166">
        <f t="array" ref="AF27">IFERROR(IF(ROW()-16&lt;NoRowsBudget, IF($J27="Profit Margin",SUM(AF$16:AF26)*ProfitMargin,IF($J27="VAT",SUM(AF$16:AF26)*VAT,IF(Budget_period="Monthly",SUMIFS(INDIRECT(AF$8),DetailBudgetWPs_Aleph,IF($J27 = "No Work Package", "", $J27),DetailBudgetCategory_Aleph,$I27),IF(Budget_period="Quarterly",SUMIFS(INDIRECT(AF$9),DetailBudgetWPs_Aleph,IF($J27 = "No Work Package", "", $J27),DetailBudgetCategory_Aleph,$I27),IF(Budget_period="Annually",SUMIFS(INDIRECT(AF$10),DetailBudgetWPs_Aleph,IF($J27 = "No Work Package", "", $J27),DetailBudgetCategory_Aleph,$I27),""))))) / AF$6 * AF$7, 0), 0)</f>
        <v>0</v>
      </c>
      <c r="AG27" s="166">
        <f t="array" ref="AG27">IFERROR(IF(ROW()-16&lt;NoRowsBudget, IF($J27="Profit Margin",SUM(AG$16:AG26)*ProfitMargin,IF($J27="VAT",SUM(AG$16:AG26)*VAT,IF(Budget_period="Monthly",SUMIFS(INDIRECT(AG$8),DetailBudgetWPs_Aleph,IF($J27 = "No Work Package", "", $J27),DetailBudgetCategory_Aleph,$I27),IF(Budget_period="Quarterly",SUMIFS(INDIRECT(AG$9),DetailBudgetWPs_Aleph,IF($J27 = "No Work Package", "", $J27),DetailBudgetCategory_Aleph,$I27),IF(Budget_period="Annually",SUMIFS(INDIRECT(AG$10),DetailBudgetWPs_Aleph,IF($J27 = "No Work Package", "", $J27),DetailBudgetCategory_Aleph,$I27),""))))) / AG$6 * AG$7, 0), 0)</f>
        <v>0</v>
      </c>
      <c r="AH27" s="166">
        <f t="array" ref="AH27">IFERROR(IF(ROW()-16&lt;NoRowsBudget, IF($J27="Profit Margin",SUM(AH$16:AH26)*ProfitMargin,IF($J27="VAT",SUM(AH$16:AH26)*VAT,IF(Budget_period="Monthly",SUMIFS(INDIRECT(AH$8),DetailBudgetWPs_Aleph,IF($J27 = "No Work Package", "", $J27),DetailBudgetCategory_Aleph,$I27),IF(Budget_period="Quarterly",SUMIFS(INDIRECT(AH$9),DetailBudgetWPs_Aleph,IF($J27 = "No Work Package", "", $J27),DetailBudgetCategory_Aleph,$I27),IF(Budget_period="Annually",SUMIFS(INDIRECT(AH$10),DetailBudgetWPs_Aleph,IF($J27 = "No Work Package", "", $J27),DetailBudgetCategory_Aleph,$I27),""))))) / AH$6 * AH$7, 0), 0)</f>
        <v>0</v>
      </c>
      <c r="AI27" s="166">
        <f t="array" ref="AI27">IFERROR(IF(ROW()-16&lt;NoRowsBudget, IF($J27="Profit Margin",SUM(AI$16:AI26)*ProfitMargin,IF($J27="VAT",SUM(AI$16:AI26)*VAT,IF(Budget_period="Monthly",SUMIFS(INDIRECT(AI$8),DetailBudgetWPs_Aleph,IF($J27 = "No Work Package", "", $J27),DetailBudgetCategory_Aleph,$I27),IF(Budget_period="Quarterly",SUMIFS(INDIRECT(AI$9),DetailBudgetWPs_Aleph,IF($J27 = "No Work Package", "", $J27),DetailBudgetCategory_Aleph,$I27),IF(Budget_period="Annually",SUMIFS(INDIRECT(AI$10),DetailBudgetWPs_Aleph,IF($J27 = "No Work Package", "", $J27),DetailBudgetCategory_Aleph,$I27),""))))) / AI$6 * AI$7, 0), 0)</f>
        <v>0</v>
      </c>
      <c r="AJ27" s="166">
        <f t="array" ref="AJ27">IFERROR(IF(ROW()-16&lt;NoRowsBudget, IF($J27="Profit Margin",SUM(AJ$16:AJ26)*ProfitMargin,IF($J27="VAT",SUM(AJ$16:AJ26)*VAT,IF(Budget_period="Monthly",SUMIFS(INDIRECT(AJ$8),DetailBudgetWPs_Aleph,IF($J27 = "No Work Package", "", $J27),DetailBudgetCategory_Aleph,$I27),IF(Budget_period="Quarterly",SUMIFS(INDIRECT(AJ$9),DetailBudgetWPs_Aleph,IF($J27 = "No Work Package", "", $J27),DetailBudgetCategory_Aleph,$I27),IF(Budget_period="Annually",SUMIFS(INDIRECT(AJ$10),DetailBudgetWPs_Aleph,IF($J27 = "No Work Package", "", $J27),DetailBudgetCategory_Aleph,$I27),""))))) / AJ$6 * AJ$7, 0), 0)</f>
        <v>0</v>
      </c>
      <c r="AK27" s="166">
        <f t="array" ref="AK27">IFERROR(IF(ROW()-16&lt;NoRowsBudget, IF($J27="Profit Margin",SUM(AK$16:AK26)*ProfitMargin,IF($J27="VAT",SUM(AK$16:AK26)*VAT,IF(Budget_period="Monthly",SUMIFS(INDIRECT(AK$8),DetailBudgetWPs_Aleph,IF($J27 = "No Work Package", "", $J27),DetailBudgetCategory_Aleph,$I27),IF(Budget_period="Quarterly",SUMIFS(INDIRECT(AK$9),DetailBudgetWPs_Aleph,IF($J27 = "No Work Package", "", $J27),DetailBudgetCategory_Aleph,$I27),IF(Budget_period="Annually",SUMIFS(INDIRECT(AK$10),DetailBudgetWPs_Aleph,IF($J27 = "No Work Package", "", $J27),DetailBudgetCategory_Aleph,$I27),""))))) / AK$6 * AK$7, 0), 0)</f>
        <v>0</v>
      </c>
      <c r="AL27" s="166">
        <f t="array" ref="AL27">IFERROR(IF(ROW()-16&lt;NoRowsBudget, IF($J27="Profit Margin",SUM(AL$16:AL26)*ProfitMargin,IF($J27="VAT",SUM(AL$16:AL26)*VAT,IF(Budget_period="Monthly",SUMIFS(INDIRECT(AL$8),DetailBudgetWPs_Aleph,IF($J27 = "No Work Package", "", $J27),DetailBudgetCategory_Aleph,$I27),IF(Budget_period="Quarterly",SUMIFS(INDIRECT(AL$9),DetailBudgetWPs_Aleph,IF($J27 = "No Work Package", "", $J27),DetailBudgetCategory_Aleph,$I27),IF(Budget_period="Annually",SUMIFS(INDIRECT(AL$10),DetailBudgetWPs_Aleph,IF($J27 = "No Work Package", "", $J27),DetailBudgetCategory_Aleph,$I27),""))))) / AL$6 * AL$7, 0), 0)</f>
        <v>0</v>
      </c>
      <c r="AM27" s="166">
        <f t="array" ref="AM27">IFERROR(IF(ROW()-16&lt;NoRowsBudget, IF($J27="Profit Margin",SUM(AM$16:AM26)*ProfitMargin,IF($J27="VAT",SUM(AM$16:AM26)*VAT,IF(Budget_period="Monthly",SUMIFS(INDIRECT(AM$8),DetailBudgetWPs_Aleph,IF($J27 = "No Work Package", "", $J27),DetailBudgetCategory_Aleph,$I27),IF(Budget_period="Quarterly",SUMIFS(INDIRECT(AM$9),DetailBudgetWPs_Aleph,IF($J27 = "No Work Package", "", $J27),DetailBudgetCategory_Aleph,$I27),IF(Budget_period="Annually",SUMIFS(INDIRECT(AM$10),DetailBudgetWPs_Aleph,IF($J27 = "No Work Package", "", $J27),DetailBudgetCategory_Aleph,$I27),""))))) / AM$6 * AM$7, 0), 0)</f>
        <v>0</v>
      </c>
      <c r="AN27" s="166">
        <f t="array" ref="AN27">IFERROR(IF(ROW()-16&lt;NoRowsBudget, IF($J27="Profit Margin",SUM(AN$16:AN26)*ProfitMargin,IF($J27="VAT",SUM(AN$16:AN26)*VAT,IF(Budget_period="Monthly",SUMIFS(INDIRECT(AN$8),DetailBudgetWPs_Aleph,IF($J27 = "No Work Package", "", $J27),DetailBudgetCategory_Aleph,$I27),IF(Budget_period="Quarterly",SUMIFS(INDIRECT(AN$9),DetailBudgetWPs_Aleph,IF($J27 = "No Work Package", "", $J27),DetailBudgetCategory_Aleph,$I27),IF(Budget_period="Annually",SUMIFS(INDIRECT(AN$10),DetailBudgetWPs_Aleph,IF($J27 = "No Work Package", "", $J27),DetailBudgetCategory_Aleph,$I27),""))))) / AN$6 * AN$7, 0), 0)</f>
        <v>0</v>
      </c>
      <c r="AO27" s="166">
        <f t="array" ref="AO27">IFERROR(IF(ROW()-16&lt;NoRowsBudget, IF($J27="Profit Margin",SUM(AO$16:AO26)*ProfitMargin,IF($J27="VAT",SUM(AO$16:AO26)*VAT,IF(Budget_period="Monthly",SUMIFS(INDIRECT(AO$8),DetailBudgetWPs_Aleph,IF($J27 = "No Work Package", "", $J27),DetailBudgetCategory_Aleph,$I27),IF(Budget_period="Quarterly",SUMIFS(INDIRECT(AO$9),DetailBudgetWPs_Aleph,IF($J27 = "No Work Package", "", $J27),DetailBudgetCategory_Aleph,$I27),IF(Budget_period="Annually",SUMIFS(INDIRECT(AO$10),DetailBudgetWPs_Aleph,IF($J27 = "No Work Package", "", $J27),DetailBudgetCategory_Aleph,$I27),""))))) / AO$6 * AO$7, 0), 0)</f>
        <v>0</v>
      </c>
      <c r="AP27" s="166">
        <f t="array" ref="AP27">IFERROR(IF(ROW()-16&lt;NoRowsBudget, IF($J27="Profit Margin",SUM(AP$16:AP26)*ProfitMargin,IF($J27="VAT",SUM(AP$16:AP26)*VAT,IF(Budget_period="Monthly",SUMIFS(INDIRECT(AP$8),DetailBudgetWPs_Aleph,IF($J27 = "No Work Package", "", $J27),DetailBudgetCategory_Aleph,$I27),IF(Budget_period="Quarterly",SUMIFS(INDIRECT(AP$9),DetailBudgetWPs_Aleph,IF($J27 = "No Work Package", "", $J27),DetailBudgetCategory_Aleph,$I27),IF(Budget_period="Annually",SUMIFS(INDIRECT(AP$10),DetailBudgetWPs_Aleph,IF($J27 = "No Work Package", "", $J27),DetailBudgetCategory_Aleph,$I27),""))))) / AP$6 * AP$7, 0), 0)</f>
        <v>0</v>
      </c>
      <c r="AQ27" s="166">
        <f t="array" ref="AQ27">IFERROR(IF(ROW()-16&lt;NoRowsBudget, IF($J27="Profit Margin",SUM(AQ$16:AQ26)*ProfitMargin,IF($J27="VAT",SUM(AQ$16:AQ26)*VAT,IF(Budget_period="Monthly",SUMIFS(INDIRECT(AQ$8),DetailBudgetWPs_Aleph,IF($J27 = "No Work Package", "", $J27),DetailBudgetCategory_Aleph,$I27),IF(Budget_period="Quarterly",SUMIFS(INDIRECT(AQ$9),DetailBudgetWPs_Aleph,IF($J27 = "No Work Package", "", $J27),DetailBudgetCategory_Aleph,$I27),IF(Budget_period="Annually",SUMIFS(INDIRECT(AQ$10),DetailBudgetWPs_Aleph,IF($J27 = "No Work Package", "", $J27),DetailBudgetCategory_Aleph,$I27),""))))) / AQ$6 * AQ$7, 0), 0)</f>
        <v>0</v>
      </c>
      <c r="AR27" s="166">
        <f t="array" ref="AR27">IFERROR(IF(ROW()-16&lt;NoRowsBudget, IF($J27="Profit Margin",SUM(AR$16:AR26)*ProfitMargin,IF($J27="VAT",SUM(AR$16:AR26)*VAT,IF(Budget_period="Monthly",SUMIFS(INDIRECT(AR$8),DetailBudgetWPs_Aleph,IF($J27 = "No Work Package", "", $J27),DetailBudgetCategory_Aleph,$I27),IF(Budget_period="Quarterly",SUMIFS(INDIRECT(AR$9),DetailBudgetWPs_Aleph,IF($J27 = "No Work Package", "", $J27),DetailBudgetCategory_Aleph,$I27),IF(Budget_period="Annually",SUMIFS(INDIRECT(AR$10),DetailBudgetWPs_Aleph,IF($J27 = "No Work Package", "", $J27),DetailBudgetCategory_Aleph,$I27),""))))) / AR$6 * AR$7, 0), 0)</f>
        <v>0</v>
      </c>
      <c r="AS27" s="166">
        <f t="array" ref="AS27">IFERROR(IF(ROW()-16&lt;NoRowsBudget, IF($J27="Profit Margin",SUM(AS$16:AS26)*ProfitMargin,IF($J27="VAT",SUM(AS$16:AS26)*VAT,IF(Budget_period="Monthly",SUMIFS(INDIRECT(AS$8),DetailBudgetWPs_Aleph,IF($J27 = "No Work Package", "", $J27),DetailBudgetCategory_Aleph,$I27),IF(Budget_period="Quarterly",SUMIFS(INDIRECT(AS$9),DetailBudgetWPs_Aleph,IF($J27 = "No Work Package", "", $J27),DetailBudgetCategory_Aleph,$I27),IF(Budget_period="Annually",SUMIFS(INDIRECT(AS$10),DetailBudgetWPs_Aleph,IF($J27 = "No Work Package", "", $J27),DetailBudgetCategory_Aleph,$I27),""))))) / AS$6 * AS$7, 0), 0)</f>
        <v>0</v>
      </c>
      <c r="AT27" s="166">
        <f t="array" ref="AT27">IFERROR(IF(ROW()-16&lt;NoRowsBudget, IF($J27="Profit Margin",SUM(AT$16:AT26)*ProfitMargin,IF($J27="VAT",SUM(AT$16:AT26)*VAT,IF(Budget_period="Monthly",SUMIFS(INDIRECT(AT$8),DetailBudgetWPs_Aleph,IF($J27 = "No Work Package", "", $J27),DetailBudgetCategory_Aleph,$I27),IF(Budget_period="Quarterly",SUMIFS(INDIRECT(AT$9),DetailBudgetWPs_Aleph,IF($J27 = "No Work Package", "", $J27),DetailBudgetCategory_Aleph,$I27),IF(Budget_period="Annually",SUMIFS(INDIRECT(AT$10),DetailBudgetWPs_Aleph,IF($J27 = "No Work Package", "", $J27),DetailBudgetCategory_Aleph,$I27),""))))) / AT$6 * AT$7, 0), 0)</f>
        <v>0</v>
      </c>
      <c r="AU27" s="166">
        <f t="array" ref="AU27">IFERROR(IF(ROW()-16&lt;NoRowsBudget, IF($J27="Profit Margin",SUM(AU$16:AU26)*ProfitMargin,IF($J27="VAT",SUM(AU$16:AU26)*VAT,IF(Budget_period="Monthly",SUMIFS(INDIRECT(AU$8),DetailBudgetWPs_Aleph,IF($J27 = "No Work Package", "", $J27),DetailBudgetCategory_Aleph,$I27),IF(Budget_period="Quarterly",SUMIFS(INDIRECT(AU$9),DetailBudgetWPs_Aleph,IF($J27 = "No Work Package", "", $J27),DetailBudgetCategory_Aleph,$I27),IF(Budget_period="Annually",SUMIFS(INDIRECT(AU$10),DetailBudgetWPs_Aleph,IF($J27 = "No Work Package", "", $J27),DetailBudgetCategory_Aleph,$I27),""))))) / AU$6 * AU$7, 0), 0)</f>
        <v>0</v>
      </c>
      <c r="AV27" s="166">
        <f t="array" ref="AV27">IFERROR(IF(ROW()-16&lt;NoRowsBudget, IF($J27="Profit Margin",SUM(AV$16:AV26)*ProfitMargin,IF($J27="VAT",SUM(AV$16:AV26)*VAT,IF(Budget_period="Monthly",SUMIFS(INDIRECT(AV$8),DetailBudgetWPs_Aleph,IF($J27 = "No Work Package", "", $J27),DetailBudgetCategory_Aleph,$I27),IF(Budget_period="Quarterly",SUMIFS(INDIRECT(AV$9),DetailBudgetWPs_Aleph,IF($J27 = "No Work Package", "", $J27),DetailBudgetCategory_Aleph,$I27),IF(Budget_period="Annually",SUMIFS(INDIRECT(AV$10),DetailBudgetWPs_Aleph,IF($J27 = "No Work Package", "", $J27),DetailBudgetCategory_Aleph,$I27),""))))) / AV$6 * AV$7, 0), 0)</f>
        <v>0</v>
      </c>
      <c r="AW27" s="166">
        <f t="array" ref="AW27">IFERROR(IF(ROW()-16&lt;NoRowsBudget, IF($J27="Profit Margin",SUM(AW$16:AW26)*ProfitMargin,IF($J27="VAT",SUM(AW$16:AW26)*VAT,IF(Budget_period="Monthly",SUMIFS(INDIRECT(AW$8),DetailBudgetWPs_Aleph,IF($J27 = "No Work Package", "", $J27),DetailBudgetCategory_Aleph,$I27),IF(Budget_period="Quarterly",SUMIFS(INDIRECT(AW$9),DetailBudgetWPs_Aleph,IF($J27 = "No Work Package", "", $J27),DetailBudgetCategory_Aleph,$I27),IF(Budget_period="Annually",SUMIFS(INDIRECT(AW$10),DetailBudgetWPs_Aleph,IF($J27 = "No Work Package", "", $J27),DetailBudgetCategory_Aleph,$I27),""))))) / AW$6 * AW$7, 0), 0)</f>
        <v>0</v>
      </c>
      <c r="AX27" s="166">
        <f t="array" ref="AX27">IFERROR(IF(ROW()-16&lt;NoRowsBudget, IF($J27="Profit Margin",SUM(AX$16:AX26)*ProfitMargin,IF($J27="VAT",SUM(AX$16:AX26)*VAT,IF(Budget_period="Monthly",SUMIFS(INDIRECT(AX$8),DetailBudgetWPs_Aleph,IF($J27 = "No Work Package", "", $J27),DetailBudgetCategory_Aleph,$I27),IF(Budget_period="Quarterly",SUMIFS(INDIRECT(AX$9),DetailBudgetWPs_Aleph,IF($J27 = "No Work Package", "", $J27),DetailBudgetCategory_Aleph,$I27),IF(Budget_period="Annually",SUMIFS(INDIRECT(AX$10),DetailBudgetWPs_Aleph,IF($J27 = "No Work Package", "", $J27),DetailBudgetCategory_Aleph,$I27),""))))) / AX$6 * AX$7, 0), 0)</f>
        <v>0</v>
      </c>
      <c r="AY27" s="166">
        <f t="array" ref="AY27">IFERROR(IF(ROW()-16&lt;NoRowsBudget, IF($J27="Profit Margin",SUM(AY$16:AY26)*ProfitMargin,IF($J27="VAT",SUM(AY$16:AY26)*VAT,IF(Budget_period="Monthly",SUMIFS(INDIRECT(AY$8),DetailBudgetWPs_Aleph,IF($J27 = "No Work Package", "", $J27),DetailBudgetCategory_Aleph,$I27),IF(Budget_period="Quarterly",SUMIFS(INDIRECT(AY$9),DetailBudgetWPs_Aleph,IF($J27 = "No Work Package", "", $J27),DetailBudgetCategory_Aleph,$I27),IF(Budget_period="Annually",SUMIFS(INDIRECT(AY$10),DetailBudgetWPs_Aleph,IF($J27 = "No Work Package", "", $J27),DetailBudgetCategory_Aleph,$I27),""))))) / AY$6 * AY$7, 0), 0)</f>
        <v>0</v>
      </c>
      <c r="AZ27" s="166">
        <f t="array" ref="AZ27">IFERROR(IF(ROW()-16&lt;NoRowsBudget, IF($J27="Profit Margin",SUM(AZ$16:AZ26)*ProfitMargin,IF($J27="VAT",SUM(AZ$16:AZ26)*VAT,IF(Budget_period="Monthly",SUMIFS(INDIRECT(AZ$8),DetailBudgetWPs_Aleph,IF($J27 = "No Work Package", "", $J27),DetailBudgetCategory_Aleph,$I27),IF(Budget_period="Quarterly",SUMIFS(INDIRECT(AZ$9),DetailBudgetWPs_Aleph,IF($J27 = "No Work Package", "", $J27),DetailBudgetCategory_Aleph,$I27),IF(Budget_period="Annually",SUMIFS(INDIRECT(AZ$10),DetailBudgetWPs_Aleph,IF($J27 = "No Work Package", "", $J27),DetailBudgetCategory_Aleph,$I27),""))))) / AZ$6 * AZ$7, 0), 0)</f>
        <v>0</v>
      </c>
      <c r="BA27" s="166">
        <f t="array" ref="BA27">IFERROR(IF(ROW()-16&lt;NoRowsBudget, IF($J27="Profit Margin",SUM(BA$16:BA26)*ProfitMargin,IF($J27="VAT",SUM(BA$16:BA26)*VAT,IF(Budget_period="Monthly",SUMIFS(INDIRECT(BA$8),DetailBudgetWPs_Aleph,IF($J27 = "No Work Package", "", $J27),DetailBudgetCategory_Aleph,$I27),IF(Budget_period="Quarterly",SUMIFS(INDIRECT(BA$9),DetailBudgetWPs_Aleph,IF($J27 = "No Work Package", "", $J27),DetailBudgetCategory_Aleph,$I27),IF(Budget_period="Annually",SUMIFS(INDIRECT(BA$10),DetailBudgetWPs_Aleph,IF($J27 = "No Work Package", "", $J27),DetailBudgetCategory_Aleph,$I27),""))))) / BA$6 * BA$7, 0), 0)</f>
        <v>0</v>
      </c>
      <c r="BB27" s="166">
        <f t="array" ref="BB27">IFERROR(IF(ROW()-16&lt;NoRowsBudget, IF($J27="Profit Margin",SUM(BB$16:BB26)*ProfitMargin,IF($J27="VAT",SUM(BB$16:BB26)*VAT,IF(Budget_period="Monthly",SUMIFS(INDIRECT(BB$8),DetailBudgetWPs_Aleph,IF($J27 = "No Work Package", "", $J27),DetailBudgetCategory_Aleph,$I27),IF(Budget_period="Quarterly",SUMIFS(INDIRECT(BB$9),DetailBudgetWPs_Aleph,IF($J27 = "No Work Package", "", $J27),DetailBudgetCategory_Aleph,$I27),IF(Budget_period="Annually",SUMIFS(INDIRECT(BB$10),DetailBudgetWPs_Aleph,IF($J27 = "No Work Package", "", $J27),DetailBudgetCategory_Aleph,$I27),""))))) / BB$6 * BB$7, 0), 0)</f>
        <v>0</v>
      </c>
      <c r="BC27" s="166">
        <f t="array" ref="BC27">IFERROR(IF(ROW()-16&lt;NoRowsBudget, IF($J27="Profit Margin",SUM(BC$16:BC26)*ProfitMargin,IF($J27="VAT",SUM(BC$16:BC26)*VAT,IF(Budget_period="Monthly",SUMIFS(INDIRECT(BC$8),DetailBudgetWPs_Aleph,IF($J27 = "No Work Package", "", $J27),DetailBudgetCategory_Aleph,$I27),IF(Budget_period="Quarterly",SUMIFS(INDIRECT(BC$9),DetailBudgetWPs_Aleph,IF($J27 = "No Work Package", "", $J27),DetailBudgetCategory_Aleph,$I27),IF(Budget_period="Annually",SUMIFS(INDIRECT(BC$10),DetailBudgetWPs_Aleph,IF($J27 = "No Work Package", "", $J27),DetailBudgetCategory_Aleph,$I27),""))))) / BC$6 * BC$7, 0), 0)</f>
        <v>0</v>
      </c>
      <c r="BD27" s="166">
        <f t="array" ref="BD27">IFERROR(IF(ROW()-16&lt;NoRowsBudget, IF($J27="Profit Margin",SUM(BD$16:BD26)*ProfitMargin,IF($J27="VAT",SUM(BD$16:BD26)*VAT,IF(Budget_period="Monthly",SUMIFS(INDIRECT(BD$8),DetailBudgetWPs_Aleph,IF($J27 = "No Work Package", "", $J27),DetailBudgetCategory_Aleph,$I27),IF(Budget_period="Quarterly",SUMIFS(INDIRECT(BD$9),DetailBudgetWPs_Aleph,IF($J27 = "No Work Package", "", $J27),DetailBudgetCategory_Aleph,$I27),IF(Budget_period="Annually",SUMIFS(INDIRECT(BD$10),DetailBudgetWPs_Aleph,IF($J27 = "No Work Package", "", $J27),DetailBudgetCategory_Aleph,$I27),""))))) / BD$6 * BD$7, 0), 0)</f>
        <v>0</v>
      </c>
      <c r="BE27" s="166">
        <f t="array" ref="BE27">IFERROR(IF(ROW()-16&lt;NoRowsBudget, IF($J27="Profit Margin",SUM(BE$16:BE26)*ProfitMargin,IF($J27="VAT",SUM(BE$16:BE26)*VAT,IF(Budget_period="Monthly",SUMIFS(INDIRECT(BE$8),DetailBudgetWPs_Aleph,IF($J27 = "No Work Package", "", $J27),DetailBudgetCategory_Aleph,$I27),IF(Budget_period="Quarterly",SUMIFS(INDIRECT(BE$9),DetailBudgetWPs_Aleph,IF($J27 = "No Work Package", "", $J27),DetailBudgetCategory_Aleph,$I27),IF(Budget_period="Annually",SUMIFS(INDIRECT(BE$10),DetailBudgetWPs_Aleph,IF($J27 = "No Work Package", "", $J27),DetailBudgetCategory_Aleph,$I27),""))))) / BE$6 * BE$7, 0), 0)</f>
        <v>0</v>
      </c>
      <c r="BF27" s="166">
        <f t="array" ref="BF27">IFERROR(IF(ROW()-16&lt;NoRowsBudget, IF($J27="Profit Margin",SUM(BF$16:BF26)*ProfitMargin,IF($J27="VAT",SUM(BF$16:BF26)*VAT,IF(Budget_period="Monthly",SUMIFS(INDIRECT(BF$8),DetailBudgetWPs_Aleph,IF($J27 = "No Work Package", "", $J27),DetailBudgetCategory_Aleph,$I27),IF(Budget_period="Quarterly",SUMIFS(INDIRECT(BF$9),DetailBudgetWPs_Aleph,IF($J27 = "No Work Package", "", $J27),DetailBudgetCategory_Aleph,$I27),IF(Budget_period="Annually",SUMIFS(INDIRECT(BF$10),DetailBudgetWPs_Aleph,IF($J27 = "No Work Package", "", $J27),DetailBudgetCategory_Aleph,$I27),""))))) / BF$6 * BF$7, 0), 0)</f>
        <v>0</v>
      </c>
      <c r="BG27" s="166">
        <f t="array" ref="BG27">IFERROR(IF(ROW()-16&lt;NoRowsBudget, IF($J27="Profit Margin",SUM(BG$16:BG26)*ProfitMargin,IF($J27="VAT",SUM(BG$16:BG26)*VAT,IF(Budget_period="Monthly",SUMIFS(INDIRECT(BG$8),DetailBudgetWPs_Aleph,IF($J27 = "No Work Package", "", $J27),DetailBudgetCategory_Aleph,$I27),IF(Budget_period="Quarterly",SUMIFS(INDIRECT(BG$9),DetailBudgetWPs_Aleph,IF($J27 = "No Work Package", "", $J27),DetailBudgetCategory_Aleph,$I27),IF(Budget_period="Annually",SUMIFS(INDIRECT(BG$10),DetailBudgetWPs_Aleph,IF($J27 = "No Work Package", "", $J27),DetailBudgetCategory_Aleph,$I27),""))))) / BG$6 * BG$7, 0), 0)</f>
        <v>0</v>
      </c>
      <c r="BH27" s="166">
        <f t="array" ref="BH27">IFERROR(IF(ROW()-16&lt;NoRowsBudget, IF($J27="Profit Margin",SUM(BH$16:BH26)*ProfitMargin,IF($J27="VAT",SUM(BH$16:BH26)*VAT,IF(Budget_period="Monthly",SUMIFS(INDIRECT(BH$8),DetailBudgetWPs_Aleph,IF($J27 = "No Work Package", "", $J27),DetailBudgetCategory_Aleph,$I27),IF(Budget_period="Quarterly",SUMIFS(INDIRECT(BH$9),DetailBudgetWPs_Aleph,IF($J27 = "No Work Package", "", $J27),DetailBudgetCategory_Aleph,$I27),IF(Budget_period="Annually",SUMIFS(INDIRECT(BH$10),DetailBudgetWPs_Aleph,IF($J27 = "No Work Package", "", $J27),DetailBudgetCategory_Aleph,$I27),""))))) / BH$6 * BH$7, 0), 0)</f>
        <v>0</v>
      </c>
      <c r="BI27" s="166">
        <f t="array" ref="BI27">IFERROR(IF(ROW()-16&lt;NoRowsBudget, IF($J27="Profit Margin",SUM(BI$16:BI26)*ProfitMargin,IF($J27="VAT",SUM(BI$16:BI26)*VAT,IF(Budget_period="Monthly",SUMIFS(INDIRECT(BI$8),DetailBudgetWPs_Aleph,IF($J27 = "No Work Package", "", $J27),DetailBudgetCategory_Aleph,$I27),IF(Budget_period="Quarterly",SUMIFS(INDIRECT(BI$9),DetailBudgetWPs_Aleph,IF($J27 = "No Work Package", "", $J27),DetailBudgetCategory_Aleph,$I27),IF(Budget_period="Annually",SUMIFS(INDIRECT(BI$10),DetailBudgetWPs_Aleph,IF($J27 = "No Work Package", "", $J27),DetailBudgetCategory_Aleph,$I27),""))))) / BI$6 * BI$7, 0), 0)</f>
        <v>0</v>
      </c>
      <c r="BJ27" s="166">
        <f t="array" ref="BJ27">IFERROR(IF(ROW()-16&lt;NoRowsBudget, IF($J27="Profit Margin",SUM(BJ$16:BJ26)*ProfitMargin,IF($J27="VAT",SUM(BJ$16:BJ26)*VAT,IF(Budget_period="Monthly",SUMIFS(INDIRECT(BJ$8),DetailBudgetWPs_Aleph,IF($J27 = "No Work Package", "", $J27),DetailBudgetCategory_Aleph,$I27),IF(Budget_period="Quarterly",SUMIFS(INDIRECT(BJ$9),DetailBudgetWPs_Aleph,IF($J27 = "No Work Package", "", $J27),DetailBudgetCategory_Aleph,$I27),IF(Budget_period="Annually",SUMIFS(INDIRECT(BJ$10),DetailBudgetWPs_Aleph,IF($J27 = "No Work Package", "", $J27),DetailBudgetCategory_Aleph,$I27),""))))) / BJ$6 * BJ$7, 0), 0)</f>
        <v>0</v>
      </c>
      <c r="BK27" s="166">
        <f t="array" ref="BK27">IFERROR(IF(ROW()-16&lt;NoRowsBudget, IF($J27="Profit Margin",SUM(BK$16:BK26)*ProfitMargin,IF($J27="VAT",SUM(BK$16:BK26)*VAT,IF(Budget_period="Monthly",SUMIFS(INDIRECT(BK$8),DetailBudgetWPs_Aleph,IF($J27 = "No Work Package", "", $J27),DetailBudgetCategory_Aleph,$I27),IF(Budget_period="Quarterly",SUMIFS(INDIRECT(BK$9),DetailBudgetWPs_Aleph,IF($J27 = "No Work Package", "", $J27),DetailBudgetCategory_Aleph,$I27),IF(Budget_period="Annually",SUMIFS(INDIRECT(BK$10),DetailBudgetWPs_Aleph,IF($J27 = "No Work Package", "", $J27),DetailBudgetCategory_Aleph,$I27),""))))) / BK$6 * BK$7, 0), 0)</f>
        <v>0</v>
      </c>
      <c r="BL27" s="166">
        <f t="array" ref="BL27">IFERROR(IF(ROW()-16&lt;NoRowsBudget, IF($J27="Profit Margin",SUM(BL$16:BL26)*ProfitMargin,IF($J27="VAT",SUM(BL$16:BL26)*VAT,IF(Budget_period="Monthly",SUMIFS(INDIRECT(BL$8),DetailBudgetWPs_Aleph,IF($J27 = "No Work Package", "", $J27),DetailBudgetCategory_Aleph,$I27),IF(Budget_period="Quarterly",SUMIFS(INDIRECT(BL$9),DetailBudgetWPs_Aleph,IF($J27 = "No Work Package", "", $J27),DetailBudgetCategory_Aleph,$I27),IF(Budget_period="Annually",SUMIFS(INDIRECT(BL$10),DetailBudgetWPs_Aleph,IF($J27 = "No Work Package", "", $J27),DetailBudgetCategory_Aleph,$I27),""))))) / BL$6 * BL$7, 0), 0)</f>
        <v>0</v>
      </c>
      <c r="BM27" s="166">
        <f t="array" ref="BM27">IFERROR(IF(ROW()-16&lt;NoRowsBudget, IF($J27="Profit Margin",SUM(BM$16:BM26)*ProfitMargin,IF($J27="VAT",SUM(BM$16:BM26)*VAT,IF(Budget_period="Monthly",SUMIFS(INDIRECT(BM$8),DetailBudgetWPs_Aleph,IF($J27 = "No Work Package", "", $J27),DetailBudgetCategory_Aleph,$I27),IF(Budget_period="Quarterly",SUMIFS(INDIRECT(BM$9),DetailBudgetWPs_Aleph,IF($J27 = "No Work Package", "", $J27),DetailBudgetCategory_Aleph,$I27),IF(Budget_period="Annually",SUMIFS(INDIRECT(BM$10),DetailBudgetWPs_Aleph,IF($J27 = "No Work Package", "", $J27),DetailBudgetCategory_Aleph,$I27),""))))) / BM$6 * BM$7, 0), 0)</f>
        <v>0</v>
      </c>
      <c r="BN27" s="166">
        <f t="array" ref="BN27">IFERROR(IF(ROW()-16&lt;NoRowsBudget, IF($J27="Profit Margin",SUM(BN$16:BN26)*ProfitMargin,IF($J27="VAT",SUM(BN$16:BN26)*VAT,IF(Budget_period="Monthly",SUMIFS(INDIRECT(BN$8),DetailBudgetWPs_Aleph,IF($J27 = "No Work Package", "", $J27),DetailBudgetCategory_Aleph,$I27),IF(Budget_period="Quarterly",SUMIFS(INDIRECT(BN$9),DetailBudgetWPs_Aleph,IF($J27 = "No Work Package", "", $J27),DetailBudgetCategory_Aleph,$I27),IF(Budget_period="Annually",SUMIFS(INDIRECT(BN$10),DetailBudgetWPs_Aleph,IF($J27 = "No Work Package", "", $J27),DetailBudgetCategory_Aleph,$I27),""))))) / BN$6 * BN$7, 0), 0)</f>
        <v>0</v>
      </c>
      <c r="BO27" s="166">
        <f t="array" ref="BO27">IFERROR(IF(ROW()-16&lt;NoRowsBudget, IF($J27="Profit Margin",SUM(BO$16:BO26)*ProfitMargin,IF($J27="VAT",SUM(BO$16:BO26)*VAT,IF(Budget_period="Monthly",SUMIFS(INDIRECT(BO$8),DetailBudgetWPs_Aleph,IF($J27 = "No Work Package", "", $J27),DetailBudgetCategory_Aleph,$I27),IF(Budget_period="Quarterly",SUMIFS(INDIRECT(BO$9),DetailBudgetWPs_Aleph,IF($J27 = "No Work Package", "", $J27),DetailBudgetCategory_Aleph,$I27),IF(Budget_period="Annually",SUMIFS(INDIRECT(BO$10),DetailBudgetWPs_Aleph,IF($J27 = "No Work Package", "", $J27),DetailBudgetCategory_Aleph,$I27),""))))) / BO$6 * BO$7, 0), 0)</f>
        <v>0</v>
      </c>
      <c r="BP27" s="166">
        <f t="array" ref="BP27">IFERROR(IF(ROW()-16&lt;NoRowsBudget, IF($J27="Profit Margin",SUM(BP$16:BP26)*ProfitMargin,IF($J27="VAT",SUM(BP$16:BP26)*VAT,IF(Budget_period="Monthly",SUMIFS(INDIRECT(BP$8),DetailBudgetWPs_Aleph,IF($J27 = "No Work Package", "", $J27),DetailBudgetCategory_Aleph,$I27),IF(Budget_period="Quarterly",SUMIFS(INDIRECT(BP$9),DetailBudgetWPs_Aleph,IF($J27 = "No Work Package", "", $J27),DetailBudgetCategory_Aleph,$I27),IF(Budget_period="Annually",SUMIFS(INDIRECT(BP$10),DetailBudgetWPs_Aleph,IF($J27 = "No Work Package", "", $J27),DetailBudgetCategory_Aleph,$I27),""))))) / BP$6 * BP$7, 0), 0)</f>
        <v>0</v>
      </c>
      <c r="BQ27" s="166">
        <f t="array" ref="BQ27">IFERROR(IF(ROW()-16&lt;NoRowsBudget, IF($J27="Profit Margin",SUM(BQ$16:BQ26)*ProfitMargin,IF($J27="VAT",SUM(BQ$16:BQ26)*VAT,IF(Budget_period="Monthly",SUMIFS(INDIRECT(BQ$8),DetailBudgetWPs_Aleph,IF($J27 = "No Work Package", "", $J27),DetailBudgetCategory_Aleph,$I27),IF(Budget_period="Quarterly",SUMIFS(INDIRECT(BQ$9),DetailBudgetWPs_Aleph,IF($J27 = "No Work Package", "", $J27),DetailBudgetCategory_Aleph,$I27),IF(Budget_period="Annually",SUMIFS(INDIRECT(BQ$10),DetailBudgetWPs_Aleph,IF($J27 = "No Work Package", "", $J27),DetailBudgetCategory_Aleph,$I27),""))))) / BQ$6 * BQ$7, 0), 0)</f>
        <v>0</v>
      </c>
      <c r="BR27" s="166">
        <f t="array" ref="BR27">IFERROR(IF(ROW()-16&lt;NoRowsBudget, IF($J27="Profit Margin",SUM(BR$16:BR26)*ProfitMargin,IF($J27="VAT",SUM(BR$16:BR26)*VAT,IF(Budget_period="Monthly",SUMIFS(INDIRECT(BR$8),DetailBudgetWPs_Aleph,IF($J27 = "No Work Package", "", $J27),DetailBudgetCategory_Aleph,$I27),IF(Budget_period="Quarterly",SUMIFS(INDIRECT(BR$9),DetailBudgetWPs_Aleph,IF($J27 = "No Work Package", "", $J27),DetailBudgetCategory_Aleph,$I27),IF(Budget_period="Annually",SUMIFS(INDIRECT(BR$10),DetailBudgetWPs_Aleph,IF($J27 = "No Work Package", "", $J27),DetailBudgetCategory_Aleph,$I27),""))))) / BR$6 * BR$7, 0), 0)</f>
        <v>0</v>
      </c>
      <c r="BS27" s="166">
        <f t="array" ref="BS27">IFERROR(IF(ROW()-16&lt;NoRowsBudget, IF($J27="Profit Margin",SUM(BS$16:BS26)*ProfitMargin,IF($J27="VAT",SUM(BS$16:BS26)*VAT,IF(Budget_period="Monthly",SUMIFS(INDIRECT(BS$8),DetailBudgetWPs_Aleph,IF($J27 = "No Work Package", "", $J27),DetailBudgetCategory_Aleph,$I27),IF(Budget_period="Quarterly",SUMIFS(INDIRECT(BS$9),DetailBudgetWPs_Aleph,IF($J27 = "No Work Package", "", $J27),DetailBudgetCategory_Aleph,$I27),IF(Budget_period="Annually",SUMIFS(INDIRECT(BS$10),DetailBudgetWPs_Aleph,IF($J27 = "No Work Package", "", $J27),DetailBudgetCategory_Aleph,$I27),""))))) / BS$6 * BS$7, 0), 0)</f>
        <v>0</v>
      </c>
    </row>
    <row r="28" ht="15.75" customHeight="1">
      <c r="A28" s="114"/>
      <c r="B28" s="15" t="str">
        <f>IF(ROW()-16&lt;NoRowsBudget,OrgName,"")</f>
        <v/>
      </c>
      <c r="C28" s="15" t="str">
        <f>IF(ROW()-16&lt;NoRowsBudget,ProjectName,"")</f>
        <v/>
      </c>
      <c r="D28" s="15" t="str">
        <f>IF(ROW()-16&lt;NoRowsBudget,ProjectRef,"")</f>
        <v/>
      </c>
      <c r="E28" s="15" t="str">
        <f>IF(ROW()-16&lt;NoRowsBudget,ApplicationID,"")</f>
        <v/>
      </c>
      <c r="F28" s="15" t="str">
        <f>IF(ROW()-16&lt;NoRowsBudget,Version,"")</f>
        <v/>
      </c>
      <c r="G28" s="164" t="str">
        <f>IF(ROW()-16&lt;NoRowsBudget,StartDate,"")</f>
        <v/>
      </c>
      <c r="H28" s="164" t="str">
        <f>IF(ROW()-16&lt;NoRowsBudget,EndDate,"")</f>
        <v/>
      </c>
      <c r="I28" s="15" t="str">
        <f t="array" ref="I28">IF(ROW()-16&lt;(NoRowsBudget-3),INDEX(CostCategories,CEILING((ROW()-15)/NoWPs,1)),IF(ROW()-16=NoRowsBudget-3,"Overheads",IF(ROW()-16=NoRowsBudget-2,"Profit Margin",IF(ROW()-16=NoRowsBudget-1,"VAT",""))))</f>
        <v/>
      </c>
      <c r="J28" s="15" t="str">
        <f t="array" ref="J28">IF(ROW()-16&lt;NoRowsBudget-3,INDEX(WPUnique,,MOD(ROW()-16,NoWPs)+1),IF(ROW()-16=NoRowsBudget-3,"Overheads",IF(ROW()-16=NoRowsBudget-2,"Profit Margin",IF(ROW()-16=NoRowsBudget-1,"VAT",""))))</f>
        <v/>
      </c>
      <c r="K28" s="172" t="str">
        <f>IFERROR(IF(OR($J28="Indirect Cost",$J28="VAT",$J28="Profit Margin"),"",VLOOKUP(J28,'1. Basic Info'!$B$40:$C$52,2,FALSE)),BudgetExport!J28)</f>
        <v/>
      </c>
      <c r="L28" s="166">
        <f t="array" ref="L28">IFERROR(IF(ROW()-16&lt;NoRowsBudget, IF($J28="Profit Margin",SUM(L$16:L27)*ProfitMargin,IF($J28="VAT",SUM(L$16:L27)*VAT,IF(Budget_period="Monthly",SUMIFS(INDIRECT(L$8),DetailBudgetWPs_Aleph,IF($J28 = "No Work Package", "", $J28),DetailBudgetCategory_Aleph,$I28),IF(Budget_period="Quarterly",SUMIFS(INDIRECT(L$9),DetailBudgetWPs_Aleph,IF($J28 = "No Work Package", "", $J28),DetailBudgetCategory_Aleph,$I28),IF(Budget_period="Annually",SUMIFS(INDIRECT(L$10),DetailBudgetWPs_Aleph,IF($J28 = "No Work Package", "", $J28),DetailBudgetCategory_Aleph,$I28),""))))) / L$6 * L$7, 0), 0)</f>
        <v>0</v>
      </c>
      <c r="M28" s="166">
        <f t="array" ref="M28">IFERROR(IF(ROW()-16&lt;NoRowsBudget, IF($J28="Profit Margin",SUM(M$16:M27)*ProfitMargin,IF($J28="VAT",SUM(M$16:M27)*VAT,IF(Budget_period="Monthly",SUMIFS(INDIRECT(M$8),DetailBudgetWPs_Aleph,IF($J28 = "No Work Package", "", $J28),DetailBudgetCategory_Aleph,$I28),IF(Budget_period="Quarterly",SUMIFS(INDIRECT(M$9),DetailBudgetWPs_Aleph,IF($J28 = "No Work Package", "", $J28),DetailBudgetCategory_Aleph,$I28),IF(Budget_period="Annually",SUMIFS(INDIRECT(M$10),DetailBudgetWPs_Aleph,IF($J28 = "No Work Package", "", $J28),DetailBudgetCategory_Aleph,$I28),""))))) / M$6 * M$7, 0), 0)</f>
        <v>0</v>
      </c>
      <c r="N28" s="166">
        <f t="array" ref="N28">IFERROR(IF(ROW()-16&lt;NoRowsBudget, IF($J28="Profit Margin",SUM(N$16:N27)*ProfitMargin,IF($J28="VAT",SUM(N$16:N27)*VAT,IF(Budget_period="Monthly",SUMIFS(INDIRECT(N$8),DetailBudgetWPs_Aleph,IF($J28 = "No Work Package", "", $J28),DetailBudgetCategory_Aleph,$I28),IF(Budget_period="Quarterly",SUMIFS(INDIRECT(N$9),DetailBudgetWPs_Aleph,IF($J28 = "No Work Package", "", $J28),DetailBudgetCategory_Aleph,$I28),IF(Budget_period="Annually",SUMIFS(INDIRECT(N$10),DetailBudgetWPs_Aleph,IF($J28 = "No Work Package", "", $J28),DetailBudgetCategory_Aleph,$I28),""))))) / N$6 * N$7, 0), 0)</f>
        <v>0</v>
      </c>
      <c r="O28" s="166">
        <f t="array" ref="O28">IFERROR(IF(ROW()-16&lt;NoRowsBudget, IF($J28="Profit Margin",SUM(O$16:O27)*ProfitMargin,IF($J28="VAT",SUM(O$16:O27)*VAT,IF(Budget_period="Monthly",SUMIFS(INDIRECT(O$8),DetailBudgetWPs_Aleph,IF($J28 = "No Work Package", "", $J28),DetailBudgetCategory_Aleph,$I28),IF(Budget_period="Quarterly",SUMIFS(INDIRECT(O$9),DetailBudgetWPs_Aleph,IF($J28 = "No Work Package", "", $J28),DetailBudgetCategory_Aleph,$I28),IF(Budget_period="Annually",SUMIFS(INDIRECT(O$10),DetailBudgetWPs_Aleph,IF($J28 = "No Work Package", "", $J28),DetailBudgetCategory_Aleph,$I28),""))))) / O$6 * O$7, 0), 0)</f>
        <v>0</v>
      </c>
      <c r="P28" s="166">
        <f t="array" ref="P28">IFERROR(IF(ROW()-16&lt;NoRowsBudget, IF($J28="Profit Margin",SUM(P$16:P27)*ProfitMargin,IF($J28="VAT",SUM(P$16:P27)*VAT,IF(Budget_period="Monthly",SUMIFS(INDIRECT(P$8),DetailBudgetWPs_Aleph,IF($J28 = "No Work Package", "", $J28),DetailBudgetCategory_Aleph,$I28),IF(Budget_period="Quarterly",SUMIFS(INDIRECT(P$9),DetailBudgetWPs_Aleph,IF($J28 = "No Work Package", "", $J28),DetailBudgetCategory_Aleph,$I28),IF(Budget_period="Annually",SUMIFS(INDIRECT(P$10),DetailBudgetWPs_Aleph,IF($J28 = "No Work Package", "", $J28),DetailBudgetCategory_Aleph,$I28),""))))) / P$6 * P$7, 0), 0)</f>
        <v>0</v>
      </c>
      <c r="Q28" s="166">
        <f t="array" ref="Q28">IFERROR(IF(ROW()-16&lt;NoRowsBudget, IF($J28="Profit Margin",SUM(Q$16:Q27)*ProfitMargin,IF($J28="VAT",SUM(Q$16:Q27)*VAT,IF(Budget_period="Monthly",SUMIFS(INDIRECT(Q$8),DetailBudgetWPs_Aleph,IF($J28 = "No Work Package", "", $J28),DetailBudgetCategory_Aleph,$I28),IF(Budget_period="Quarterly",SUMIFS(INDIRECT(Q$9),DetailBudgetWPs_Aleph,IF($J28 = "No Work Package", "", $J28),DetailBudgetCategory_Aleph,$I28),IF(Budget_period="Annually",SUMIFS(INDIRECT(Q$10),DetailBudgetWPs_Aleph,IF($J28 = "No Work Package", "", $J28),DetailBudgetCategory_Aleph,$I28),""))))) / Q$6 * Q$7, 0), 0)</f>
        <v>0</v>
      </c>
      <c r="R28" s="166">
        <f t="array" ref="R28">IFERROR(IF(ROW()-16&lt;NoRowsBudget, IF($J28="Profit Margin",SUM(R$16:R27)*ProfitMargin,IF($J28="VAT",SUM(R$16:R27)*VAT,IF(Budget_period="Monthly",SUMIFS(INDIRECT(R$8),DetailBudgetWPs_Aleph,IF($J28 = "No Work Package", "", $J28),DetailBudgetCategory_Aleph,$I28),IF(Budget_period="Quarterly",SUMIFS(INDIRECT(R$9),DetailBudgetWPs_Aleph,IF($J28 = "No Work Package", "", $J28),DetailBudgetCategory_Aleph,$I28),IF(Budget_period="Annually",SUMIFS(INDIRECT(R$10),DetailBudgetWPs_Aleph,IF($J28 = "No Work Package", "", $J28),DetailBudgetCategory_Aleph,$I28),""))))) / R$6 * R$7, 0), 0)</f>
        <v>0</v>
      </c>
      <c r="S28" s="166">
        <f t="array" ref="S28">IFERROR(IF(ROW()-16&lt;NoRowsBudget, IF($J28="Profit Margin",SUM(S$16:S27)*ProfitMargin,IF($J28="VAT",SUM(S$16:S27)*VAT,IF(Budget_period="Monthly",SUMIFS(INDIRECT(S$8),DetailBudgetWPs_Aleph,IF($J28 = "No Work Package", "", $J28),DetailBudgetCategory_Aleph,$I28),IF(Budget_period="Quarterly",SUMIFS(INDIRECT(S$9),DetailBudgetWPs_Aleph,IF($J28 = "No Work Package", "", $J28),DetailBudgetCategory_Aleph,$I28),IF(Budget_period="Annually",SUMIFS(INDIRECT(S$10),DetailBudgetWPs_Aleph,IF($J28 = "No Work Package", "", $J28),DetailBudgetCategory_Aleph,$I28),""))))) / S$6 * S$7, 0), 0)</f>
        <v>0</v>
      </c>
      <c r="T28" s="166">
        <f t="array" ref="T28">IFERROR(IF(ROW()-16&lt;NoRowsBudget, IF($J28="Profit Margin",SUM(T$16:T27)*ProfitMargin,IF($J28="VAT",SUM(T$16:T27)*VAT,IF(Budget_period="Monthly",SUMIFS(INDIRECT(T$8),DetailBudgetWPs_Aleph,IF($J28 = "No Work Package", "", $J28),DetailBudgetCategory_Aleph,$I28),IF(Budget_period="Quarterly",SUMIFS(INDIRECT(T$9),DetailBudgetWPs_Aleph,IF($J28 = "No Work Package", "", $J28),DetailBudgetCategory_Aleph,$I28),IF(Budget_period="Annually",SUMIFS(INDIRECT(T$10),DetailBudgetWPs_Aleph,IF($J28 = "No Work Package", "", $J28),DetailBudgetCategory_Aleph,$I28),""))))) / T$6 * T$7, 0), 0)</f>
        <v>0</v>
      </c>
      <c r="U28" s="166">
        <f t="array" ref="U28">IFERROR(IF(ROW()-16&lt;NoRowsBudget, IF($J28="Profit Margin",SUM(U$16:U27)*ProfitMargin,IF($J28="VAT",SUM(U$16:U27)*VAT,IF(Budget_period="Monthly",SUMIFS(INDIRECT(U$8),DetailBudgetWPs_Aleph,IF($J28 = "No Work Package", "", $J28),DetailBudgetCategory_Aleph,$I28),IF(Budget_period="Quarterly",SUMIFS(INDIRECT(U$9),DetailBudgetWPs_Aleph,IF($J28 = "No Work Package", "", $J28),DetailBudgetCategory_Aleph,$I28),IF(Budget_period="Annually",SUMIFS(INDIRECT(U$10),DetailBudgetWPs_Aleph,IF($J28 = "No Work Package", "", $J28),DetailBudgetCategory_Aleph,$I28),""))))) / U$6 * U$7, 0), 0)</f>
        <v>0</v>
      </c>
      <c r="V28" s="166">
        <f t="array" ref="V28">IFERROR(IF(ROW()-16&lt;NoRowsBudget, IF($J28="Profit Margin",SUM(V$16:V27)*ProfitMargin,IF($J28="VAT",SUM(V$16:V27)*VAT,IF(Budget_period="Monthly",SUMIFS(INDIRECT(V$8),DetailBudgetWPs_Aleph,IF($J28 = "No Work Package", "", $J28),DetailBudgetCategory_Aleph,$I28),IF(Budget_period="Quarterly",SUMIFS(INDIRECT(V$9),DetailBudgetWPs_Aleph,IF($J28 = "No Work Package", "", $J28),DetailBudgetCategory_Aleph,$I28),IF(Budget_period="Annually",SUMIFS(INDIRECT(V$10),DetailBudgetWPs_Aleph,IF($J28 = "No Work Package", "", $J28),DetailBudgetCategory_Aleph,$I28),""))))) / V$6 * V$7, 0), 0)</f>
        <v>0</v>
      </c>
      <c r="W28" s="166">
        <f t="array" ref="W28">IFERROR(IF(ROW()-16&lt;NoRowsBudget, IF($J28="Profit Margin",SUM(W$16:W27)*ProfitMargin,IF($J28="VAT",SUM(W$16:W27)*VAT,IF(Budget_period="Monthly",SUMIFS(INDIRECT(W$8),DetailBudgetWPs_Aleph,IF($J28 = "No Work Package", "", $J28),DetailBudgetCategory_Aleph,$I28),IF(Budget_period="Quarterly",SUMIFS(INDIRECT(W$9),DetailBudgetWPs_Aleph,IF($J28 = "No Work Package", "", $J28),DetailBudgetCategory_Aleph,$I28),IF(Budget_period="Annually",SUMIFS(INDIRECT(W$10),DetailBudgetWPs_Aleph,IF($J28 = "No Work Package", "", $J28),DetailBudgetCategory_Aleph,$I28),""))))) / W$6 * W$7, 0), 0)</f>
        <v>0</v>
      </c>
      <c r="X28" s="166">
        <f t="array" ref="X28">IFERROR(IF(ROW()-16&lt;NoRowsBudget, IF($J28="Profit Margin",SUM(X$16:X27)*ProfitMargin,IF($J28="VAT",SUM(X$16:X27)*VAT,IF(Budget_period="Monthly",SUMIFS(INDIRECT(X$8),DetailBudgetWPs_Aleph,IF($J28 = "No Work Package", "", $J28),DetailBudgetCategory_Aleph,$I28),IF(Budget_period="Quarterly",SUMIFS(INDIRECT(X$9),DetailBudgetWPs_Aleph,IF($J28 = "No Work Package", "", $J28),DetailBudgetCategory_Aleph,$I28),IF(Budget_period="Annually",SUMIFS(INDIRECT(X$10),DetailBudgetWPs_Aleph,IF($J28 = "No Work Package", "", $J28),DetailBudgetCategory_Aleph,$I28),""))))) / X$6 * X$7, 0), 0)</f>
        <v>0</v>
      </c>
      <c r="Y28" s="166">
        <f t="array" ref="Y28">IFERROR(IF(ROW()-16&lt;NoRowsBudget, IF($J28="Profit Margin",SUM(Y$16:Y27)*ProfitMargin,IF($J28="VAT",SUM(Y$16:Y27)*VAT,IF(Budget_period="Monthly",SUMIFS(INDIRECT(Y$8),DetailBudgetWPs_Aleph,IF($J28 = "No Work Package", "", $J28),DetailBudgetCategory_Aleph,$I28),IF(Budget_period="Quarterly",SUMIFS(INDIRECT(Y$9),DetailBudgetWPs_Aleph,IF($J28 = "No Work Package", "", $J28),DetailBudgetCategory_Aleph,$I28),IF(Budget_period="Annually",SUMIFS(INDIRECT(Y$10),DetailBudgetWPs_Aleph,IF($J28 = "No Work Package", "", $J28),DetailBudgetCategory_Aleph,$I28),""))))) / Y$6 * Y$7, 0), 0)</f>
        <v>0</v>
      </c>
      <c r="Z28" s="166">
        <f t="array" ref="Z28">IFERROR(IF(ROW()-16&lt;NoRowsBudget, IF($J28="Profit Margin",SUM(Z$16:Z27)*ProfitMargin,IF($J28="VAT",SUM(Z$16:Z27)*VAT,IF(Budget_period="Monthly",SUMIFS(INDIRECT(Z$8),DetailBudgetWPs_Aleph,IF($J28 = "No Work Package", "", $J28),DetailBudgetCategory_Aleph,$I28),IF(Budget_period="Quarterly",SUMIFS(INDIRECT(Z$9),DetailBudgetWPs_Aleph,IF($J28 = "No Work Package", "", $J28),DetailBudgetCategory_Aleph,$I28),IF(Budget_period="Annually",SUMIFS(INDIRECT(Z$10),DetailBudgetWPs_Aleph,IF($J28 = "No Work Package", "", $J28),DetailBudgetCategory_Aleph,$I28),""))))) / Z$6 * Z$7, 0), 0)</f>
        <v>0</v>
      </c>
      <c r="AA28" s="166">
        <f t="array" ref="AA28">IFERROR(IF(ROW()-16&lt;NoRowsBudget, IF($J28="Profit Margin",SUM(AA$16:AA27)*ProfitMargin,IF($J28="VAT",SUM(AA$16:AA27)*VAT,IF(Budget_period="Monthly",SUMIFS(INDIRECT(AA$8),DetailBudgetWPs_Aleph,IF($J28 = "No Work Package", "", $J28),DetailBudgetCategory_Aleph,$I28),IF(Budget_period="Quarterly",SUMIFS(INDIRECT(AA$9),DetailBudgetWPs_Aleph,IF($J28 = "No Work Package", "", $J28),DetailBudgetCategory_Aleph,$I28),IF(Budget_period="Annually",SUMIFS(INDIRECT(AA$10),DetailBudgetWPs_Aleph,IF($J28 = "No Work Package", "", $J28),DetailBudgetCategory_Aleph,$I28),""))))) / AA$6 * AA$7, 0), 0)</f>
        <v>0</v>
      </c>
      <c r="AB28" s="166">
        <f t="array" ref="AB28">IFERROR(IF(ROW()-16&lt;NoRowsBudget, IF($J28="Profit Margin",SUM(AB$16:AB27)*ProfitMargin,IF($J28="VAT",SUM(AB$16:AB27)*VAT,IF(Budget_period="Monthly",SUMIFS(INDIRECT(AB$8),DetailBudgetWPs_Aleph,IF($J28 = "No Work Package", "", $J28),DetailBudgetCategory_Aleph,$I28),IF(Budget_period="Quarterly",SUMIFS(INDIRECT(AB$9),DetailBudgetWPs_Aleph,IF($J28 = "No Work Package", "", $J28),DetailBudgetCategory_Aleph,$I28),IF(Budget_period="Annually",SUMIFS(INDIRECT(AB$10),DetailBudgetWPs_Aleph,IF($J28 = "No Work Package", "", $J28),DetailBudgetCategory_Aleph,$I28),""))))) / AB$6 * AB$7, 0), 0)</f>
        <v>0</v>
      </c>
      <c r="AC28" s="166">
        <f t="array" ref="AC28">IFERROR(IF(ROW()-16&lt;NoRowsBudget, IF($J28="Profit Margin",SUM(AC$16:AC27)*ProfitMargin,IF($J28="VAT",SUM(AC$16:AC27)*VAT,IF(Budget_period="Monthly",SUMIFS(INDIRECT(AC$8),DetailBudgetWPs_Aleph,IF($J28 = "No Work Package", "", $J28),DetailBudgetCategory_Aleph,$I28),IF(Budget_period="Quarterly",SUMIFS(INDIRECT(AC$9),DetailBudgetWPs_Aleph,IF($J28 = "No Work Package", "", $J28),DetailBudgetCategory_Aleph,$I28),IF(Budget_period="Annually",SUMIFS(INDIRECT(AC$10),DetailBudgetWPs_Aleph,IF($J28 = "No Work Package", "", $J28),DetailBudgetCategory_Aleph,$I28),""))))) / AC$6 * AC$7, 0), 0)</f>
        <v>0</v>
      </c>
      <c r="AD28" s="166">
        <f t="array" ref="AD28">IFERROR(IF(ROW()-16&lt;NoRowsBudget, IF($J28="Profit Margin",SUM(AD$16:AD27)*ProfitMargin,IF($J28="VAT",SUM(AD$16:AD27)*VAT,IF(Budget_period="Monthly",SUMIFS(INDIRECT(AD$8),DetailBudgetWPs_Aleph,IF($J28 = "No Work Package", "", $J28),DetailBudgetCategory_Aleph,$I28),IF(Budget_period="Quarterly",SUMIFS(INDIRECT(AD$9),DetailBudgetWPs_Aleph,IF($J28 = "No Work Package", "", $J28),DetailBudgetCategory_Aleph,$I28),IF(Budget_period="Annually",SUMIFS(INDIRECT(AD$10),DetailBudgetWPs_Aleph,IF($J28 = "No Work Package", "", $J28),DetailBudgetCategory_Aleph,$I28),""))))) / AD$6 * AD$7, 0), 0)</f>
        <v>0</v>
      </c>
      <c r="AE28" s="166">
        <f t="array" ref="AE28">IFERROR(IF(ROW()-16&lt;NoRowsBudget, IF($J28="Profit Margin",SUM(AE$16:AE27)*ProfitMargin,IF($J28="VAT",SUM(AE$16:AE27)*VAT,IF(Budget_period="Monthly",SUMIFS(INDIRECT(AE$8),DetailBudgetWPs_Aleph,IF($J28 = "No Work Package", "", $J28),DetailBudgetCategory_Aleph,$I28),IF(Budget_period="Quarterly",SUMIFS(INDIRECT(AE$9),DetailBudgetWPs_Aleph,IF($J28 = "No Work Package", "", $J28),DetailBudgetCategory_Aleph,$I28),IF(Budget_period="Annually",SUMIFS(INDIRECT(AE$10),DetailBudgetWPs_Aleph,IF($J28 = "No Work Package", "", $J28),DetailBudgetCategory_Aleph,$I28),""))))) / AE$6 * AE$7, 0), 0)</f>
        <v>0</v>
      </c>
      <c r="AF28" s="166">
        <f t="array" ref="AF28">IFERROR(IF(ROW()-16&lt;NoRowsBudget, IF($J28="Profit Margin",SUM(AF$16:AF27)*ProfitMargin,IF($J28="VAT",SUM(AF$16:AF27)*VAT,IF(Budget_period="Monthly",SUMIFS(INDIRECT(AF$8),DetailBudgetWPs_Aleph,IF($J28 = "No Work Package", "", $J28),DetailBudgetCategory_Aleph,$I28),IF(Budget_period="Quarterly",SUMIFS(INDIRECT(AF$9),DetailBudgetWPs_Aleph,IF($J28 = "No Work Package", "", $J28),DetailBudgetCategory_Aleph,$I28),IF(Budget_period="Annually",SUMIFS(INDIRECT(AF$10),DetailBudgetWPs_Aleph,IF($J28 = "No Work Package", "", $J28),DetailBudgetCategory_Aleph,$I28),""))))) / AF$6 * AF$7, 0), 0)</f>
        <v>0</v>
      </c>
      <c r="AG28" s="166">
        <f t="array" ref="AG28">IFERROR(IF(ROW()-16&lt;NoRowsBudget, IF($J28="Profit Margin",SUM(AG$16:AG27)*ProfitMargin,IF($J28="VAT",SUM(AG$16:AG27)*VAT,IF(Budget_period="Monthly",SUMIFS(INDIRECT(AG$8),DetailBudgetWPs_Aleph,IF($J28 = "No Work Package", "", $J28),DetailBudgetCategory_Aleph,$I28),IF(Budget_period="Quarterly",SUMIFS(INDIRECT(AG$9),DetailBudgetWPs_Aleph,IF($J28 = "No Work Package", "", $J28),DetailBudgetCategory_Aleph,$I28),IF(Budget_period="Annually",SUMIFS(INDIRECT(AG$10),DetailBudgetWPs_Aleph,IF($J28 = "No Work Package", "", $J28),DetailBudgetCategory_Aleph,$I28),""))))) / AG$6 * AG$7, 0), 0)</f>
        <v>0</v>
      </c>
      <c r="AH28" s="166">
        <f t="array" ref="AH28">IFERROR(IF(ROW()-16&lt;NoRowsBudget, IF($J28="Profit Margin",SUM(AH$16:AH27)*ProfitMargin,IF($J28="VAT",SUM(AH$16:AH27)*VAT,IF(Budget_period="Monthly",SUMIFS(INDIRECT(AH$8),DetailBudgetWPs_Aleph,IF($J28 = "No Work Package", "", $J28),DetailBudgetCategory_Aleph,$I28),IF(Budget_period="Quarterly",SUMIFS(INDIRECT(AH$9),DetailBudgetWPs_Aleph,IF($J28 = "No Work Package", "", $J28),DetailBudgetCategory_Aleph,$I28),IF(Budget_period="Annually",SUMIFS(INDIRECT(AH$10),DetailBudgetWPs_Aleph,IF($J28 = "No Work Package", "", $J28),DetailBudgetCategory_Aleph,$I28),""))))) / AH$6 * AH$7, 0), 0)</f>
        <v>0</v>
      </c>
      <c r="AI28" s="166">
        <f t="array" ref="AI28">IFERROR(IF(ROW()-16&lt;NoRowsBudget, IF($J28="Profit Margin",SUM(AI$16:AI27)*ProfitMargin,IF($J28="VAT",SUM(AI$16:AI27)*VAT,IF(Budget_period="Monthly",SUMIFS(INDIRECT(AI$8),DetailBudgetWPs_Aleph,IF($J28 = "No Work Package", "", $J28),DetailBudgetCategory_Aleph,$I28),IF(Budget_period="Quarterly",SUMIFS(INDIRECT(AI$9),DetailBudgetWPs_Aleph,IF($J28 = "No Work Package", "", $J28),DetailBudgetCategory_Aleph,$I28),IF(Budget_period="Annually",SUMIFS(INDIRECT(AI$10),DetailBudgetWPs_Aleph,IF($J28 = "No Work Package", "", $J28),DetailBudgetCategory_Aleph,$I28),""))))) / AI$6 * AI$7, 0), 0)</f>
        <v>0</v>
      </c>
      <c r="AJ28" s="166">
        <f t="array" ref="AJ28">IFERROR(IF(ROW()-16&lt;NoRowsBudget, IF($J28="Profit Margin",SUM(AJ$16:AJ27)*ProfitMargin,IF($J28="VAT",SUM(AJ$16:AJ27)*VAT,IF(Budget_period="Monthly",SUMIFS(INDIRECT(AJ$8),DetailBudgetWPs_Aleph,IF($J28 = "No Work Package", "", $J28),DetailBudgetCategory_Aleph,$I28),IF(Budget_period="Quarterly",SUMIFS(INDIRECT(AJ$9),DetailBudgetWPs_Aleph,IF($J28 = "No Work Package", "", $J28),DetailBudgetCategory_Aleph,$I28),IF(Budget_period="Annually",SUMIFS(INDIRECT(AJ$10),DetailBudgetWPs_Aleph,IF($J28 = "No Work Package", "", $J28),DetailBudgetCategory_Aleph,$I28),""))))) / AJ$6 * AJ$7, 0), 0)</f>
        <v>0</v>
      </c>
      <c r="AK28" s="166">
        <f t="array" ref="AK28">IFERROR(IF(ROW()-16&lt;NoRowsBudget, IF($J28="Profit Margin",SUM(AK$16:AK27)*ProfitMargin,IF($J28="VAT",SUM(AK$16:AK27)*VAT,IF(Budget_period="Monthly",SUMIFS(INDIRECT(AK$8),DetailBudgetWPs_Aleph,IF($J28 = "No Work Package", "", $J28),DetailBudgetCategory_Aleph,$I28),IF(Budget_period="Quarterly",SUMIFS(INDIRECT(AK$9),DetailBudgetWPs_Aleph,IF($J28 = "No Work Package", "", $J28),DetailBudgetCategory_Aleph,$I28),IF(Budget_period="Annually",SUMIFS(INDIRECT(AK$10),DetailBudgetWPs_Aleph,IF($J28 = "No Work Package", "", $J28),DetailBudgetCategory_Aleph,$I28),""))))) / AK$6 * AK$7, 0), 0)</f>
        <v>0</v>
      </c>
      <c r="AL28" s="166">
        <f t="array" ref="AL28">IFERROR(IF(ROW()-16&lt;NoRowsBudget, IF($J28="Profit Margin",SUM(AL$16:AL27)*ProfitMargin,IF($J28="VAT",SUM(AL$16:AL27)*VAT,IF(Budget_period="Monthly",SUMIFS(INDIRECT(AL$8),DetailBudgetWPs_Aleph,IF($J28 = "No Work Package", "", $J28),DetailBudgetCategory_Aleph,$I28),IF(Budget_period="Quarterly",SUMIFS(INDIRECT(AL$9),DetailBudgetWPs_Aleph,IF($J28 = "No Work Package", "", $J28),DetailBudgetCategory_Aleph,$I28),IF(Budget_period="Annually",SUMIFS(INDIRECT(AL$10),DetailBudgetWPs_Aleph,IF($J28 = "No Work Package", "", $J28),DetailBudgetCategory_Aleph,$I28),""))))) / AL$6 * AL$7, 0), 0)</f>
        <v>0</v>
      </c>
      <c r="AM28" s="166">
        <f t="array" ref="AM28">IFERROR(IF(ROW()-16&lt;NoRowsBudget, IF($J28="Profit Margin",SUM(AM$16:AM27)*ProfitMargin,IF($J28="VAT",SUM(AM$16:AM27)*VAT,IF(Budget_period="Monthly",SUMIFS(INDIRECT(AM$8),DetailBudgetWPs_Aleph,IF($J28 = "No Work Package", "", $J28),DetailBudgetCategory_Aleph,$I28),IF(Budget_period="Quarterly",SUMIFS(INDIRECT(AM$9),DetailBudgetWPs_Aleph,IF($J28 = "No Work Package", "", $J28),DetailBudgetCategory_Aleph,$I28),IF(Budget_period="Annually",SUMIFS(INDIRECT(AM$10),DetailBudgetWPs_Aleph,IF($J28 = "No Work Package", "", $J28),DetailBudgetCategory_Aleph,$I28),""))))) / AM$6 * AM$7, 0), 0)</f>
        <v>0</v>
      </c>
      <c r="AN28" s="166">
        <f t="array" ref="AN28">IFERROR(IF(ROW()-16&lt;NoRowsBudget, IF($J28="Profit Margin",SUM(AN$16:AN27)*ProfitMargin,IF($J28="VAT",SUM(AN$16:AN27)*VAT,IF(Budget_period="Monthly",SUMIFS(INDIRECT(AN$8),DetailBudgetWPs_Aleph,IF($J28 = "No Work Package", "", $J28),DetailBudgetCategory_Aleph,$I28),IF(Budget_period="Quarterly",SUMIFS(INDIRECT(AN$9),DetailBudgetWPs_Aleph,IF($J28 = "No Work Package", "", $J28),DetailBudgetCategory_Aleph,$I28),IF(Budget_period="Annually",SUMIFS(INDIRECT(AN$10),DetailBudgetWPs_Aleph,IF($J28 = "No Work Package", "", $J28),DetailBudgetCategory_Aleph,$I28),""))))) / AN$6 * AN$7, 0), 0)</f>
        <v>0</v>
      </c>
      <c r="AO28" s="166">
        <f t="array" ref="AO28">IFERROR(IF(ROW()-16&lt;NoRowsBudget, IF($J28="Profit Margin",SUM(AO$16:AO27)*ProfitMargin,IF($J28="VAT",SUM(AO$16:AO27)*VAT,IF(Budget_period="Monthly",SUMIFS(INDIRECT(AO$8),DetailBudgetWPs_Aleph,IF($J28 = "No Work Package", "", $J28),DetailBudgetCategory_Aleph,$I28),IF(Budget_period="Quarterly",SUMIFS(INDIRECT(AO$9),DetailBudgetWPs_Aleph,IF($J28 = "No Work Package", "", $J28),DetailBudgetCategory_Aleph,$I28),IF(Budget_period="Annually",SUMIFS(INDIRECT(AO$10),DetailBudgetWPs_Aleph,IF($J28 = "No Work Package", "", $J28),DetailBudgetCategory_Aleph,$I28),""))))) / AO$6 * AO$7, 0), 0)</f>
        <v>0</v>
      </c>
      <c r="AP28" s="166">
        <f t="array" ref="AP28">IFERROR(IF(ROW()-16&lt;NoRowsBudget, IF($J28="Profit Margin",SUM(AP$16:AP27)*ProfitMargin,IF($J28="VAT",SUM(AP$16:AP27)*VAT,IF(Budget_period="Monthly",SUMIFS(INDIRECT(AP$8),DetailBudgetWPs_Aleph,IF($J28 = "No Work Package", "", $J28),DetailBudgetCategory_Aleph,$I28),IF(Budget_period="Quarterly",SUMIFS(INDIRECT(AP$9),DetailBudgetWPs_Aleph,IF($J28 = "No Work Package", "", $J28),DetailBudgetCategory_Aleph,$I28),IF(Budget_period="Annually",SUMIFS(INDIRECT(AP$10),DetailBudgetWPs_Aleph,IF($J28 = "No Work Package", "", $J28),DetailBudgetCategory_Aleph,$I28),""))))) / AP$6 * AP$7, 0), 0)</f>
        <v>0</v>
      </c>
      <c r="AQ28" s="166">
        <f t="array" ref="AQ28">IFERROR(IF(ROW()-16&lt;NoRowsBudget, IF($J28="Profit Margin",SUM(AQ$16:AQ27)*ProfitMargin,IF($J28="VAT",SUM(AQ$16:AQ27)*VAT,IF(Budget_period="Monthly",SUMIFS(INDIRECT(AQ$8),DetailBudgetWPs_Aleph,IF($J28 = "No Work Package", "", $J28),DetailBudgetCategory_Aleph,$I28),IF(Budget_period="Quarterly",SUMIFS(INDIRECT(AQ$9),DetailBudgetWPs_Aleph,IF($J28 = "No Work Package", "", $J28),DetailBudgetCategory_Aleph,$I28),IF(Budget_period="Annually",SUMIFS(INDIRECT(AQ$10),DetailBudgetWPs_Aleph,IF($J28 = "No Work Package", "", $J28),DetailBudgetCategory_Aleph,$I28),""))))) / AQ$6 * AQ$7, 0), 0)</f>
        <v>0</v>
      </c>
      <c r="AR28" s="166">
        <f t="array" ref="AR28">IFERROR(IF(ROW()-16&lt;NoRowsBudget, IF($J28="Profit Margin",SUM(AR$16:AR27)*ProfitMargin,IF($J28="VAT",SUM(AR$16:AR27)*VAT,IF(Budget_period="Monthly",SUMIFS(INDIRECT(AR$8),DetailBudgetWPs_Aleph,IF($J28 = "No Work Package", "", $J28),DetailBudgetCategory_Aleph,$I28),IF(Budget_period="Quarterly",SUMIFS(INDIRECT(AR$9),DetailBudgetWPs_Aleph,IF($J28 = "No Work Package", "", $J28),DetailBudgetCategory_Aleph,$I28),IF(Budget_period="Annually",SUMIFS(INDIRECT(AR$10),DetailBudgetWPs_Aleph,IF($J28 = "No Work Package", "", $J28),DetailBudgetCategory_Aleph,$I28),""))))) / AR$6 * AR$7, 0), 0)</f>
        <v>0</v>
      </c>
      <c r="AS28" s="166">
        <f t="array" ref="AS28">IFERROR(IF(ROW()-16&lt;NoRowsBudget, IF($J28="Profit Margin",SUM(AS$16:AS27)*ProfitMargin,IF($J28="VAT",SUM(AS$16:AS27)*VAT,IF(Budget_period="Monthly",SUMIFS(INDIRECT(AS$8),DetailBudgetWPs_Aleph,IF($J28 = "No Work Package", "", $J28),DetailBudgetCategory_Aleph,$I28),IF(Budget_period="Quarterly",SUMIFS(INDIRECT(AS$9),DetailBudgetWPs_Aleph,IF($J28 = "No Work Package", "", $J28),DetailBudgetCategory_Aleph,$I28),IF(Budget_period="Annually",SUMIFS(INDIRECT(AS$10),DetailBudgetWPs_Aleph,IF($J28 = "No Work Package", "", $J28),DetailBudgetCategory_Aleph,$I28),""))))) / AS$6 * AS$7, 0), 0)</f>
        <v>0</v>
      </c>
      <c r="AT28" s="166">
        <f t="array" ref="AT28">IFERROR(IF(ROW()-16&lt;NoRowsBudget, IF($J28="Profit Margin",SUM(AT$16:AT27)*ProfitMargin,IF($J28="VAT",SUM(AT$16:AT27)*VAT,IF(Budget_period="Monthly",SUMIFS(INDIRECT(AT$8),DetailBudgetWPs_Aleph,IF($J28 = "No Work Package", "", $J28),DetailBudgetCategory_Aleph,$I28),IF(Budget_period="Quarterly",SUMIFS(INDIRECT(AT$9),DetailBudgetWPs_Aleph,IF($J28 = "No Work Package", "", $J28),DetailBudgetCategory_Aleph,$I28),IF(Budget_period="Annually",SUMIFS(INDIRECT(AT$10),DetailBudgetWPs_Aleph,IF($J28 = "No Work Package", "", $J28),DetailBudgetCategory_Aleph,$I28),""))))) / AT$6 * AT$7, 0), 0)</f>
        <v>0</v>
      </c>
      <c r="AU28" s="166">
        <f t="array" ref="AU28">IFERROR(IF(ROW()-16&lt;NoRowsBudget, IF($J28="Profit Margin",SUM(AU$16:AU27)*ProfitMargin,IF($J28="VAT",SUM(AU$16:AU27)*VAT,IF(Budget_period="Monthly",SUMIFS(INDIRECT(AU$8),DetailBudgetWPs_Aleph,IF($J28 = "No Work Package", "", $J28),DetailBudgetCategory_Aleph,$I28),IF(Budget_period="Quarterly",SUMIFS(INDIRECT(AU$9),DetailBudgetWPs_Aleph,IF($J28 = "No Work Package", "", $J28),DetailBudgetCategory_Aleph,$I28),IF(Budget_period="Annually",SUMIFS(INDIRECT(AU$10),DetailBudgetWPs_Aleph,IF($J28 = "No Work Package", "", $J28),DetailBudgetCategory_Aleph,$I28),""))))) / AU$6 * AU$7, 0), 0)</f>
        <v>0</v>
      </c>
      <c r="AV28" s="166">
        <f t="array" ref="AV28">IFERROR(IF(ROW()-16&lt;NoRowsBudget, IF($J28="Profit Margin",SUM(AV$16:AV27)*ProfitMargin,IF($J28="VAT",SUM(AV$16:AV27)*VAT,IF(Budget_period="Monthly",SUMIFS(INDIRECT(AV$8),DetailBudgetWPs_Aleph,IF($J28 = "No Work Package", "", $J28),DetailBudgetCategory_Aleph,$I28),IF(Budget_period="Quarterly",SUMIFS(INDIRECT(AV$9),DetailBudgetWPs_Aleph,IF($J28 = "No Work Package", "", $J28),DetailBudgetCategory_Aleph,$I28),IF(Budget_period="Annually",SUMIFS(INDIRECT(AV$10),DetailBudgetWPs_Aleph,IF($J28 = "No Work Package", "", $J28),DetailBudgetCategory_Aleph,$I28),""))))) / AV$6 * AV$7, 0), 0)</f>
        <v>0</v>
      </c>
      <c r="AW28" s="166">
        <f t="array" ref="AW28">IFERROR(IF(ROW()-16&lt;NoRowsBudget, IF($J28="Profit Margin",SUM(AW$16:AW27)*ProfitMargin,IF($J28="VAT",SUM(AW$16:AW27)*VAT,IF(Budget_period="Monthly",SUMIFS(INDIRECT(AW$8),DetailBudgetWPs_Aleph,IF($J28 = "No Work Package", "", $J28),DetailBudgetCategory_Aleph,$I28),IF(Budget_period="Quarterly",SUMIFS(INDIRECT(AW$9),DetailBudgetWPs_Aleph,IF($J28 = "No Work Package", "", $J28),DetailBudgetCategory_Aleph,$I28),IF(Budget_period="Annually",SUMIFS(INDIRECT(AW$10),DetailBudgetWPs_Aleph,IF($J28 = "No Work Package", "", $J28),DetailBudgetCategory_Aleph,$I28),""))))) / AW$6 * AW$7, 0), 0)</f>
        <v>0</v>
      </c>
      <c r="AX28" s="166">
        <f t="array" ref="AX28">IFERROR(IF(ROW()-16&lt;NoRowsBudget, IF($J28="Profit Margin",SUM(AX$16:AX27)*ProfitMargin,IF($J28="VAT",SUM(AX$16:AX27)*VAT,IF(Budget_period="Monthly",SUMIFS(INDIRECT(AX$8),DetailBudgetWPs_Aleph,IF($J28 = "No Work Package", "", $J28),DetailBudgetCategory_Aleph,$I28),IF(Budget_period="Quarterly",SUMIFS(INDIRECT(AX$9),DetailBudgetWPs_Aleph,IF($J28 = "No Work Package", "", $J28),DetailBudgetCategory_Aleph,$I28),IF(Budget_period="Annually",SUMIFS(INDIRECT(AX$10),DetailBudgetWPs_Aleph,IF($J28 = "No Work Package", "", $J28),DetailBudgetCategory_Aleph,$I28),""))))) / AX$6 * AX$7, 0), 0)</f>
        <v>0</v>
      </c>
      <c r="AY28" s="166">
        <f t="array" ref="AY28">IFERROR(IF(ROW()-16&lt;NoRowsBudget, IF($J28="Profit Margin",SUM(AY$16:AY27)*ProfitMargin,IF($J28="VAT",SUM(AY$16:AY27)*VAT,IF(Budget_period="Monthly",SUMIFS(INDIRECT(AY$8),DetailBudgetWPs_Aleph,IF($J28 = "No Work Package", "", $J28),DetailBudgetCategory_Aleph,$I28),IF(Budget_period="Quarterly",SUMIFS(INDIRECT(AY$9),DetailBudgetWPs_Aleph,IF($J28 = "No Work Package", "", $J28),DetailBudgetCategory_Aleph,$I28),IF(Budget_period="Annually",SUMIFS(INDIRECT(AY$10),DetailBudgetWPs_Aleph,IF($J28 = "No Work Package", "", $J28),DetailBudgetCategory_Aleph,$I28),""))))) / AY$6 * AY$7, 0), 0)</f>
        <v>0</v>
      </c>
      <c r="AZ28" s="166">
        <f t="array" ref="AZ28">IFERROR(IF(ROW()-16&lt;NoRowsBudget, IF($J28="Profit Margin",SUM(AZ$16:AZ27)*ProfitMargin,IF($J28="VAT",SUM(AZ$16:AZ27)*VAT,IF(Budget_period="Monthly",SUMIFS(INDIRECT(AZ$8),DetailBudgetWPs_Aleph,IF($J28 = "No Work Package", "", $J28),DetailBudgetCategory_Aleph,$I28),IF(Budget_period="Quarterly",SUMIFS(INDIRECT(AZ$9),DetailBudgetWPs_Aleph,IF($J28 = "No Work Package", "", $J28),DetailBudgetCategory_Aleph,$I28),IF(Budget_period="Annually",SUMIFS(INDIRECT(AZ$10),DetailBudgetWPs_Aleph,IF($J28 = "No Work Package", "", $J28),DetailBudgetCategory_Aleph,$I28),""))))) / AZ$6 * AZ$7, 0), 0)</f>
        <v>0</v>
      </c>
      <c r="BA28" s="166">
        <f t="array" ref="BA28">IFERROR(IF(ROW()-16&lt;NoRowsBudget, IF($J28="Profit Margin",SUM(BA$16:BA27)*ProfitMargin,IF($J28="VAT",SUM(BA$16:BA27)*VAT,IF(Budget_period="Monthly",SUMIFS(INDIRECT(BA$8),DetailBudgetWPs_Aleph,IF($J28 = "No Work Package", "", $J28),DetailBudgetCategory_Aleph,$I28),IF(Budget_period="Quarterly",SUMIFS(INDIRECT(BA$9),DetailBudgetWPs_Aleph,IF($J28 = "No Work Package", "", $J28),DetailBudgetCategory_Aleph,$I28),IF(Budget_period="Annually",SUMIFS(INDIRECT(BA$10),DetailBudgetWPs_Aleph,IF($J28 = "No Work Package", "", $J28),DetailBudgetCategory_Aleph,$I28),""))))) / BA$6 * BA$7, 0), 0)</f>
        <v>0</v>
      </c>
      <c r="BB28" s="166">
        <f t="array" ref="BB28">IFERROR(IF(ROW()-16&lt;NoRowsBudget, IF($J28="Profit Margin",SUM(BB$16:BB27)*ProfitMargin,IF($J28="VAT",SUM(BB$16:BB27)*VAT,IF(Budget_period="Monthly",SUMIFS(INDIRECT(BB$8),DetailBudgetWPs_Aleph,IF($J28 = "No Work Package", "", $J28),DetailBudgetCategory_Aleph,$I28),IF(Budget_period="Quarterly",SUMIFS(INDIRECT(BB$9),DetailBudgetWPs_Aleph,IF($J28 = "No Work Package", "", $J28),DetailBudgetCategory_Aleph,$I28),IF(Budget_period="Annually",SUMIFS(INDIRECT(BB$10),DetailBudgetWPs_Aleph,IF($J28 = "No Work Package", "", $J28),DetailBudgetCategory_Aleph,$I28),""))))) / BB$6 * BB$7, 0), 0)</f>
        <v>0</v>
      </c>
      <c r="BC28" s="166">
        <f t="array" ref="BC28">IFERROR(IF(ROW()-16&lt;NoRowsBudget, IF($J28="Profit Margin",SUM(BC$16:BC27)*ProfitMargin,IF($J28="VAT",SUM(BC$16:BC27)*VAT,IF(Budget_period="Monthly",SUMIFS(INDIRECT(BC$8),DetailBudgetWPs_Aleph,IF($J28 = "No Work Package", "", $J28),DetailBudgetCategory_Aleph,$I28),IF(Budget_period="Quarterly",SUMIFS(INDIRECT(BC$9),DetailBudgetWPs_Aleph,IF($J28 = "No Work Package", "", $J28),DetailBudgetCategory_Aleph,$I28),IF(Budget_period="Annually",SUMIFS(INDIRECT(BC$10),DetailBudgetWPs_Aleph,IF($J28 = "No Work Package", "", $J28),DetailBudgetCategory_Aleph,$I28),""))))) / BC$6 * BC$7, 0), 0)</f>
        <v>0</v>
      </c>
      <c r="BD28" s="166">
        <f t="array" ref="BD28">IFERROR(IF(ROW()-16&lt;NoRowsBudget, IF($J28="Profit Margin",SUM(BD$16:BD27)*ProfitMargin,IF($J28="VAT",SUM(BD$16:BD27)*VAT,IF(Budget_period="Monthly",SUMIFS(INDIRECT(BD$8),DetailBudgetWPs_Aleph,IF($J28 = "No Work Package", "", $J28),DetailBudgetCategory_Aleph,$I28),IF(Budget_period="Quarterly",SUMIFS(INDIRECT(BD$9),DetailBudgetWPs_Aleph,IF($J28 = "No Work Package", "", $J28),DetailBudgetCategory_Aleph,$I28),IF(Budget_period="Annually",SUMIFS(INDIRECT(BD$10),DetailBudgetWPs_Aleph,IF($J28 = "No Work Package", "", $J28),DetailBudgetCategory_Aleph,$I28),""))))) / BD$6 * BD$7, 0), 0)</f>
        <v>0</v>
      </c>
      <c r="BE28" s="166">
        <f t="array" ref="BE28">IFERROR(IF(ROW()-16&lt;NoRowsBudget, IF($J28="Profit Margin",SUM(BE$16:BE27)*ProfitMargin,IF($J28="VAT",SUM(BE$16:BE27)*VAT,IF(Budget_period="Monthly",SUMIFS(INDIRECT(BE$8),DetailBudgetWPs_Aleph,IF($J28 = "No Work Package", "", $J28),DetailBudgetCategory_Aleph,$I28),IF(Budget_period="Quarterly",SUMIFS(INDIRECT(BE$9),DetailBudgetWPs_Aleph,IF($J28 = "No Work Package", "", $J28),DetailBudgetCategory_Aleph,$I28),IF(Budget_period="Annually",SUMIFS(INDIRECT(BE$10),DetailBudgetWPs_Aleph,IF($J28 = "No Work Package", "", $J28),DetailBudgetCategory_Aleph,$I28),""))))) / BE$6 * BE$7, 0), 0)</f>
        <v>0</v>
      </c>
      <c r="BF28" s="166">
        <f t="array" ref="BF28">IFERROR(IF(ROW()-16&lt;NoRowsBudget, IF($J28="Profit Margin",SUM(BF$16:BF27)*ProfitMargin,IF($J28="VAT",SUM(BF$16:BF27)*VAT,IF(Budget_period="Monthly",SUMIFS(INDIRECT(BF$8),DetailBudgetWPs_Aleph,IF($J28 = "No Work Package", "", $J28),DetailBudgetCategory_Aleph,$I28),IF(Budget_period="Quarterly",SUMIFS(INDIRECT(BF$9),DetailBudgetWPs_Aleph,IF($J28 = "No Work Package", "", $J28),DetailBudgetCategory_Aleph,$I28),IF(Budget_period="Annually",SUMIFS(INDIRECT(BF$10),DetailBudgetWPs_Aleph,IF($J28 = "No Work Package", "", $J28),DetailBudgetCategory_Aleph,$I28),""))))) / BF$6 * BF$7, 0), 0)</f>
        <v>0</v>
      </c>
      <c r="BG28" s="166">
        <f t="array" ref="BG28">IFERROR(IF(ROW()-16&lt;NoRowsBudget, IF($J28="Profit Margin",SUM(BG$16:BG27)*ProfitMargin,IF($J28="VAT",SUM(BG$16:BG27)*VAT,IF(Budget_period="Monthly",SUMIFS(INDIRECT(BG$8),DetailBudgetWPs_Aleph,IF($J28 = "No Work Package", "", $J28),DetailBudgetCategory_Aleph,$I28),IF(Budget_period="Quarterly",SUMIFS(INDIRECT(BG$9),DetailBudgetWPs_Aleph,IF($J28 = "No Work Package", "", $J28),DetailBudgetCategory_Aleph,$I28),IF(Budget_period="Annually",SUMIFS(INDIRECT(BG$10),DetailBudgetWPs_Aleph,IF($J28 = "No Work Package", "", $J28),DetailBudgetCategory_Aleph,$I28),""))))) / BG$6 * BG$7, 0), 0)</f>
        <v>0</v>
      </c>
      <c r="BH28" s="166">
        <f t="array" ref="BH28">IFERROR(IF(ROW()-16&lt;NoRowsBudget, IF($J28="Profit Margin",SUM(BH$16:BH27)*ProfitMargin,IF($J28="VAT",SUM(BH$16:BH27)*VAT,IF(Budget_period="Monthly",SUMIFS(INDIRECT(BH$8),DetailBudgetWPs_Aleph,IF($J28 = "No Work Package", "", $J28),DetailBudgetCategory_Aleph,$I28),IF(Budget_period="Quarterly",SUMIFS(INDIRECT(BH$9),DetailBudgetWPs_Aleph,IF($J28 = "No Work Package", "", $J28),DetailBudgetCategory_Aleph,$I28),IF(Budget_period="Annually",SUMIFS(INDIRECT(BH$10),DetailBudgetWPs_Aleph,IF($J28 = "No Work Package", "", $J28),DetailBudgetCategory_Aleph,$I28),""))))) / BH$6 * BH$7, 0), 0)</f>
        <v>0</v>
      </c>
      <c r="BI28" s="166">
        <f t="array" ref="BI28">IFERROR(IF(ROW()-16&lt;NoRowsBudget, IF($J28="Profit Margin",SUM(BI$16:BI27)*ProfitMargin,IF($J28="VAT",SUM(BI$16:BI27)*VAT,IF(Budget_period="Monthly",SUMIFS(INDIRECT(BI$8),DetailBudgetWPs_Aleph,IF($J28 = "No Work Package", "", $J28),DetailBudgetCategory_Aleph,$I28),IF(Budget_period="Quarterly",SUMIFS(INDIRECT(BI$9),DetailBudgetWPs_Aleph,IF($J28 = "No Work Package", "", $J28),DetailBudgetCategory_Aleph,$I28),IF(Budget_period="Annually",SUMIFS(INDIRECT(BI$10),DetailBudgetWPs_Aleph,IF($J28 = "No Work Package", "", $J28),DetailBudgetCategory_Aleph,$I28),""))))) / BI$6 * BI$7, 0), 0)</f>
        <v>0</v>
      </c>
      <c r="BJ28" s="166">
        <f t="array" ref="BJ28">IFERROR(IF(ROW()-16&lt;NoRowsBudget, IF($J28="Profit Margin",SUM(BJ$16:BJ27)*ProfitMargin,IF($J28="VAT",SUM(BJ$16:BJ27)*VAT,IF(Budget_period="Monthly",SUMIFS(INDIRECT(BJ$8),DetailBudgetWPs_Aleph,IF($J28 = "No Work Package", "", $J28),DetailBudgetCategory_Aleph,$I28),IF(Budget_period="Quarterly",SUMIFS(INDIRECT(BJ$9),DetailBudgetWPs_Aleph,IF($J28 = "No Work Package", "", $J28),DetailBudgetCategory_Aleph,$I28),IF(Budget_period="Annually",SUMIFS(INDIRECT(BJ$10),DetailBudgetWPs_Aleph,IF($J28 = "No Work Package", "", $J28),DetailBudgetCategory_Aleph,$I28),""))))) / BJ$6 * BJ$7, 0), 0)</f>
        <v>0</v>
      </c>
      <c r="BK28" s="166">
        <f t="array" ref="BK28">IFERROR(IF(ROW()-16&lt;NoRowsBudget, IF($J28="Profit Margin",SUM(BK$16:BK27)*ProfitMargin,IF($J28="VAT",SUM(BK$16:BK27)*VAT,IF(Budget_period="Monthly",SUMIFS(INDIRECT(BK$8),DetailBudgetWPs_Aleph,IF($J28 = "No Work Package", "", $J28),DetailBudgetCategory_Aleph,$I28),IF(Budget_period="Quarterly",SUMIFS(INDIRECT(BK$9),DetailBudgetWPs_Aleph,IF($J28 = "No Work Package", "", $J28),DetailBudgetCategory_Aleph,$I28),IF(Budget_period="Annually",SUMIFS(INDIRECT(BK$10),DetailBudgetWPs_Aleph,IF($J28 = "No Work Package", "", $J28),DetailBudgetCategory_Aleph,$I28),""))))) / BK$6 * BK$7, 0), 0)</f>
        <v>0</v>
      </c>
      <c r="BL28" s="166">
        <f t="array" ref="BL28">IFERROR(IF(ROW()-16&lt;NoRowsBudget, IF($J28="Profit Margin",SUM(BL$16:BL27)*ProfitMargin,IF($J28="VAT",SUM(BL$16:BL27)*VAT,IF(Budget_period="Monthly",SUMIFS(INDIRECT(BL$8),DetailBudgetWPs_Aleph,IF($J28 = "No Work Package", "", $J28),DetailBudgetCategory_Aleph,$I28),IF(Budget_period="Quarterly",SUMIFS(INDIRECT(BL$9),DetailBudgetWPs_Aleph,IF($J28 = "No Work Package", "", $J28),DetailBudgetCategory_Aleph,$I28),IF(Budget_period="Annually",SUMIFS(INDIRECT(BL$10),DetailBudgetWPs_Aleph,IF($J28 = "No Work Package", "", $J28),DetailBudgetCategory_Aleph,$I28),""))))) / BL$6 * BL$7, 0), 0)</f>
        <v>0</v>
      </c>
      <c r="BM28" s="166">
        <f t="array" ref="BM28">IFERROR(IF(ROW()-16&lt;NoRowsBudget, IF($J28="Profit Margin",SUM(BM$16:BM27)*ProfitMargin,IF($J28="VAT",SUM(BM$16:BM27)*VAT,IF(Budget_period="Monthly",SUMIFS(INDIRECT(BM$8),DetailBudgetWPs_Aleph,IF($J28 = "No Work Package", "", $J28),DetailBudgetCategory_Aleph,$I28),IF(Budget_period="Quarterly",SUMIFS(INDIRECT(BM$9),DetailBudgetWPs_Aleph,IF($J28 = "No Work Package", "", $J28),DetailBudgetCategory_Aleph,$I28),IF(Budget_period="Annually",SUMIFS(INDIRECT(BM$10),DetailBudgetWPs_Aleph,IF($J28 = "No Work Package", "", $J28),DetailBudgetCategory_Aleph,$I28),""))))) / BM$6 * BM$7, 0), 0)</f>
        <v>0</v>
      </c>
      <c r="BN28" s="166">
        <f t="array" ref="BN28">IFERROR(IF(ROW()-16&lt;NoRowsBudget, IF($J28="Profit Margin",SUM(BN$16:BN27)*ProfitMargin,IF($J28="VAT",SUM(BN$16:BN27)*VAT,IF(Budget_period="Monthly",SUMIFS(INDIRECT(BN$8),DetailBudgetWPs_Aleph,IF($J28 = "No Work Package", "", $J28),DetailBudgetCategory_Aleph,$I28),IF(Budget_period="Quarterly",SUMIFS(INDIRECT(BN$9),DetailBudgetWPs_Aleph,IF($J28 = "No Work Package", "", $J28),DetailBudgetCategory_Aleph,$I28),IF(Budget_period="Annually",SUMIFS(INDIRECT(BN$10),DetailBudgetWPs_Aleph,IF($J28 = "No Work Package", "", $J28),DetailBudgetCategory_Aleph,$I28),""))))) / BN$6 * BN$7, 0), 0)</f>
        <v>0</v>
      </c>
      <c r="BO28" s="166">
        <f t="array" ref="BO28">IFERROR(IF(ROW()-16&lt;NoRowsBudget, IF($J28="Profit Margin",SUM(BO$16:BO27)*ProfitMargin,IF($J28="VAT",SUM(BO$16:BO27)*VAT,IF(Budget_period="Monthly",SUMIFS(INDIRECT(BO$8),DetailBudgetWPs_Aleph,IF($J28 = "No Work Package", "", $J28),DetailBudgetCategory_Aleph,$I28),IF(Budget_period="Quarterly",SUMIFS(INDIRECT(BO$9),DetailBudgetWPs_Aleph,IF($J28 = "No Work Package", "", $J28),DetailBudgetCategory_Aleph,$I28),IF(Budget_period="Annually",SUMIFS(INDIRECT(BO$10),DetailBudgetWPs_Aleph,IF($J28 = "No Work Package", "", $J28),DetailBudgetCategory_Aleph,$I28),""))))) / BO$6 * BO$7, 0), 0)</f>
        <v>0</v>
      </c>
      <c r="BP28" s="166">
        <f t="array" ref="BP28">IFERROR(IF(ROW()-16&lt;NoRowsBudget, IF($J28="Profit Margin",SUM(BP$16:BP27)*ProfitMargin,IF($J28="VAT",SUM(BP$16:BP27)*VAT,IF(Budget_period="Monthly",SUMIFS(INDIRECT(BP$8),DetailBudgetWPs_Aleph,IF($J28 = "No Work Package", "", $J28),DetailBudgetCategory_Aleph,$I28),IF(Budget_period="Quarterly",SUMIFS(INDIRECT(BP$9),DetailBudgetWPs_Aleph,IF($J28 = "No Work Package", "", $J28),DetailBudgetCategory_Aleph,$I28),IF(Budget_period="Annually",SUMIFS(INDIRECT(BP$10),DetailBudgetWPs_Aleph,IF($J28 = "No Work Package", "", $J28),DetailBudgetCategory_Aleph,$I28),""))))) / BP$6 * BP$7, 0), 0)</f>
        <v>0</v>
      </c>
      <c r="BQ28" s="166">
        <f t="array" ref="BQ28">IFERROR(IF(ROW()-16&lt;NoRowsBudget, IF($J28="Profit Margin",SUM(BQ$16:BQ27)*ProfitMargin,IF($J28="VAT",SUM(BQ$16:BQ27)*VAT,IF(Budget_period="Monthly",SUMIFS(INDIRECT(BQ$8),DetailBudgetWPs_Aleph,IF($J28 = "No Work Package", "", $J28),DetailBudgetCategory_Aleph,$I28),IF(Budget_period="Quarterly",SUMIFS(INDIRECT(BQ$9),DetailBudgetWPs_Aleph,IF($J28 = "No Work Package", "", $J28),DetailBudgetCategory_Aleph,$I28),IF(Budget_period="Annually",SUMIFS(INDIRECT(BQ$10),DetailBudgetWPs_Aleph,IF($J28 = "No Work Package", "", $J28),DetailBudgetCategory_Aleph,$I28),""))))) / BQ$6 * BQ$7, 0), 0)</f>
        <v>0</v>
      </c>
      <c r="BR28" s="166">
        <f t="array" ref="BR28">IFERROR(IF(ROW()-16&lt;NoRowsBudget, IF($J28="Profit Margin",SUM(BR$16:BR27)*ProfitMargin,IF($J28="VAT",SUM(BR$16:BR27)*VAT,IF(Budget_period="Monthly",SUMIFS(INDIRECT(BR$8),DetailBudgetWPs_Aleph,IF($J28 = "No Work Package", "", $J28),DetailBudgetCategory_Aleph,$I28),IF(Budget_period="Quarterly",SUMIFS(INDIRECT(BR$9),DetailBudgetWPs_Aleph,IF($J28 = "No Work Package", "", $J28),DetailBudgetCategory_Aleph,$I28),IF(Budget_period="Annually",SUMIFS(INDIRECT(BR$10),DetailBudgetWPs_Aleph,IF($J28 = "No Work Package", "", $J28),DetailBudgetCategory_Aleph,$I28),""))))) / BR$6 * BR$7, 0), 0)</f>
        <v>0</v>
      </c>
      <c r="BS28" s="166">
        <f t="array" ref="BS28">IFERROR(IF(ROW()-16&lt;NoRowsBudget, IF($J28="Profit Margin",SUM(BS$16:BS27)*ProfitMargin,IF($J28="VAT",SUM(BS$16:BS27)*VAT,IF(Budget_period="Monthly",SUMIFS(INDIRECT(BS$8),DetailBudgetWPs_Aleph,IF($J28 = "No Work Package", "", $J28),DetailBudgetCategory_Aleph,$I28),IF(Budget_period="Quarterly",SUMIFS(INDIRECT(BS$9),DetailBudgetWPs_Aleph,IF($J28 = "No Work Package", "", $J28),DetailBudgetCategory_Aleph,$I28),IF(Budget_period="Annually",SUMIFS(INDIRECT(BS$10),DetailBudgetWPs_Aleph,IF($J28 = "No Work Package", "", $J28),DetailBudgetCategory_Aleph,$I28),""))))) / BS$6 * BS$7, 0), 0)</f>
        <v>0</v>
      </c>
    </row>
    <row r="29" ht="15.75" customHeight="1">
      <c r="A29" s="114"/>
      <c r="B29" s="15" t="str">
        <f>IF(ROW()-16&lt;NoRowsBudget,OrgName,"")</f>
        <v/>
      </c>
      <c r="C29" s="15" t="str">
        <f>IF(ROW()-16&lt;NoRowsBudget,ProjectName,"")</f>
        <v/>
      </c>
      <c r="D29" s="15" t="str">
        <f>IF(ROW()-16&lt;NoRowsBudget,ProjectRef,"")</f>
        <v/>
      </c>
      <c r="E29" s="15" t="str">
        <f>IF(ROW()-16&lt;NoRowsBudget,ApplicationID,"")</f>
        <v/>
      </c>
      <c r="F29" s="15" t="str">
        <f>IF(ROW()-16&lt;NoRowsBudget,Version,"")</f>
        <v/>
      </c>
      <c r="G29" s="164" t="str">
        <f>IF(ROW()-16&lt;NoRowsBudget,StartDate,"")</f>
        <v/>
      </c>
      <c r="H29" s="164" t="str">
        <f>IF(ROW()-16&lt;NoRowsBudget,EndDate,"")</f>
        <v/>
      </c>
      <c r="I29" s="15" t="str">
        <f t="array" ref="I29">IF(ROW()-16&lt;(NoRowsBudget-3),INDEX(CostCategories,CEILING((ROW()-15)/NoWPs,1)),IF(ROW()-16=NoRowsBudget-3,"Overheads",IF(ROW()-16=NoRowsBudget-2,"Profit Margin",IF(ROW()-16=NoRowsBudget-1,"VAT",""))))</f>
        <v/>
      </c>
      <c r="J29" s="15" t="str">
        <f t="array" ref="J29">IF(ROW()-16&lt;NoRowsBudget-3,INDEX(WPUnique,,MOD(ROW()-16,NoWPs)+1),IF(ROW()-16=NoRowsBudget-3,"Overheads",IF(ROW()-16=NoRowsBudget-2,"Profit Margin",IF(ROW()-16=NoRowsBudget-1,"VAT",""))))</f>
        <v/>
      </c>
      <c r="K29" s="172" t="str">
        <f>IFERROR(IF(OR($J29="Indirect Cost",$J29="VAT",$J29="Profit Margin"),"",VLOOKUP(J29,'1. Basic Info'!$B$40:$C$52,2,FALSE)),BudgetExport!J29)</f>
        <v/>
      </c>
      <c r="L29" s="166">
        <f t="array" ref="L29">IFERROR(IF(ROW()-16&lt;NoRowsBudget, IF($J29="Profit Margin",SUM(L$16:L28)*ProfitMargin,IF($J29="VAT",SUM(L$16:L28)*VAT,IF(Budget_period="Monthly",SUMIFS(INDIRECT(L$8),DetailBudgetWPs_Aleph,IF($J29 = "No Work Package", "", $J29),DetailBudgetCategory_Aleph,$I29),IF(Budget_period="Quarterly",SUMIFS(INDIRECT(L$9),DetailBudgetWPs_Aleph,IF($J29 = "No Work Package", "", $J29),DetailBudgetCategory_Aleph,$I29),IF(Budget_period="Annually",SUMIFS(INDIRECT(L$10),DetailBudgetWPs_Aleph,IF($J29 = "No Work Package", "", $J29),DetailBudgetCategory_Aleph,$I29),""))))) / L$6 * L$7, 0), 0)</f>
        <v>0</v>
      </c>
      <c r="M29" s="166">
        <f t="array" ref="M29">IFERROR(IF(ROW()-16&lt;NoRowsBudget, IF($J29="Profit Margin",SUM(M$16:M28)*ProfitMargin,IF($J29="VAT",SUM(M$16:M28)*VAT,IF(Budget_period="Monthly",SUMIFS(INDIRECT(M$8),DetailBudgetWPs_Aleph,IF($J29 = "No Work Package", "", $J29),DetailBudgetCategory_Aleph,$I29),IF(Budget_period="Quarterly",SUMIFS(INDIRECT(M$9),DetailBudgetWPs_Aleph,IF($J29 = "No Work Package", "", $J29),DetailBudgetCategory_Aleph,$I29),IF(Budget_period="Annually",SUMIFS(INDIRECT(M$10),DetailBudgetWPs_Aleph,IF($J29 = "No Work Package", "", $J29),DetailBudgetCategory_Aleph,$I29),""))))) / M$6 * M$7, 0), 0)</f>
        <v>0</v>
      </c>
      <c r="N29" s="166">
        <f t="array" ref="N29">IFERROR(IF(ROW()-16&lt;NoRowsBudget, IF($J29="Profit Margin",SUM(N$16:N28)*ProfitMargin,IF($J29="VAT",SUM(N$16:N28)*VAT,IF(Budget_period="Monthly",SUMIFS(INDIRECT(N$8),DetailBudgetWPs_Aleph,IF($J29 = "No Work Package", "", $J29),DetailBudgetCategory_Aleph,$I29),IF(Budget_period="Quarterly",SUMIFS(INDIRECT(N$9),DetailBudgetWPs_Aleph,IF($J29 = "No Work Package", "", $J29),DetailBudgetCategory_Aleph,$I29),IF(Budget_period="Annually",SUMIFS(INDIRECT(N$10),DetailBudgetWPs_Aleph,IF($J29 = "No Work Package", "", $J29),DetailBudgetCategory_Aleph,$I29),""))))) / N$6 * N$7, 0), 0)</f>
        <v>0</v>
      </c>
      <c r="O29" s="166">
        <f t="array" ref="O29">IFERROR(IF(ROW()-16&lt;NoRowsBudget, IF($J29="Profit Margin",SUM(O$16:O28)*ProfitMargin,IF($J29="VAT",SUM(O$16:O28)*VAT,IF(Budget_period="Monthly",SUMIFS(INDIRECT(O$8),DetailBudgetWPs_Aleph,IF($J29 = "No Work Package", "", $J29),DetailBudgetCategory_Aleph,$I29),IF(Budget_period="Quarterly",SUMIFS(INDIRECT(O$9),DetailBudgetWPs_Aleph,IF($J29 = "No Work Package", "", $J29),DetailBudgetCategory_Aleph,$I29),IF(Budget_period="Annually",SUMIFS(INDIRECT(O$10),DetailBudgetWPs_Aleph,IF($J29 = "No Work Package", "", $J29),DetailBudgetCategory_Aleph,$I29),""))))) / O$6 * O$7, 0), 0)</f>
        <v>0</v>
      </c>
      <c r="P29" s="166">
        <f t="array" ref="P29">IFERROR(IF(ROW()-16&lt;NoRowsBudget, IF($J29="Profit Margin",SUM(P$16:P28)*ProfitMargin,IF($J29="VAT",SUM(P$16:P28)*VAT,IF(Budget_period="Monthly",SUMIFS(INDIRECT(P$8),DetailBudgetWPs_Aleph,IF($J29 = "No Work Package", "", $J29),DetailBudgetCategory_Aleph,$I29),IF(Budget_period="Quarterly",SUMIFS(INDIRECT(P$9),DetailBudgetWPs_Aleph,IF($J29 = "No Work Package", "", $J29),DetailBudgetCategory_Aleph,$I29),IF(Budget_period="Annually",SUMIFS(INDIRECT(P$10),DetailBudgetWPs_Aleph,IF($J29 = "No Work Package", "", $J29),DetailBudgetCategory_Aleph,$I29),""))))) / P$6 * P$7, 0), 0)</f>
        <v>0</v>
      </c>
      <c r="Q29" s="166">
        <f t="array" ref="Q29">IFERROR(IF(ROW()-16&lt;NoRowsBudget, IF($J29="Profit Margin",SUM(Q$16:Q28)*ProfitMargin,IF($J29="VAT",SUM(Q$16:Q28)*VAT,IF(Budget_period="Monthly",SUMIFS(INDIRECT(Q$8),DetailBudgetWPs_Aleph,IF($J29 = "No Work Package", "", $J29),DetailBudgetCategory_Aleph,$I29),IF(Budget_period="Quarterly",SUMIFS(INDIRECT(Q$9),DetailBudgetWPs_Aleph,IF($J29 = "No Work Package", "", $J29),DetailBudgetCategory_Aleph,$I29),IF(Budget_period="Annually",SUMIFS(INDIRECT(Q$10),DetailBudgetWPs_Aleph,IF($J29 = "No Work Package", "", $J29),DetailBudgetCategory_Aleph,$I29),""))))) / Q$6 * Q$7, 0), 0)</f>
        <v>0</v>
      </c>
      <c r="R29" s="166">
        <f t="array" ref="R29">IFERROR(IF(ROW()-16&lt;NoRowsBudget, IF($J29="Profit Margin",SUM(R$16:R28)*ProfitMargin,IF($J29="VAT",SUM(R$16:R28)*VAT,IF(Budget_period="Monthly",SUMIFS(INDIRECT(R$8),DetailBudgetWPs_Aleph,IF($J29 = "No Work Package", "", $J29),DetailBudgetCategory_Aleph,$I29),IF(Budget_period="Quarterly",SUMIFS(INDIRECT(R$9),DetailBudgetWPs_Aleph,IF($J29 = "No Work Package", "", $J29),DetailBudgetCategory_Aleph,$I29),IF(Budget_period="Annually",SUMIFS(INDIRECT(R$10),DetailBudgetWPs_Aleph,IF($J29 = "No Work Package", "", $J29),DetailBudgetCategory_Aleph,$I29),""))))) / R$6 * R$7, 0), 0)</f>
        <v>0</v>
      </c>
      <c r="S29" s="166">
        <f t="array" ref="S29">IFERROR(IF(ROW()-16&lt;NoRowsBudget, IF($J29="Profit Margin",SUM(S$16:S28)*ProfitMargin,IF($J29="VAT",SUM(S$16:S28)*VAT,IF(Budget_period="Monthly",SUMIFS(INDIRECT(S$8),DetailBudgetWPs_Aleph,IF($J29 = "No Work Package", "", $J29),DetailBudgetCategory_Aleph,$I29),IF(Budget_period="Quarterly",SUMIFS(INDIRECT(S$9),DetailBudgetWPs_Aleph,IF($J29 = "No Work Package", "", $J29),DetailBudgetCategory_Aleph,$I29),IF(Budget_period="Annually",SUMIFS(INDIRECT(S$10),DetailBudgetWPs_Aleph,IF($J29 = "No Work Package", "", $J29),DetailBudgetCategory_Aleph,$I29),""))))) / S$6 * S$7, 0), 0)</f>
        <v>0</v>
      </c>
      <c r="T29" s="166">
        <f t="array" ref="T29">IFERROR(IF(ROW()-16&lt;NoRowsBudget, IF($J29="Profit Margin",SUM(T$16:T28)*ProfitMargin,IF($J29="VAT",SUM(T$16:T28)*VAT,IF(Budget_period="Monthly",SUMIFS(INDIRECT(T$8),DetailBudgetWPs_Aleph,IF($J29 = "No Work Package", "", $J29),DetailBudgetCategory_Aleph,$I29),IF(Budget_period="Quarterly",SUMIFS(INDIRECT(T$9),DetailBudgetWPs_Aleph,IF($J29 = "No Work Package", "", $J29),DetailBudgetCategory_Aleph,$I29),IF(Budget_period="Annually",SUMIFS(INDIRECT(T$10),DetailBudgetWPs_Aleph,IF($J29 = "No Work Package", "", $J29),DetailBudgetCategory_Aleph,$I29),""))))) / T$6 * T$7, 0), 0)</f>
        <v>0</v>
      </c>
      <c r="U29" s="166">
        <f t="array" ref="U29">IFERROR(IF(ROW()-16&lt;NoRowsBudget, IF($J29="Profit Margin",SUM(U$16:U28)*ProfitMargin,IF($J29="VAT",SUM(U$16:U28)*VAT,IF(Budget_period="Monthly",SUMIFS(INDIRECT(U$8),DetailBudgetWPs_Aleph,IF($J29 = "No Work Package", "", $J29),DetailBudgetCategory_Aleph,$I29),IF(Budget_period="Quarterly",SUMIFS(INDIRECT(U$9),DetailBudgetWPs_Aleph,IF($J29 = "No Work Package", "", $J29),DetailBudgetCategory_Aleph,$I29),IF(Budget_period="Annually",SUMIFS(INDIRECT(U$10),DetailBudgetWPs_Aleph,IF($J29 = "No Work Package", "", $J29),DetailBudgetCategory_Aleph,$I29),""))))) / U$6 * U$7, 0), 0)</f>
        <v>0</v>
      </c>
      <c r="V29" s="166">
        <f t="array" ref="V29">IFERROR(IF(ROW()-16&lt;NoRowsBudget, IF($J29="Profit Margin",SUM(V$16:V28)*ProfitMargin,IF($J29="VAT",SUM(V$16:V28)*VAT,IF(Budget_period="Monthly",SUMIFS(INDIRECT(V$8),DetailBudgetWPs_Aleph,IF($J29 = "No Work Package", "", $J29),DetailBudgetCategory_Aleph,$I29),IF(Budget_period="Quarterly",SUMIFS(INDIRECT(V$9),DetailBudgetWPs_Aleph,IF($J29 = "No Work Package", "", $J29),DetailBudgetCategory_Aleph,$I29),IF(Budget_period="Annually",SUMIFS(INDIRECT(V$10),DetailBudgetWPs_Aleph,IF($J29 = "No Work Package", "", $J29),DetailBudgetCategory_Aleph,$I29),""))))) / V$6 * V$7, 0), 0)</f>
        <v>0</v>
      </c>
      <c r="W29" s="166">
        <f t="array" ref="W29">IFERROR(IF(ROW()-16&lt;NoRowsBudget, IF($J29="Profit Margin",SUM(W$16:W28)*ProfitMargin,IF($J29="VAT",SUM(W$16:W28)*VAT,IF(Budget_period="Monthly",SUMIFS(INDIRECT(W$8),DetailBudgetWPs_Aleph,IF($J29 = "No Work Package", "", $J29),DetailBudgetCategory_Aleph,$I29),IF(Budget_period="Quarterly",SUMIFS(INDIRECT(W$9),DetailBudgetWPs_Aleph,IF($J29 = "No Work Package", "", $J29),DetailBudgetCategory_Aleph,$I29),IF(Budget_period="Annually",SUMIFS(INDIRECT(W$10),DetailBudgetWPs_Aleph,IF($J29 = "No Work Package", "", $J29),DetailBudgetCategory_Aleph,$I29),""))))) / W$6 * W$7, 0), 0)</f>
        <v>0</v>
      </c>
      <c r="X29" s="166">
        <f t="array" ref="X29">IFERROR(IF(ROW()-16&lt;NoRowsBudget, IF($J29="Profit Margin",SUM(X$16:X28)*ProfitMargin,IF($J29="VAT",SUM(X$16:X28)*VAT,IF(Budget_period="Monthly",SUMIFS(INDIRECT(X$8),DetailBudgetWPs_Aleph,IF($J29 = "No Work Package", "", $J29),DetailBudgetCategory_Aleph,$I29),IF(Budget_period="Quarterly",SUMIFS(INDIRECT(X$9),DetailBudgetWPs_Aleph,IF($J29 = "No Work Package", "", $J29),DetailBudgetCategory_Aleph,$I29),IF(Budget_period="Annually",SUMIFS(INDIRECT(X$10),DetailBudgetWPs_Aleph,IF($J29 = "No Work Package", "", $J29),DetailBudgetCategory_Aleph,$I29),""))))) / X$6 * X$7, 0), 0)</f>
        <v>0</v>
      </c>
      <c r="Y29" s="166">
        <f t="array" ref="Y29">IFERROR(IF(ROW()-16&lt;NoRowsBudget, IF($J29="Profit Margin",SUM(Y$16:Y28)*ProfitMargin,IF($J29="VAT",SUM(Y$16:Y28)*VAT,IF(Budget_period="Monthly",SUMIFS(INDIRECT(Y$8),DetailBudgetWPs_Aleph,IF($J29 = "No Work Package", "", $J29),DetailBudgetCategory_Aleph,$I29),IF(Budget_period="Quarterly",SUMIFS(INDIRECT(Y$9),DetailBudgetWPs_Aleph,IF($J29 = "No Work Package", "", $J29),DetailBudgetCategory_Aleph,$I29),IF(Budget_period="Annually",SUMIFS(INDIRECT(Y$10),DetailBudgetWPs_Aleph,IF($J29 = "No Work Package", "", $J29),DetailBudgetCategory_Aleph,$I29),""))))) / Y$6 * Y$7, 0), 0)</f>
        <v>0</v>
      </c>
      <c r="Z29" s="166">
        <f t="array" ref="Z29">IFERROR(IF(ROW()-16&lt;NoRowsBudget, IF($J29="Profit Margin",SUM(Z$16:Z28)*ProfitMargin,IF($J29="VAT",SUM(Z$16:Z28)*VAT,IF(Budget_period="Monthly",SUMIFS(INDIRECT(Z$8),DetailBudgetWPs_Aleph,IF($J29 = "No Work Package", "", $J29),DetailBudgetCategory_Aleph,$I29),IF(Budget_period="Quarterly",SUMIFS(INDIRECT(Z$9),DetailBudgetWPs_Aleph,IF($J29 = "No Work Package", "", $J29),DetailBudgetCategory_Aleph,$I29),IF(Budget_period="Annually",SUMIFS(INDIRECT(Z$10),DetailBudgetWPs_Aleph,IF($J29 = "No Work Package", "", $J29),DetailBudgetCategory_Aleph,$I29),""))))) / Z$6 * Z$7, 0), 0)</f>
        <v>0</v>
      </c>
      <c r="AA29" s="166">
        <f t="array" ref="AA29">IFERROR(IF(ROW()-16&lt;NoRowsBudget, IF($J29="Profit Margin",SUM(AA$16:AA28)*ProfitMargin,IF($J29="VAT",SUM(AA$16:AA28)*VAT,IF(Budget_period="Monthly",SUMIFS(INDIRECT(AA$8),DetailBudgetWPs_Aleph,IF($J29 = "No Work Package", "", $J29),DetailBudgetCategory_Aleph,$I29),IF(Budget_period="Quarterly",SUMIFS(INDIRECT(AA$9),DetailBudgetWPs_Aleph,IF($J29 = "No Work Package", "", $J29),DetailBudgetCategory_Aleph,$I29),IF(Budget_period="Annually",SUMIFS(INDIRECT(AA$10),DetailBudgetWPs_Aleph,IF($J29 = "No Work Package", "", $J29),DetailBudgetCategory_Aleph,$I29),""))))) / AA$6 * AA$7, 0), 0)</f>
        <v>0</v>
      </c>
      <c r="AB29" s="166">
        <f t="array" ref="AB29">IFERROR(IF(ROW()-16&lt;NoRowsBudget, IF($J29="Profit Margin",SUM(AB$16:AB28)*ProfitMargin,IF($J29="VAT",SUM(AB$16:AB28)*VAT,IF(Budget_period="Monthly",SUMIFS(INDIRECT(AB$8),DetailBudgetWPs_Aleph,IF($J29 = "No Work Package", "", $J29),DetailBudgetCategory_Aleph,$I29),IF(Budget_period="Quarterly",SUMIFS(INDIRECT(AB$9),DetailBudgetWPs_Aleph,IF($J29 = "No Work Package", "", $J29),DetailBudgetCategory_Aleph,$I29),IF(Budget_period="Annually",SUMIFS(INDIRECT(AB$10),DetailBudgetWPs_Aleph,IF($J29 = "No Work Package", "", $J29),DetailBudgetCategory_Aleph,$I29),""))))) / AB$6 * AB$7, 0), 0)</f>
        <v>0</v>
      </c>
      <c r="AC29" s="166">
        <f t="array" ref="AC29">IFERROR(IF(ROW()-16&lt;NoRowsBudget, IF($J29="Profit Margin",SUM(AC$16:AC28)*ProfitMargin,IF($J29="VAT",SUM(AC$16:AC28)*VAT,IF(Budget_period="Monthly",SUMIFS(INDIRECT(AC$8),DetailBudgetWPs_Aleph,IF($J29 = "No Work Package", "", $J29),DetailBudgetCategory_Aleph,$I29),IF(Budget_period="Quarterly",SUMIFS(INDIRECT(AC$9),DetailBudgetWPs_Aleph,IF($J29 = "No Work Package", "", $J29),DetailBudgetCategory_Aleph,$I29),IF(Budget_period="Annually",SUMIFS(INDIRECT(AC$10),DetailBudgetWPs_Aleph,IF($J29 = "No Work Package", "", $J29),DetailBudgetCategory_Aleph,$I29),""))))) / AC$6 * AC$7, 0), 0)</f>
        <v>0</v>
      </c>
      <c r="AD29" s="166">
        <f t="array" ref="AD29">IFERROR(IF(ROW()-16&lt;NoRowsBudget, IF($J29="Profit Margin",SUM(AD$16:AD28)*ProfitMargin,IF($J29="VAT",SUM(AD$16:AD28)*VAT,IF(Budget_period="Monthly",SUMIFS(INDIRECT(AD$8),DetailBudgetWPs_Aleph,IF($J29 = "No Work Package", "", $J29),DetailBudgetCategory_Aleph,$I29),IF(Budget_period="Quarterly",SUMIFS(INDIRECT(AD$9),DetailBudgetWPs_Aleph,IF($J29 = "No Work Package", "", $J29),DetailBudgetCategory_Aleph,$I29),IF(Budget_period="Annually",SUMIFS(INDIRECT(AD$10),DetailBudgetWPs_Aleph,IF($J29 = "No Work Package", "", $J29),DetailBudgetCategory_Aleph,$I29),""))))) / AD$6 * AD$7, 0), 0)</f>
        <v>0</v>
      </c>
      <c r="AE29" s="166">
        <f t="array" ref="AE29">IFERROR(IF(ROW()-16&lt;NoRowsBudget, IF($J29="Profit Margin",SUM(AE$16:AE28)*ProfitMargin,IF($J29="VAT",SUM(AE$16:AE28)*VAT,IF(Budget_period="Monthly",SUMIFS(INDIRECT(AE$8),DetailBudgetWPs_Aleph,IF($J29 = "No Work Package", "", $J29),DetailBudgetCategory_Aleph,$I29),IF(Budget_period="Quarterly",SUMIFS(INDIRECT(AE$9),DetailBudgetWPs_Aleph,IF($J29 = "No Work Package", "", $J29),DetailBudgetCategory_Aleph,$I29),IF(Budget_period="Annually",SUMIFS(INDIRECT(AE$10),DetailBudgetWPs_Aleph,IF($J29 = "No Work Package", "", $J29),DetailBudgetCategory_Aleph,$I29),""))))) / AE$6 * AE$7, 0), 0)</f>
        <v>0</v>
      </c>
      <c r="AF29" s="166">
        <f t="array" ref="AF29">IFERROR(IF(ROW()-16&lt;NoRowsBudget, IF($J29="Profit Margin",SUM(AF$16:AF28)*ProfitMargin,IF($J29="VAT",SUM(AF$16:AF28)*VAT,IF(Budget_period="Monthly",SUMIFS(INDIRECT(AF$8),DetailBudgetWPs_Aleph,IF($J29 = "No Work Package", "", $J29),DetailBudgetCategory_Aleph,$I29),IF(Budget_period="Quarterly",SUMIFS(INDIRECT(AF$9),DetailBudgetWPs_Aleph,IF($J29 = "No Work Package", "", $J29),DetailBudgetCategory_Aleph,$I29),IF(Budget_period="Annually",SUMIFS(INDIRECT(AF$10),DetailBudgetWPs_Aleph,IF($J29 = "No Work Package", "", $J29),DetailBudgetCategory_Aleph,$I29),""))))) / AF$6 * AF$7, 0), 0)</f>
        <v>0</v>
      </c>
      <c r="AG29" s="166">
        <f t="array" ref="AG29">IFERROR(IF(ROW()-16&lt;NoRowsBudget, IF($J29="Profit Margin",SUM(AG$16:AG28)*ProfitMargin,IF($J29="VAT",SUM(AG$16:AG28)*VAT,IF(Budget_period="Monthly",SUMIFS(INDIRECT(AG$8),DetailBudgetWPs_Aleph,IF($J29 = "No Work Package", "", $J29),DetailBudgetCategory_Aleph,$I29),IF(Budget_period="Quarterly",SUMIFS(INDIRECT(AG$9),DetailBudgetWPs_Aleph,IF($J29 = "No Work Package", "", $J29),DetailBudgetCategory_Aleph,$I29),IF(Budget_period="Annually",SUMIFS(INDIRECT(AG$10),DetailBudgetWPs_Aleph,IF($J29 = "No Work Package", "", $J29),DetailBudgetCategory_Aleph,$I29),""))))) / AG$6 * AG$7, 0), 0)</f>
        <v>0</v>
      </c>
      <c r="AH29" s="166">
        <f t="array" ref="AH29">IFERROR(IF(ROW()-16&lt;NoRowsBudget, IF($J29="Profit Margin",SUM(AH$16:AH28)*ProfitMargin,IF($J29="VAT",SUM(AH$16:AH28)*VAT,IF(Budget_period="Monthly",SUMIFS(INDIRECT(AH$8),DetailBudgetWPs_Aleph,IF($J29 = "No Work Package", "", $J29),DetailBudgetCategory_Aleph,$I29),IF(Budget_period="Quarterly",SUMIFS(INDIRECT(AH$9),DetailBudgetWPs_Aleph,IF($J29 = "No Work Package", "", $J29),DetailBudgetCategory_Aleph,$I29),IF(Budget_period="Annually",SUMIFS(INDIRECT(AH$10),DetailBudgetWPs_Aleph,IF($J29 = "No Work Package", "", $J29),DetailBudgetCategory_Aleph,$I29),""))))) / AH$6 * AH$7, 0), 0)</f>
        <v>0</v>
      </c>
      <c r="AI29" s="166">
        <f t="array" ref="AI29">IFERROR(IF(ROW()-16&lt;NoRowsBudget, IF($J29="Profit Margin",SUM(AI$16:AI28)*ProfitMargin,IF($J29="VAT",SUM(AI$16:AI28)*VAT,IF(Budget_period="Monthly",SUMIFS(INDIRECT(AI$8),DetailBudgetWPs_Aleph,IF($J29 = "No Work Package", "", $J29),DetailBudgetCategory_Aleph,$I29),IF(Budget_period="Quarterly",SUMIFS(INDIRECT(AI$9),DetailBudgetWPs_Aleph,IF($J29 = "No Work Package", "", $J29),DetailBudgetCategory_Aleph,$I29),IF(Budget_period="Annually",SUMIFS(INDIRECT(AI$10),DetailBudgetWPs_Aleph,IF($J29 = "No Work Package", "", $J29),DetailBudgetCategory_Aleph,$I29),""))))) / AI$6 * AI$7, 0), 0)</f>
        <v>0</v>
      </c>
      <c r="AJ29" s="166">
        <f t="array" ref="AJ29">IFERROR(IF(ROW()-16&lt;NoRowsBudget, IF($J29="Profit Margin",SUM(AJ$16:AJ28)*ProfitMargin,IF($J29="VAT",SUM(AJ$16:AJ28)*VAT,IF(Budget_period="Monthly",SUMIFS(INDIRECT(AJ$8),DetailBudgetWPs_Aleph,IF($J29 = "No Work Package", "", $J29),DetailBudgetCategory_Aleph,$I29),IF(Budget_period="Quarterly",SUMIFS(INDIRECT(AJ$9),DetailBudgetWPs_Aleph,IF($J29 = "No Work Package", "", $J29),DetailBudgetCategory_Aleph,$I29),IF(Budget_period="Annually",SUMIFS(INDIRECT(AJ$10),DetailBudgetWPs_Aleph,IF($J29 = "No Work Package", "", $J29),DetailBudgetCategory_Aleph,$I29),""))))) / AJ$6 * AJ$7, 0), 0)</f>
        <v>0</v>
      </c>
      <c r="AK29" s="166">
        <f t="array" ref="AK29">IFERROR(IF(ROW()-16&lt;NoRowsBudget, IF($J29="Profit Margin",SUM(AK$16:AK28)*ProfitMargin,IF($J29="VAT",SUM(AK$16:AK28)*VAT,IF(Budget_period="Monthly",SUMIFS(INDIRECT(AK$8),DetailBudgetWPs_Aleph,IF($J29 = "No Work Package", "", $J29),DetailBudgetCategory_Aleph,$I29),IF(Budget_period="Quarterly",SUMIFS(INDIRECT(AK$9),DetailBudgetWPs_Aleph,IF($J29 = "No Work Package", "", $J29),DetailBudgetCategory_Aleph,$I29),IF(Budget_period="Annually",SUMIFS(INDIRECT(AK$10),DetailBudgetWPs_Aleph,IF($J29 = "No Work Package", "", $J29),DetailBudgetCategory_Aleph,$I29),""))))) / AK$6 * AK$7, 0), 0)</f>
        <v>0</v>
      </c>
      <c r="AL29" s="166">
        <f t="array" ref="AL29">IFERROR(IF(ROW()-16&lt;NoRowsBudget, IF($J29="Profit Margin",SUM(AL$16:AL28)*ProfitMargin,IF($J29="VAT",SUM(AL$16:AL28)*VAT,IF(Budget_period="Monthly",SUMIFS(INDIRECT(AL$8),DetailBudgetWPs_Aleph,IF($J29 = "No Work Package", "", $J29),DetailBudgetCategory_Aleph,$I29),IF(Budget_period="Quarterly",SUMIFS(INDIRECT(AL$9),DetailBudgetWPs_Aleph,IF($J29 = "No Work Package", "", $J29),DetailBudgetCategory_Aleph,$I29),IF(Budget_period="Annually",SUMIFS(INDIRECT(AL$10),DetailBudgetWPs_Aleph,IF($J29 = "No Work Package", "", $J29),DetailBudgetCategory_Aleph,$I29),""))))) / AL$6 * AL$7, 0), 0)</f>
        <v>0</v>
      </c>
      <c r="AM29" s="166">
        <f t="array" ref="AM29">IFERROR(IF(ROW()-16&lt;NoRowsBudget, IF($J29="Profit Margin",SUM(AM$16:AM28)*ProfitMargin,IF($J29="VAT",SUM(AM$16:AM28)*VAT,IF(Budget_period="Monthly",SUMIFS(INDIRECT(AM$8),DetailBudgetWPs_Aleph,IF($J29 = "No Work Package", "", $J29),DetailBudgetCategory_Aleph,$I29),IF(Budget_period="Quarterly",SUMIFS(INDIRECT(AM$9),DetailBudgetWPs_Aleph,IF($J29 = "No Work Package", "", $J29),DetailBudgetCategory_Aleph,$I29),IF(Budget_period="Annually",SUMIFS(INDIRECT(AM$10),DetailBudgetWPs_Aleph,IF($J29 = "No Work Package", "", $J29),DetailBudgetCategory_Aleph,$I29),""))))) / AM$6 * AM$7, 0), 0)</f>
        <v>0</v>
      </c>
      <c r="AN29" s="166">
        <f t="array" ref="AN29">IFERROR(IF(ROW()-16&lt;NoRowsBudget, IF($J29="Profit Margin",SUM(AN$16:AN28)*ProfitMargin,IF($J29="VAT",SUM(AN$16:AN28)*VAT,IF(Budget_period="Monthly",SUMIFS(INDIRECT(AN$8),DetailBudgetWPs_Aleph,IF($J29 = "No Work Package", "", $J29),DetailBudgetCategory_Aleph,$I29),IF(Budget_period="Quarterly",SUMIFS(INDIRECT(AN$9),DetailBudgetWPs_Aleph,IF($J29 = "No Work Package", "", $J29),DetailBudgetCategory_Aleph,$I29),IF(Budget_period="Annually",SUMIFS(INDIRECT(AN$10),DetailBudgetWPs_Aleph,IF($J29 = "No Work Package", "", $J29),DetailBudgetCategory_Aleph,$I29),""))))) / AN$6 * AN$7, 0), 0)</f>
        <v>0</v>
      </c>
      <c r="AO29" s="166">
        <f t="array" ref="AO29">IFERROR(IF(ROW()-16&lt;NoRowsBudget, IF($J29="Profit Margin",SUM(AO$16:AO28)*ProfitMargin,IF($J29="VAT",SUM(AO$16:AO28)*VAT,IF(Budget_period="Monthly",SUMIFS(INDIRECT(AO$8),DetailBudgetWPs_Aleph,IF($J29 = "No Work Package", "", $J29),DetailBudgetCategory_Aleph,$I29),IF(Budget_period="Quarterly",SUMIFS(INDIRECT(AO$9),DetailBudgetWPs_Aleph,IF($J29 = "No Work Package", "", $J29),DetailBudgetCategory_Aleph,$I29),IF(Budget_period="Annually",SUMIFS(INDIRECT(AO$10),DetailBudgetWPs_Aleph,IF($J29 = "No Work Package", "", $J29),DetailBudgetCategory_Aleph,$I29),""))))) / AO$6 * AO$7, 0), 0)</f>
        <v>0</v>
      </c>
      <c r="AP29" s="166">
        <f t="array" ref="AP29">IFERROR(IF(ROW()-16&lt;NoRowsBudget, IF($J29="Profit Margin",SUM(AP$16:AP28)*ProfitMargin,IF($J29="VAT",SUM(AP$16:AP28)*VAT,IF(Budget_period="Monthly",SUMIFS(INDIRECT(AP$8),DetailBudgetWPs_Aleph,IF($J29 = "No Work Package", "", $J29),DetailBudgetCategory_Aleph,$I29),IF(Budget_period="Quarterly",SUMIFS(INDIRECT(AP$9),DetailBudgetWPs_Aleph,IF($J29 = "No Work Package", "", $J29),DetailBudgetCategory_Aleph,$I29),IF(Budget_period="Annually",SUMIFS(INDIRECT(AP$10),DetailBudgetWPs_Aleph,IF($J29 = "No Work Package", "", $J29),DetailBudgetCategory_Aleph,$I29),""))))) / AP$6 * AP$7, 0), 0)</f>
        <v>0</v>
      </c>
      <c r="AQ29" s="166">
        <f t="array" ref="AQ29">IFERROR(IF(ROW()-16&lt;NoRowsBudget, IF($J29="Profit Margin",SUM(AQ$16:AQ28)*ProfitMargin,IF($J29="VAT",SUM(AQ$16:AQ28)*VAT,IF(Budget_period="Monthly",SUMIFS(INDIRECT(AQ$8),DetailBudgetWPs_Aleph,IF($J29 = "No Work Package", "", $J29),DetailBudgetCategory_Aleph,$I29),IF(Budget_period="Quarterly",SUMIFS(INDIRECT(AQ$9),DetailBudgetWPs_Aleph,IF($J29 = "No Work Package", "", $J29),DetailBudgetCategory_Aleph,$I29),IF(Budget_period="Annually",SUMIFS(INDIRECT(AQ$10),DetailBudgetWPs_Aleph,IF($J29 = "No Work Package", "", $J29),DetailBudgetCategory_Aleph,$I29),""))))) / AQ$6 * AQ$7, 0), 0)</f>
        <v>0</v>
      </c>
      <c r="AR29" s="166">
        <f t="array" ref="AR29">IFERROR(IF(ROW()-16&lt;NoRowsBudget, IF($J29="Profit Margin",SUM(AR$16:AR28)*ProfitMargin,IF($J29="VAT",SUM(AR$16:AR28)*VAT,IF(Budget_period="Monthly",SUMIFS(INDIRECT(AR$8),DetailBudgetWPs_Aleph,IF($J29 = "No Work Package", "", $J29),DetailBudgetCategory_Aleph,$I29),IF(Budget_period="Quarterly",SUMIFS(INDIRECT(AR$9),DetailBudgetWPs_Aleph,IF($J29 = "No Work Package", "", $J29),DetailBudgetCategory_Aleph,$I29),IF(Budget_period="Annually",SUMIFS(INDIRECT(AR$10),DetailBudgetWPs_Aleph,IF($J29 = "No Work Package", "", $J29),DetailBudgetCategory_Aleph,$I29),""))))) / AR$6 * AR$7, 0), 0)</f>
        <v>0</v>
      </c>
      <c r="AS29" s="166">
        <f t="array" ref="AS29">IFERROR(IF(ROW()-16&lt;NoRowsBudget, IF($J29="Profit Margin",SUM(AS$16:AS28)*ProfitMargin,IF($J29="VAT",SUM(AS$16:AS28)*VAT,IF(Budget_period="Monthly",SUMIFS(INDIRECT(AS$8),DetailBudgetWPs_Aleph,IF($J29 = "No Work Package", "", $J29),DetailBudgetCategory_Aleph,$I29),IF(Budget_period="Quarterly",SUMIFS(INDIRECT(AS$9),DetailBudgetWPs_Aleph,IF($J29 = "No Work Package", "", $J29),DetailBudgetCategory_Aleph,$I29),IF(Budget_period="Annually",SUMIFS(INDIRECT(AS$10),DetailBudgetWPs_Aleph,IF($J29 = "No Work Package", "", $J29),DetailBudgetCategory_Aleph,$I29),""))))) / AS$6 * AS$7, 0), 0)</f>
        <v>0</v>
      </c>
      <c r="AT29" s="166">
        <f t="array" ref="AT29">IFERROR(IF(ROW()-16&lt;NoRowsBudget, IF($J29="Profit Margin",SUM(AT$16:AT28)*ProfitMargin,IF($J29="VAT",SUM(AT$16:AT28)*VAT,IF(Budget_period="Monthly",SUMIFS(INDIRECT(AT$8),DetailBudgetWPs_Aleph,IF($J29 = "No Work Package", "", $J29),DetailBudgetCategory_Aleph,$I29),IF(Budget_period="Quarterly",SUMIFS(INDIRECT(AT$9),DetailBudgetWPs_Aleph,IF($J29 = "No Work Package", "", $J29),DetailBudgetCategory_Aleph,$I29),IF(Budget_period="Annually",SUMIFS(INDIRECT(AT$10),DetailBudgetWPs_Aleph,IF($J29 = "No Work Package", "", $J29),DetailBudgetCategory_Aleph,$I29),""))))) / AT$6 * AT$7, 0), 0)</f>
        <v>0</v>
      </c>
      <c r="AU29" s="166">
        <f t="array" ref="AU29">IFERROR(IF(ROW()-16&lt;NoRowsBudget, IF($J29="Profit Margin",SUM(AU$16:AU28)*ProfitMargin,IF($J29="VAT",SUM(AU$16:AU28)*VAT,IF(Budget_period="Monthly",SUMIFS(INDIRECT(AU$8),DetailBudgetWPs_Aleph,IF($J29 = "No Work Package", "", $J29),DetailBudgetCategory_Aleph,$I29),IF(Budget_period="Quarterly",SUMIFS(INDIRECT(AU$9),DetailBudgetWPs_Aleph,IF($J29 = "No Work Package", "", $J29),DetailBudgetCategory_Aleph,$I29),IF(Budget_period="Annually",SUMIFS(INDIRECT(AU$10),DetailBudgetWPs_Aleph,IF($J29 = "No Work Package", "", $J29),DetailBudgetCategory_Aleph,$I29),""))))) / AU$6 * AU$7, 0), 0)</f>
        <v>0</v>
      </c>
      <c r="AV29" s="166">
        <f t="array" ref="AV29">IFERROR(IF(ROW()-16&lt;NoRowsBudget, IF($J29="Profit Margin",SUM(AV$16:AV28)*ProfitMargin,IF($J29="VAT",SUM(AV$16:AV28)*VAT,IF(Budget_period="Monthly",SUMIFS(INDIRECT(AV$8),DetailBudgetWPs_Aleph,IF($J29 = "No Work Package", "", $J29),DetailBudgetCategory_Aleph,$I29),IF(Budget_period="Quarterly",SUMIFS(INDIRECT(AV$9),DetailBudgetWPs_Aleph,IF($J29 = "No Work Package", "", $J29),DetailBudgetCategory_Aleph,$I29),IF(Budget_period="Annually",SUMIFS(INDIRECT(AV$10),DetailBudgetWPs_Aleph,IF($J29 = "No Work Package", "", $J29),DetailBudgetCategory_Aleph,$I29),""))))) / AV$6 * AV$7, 0), 0)</f>
        <v>0</v>
      </c>
      <c r="AW29" s="166">
        <f t="array" ref="AW29">IFERROR(IF(ROW()-16&lt;NoRowsBudget, IF($J29="Profit Margin",SUM(AW$16:AW28)*ProfitMargin,IF($J29="VAT",SUM(AW$16:AW28)*VAT,IF(Budget_period="Monthly",SUMIFS(INDIRECT(AW$8),DetailBudgetWPs_Aleph,IF($J29 = "No Work Package", "", $J29),DetailBudgetCategory_Aleph,$I29),IF(Budget_period="Quarterly",SUMIFS(INDIRECT(AW$9),DetailBudgetWPs_Aleph,IF($J29 = "No Work Package", "", $J29),DetailBudgetCategory_Aleph,$I29),IF(Budget_period="Annually",SUMIFS(INDIRECT(AW$10),DetailBudgetWPs_Aleph,IF($J29 = "No Work Package", "", $J29),DetailBudgetCategory_Aleph,$I29),""))))) / AW$6 * AW$7, 0), 0)</f>
        <v>0</v>
      </c>
      <c r="AX29" s="166">
        <f t="array" ref="AX29">IFERROR(IF(ROW()-16&lt;NoRowsBudget, IF($J29="Profit Margin",SUM(AX$16:AX28)*ProfitMargin,IF($J29="VAT",SUM(AX$16:AX28)*VAT,IF(Budget_period="Monthly",SUMIFS(INDIRECT(AX$8),DetailBudgetWPs_Aleph,IF($J29 = "No Work Package", "", $J29),DetailBudgetCategory_Aleph,$I29),IF(Budget_period="Quarterly",SUMIFS(INDIRECT(AX$9),DetailBudgetWPs_Aleph,IF($J29 = "No Work Package", "", $J29),DetailBudgetCategory_Aleph,$I29),IF(Budget_period="Annually",SUMIFS(INDIRECT(AX$10),DetailBudgetWPs_Aleph,IF($J29 = "No Work Package", "", $J29),DetailBudgetCategory_Aleph,$I29),""))))) / AX$6 * AX$7, 0), 0)</f>
        <v>0</v>
      </c>
      <c r="AY29" s="166">
        <f t="array" ref="AY29">IFERROR(IF(ROW()-16&lt;NoRowsBudget, IF($J29="Profit Margin",SUM(AY$16:AY28)*ProfitMargin,IF($J29="VAT",SUM(AY$16:AY28)*VAT,IF(Budget_period="Monthly",SUMIFS(INDIRECT(AY$8),DetailBudgetWPs_Aleph,IF($J29 = "No Work Package", "", $J29),DetailBudgetCategory_Aleph,$I29),IF(Budget_period="Quarterly",SUMIFS(INDIRECT(AY$9),DetailBudgetWPs_Aleph,IF($J29 = "No Work Package", "", $J29),DetailBudgetCategory_Aleph,$I29),IF(Budget_period="Annually",SUMIFS(INDIRECT(AY$10),DetailBudgetWPs_Aleph,IF($J29 = "No Work Package", "", $J29),DetailBudgetCategory_Aleph,$I29),""))))) / AY$6 * AY$7, 0), 0)</f>
        <v>0</v>
      </c>
      <c r="AZ29" s="166">
        <f t="array" ref="AZ29">IFERROR(IF(ROW()-16&lt;NoRowsBudget, IF($J29="Profit Margin",SUM(AZ$16:AZ28)*ProfitMargin,IF($J29="VAT",SUM(AZ$16:AZ28)*VAT,IF(Budget_period="Monthly",SUMIFS(INDIRECT(AZ$8),DetailBudgetWPs_Aleph,IF($J29 = "No Work Package", "", $J29),DetailBudgetCategory_Aleph,$I29),IF(Budget_period="Quarterly",SUMIFS(INDIRECT(AZ$9),DetailBudgetWPs_Aleph,IF($J29 = "No Work Package", "", $J29),DetailBudgetCategory_Aleph,$I29),IF(Budget_period="Annually",SUMIFS(INDIRECT(AZ$10),DetailBudgetWPs_Aleph,IF($J29 = "No Work Package", "", $J29),DetailBudgetCategory_Aleph,$I29),""))))) / AZ$6 * AZ$7, 0), 0)</f>
        <v>0</v>
      </c>
      <c r="BA29" s="166">
        <f t="array" ref="BA29">IFERROR(IF(ROW()-16&lt;NoRowsBudget, IF($J29="Profit Margin",SUM(BA$16:BA28)*ProfitMargin,IF($J29="VAT",SUM(BA$16:BA28)*VAT,IF(Budget_period="Monthly",SUMIFS(INDIRECT(BA$8),DetailBudgetWPs_Aleph,IF($J29 = "No Work Package", "", $J29),DetailBudgetCategory_Aleph,$I29),IF(Budget_period="Quarterly",SUMIFS(INDIRECT(BA$9),DetailBudgetWPs_Aleph,IF($J29 = "No Work Package", "", $J29),DetailBudgetCategory_Aleph,$I29),IF(Budget_period="Annually",SUMIFS(INDIRECT(BA$10),DetailBudgetWPs_Aleph,IF($J29 = "No Work Package", "", $J29),DetailBudgetCategory_Aleph,$I29),""))))) / BA$6 * BA$7, 0), 0)</f>
        <v>0</v>
      </c>
      <c r="BB29" s="166">
        <f t="array" ref="BB29">IFERROR(IF(ROW()-16&lt;NoRowsBudget, IF($J29="Profit Margin",SUM(BB$16:BB28)*ProfitMargin,IF($J29="VAT",SUM(BB$16:BB28)*VAT,IF(Budget_period="Monthly",SUMIFS(INDIRECT(BB$8),DetailBudgetWPs_Aleph,IF($J29 = "No Work Package", "", $J29),DetailBudgetCategory_Aleph,$I29),IF(Budget_period="Quarterly",SUMIFS(INDIRECT(BB$9),DetailBudgetWPs_Aleph,IF($J29 = "No Work Package", "", $J29),DetailBudgetCategory_Aleph,$I29),IF(Budget_period="Annually",SUMIFS(INDIRECT(BB$10),DetailBudgetWPs_Aleph,IF($J29 = "No Work Package", "", $J29),DetailBudgetCategory_Aleph,$I29),""))))) / BB$6 * BB$7, 0), 0)</f>
        <v>0</v>
      </c>
      <c r="BC29" s="166">
        <f t="array" ref="BC29">IFERROR(IF(ROW()-16&lt;NoRowsBudget, IF($J29="Profit Margin",SUM(BC$16:BC28)*ProfitMargin,IF($J29="VAT",SUM(BC$16:BC28)*VAT,IF(Budget_period="Monthly",SUMIFS(INDIRECT(BC$8),DetailBudgetWPs_Aleph,IF($J29 = "No Work Package", "", $J29),DetailBudgetCategory_Aleph,$I29),IF(Budget_period="Quarterly",SUMIFS(INDIRECT(BC$9),DetailBudgetWPs_Aleph,IF($J29 = "No Work Package", "", $J29),DetailBudgetCategory_Aleph,$I29),IF(Budget_period="Annually",SUMIFS(INDIRECT(BC$10),DetailBudgetWPs_Aleph,IF($J29 = "No Work Package", "", $J29),DetailBudgetCategory_Aleph,$I29),""))))) / BC$6 * BC$7, 0), 0)</f>
        <v>0</v>
      </c>
      <c r="BD29" s="166">
        <f t="array" ref="BD29">IFERROR(IF(ROW()-16&lt;NoRowsBudget, IF($J29="Profit Margin",SUM(BD$16:BD28)*ProfitMargin,IF($J29="VAT",SUM(BD$16:BD28)*VAT,IF(Budget_period="Monthly",SUMIFS(INDIRECT(BD$8),DetailBudgetWPs_Aleph,IF($J29 = "No Work Package", "", $J29),DetailBudgetCategory_Aleph,$I29),IF(Budget_period="Quarterly",SUMIFS(INDIRECT(BD$9),DetailBudgetWPs_Aleph,IF($J29 = "No Work Package", "", $J29),DetailBudgetCategory_Aleph,$I29),IF(Budget_period="Annually",SUMIFS(INDIRECT(BD$10),DetailBudgetWPs_Aleph,IF($J29 = "No Work Package", "", $J29),DetailBudgetCategory_Aleph,$I29),""))))) / BD$6 * BD$7, 0), 0)</f>
        <v>0</v>
      </c>
      <c r="BE29" s="166">
        <f t="array" ref="BE29">IFERROR(IF(ROW()-16&lt;NoRowsBudget, IF($J29="Profit Margin",SUM(BE$16:BE28)*ProfitMargin,IF($J29="VAT",SUM(BE$16:BE28)*VAT,IF(Budget_period="Monthly",SUMIFS(INDIRECT(BE$8),DetailBudgetWPs_Aleph,IF($J29 = "No Work Package", "", $J29),DetailBudgetCategory_Aleph,$I29),IF(Budget_period="Quarterly",SUMIFS(INDIRECT(BE$9),DetailBudgetWPs_Aleph,IF($J29 = "No Work Package", "", $J29),DetailBudgetCategory_Aleph,$I29),IF(Budget_period="Annually",SUMIFS(INDIRECT(BE$10),DetailBudgetWPs_Aleph,IF($J29 = "No Work Package", "", $J29),DetailBudgetCategory_Aleph,$I29),""))))) / BE$6 * BE$7, 0), 0)</f>
        <v>0</v>
      </c>
      <c r="BF29" s="166">
        <f t="array" ref="BF29">IFERROR(IF(ROW()-16&lt;NoRowsBudget, IF($J29="Profit Margin",SUM(BF$16:BF28)*ProfitMargin,IF($J29="VAT",SUM(BF$16:BF28)*VAT,IF(Budget_period="Monthly",SUMIFS(INDIRECT(BF$8),DetailBudgetWPs_Aleph,IF($J29 = "No Work Package", "", $J29),DetailBudgetCategory_Aleph,$I29),IF(Budget_period="Quarterly",SUMIFS(INDIRECT(BF$9),DetailBudgetWPs_Aleph,IF($J29 = "No Work Package", "", $J29),DetailBudgetCategory_Aleph,$I29),IF(Budget_period="Annually",SUMIFS(INDIRECT(BF$10),DetailBudgetWPs_Aleph,IF($J29 = "No Work Package", "", $J29),DetailBudgetCategory_Aleph,$I29),""))))) / BF$6 * BF$7, 0), 0)</f>
        <v>0</v>
      </c>
      <c r="BG29" s="166">
        <f t="array" ref="BG29">IFERROR(IF(ROW()-16&lt;NoRowsBudget, IF($J29="Profit Margin",SUM(BG$16:BG28)*ProfitMargin,IF($J29="VAT",SUM(BG$16:BG28)*VAT,IF(Budget_period="Monthly",SUMIFS(INDIRECT(BG$8),DetailBudgetWPs_Aleph,IF($J29 = "No Work Package", "", $J29),DetailBudgetCategory_Aleph,$I29),IF(Budget_period="Quarterly",SUMIFS(INDIRECT(BG$9),DetailBudgetWPs_Aleph,IF($J29 = "No Work Package", "", $J29),DetailBudgetCategory_Aleph,$I29),IF(Budget_period="Annually",SUMIFS(INDIRECT(BG$10),DetailBudgetWPs_Aleph,IF($J29 = "No Work Package", "", $J29),DetailBudgetCategory_Aleph,$I29),""))))) / BG$6 * BG$7, 0), 0)</f>
        <v>0</v>
      </c>
      <c r="BH29" s="166">
        <f t="array" ref="BH29">IFERROR(IF(ROW()-16&lt;NoRowsBudget, IF($J29="Profit Margin",SUM(BH$16:BH28)*ProfitMargin,IF($J29="VAT",SUM(BH$16:BH28)*VAT,IF(Budget_period="Monthly",SUMIFS(INDIRECT(BH$8),DetailBudgetWPs_Aleph,IF($J29 = "No Work Package", "", $J29),DetailBudgetCategory_Aleph,$I29),IF(Budget_period="Quarterly",SUMIFS(INDIRECT(BH$9),DetailBudgetWPs_Aleph,IF($J29 = "No Work Package", "", $J29),DetailBudgetCategory_Aleph,$I29),IF(Budget_period="Annually",SUMIFS(INDIRECT(BH$10),DetailBudgetWPs_Aleph,IF($J29 = "No Work Package", "", $J29),DetailBudgetCategory_Aleph,$I29),""))))) / BH$6 * BH$7, 0), 0)</f>
        <v>0</v>
      </c>
      <c r="BI29" s="166">
        <f t="array" ref="BI29">IFERROR(IF(ROW()-16&lt;NoRowsBudget, IF($J29="Profit Margin",SUM(BI$16:BI28)*ProfitMargin,IF($J29="VAT",SUM(BI$16:BI28)*VAT,IF(Budget_period="Monthly",SUMIFS(INDIRECT(BI$8),DetailBudgetWPs_Aleph,IF($J29 = "No Work Package", "", $J29),DetailBudgetCategory_Aleph,$I29),IF(Budget_period="Quarterly",SUMIFS(INDIRECT(BI$9),DetailBudgetWPs_Aleph,IF($J29 = "No Work Package", "", $J29),DetailBudgetCategory_Aleph,$I29),IF(Budget_period="Annually",SUMIFS(INDIRECT(BI$10),DetailBudgetWPs_Aleph,IF($J29 = "No Work Package", "", $J29),DetailBudgetCategory_Aleph,$I29),""))))) / BI$6 * BI$7, 0), 0)</f>
        <v>0</v>
      </c>
      <c r="BJ29" s="166">
        <f t="array" ref="BJ29">IFERROR(IF(ROW()-16&lt;NoRowsBudget, IF($J29="Profit Margin",SUM(BJ$16:BJ28)*ProfitMargin,IF($J29="VAT",SUM(BJ$16:BJ28)*VAT,IF(Budget_period="Monthly",SUMIFS(INDIRECT(BJ$8),DetailBudgetWPs_Aleph,IF($J29 = "No Work Package", "", $J29),DetailBudgetCategory_Aleph,$I29),IF(Budget_period="Quarterly",SUMIFS(INDIRECT(BJ$9),DetailBudgetWPs_Aleph,IF($J29 = "No Work Package", "", $J29),DetailBudgetCategory_Aleph,$I29),IF(Budget_period="Annually",SUMIFS(INDIRECT(BJ$10),DetailBudgetWPs_Aleph,IF($J29 = "No Work Package", "", $J29),DetailBudgetCategory_Aleph,$I29),""))))) / BJ$6 * BJ$7, 0), 0)</f>
        <v>0</v>
      </c>
      <c r="BK29" s="166">
        <f t="array" ref="BK29">IFERROR(IF(ROW()-16&lt;NoRowsBudget, IF($J29="Profit Margin",SUM(BK$16:BK28)*ProfitMargin,IF($J29="VAT",SUM(BK$16:BK28)*VAT,IF(Budget_period="Monthly",SUMIFS(INDIRECT(BK$8),DetailBudgetWPs_Aleph,IF($J29 = "No Work Package", "", $J29),DetailBudgetCategory_Aleph,$I29),IF(Budget_period="Quarterly",SUMIFS(INDIRECT(BK$9),DetailBudgetWPs_Aleph,IF($J29 = "No Work Package", "", $J29),DetailBudgetCategory_Aleph,$I29),IF(Budget_period="Annually",SUMIFS(INDIRECT(BK$10),DetailBudgetWPs_Aleph,IF($J29 = "No Work Package", "", $J29),DetailBudgetCategory_Aleph,$I29),""))))) / BK$6 * BK$7, 0), 0)</f>
        <v>0</v>
      </c>
      <c r="BL29" s="166">
        <f t="array" ref="BL29">IFERROR(IF(ROW()-16&lt;NoRowsBudget, IF($J29="Profit Margin",SUM(BL$16:BL28)*ProfitMargin,IF($J29="VAT",SUM(BL$16:BL28)*VAT,IF(Budget_period="Monthly",SUMIFS(INDIRECT(BL$8),DetailBudgetWPs_Aleph,IF($J29 = "No Work Package", "", $J29),DetailBudgetCategory_Aleph,$I29),IF(Budget_period="Quarterly",SUMIFS(INDIRECT(BL$9),DetailBudgetWPs_Aleph,IF($J29 = "No Work Package", "", $J29),DetailBudgetCategory_Aleph,$I29),IF(Budget_period="Annually",SUMIFS(INDIRECT(BL$10),DetailBudgetWPs_Aleph,IF($J29 = "No Work Package", "", $J29),DetailBudgetCategory_Aleph,$I29),""))))) / BL$6 * BL$7, 0), 0)</f>
        <v>0</v>
      </c>
      <c r="BM29" s="166">
        <f t="array" ref="BM29">IFERROR(IF(ROW()-16&lt;NoRowsBudget, IF($J29="Profit Margin",SUM(BM$16:BM28)*ProfitMargin,IF($J29="VAT",SUM(BM$16:BM28)*VAT,IF(Budget_period="Monthly",SUMIFS(INDIRECT(BM$8),DetailBudgetWPs_Aleph,IF($J29 = "No Work Package", "", $J29),DetailBudgetCategory_Aleph,$I29),IF(Budget_period="Quarterly",SUMIFS(INDIRECT(BM$9),DetailBudgetWPs_Aleph,IF($J29 = "No Work Package", "", $J29),DetailBudgetCategory_Aleph,$I29),IF(Budget_period="Annually",SUMIFS(INDIRECT(BM$10),DetailBudgetWPs_Aleph,IF($J29 = "No Work Package", "", $J29),DetailBudgetCategory_Aleph,$I29),""))))) / BM$6 * BM$7, 0), 0)</f>
        <v>0</v>
      </c>
      <c r="BN29" s="166">
        <f t="array" ref="BN29">IFERROR(IF(ROW()-16&lt;NoRowsBudget, IF($J29="Profit Margin",SUM(BN$16:BN28)*ProfitMargin,IF($J29="VAT",SUM(BN$16:BN28)*VAT,IF(Budget_period="Monthly",SUMIFS(INDIRECT(BN$8),DetailBudgetWPs_Aleph,IF($J29 = "No Work Package", "", $J29),DetailBudgetCategory_Aleph,$I29),IF(Budget_period="Quarterly",SUMIFS(INDIRECT(BN$9),DetailBudgetWPs_Aleph,IF($J29 = "No Work Package", "", $J29),DetailBudgetCategory_Aleph,$I29),IF(Budget_period="Annually",SUMIFS(INDIRECT(BN$10),DetailBudgetWPs_Aleph,IF($J29 = "No Work Package", "", $J29),DetailBudgetCategory_Aleph,$I29),""))))) / BN$6 * BN$7, 0), 0)</f>
        <v>0</v>
      </c>
      <c r="BO29" s="166">
        <f t="array" ref="BO29">IFERROR(IF(ROW()-16&lt;NoRowsBudget, IF($J29="Profit Margin",SUM(BO$16:BO28)*ProfitMargin,IF($J29="VAT",SUM(BO$16:BO28)*VAT,IF(Budget_period="Monthly",SUMIFS(INDIRECT(BO$8),DetailBudgetWPs_Aleph,IF($J29 = "No Work Package", "", $J29),DetailBudgetCategory_Aleph,$I29),IF(Budget_period="Quarterly",SUMIFS(INDIRECT(BO$9),DetailBudgetWPs_Aleph,IF($J29 = "No Work Package", "", $J29),DetailBudgetCategory_Aleph,$I29),IF(Budget_period="Annually",SUMIFS(INDIRECT(BO$10),DetailBudgetWPs_Aleph,IF($J29 = "No Work Package", "", $J29),DetailBudgetCategory_Aleph,$I29),""))))) / BO$6 * BO$7, 0), 0)</f>
        <v>0</v>
      </c>
      <c r="BP29" s="166">
        <f t="array" ref="BP29">IFERROR(IF(ROW()-16&lt;NoRowsBudget, IF($J29="Profit Margin",SUM(BP$16:BP28)*ProfitMargin,IF($J29="VAT",SUM(BP$16:BP28)*VAT,IF(Budget_period="Monthly",SUMIFS(INDIRECT(BP$8),DetailBudgetWPs_Aleph,IF($J29 = "No Work Package", "", $J29),DetailBudgetCategory_Aleph,$I29),IF(Budget_period="Quarterly",SUMIFS(INDIRECT(BP$9),DetailBudgetWPs_Aleph,IF($J29 = "No Work Package", "", $J29),DetailBudgetCategory_Aleph,$I29),IF(Budget_period="Annually",SUMIFS(INDIRECT(BP$10),DetailBudgetWPs_Aleph,IF($J29 = "No Work Package", "", $J29),DetailBudgetCategory_Aleph,$I29),""))))) / BP$6 * BP$7, 0), 0)</f>
        <v>0</v>
      </c>
      <c r="BQ29" s="166">
        <f t="array" ref="BQ29">IFERROR(IF(ROW()-16&lt;NoRowsBudget, IF($J29="Profit Margin",SUM(BQ$16:BQ28)*ProfitMargin,IF($J29="VAT",SUM(BQ$16:BQ28)*VAT,IF(Budget_period="Monthly",SUMIFS(INDIRECT(BQ$8),DetailBudgetWPs_Aleph,IF($J29 = "No Work Package", "", $J29),DetailBudgetCategory_Aleph,$I29),IF(Budget_period="Quarterly",SUMIFS(INDIRECT(BQ$9),DetailBudgetWPs_Aleph,IF($J29 = "No Work Package", "", $J29),DetailBudgetCategory_Aleph,$I29),IF(Budget_period="Annually",SUMIFS(INDIRECT(BQ$10),DetailBudgetWPs_Aleph,IF($J29 = "No Work Package", "", $J29),DetailBudgetCategory_Aleph,$I29),""))))) / BQ$6 * BQ$7, 0), 0)</f>
        <v>0</v>
      </c>
      <c r="BR29" s="166">
        <f t="array" ref="BR29">IFERROR(IF(ROW()-16&lt;NoRowsBudget, IF($J29="Profit Margin",SUM(BR$16:BR28)*ProfitMargin,IF($J29="VAT",SUM(BR$16:BR28)*VAT,IF(Budget_period="Monthly",SUMIFS(INDIRECT(BR$8),DetailBudgetWPs_Aleph,IF($J29 = "No Work Package", "", $J29),DetailBudgetCategory_Aleph,$I29),IF(Budget_period="Quarterly",SUMIFS(INDIRECT(BR$9),DetailBudgetWPs_Aleph,IF($J29 = "No Work Package", "", $J29),DetailBudgetCategory_Aleph,$I29),IF(Budget_period="Annually",SUMIFS(INDIRECT(BR$10),DetailBudgetWPs_Aleph,IF($J29 = "No Work Package", "", $J29),DetailBudgetCategory_Aleph,$I29),""))))) / BR$6 * BR$7, 0), 0)</f>
        <v>0</v>
      </c>
      <c r="BS29" s="166">
        <f t="array" ref="BS29">IFERROR(IF(ROW()-16&lt;NoRowsBudget, IF($J29="Profit Margin",SUM(BS$16:BS28)*ProfitMargin,IF($J29="VAT",SUM(BS$16:BS28)*VAT,IF(Budget_period="Monthly",SUMIFS(INDIRECT(BS$8),DetailBudgetWPs_Aleph,IF($J29 = "No Work Package", "", $J29),DetailBudgetCategory_Aleph,$I29),IF(Budget_period="Quarterly",SUMIFS(INDIRECT(BS$9),DetailBudgetWPs_Aleph,IF($J29 = "No Work Package", "", $J29),DetailBudgetCategory_Aleph,$I29),IF(Budget_period="Annually",SUMIFS(INDIRECT(BS$10),DetailBudgetWPs_Aleph,IF($J29 = "No Work Package", "", $J29),DetailBudgetCategory_Aleph,$I29),""))))) / BS$6 * BS$7, 0), 0)</f>
        <v>0</v>
      </c>
    </row>
    <row r="30" ht="15.75" customHeight="1">
      <c r="A30" s="114"/>
      <c r="B30" s="15" t="str">
        <f>IF(ROW()-16&lt;NoRowsBudget,OrgName,"")</f>
        <v/>
      </c>
      <c r="C30" s="15" t="str">
        <f>IF(ROW()-16&lt;NoRowsBudget,ProjectName,"")</f>
        <v/>
      </c>
      <c r="D30" s="15" t="str">
        <f>IF(ROW()-16&lt;NoRowsBudget,ProjectRef,"")</f>
        <v/>
      </c>
      <c r="E30" s="15" t="str">
        <f>IF(ROW()-16&lt;NoRowsBudget,ApplicationID,"")</f>
        <v/>
      </c>
      <c r="F30" s="15" t="str">
        <f>IF(ROW()-16&lt;NoRowsBudget,Version,"")</f>
        <v/>
      </c>
      <c r="G30" s="164" t="str">
        <f>IF(ROW()-16&lt;NoRowsBudget,StartDate,"")</f>
        <v/>
      </c>
      <c r="H30" s="164" t="str">
        <f>IF(ROW()-16&lt;NoRowsBudget,EndDate,"")</f>
        <v/>
      </c>
      <c r="I30" s="15" t="str">
        <f t="array" ref="I30">IF(ROW()-16&lt;(NoRowsBudget-3),INDEX(CostCategories,CEILING((ROW()-15)/NoWPs,1)),IF(ROW()-16=NoRowsBudget-3,"Overheads",IF(ROW()-16=NoRowsBudget-2,"Profit Margin",IF(ROW()-16=NoRowsBudget-1,"VAT",""))))</f>
        <v/>
      </c>
      <c r="J30" s="15" t="str">
        <f t="array" ref="J30">IF(ROW()-16&lt;NoRowsBudget-3,INDEX(WPUnique,,MOD(ROW()-16,NoWPs)+1),IF(ROW()-16=NoRowsBudget-3,"Overheads",IF(ROW()-16=NoRowsBudget-2,"Profit Margin",IF(ROW()-16=NoRowsBudget-1,"VAT",""))))</f>
        <v/>
      </c>
      <c r="K30" s="172" t="str">
        <f>IFERROR(IF(OR($J30="Indirect Cost",$J30="VAT",$J30="Profit Margin"),"",VLOOKUP(J30,'1. Basic Info'!$B$40:$C$52,2,FALSE)),BudgetExport!J30)</f>
        <v/>
      </c>
      <c r="L30" s="166">
        <f t="array" ref="L30">IFERROR(IF(ROW()-16&lt;NoRowsBudget, IF($J30="Profit Margin",SUM(L$16:L29)*ProfitMargin,IF($J30="VAT",SUM(L$16:L29)*VAT,IF(Budget_period="Monthly",SUMIFS(INDIRECT(L$8),DetailBudgetWPs_Aleph,IF($J30 = "No Work Package", "", $J30),DetailBudgetCategory_Aleph,$I30),IF(Budget_period="Quarterly",SUMIFS(INDIRECT(L$9),DetailBudgetWPs_Aleph,IF($J30 = "No Work Package", "", $J30),DetailBudgetCategory_Aleph,$I30),IF(Budget_period="Annually",SUMIFS(INDIRECT(L$10),DetailBudgetWPs_Aleph,IF($J30 = "No Work Package", "", $J30),DetailBudgetCategory_Aleph,$I30),""))))) / L$6 * L$7, 0), 0)</f>
        <v>0</v>
      </c>
      <c r="M30" s="166">
        <f t="array" ref="M30">IFERROR(IF(ROW()-16&lt;NoRowsBudget, IF($J30="Profit Margin",SUM(M$16:M29)*ProfitMargin,IF($J30="VAT",SUM(M$16:M29)*VAT,IF(Budget_period="Monthly",SUMIFS(INDIRECT(M$8),DetailBudgetWPs_Aleph,IF($J30 = "No Work Package", "", $J30),DetailBudgetCategory_Aleph,$I30),IF(Budget_period="Quarterly",SUMIFS(INDIRECT(M$9),DetailBudgetWPs_Aleph,IF($J30 = "No Work Package", "", $J30),DetailBudgetCategory_Aleph,$I30),IF(Budget_period="Annually",SUMIFS(INDIRECT(M$10),DetailBudgetWPs_Aleph,IF($J30 = "No Work Package", "", $J30),DetailBudgetCategory_Aleph,$I30),""))))) / M$6 * M$7, 0), 0)</f>
        <v>0</v>
      </c>
      <c r="N30" s="166">
        <f t="array" ref="N30">IFERROR(IF(ROW()-16&lt;NoRowsBudget, IF($J30="Profit Margin",SUM(N$16:N29)*ProfitMargin,IF($J30="VAT",SUM(N$16:N29)*VAT,IF(Budget_period="Monthly",SUMIFS(INDIRECT(N$8),DetailBudgetWPs_Aleph,IF($J30 = "No Work Package", "", $J30),DetailBudgetCategory_Aleph,$I30),IF(Budget_period="Quarterly",SUMIFS(INDIRECT(N$9),DetailBudgetWPs_Aleph,IF($J30 = "No Work Package", "", $J30),DetailBudgetCategory_Aleph,$I30),IF(Budget_period="Annually",SUMIFS(INDIRECT(N$10),DetailBudgetWPs_Aleph,IF($J30 = "No Work Package", "", $J30),DetailBudgetCategory_Aleph,$I30),""))))) / N$6 * N$7, 0), 0)</f>
        <v>0</v>
      </c>
      <c r="O30" s="166">
        <f t="array" ref="O30">IFERROR(IF(ROW()-16&lt;NoRowsBudget, IF($J30="Profit Margin",SUM(O$16:O29)*ProfitMargin,IF($J30="VAT",SUM(O$16:O29)*VAT,IF(Budget_period="Monthly",SUMIFS(INDIRECT(O$8),DetailBudgetWPs_Aleph,IF($J30 = "No Work Package", "", $J30),DetailBudgetCategory_Aleph,$I30),IF(Budget_period="Quarterly",SUMIFS(INDIRECT(O$9),DetailBudgetWPs_Aleph,IF($J30 = "No Work Package", "", $J30),DetailBudgetCategory_Aleph,$I30),IF(Budget_period="Annually",SUMIFS(INDIRECT(O$10),DetailBudgetWPs_Aleph,IF($J30 = "No Work Package", "", $J30),DetailBudgetCategory_Aleph,$I30),""))))) / O$6 * O$7, 0), 0)</f>
        <v>0</v>
      </c>
      <c r="P30" s="166">
        <f t="array" ref="P30">IFERROR(IF(ROW()-16&lt;NoRowsBudget, IF($J30="Profit Margin",SUM(P$16:P29)*ProfitMargin,IF($J30="VAT",SUM(P$16:P29)*VAT,IF(Budget_period="Monthly",SUMIFS(INDIRECT(P$8),DetailBudgetWPs_Aleph,IF($J30 = "No Work Package", "", $J30),DetailBudgetCategory_Aleph,$I30),IF(Budget_period="Quarterly",SUMIFS(INDIRECT(P$9),DetailBudgetWPs_Aleph,IF($J30 = "No Work Package", "", $J30),DetailBudgetCategory_Aleph,$I30),IF(Budget_period="Annually",SUMIFS(INDIRECT(P$10),DetailBudgetWPs_Aleph,IF($J30 = "No Work Package", "", $J30),DetailBudgetCategory_Aleph,$I30),""))))) / P$6 * P$7, 0), 0)</f>
        <v>0</v>
      </c>
      <c r="Q30" s="166">
        <f t="array" ref="Q30">IFERROR(IF(ROW()-16&lt;NoRowsBudget, IF($J30="Profit Margin",SUM(Q$16:Q29)*ProfitMargin,IF($J30="VAT",SUM(Q$16:Q29)*VAT,IF(Budget_period="Monthly",SUMIFS(INDIRECT(Q$8),DetailBudgetWPs_Aleph,IF($J30 = "No Work Package", "", $J30),DetailBudgetCategory_Aleph,$I30),IF(Budget_period="Quarterly",SUMIFS(INDIRECT(Q$9),DetailBudgetWPs_Aleph,IF($J30 = "No Work Package", "", $J30),DetailBudgetCategory_Aleph,$I30),IF(Budget_period="Annually",SUMIFS(INDIRECT(Q$10),DetailBudgetWPs_Aleph,IF($J30 = "No Work Package", "", $J30),DetailBudgetCategory_Aleph,$I30),""))))) / Q$6 * Q$7, 0), 0)</f>
        <v>0</v>
      </c>
      <c r="R30" s="166">
        <f t="array" ref="R30">IFERROR(IF(ROW()-16&lt;NoRowsBudget, IF($J30="Profit Margin",SUM(R$16:R29)*ProfitMargin,IF($J30="VAT",SUM(R$16:R29)*VAT,IF(Budget_period="Monthly",SUMIFS(INDIRECT(R$8),DetailBudgetWPs_Aleph,IF($J30 = "No Work Package", "", $J30),DetailBudgetCategory_Aleph,$I30),IF(Budget_period="Quarterly",SUMIFS(INDIRECT(R$9),DetailBudgetWPs_Aleph,IF($J30 = "No Work Package", "", $J30),DetailBudgetCategory_Aleph,$I30),IF(Budget_period="Annually",SUMIFS(INDIRECT(R$10),DetailBudgetWPs_Aleph,IF($J30 = "No Work Package", "", $J30),DetailBudgetCategory_Aleph,$I30),""))))) / R$6 * R$7, 0), 0)</f>
        <v>0</v>
      </c>
      <c r="S30" s="166">
        <f t="array" ref="S30">IFERROR(IF(ROW()-16&lt;NoRowsBudget, IF($J30="Profit Margin",SUM(S$16:S29)*ProfitMargin,IF($J30="VAT",SUM(S$16:S29)*VAT,IF(Budget_period="Monthly",SUMIFS(INDIRECT(S$8),DetailBudgetWPs_Aleph,IF($J30 = "No Work Package", "", $J30),DetailBudgetCategory_Aleph,$I30),IF(Budget_period="Quarterly",SUMIFS(INDIRECT(S$9),DetailBudgetWPs_Aleph,IF($J30 = "No Work Package", "", $J30),DetailBudgetCategory_Aleph,$I30),IF(Budget_period="Annually",SUMIFS(INDIRECT(S$10),DetailBudgetWPs_Aleph,IF($J30 = "No Work Package", "", $J30),DetailBudgetCategory_Aleph,$I30),""))))) / S$6 * S$7, 0), 0)</f>
        <v>0</v>
      </c>
      <c r="T30" s="166">
        <f t="array" ref="T30">IFERROR(IF(ROW()-16&lt;NoRowsBudget, IF($J30="Profit Margin",SUM(T$16:T29)*ProfitMargin,IF($J30="VAT",SUM(T$16:T29)*VAT,IF(Budget_period="Monthly",SUMIFS(INDIRECT(T$8),DetailBudgetWPs_Aleph,IF($J30 = "No Work Package", "", $J30),DetailBudgetCategory_Aleph,$I30),IF(Budget_period="Quarterly",SUMIFS(INDIRECT(T$9),DetailBudgetWPs_Aleph,IF($J30 = "No Work Package", "", $J30),DetailBudgetCategory_Aleph,$I30),IF(Budget_period="Annually",SUMIFS(INDIRECT(T$10),DetailBudgetWPs_Aleph,IF($J30 = "No Work Package", "", $J30),DetailBudgetCategory_Aleph,$I30),""))))) / T$6 * T$7, 0), 0)</f>
        <v>0</v>
      </c>
      <c r="U30" s="166">
        <f t="array" ref="U30">IFERROR(IF(ROW()-16&lt;NoRowsBudget, IF($J30="Profit Margin",SUM(U$16:U29)*ProfitMargin,IF($J30="VAT",SUM(U$16:U29)*VAT,IF(Budget_period="Monthly",SUMIFS(INDIRECT(U$8),DetailBudgetWPs_Aleph,IF($J30 = "No Work Package", "", $J30),DetailBudgetCategory_Aleph,$I30),IF(Budget_period="Quarterly",SUMIFS(INDIRECT(U$9),DetailBudgetWPs_Aleph,IF($J30 = "No Work Package", "", $J30),DetailBudgetCategory_Aleph,$I30),IF(Budget_period="Annually",SUMIFS(INDIRECT(U$10),DetailBudgetWPs_Aleph,IF($J30 = "No Work Package", "", $J30),DetailBudgetCategory_Aleph,$I30),""))))) / U$6 * U$7, 0), 0)</f>
        <v>0</v>
      </c>
      <c r="V30" s="166">
        <f t="array" ref="V30">IFERROR(IF(ROW()-16&lt;NoRowsBudget, IF($J30="Profit Margin",SUM(V$16:V29)*ProfitMargin,IF($J30="VAT",SUM(V$16:V29)*VAT,IF(Budget_period="Monthly",SUMIFS(INDIRECT(V$8),DetailBudgetWPs_Aleph,IF($J30 = "No Work Package", "", $J30),DetailBudgetCategory_Aleph,$I30),IF(Budget_period="Quarterly",SUMIFS(INDIRECT(V$9),DetailBudgetWPs_Aleph,IF($J30 = "No Work Package", "", $J30),DetailBudgetCategory_Aleph,$I30),IF(Budget_period="Annually",SUMIFS(INDIRECT(V$10),DetailBudgetWPs_Aleph,IF($J30 = "No Work Package", "", $J30),DetailBudgetCategory_Aleph,$I30),""))))) / V$6 * V$7, 0), 0)</f>
        <v>0</v>
      </c>
      <c r="W30" s="166">
        <f t="array" ref="W30">IFERROR(IF(ROW()-16&lt;NoRowsBudget, IF($J30="Profit Margin",SUM(W$16:W29)*ProfitMargin,IF($J30="VAT",SUM(W$16:W29)*VAT,IF(Budget_period="Monthly",SUMIFS(INDIRECT(W$8),DetailBudgetWPs_Aleph,IF($J30 = "No Work Package", "", $J30),DetailBudgetCategory_Aleph,$I30),IF(Budget_period="Quarterly",SUMIFS(INDIRECT(W$9),DetailBudgetWPs_Aleph,IF($J30 = "No Work Package", "", $J30),DetailBudgetCategory_Aleph,$I30),IF(Budget_period="Annually",SUMIFS(INDIRECT(W$10),DetailBudgetWPs_Aleph,IF($J30 = "No Work Package", "", $J30),DetailBudgetCategory_Aleph,$I30),""))))) / W$6 * W$7, 0), 0)</f>
        <v>0</v>
      </c>
      <c r="X30" s="166">
        <f t="array" ref="X30">IFERROR(IF(ROW()-16&lt;NoRowsBudget, IF($J30="Profit Margin",SUM(X$16:X29)*ProfitMargin,IF($J30="VAT",SUM(X$16:X29)*VAT,IF(Budget_period="Monthly",SUMIFS(INDIRECT(X$8),DetailBudgetWPs_Aleph,IF($J30 = "No Work Package", "", $J30),DetailBudgetCategory_Aleph,$I30),IF(Budget_period="Quarterly",SUMIFS(INDIRECT(X$9),DetailBudgetWPs_Aleph,IF($J30 = "No Work Package", "", $J30),DetailBudgetCategory_Aleph,$I30),IF(Budget_period="Annually",SUMIFS(INDIRECT(X$10),DetailBudgetWPs_Aleph,IF($J30 = "No Work Package", "", $J30),DetailBudgetCategory_Aleph,$I30),""))))) / X$6 * X$7, 0), 0)</f>
        <v>0</v>
      </c>
      <c r="Y30" s="166">
        <f t="array" ref="Y30">IFERROR(IF(ROW()-16&lt;NoRowsBudget, IF($J30="Profit Margin",SUM(Y$16:Y29)*ProfitMargin,IF($J30="VAT",SUM(Y$16:Y29)*VAT,IF(Budget_period="Monthly",SUMIFS(INDIRECT(Y$8),DetailBudgetWPs_Aleph,IF($J30 = "No Work Package", "", $J30),DetailBudgetCategory_Aleph,$I30),IF(Budget_period="Quarterly",SUMIFS(INDIRECT(Y$9),DetailBudgetWPs_Aleph,IF($J30 = "No Work Package", "", $J30),DetailBudgetCategory_Aleph,$I30),IF(Budget_period="Annually",SUMIFS(INDIRECT(Y$10),DetailBudgetWPs_Aleph,IF($J30 = "No Work Package", "", $J30),DetailBudgetCategory_Aleph,$I30),""))))) / Y$6 * Y$7, 0), 0)</f>
        <v>0</v>
      </c>
      <c r="Z30" s="166">
        <f t="array" ref="Z30">IFERROR(IF(ROW()-16&lt;NoRowsBudget, IF($J30="Profit Margin",SUM(Z$16:Z29)*ProfitMargin,IF($J30="VAT",SUM(Z$16:Z29)*VAT,IF(Budget_period="Monthly",SUMIFS(INDIRECT(Z$8),DetailBudgetWPs_Aleph,IF($J30 = "No Work Package", "", $J30),DetailBudgetCategory_Aleph,$I30),IF(Budget_period="Quarterly",SUMIFS(INDIRECT(Z$9),DetailBudgetWPs_Aleph,IF($J30 = "No Work Package", "", $J30),DetailBudgetCategory_Aleph,$I30),IF(Budget_period="Annually",SUMIFS(INDIRECT(Z$10),DetailBudgetWPs_Aleph,IF($J30 = "No Work Package", "", $J30),DetailBudgetCategory_Aleph,$I30),""))))) / Z$6 * Z$7, 0), 0)</f>
        <v>0</v>
      </c>
      <c r="AA30" s="166">
        <f t="array" ref="AA30">IFERROR(IF(ROW()-16&lt;NoRowsBudget, IF($J30="Profit Margin",SUM(AA$16:AA29)*ProfitMargin,IF($J30="VAT",SUM(AA$16:AA29)*VAT,IF(Budget_period="Monthly",SUMIFS(INDIRECT(AA$8),DetailBudgetWPs_Aleph,IF($J30 = "No Work Package", "", $J30),DetailBudgetCategory_Aleph,$I30),IF(Budget_period="Quarterly",SUMIFS(INDIRECT(AA$9),DetailBudgetWPs_Aleph,IF($J30 = "No Work Package", "", $J30),DetailBudgetCategory_Aleph,$I30),IF(Budget_period="Annually",SUMIFS(INDIRECT(AA$10),DetailBudgetWPs_Aleph,IF($J30 = "No Work Package", "", $J30),DetailBudgetCategory_Aleph,$I30),""))))) / AA$6 * AA$7, 0), 0)</f>
        <v>0</v>
      </c>
      <c r="AB30" s="166">
        <f t="array" ref="AB30">IFERROR(IF(ROW()-16&lt;NoRowsBudget, IF($J30="Profit Margin",SUM(AB$16:AB29)*ProfitMargin,IF($J30="VAT",SUM(AB$16:AB29)*VAT,IF(Budget_period="Monthly",SUMIFS(INDIRECT(AB$8),DetailBudgetWPs_Aleph,IF($J30 = "No Work Package", "", $J30),DetailBudgetCategory_Aleph,$I30),IF(Budget_period="Quarterly",SUMIFS(INDIRECT(AB$9),DetailBudgetWPs_Aleph,IF($J30 = "No Work Package", "", $J30),DetailBudgetCategory_Aleph,$I30),IF(Budget_period="Annually",SUMIFS(INDIRECT(AB$10),DetailBudgetWPs_Aleph,IF($J30 = "No Work Package", "", $J30),DetailBudgetCategory_Aleph,$I30),""))))) / AB$6 * AB$7, 0), 0)</f>
        <v>0</v>
      </c>
      <c r="AC30" s="166">
        <f t="array" ref="AC30">IFERROR(IF(ROW()-16&lt;NoRowsBudget, IF($J30="Profit Margin",SUM(AC$16:AC29)*ProfitMargin,IF($J30="VAT",SUM(AC$16:AC29)*VAT,IF(Budget_period="Monthly",SUMIFS(INDIRECT(AC$8),DetailBudgetWPs_Aleph,IF($J30 = "No Work Package", "", $J30),DetailBudgetCategory_Aleph,$I30),IF(Budget_period="Quarterly",SUMIFS(INDIRECT(AC$9),DetailBudgetWPs_Aleph,IF($J30 = "No Work Package", "", $J30),DetailBudgetCategory_Aleph,$I30),IF(Budget_period="Annually",SUMIFS(INDIRECT(AC$10),DetailBudgetWPs_Aleph,IF($J30 = "No Work Package", "", $J30),DetailBudgetCategory_Aleph,$I30),""))))) / AC$6 * AC$7, 0), 0)</f>
        <v>0</v>
      </c>
      <c r="AD30" s="166">
        <f t="array" ref="AD30">IFERROR(IF(ROW()-16&lt;NoRowsBudget, IF($J30="Profit Margin",SUM(AD$16:AD29)*ProfitMargin,IF($J30="VAT",SUM(AD$16:AD29)*VAT,IF(Budget_period="Monthly",SUMIFS(INDIRECT(AD$8),DetailBudgetWPs_Aleph,IF($J30 = "No Work Package", "", $J30),DetailBudgetCategory_Aleph,$I30),IF(Budget_period="Quarterly",SUMIFS(INDIRECT(AD$9),DetailBudgetWPs_Aleph,IF($J30 = "No Work Package", "", $J30),DetailBudgetCategory_Aleph,$I30),IF(Budget_period="Annually",SUMIFS(INDIRECT(AD$10),DetailBudgetWPs_Aleph,IF($J30 = "No Work Package", "", $J30),DetailBudgetCategory_Aleph,$I30),""))))) / AD$6 * AD$7, 0), 0)</f>
        <v>0</v>
      </c>
      <c r="AE30" s="166">
        <f t="array" ref="AE30">IFERROR(IF(ROW()-16&lt;NoRowsBudget, IF($J30="Profit Margin",SUM(AE$16:AE29)*ProfitMargin,IF($J30="VAT",SUM(AE$16:AE29)*VAT,IF(Budget_period="Monthly",SUMIFS(INDIRECT(AE$8),DetailBudgetWPs_Aleph,IF($J30 = "No Work Package", "", $J30),DetailBudgetCategory_Aleph,$I30),IF(Budget_period="Quarterly",SUMIFS(INDIRECT(AE$9),DetailBudgetWPs_Aleph,IF($J30 = "No Work Package", "", $J30),DetailBudgetCategory_Aleph,$I30),IF(Budget_period="Annually",SUMIFS(INDIRECT(AE$10),DetailBudgetWPs_Aleph,IF($J30 = "No Work Package", "", $J30),DetailBudgetCategory_Aleph,$I30),""))))) / AE$6 * AE$7, 0), 0)</f>
        <v>0</v>
      </c>
      <c r="AF30" s="166">
        <f t="array" ref="AF30">IFERROR(IF(ROW()-16&lt;NoRowsBudget, IF($J30="Profit Margin",SUM(AF$16:AF29)*ProfitMargin,IF($J30="VAT",SUM(AF$16:AF29)*VAT,IF(Budget_period="Monthly",SUMIFS(INDIRECT(AF$8),DetailBudgetWPs_Aleph,IF($J30 = "No Work Package", "", $J30),DetailBudgetCategory_Aleph,$I30),IF(Budget_period="Quarterly",SUMIFS(INDIRECT(AF$9),DetailBudgetWPs_Aleph,IF($J30 = "No Work Package", "", $J30),DetailBudgetCategory_Aleph,$I30),IF(Budget_period="Annually",SUMIFS(INDIRECT(AF$10),DetailBudgetWPs_Aleph,IF($J30 = "No Work Package", "", $J30),DetailBudgetCategory_Aleph,$I30),""))))) / AF$6 * AF$7, 0), 0)</f>
        <v>0</v>
      </c>
      <c r="AG30" s="166">
        <f t="array" ref="AG30">IFERROR(IF(ROW()-16&lt;NoRowsBudget, IF($J30="Profit Margin",SUM(AG$16:AG29)*ProfitMargin,IF($J30="VAT",SUM(AG$16:AG29)*VAT,IF(Budget_period="Monthly",SUMIFS(INDIRECT(AG$8),DetailBudgetWPs_Aleph,IF($J30 = "No Work Package", "", $J30),DetailBudgetCategory_Aleph,$I30),IF(Budget_period="Quarterly",SUMIFS(INDIRECT(AG$9),DetailBudgetWPs_Aleph,IF($J30 = "No Work Package", "", $J30),DetailBudgetCategory_Aleph,$I30),IF(Budget_period="Annually",SUMIFS(INDIRECT(AG$10),DetailBudgetWPs_Aleph,IF($J30 = "No Work Package", "", $J30),DetailBudgetCategory_Aleph,$I30),""))))) / AG$6 * AG$7, 0), 0)</f>
        <v>0</v>
      </c>
      <c r="AH30" s="166">
        <f t="array" ref="AH30">IFERROR(IF(ROW()-16&lt;NoRowsBudget, IF($J30="Profit Margin",SUM(AH$16:AH29)*ProfitMargin,IF($J30="VAT",SUM(AH$16:AH29)*VAT,IF(Budget_period="Monthly",SUMIFS(INDIRECT(AH$8),DetailBudgetWPs_Aleph,IF($J30 = "No Work Package", "", $J30),DetailBudgetCategory_Aleph,$I30),IF(Budget_period="Quarterly",SUMIFS(INDIRECT(AH$9),DetailBudgetWPs_Aleph,IF($J30 = "No Work Package", "", $J30),DetailBudgetCategory_Aleph,$I30),IF(Budget_period="Annually",SUMIFS(INDIRECT(AH$10),DetailBudgetWPs_Aleph,IF($J30 = "No Work Package", "", $J30),DetailBudgetCategory_Aleph,$I30),""))))) / AH$6 * AH$7, 0), 0)</f>
        <v>0</v>
      </c>
      <c r="AI30" s="166">
        <f t="array" ref="AI30">IFERROR(IF(ROW()-16&lt;NoRowsBudget, IF($J30="Profit Margin",SUM(AI$16:AI29)*ProfitMargin,IF($J30="VAT",SUM(AI$16:AI29)*VAT,IF(Budget_period="Monthly",SUMIFS(INDIRECT(AI$8),DetailBudgetWPs_Aleph,IF($J30 = "No Work Package", "", $J30),DetailBudgetCategory_Aleph,$I30),IF(Budget_period="Quarterly",SUMIFS(INDIRECT(AI$9),DetailBudgetWPs_Aleph,IF($J30 = "No Work Package", "", $J30),DetailBudgetCategory_Aleph,$I30),IF(Budget_period="Annually",SUMIFS(INDIRECT(AI$10),DetailBudgetWPs_Aleph,IF($J30 = "No Work Package", "", $J30),DetailBudgetCategory_Aleph,$I30),""))))) / AI$6 * AI$7, 0), 0)</f>
        <v>0</v>
      </c>
      <c r="AJ30" s="166">
        <f t="array" ref="AJ30">IFERROR(IF(ROW()-16&lt;NoRowsBudget, IF($J30="Profit Margin",SUM(AJ$16:AJ29)*ProfitMargin,IF($J30="VAT",SUM(AJ$16:AJ29)*VAT,IF(Budget_period="Monthly",SUMIFS(INDIRECT(AJ$8),DetailBudgetWPs_Aleph,IF($J30 = "No Work Package", "", $J30),DetailBudgetCategory_Aleph,$I30),IF(Budget_period="Quarterly",SUMIFS(INDIRECT(AJ$9),DetailBudgetWPs_Aleph,IF($J30 = "No Work Package", "", $J30),DetailBudgetCategory_Aleph,$I30),IF(Budget_period="Annually",SUMIFS(INDIRECT(AJ$10),DetailBudgetWPs_Aleph,IF($J30 = "No Work Package", "", $J30),DetailBudgetCategory_Aleph,$I30),""))))) / AJ$6 * AJ$7, 0), 0)</f>
        <v>0</v>
      </c>
      <c r="AK30" s="166">
        <f t="array" ref="AK30">IFERROR(IF(ROW()-16&lt;NoRowsBudget, IF($J30="Profit Margin",SUM(AK$16:AK29)*ProfitMargin,IF($J30="VAT",SUM(AK$16:AK29)*VAT,IF(Budget_period="Monthly",SUMIFS(INDIRECT(AK$8),DetailBudgetWPs_Aleph,IF($J30 = "No Work Package", "", $J30),DetailBudgetCategory_Aleph,$I30),IF(Budget_period="Quarterly",SUMIFS(INDIRECT(AK$9),DetailBudgetWPs_Aleph,IF($J30 = "No Work Package", "", $J30),DetailBudgetCategory_Aleph,$I30),IF(Budget_period="Annually",SUMIFS(INDIRECT(AK$10),DetailBudgetWPs_Aleph,IF($J30 = "No Work Package", "", $J30),DetailBudgetCategory_Aleph,$I30),""))))) / AK$6 * AK$7, 0), 0)</f>
        <v>0</v>
      </c>
      <c r="AL30" s="166">
        <f t="array" ref="AL30">IFERROR(IF(ROW()-16&lt;NoRowsBudget, IF($J30="Profit Margin",SUM(AL$16:AL29)*ProfitMargin,IF($J30="VAT",SUM(AL$16:AL29)*VAT,IF(Budget_period="Monthly",SUMIFS(INDIRECT(AL$8),DetailBudgetWPs_Aleph,IF($J30 = "No Work Package", "", $J30),DetailBudgetCategory_Aleph,$I30),IF(Budget_period="Quarterly",SUMIFS(INDIRECT(AL$9),DetailBudgetWPs_Aleph,IF($J30 = "No Work Package", "", $J30),DetailBudgetCategory_Aleph,$I30),IF(Budget_period="Annually",SUMIFS(INDIRECT(AL$10),DetailBudgetWPs_Aleph,IF($J30 = "No Work Package", "", $J30),DetailBudgetCategory_Aleph,$I30),""))))) / AL$6 * AL$7, 0), 0)</f>
        <v>0</v>
      </c>
      <c r="AM30" s="166">
        <f t="array" ref="AM30">IFERROR(IF(ROW()-16&lt;NoRowsBudget, IF($J30="Profit Margin",SUM(AM$16:AM29)*ProfitMargin,IF($J30="VAT",SUM(AM$16:AM29)*VAT,IF(Budget_period="Monthly",SUMIFS(INDIRECT(AM$8),DetailBudgetWPs_Aleph,IF($J30 = "No Work Package", "", $J30),DetailBudgetCategory_Aleph,$I30),IF(Budget_period="Quarterly",SUMIFS(INDIRECT(AM$9),DetailBudgetWPs_Aleph,IF($J30 = "No Work Package", "", $J30),DetailBudgetCategory_Aleph,$I30),IF(Budget_period="Annually",SUMIFS(INDIRECT(AM$10),DetailBudgetWPs_Aleph,IF($J30 = "No Work Package", "", $J30),DetailBudgetCategory_Aleph,$I30),""))))) / AM$6 * AM$7, 0), 0)</f>
        <v>0</v>
      </c>
      <c r="AN30" s="166">
        <f t="array" ref="AN30">IFERROR(IF(ROW()-16&lt;NoRowsBudget, IF($J30="Profit Margin",SUM(AN$16:AN29)*ProfitMargin,IF($J30="VAT",SUM(AN$16:AN29)*VAT,IF(Budget_period="Monthly",SUMIFS(INDIRECT(AN$8),DetailBudgetWPs_Aleph,IF($J30 = "No Work Package", "", $J30),DetailBudgetCategory_Aleph,$I30),IF(Budget_period="Quarterly",SUMIFS(INDIRECT(AN$9),DetailBudgetWPs_Aleph,IF($J30 = "No Work Package", "", $J30),DetailBudgetCategory_Aleph,$I30),IF(Budget_period="Annually",SUMIFS(INDIRECT(AN$10),DetailBudgetWPs_Aleph,IF($J30 = "No Work Package", "", $J30),DetailBudgetCategory_Aleph,$I30),""))))) / AN$6 * AN$7, 0), 0)</f>
        <v>0</v>
      </c>
      <c r="AO30" s="166">
        <f t="array" ref="AO30">IFERROR(IF(ROW()-16&lt;NoRowsBudget, IF($J30="Profit Margin",SUM(AO$16:AO29)*ProfitMargin,IF($J30="VAT",SUM(AO$16:AO29)*VAT,IF(Budget_period="Monthly",SUMIFS(INDIRECT(AO$8),DetailBudgetWPs_Aleph,IF($J30 = "No Work Package", "", $J30),DetailBudgetCategory_Aleph,$I30),IF(Budget_period="Quarterly",SUMIFS(INDIRECT(AO$9),DetailBudgetWPs_Aleph,IF($J30 = "No Work Package", "", $J30),DetailBudgetCategory_Aleph,$I30),IF(Budget_period="Annually",SUMIFS(INDIRECT(AO$10),DetailBudgetWPs_Aleph,IF($J30 = "No Work Package", "", $J30),DetailBudgetCategory_Aleph,$I30),""))))) / AO$6 * AO$7, 0), 0)</f>
        <v>0</v>
      </c>
      <c r="AP30" s="166">
        <f t="array" ref="AP30">IFERROR(IF(ROW()-16&lt;NoRowsBudget, IF($J30="Profit Margin",SUM(AP$16:AP29)*ProfitMargin,IF($J30="VAT",SUM(AP$16:AP29)*VAT,IF(Budget_period="Monthly",SUMIFS(INDIRECT(AP$8),DetailBudgetWPs_Aleph,IF($J30 = "No Work Package", "", $J30),DetailBudgetCategory_Aleph,$I30),IF(Budget_period="Quarterly",SUMIFS(INDIRECT(AP$9),DetailBudgetWPs_Aleph,IF($J30 = "No Work Package", "", $J30),DetailBudgetCategory_Aleph,$I30),IF(Budget_period="Annually",SUMIFS(INDIRECT(AP$10),DetailBudgetWPs_Aleph,IF($J30 = "No Work Package", "", $J30),DetailBudgetCategory_Aleph,$I30),""))))) / AP$6 * AP$7, 0), 0)</f>
        <v>0</v>
      </c>
      <c r="AQ30" s="166">
        <f t="array" ref="AQ30">IFERROR(IF(ROW()-16&lt;NoRowsBudget, IF($J30="Profit Margin",SUM(AQ$16:AQ29)*ProfitMargin,IF($J30="VAT",SUM(AQ$16:AQ29)*VAT,IF(Budget_period="Monthly",SUMIFS(INDIRECT(AQ$8),DetailBudgetWPs_Aleph,IF($J30 = "No Work Package", "", $J30),DetailBudgetCategory_Aleph,$I30),IF(Budget_period="Quarterly",SUMIFS(INDIRECT(AQ$9),DetailBudgetWPs_Aleph,IF($J30 = "No Work Package", "", $J30),DetailBudgetCategory_Aleph,$I30),IF(Budget_period="Annually",SUMIFS(INDIRECT(AQ$10),DetailBudgetWPs_Aleph,IF($J30 = "No Work Package", "", $J30),DetailBudgetCategory_Aleph,$I30),""))))) / AQ$6 * AQ$7, 0), 0)</f>
        <v>0</v>
      </c>
      <c r="AR30" s="166">
        <f t="array" ref="AR30">IFERROR(IF(ROW()-16&lt;NoRowsBudget, IF($J30="Profit Margin",SUM(AR$16:AR29)*ProfitMargin,IF($J30="VAT",SUM(AR$16:AR29)*VAT,IF(Budget_period="Monthly",SUMIFS(INDIRECT(AR$8),DetailBudgetWPs_Aleph,IF($J30 = "No Work Package", "", $J30),DetailBudgetCategory_Aleph,$I30),IF(Budget_period="Quarterly",SUMIFS(INDIRECT(AR$9),DetailBudgetWPs_Aleph,IF($J30 = "No Work Package", "", $J30),DetailBudgetCategory_Aleph,$I30),IF(Budget_period="Annually",SUMIFS(INDIRECT(AR$10),DetailBudgetWPs_Aleph,IF($J30 = "No Work Package", "", $J30),DetailBudgetCategory_Aleph,$I30),""))))) / AR$6 * AR$7, 0), 0)</f>
        <v>0</v>
      </c>
      <c r="AS30" s="166">
        <f t="array" ref="AS30">IFERROR(IF(ROW()-16&lt;NoRowsBudget, IF($J30="Profit Margin",SUM(AS$16:AS29)*ProfitMargin,IF($J30="VAT",SUM(AS$16:AS29)*VAT,IF(Budget_period="Monthly",SUMIFS(INDIRECT(AS$8),DetailBudgetWPs_Aleph,IF($J30 = "No Work Package", "", $J30),DetailBudgetCategory_Aleph,$I30),IF(Budget_period="Quarterly",SUMIFS(INDIRECT(AS$9),DetailBudgetWPs_Aleph,IF($J30 = "No Work Package", "", $J30),DetailBudgetCategory_Aleph,$I30),IF(Budget_period="Annually",SUMIFS(INDIRECT(AS$10),DetailBudgetWPs_Aleph,IF($J30 = "No Work Package", "", $J30),DetailBudgetCategory_Aleph,$I30),""))))) / AS$6 * AS$7, 0), 0)</f>
        <v>0</v>
      </c>
      <c r="AT30" s="166">
        <f t="array" ref="AT30">IFERROR(IF(ROW()-16&lt;NoRowsBudget, IF($J30="Profit Margin",SUM(AT$16:AT29)*ProfitMargin,IF($J30="VAT",SUM(AT$16:AT29)*VAT,IF(Budget_period="Monthly",SUMIFS(INDIRECT(AT$8),DetailBudgetWPs_Aleph,IF($J30 = "No Work Package", "", $J30),DetailBudgetCategory_Aleph,$I30),IF(Budget_period="Quarterly",SUMIFS(INDIRECT(AT$9),DetailBudgetWPs_Aleph,IF($J30 = "No Work Package", "", $J30),DetailBudgetCategory_Aleph,$I30),IF(Budget_period="Annually",SUMIFS(INDIRECT(AT$10),DetailBudgetWPs_Aleph,IF($J30 = "No Work Package", "", $J30),DetailBudgetCategory_Aleph,$I30),""))))) / AT$6 * AT$7, 0), 0)</f>
        <v>0</v>
      </c>
      <c r="AU30" s="166">
        <f t="array" ref="AU30">IFERROR(IF(ROW()-16&lt;NoRowsBudget, IF($J30="Profit Margin",SUM(AU$16:AU29)*ProfitMargin,IF($J30="VAT",SUM(AU$16:AU29)*VAT,IF(Budget_period="Monthly",SUMIFS(INDIRECT(AU$8),DetailBudgetWPs_Aleph,IF($J30 = "No Work Package", "", $J30),DetailBudgetCategory_Aleph,$I30),IF(Budget_period="Quarterly",SUMIFS(INDIRECT(AU$9),DetailBudgetWPs_Aleph,IF($J30 = "No Work Package", "", $J30),DetailBudgetCategory_Aleph,$I30),IF(Budget_period="Annually",SUMIFS(INDIRECT(AU$10),DetailBudgetWPs_Aleph,IF($J30 = "No Work Package", "", $J30),DetailBudgetCategory_Aleph,$I30),""))))) / AU$6 * AU$7, 0), 0)</f>
        <v>0</v>
      </c>
      <c r="AV30" s="166">
        <f t="array" ref="AV30">IFERROR(IF(ROW()-16&lt;NoRowsBudget, IF($J30="Profit Margin",SUM(AV$16:AV29)*ProfitMargin,IF($J30="VAT",SUM(AV$16:AV29)*VAT,IF(Budget_period="Monthly",SUMIFS(INDIRECT(AV$8),DetailBudgetWPs_Aleph,IF($J30 = "No Work Package", "", $J30),DetailBudgetCategory_Aleph,$I30),IF(Budget_period="Quarterly",SUMIFS(INDIRECT(AV$9),DetailBudgetWPs_Aleph,IF($J30 = "No Work Package", "", $J30),DetailBudgetCategory_Aleph,$I30),IF(Budget_period="Annually",SUMIFS(INDIRECT(AV$10),DetailBudgetWPs_Aleph,IF($J30 = "No Work Package", "", $J30),DetailBudgetCategory_Aleph,$I30),""))))) / AV$6 * AV$7, 0), 0)</f>
        <v>0</v>
      </c>
      <c r="AW30" s="166">
        <f t="array" ref="AW30">IFERROR(IF(ROW()-16&lt;NoRowsBudget, IF($J30="Profit Margin",SUM(AW$16:AW29)*ProfitMargin,IF($J30="VAT",SUM(AW$16:AW29)*VAT,IF(Budget_period="Monthly",SUMIFS(INDIRECT(AW$8),DetailBudgetWPs_Aleph,IF($J30 = "No Work Package", "", $J30),DetailBudgetCategory_Aleph,$I30),IF(Budget_period="Quarterly",SUMIFS(INDIRECT(AW$9),DetailBudgetWPs_Aleph,IF($J30 = "No Work Package", "", $J30),DetailBudgetCategory_Aleph,$I30),IF(Budget_period="Annually",SUMIFS(INDIRECT(AW$10),DetailBudgetWPs_Aleph,IF($J30 = "No Work Package", "", $J30),DetailBudgetCategory_Aleph,$I30),""))))) / AW$6 * AW$7, 0), 0)</f>
        <v>0</v>
      </c>
      <c r="AX30" s="166">
        <f t="array" ref="AX30">IFERROR(IF(ROW()-16&lt;NoRowsBudget, IF($J30="Profit Margin",SUM(AX$16:AX29)*ProfitMargin,IF($J30="VAT",SUM(AX$16:AX29)*VAT,IF(Budget_period="Monthly",SUMIFS(INDIRECT(AX$8),DetailBudgetWPs_Aleph,IF($J30 = "No Work Package", "", $J30),DetailBudgetCategory_Aleph,$I30),IF(Budget_period="Quarterly",SUMIFS(INDIRECT(AX$9),DetailBudgetWPs_Aleph,IF($J30 = "No Work Package", "", $J30),DetailBudgetCategory_Aleph,$I30),IF(Budget_period="Annually",SUMIFS(INDIRECT(AX$10),DetailBudgetWPs_Aleph,IF($J30 = "No Work Package", "", $J30),DetailBudgetCategory_Aleph,$I30),""))))) / AX$6 * AX$7, 0), 0)</f>
        <v>0</v>
      </c>
      <c r="AY30" s="166">
        <f t="array" ref="AY30">IFERROR(IF(ROW()-16&lt;NoRowsBudget, IF($J30="Profit Margin",SUM(AY$16:AY29)*ProfitMargin,IF($J30="VAT",SUM(AY$16:AY29)*VAT,IF(Budget_period="Monthly",SUMIFS(INDIRECT(AY$8),DetailBudgetWPs_Aleph,IF($J30 = "No Work Package", "", $J30),DetailBudgetCategory_Aleph,$I30),IF(Budget_period="Quarterly",SUMIFS(INDIRECT(AY$9),DetailBudgetWPs_Aleph,IF($J30 = "No Work Package", "", $J30),DetailBudgetCategory_Aleph,$I30),IF(Budget_period="Annually",SUMIFS(INDIRECT(AY$10),DetailBudgetWPs_Aleph,IF($J30 = "No Work Package", "", $J30),DetailBudgetCategory_Aleph,$I30),""))))) / AY$6 * AY$7, 0), 0)</f>
        <v>0</v>
      </c>
      <c r="AZ30" s="166">
        <f t="array" ref="AZ30">IFERROR(IF(ROW()-16&lt;NoRowsBudget, IF($J30="Profit Margin",SUM(AZ$16:AZ29)*ProfitMargin,IF($J30="VAT",SUM(AZ$16:AZ29)*VAT,IF(Budget_period="Monthly",SUMIFS(INDIRECT(AZ$8),DetailBudgetWPs_Aleph,IF($J30 = "No Work Package", "", $J30),DetailBudgetCategory_Aleph,$I30),IF(Budget_period="Quarterly",SUMIFS(INDIRECT(AZ$9),DetailBudgetWPs_Aleph,IF($J30 = "No Work Package", "", $J30),DetailBudgetCategory_Aleph,$I30),IF(Budget_period="Annually",SUMIFS(INDIRECT(AZ$10),DetailBudgetWPs_Aleph,IF($J30 = "No Work Package", "", $J30),DetailBudgetCategory_Aleph,$I30),""))))) / AZ$6 * AZ$7, 0), 0)</f>
        <v>0</v>
      </c>
      <c r="BA30" s="166">
        <f t="array" ref="BA30">IFERROR(IF(ROW()-16&lt;NoRowsBudget, IF($J30="Profit Margin",SUM(BA$16:BA29)*ProfitMargin,IF($J30="VAT",SUM(BA$16:BA29)*VAT,IF(Budget_period="Monthly",SUMIFS(INDIRECT(BA$8),DetailBudgetWPs_Aleph,IF($J30 = "No Work Package", "", $J30),DetailBudgetCategory_Aleph,$I30),IF(Budget_period="Quarterly",SUMIFS(INDIRECT(BA$9),DetailBudgetWPs_Aleph,IF($J30 = "No Work Package", "", $J30),DetailBudgetCategory_Aleph,$I30),IF(Budget_period="Annually",SUMIFS(INDIRECT(BA$10),DetailBudgetWPs_Aleph,IF($J30 = "No Work Package", "", $J30),DetailBudgetCategory_Aleph,$I30),""))))) / BA$6 * BA$7, 0), 0)</f>
        <v>0</v>
      </c>
      <c r="BB30" s="166">
        <f t="array" ref="BB30">IFERROR(IF(ROW()-16&lt;NoRowsBudget, IF($J30="Profit Margin",SUM(BB$16:BB29)*ProfitMargin,IF($J30="VAT",SUM(BB$16:BB29)*VAT,IF(Budget_period="Monthly",SUMIFS(INDIRECT(BB$8),DetailBudgetWPs_Aleph,IF($J30 = "No Work Package", "", $J30),DetailBudgetCategory_Aleph,$I30),IF(Budget_period="Quarterly",SUMIFS(INDIRECT(BB$9),DetailBudgetWPs_Aleph,IF($J30 = "No Work Package", "", $J30),DetailBudgetCategory_Aleph,$I30),IF(Budget_period="Annually",SUMIFS(INDIRECT(BB$10),DetailBudgetWPs_Aleph,IF($J30 = "No Work Package", "", $J30),DetailBudgetCategory_Aleph,$I30),""))))) / BB$6 * BB$7, 0), 0)</f>
        <v>0</v>
      </c>
      <c r="BC30" s="166">
        <f t="array" ref="BC30">IFERROR(IF(ROW()-16&lt;NoRowsBudget, IF($J30="Profit Margin",SUM(BC$16:BC29)*ProfitMargin,IF($J30="VAT",SUM(BC$16:BC29)*VAT,IF(Budget_period="Monthly",SUMIFS(INDIRECT(BC$8),DetailBudgetWPs_Aleph,IF($J30 = "No Work Package", "", $J30),DetailBudgetCategory_Aleph,$I30),IF(Budget_period="Quarterly",SUMIFS(INDIRECT(BC$9),DetailBudgetWPs_Aleph,IF($J30 = "No Work Package", "", $J30),DetailBudgetCategory_Aleph,$I30),IF(Budget_period="Annually",SUMIFS(INDIRECT(BC$10),DetailBudgetWPs_Aleph,IF($J30 = "No Work Package", "", $J30),DetailBudgetCategory_Aleph,$I30),""))))) / BC$6 * BC$7, 0), 0)</f>
        <v>0</v>
      </c>
      <c r="BD30" s="166">
        <f t="array" ref="BD30">IFERROR(IF(ROW()-16&lt;NoRowsBudget, IF($J30="Profit Margin",SUM(BD$16:BD29)*ProfitMargin,IF($J30="VAT",SUM(BD$16:BD29)*VAT,IF(Budget_period="Monthly",SUMIFS(INDIRECT(BD$8),DetailBudgetWPs_Aleph,IF($J30 = "No Work Package", "", $J30),DetailBudgetCategory_Aleph,$I30),IF(Budget_period="Quarterly",SUMIFS(INDIRECT(BD$9),DetailBudgetWPs_Aleph,IF($J30 = "No Work Package", "", $J30),DetailBudgetCategory_Aleph,$I30),IF(Budget_period="Annually",SUMIFS(INDIRECT(BD$10),DetailBudgetWPs_Aleph,IF($J30 = "No Work Package", "", $J30),DetailBudgetCategory_Aleph,$I30),""))))) / BD$6 * BD$7, 0), 0)</f>
        <v>0</v>
      </c>
      <c r="BE30" s="166">
        <f t="array" ref="BE30">IFERROR(IF(ROW()-16&lt;NoRowsBudget, IF($J30="Profit Margin",SUM(BE$16:BE29)*ProfitMargin,IF($J30="VAT",SUM(BE$16:BE29)*VAT,IF(Budget_period="Monthly",SUMIFS(INDIRECT(BE$8),DetailBudgetWPs_Aleph,IF($J30 = "No Work Package", "", $J30),DetailBudgetCategory_Aleph,$I30),IF(Budget_period="Quarterly",SUMIFS(INDIRECT(BE$9),DetailBudgetWPs_Aleph,IF($J30 = "No Work Package", "", $J30),DetailBudgetCategory_Aleph,$I30),IF(Budget_period="Annually",SUMIFS(INDIRECT(BE$10),DetailBudgetWPs_Aleph,IF($J30 = "No Work Package", "", $J30),DetailBudgetCategory_Aleph,$I30),""))))) / BE$6 * BE$7, 0), 0)</f>
        <v>0</v>
      </c>
      <c r="BF30" s="166">
        <f t="array" ref="BF30">IFERROR(IF(ROW()-16&lt;NoRowsBudget, IF($J30="Profit Margin",SUM(BF$16:BF29)*ProfitMargin,IF($J30="VAT",SUM(BF$16:BF29)*VAT,IF(Budget_period="Monthly",SUMIFS(INDIRECT(BF$8),DetailBudgetWPs_Aleph,IF($J30 = "No Work Package", "", $J30),DetailBudgetCategory_Aleph,$I30),IF(Budget_period="Quarterly",SUMIFS(INDIRECT(BF$9),DetailBudgetWPs_Aleph,IF($J30 = "No Work Package", "", $J30),DetailBudgetCategory_Aleph,$I30),IF(Budget_period="Annually",SUMIFS(INDIRECT(BF$10),DetailBudgetWPs_Aleph,IF($J30 = "No Work Package", "", $J30),DetailBudgetCategory_Aleph,$I30),""))))) / BF$6 * BF$7, 0), 0)</f>
        <v>0</v>
      </c>
      <c r="BG30" s="166">
        <f t="array" ref="BG30">IFERROR(IF(ROW()-16&lt;NoRowsBudget, IF($J30="Profit Margin",SUM(BG$16:BG29)*ProfitMargin,IF($J30="VAT",SUM(BG$16:BG29)*VAT,IF(Budget_period="Monthly",SUMIFS(INDIRECT(BG$8),DetailBudgetWPs_Aleph,IF($J30 = "No Work Package", "", $J30),DetailBudgetCategory_Aleph,$I30),IF(Budget_period="Quarterly",SUMIFS(INDIRECT(BG$9),DetailBudgetWPs_Aleph,IF($J30 = "No Work Package", "", $J30),DetailBudgetCategory_Aleph,$I30),IF(Budget_period="Annually",SUMIFS(INDIRECT(BG$10),DetailBudgetWPs_Aleph,IF($J30 = "No Work Package", "", $J30),DetailBudgetCategory_Aleph,$I30),""))))) / BG$6 * BG$7, 0), 0)</f>
        <v>0</v>
      </c>
      <c r="BH30" s="166">
        <f t="array" ref="BH30">IFERROR(IF(ROW()-16&lt;NoRowsBudget, IF($J30="Profit Margin",SUM(BH$16:BH29)*ProfitMargin,IF($J30="VAT",SUM(BH$16:BH29)*VAT,IF(Budget_period="Monthly",SUMIFS(INDIRECT(BH$8),DetailBudgetWPs_Aleph,IF($J30 = "No Work Package", "", $J30),DetailBudgetCategory_Aleph,$I30),IF(Budget_period="Quarterly",SUMIFS(INDIRECT(BH$9),DetailBudgetWPs_Aleph,IF($J30 = "No Work Package", "", $J30),DetailBudgetCategory_Aleph,$I30),IF(Budget_period="Annually",SUMIFS(INDIRECT(BH$10),DetailBudgetWPs_Aleph,IF($J30 = "No Work Package", "", $J30),DetailBudgetCategory_Aleph,$I30),""))))) / BH$6 * BH$7, 0), 0)</f>
        <v>0</v>
      </c>
      <c r="BI30" s="166">
        <f t="array" ref="BI30">IFERROR(IF(ROW()-16&lt;NoRowsBudget, IF($J30="Profit Margin",SUM(BI$16:BI29)*ProfitMargin,IF($J30="VAT",SUM(BI$16:BI29)*VAT,IF(Budget_period="Monthly",SUMIFS(INDIRECT(BI$8),DetailBudgetWPs_Aleph,IF($J30 = "No Work Package", "", $J30),DetailBudgetCategory_Aleph,$I30),IF(Budget_period="Quarterly",SUMIFS(INDIRECT(BI$9),DetailBudgetWPs_Aleph,IF($J30 = "No Work Package", "", $J30),DetailBudgetCategory_Aleph,$I30),IF(Budget_period="Annually",SUMIFS(INDIRECT(BI$10),DetailBudgetWPs_Aleph,IF($J30 = "No Work Package", "", $J30),DetailBudgetCategory_Aleph,$I30),""))))) / BI$6 * BI$7, 0), 0)</f>
        <v>0</v>
      </c>
      <c r="BJ30" s="166">
        <f t="array" ref="BJ30">IFERROR(IF(ROW()-16&lt;NoRowsBudget, IF($J30="Profit Margin",SUM(BJ$16:BJ29)*ProfitMargin,IF($J30="VAT",SUM(BJ$16:BJ29)*VAT,IF(Budget_period="Monthly",SUMIFS(INDIRECT(BJ$8),DetailBudgetWPs_Aleph,IF($J30 = "No Work Package", "", $J30),DetailBudgetCategory_Aleph,$I30),IF(Budget_period="Quarterly",SUMIFS(INDIRECT(BJ$9),DetailBudgetWPs_Aleph,IF($J30 = "No Work Package", "", $J30),DetailBudgetCategory_Aleph,$I30),IF(Budget_period="Annually",SUMIFS(INDIRECT(BJ$10),DetailBudgetWPs_Aleph,IF($J30 = "No Work Package", "", $J30),DetailBudgetCategory_Aleph,$I30),""))))) / BJ$6 * BJ$7, 0), 0)</f>
        <v>0</v>
      </c>
      <c r="BK30" s="166">
        <f t="array" ref="BK30">IFERROR(IF(ROW()-16&lt;NoRowsBudget, IF($J30="Profit Margin",SUM(BK$16:BK29)*ProfitMargin,IF($J30="VAT",SUM(BK$16:BK29)*VAT,IF(Budget_period="Monthly",SUMIFS(INDIRECT(BK$8),DetailBudgetWPs_Aleph,IF($J30 = "No Work Package", "", $J30),DetailBudgetCategory_Aleph,$I30),IF(Budget_period="Quarterly",SUMIFS(INDIRECT(BK$9),DetailBudgetWPs_Aleph,IF($J30 = "No Work Package", "", $J30),DetailBudgetCategory_Aleph,$I30),IF(Budget_period="Annually",SUMIFS(INDIRECT(BK$10),DetailBudgetWPs_Aleph,IF($J30 = "No Work Package", "", $J30),DetailBudgetCategory_Aleph,$I30),""))))) / BK$6 * BK$7, 0), 0)</f>
        <v>0</v>
      </c>
      <c r="BL30" s="166">
        <f t="array" ref="BL30">IFERROR(IF(ROW()-16&lt;NoRowsBudget, IF($J30="Profit Margin",SUM(BL$16:BL29)*ProfitMargin,IF($J30="VAT",SUM(BL$16:BL29)*VAT,IF(Budget_period="Monthly",SUMIFS(INDIRECT(BL$8),DetailBudgetWPs_Aleph,IF($J30 = "No Work Package", "", $J30),DetailBudgetCategory_Aleph,$I30),IF(Budget_period="Quarterly",SUMIFS(INDIRECT(BL$9),DetailBudgetWPs_Aleph,IF($J30 = "No Work Package", "", $J30),DetailBudgetCategory_Aleph,$I30),IF(Budget_period="Annually",SUMIFS(INDIRECT(BL$10),DetailBudgetWPs_Aleph,IF($J30 = "No Work Package", "", $J30),DetailBudgetCategory_Aleph,$I30),""))))) / BL$6 * BL$7, 0), 0)</f>
        <v>0</v>
      </c>
      <c r="BM30" s="166">
        <f t="array" ref="BM30">IFERROR(IF(ROW()-16&lt;NoRowsBudget, IF($J30="Profit Margin",SUM(BM$16:BM29)*ProfitMargin,IF($J30="VAT",SUM(BM$16:BM29)*VAT,IF(Budget_period="Monthly",SUMIFS(INDIRECT(BM$8),DetailBudgetWPs_Aleph,IF($J30 = "No Work Package", "", $J30),DetailBudgetCategory_Aleph,$I30),IF(Budget_period="Quarterly",SUMIFS(INDIRECT(BM$9),DetailBudgetWPs_Aleph,IF($J30 = "No Work Package", "", $J30),DetailBudgetCategory_Aleph,$I30),IF(Budget_period="Annually",SUMIFS(INDIRECT(BM$10),DetailBudgetWPs_Aleph,IF($J30 = "No Work Package", "", $J30),DetailBudgetCategory_Aleph,$I30),""))))) / BM$6 * BM$7, 0), 0)</f>
        <v>0</v>
      </c>
      <c r="BN30" s="166">
        <f t="array" ref="BN30">IFERROR(IF(ROW()-16&lt;NoRowsBudget, IF($J30="Profit Margin",SUM(BN$16:BN29)*ProfitMargin,IF($J30="VAT",SUM(BN$16:BN29)*VAT,IF(Budget_period="Monthly",SUMIFS(INDIRECT(BN$8),DetailBudgetWPs_Aleph,IF($J30 = "No Work Package", "", $J30),DetailBudgetCategory_Aleph,$I30),IF(Budget_period="Quarterly",SUMIFS(INDIRECT(BN$9),DetailBudgetWPs_Aleph,IF($J30 = "No Work Package", "", $J30),DetailBudgetCategory_Aleph,$I30),IF(Budget_period="Annually",SUMIFS(INDIRECT(BN$10),DetailBudgetWPs_Aleph,IF($J30 = "No Work Package", "", $J30),DetailBudgetCategory_Aleph,$I30),""))))) / BN$6 * BN$7, 0), 0)</f>
        <v>0</v>
      </c>
      <c r="BO30" s="166">
        <f t="array" ref="BO30">IFERROR(IF(ROW()-16&lt;NoRowsBudget, IF($J30="Profit Margin",SUM(BO$16:BO29)*ProfitMargin,IF($J30="VAT",SUM(BO$16:BO29)*VAT,IF(Budget_period="Monthly",SUMIFS(INDIRECT(BO$8),DetailBudgetWPs_Aleph,IF($J30 = "No Work Package", "", $J30),DetailBudgetCategory_Aleph,$I30),IF(Budget_period="Quarterly",SUMIFS(INDIRECT(BO$9),DetailBudgetWPs_Aleph,IF($J30 = "No Work Package", "", $J30),DetailBudgetCategory_Aleph,$I30),IF(Budget_period="Annually",SUMIFS(INDIRECT(BO$10),DetailBudgetWPs_Aleph,IF($J30 = "No Work Package", "", $J30),DetailBudgetCategory_Aleph,$I30),""))))) / BO$6 * BO$7, 0), 0)</f>
        <v>0</v>
      </c>
      <c r="BP30" s="166">
        <f t="array" ref="BP30">IFERROR(IF(ROW()-16&lt;NoRowsBudget, IF($J30="Profit Margin",SUM(BP$16:BP29)*ProfitMargin,IF($J30="VAT",SUM(BP$16:BP29)*VAT,IF(Budget_period="Monthly",SUMIFS(INDIRECT(BP$8),DetailBudgetWPs_Aleph,IF($J30 = "No Work Package", "", $J30),DetailBudgetCategory_Aleph,$I30),IF(Budget_period="Quarterly",SUMIFS(INDIRECT(BP$9),DetailBudgetWPs_Aleph,IF($J30 = "No Work Package", "", $J30),DetailBudgetCategory_Aleph,$I30),IF(Budget_period="Annually",SUMIFS(INDIRECT(BP$10),DetailBudgetWPs_Aleph,IF($J30 = "No Work Package", "", $J30),DetailBudgetCategory_Aleph,$I30),""))))) / BP$6 * BP$7, 0), 0)</f>
        <v>0</v>
      </c>
      <c r="BQ30" s="166">
        <f t="array" ref="BQ30">IFERROR(IF(ROW()-16&lt;NoRowsBudget, IF($J30="Profit Margin",SUM(BQ$16:BQ29)*ProfitMargin,IF($J30="VAT",SUM(BQ$16:BQ29)*VAT,IF(Budget_period="Monthly",SUMIFS(INDIRECT(BQ$8),DetailBudgetWPs_Aleph,IF($J30 = "No Work Package", "", $J30),DetailBudgetCategory_Aleph,$I30),IF(Budget_period="Quarterly",SUMIFS(INDIRECT(BQ$9),DetailBudgetWPs_Aleph,IF($J30 = "No Work Package", "", $J30),DetailBudgetCategory_Aleph,$I30),IF(Budget_period="Annually",SUMIFS(INDIRECT(BQ$10),DetailBudgetWPs_Aleph,IF($J30 = "No Work Package", "", $J30),DetailBudgetCategory_Aleph,$I30),""))))) / BQ$6 * BQ$7, 0), 0)</f>
        <v>0</v>
      </c>
      <c r="BR30" s="166">
        <f t="array" ref="BR30">IFERROR(IF(ROW()-16&lt;NoRowsBudget, IF($J30="Profit Margin",SUM(BR$16:BR29)*ProfitMargin,IF($J30="VAT",SUM(BR$16:BR29)*VAT,IF(Budget_period="Monthly",SUMIFS(INDIRECT(BR$8),DetailBudgetWPs_Aleph,IF($J30 = "No Work Package", "", $J30),DetailBudgetCategory_Aleph,$I30),IF(Budget_period="Quarterly",SUMIFS(INDIRECT(BR$9),DetailBudgetWPs_Aleph,IF($J30 = "No Work Package", "", $J30),DetailBudgetCategory_Aleph,$I30),IF(Budget_period="Annually",SUMIFS(INDIRECT(BR$10),DetailBudgetWPs_Aleph,IF($J30 = "No Work Package", "", $J30),DetailBudgetCategory_Aleph,$I30),""))))) / BR$6 * BR$7, 0), 0)</f>
        <v>0</v>
      </c>
      <c r="BS30" s="166">
        <f t="array" ref="BS30">IFERROR(IF(ROW()-16&lt;NoRowsBudget, IF($J30="Profit Margin",SUM(BS$16:BS29)*ProfitMargin,IF($J30="VAT",SUM(BS$16:BS29)*VAT,IF(Budget_period="Monthly",SUMIFS(INDIRECT(BS$8),DetailBudgetWPs_Aleph,IF($J30 = "No Work Package", "", $J30),DetailBudgetCategory_Aleph,$I30),IF(Budget_period="Quarterly",SUMIFS(INDIRECT(BS$9),DetailBudgetWPs_Aleph,IF($J30 = "No Work Package", "", $J30),DetailBudgetCategory_Aleph,$I30),IF(Budget_period="Annually",SUMIFS(INDIRECT(BS$10),DetailBudgetWPs_Aleph,IF($J30 = "No Work Package", "", $J30),DetailBudgetCategory_Aleph,$I30),""))))) / BS$6 * BS$7, 0), 0)</f>
        <v>0</v>
      </c>
    </row>
    <row r="31" ht="15.75" customHeight="1">
      <c r="A31" s="114"/>
      <c r="B31" s="15" t="str">
        <f>IF(ROW()-16&lt;NoRowsBudget,OrgName,"")</f>
        <v/>
      </c>
      <c r="C31" s="15" t="str">
        <f>IF(ROW()-16&lt;NoRowsBudget,ProjectName,"")</f>
        <v/>
      </c>
      <c r="D31" s="15" t="str">
        <f>IF(ROW()-16&lt;NoRowsBudget,ProjectRef,"")</f>
        <v/>
      </c>
      <c r="E31" s="15" t="str">
        <f>IF(ROW()-16&lt;NoRowsBudget,ApplicationID,"")</f>
        <v/>
      </c>
      <c r="F31" s="15" t="str">
        <f>IF(ROW()-16&lt;NoRowsBudget,Version,"")</f>
        <v/>
      </c>
      <c r="G31" s="164" t="str">
        <f>IF(ROW()-16&lt;NoRowsBudget,StartDate,"")</f>
        <v/>
      </c>
      <c r="H31" s="164" t="str">
        <f>IF(ROW()-16&lt;NoRowsBudget,EndDate,"")</f>
        <v/>
      </c>
      <c r="I31" s="15" t="str">
        <f t="array" ref="I31">IF(ROW()-16&lt;(NoRowsBudget-3),INDEX(CostCategories,CEILING((ROW()-15)/NoWPs,1)),IF(ROW()-16=NoRowsBudget-3,"Overheads",IF(ROW()-16=NoRowsBudget-2,"Profit Margin",IF(ROW()-16=NoRowsBudget-1,"VAT",""))))</f>
        <v/>
      </c>
      <c r="J31" s="15" t="str">
        <f t="array" ref="J31">IF(ROW()-16&lt;NoRowsBudget-3,INDEX(WPUnique,,MOD(ROW()-16,NoWPs)+1),IF(ROW()-16=NoRowsBudget-3,"Overheads",IF(ROW()-16=NoRowsBudget-2,"Profit Margin",IF(ROW()-16=NoRowsBudget-1,"VAT",""))))</f>
        <v/>
      </c>
      <c r="K31" s="172" t="str">
        <f>IFERROR(IF(OR($J31="Indirect Cost",$J31="VAT",$J31="Profit Margin"),"",VLOOKUP(J31,'1. Basic Info'!$B$40:$C$52,2,FALSE)),BudgetExport!J31)</f>
        <v/>
      </c>
      <c r="L31" s="166">
        <f t="array" ref="L31">IFERROR(IF(ROW()-16&lt;NoRowsBudget, IF($J31="Profit Margin",SUM(L$16:L30)*ProfitMargin,IF($J31="VAT",SUM(L$16:L30)*VAT,IF(Budget_period="Monthly",SUMIFS(INDIRECT(L$8),DetailBudgetWPs_Aleph,IF($J31 = "No Work Package", "", $J31),DetailBudgetCategory_Aleph,$I31),IF(Budget_period="Quarterly",SUMIFS(INDIRECT(L$9),DetailBudgetWPs_Aleph,IF($J31 = "No Work Package", "", $J31),DetailBudgetCategory_Aleph,$I31),IF(Budget_period="Annually",SUMIFS(INDIRECT(L$10),DetailBudgetWPs_Aleph,IF($J31 = "No Work Package", "", $J31),DetailBudgetCategory_Aleph,$I31),""))))) / L$6 * L$7, 0), 0)</f>
        <v>0</v>
      </c>
      <c r="M31" s="166">
        <f t="array" ref="M31">IFERROR(IF(ROW()-16&lt;NoRowsBudget, IF($J31="Profit Margin",SUM(M$16:M30)*ProfitMargin,IF($J31="VAT",SUM(M$16:M30)*VAT,IF(Budget_period="Monthly",SUMIFS(INDIRECT(M$8),DetailBudgetWPs_Aleph,IF($J31 = "No Work Package", "", $J31),DetailBudgetCategory_Aleph,$I31),IF(Budget_period="Quarterly",SUMIFS(INDIRECT(M$9),DetailBudgetWPs_Aleph,IF($J31 = "No Work Package", "", $J31),DetailBudgetCategory_Aleph,$I31),IF(Budget_period="Annually",SUMIFS(INDIRECT(M$10),DetailBudgetWPs_Aleph,IF($J31 = "No Work Package", "", $J31),DetailBudgetCategory_Aleph,$I31),""))))) / M$6 * M$7, 0), 0)</f>
        <v>0</v>
      </c>
      <c r="N31" s="166">
        <f t="array" ref="N31">IFERROR(IF(ROW()-16&lt;NoRowsBudget, IF($J31="Profit Margin",SUM(N$16:N30)*ProfitMargin,IF($J31="VAT",SUM(N$16:N30)*VAT,IF(Budget_period="Monthly",SUMIFS(INDIRECT(N$8),DetailBudgetWPs_Aleph,IF($J31 = "No Work Package", "", $J31),DetailBudgetCategory_Aleph,$I31),IF(Budget_period="Quarterly",SUMIFS(INDIRECT(N$9),DetailBudgetWPs_Aleph,IF($J31 = "No Work Package", "", $J31),DetailBudgetCategory_Aleph,$I31),IF(Budget_period="Annually",SUMIFS(INDIRECT(N$10),DetailBudgetWPs_Aleph,IF($J31 = "No Work Package", "", $J31),DetailBudgetCategory_Aleph,$I31),""))))) / N$6 * N$7, 0), 0)</f>
        <v>0</v>
      </c>
      <c r="O31" s="166">
        <f t="array" ref="O31">IFERROR(IF(ROW()-16&lt;NoRowsBudget, IF($J31="Profit Margin",SUM(O$16:O30)*ProfitMargin,IF($J31="VAT",SUM(O$16:O30)*VAT,IF(Budget_period="Monthly",SUMIFS(INDIRECT(O$8),DetailBudgetWPs_Aleph,IF($J31 = "No Work Package", "", $J31),DetailBudgetCategory_Aleph,$I31),IF(Budget_period="Quarterly",SUMIFS(INDIRECT(O$9),DetailBudgetWPs_Aleph,IF($J31 = "No Work Package", "", $J31),DetailBudgetCategory_Aleph,$I31),IF(Budget_period="Annually",SUMIFS(INDIRECT(O$10),DetailBudgetWPs_Aleph,IF($J31 = "No Work Package", "", $J31),DetailBudgetCategory_Aleph,$I31),""))))) / O$6 * O$7, 0), 0)</f>
        <v>0</v>
      </c>
      <c r="P31" s="166">
        <f t="array" ref="P31">IFERROR(IF(ROW()-16&lt;NoRowsBudget, IF($J31="Profit Margin",SUM(P$16:P30)*ProfitMargin,IF($J31="VAT",SUM(P$16:P30)*VAT,IF(Budget_period="Monthly",SUMIFS(INDIRECT(P$8),DetailBudgetWPs_Aleph,IF($J31 = "No Work Package", "", $J31),DetailBudgetCategory_Aleph,$I31),IF(Budget_period="Quarterly",SUMIFS(INDIRECT(P$9),DetailBudgetWPs_Aleph,IF($J31 = "No Work Package", "", $J31),DetailBudgetCategory_Aleph,$I31),IF(Budget_period="Annually",SUMIFS(INDIRECT(P$10),DetailBudgetWPs_Aleph,IF($J31 = "No Work Package", "", $J31),DetailBudgetCategory_Aleph,$I31),""))))) / P$6 * P$7, 0), 0)</f>
        <v>0</v>
      </c>
      <c r="Q31" s="166">
        <f t="array" ref="Q31">IFERROR(IF(ROW()-16&lt;NoRowsBudget, IF($J31="Profit Margin",SUM(Q$16:Q30)*ProfitMargin,IF($J31="VAT",SUM(Q$16:Q30)*VAT,IF(Budget_period="Monthly",SUMIFS(INDIRECT(Q$8),DetailBudgetWPs_Aleph,IF($J31 = "No Work Package", "", $J31),DetailBudgetCategory_Aleph,$I31),IF(Budget_period="Quarterly",SUMIFS(INDIRECT(Q$9),DetailBudgetWPs_Aleph,IF($J31 = "No Work Package", "", $J31),DetailBudgetCategory_Aleph,$I31),IF(Budget_period="Annually",SUMIFS(INDIRECT(Q$10),DetailBudgetWPs_Aleph,IF($J31 = "No Work Package", "", $J31),DetailBudgetCategory_Aleph,$I31),""))))) / Q$6 * Q$7, 0), 0)</f>
        <v>0</v>
      </c>
      <c r="R31" s="166">
        <f t="array" ref="R31">IFERROR(IF(ROW()-16&lt;NoRowsBudget, IF($J31="Profit Margin",SUM(R$16:R30)*ProfitMargin,IF($J31="VAT",SUM(R$16:R30)*VAT,IF(Budget_period="Monthly",SUMIFS(INDIRECT(R$8),DetailBudgetWPs_Aleph,IF($J31 = "No Work Package", "", $J31),DetailBudgetCategory_Aleph,$I31),IF(Budget_period="Quarterly",SUMIFS(INDIRECT(R$9),DetailBudgetWPs_Aleph,IF($J31 = "No Work Package", "", $J31),DetailBudgetCategory_Aleph,$I31),IF(Budget_period="Annually",SUMIFS(INDIRECT(R$10),DetailBudgetWPs_Aleph,IF($J31 = "No Work Package", "", $J31),DetailBudgetCategory_Aleph,$I31),""))))) / R$6 * R$7, 0), 0)</f>
        <v>0</v>
      </c>
      <c r="S31" s="166">
        <f t="array" ref="S31">IFERROR(IF(ROW()-16&lt;NoRowsBudget, IF($J31="Profit Margin",SUM(S$16:S30)*ProfitMargin,IF($J31="VAT",SUM(S$16:S30)*VAT,IF(Budget_period="Monthly",SUMIFS(INDIRECT(S$8),DetailBudgetWPs_Aleph,IF($J31 = "No Work Package", "", $J31),DetailBudgetCategory_Aleph,$I31),IF(Budget_period="Quarterly",SUMIFS(INDIRECT(S$9),DetailBudgetWPs_Aleph,IF($J31 = "No Work Package", "", $J31),DetailBudgetCategory_Aleph,$I31),IF(Budget_period="Annually",SUMIFS(INDIRECT(S$10),DetailBudgetWPs_Aleph,IF($J31 = "No Work Package", "", $J31),DetailBudgetCategory_Aleph,$I31),""))))) / S$6 * S$7, 0), 0)</f>
        <v>0</v>
      </c>
      <c r="T31" s="166">
        <f t="array" ref="T31">IFERROR(IF(ROW()-16&lt;NoRowsBudget, IF($J31="Profit Margin",SUM(T$16:T30)*ProfitMargin,IF($J31="VAT",SUM(T$16:T30)*VAT,IF(Budget_period="Monthly",SUMIFS(INDIRECT(T$8),DetailBudgetWPs_Aleph,IF($J31 = "No Work Package", "", $J31),DetailBudgetCategory_Aleph,$I31),IF(Budget_period="Quarterly",SUMIFS(INDIRECT(T$9),DetailBudgetWPs_Aleph,IF($J31 = "No Work Package", "", $J31),DetailBudgetCategory_Aleph,$I31),IF(Budget_period="Annually",SUMIFS(INDIRECT(T$10),DetailBudgetWPs_Aleph,IF($J31 = "No Work Package", "", $J31),DetailBudgetCategory_Aleph,$I31),""))))) / T$6 * T$7, 0), 0)</f>
        <v>0</v>
      </c>
      <c r="U31" s="166">
        <f t="array" ref="U31">IFERROR(IF(ROW()-16&lt;NoRowsBudget, IF($J31="Profit Margin",SUM(U$16:U30)*ProfitMargin,IF($J31="VAT",SUM(U$16:U30)*VAT,IF(Budget_period="Monthly",SUMIFS(INDIRECT(U$8),DetailBudgetWPs_Aleph,IF($J31 = "No Work Package", "", $J31),DetailBudgetCategory_Aleph,$I31),IF(Budget_period="Quarterly",SUMIFS(INDIRECT(U$9),DetailBudgetWPs_Aleph,IF($J31 = "No Work Package", "", $J31),DetailBudgetCategory_Aleph,$I31),IF(Budget_period="Annually",SUMIFS(INDIRECT(U$10),DetailBudgetWPs_Aleph,IF($J31 = "No Work Package", "", $J31),DetailBudgetCategory_Aleph,$I31),""))))) / U$6 * U$7, 0), 0)</f>
        <v>0</v>
      </c>
      <c r="V31" s="166">
        <f t="array" ref="V31">IFERROR(IF(ROW()-16&lt;NoRowsBudget, IF($J31="Profit Margin",SUM(V$16:V30)*ProfitMargin,IF($J31="VAT",SUM(V$16:V30)*VAT,IF(Budget_period="Monthly",SUMIFS(INDIRECT(V$8),DetailBudgetWPs_Aleph,IF($J31 = "No Work Package", "", $J31),DetailBudgetCategory_Aleph,$I31),IF(Budget_period="Quarterly",SUMIFS(INDIRECT(V$9),DetailBudgetWPs_Aleph,IF($J31 = "No Work Package", "", $J31),DetailBudgetCategory_Aleph,$I31),IF(Budget_period="Annually",SUMIFS(INDIRECT(V$10),DetailBudgetWPs_Aleph,IF($J31 = "No Work Package", "", $J31),DetailBudgetCategory_Aleph,$I31),""))))) / V$6 * V$7, 0), 0)</f>
        <v>0</v>
      </c>
      <c r="W31" s="166">
        <f t="array" ref="W31">IFERROR(IF(ROW()-16&lt;NoRowsBudget, IF($J31="Profit Margin",SUM(W$16:W30)*ProfitMargin,IF($J31="VAT",SUM(W$16:W30)*VAT,IF(Budget_period="Monthly",SUMIFS(INDIRECT(W$8),DetailBudgetWPs_Aleph,IF($J31 = "No Work Package", "", $J31),DetailBudgetCategory_Aleph,$I31),IF(Budget_period="Quarterly",SUMIFS(INDIRECT(W$9),DetailBudgetWPs_Aleph,IF($J31 = "No Work Package", "", $J31),DetailBudgetCategory_Aleph,$I31),IF(Budget_period="Annually",SUMIFS(INDIRECT(W$10),DetailBudgetWPs_Aleph,IF($J31 = "No Work Package", "", $J31),DetailBudgetCategory_Aleph,$I31),""))))) / W$6 * W$7, 0), 0)</f>
        <v>0</v>
      </c>
      <c r="X31" s="166">
        <f t="array" ref="X31">IFERROR(IF(ROW()-16&lt;NoRowsBudget, IF($J31="Profit Margin",SUM(X$16:X30)*ProfitMargin,IF($J31="VAT",SUM(X$16:X30)*VAT,IF(Budget_period="Monthly",SUMIFS(INDIRECT(X$8),DetailBudgetWPs_Aleph,IF($J31 = "No Work Package", "", $J31),DetailBudgetCategory_Aleph,$I31),IF(Budget_period="Quarterly",SUMIFS(INDIRECT(X$9),DetailBudgetWPs_Aleph,IF($J31 = "No Work Package", "", $J31),DetailBudgetCategory_Aleph,$I31),IF(Budget_period="Annually",SUMIFS(INDIRECT(X$10),DetailBudgetWPs_Aleph,IF($J31 = "No Work Package", "", $J31),DetailBudgetCategory_Aleph,$I31),""))))) / X$6 * X$7, 0), 0)</f>
        <v>0</v>
      </c>
      <c r="Y31" s="166">
        <f t="array" ref="Y31">IFERROR(IF(ROW()-16&lt;NoRowsBudget, IF($J31="Profit Margin",SUM(Y$16:Y30)*ProfitMargin,IF($J31="VAT",SUM(Y$16:Y30)*VAT,IF(Budget_period="Monthly",SUMIFS(INDIRECT(Y$8),DetailBudgetWPs_Aleph,IF($J31 = "No Work Package", "", $J31),DetailBudgetCategory_Aleph,$I31),IF(Budget_period="Quarterly",SUMIFS(INDIRECT(Y$9),DetailBudgetWPs_Aleph,IF($J31 = "No Work Package", "", $J31),DetailBudgetCategory_Aleph,$I31),IF(Budget_period="Annually",SUMIFS(INDIRECT(Y$10),DetailBudgetWPs_Aleph,IF($J31 = "No Work Package", "", $J31),DetailBudgetCategory_Aleph,$I31),""))))) / Y$6 * Y$7, 0), 0)</f>
        <v>0</v>
      </c>
      <c r="Z31" s="166">
        <f t="array" ref="Z31">IFERROR(IF(ROW()-16&lt;NoRowsBudget, IF($J31="Profit Margin",SUM(Z$16:Z30)*ProfitMargin,IF($J31="VAT",SUM(Z$16:Z30)*VAT,IF(Budget_period="Monthly",SUMIFS(INDIRECT(Z$8),DetailBudgetWPs_Aleph,IF($J31 = "No Work Package", "", $J31),DetailBudgetCategory_Aleph,$I31),IF(Budget_period="Quarterly",SUMIFS(INDIRECT(Z$9),DetailBudgetWPs_Aleph,IF($J31 = "No Work Package", "", $J31),DetailBudgetCategory_Aleph,$I31),IF(Budget_period="Annually",SUMIFS(INDIRECT(Z$10),DetailBudgetWPs_Aleph,IF($J31 = "No Work Package", "", $J31),DetailBudgetCategory_Aleph,$I31),""))))) / Z$6 * Z$7, 0), 0)</f>
        <v>0</v>
      </c>
      <c r="AA31" s="166">
        <f t="array" ref="AA31">IFERROR(IF(ROW()-16&lt;NoRowsBudget, IF($J31="Profit Margin",SUM(AA$16:AA30)*ProfitMargin,IF($J31="VAT",SUM(AA$16:AA30)*VAT,IF(Budget_period="Monthly",SUMIFS(INDIRECT(AA$8),DetailBudgetWPs_Aleph,IF($J31 = "No Work Package", "", $J31),DetailBudgetCategory_Aleph,$I31),IF(Budget_period="Quarterly",SUMIFS(INDIRECT(AA$9),DetailBudgetWPs_Aleph,IF($J31 = "No Work Package", "", $J31),DetailBudgetCategory_Aleph,$I31),IF(Budget_period="Annually",SUMIFS(INDIRECT(AA$10),DetailBudgetWPs_Aleph,IF($J31 = "No Work Package", "", $J31),DetailBudgetCategory_Aleph,$I31),""))))) / AA$6 * AA$7, 0), 0)</f>
        <v>0</v>
      </c>
      <c r="AB31" s="166">
        <f t="array" ref="AB31">IFERROR(IF(ROW()-16&lt;NoRowsBudget, IF($J31="Profit Margin",SUM(AB$16:AB30)*ProfitMargin,IF($J31="VAT",SUM(AB$16:AB30)*VAT,IF(Budget_period="Monthly",SUMIFS(INDIRECT(AB$8),DetailBudgetWPs_Aleph,IF($J31 = "No Work Package", "", $J31),DetailBudgetCategory_Aleph,$I31),IF(Budget_period="Quarterly",SUMIFS(INDIRECT(AB$9),DetailBudgetWPs_Aleph,IF($J31 = "No Work Package", "", $J31),DetailBudgetCategory_Aleph,$I31),IF(Budget_period="Annually",SUMIFS(INDIRECT(AB$10),DetailBudgetWPs_Aleph,IF($J31 = "No Work Package", "", $J31),DetailBudgetCategory_Aleph,$I31),""))))) / AB$6 * AB$7, 0), 0)</f>
        <v>0</v>
      </c>
      <c r="AC31" s="166">
        <f t="array" ref="AC31">IFERROR(IF(ROW()-16&lt;NoRowsBudget, IF($J31="Profit Margin",SUM(AC$16:AC30)*ProfitMargin,IF($J31="VAT",SUM(AC$16:AC30)*VAT,IF(Budget_period="Monthly",SUMIFS(INDIRECT(AC$8),DetailBudgetWPs_Aleph,IF($J31 = "No Work Package", "", $J31),DetailBudgetCategory_Aleph,$I31),IF(Budget_period="Quarterly",SUMIFS(INDIRECT(AC$9),DetailBudgetWPs_Aleph,IF($J31 = "No Work Package", "", $J31),DetailBudgetCategory_Aleph,$I31),IF(Budget_period="Annually",SUMIFS(INDIRECT(AC$10),DetailBudgetWPs_Aleph,IF($J31 = "No Work Package", "", $J31),DetailBudgetCategory_Aleph,$I31),""))))) / AC$6 * AC$7, 0), 0)</f>
        <v>0</v>
      </c>
      <c r="AD31" s="166">
        <f t="array" ref="AD31">IFERROR(IF(ROW()-16&lt;NoRowsBudget, IF($J31="Profit Margin",SUM(AD$16:AD30)*ProfitMargin,IF($J31="VAT",SUM(AD$16:AD30)*VAT,IF(Budget_period="Monthly",SUMIFS(INDIRECT(AD$8),DetailBudgetWPs_Aleph,IF($J31 = "No Work Package", "", $J31),DetailBudgetCategory_Aleph,$I31),IF(Budget_period="Quarterly",SUMIFS(INDIRECT(AD$9),DetailBudgetWPs_Aleph,IF($J31 = "No Work Package", "", $J31),DetailBudgetCategory_Aleph,$I31),IF(Budget_period="Annually",SUMIFS(INDIRECT(AD$10),DetailBudgetWPs_Aleph,IF($J31 = "No Work Package", "", $J31),DetailBudgetCategory_Aleph,$I31),""))))) / AD$6 * AD$7, 0), 0)</f>
        <v>0</v>
      </c>
      <c r="AE31" s="166">
        <f t="array" ref="AE31">IFERROR(IF(ROW()-16&lt;NoRowsBudget, IF($J31="Profit Margin",SUM(AE$16:AE30)*ProfitMargin,IF($J31="VAT",SUM(AE$16:AE30)*VAT,IF(Budget_period="Monthly",SUMIFS(INDIRECT(AE$8),DetailBudgetWPs_Aleph,IF($J31 = "No Work Package", "", $J31),DetailBudgetCategory_Aleph,$I31),IF(Budget_period="Quarterly",SUMIFS(INDIRECT(AE$9),DetailBudgetWPs_Aleph,IF($J31 = "No Work Package", "", $J31),DetailBudgetCategory_Aleph,$I31),IF(Budget_period="Annually",SUMIFS(INDIRECT(AE$10),DetailBudgetWPs_Aleph,IF($J31 = "No Work Package", "", $J31),DetailBudgetCategory_Aleph,$I31),""))))) / AE$6 * AE$7, 0), 0)</f>
        <v>0</v>
      </c>
      <c r="AF31" s="166">
        <f t="array" ref="AF31">IFERROR(IF(ROW()-16&lt;NoRowsBudget, IF($J31="Profit Margin",SUM(AF$16:AF30)*ProfitMargin,IF($J31="VAT",SUM(AF$16:AF30)*VAT,IF(Budget_period="Monthly",SUMIFS(INDIRECT(AF$8),DetailBudgetWPs_Aleph,IF($J31 = "No Work Package", "", $J31),DetailBudgetCategory_Aleph,$I31),IF(Budget_period="Quarterly",SUMIFS(INDIRECT(AF$9),DetailBudgetWPs_Aleph,IF($J31 = "No Work Package", "", $J31),DetailBudgetCategory_Aleph,$I31),IF(Budget_period="Annually",SUMIFS(INDIRECT(AF$10),DetailBudgetWPs_Aleph,IF($J31 = "No Work Package", "", $J31),DetailBudgetCategory_Aleph,$I31),""))))) / AF$6 * AF$7, 0), 0)</f>
        <v>0</v>
      </c>
      <c r="AG31" s="166">
        <f t="array" ref="AG31">IFERROR(IF(ROW()-16&lt;NoRowsBudget, IF($J31="Profit Margin",SUM(AG$16:AG30)*ProfitMargin,IF($J31="VAT",SUM(AG$16:AG30)*VAT,IF(Budget_period="Monthly",SUMIFS(INDIRECT(AG$8),DetailBudgetWPs_Aleph,IF($J31 = "No Work Package", "", $J31),DetailBudgetCategory_Aleph,$I31),IF(Budget_period="Quarterly",SUMIFS(INDIRECT(AG$9),DetailBudgetWPs_Aleph,IF($J31 = "No Work Package", "", $J31),DetailBudgetCategory_Aleph,$I31),IF(Budget_period="Annually",SUMIFS(INDIRECT(AG$10),DetailBudgetWPs_Aleph,IF($J31 = "No Work Package", "", $J31),DetailBudgetCategory_Aleph,$I31),""))))) / AG$6 * AG$7, 0), 0)</f>
        <v>0</v>
      </c>
      <c r="AH31" s="166">
        <f t="array" ref="AH31">IFERROR(IF(ROW()-16&lt;NoRowsBudget, IF($J31="Profit Margin",SUM(AH$16:AH30)*ProfitMargin,IF($J31="VAT",SUM(AH$16:AH30)*VAT,IF(Budget_period="Monthly",SUMIFS(INDIRECT(AH$8),DetailBudgetWPs_Aleph,IF($J31 = "No Work Package", "", $J31),DetailBudgetCategory_Aleph,$I31),IF(Budget_period="Quarterly",SUMIFS(INDIRECT(AH$9),DetailBudgetWPs_Aleph,IF($J31 = "No Work Package", "", $J31),DetailBudgetCategory_Aleph,$I31),IF(Budget_period="Annually",SUMIFS(INDIRECT(AH$10),DetailBudgetWPs_Aleph,IF($J31 = "No Work Package", "", $J31),DetailBudgetCategory_Aleph,$I31),""))))) / AH$6 * AH$7, 0), 0)</f>
        <v>0</v>
      </c>
      <c r="AI31" s="166">
        <f t="array" ref="AI31">IFERROR(IF(ROW()-16&lt;NoRowsBudget, IF($J31="Profit Margin",SUM(AI$16:AI30)*ProfitMargin,IF($J31="VAT",SUM(AI$16:AI30)*VAT,IF(Budget_period="Monthly",SUMIFS(INDIRECT(AI$8),DetailBudgetWPs_Aleph,IF($J31 = "No Work Package", "", $J31),DetailBudgetCategory_Aleph,$I31),IF(Budget_period="Quarterly",SUMIFS(INDIRECT(AI$9),DetailBudgetWPs_Aleph,IF($J31 = "No Work Package", "", $J31),DetailBudgetCategory_Aleph,$I31),IF(Budget_period="Annually",SUMIFS(INDIRECT(AI$10),DetailBudgetWPs_Aleph,IF($J31 = "No Work Package", "", $J31),DetailBudgetCategory_Aleph,$I31),""))))) / AI$6 * AI$7, 0), 0)</f>
        <v>0</v>
      </c>
      <c r="AJ31" s="166">
        <f t="array" ref="AJ31">IFERROR(IF(ROW()-16&lt;NoRowsBudget, IF($J31="Profit Margin",SUM(AJ$16:AJ30)*ProfitMargin,IF($J31="VAT",SUM(AJ$16:AJ30)*VAT,IF(Budget_period="Monthly",SUMIFS(INDIRECT(AJ$8),DetailBudgetWPs_Aleph,IF($J31 = "No Work Package", "", $J31),DetailBudgetCategory_Aleph,$I31),IF(Budget_period="Quarterly",SUMIFS(INDIRECT(AJ$9),DetailBudgetWPs_Aleph,IF($J31 = "No Work Package", "", $J31),DetailBudgetCategory_Aleph,$I31),IF(Budget_period="Annually",SUMIFS(INDIRECT(AJ$10),DetailBudgetWPs_Aleph,IF($J31 = "No Work Package", "", $J31),DetailBudgetCategory_Aleph,$I31),""))))) / AJ$6 * AJ$7, 0), 0)</f>
        <v>0</v>
      </c>
      <c r="AK31" s="166">
        <f t="array" ref="AK31">IFERROR(IF(ROW()-16&lt;NoRowsBudget, IF($J31="Profit Margin",SUM(AK$16:AK30)*ProfitMargin,IF($J31="VAT",SUM(AK$16:AK30)*VAT,IF(Budget_period="Monthly",SUMIFS(INDIRECT(AK$8),DetailBudgetWPs_Aleph,IF($J31 = "No Work Package", "", $J31),DetailBudgetCategory_Aleph,$I31),IF(Budget_period="Quarterly",SUMIFS(INDIRECT(AK$9),DetailBudgetWPs_Aleph,IF($J31 = "No Work Package", "", $J31),DetailBudgetCategory_Aleph,$I31),IF(Budget_period="Annually",SUMIFS(INDIRECT(AK$10),DetailBudgetWPs_Aleph,IF($J31 = "No Work Package", "", $J31),DetailBudgetCategory_Aleph,$I31),""))))) / AK$6 * AK$7, 0), 0)</f>
        <v>0</v>
      </c>
      <c r="AL31" s="166">
        <f t="array" ref="AL31">IFERROR(IF(ROW()-16&lt;NoRowsBudget, IF($J31="Profit Margin",SUM(AL$16:AL30)*ProfitMargin,IF($J31="VAT",SUM(AL$16:AL30)*VAT,IF(Budget_period="Monthly",SUMIFS(INDIRECT(AL$8),DetailBudgetWPs_Aleph,IF($J31 = "No Work Package", "", $J31),DetailBudgetCategory_Aleph,$I31),IF(Budget_period="Quarterly",SUMIFS(INDIRECT(AL$9),DetailBudgetWPs_Aleph,IF($J31 = "No Work Package", "", $J31),DetailBudgetCategory_Aleph,$I31),IF(Budget_period="Annually",SUMIFS(INDIRECT(AL$10),DetailBudgetWPs_Aleph,IF($J31 = "No Work Package", "", $J31),DetailBudgetCategory_Aleph,$I31),""))))) / AL$6 * AL$7, 0), 0)</f>
        <v>0</v>
      </c>
      <c r="AM31" s="166">
        <f t="array" ref="AM31">IFERROR(IF(ROW()-16&lt;NoRowsBudget, IF($J31="Profit Margin",SUM(AM$16:AM30)*ProfitMargin,IF($J31="VAT",SUM(AM$16:AM30)*VAT,IF(Budget_period="Monthly",SUMIFS(INDIRECT(AM$8),DetailBudgetWPs_Aleph,IF($J31 = "No Work Package", "", $J31),DetailBudgetCategory_Aleph,$I31),IF(Budget_period="Quarterly",SUMIFS(INDIRECT(AM$9),DetailBudgetWPs_Aleph,IF($J31 = "No Work Package", "", $J31),DetailBudgetCategory_Aleph,$I31),IF(Budget_period="Annually",SUMIFS(INDIRECT(AM$10),DetailBudgetWPs_Aleph,IF($J31 = "No Work Package", "", $J31),DetailBudgetCategory_Aleph,$I31),""))))) / AM$6 * AM$7, 0), 0)</f>
        <v>0</v>
      </c>
      <c r="AN31" s="166">
        <f t="array" ref="AN31">IFERROR(IF(ROW()-16&lt;NoRowsBudget, IF($J31="Profit Margin",SUM(AN$16:AN30)*ProfitMargin,IF($J31="VAT",SUM(AN$16:AN30)*VAT,IF(Budget_period="Monthly",SUMIFS(INDIRECT(AN$8),DetailBudgetWPs_Aleph,IF($J31 = "No Work Package", "", $J31),DetailBudgetCategory_Aleph,$I31),IF(Budget_period="Quarterly",SUMIFS(INDIRECT(AN$9),DetailBudgetWPs_Aleph,IF($J31 = "No Work Package", "", $J31),DetailBudgetCategory_Aleph,$I31),IF(Budget_period="Annually",SUMIFS(INDIRECT(AN$10),DetailBudgetWPs_Aleph,IF($J31 = "No Work Package", "", $J31),DetailBudgetCategory_Aleph,$I31),""))))) / AN$6 * AN$7, 0), 0)</f>
        <v>0</v>
      </c>
      <c r="AO31" s="166">
        <f t="array" ref="AO31">IFERROR(IF(ROW()-16&lt;NoRowsBudget, IF($J31="Profit Margin",SUM(AO$16:AO30)*ProfitMargin,IF($J31="VAT",SUM(AO$16:AO30)*VAT,IF(Budget_period="Monthly",SUMIFS(INDIRECT(AO$8),DetailBudgetWPs_Aleph,IF($J31 = "No Work Package", "", $J31),DetailBudgetCategory_Aleph,$I31),IF(Budget_period="Quarterly",SUMIFS(INDIRECT(AO$9),DetailBudgetWPs_Aleph,IF($J31 = "No Work Package", "", $J31),DetailBudgetCategory_Aleph,$I31),IF(Budget_period="Annually",SUMIFS(INDIRECT(AO$10),DetailBudgetWPs_Aleph,IF($J31 = "No Work Package", "", $J31),DetailBudgetCategory_Aleph,$I31),""))))) / AO$6 * AO$7, 0), 0)</f>
        <v>0</v>
      </c>
      <c r="AP31" s="166">
        <f t="array" ref="AP31">IFERROR(IF(ROW()-16&lt;NoRowsBudget, IF($J31="Profit Margin",SUM(AP$16:AP30)*ProfitMargin,IF($J31="VAT",SUM(AP$16:AP30)*VAT,IF(Budget_period="Monthly",SUMIFS(INDIRECT(AP$8),DetailBudgetWPs_Aleph,IF($J31 = "No Work Package", "", $J31),DetailBudgetCategory_Aleph,$I31),IF(Budget_period="Quarterly",SUMIFS(INDIRECT(AP$9),DetailBudgetWPs_Aleph,IF($J31 = "No Work Package", "", $J31),DetailBudgetCategory_Aleph,$I31),IF(Budget_period="Annually",SUMIFS(INDIRECT(AP$10),DetailBudgetWPs_Aleph,IF($J31 = "No Work Package", "", $J31),DetailBudgetCategory_Aleph,$I31),""))))) / AP$6 * AP$7, 0), 0)</f>
        <v>0</v>
      </c>
      <c r="AQ31" s="166">
        <f t="array" ref="AQ31">IFERROR(IF(ROW()-16&lt;NoRowsBudget, IF($J31="Profit Margin",SUM(AQ$16:AQ30)*ProfitMargin,IF($J31="VAT",SUM(AQ$16:AQ30)*VAT,IF(Budget_period="Monthly",SUMIFS(INDIRECT(AQ$8),DetailBudgetWPs_Aleph,IF($J31 = "No Work Package", "", $J31),DetailBudgetCategory_Aleph,$I31),IF(Budget_period="Quarterly",SUMIFS(INDIRECT(AQ$9),DetailBudgetWPs_Aleph,IF($J31 = "No Work Package", "", $J31),DetailBudgetCategory_Aleph,$I31),IF(Budget_period="Annually",SUMIFS(INDIRECT(AQ$10),DetailBudgetWPs_Aleph,IF($J31 = "No Work Package", "", $J31),DetailBudgetCategory_Aleph,$I31),""))))) / AQ$6 * AQ$7, 0), 0)</f>
        <v>0</v>
      </c>
      <c r="AR31" s="166">
        <f t="array" ref="AR31">IFERROR(IF(ROW()-16&lt;NoRowsBudget, IF($J31="Profit Margin",SUM(AR$16:AR30)*ProfitMargin,IF($J31="VAT",SUM(AR$16:AR30)*VAT,IF(Budget_period="Monthly",SUMIFS(INDIRECT(AR$8),DetailBudgetWPs_Aleph,IF($J31 = "No Work Package", "", $J31),DetailBudgetCategory_Aleph,$I31),IF(Budget_period="Quarterly",SUMIFS(INDIRECT(AR$9),DetailBudgetWPs_Aleph,IF($J31 = "No Work Package", "", $J31),DetailBudgetCategory_Aleph,$I31),IF(Budget_period="Annually",SUMIFS(INDIRECT(AR$10),DetailBudgetWPs_Aleph,IF($J31 = "No Work Package", "", $J31),DetailBudgetCategory_Aleph,$I31),""))))) / AR$6 * AR$7, 0), 0)</f>
        <v>0</v>
      </c>
      <c r="AS31" s="166">
        <f t="array" ref="AS31">IFERROR(IF(ROW()-16&lt;NoRowsBudget, IF($J31="Profit Margin",SUM(AS$16:AS30)*ProfitMargin,IF($J31="VAT",SUM(AS$16:AS30)*VAT,IF(Budget_period="Monthly",SUMIFS(INDIRECT(AS$8),DetailBudgetWPs_Aleph,IF($J31 = "No Work Package", "", $J31),DetailBudgetCategory_Aleph,$I31),IF(Budget_period="Quarterly",SUMIFS(INDIRECT(AS$9),DetailBudgetWPs_Aleph,IF($J31 = "No Work Package", "", $J31),DetailBudgetCategory_Aleph,$I31),IF(Budget_period="Annually",SUMIFS(INDIRECT(AS$10),DetailBudgetWPs_Aleph,IF($J31 = "No Work Package", "", $J31),DetailBudgetCategory_Aleph,$I31),""))))) / AS$6 * AS$7, 0), 0)</f>
        <v>0</v>
      </c>
      <c r="AT31" s="166">
        <f t="array" ref="AT31">IFERROR(IF(ROW()-16&lt;NoRowsBudget, IF($J31="Profit Margin",SUM(AT$16:AT30)*ProfitMargin,IF($J31="VAT",SUM(AT$16:AT30)*VAT,IF(Budget_period="Monthly",SUMIFS(INDIRECT(AT$8),DetailBudgetWPs_Aleph,IF($J31 = "No Work Package", "", $J31),DetailBudgetCategory_Aleph,$I31),IF(Budget_period="Quarterly",SUMIFS(INDIRECT(AT$9),DetailBudgetWPs_Aleph,IF($J31 = "No Work Package", "", $J31),DetailBudgetCategory_Aleph,$I31),IF(Budget_period="Annually",SUMIFS(INDIRECT(AT$10),DetailBudgetWPs_Aleph,IF($J31 = "No Work Package", "", $J31),DetailBudgetCategory_Aleph,$I31),""))))) / AT$6 * AT$7, 0), 0)</f>
        <v>0</v>
      </c>
      <c r="AU31" s="166">
        <f t="array" ref="AU31">IFERROR(IF(ROW()-16&lt;NoRowsBudget, IF($J31="Profit Margin",SUM(AU$16:AU30)*ProfitMargin,IF($J31="VAT",SUM(AU$16:AU30)*VAT,IF(Budget_period="Monthly",SUMIFS(INDIRECT(AU$8),DetailBudgetWPs_Aleph,IF($J31 = "No Work Package", "", $J31),DetailBudgetCategory_Aleph,$I31),IF(Budget_period="Quarterly",SUMIFS(INDIRECT(AU$9),DetailBudgetWPs_Aleph,IF($J31 = "No Work Package", "", $J31),DetailBudgetCategory_Aleph,$I31),IF(Budget_period="Annually",SUMIFS(INDIRECT(AU$10),DetailBudgetWPs_Aleph,IF($J31 = "No Work Package", "", $J31),DetailBudgetCategory_Aleph,$I31),""))))) / AU$6 * AU$7, 0), 0)</f>
        <v>0</v>
      </c>
      <c r="AV31" s="166">
        <f t="array" ref="AV31">IFERROR(IF(ROW()-16&lt;NoRowsBudget, IF($J31="Profit Margin",SUM(AV$16:AV30)*ProfitMargin,IF($J31="VAT",SUM(AV$16:AV30)*VAT,IF(Budget_period="Monthly",SUMIFS(INDIRECT(AV$8),DetailBudgetWPs_Aleph,IF($J31 = "No Work Package", "", $J31),DetailBudgetCategory_Aleph,$I31),IF(Budget_period="Quarterly",SUMIFS(INDIRECT(AV$9),DetailBudgetWPs_Aleph,IF($J31 = "No Work Package", "", $J31),DetailBudgetCategory_Aleph,$I31),IF(Budget_period="Annually",SUMIFS(INDIRECT(AV$10),DetailBudgetWPs_Aleph,IF($J31 = "No Work Package", "", $J31),DetailBudgetCategory_Aleph,$I31),""))))) / AV$6 * AV$7, 0), 0)</f>
        <v>0</v>
      </c>
      <c r="AW31" s="166">
        <f t="array" ref="AW31">IFERROR(IF(ROW()-16&lt;NoRowsBudget, IF($J31="Profit Margin",SUM(AW$16:AW30)*ProfitMargin,IF($J31="VAT",SUM(AW$16:AW30)*VAT,IF(Budget_period="Monthly",SUMIFS(INDIRECT(AW$8),DetailBudgetWPs_Aleph,IF($J31 = "No Work Package", "", $J31),DetailBudgetCategory_Aleph,$I31),IF(Budget_period="Quarterly",SUMIFS(INDIRECT(AW$9),DetailBudgetWPs_Aleph,IF($J31 = "No Work Package", "", $J31),DetailBudgetCategory_Aleph,$I31),IF(Budget_period="Annually",SUMIFS(INDIRECT(AW$10),DetailBudgetWPs_Aleph,IF($J31 = "No Work Package", "", $J31),DetailBudgetCategory_Aleph,$I31),""))))) / AW$6 * AW$7, 0), 0)</f>
        <v>0</v>
      </c>
      <c r="AX31" s="166">
        <f t="array" ref="AX31">IFERROR(IF(ROW()-16&lt;NoRowsBudget, IF($J31="Profit Margin",SUM(AX$16:AX30)*ProfitMargin,IF($J31="VAT",SUM(AX$16:AX30)*VAT,IF(Budget_period="Monthly",SUMIFS(INDIRECT(AX$8),DetailBudgetWPs_Aleph,IF($J31 = "No Work Package", "", $J31),DetailBudgetCategory_Aleph,$I31),IF(Budget_period="Quarterly",SUMIFS(INDIRECT(AX$9),DetailBudgetWPs_Aleph,IF($J31 = "No Work Package", "", $J31),DetailBudgetCategory_Aleph,$I31),IF(Budget_period="Annually",SUMIFS(INDIRECT(AX$10),DetailBudgetWPs_Aleph,IF($J31 = "No Work Package", "", $J31),DetailBudgetCategory_Aleph,$I31),""))))) / AX$6 * AX$7, 0), 0)</f>
        <v>0</v>
      </c>
      <c r="AY31" s="166">
        <f t="array" ref="AY31">IFERROR(IF(ROW()-16&lt;NoRowsBudget, IF($J31="Profit Margin",SUM(AY$16:AY30)*ProfitMargin,IF($J31="VAT",SUM(AY$16:AY30)*VAT,IF(Budget_period="Monthly",SUMIFS(INDIRECT(AY$8),DetailBudgetWPs_Aleph,IF($J31 = "No Work Package", "", $J31),DetailBudgetCategory_Aleph,$I31),IF(Budget_period="Quarterly",SUMIFS(INDIRECT(AY$9),DetailBudgetWPs_Aleph,IF($J31 = "No Work Package", "", $J31),DetailBudgetCategory_Aleph,$I31),IF(Budget_period="Annually",SUMIFS(INDIRECT(AY$10),DetailBudgetWPs_Aleph,IF($J31 = "No Work Package", "", $J31),DetailBudgetCategory_Aleph,$I31),""))))) / AY$6 * AY$7, 0), 0)</f>
        <v>0</v>
      </c>
      <c r="AZ31" s="166">
        <f t="array" ref="AZ31">IFERROR(IF(ROW()-16&lt;NoRowsBudget, IF($J31="Profit Margin",SUM(AZ$16:AZ30)*ProfitMargin,IF($J31="VAT",SUM(AZ$16:AZ30)*VAT,IF(Budget_period="Monthly",SUMIFS(INDIRECT(AZ$8),DetailBudgetWPs_Aleph,IF($J31 = "No Work Package", "", $J31),DetailBudgetCategory_Aleph,$I31),IF(Budget_period="Quarterly",SUMIFS(INDIRECT(AZ$9),DetailBudgetWPs_Aleph,IF($J31 = "No Work Package", "", $J31),DetailBudgetCategory_Aleph,$I31),IF(Budget_period="Annually",SUMIFS(INDIRECT(AZ$10),DetailBudgetWPs_Aleph,IF($J31 = "No Work Package", "", $J31),DetailBudgetCategory_Aleph,$I31),""))))) / AZ$6 * AZ$7, 0), 0)</f>
        <v>0</v>
      </c>
      <c r="BA31" s="166">
        <f t="array" ref="BA31">IFERROR(IF(ROW()-16&lt;NoRowsBudget, IF($J31="Profit Margin",SUM(BA$16:BA30)*ProfitMargin,IF($J31="VAT",SUM(BA$16:BA30)*VAT,IF(Budget_period="Monthly",SUMIFS(INDIRECT(BA$8),DetailBudgetWPs_Aleph,IF($J31 = "No Work Package", "", $J31),DetailBudgetCategory_Aleph,$I31),IF(Budget_period="Quarterly",SUMIFS(INDIRECT(BA$9),DetailBudgetWPs_Aleph,IF($J31 = "No Work Package", "", $J31),DetailBudgetCategory_Aleph,$I31),IF(Budget_period="Annually",SUMIFS(INDIRECT(BA$10),DetailBudgetWPs_Aleph,IF($J31 = "No Work Package", "", $J31),DetailBudgetCategory_Aleph,$I31),""))))) / BA$6 * BA$7, 0), 0)</f>
        <v>0</v>
      </c>
      <c r="BB31" s="166">
        <f t="array" ref="BB31">IFERROR(IF(ROW()-16&lt;NoRowsBudget, IF($J31="Profit Margin",SUM(BB$16:BB30)*ProfitMargin,IF($J31="VAT",SUM(BB$16:BB30)*VAT,IF(Budget_period="Monthly",SUMIFS(INDIRECT(BB$8),DetailBudgetWPs_Aleph,IF($J31 = "No Work Package", "", $J31),DetailBudgetCategory_Aleph,$I31),IF(Budget_period="Quarterly",SUMIFS(INDIRECT(BB$9),DetailBudgetWPs_Aleph,IF($J31 = "No Work Package", "", $J31),DetailBudgetCategory_Aleph,$I31),IF(Budget_period="Annually",SUMIFS(INDIRECT(BB$10),DetailBudgetWPs_Aleph,IF($J31 = "No Work Package", "", $J31),DetailBudgetCategory_Aleph,$I31),""))))) / BB$6 * BB$7, 0), 0)</f>
        <v>0</v>
      </c>
      <c r="BC31" s="166">
        <f t="array" ref="BC31">IFERROR(IF(ROW()-16&lt;NoRowsBudget, IF($J31="Profit Margin",SUM(BC$16:BC30)*ProfitMargin,IF($J31="VAT",SUM(BC$16:BC30)*VAT,IF(Budget_period="Monthly",SUMIFS(INDIRECT(BC$8),DetailBudgetWPs_Aleph,IF($J31 = "No Work Package", "", $J31),DetailBudgetCategory_Aleph,$I31),IF(Budget_period="Quarterly",SUMIFS(INDIRECT(BC$9),DetailBudgetWPs_Aleph,IF($J31 = "No Work Package", "", $J31),DetailBudgetCategory_Aleph,$I31),IF(Budget_period="Annually",SUMIFS(INDIRECT(BC$10),DetailBudgetWPs_Aleph,IF($J31 = "No Work Package", "", $J31),DetailBudgetCategory_Aleph,$I31),""))))) / BC$6 * BC$7, 0), 0)</f>
        <v>0</v>
      </c>
      <c r="BD31" s="166">
        <f t="array" ref="BD31">IFERROR(IF(ROW()-16&lt;NoRowsBudget, IF($J31="Profit Margin",SUM(BD$16:BD30)*ProfitMargin,IF($J31="VAT",SUM(BD$16:BD30)*VAT,IF(Budget_period="Monthly",SUMIFS(INDIRECT(BD$8),DetailBudgetWPs_Aleph,IF($J31 = "No Work Package", "", $J31),DetailBudgetCategory_Aleph,$I31),IF(Budget_period="Quarterly",SUMIFS(INDIRECT(BD$9),DetailBudgetWPs_Aleph,IF($J31 = "No Work Package", "", $J31),DetailBudgetCategory_Aleph,$I31),IF(Budget_period="Annually",SUMIFS(INDIRECT(BD$10),DetailBudgetWPs_Aleph,IF($J31 = "No Work Package", "", $J31),DetailBudgetCategory_Aleph,$I31),""))))) / BD$6 * BD$7, 0), 0)</f>
        <v>0</v>
      </c>
      <c r="BE31" s="166">
        <f t="array" ref="BE31">IFERROR(IF(ROW()-16&lt;NoRowsBudget, IF($J31="Profit Margin",SUM(BE$16:BE30)*ProfitMargin,IF($J31="VAT",SUM(BE$16:BE30)*VAT,IF(Budget_period="Monthly",SUMIFS(INDIRECT(BE$8),DetailBudgetWPs_Aleph,IF($J31 = "No Work Package", "", $J31),DetailBudgetCategory_Aleph,$I31),IF(Budget_period="Quarterly",SUMIFS(INDIRECT(BE$9),DetailBudgetWPs_Aleph,IF($J31 = "No Work Package", "", $J31),DetailBudgetCategory_Aleph,$I31),IF(Budget_period="Annually",SUMIFS(INDIRECT(BE$10),DetailBudgetWPs_Aleph,IF($J31 = "No Work Package", "", $J31),DetailBudgetCategory_Aleph,$I31),""))))) / BE$6 * BE$7, 0), 0)</f>
        <v>0</v>
      </c>
      <c r="BF31" s="166">
        <f t="array" ref="BF31">IFERROR(IF(ROW()-16&lt;NoRowsBudget, IF($J31="Profit Margin",SUM(BF$16:BF30)*ProfitMargin,IF($J31="VAT",SUM(BF$16:BF30)*VAT,IF(Budget_period="Monthly",SUMIFS(INDIRECT(BF$8),DetailBudgetWPs_Aleph,IF($J31 = "No Work Package", "", $J31),DetailBudgetCategory_Aleph,$I31),IF(Budget_period="Quarterly",SUMIFS(INDIRECT(BF$9),DetailBudgetWPs_Aleph,IF($J31 = "No Work Package", "", $J31),DetailBudgetCategory_Aleph,$I31),IF(Budget_period="Annually",SUMIFS(INDIRECT(BF$10),DetailBudgetWPs_Aleph,IF($J31 = "No Work Package", "", $J31),DetailBudgetCategory_Aleph,$I31),""))))) / BF$6 * BF$7, 0), 0)</f>
        <v>0</v>
      </c>
      <c r="BG31" s="166">
        <f t="array" ref="BG31">IFERROR(IF(ROW()-16&lt;NoRowsBudget, IF($J31="Profit Margin",SUM(BG$16:BG30)*ProfitMargin,IF($J31="VAT",SUM(BG$16:BG30)*VAT,IF(Budget_period="Monthly",SUMIFS(INDIRECT(BG$8),DetailBudgetWPs_Aleph,IF($J31 = "No Work Package", "", $J31),DetailBudgetCategory_Aleph,$I31),IF(Budget_period="Quarterly",SUMIFS(INDIRECT(BG$9),DetailBudgetWPs_Aleph,IF($J31 = "No Work Package", "", $J31),DetailBudgetCategory_Aleph,$I31),IF(Budget_period="Annually",SUMIFS(INDIRECT(BG$10),DetailBudgetWPs_Aleph,IF($J31 = "No Work Package", "", $J31),DetailBudgetCategory_Aleph,$I31),""))))) / BG$6 * BG$7, 0), 0)</f>
        <v>0</v>
      </c>
      <c r="BH31" s="166">
        <f t="array" ref="BH31">IFERROR(IF(ROW()-16&lt;NoRowsBudget, IF($J31="Profit Margin",SUM(BH$16:BH30)*ProfitMargin,IF($J31="VAT",SUM(BH$16:BH30)*VAT,IF(Budget_period="Monthly",SUMIFS(INDIRECT(BH$8),DetailBudgetWPs_Aleph,IF($J31 = "No Work Package", "", $J31),DetailBudgetCategory_Aleph,$I31),IF(Budget_period="Quarterly",SUMIFS(INDIRECT(BH$9),DetailBudgetWPs_Aleph,IF($J31 = "No Work Package", "", $J31),DetailBudgetCategory_Aleph,$I31),IF(Budget_period="Annually",SUMIFS(INDIRECT(BH$10),DetailBudgetWPs_Aleph,IF($J31 = "No Work Package", "", $J31),DetailBudgetCategory_Aleph,$I31),""))))) / BH$6 * BH$7, 0), 0)</f>
        <v>0</v>
      </c>
      <c r="BI31" s="166">
        <f t="array" ref="BI31">IFERROR(IF(ROW()-16&lt;NoRowsBudget, IF($J31="Profit Margin",SUM(BI$16:BI30)*ProfitMargin,IF($J31="VAT",SUM(BI$16:BI30)*VAT,IF(Budget_period="Monthly",SUMIFS(INDIRECT(BI$8),DetailBudgetWPs_Aleph,IF($J31 = "No Work Package", "", $J31),DetailBudgetCategory_Aleph,$I31),IF(Budget_period="Quarterly",SUMIFS(INDIRECT(BI$9),DetailBudgetWPs_Aleph,IF($J31 = "No Work Package", "", $J31),DetailBudgetCategory_Aleph,$I31),IF(Budget_period="Annually",SUMIFS(INDIRECT(BI$10),DetailBudgetWPs_Aleph,IF($J31 = "No Work Package", "", $J31),DetailBudgetCategory_Aleph,$I31),""))))) / BI$6 * BI$7, 0), 0)</f>
        <v>0</v>
      </c>
      <c r="BJ31" s="166">
        <f t="array" ref="BJ31">IFERROR(IF(ROW()-16&lt;NoRowsBudget, IF($J31="Profit Margin",SUM(BJ$16:BJ30)*ProfitMargin,IF($J31="VAT",SUM(BJ$16:BJ30)*VAT,IF(Budget_period="Monthly",SUMIFS(INDIRECT(BJ$8),DetailBudgetWPs_Aleph,IF($J31 = "No Work Package", "", $J31),DetailBudgetCategory_Aleph,$I31),IF(Budget_period="Quarterly",SUMIFS(INDIRECT(BJ$9),DetailBudgetWPs_Aleph,IF($J31 = "No Work Package", "", $J31),DetailBudgetCategory_Aleph,$I31),IF(Budget_period="Annually",SUMIFS(INDIRECT(BJ$10),DetailBudgetWPs_Aleph,IF($J31 = "No Work Package", "", $J31),DetailBudgetCategory_Aleph,$I31),""))))) / BJ$6 * BJ$7, 0), 0)</f>
        <v>0</v>
      </c>
      <c r="BK31" s="166">
        <f t="array" ref="BK31">IFERROR(IF(ROW()-16&lt;NoRowsBudget, IF($J31="Profit Margin",SUM(BK$16:BK30)*ProfitMargin,IF($J31="VAT",SUM(BK$16:BK30)*VAT,IF(Budget_period="Monthly",SUMIFS(INDIRECT(BK$8),DetailBudgetWPs_Aleph,IF($J31 = "No Work Package", "", $J31),DetailBudgetCategory_Aleph,$I31),IF(Budget_period="Quarterly",SUMIFS(INDIRECT(BK$9),DetailBudgetWPs_Aleph,IF($J31 = "No Work Package", "", $J31),DetailBudgetCategory_Aleph,$I31),IF(Budget_period="Annually",SUMIFS(INDIRECT(BK$10),DetailBudgetWPs_Aleph,IF($J31 = "No Work Package", "", $J31),DetailBudgetCategory_Aleph,$I31),""))))) / BK$6 * BK$7, 0), 0)</f>
        <v>0</v>
      </c>
      <c r="BL31" s="166">
        <f t="array" ref="BL31">IFERROR(IF(ROW()-16&lt;NoRowsBudget, IF($J31="Profit Margin",SUM(BL$16:BL30)*ProfitMargin,IF($J31="VAT",SUM(BL$16:BL30)*VAT,IF(Budget_period="Monthly",SUMIFS(INDIRECT(BL$8),DetailBudgetWPs_Aleph,IF($J31 = "No Work Package", "", $J31),DetailBudgetCategory_Aleph,$I31),IF(Budget_period="Quarterly",SUMIFS(INDIRECT(BL$9),DetailBudgetWPs_Aleph,IF($J31 = "No Work Package", "", $J31),DetailBudgetCategory_Aleph,$I31),IF(Budget_period="Annually",SUMIFS(INDIRECT(BL$10),DetailBudgetWPs_Aleph,IF($J31 = "No Work Package", "", $J31),DetailBudgetCategory_Aleph,$I31),""))))) / BL$6 * BL$7, 0), 0)</f>
        <v>0</v>
      </c>
      <c r="BM31" s="166">
        <f t="array" ref="BM31">IFERROR(IF(ROW()-16&lt;NoRowsBudget, IF($J31="Profit Margin",SUM(BM$16:BM30)*ProfitMargin,IF($J31="VAT",SUM(BM$16:BM30)*VAT,IF(Budget_period="Monthly",SUMIFS(INDIRECT(BM$8),DetailBudgetWPs_Aleph,IF($J31 = "No Work Package", "", $J31),DetailBudgetCategory_Aleph,$I31),IF(Budget_period="Quarterly",SUMIFS(INDIRECT(BM$9),DetailBudgetWPs_Aleph,IF($J31 = "No Work Package", "", $J31),DetailBudgetCategory_Aleph,$I31),IF(Budget_period="Annually",SUMIFS(INDIRECT(BM$10),DetailBudgetWPs_Aleph,IF($J31 = "No Work Package", "", $J31),DetailBudgetCategory_Aleph,$I31),""))))) / BM$6 * BM$7, 0), 0)</f>
        <v>0</v>
      </c>
      <c r="BN31" s="166">
        <f t="array" ref="BN31">IFERROR(IF(ROW()-16&lt;NoRowsBudget, IF($J31="Profit Margin",SUM(BN$16:BN30)*ProfitMargin,IF($J31="VAT",SUM(BN$16:BN30)*VAT,IF(Budget_period="Monthly",SUMIFS(INDIRECT(BN$8),DetailBudgetWPs_Aleph,IF($J31 = "No Work Package", "", $J31),DetailBudgetCategory_Aleph,$I31),IF(Budget_period="Quarterly",SUMIFS(INDIRECT(BN$9),DetailBudgetWPs_Aleph,IF($J31 = "No Work Package", "", $J31),DetailBudgetCategory_Aleph,$I31),IF(Budget_period="Annually",SUMIFS(INDIRECT(BN$10),DetailBudgetWPs_Aleph,IF($J31 = "No Work Package", "", $J31),DetailBudgetCategory_Aleph,$I31),""))))) / BN$6 * BN$7, 0), 0)</f>
        <v>0</v>
      </c>
      <c r="BO31" s="166">
        <f t="array" ref="BO31">IFERROR(IF(ROW()-16&lt;NoRowsBudget, IF($J31="Profit Margin",SUM(BO$16:BO30)*ProfitMargin,IF($J31="VAT",SUM(BO$16:BO30)*VAT,IF(Budget_period="Monthly",SUMIFS(INDIRECT(BO$8),DetailBudgetWPs_Aleph,IF($J31 = "No Work Package", "", $J31),DetailBudgetCategory_Aleph,$I31),IF(Budget_period="Quarterly",SUMIFS(INDIRECT(BO$9),DetailBudgetWPs_Aleph,IF($J31 = "No Work Package", "", $J31),DetailBudgetCategory_Aleph,$I31),IF(Budget_period="Annually",SUMIFS(INDIRECT(BO$10),DetailBudgetWPs_Aleph,IF($J31 = "No Work Package", "", $J31),DetailBudgetCategory_Aleph,$I31),""))))) / BO$6 * BO$7, 0), 0)</f>
        <v>0</v>
      </c>
      <c r="BP31" s="166">
        <f t="array" ref="BP31">IFERROR(IF(ROW()-16&lt;NoRowsBudget, IF($J31="Profit Margin",SUM(BP$16:BP30)*ProfitMargin,IF($J31="VAT",SUM(BP$16:BP30)*VAT,IF(Budget_period="Monthly",SUMIFS(INDIRECT(BP$8),DetailBudgetWPs_Aleph,IF($J31 = "No Work Package", "", $J31),DetailBudgetCategory_Aleph,$I31),IF(Budget_period="Quarterly",SUMIFS(INDIRECT(BP$9),DetailBudgetWPs_Aleph,IF($J31 = "No Work Package", "", $J31),DetailBudgetCategory_Aleph,$I31),IF(Budget_period="Annually",SUMIFS(INDIRECT(BP$10),DetailBudgetWPs_Aleph,IF($J31 = "No Work Package", "", $J31),DetailBudgetCategory_Aleph,$I31),""))))) / BP$6 * BP$7, 0), 0)</f>
        <v>0</v>
      </c>
      <c r="BQ31" s="166">
        <f t="array" ref="BQ31">IFERROR(IF(ROW()-16&lt;NoRowsBudget, IF($J31="Profit Margin",SUM(BQ$16:BQ30)*ProfitMargin,IF($J31="VAT",SUM(BQ$16:BQ30)*VAT,IF(Budget_period="Monthly",SUMIFS(INDIRECT(BQ$8),DetailBudgetWPs_Aleph,IF($J31 = "No Work Package", "", $J31),DetailBudgetCategory_Aleph,$I31),IF(Budget_period="Quarterly",SUMIFS(INDIRECT(BQ$9),DetailBudgetWPs_Aleph,IF($J31 = "No Work Package", "", $J31),DetailBudgetCategory_Aleph,$I31),IF(Budget_period="Annually",SUMIFS(INDIRECT(BQ$10),DetailBudgetWPs_Aleph,IF($J31 = "No Work Package", "", $J31),DetailBudgetCategory_Aleph,$I31),""))))) / BQ$6 * BQ$7, 0), 0)</f>
        <v>0</v>
      </c>
      <c r="BR31" s="166">
        <f t="array" ref="BR31">IFERROR(IF(ROW()-16&lt;NoRowsBudget, IF($J31="Profit Margin",SUM(BR$16:BR30)*ProfitMargin,IF($J31="VAT",SUM(BR$16:BR30)*VAT,IF(Budget_period="Monthly",SUMIFS(INDIRECT(BR$8),DetailBudgetWPs_Aleph,IF($J31 = "No Work Package", "", $J31),DetailBudgetCategory_Aleph,$I31),IF(Budget_period="Quarterly",SUMIFS(INDIRECT(BR$9),DetailBudgetWPs_Aleph,IF($J31 = "No Work Package", "", $J31),DetailBudgetCategory_Aleph,$I31),IF(Budget_period="Annually",SUMIFS(INDIRECT(BR$10),DetailBudgetWPs_Aleph,IF($J31 = "No Work Package", "", $J31),DetailBudgetCategory_Aleph,$I31),""))))) / BR$6 * BR$7, 0), 0)</f>
        <v>0</v>
      </c>
      <c r="BS31" s="166">
        <f t="array" ref="BS31">IFERROR(IF(ROW()-16&lt;NoRowsBudget, IF($J31="Profit Margin",SUM(BS$16:BS30)*ProfitMargin,IF($J31="VAT",SUM(BS$16:BS30)*VAT,IF(Budget_period="Monthly",SUMIFS(INDIRECT(BS$8),DetailBudgetWPs_Aleph,IF($J31 = "No Work Package", "", $J31),DetailBudgetCategory_Aleph,$I31),IF(Budget_period="Quarterly",SUMIFS(INDIRECT(BS$9),DetailBudgetWPs_Aleph,IF($J31 = "No Work Package", "", $J31),DetailBudgetCategory_Aleph,$I31),IF(Budget_period="Annually",SUMIFS(INDIRECT(BS$10),DetailBudgetWPs_Aleph,IF($J31 = "No Work Package", "", $J31),DetailBudgetCategory_Aleph,$I31),""))))) / BS$6 * BS$7, 0), 0)</f>
        <v>0</v>
      </c>
    </row>
    <row r="32" ht="15.75" customHeight="1">
      <c r="A32" s="114"/>
      <c r="B32" s="15" t="str">
        <f>IF(ROW()-16&lt;NoRowsBudget,OrgName,"")</f>
        <v/>
      </c>
      <c r="C32" s="15" t="str">
        <f>IF(ROW()-16&lt;NoRowsBudget,ProjectName,"")</f>
        <v/>
      </c>
      <c r="D32" s="15" t="str">
        <f>IF(ROW()-16&lt;NoRowsBudget,ProjectRef,"")</f>
        <v/>
      </c>
      <c r="E32" s="15" t="str">
        <f>IF(ROW()-16&lt;NoRowsBudget,ApplicationID,"")</f>
        <v/>
      </c>
      <c r="F32" s="15" t="str">
        <f>IF(ROW()-16&lt;NoRowsBudget,Version,"")</f>
        <v/>
      </c>
      <c r="G32" s="164" t="str">
        <f>IF(ROW()-16&lt;NoRowsBudget,StartDate,"")</f>
        <v/>
      </c>
      <c r="H32" s="164" t="str">
        <f>IF(ROW()-16&lt;NoRowsBudget,EndDate,"")</f>
        <v/>
      </c>
      <c r="I32" s="15" t="str">
        <f t="array" ref="I32">IF(ROW()-16&lt;(NoRowsBudget-3),INDEX(CostCategories,CEILING((ROW()-15)/NoWPs,1)),IF(ROW()-16=NoRowsBudget-3,"Overheads",IF(ROW()-16=NoRowsBudget-2,"Profit Margin",IF(ROW()-16=NoRowsBudget-1,"VAT",""))))</f>
        <v/>
      </c>
      <c r="J32" s="15" t="str">
        <f t="array" ref="J32">IF(ROW()-16&lt;NoRowsBudget-3,INDEX(WPUnique,,MOD(ROW()-16,NoWPs)+1),IF(ROW()-16=NoRowsBudget-3,"Overheads",IF(ROW()-16=NoRowsBudget-2,"Profit Margin",IF(ROW()-16=NoRowsBudget-1,"VAT",""))))</f>
        <v/>
      </c>
      <c r="K32" s="172" t="str">
        <f>IFERROR(IF(OR($J32="Indirect Cost",$J32="VAT",$J32="Profit Margin"),"",VLOOKUP(J32,'1. Basic Info'!$B$40:$C$52,2,FALSE)),BudgetExport!J32)</f>
        <v/>
      </c>
      <c r="L32" s="166">
        <f t="array" ref="L32">IFERROR(IF(ROW()-16&lt;NoRowsBudget, IF($J32="Profit Margin",SUM(L$16:L31)*ProfitMargin,IF($J32="VAT",SUM(L$16:L31)*VAT,IF(Budget_period="Monthly",SUMIFS(INDIRECT(L$8),DetailBudgetWPs_Aleph,IF($J32 = "No Work Package", "", $J32),DetailBudgetCategory_Aleph,$I32),IF(Budget_period="Quarterly",SUMIFS(INDIRECT(L$9),DetailBudgetWPs_Aleph,IF($J32 = "No Work Package", "", $J32),DetailBudgetCategory_Aleph,$I32),IF(Budget_period="Annually",SUMIFS(INDIRECT(L$10),DetailBudgetWPs_Aleph,IF($J32 = "No Work Package", "", $J32),DetailBudgetCategory_Aleph,$I32),""))))) / L$6 * L$7, 0), 0)</f>
        <v>0</v>
      </c>
      <c r="M32" s="166">
        <f t="array" ref="M32">IFERROR(IF(ROW()-16&lt;NoRowsBudget, IF($J32="Profit Margin",SUM(M$16:M31)*ProfitMargin,IF($J32="VAT",SUM(M$16:M31)*VAT,IF(Budget_period="Monthly",SUMIFS(INDIRECT(M$8),DetailBudgetWPs_Aleph,IF($J32 = "No Work Package", "", $J32),DetailBudgetCategory_Aleph,$I32),IF(Budget_period="Quarterly",SUMIFS(INDIRECT(M$9),DetailBudgetWPs_Aleph,IF($J32 = "No Work Package", "", $J32),DetailBudgetCategory_Aleph,$I32),IF(Budget_period="Annually",SUMIFS(INDIRECT(M$10),DetailBudgetWPs_Aleph,IF($J32 = "No Work Package", "", $J32),DetailBudgetCategory_Aleph,$I32),""))))) / M$6 * M$7, 0), 0)</f>
        <v>0</v>
      </c>
      <c r="N32" s="166">
        <f t="array" ref="N32">IFERROR(IF(ROW()-16&lt;NoRowsBudget, IF($J32="Profit Margin",SUM(N$16:N31)*ProfitMargin,IF($J32="VAT",SUM(N$16:N31)*VAT,IF(Budget_period="Monthly",SUMIFS(INDIRECT(N$8),DetailBudgetWPs_Aleph,IF($J32 = "No Work Package", "", $J32),DetailBudgetCategory_Aleph,$I32),IF(Budget_period="Quarterly",SUMIFS(INDIRECT(N$9),DetailBudgetWPs_Aleph,IF($J32 = "No Work Package", "", $J32),DetailBudgetCategory_Aleph,$I32),IF(Budget_period="Annually",SUMIFS(INDIRECT(N$10),DetailBudgetWPs_Aleph,IF($J32 = "No Work Package", "", $J32),DetailBudgetCategory_Aleph,$I32),""))))) / N$6 * N$7, 0), 0)</f>
        <v>0</v>
      </c>
      <c r="O32" s="166">
        <f t="array" ref="O32">IFERROR(IF(ROW()-16&lt;NoRowsBudget, IF($J32="Profit Margin",SUM(O$16:O31)*ProfitMargin,IF($J32="VAT",SUM(O$16:O31)*VAT,IF(Budget_period="Monthly",SUMIFS(INDIRECT(O$8),DetailBudgetWPs_Aleph,IF($J32 = "No Work Package", "", $J32),DetailBudgetCategory_Aleph,$I32),IF(Budget_period="Quarterly",SUMIFS(INDIRECT(O$9),DetailBudgetWPs_Aleph,IF($J32 = "No Work Package", "", $J32),DetailBudgetCategory_Aleph,$I32),IF(Budget_period="Annually",SUMIFS(INDIRECT(O$10),DetailBudgetWPs_Aleph,IF($J32 = "No Work Package", "", $J32),DetailBudgetCategory_Aleph,$I32),""))))) / O$6 * O$7, 0), 0)</f>
        <v>0</v>
      </c>
      <c r="P32" s="166">
        <f t="array" ref="P32">IFERROR(IF(ROW()-16&lt;NoRowsBudget, IF($J32="Profit Margin",SUM(P$16:P31)*ProfitMargin,IF($J32="VAT",SUM(P$16:P31)*VAT,IF(Budget_period="Monthly",SUMIFS(INDIRECT(P$8),DetailBudgetWPs_Aleph,IF($J32 = "No Work Package", "", $J32),DetailBudgetCategory_Aleph,$I32),IF(Budget_period="Quarterly",SUMIFS(INDIRECT(P$9),DetailBudgetWPs_Aleph,IF($J32 = "No Work Package", "", $J32),DetailBudgetCategory_Aleph,$I32),IF(Budget_period="Annually",SUMIFS(INDIRECT(P$10),DetailBudgetWPs_Aleph,IF($J32 = "No Work Package", "", $J32),DetailBudgetCategory_Aleph,$I32),""))))) / P$6 * P$7, 0), 0)</f>
        <v>0</v>
      </c>
      <c r="Q32" s="166">
        <f t="array" ref="Q32">IFERROR(IF(ROW()-16&lt;NoRowsBudget, IF($J32="Profit Margin",SUM(Q$16:Q31)*ProfitMargin,IF($J32="VAT",SUM(Q$16:Q31)*VAT,IF(Budget_period="Monthly",SUMIFS(INDIRECT(Q$8),DetailBudgetWPs_Aleph,IF($J32 = "No Work Package", "", $J32),DetailBudgetCategory_Aleph,$I32),IF(Budget_period="Quarterly",SUMIFS(INDIRECT(Q$9),DetailBudgetWPs_Aleph,IF($J32 = "No Work Package", "", $J32),DetailBudgetCategory_Aleph,$I32),IF(Budget_period="Annually",SUMIFS(INDIRECT(Q$10),DetailBudgetWPs_Aleph,IF($J32 = "No Work Package", "", $J32),DetailBudgetCategory_Aleph,$I32),""))))) / Q$6 * Q$7, 0), 0)</f>
        <v>0</v>
      </c>
      <c r="R32" s="166">
        <f t="array" ref="R32">IFERROR(IF(ROW()-16&lt;NoRowsBudget, IF($J32="Profit Margin",SUM(R$16:R31)*ProfitMargin,IF($J32="VAT",SUM(R$16:R31)*VAT,IF(Budget_period="Monthly",SUMIFS(INDIRECT(R$8),DetailBudgetWPs_Aleph,IF($J32 = "No Work Package", "", $J32),DetailBudgetCategory_Aleph,$I32),IF(Budget_period="Quarterly",SUMIFS(INDIRECT(R$9),DetailBudgetWPs_Aleph,IF($J32 = "No Work Package", "", $J32),DetailBudgetCategory_Aleph,$I32),IF(Budget_period="Annually",SUMIFS(INDIRECT(R$10),DetailBudgetWPs_Aleph,IF($J32 = "No Work Package", "", $J32),DetailBudgetCategory_Aleph,$I32),""))))) / R$6 * R$7, 0), 0)</f>
        <v>0</v>
      </c>
      <c r="S32" s="166">
        <f t="array" ref="S32">IFERROR(IF(ROW()-16&lt;NoRowsBudget, IF($J32="Profit Margin",SUM(S$16:S31)*ProfitMargin,IF($J32="VAT",SUM(S$16:S31)*VAT,IF(Budget_period="Monthly",SUMIFS(INDIRECT(S$8),DetailBudgetWPs_Aleph,IF($J32 = "No Work Package", "", $J32),DetailBudgetCategory_Aleph,$I32),IF(Budget_period="Quarterly",SUMIFS(INDIRECT(S$9),DetailBudgetWPs_Aleph,IF($J32 = "No Work Package", "", $J32),DetailBudgetCategory_Aleph,$I32),IF(Budget_period="Annually",SUMIFS(INDIRECT(S$10),DetailBudgetWPs_Aleph,IF($J32 = "No Work Package", "", $J32),DetailBudgetCategory_Aleph,$I32),""))))) / S$6 * S$7, 0), 0)</f>
        <v>0</v>
      </c>
      <c r="T32" s="166">
        <f t="array" ref="T32">IFERROR(IF(ROW()-16&lt;NoRowsBudget, IF($J32="Profit Margin",SUM(T$16:T31)*ProfitMargin,IF($J32="VAT",SUM(T$16:T31)*VAT,IF(Budget_period="Monthly",SUMIFS(INDIRECT(T$8),DetailBudgetWPs_Aleph,IF($J32 = "No Work Package", "", $J32),DetailBudgetCategory_Aleph,$I32),IF(Budget_period="Quarterly",SUMIFS(INDIRECT(T$9),DetailBudgetWPs_Aleph,IF($J32 = "No Work Package", "", $J32),DetailBudgetCategory_Aleph,$I32),IF(Budget_period="Annually",SUMIFS(INDIRECT(T$10),DetailBudgetWPs_Aleph,IF($J32 = "No Work Package", "", $J32),DetailBudgetCategory_Aleph,$I32),""))))) / T$6 * T$7, 0), 0)</f>
        <v>0</v>
      </c>
      <c r="U32" s="166">
        <f t="array" ref="U32">IFERROR(IF(ROW()-16&lt;NoRowsBudget, IF($J32="Profit Margin",SUM(U$16:U31)*ProfitMargin,IF($J32="VAT",SUM(U$16:U31)*VAT,IF(Budget_period="Monthly",SUMIFS(INDIRECT(U$8),DetailBudgetWPs_Aleph,IF($J32 = "No Work Package", "", $J32),DetailBudgetCategory_Aleph,$I32),IF(Budget_period="Quarterly",SUMIFS(INDIRECT(U$9),DetailBudgetWPs_Aleph,IF($J32 = "No Work Package", "", $J32),DetailBudgetCategory_Aleph,$I32),IF(Budget_period="Annually",SUMIFS(INDIRECT(U$10),DetailBudgetWPs_Aleph,IF($J32 = "No Work Package", "", $J32),DetailBudgetCategory_Aleph,$I32),""))))) / U$6 * U$7, 0), 0)</f>
        <v>0</v>
      </c>
      <c r="V32" s="166">
        <f t="array" ref="V32">IFERROR(IF(ROW()-16&lt;NoRowsBudget, IF($J32="Profit Margin",SUM(V$16:V31)*ProfitMargin,IF($J32="VAT",SUM(V$16:V31)*VAT,IF(Budget_period="Monthly",SUMIFS(INDIRECT(V$8),DetailBudgetWPs_Aleph,IF($J32 = "No Work Package", "", $J32),DetailBudgetCategory_Aleph,$I32),IF(Budget_period="Quarterly",SUMIFS(INDIRECT(V$9),DetailBudgetWPs_Aleph,IF($J32 = "No Work Package", "", $J32),DetailBudgetCategory_Aleph,$I32),IF(Budget_period="Annually",SUMIFS(INDIRECT(V$10),DetailBudgetWPs_Aleph,IF($J32 = "No Work Package", "", $J32),DetailBudgetCategory_Aleph,$I32),""))))) / V$6 * V$7, 0), 0)</f>
        <v>0</v>
      </c>
      <c r="W32" s="166">
        <f t="array" ref="W32">IFERROR(IF(ROW()-16&lt;NoRowsBudget, IF($J32="Profit Margin",SUM(W$16:W31)*ProfitMargin,IF($J32="VAT",SUM(W$16:W31)*VAT,IF(Budget_period="Monthly",SUMIFS(INDIRECT(W$8),DetailBudgetWPs_Aleph,IF($J32 = "No Work Package", "", $J32),DetailBudgetCategory_Aleph,$I32),IF(Budget_period="Quarterly",SUMIFS(INDIRECT(W$9),DetailBudgetWPs_Aleph,IF($J32 = "No Work Package", "", $J32),DetailBudgetCategory_Aleph,$I32),IF(Budget_period="Annually",SUMIFS(INDIRECT(W$10),DetailBudgetWPs_Aleph,IF($J32 = "No Work Package", "", $J32),DetailBudgetCategory_Aleph,$I32),""))))) / W$6 * W$7, 0), 0)</f>
        <v>0</v>
      </c>
      <c r="X32" s="166">
        <f t="array" ref="X32">IFERROR(IF(ROW()-16&lt;NoRowsBudget, IF($J32="Profit Margin",SUM(X$16:X31)*ProfitMargin,IF($J32="VAT",SUM(X$16:X31)*VAT,IF(Budget_period="Monthly",SUMIFS(INDIRECT(X$8),DetailBudgetWPs_Aleph,IF($J32 = "No Work Package", "", $J32),DetailBudgetCategory_Aleph,$I32),IF(Budget_period="Quarterly",SUMIFS(INDIRECT(X$9),DetailBudgetWPs_Aleph,IF($J32 = "No Work Package", "", $J32),DetailBudgetCategory_Aleph,$I32),IF(Budget_period="Annually",SUMIFS(INDIRECT(X$10),DetailBudgetWPs_Aleph,IF($J32 = "No Work Package", "", $J32),DetailBudgetCategory_Aleph,$I32),""))))) / X$6 * X$7, 0), 0)</f>
        <v>0</v>
      </c>
      <c r="Y32" s="166">
        <f t="array" ref="Y32">IFERROR(IF(ROW()-16&lt;NoRowsBudget, IF($J32="Profit Margin",SUM(Y$16:Y31)*ProfitMargin,IF($J32="VAT",SUM(Y$16:Y31)*VAT,IF(Budget_period="Monthly",SUMIFS(INDIRECT(Y$8),DetailBudgetWPs_Aleph,IF($J32 = "No Work Package", "", $J32),DetailBudgetCategory_Aleph,$I32),IF(Budget_period="Quarterly",SUMIFS(INDIRECT(Y$9),DetailBudgetWPs_Aleph,IF($J32 = "No Work Package", "", $J32),DetailBudgetCategory_Aleph,$I32),IF(Budget_period="Annually",SUMIFS(INDIRECT(Y$10),DetailBudgetWPs_Aleph,IF($J32 = "No Work Package", "", $J32),DetailBudgetCategory_Aleph,$I32),""))))) / Y$6 * Y$7, 0), 0)</f>
        <v>0</v>
      </c>
      <c r="Z32" s="166">
        <f t="array" ref="Z32">IFERROR(IF(ROW()-16&lt;NoRowsBudget, IF($J32="Profit Margin",SUM(Z$16:Z31)*ProfitMargin,IF($J32="VAT",SUM(Z$16:Z31)*VAT,IF(Budget_period="Monthly",SUMIFS(INDIRECT(Z$8),DetailBudgetWPs_Aleph,IF($J32 = "No Work Package", "", $J32),DetailBudgetCategory_Aleph,$I32),IF(Budget_period="Quarterly",SUMIFS(INDIRECT(Z$9),DetailBudgetWPs_Aleph,IF($J32 = "No Work Package", "", $J32),DetailBudgetCategory_Aleph,$I32),IF(Budget_period="Annually",SUMIFS(INDIRECT(Z$10),DetailBudgetWPs_Aleph,IF($J32 = "No Work Package", "", $J32),DetailBudgetCategory_Aleph,$I32),""))))) / Z$6 * Z$7, 0), 0)</f>
        <v>0</v>
      </c>
      <c r="AA32" s="166">
        <f t="array" ref="AA32">IFERROR(IF(ROW()-16&lt;NoRowsBudget, IF($J32="Profit Margin",SUM(AA$16:AA31)*ProfitMargin,IF($J32="VAT",SUM(AA$16:AA31)*VAT,IF(Budget_period="Monthly",SUMIFS(INDIRECT(AA$8),DetailBudgetWPs_Aleph,IF($J32 = "No Work Package", "", $J32),DetailBudgetCategory_Aleph,$I32),IF(Budget_period="Quarterly",SUMIFS(INDIRECT(AA$9),DetailBudgetWPs_Aleph,IF($J32 = "No Work Package", "", $J32),DetailBudgetCategory_Aleph,$I32),IF(Budget_period="Annually",SUMIFS(INDIRECT(AA$10),DetailBudgetWPs_Aleph,IF($J32 = "No Work Package", "", $J32),DetailBudgetCategory_Aleph,$I32),""))))) / AA$6 * AA$7, 0), 0)</f>
        <v>0</v>
      </c>
      <c r="AB32" s="166">
        <f t="array" ref="AB32">IFERROR(IF(ROW()-16&lt;NoRowsBudget, IF($J32="Profit Margin",SUM(AB$16:AB31)*ProfitMargin,IF($J32="VAT",SUM(AB$16:AB31)*VAT,IF(Budget_period="Monthly",SUMIFS(INDIRECT(AB$8),DetailBudgetWPs_Aleph,IF($J32 = "No Work Package", "", $J32),DetailBudgetCategory_Aleph,$I32),IF(Budget_period="Quarterly",SUMIFS(INDIRECT(AB$9),DetailBudgetWPs_Aleph,IF($J32 = "No Work Package", "", $J32),DetailBudgetCategory_Aleph,$I32),IF(Budget_period="Annually",SUMIFS(INDIRECT(AB$10),DetailBudgetWPs_Aleph,IF($J32 = "No Work Package", "", $J32),DetailBudgetCategory_Aleph,$I32),""))))) / AB$6 * AB$7, 0), 0)</f>
        <v>0</v>
      </c>
      <c r="AC32" s="166">
        <f t="array" ref="AC32">IFERROR(IF(ROW()-16&lt;NoRowsBudget, IF($J32="Profit Margin",SUM(AC$16:AC31)*ProfitMargin,IF($J32="VAT",SUM(AC$16:AC31)*VAT,IF(Budget_period="Monthly",SUMIFS(INDIRECT(AC$8),DetailBudgetWPs_Aleph,IF($J32 = "No Work Package", "", $J32),DetailBudgetCategory_Aleph,$I32),IF(Budget_period="Quarterly",SUMIFS(INDIRECT(AC$9),DetailBudgetWPs_Aleph,IF($J32 = "No Work Package", "", $J32),DetailBudgetCategory_Aleph,$I32),IF(Budget_period="Annually",SUMIFS(INDIRECT(AC$10),DetailBudgetWPs_Aleph,IF($J32 = "No Work Package", "", $J32),DetailBudgetCategory_Aleph,$I32),""))))) / AC$6 * AC$7, 0), 0)</f>
        <v>0</v>
      </c>
      <c r="AD32" s="166">
        <f t="array" ref="AD32">IFERROR(IF(ROW()-16&lt;NoRowsBudget, IF($J32="Profit Margin",SUM(AD$16:AD31)*ProfitMargin,IF($J32="VAT",SUM(AD$16:AD31)*VAT,IF(Budget_period="Monthly",SUMIFS(INDIRECT(AD$8),DetailBudgetWPs_Aleph,IF($J32 = "No Work Package", "", $J32),DetailBudgetCategory_Aleph,$I32),IF(Budget_period="Quarterly",SUMIFS(INDIRECT(AD$9),DetailBudgetWPs_Aleph,IF($J32 = "No Work Package", "", $J32),DetailBudgetCategory_Aleph,$I32),IF(Budget_period="Annually",SUMIFS(INDIRECT(AD$10),DetailBudgetWPs_Aleph,IF($J32 = "No Work Package", "", $J32),DetailBudgetCategory_Aleph,$I32),""))))) / AD$6 * AD$7, 0), 0)</f>
        <v>0</v>
      </c>
      <c r="AE32" s="166">
        <f t="array" ref="AE32">IFERROR(IF(ROW()-16&lt;NoRowsBudget, IF($J32="Profit Margin",SUM(AE$16:AE31)*ProfitMargin,IF($J32="VAT",SUM(AE$16:AE31)*VAT,IF(Budget_period="Monthly",SUMIFS(INDIRECT(AE$8),DetailBudgetWPs_Aleph,IF($J32 = "No Work Package", "", $J32),DetailBudgetCategory_Aleph,$I32),IF(Budget_period="Quarterly",SUMIFS(INDIRECT(AE$9),DetailBudgetWPs_Aleph,IF($J32 = "No Work Package", "", $J32),DetailBudgetCategory_Aleph,$I32),IF(Budget_period="Annually",SUMIFS(INDIRECT(AE$10),DetailBudgetWPs_Aleph,IF($J32 = "No Work Package", "", $J32),DetailBudgetCategory_Aleph,$I32),""))))) / AE$6 * AE$7, 0), 0)</f>
        <v>0</v>
      </c>
      <c r="AF32" s="166">
        <f t="array" ref="AF32">IFERROR(IF(ROW()-16&lt;NoRowsBudget, IF($J32="Profit Margin",SUM(AF$16:AF31)*ProfitMargin,IF($J32="VAT",SUM(AF$16:AF31)*VAT,IF(Budget_period="Monthly",SUMIFS(INDIRECT(AF$8),DetailBudgetWPs_Aleph,IF($J32 = "No Work Package", "", $J32),DetailBudgetCategory_Aleph,$I32),IF(Budget_period="Quarterly",SUMIFS(INDIRECT(AF$9),DetailBudgetWPs_Aleph,IF($J32 = "No Work Package", "", $J32),DetailBudgetCategory_Aleph,$I32),IF(Budget_period="Annually",SUMIFS(INDIRECT(AF$10),DetailBudgetWPs_Aleph,IF($J32 = "No Work Package", "", $J32),DetailBudgetCategory_Aleph,$I32),""))))) / AF$6 * AF$7, 0), 0)</f>
        <v>0</v>
      </c>
      <c r="AG32" s="166">
        <f t="array" ref="AG32">IFERROR(IF(ROW()-16&lt;NoRowsBudget, IF($J32="Profit Margin",SUM(AG$16:AG31)*ProfitMargin,IF($J32="VAT",SUM(AG$16:AG31)*VAT,IF(Budget_period="Monthly",SUMIFS(INDIRECT(AG$8),DetailBudgetWPs_Aleph,IF($J32 = "No Work Package", "", $J32),DetailBudgetCategory_Aleph,$I32),IF(Budget_period="Quarterly",SUMIFS(INDIRECT(AG$9),DetailBudgetWPs_Aleph,IF($J32 = "No Work Package", "", $J32),DetailBudgetCategory_Aleph,$I32),IF(Budget_period="Annually",SUMIFS(INDIRECT(AG$10),DetailBudgetWPs_Aleph,IF($J32 = "No Work Package", "", $J32),DetailBudgetCategory_Aleph,$I32),""))))) / AG$6 * AG$7, 0), 0)</f>
        <v>0</v>
      </c>
      <c r="AH32" s="166">
        <f t="array" ref="AH32">IFERROR(IF(ROW()-16&lt;NoRowsBudget, IF($J32="Profit Margin",SUM(AH$16:AH31)*ProfitMargin,IF($J32="VAT",SUM(AH$16:AH31)*VAT,IF(Budget_period="Monthly",SUMIFS(INDIRECT(AH$8),DetailBudgetWPs_Aleph,IF($J32 = "No Work Package", "", $J32),DetailBudgetCategory_Aleph,$I32),IF(Budget_period="Quarterly",SUMIFS(INDIRECT(AH$9),DetailBudgetWPs_Aleph,IF($J32 = "No Work Package", "", $J32),DetailBudgetCategory_Aleph,$I32),IF(Budget_period="Annually",SUMIFS(INDIRECT(AH$10),DetailBudgetWPs_Aleph,IF($J32 = "No Work Package", "", $J32),DetailBudgetCategory_Aleph,$I32),""))))) / AH$6 * AH$7, 0), 0)</f>
        <v>0</v>
      </c>
      <c r="AI32" s="166">
        <f t="array" ref="AI32">IFERROR(IF(ROW()-16&lt;NoRowsBudget, IF($J32="Profit Margin",SUM(AI$16:AI31)*ProfitMargin,IF($J32="VAT",SUM(AI$16:AI31)*VAT,IF(Budget_period="Monthly",SUMIFS(INDIRECT(AI$8),DetailBudgetWPs_Aleph,IF($J32 = "No Work Package", "", $J32),DetailBudgetCategory_Aleph,$I32),IF(Budget_period="Quarterly",SUMIFS(INDIRECT(AI$9),DetailBudgetWPs_Aleph,IF($J32 = "No Work Package", "", $J32),DetailBudgetCategory_Aleph,$I32),IF(Budget_period="Annually",SUMIFS(INDIRECT(AI$10),DetailBudgetWPs_Aleph,IF($J32 = "No Work Package", "", $J32),DetailBudgetCategory_Aleph,$I32),""))))) / AI$6 * AI$7, 0), 0)</f>
        <v>0</v>
      </c>
      <c r="AJ32" s="166">
        <f t="array" ref="AJ32">IFERROR(IF(ROW()-16&lt;NoRowsBudget, IF($J32="Profit Margin",SUM(AJ$16:AJ31)*ProfitMargin,IF($J32="VAT",SUM(AJ$16:AJ31)*VAT,IF(Budget_period="Monthly",SUMIFS(INDIRECT(AJ$8),DetailBudgetWPs_Aleph,IF($J32 = "No Work Package", "", $J32),DetailBudgetCategory_Aleph,$I32),IF(Budget_period="Quarterly",SUMIFS(INDIRECT(AJ$9),DetailBudgetWPs_Aleph,IF($J32 = "No Work Package", "", $J32),DetailBudgetCategory_Aleph,$I32),IF(Budget_period="Annually",SUMIFS(INDIRECT(AJ$10),DetailBudgetWPs_Aleph,IF($J32 = "No Work Package", "", $J32),DetailBudgetCategory_Aleph,$I32),""))))) / AJ$6 * AJ$7, 0), 0)</f>
        <v>0</v>
      </c>
      <c r="AK32" s="166">
        <f t="array" ref="AK32">IFERROR(IF(ROW()-16&lt;NoRowsBudget, IF($J32="Profit Margin",SUM(AK$16:AK31)*ProfitMargin,IF($J32="VAT",SUM(AK$16:AK31)*VAT,IF(Budget_period="Monthly",SUMIFS(INDIRECT(AK$8),DetailBudgetWPs_Aleph,IF($J32 = "No Work Package", "", $J32),DetailBudgetCategory_Aleph,$I32),IF(Budget_period="Quarterly",SUMIFS(INDIRECT(AK$9),DetailBudgetWPs_Aleph,IF($J32 = "No Work Package", "", $J32),DetailBudgetCategory_Aleph,$I32),IF(Budget_period="Annually",SUMIFS(INDIRECT(AK$10),DetailBudgetWPs_Aleph,IF($J32 = "No Work Package", "", $J32),DetailBudgetCategory_Aleph,$I32),""))))) / AK$6 * AK$7, 0), 0)</f>
        <v>0</v>
      </c>
      <c r="AL32" s="166">
        <f t="array" ref="AL32">IFERROR(IF(ROW()-16&lt;NoRowsBudget, IF($J32="Profit Margin",SUM(AL$16:AL31)*ProfitMargin,IF($J32="VAT",SUM(AL$16:AL31)*VAT,IF(Budget_period="Monthly",SUMIFS(INDIRECT(AL$8),DetailBudgetWPs_Aleph,IF($J32 = "No Work Package", "", $J32),DetailBudgetCategory_Aleph,$I32),IF(Budget_period="Quarterly",SUMIFS(INDIRECT(AL$9),DetailBudgetWPs_Aleph,IF($J32 = "No Work Package", "", $J32),DetailBudgetCategory_Aleph,$I32),IF(Budget_period="Annually",SUMIFS(INDIRECT(AL$10),DetailBudgetWPs_Aleph,IF($J32 = "No Work Package", "", $J32),DetailBudgetCategory_Aleph,$I32),""))))) / AL$6 * AL$7, 0), 0)</f>
        <v>0</v>
      </c>
      <c r="AM32" s="166">
        <f t="array" ref="AM32">IFERROR(IF(ROW()-16&lt;NoRowsBudget, IF($J32="Profit Margin",SUM(AM$16:AM31)*ProfitMargin,IF($J32="VAT",SUM(AM$16:AM31)*VAT,IF(Budget_period="Monthly",SUMIFS(INDIRECT(AM$8),DetailBudgetWPs_Aleph,IF($J32 = "No Work Package", "", $J32),DetailBudgetCategory_Aleph,$I32),IF(Budget_period="Quarterly",SUMIFS(INDIRECT(AM$9),DetailBudgetWPs_Aleph,IF($J32 = "No Work Package", "", $J32),DetailBudgetCategory_Aleph,$I32),IF(Budget_period="Annually",SUMIFS(INDIRECT(AM$10),DetailBudgetWPs_Aleph,IF($J32 = "No Work Package", "", $J32),DetailBudgetCategory_Aleph,$I32),""))))) / AM$6 * AM$7, 0), 0)</f>
        <v>0</v>
      </c>
      <c r="AN32" s="166">
        <f t="array" ref="AN32">IFERROR(IF(ROW()-16&lt;NoRowsBudget, IF($J32="Profit Margin",SUM(AN$16:AN31)*ProfitMargin,IF($J32="VAT",SUM(AN$16:AN31)*VAT,IF(Budget_period="Monthly",SUMIFS(INDIRECT(AN$8),DetailBudgetWPs_Aleph,IF($J32 = "No Work Package", "", $J32),DetailBudgetCategory_Aleph,$I32),IF(Budget_period="Quarterly",SUMIFS(INDIRECT(AN$9),DetailBudgetWPs_Aleph,IF($J32 = "No Work Package", "", $J32),DetailBudgetCategory_Aleph,$I32),IF(Budget_period="Annually",SUMIFS(INDIRECT(AN$10),DetailBudgetWPs_Aleph,IF($J32 = "No Work Package", "", $J32),DetailBudgetCategory_Aleph,$I32),""))))) / AN$6 * AN$7, 0), 0)</f>
        <v>0</v>
      </c>
      <c r="AO32" s="166">
        <f t="array" ref="AO32">IFERROR(IF(ROW()-16&lt;NoRowsBudget, IF($J32="Profit Margin",SUM(AO$16:AO31)*ProfitMargin,IF($J32="VAT",SUM(AO$16:AO31)*VAT,IF(Budget_period="Monthly",SUMIFS(INDIRECT(AO$8),DetailBudgetWPs_Aleph,IF($J32 = "No Work Package", "", $J32),DetailBudgetCategory_Aleph,$I32),IF(Budget_period="Quarterly",SUMIFS(INDIRECT(AO$9),DetailBudgetWPs_Aleph,IF($J32 = "No Work Package", "", $J32),DetailBudgetCategory_Aleph,$I32),IF(Budget_period="Annually",SUMIFS(INDIRECT(AO$10),DetailBudgetWPs_Aleph,IF($J32 = "No Work Package", "", $J32),DetailBudgetCategory_Aleph,$I32),""))))) / AO$6 * AO$7, 0), 0)</f>
        <v>0</v>
      </c>
      <c r="AP32" s="166">
        <f t="array" ref="AP32">IFERROR(IF(ROW()-16&lt;NoRowsBudget, IF($J32="Profit Margin",SUM(AP$16:AP31)*ProfitMargin,IF($J32="VAT",SUM(AP$16:AP31)*VAT,IF(Budget_period="Monthly",SUMIFS(INDIRECT(AP$8),DetailBudgetWPs_Aleph,IF($J32 = "No Work Package", "", $J32),DetailBudgetCategory_Aleph,$I32),IF(Budget_period="Quarterly",SUMIFS(INDIRECT(AP$9),DetailBudgetWPs_Aleph,IF($J32 = "No Work Package", "", $J32),DetailBudgetCategory_Aleph,$I32),IF(Budget_period="Annually",SUMIFS(INDIRECT(AP$10),DetailBudgetWPs_Aleph,IF($J32 = "No Work Package", "", $J32),DetailBudgetCategory_Aleph,$I32),""))))) / AP$6 * AP$7, 0), 0)</f>
        <v>0</v>
      </c>
      <c r="AQ32" s="166">
        <f t="array" ref="AQ32">IFERROR(IF(ROW()-16&lt;NoRowsBudget, IF($J32="Profit Margin",SUM(AQ$16:AQ31)*ProfitMargin,IF($J32="VAT",SUM(AQ$16:AQ31)*VAT,IF(Budget_period="Monthly",SUMIFS(INDIRECT(AQ$8),DetailBudgetWPs_Aleph,IF($J32 = "No Work Package", "", $J32),DetailBudgetCategory_Aleph,$I32),IF(Budget_period="Quarterly",SUMIFS(INDIRECT(AQ$9),DetailBudgetWPs_Aleph,IF($J32 = "No Work Package", "", $J32),DetailBudgetCategory_Aleph,$I32),IF(Budget_period="Annually",SUMIFS(INDIRECT(AQ$10),DetailBudgetWPs_Aleph,IF($J32 = "No Work Package", "", $J32),DetailBudgetCategory_Aleph,$I32),""))))) / AQ$6 * AQ$7, 0), 0)</f>
        <v>0</v>
      </c>
      <c r="AR32" s="166">
        <f t="array" ref="AR32">IFERROR(IF(ROW()-16&lt;NoRowsBudget, IF($J32="Profit Margin",SUM(AR$16:AR31)*ProfitMargin,IF($J32="VAT",SUM(AR$16:AR31)*VAT,IF(Budget_period="Monthly",SUMIFS(INDIRECT(AR$8),DetailBudgetWPs_Aleph,IF($J32 = "No Work Package", "", $J32),DetailBudgetCategory_Aleph,$I32),IF(Budget_period="Quarterly",SUMIFS(INDIRECT(AR$9),DetailBudgetWPs_Aleph,IF($J32 = "No Work Package", "", $J32),DetailBudgetCategory_Aleph,$I32),IF(Budget_period="Annually",SUMIFS(INDIRECT(AR$10),DetailBudgetWPs_Aleph,IF($J32 = "No Work Package", "", $J32),DetailBudgetCategory_Aleph,$I32),""))))) / AR$6 * AR$7, 0), 0)</f>
        <v>0</v>
      </c>
      <c r="AS32" s="166">
        <f t="array" ref="AS32">IFERROR(IF(ROW()-16&lt;NoRowsBudget, IF($J32="Profit Margin",SUM(AS$16:AS31)*ProfitMargin,IF($J32="VAT",SUM(AS$16:AS31)*VAT,IF(Budget_period="Monthly",SUMIFS(INDIRECT(AS$8),DetailBudgetWPs_Aleph,IF($J32 = "No Work Package", "", $J32),DetailBudgetCategory_Aleph,$I32),IF(Budget_period="Quarterly",SUMIFS(INDIRECT(AS$9),DetailBudgetWPs_Aleph,IF($J32 = "No Work Package", "", $J32),DetailBudgetCategory_Aleph,$I32),IF(Budget_period="Annually",SUMIFS(INDIRECT(AS$10),DetailBudgetWPs_Aleph,IF($J32 = "No Work Package", "", $J32),DetailBudgetCategory_Aleph,$I32),""))))) / AS$6 * AS$7, 0), 0)</f>
        <v>0</v>
      </c>
      <c r="AT32" s="166">
        <f t="array" ref="AT32">IFERROR(IF(ROW()-16&lt;NoRowsBudget, IF($J32="Profit Margin",SUM(AT$16:AT31)*ProfitMargin,IF($J32="VAT",SUM(AT$16:AT31)*VAT,IF(Budget_period="Monthly",SUMIFS(INDIRECT(AT$8),DetailBudgetWPs_Aleph,IF($J32 = "No Work Package", "", $J32),DetailBudgetCategory_Aleph,$I32),IF(Budget_period="Quarterly",SUMIFS(INDIRECT(AT$9),DetailBudgetWPs_Aleph,IF($J32 = "No Work Package", "", $J32),DetailBudgetCategory_Aleph,$I32),IF(Budget_period="Annually",SUMIFS(INDIRECT(AT$10),DetailBudgetWPs_Aleph,IF($J32 = "No Work Package", "", $J32),DetailBudgetCategory_Aleph,$I32),""))))) / AT$6 * AT$7, 0), 0)</f>
        <v>0</v>
      </c>
      <c r="AU32" s="166">
        <f t="array" ref="AU32">IFERROR(IF(ROW()-16&lt;NoRowsBudget, IF($J32="Profit Margin",SUM(AU$16:AU31)*ProfitMargin,IF($J32="VAT",SUM(AU$16:AU31)*VAT,IF(Budget_period="Monthly",SUMIFS(INDIRECT(AU$8),DetailBudgetWPs_Aleph,IF($J32 = "No Work Package", "", $J32),DetailBudgetCategory_Aleph,$I32),IF(Budget_period="Quarterly",SUMIFS(INDIRECT(AU$9),DetailBudgetWPs_Aleph,IF($J32 = "No Work Package", "", $J32),DetailBudgetCategory_Aleph,$I32),IF(Budget_period="Annually",SUMIFS(INDIRECT(AU$10),DetailBudgetWPs_Aleph,IF($J32 = "No Work Package", "", $J32),DetailBudgetCategory_Aleph,$I32),""))))) / AU$6 * AU$7, 0), 0)</f>
        <v>0</v>
      </c>
      <c r="AV32" s="166">
        <f t="array" ref="AV32">IFERROR(IF(ROW()-16&lt;NoRowsBudget, IF($J32="Profit Margin",SUM(AV$16:AV31)*ProfitMargin,IF($J32="VAT",SUM(AV$16:AV31)*VAT,IF(Budget_period="Monthly",SUMIFS(INDIRECT(AV$8),DetailBudgetWPs_Aleph,IF($J32 = "No Work Package", "", $J32),DetailBudgetCategory_Aleph,$I32),IF(Budget_period="Quarterly",SUMIFS(INDIRECT(AV$9),DetailBudgetWPs_Aleph,IF($J32 = "No Work Package", "", $J32),DetailBudgetCategory_Aleph,$I32),IF(Budget_period="Annually",SUMIFS(INDIRECT(AV$10),DetailBudgetWPs_Aleph,IF($J32 = "No Work Package", "", $J32),DetailBudgetCategory_Aleph,$I32),""))))) / AV$6 * AV$7, 0), 0)</f>
        <v>0</v>
      </c>
      <c r="AW32" s="166">
        <f t="array" ref="AW32">IFERROR(IF(ROW()-16&lt;NoRowsBudget, IF($J32="Profit Margin",SUM(AW$16:AW31)*ProfitMargin,IF($J32="VAT",SUM(AW$16:AW31)*VAT,IF(Budget_period="Monthly",SUMIFS(INDIRECT(AW$8),DetailBudgetWPs_Aleph,IF($J32 = "No Work Package", "", $J32),DetailBudgetCategory_Aleph,$I32),IF(Budget_period="Quarterly",SUMIFS(INDIRECT(AW$9),DetailBudgetWPs_Aleph,IF($J32 = "No Work Package", "", $J32),DetailBudgetCategory_Aleph,$I32),IF(Budget_period="Annually",SUMIFS(INDIRECT(AW$10),DetailBudgetWPs_Aleph,IF($J32 = "No Work Package", "", $J32),DetailBudgetCategory_Aleph,$I32),""))))) / AW$6 * AW$7, 0), 0)</f>
        <v>0</v>
      </c>
      <c r="AX32" s="166">
        <f t="array" ref="AX32">IFERROR(IF(ROW()-16&lt;NoRowsBudget, IF($J32="Profit Margin",SUM(AX$16:AX31)*ProfitMargin,IF($J32="VAT",SUM(AX$16:AX31)*VAT,IF(Budget_period="Monthly",SUMIFS(INDIRECT(AX$8),DetailBudgetWPs_Aleph,IF($J32 = "No Work Package", "", $J32),DetailBudgetCategory_Aleph,$I32),IF(Budget_period="Quarterly",SUMIFS(INDIRECT(AX$9),DetailBudgetWPs_Aleph,IF($J32 = "No Work Package", "", $J32),DetailBudgetCategory_Aleph,$I32),IF(Budget_period="Annually",SUMIFS(INDIRECT(AX$10),DetailBudgetWPs_Aleph,IF($J32 = "No Work Package", "", $J32),DetailBudgetCategory_Aleph,$I32),""))))) / AX$6 * AX$7, 0), 0)</f>
        <v>0</v>
      </c>
      <c r="AY32" s="166">
        <f t="array" ref="AY32">IFERROR(IF(ROW()-16&lt;NoRowsBudget, IF($J32="Profit Margin",SUM(AY$16:AY31)*ProfitMargin,IF($J32="VAT",SUM(AY$16:AY31)*VAT,IF(Budget_period="Monthly",SUMIFS(INDIRECT(AY$8),DetailBudgetWPs_Aleph,IF($J32 = "No Work Package", "", $J32),DetailBudgetCategory_Aleph,$I32),IF(Budget_period="Quarterly",SUMIFS(INDIRECT(AY$9),DetailBudgetWPs_Aleph,IF($J32 = "No Work Package", "", $J32),DetailBudgetCategory_Aleph,$I32),IF(Budget_period="Annually",SUMIFS(INDIRECT(AY$10),DetailBudgetWPs_Aleph,IF($J32 = "No Work Package", "", $J32),DetailBudgetCategory_Aleph,$I32),""))))) / AY$6 * AY$7, 0), 0)</f>
        <v>0</v>
      </c>
      <c r="AZ32" s="166">
        <f t="array" ref="AZ32">IFERROR(IF(ROW()-16&lt;NoRowsBudget, IF($J32="Profit Margin",SUM(AZ$16:AZ31)*ProfitMargin,IF($J32="VAT",SUM(AZ$16:AZ31)*VAT,IF(Budget_period="Monthly",SUMIFS(INDIRECT(AZ$8),DetailBudgetWPs_Aleph,IF($J32 = "No Work Package", "", $J32),DetailBudgetCategory_Aleph,$I32),IF(Budget_period="Quarterly",SUMIFS(INDIRECT(AZ$9),DetailBudgetWPs_Aleph,IF($J32 = "No Work Package", "", $J32),DetailBudgetCategory_Aleph,$I32),IF(Budget_period="Annually",SUMIFS(INDIRECT(AZ$10),DetailBudgetWPs_Aleph,IF($J32 = "No Work Package", "", $J32),DetailBudgetCategory_Aleph,$I32),""))))) / AZ$6 * AZ$7, 0), 0)</f>
        <v>0</v>
      </c>
      <c r="BA32" s="166">
        <f t="array" ref="BA32">IFERROR(IF(ROW()-16&lt;NoRowsBudget, IF($J32="Profit Margin",SUM(BA$16:BA31)*ProfitMargin,IF($J32="VAT",SUM(BA$16:BA31)*VAT,IF(Budget_period="Monthly",SUMIFS(INDIRECT(BA$8),DetailBudgetWPs_Aleph,IF($J32 = "No Work Package", "", $J32),DetailBudgetCategory_Aleph,$I32),IF(Budget_period="Quarterly",SUMIFS(INDIRECT(BA$9),DetailBudgetWPs_Aleph,IF($J32 = "No Work Package", "", $J32),DetailBudgetCategory_Aleph,$I32),IF(Budget_period="Annually",SUMIFS(INDIRECT(BA$10),DetailBudgetWPs_Aleph,IF($J32 = "No Work Package", "", $J32),DetailBudgetCategory_Aleph,$I32),""))))) / BA$6 * BA$7, 0), 0)</f>
        <v>0</v>
      </c>
      <c r="BB32" s="166">
        <f t="array" ref="BB32">IFERROR(IF(ROW()-16&lt;NoRowsBudget, IF($J32="Profit Margin",SUM(BB$16:BB31)*ProfitMargin,IF($J32="VAT",SUM(BB$16:BB31)*VAT,IF(Budget_period="Monthly",SUMIFS(INDIRECT(BB$8),DetailBudgetWPs_Aleph,IF($J32 = "No Work Package", "", $J32),DetailBudgetCategory_Aleph,$I32),IF(Budget_period="Quarterly",SUMIFS(INDIRECT(BB$9),DetailBudgetWPs_Aleph,IF($J32 = "No Work Package", "", $J32),DetailBudgetCategory_Aleph,$I32),IF(Budget_period="Annually",SUMIFS(INDIRECT(BB$10),DetailBudgetWPs_Aleph,IF($J32 = "No Work Package", "", $J32),DetailBudgetCategory_Aleph,$I32),""))))) / BB$6 * BB$7, 0), 0)</f>
        <v>0</v>
      </c>
      <c r="BC32" s="166">
        <f t="array" ref="BC32">IFERROR(IF(ROW()-16&lt;NoRowsBudget, IF($J32="Profit Margin",SUM(BC$16:BC31)*ProfitMargin,IF($J32="VAT",SUM(BC$16:BC31)*VAT,IF(Budget_period="Monthly",SUMIFS(INDIRECT(BC$8),DetailBudgetWPs_Aleph,IF($J32 = "No Work Package", "", $J32),DetailBudgetCategory_Aleph,$I32),IF(Budget_period="Quarterly",SUMIFS(INDIRECT(BC$9),DetailBudgetWPs_Aleph,IF($J32 = "No Work Package", "", $J32),DetailBudgetCategory_Aleph,$I32),IF(Budget_period="Annually",SUMIFS(INDIRECT(BC$10),DetailBudgetWPs_Aleph,IF($J32 = "No Work Package", "", $J32),DetailBudgetCategory_Aleph,$I32),""))))) / BC$6 * BC$7, 0), 0)</f>
        <v>0</v>
      </c>
      <c r="BD32" s="166">
        <f t="array" ref="BD32">IFERROR(IF(ROW()-16&lt;NoRowsBudget, IF($J32="Profit Margin",SUM(BD$16:BD31)*ProfitMargin,IF($J32="VAT",SUM(BD$16:BD31)*VAT,IF(Budget_period="Monthly",SUMIFS(INDIRECT(BD$8),DetailBudgetWPs_Aleph,IF($J32 = "No Work Package", "", $J32),DetailBudgetCategory_Aleph,$I32),IF(Budget_period="Quarterly",SUMIFS(INDIRECT(BD$9),DetailBudgetWPs_Aleph,IF($J32 = "No Work Package", "", $J32),DetailBudgetCategory_Aleph,$I32),IF(Budget_period="Annually",SUMIFS(INDIRECT(BD$10),DetailBudgetWPs_Aleph,IF($J32 = "No Work Package", "", $J32),DetailBudgetCategory_Aleph,$I32),""))))) / BD$6 * BD$7, 0), 0)</f>
        <v>0</v>
      </c>
      <c r="BE32" s="166">
        <f t="array" ref="BE32">IFERROR(IF(ROW()-16&lt;NoRowsBudget, IF($J32="Profit Margin",SUM(BE$16:BE31)*ProfitMargin,IF($J32="VAT",SUM(BE$16:BE31)*VAT,IF(Budget_period="Monthly",SUMIFS(INDIRECT(BE$8),DetailBudgetWPs_Aleph,IF($J32 = "No Work Package", "", $J32),DetailBudgetCategory_Aleph,$I32),IF(Budget_period="Quarterly",SUMIFS(INDIRECT(BE$9),DetailBudgetWPs_Aleph,IF($J32 = "No Work Package", "", $J32),DetailBudgetCategory_Aleph,$I32),IF(Budget_period="Annually",SUMIFS(INDIRECT(BE$10),DetailBudgetWPs_Aleph,IF($J32 = "No Work Package", "", $J32),DetailBudgetCategory_Aleph,$I32),""))))) / BE$6 * BE$7, 0), 0)</f>
        <v>0</v>
      </c>
      <c r="BF32" s="166">
        <f t="array" ref="BF32">IFERROR(IF(ROW()-16&lt;NoRowsBudget, IF($J32="Profit Margin",SUM(BF$16:BF31)*ProfitMargin,IF($J32="VAT",SUM(BF$16:BF31)*VAT,IF(Budget_period="Monthly",SUMIFS(INDIRECT(BF$8),DetailBudgetWPs_Aleph,IF($J32 = "No Work Package", "", $J32),DetailBudgetCategory_Aleph,$I32),IF(Budget_period="Quarterly",SUMIFS(INDIRECT(BF$9),DetailBudgetWPs_Aleph,IF($J32 = "No Work Package", "", $J32),DetailBudgetCategory_Aleph,$I32),IF(Budget_period="Annually",SUMIFS(INDIRECT(BF$10),DetailBudgetWPs_Aleph,IF($J32 = "No Work Package", "", $J32),DetailBudgetCategory_Aleph,$I32),""))))) / BF$6 * BF$7, 0), 0)</f>
        <v>0</v>
      </c>
      <c r="BG32" s="166">
        <f t="array" ref="BG32">IFERROR(IF(ROW()-16&lt;NoRowsBudget, IF($J32="Profit Margin",SUM(BG$16:BG31)*ProfitMargin,IF($J32="VAT",SUM(BG$16:BG31)*VAT,IF(Budget_period="Monthly",SUMIFS(INDIRECT(BG$8),DetailBudgetWPs_Aleph,IF($J32 = "No Work Package", "", $J32),DetailBudgetCategory_Aleph,$I32),IF(Budget_period="Quarterly",SUMIFS(INDIRECT(BG$9),DetailBudgetWPs_Aleph,IF($J32 = "No Work Package", "", $J32),DetailBudgetCategory_Aleph,$I32),IF(Budget_period="Annually",SUMIFS(INDIRECT(BG$10),DetailBudgetWPs_Aleph,IF($J32 = "No Work Package", "", $J32),DetailBudgetCategory_Aleph,$I32),""))))) / BG$6 * BG$7, 0), 0)</f>
        <v>0</v>
      </c>
      <c r="BH32" s="166">
        <f t="array" ref="BH32">IFERROR(IF(ROW()-16&lt;NoRowsBudget, IF($J32="Profit Margin",SUM(BH$16:BH31)*ProfitMargin,IF($J32="VAT",SUM(BH$16:BH31)*VAT,IF(Budget_period="Monthly",SUMIFS(INDIRECT(BH$8),DetailBudgetWPs_Aleph,IF($J32 = "No Work Package", "", $J32),DetailBudgetCategory_Aleph,$I32),IF(Budget_period="Quarterly",SUMIFS(INDIRECT(BH$9),DetailBudgetWPs_Aleph,IF($J32 = "No Work Package", "", $J32),DetailBudgetCategory_Aleph,$I32),IF(Budget_period="Annually",SUMIFS(INDIRECT(BH$10),DetailBudgetWPs_Aleph,IF($J32 = "No Work Package", "", $J32),DetailBudgetCategory_Aleph,$I32),""))))) / BH$6 * BH$7, 0), 0)</f>
        <v>0</v>
      </c>
      <c r="BI32" s="166">
        <f t="array" ref="BI32">IFERROR(IF(ROW()-16&lt;NoRowsBudget, IF($J32="Profit Margin",SUM(BI$16:BI31)*ProfitMargin,IF($J32="VAT",SUM(BI$16:BI31)*VAT,IF(Budget_period="Monthly",SUMIFS(INDIRECT(BI$8),DetailBudgetWPs_Aleph,IF($J32 = "No Work Package", "", $J32),DetailBudgetCategory_Aleph,$I32),IF(Budget_period="Quarterly",SUMIFS(INDIRECT(BI$9),DetailBudgetWPs_Aleph,IF($J32 = "No Work Package", "", $J32),DetailBudgetCategory_Aleph,$I32),IF(Budget_period="Annually",SUMIFS(INDIRECT(BI$10),DetailBudgetWPs_Aleph,IF($J32 = "No Work Package", "", $J32),DetailBudgetCategory_Aleph,$I32),""))))) / BI$6 * BI$7, 0), 0)</f>
        <v>0</v>
      </c>
      <c r="BJ32" s="166">
        <f t="array" ref="BJ32">IFERROR(IF(ROW()-16&lt;NoRowsBudget, IF($J32="Profit Margin",SUM(BJ$16:BJ31)*ProfitMargin,IF($J32="VAT",SUM(BJ$16:BJ31)*VAT,IF(Budget_period="Monthly",SUMIFS(INDIRECT(BJ$8),DetailBudgetWPs_Aleph,IF($J32 = "No Work Package", "", $J32),DetailBudgetCategory_Aleph,$I32),IF(Budget_period="Quarterly",SUMIFS(INDIRECT(BJ$9),DetailBudgetWPs_Aleph,IF($J32 = "No Work Package", "", $J32),DetailBudgetCategory_Aleph,$I32),IF(Budget_period="Annually",SUMIFS(INDIRECT(BJ$10),DetailBudgetWPs_Aleph,IF($J32 = "No Work Package", "", $J32),DetailBudgetCategory_Aleph,$I32),""))))) / BJ$6 * BJ$7, 0), 0)</f>
        <v>0</v>
      </c>
      <c r="BK32" s="166">
        <f t="array" ref="BK32">IFERROR(IF(ROW()-16&lt;NoRowsBudget, IF($J32="Profit Margin",SUM(BK$16:BK31)*ProfitMargin,IF($J32="VAT",SUM(BK$16:BK31)*VAT,IF(Budget_period="Monthly",SUMIFS(INDIRECT(BK$8),DetailBudgetWPs_Aleph,IF($J32 = "No Work Package", "", $J32),DetailBudgetCategory_Aleph,$I32),IF(Budget_period="Quarterly",SUMIFS(INDIRECT(BK$9),DetailBudgetWPs_Aleph,IF($J32 = "No Work Package", "", $J32),DetailBudgetCategory_Aleph,$I32),IF(Budget_period="Annually",SUMIFS(INDIRECT(BK$10),DetailBudgetWPs_Aleph,IF($J32 = "No Work Package", "", $J32),DetailBudgetCategory_Aleph,$I32),""))))) / BK$6 * BK$7, 0), 0)</f>
        <v>0</v>
      </c>
      <c r="BL32" s="166">
        <f t="array" ref="BL32">IFERROR(IF(ROW()-16&lt;NoRowsBudget, IF($J32="Profit Margin",SUM(BL$16:BL31)*ProfitMargin,IF($J32="VAT",SUM(BL$16:BL31)*VAT,IF(Budget_period="Monthly",SUMIFS(INDIRECT(BL$8),DetailBudgetWPs_Aleph,IF($J32 = "No Work Package", "", $J32),DetailBudgetCategory_Aleph,$I32),IF(Budget_period="Quarterly",SUMIFS(INDIRECT(BL$9),DetailBudgetWPs_Aleph,IF($J32 = "No Work Package", "", $J32),DetailBudgetCategory_Aleph,$I32),IF(Budget_period="Annually",SUMIFS(INDIRECT(BL$10),DetailBudgetWPs_Aleph,IF($J32 = "No Work Package", "", $J32),DetailBudgetCategory_Aleph,$I32),""))))) / BL$6 * BL$7, 0), 0)</f>
        <v>0</v>
      </c>
      <c r="BM32" s="166">
        <f t="array" ref="BM32">IFERROR(IF(ROW()-16&lt;NoRowsBudget, IF($J32="Profit Margin",SUM(BM$16:BM31)*ProfitMargin,IF($J32="VAT",SUM(BM$16:BM31)*VAT,IF(Budget_period="Monthly",SUMIFS(INDIRECT(BM$8),DetailBudgetWPs_Aleph,IF($J32 = "No Work Package", "", $J32),DetailBudgetCategory_Aleph,$I32),IF(Budget_period="Quarterly",SUMIFS(INDIRECT(BM$9),DetailBudgetWPs_Aleph,IF($J32 = "No Work Package", "", $J32),DetailBudgetCategory_Aleph,$I32),IF(Budget_period="Annually",SUMIFS(INDIRECT(BM$10),DetailBudgetWPs_Aleph,IF($J32 = "No Work Package", "", $J32),DetailBudgetCategory_Aleph,$I32),""))))) / BM$6 * BM$7, 0), 0)</f>
        <v>0</v>
      </c>
      <c r="BN32" s="166">
        <f t="array" ref="BN32">IFERROR(IF(ROW()-16&lt;NoRowsBudget, IF($J32="Profit Margin",SUM(BN$16:BN31)*ProfitMargin,IF($J32="VAT",SUM(BN$16:BN31)*VAT,IF(Budget_period="Monthly",SUMIFS(INDIRECT(BN$8),DetailBudgetWPs_Aleph,IF($J32 = "No Work Package", "", $J32),DetailBudgetCategory_Aleph,$I32),IF(Budget_period="Quarterly",SUMIFS(INDIRECT(BN$9),DetailBudgetWPs_Aleph,IF($J32 = "No Work Package", "", $J32),DetailBudgetCategory_Aleph,$I32),IF(Budget_period="Annually",SUMIFS(INDIRECT(BN$10),DetailBudgetWPs_Aleph,IF($J32 = "No Work Package", "", $J32),DetailBudgetCategory_Aleph,$I32),""))))) / BN$6 * BN$7, 0), 0)</f>
        <v>0</v>
      </c>
      <c r="BO32" s="166">
        <f t="array" ref="BO32">IFERROR(IF(ROW()-16&lt;NoRowsBudget, IF($J32="Profit Margin",SUM(BO$16:BO31)*ProfitMargin,IF($J32="VAT",SUM(BO$16:BO31)*VAT,IF(Budget_period="Monthly",SUMIFS(INDIRECT(BO$8),DetailBudgetWPs_Aleph,IF($J32 = "No Work Package", "", $J32),DetailBudgetCategory_Aleph,$I32),IF(Budget_period="Quarterly",SUMIFS(INDIRECT(BO$9),DetailBudgetWPs_Aleph,IF($J32 = "No Work Package", "", $J32),DetailBudgetCategory_Aleph,$I32),IF(Budget_period="Annually",SUMIFS(INDIRECT(BO$10),DetailBudgetWPs_Aleph,IF($J32 = "No Work Package", "", $J32),DetailBudgetCategory_Aleph,$I32),""))))) / BO$6 * BO$7, 0), 0)</f>
        <v>0</v>
      </c>
      <c r="BP32" s="166">
        <f t="array" ref="BP32">IFERROR(IF(ROW()-16&lt;NoRowsBudget, IF($J32="Profit Margin",SUM(BP$16:BP31)*ProfitMargin,IF($J32="VAT",SUM(BP$16:BP31)*VAT,IF(Budget_period="Monthly",SUMIFS(INDIRECT(BP$8),DetailBudgetWPs_Aleph,IF($J32 = "No Work Package", "", $J32),DetailBudgetCategory_Aleph,$I32),IF(Budget_period="Quarterly",SUMIFS(INDIRECT(BP$9),DetailBudgetWPs_Aleph,IF($J32 = "No Work Package", "", $J32),DetailBudgetCategory_Aleph,$I32),IF(Budget_period="Annually",SUMIFS(INDIRECT(BP$10),DetailBudgetWPs_Aleph,IF($J32 = "No Work Package", "", $J32),DetailBudgetCategory_Aleph,$I32),""))))) / BP$6 * BP$7, 0), 0)</f>
        <v>0</v>
      </c>
      <c r="BQ32" s="166">
        <f t="array" ref="BQ32">IFERROR(IF(ROW()-16&lt;NoRowsBudget, IF($J32="Profit Margin",SUM(BQ$16:BQ31)*ProfitMargin,IF($J32="VAT",SUM(BQ$16:BQ31)*VAT,IF(Budget_period="Monthly",SUMIFS(INDIRECT(BQ$8),DetailBudgetWPs_Aleph,IF($J32 = "No Work Package", "", $J32),DetailBudgetCategory_Aleph,$I32),IF(Budget_period="Quarterly",SUMIFS(INDIRECT(BQ$9),DetailBudgetWPs_Aleph,IF($J32 = "No Work Package", "", $J32),DetailBudgetCategory_Aleph,$I32),IF(Budget_period="Annually",SUMIFS(INDIRECT(BQ$10),DetailBudgetWPs_Aleph,IF($J32 = "No Work Package", "", $J32),DetailBudgetCategory_Aleph,$I32),""))))) / BQ$6 * BQ$7, 0), 0)</f>
        <v>0</v>
      </c>
      <c r="BR32" s="166">
        <f t="array" ref="BR32">IFERROR(IF(ROW()-16&lt;NoRowsBudget, IF($J32="Profit Margin",SUM(BR$16:BR31)*ProfitMargin,IF($J32="VAT",SUM(BR$16:BR31)*VAT,IF(Budget_period="Monthly",SUMIFS(INDIRECT(BR$8),DetailBudgetWPs_Aleph,IF($J32 = "No Work Package", "", $J32),DetailBudgetCategory_Aleph,$I32),IF(Budget_period="Quarterly",SUMIFS(INDIRECT(BR$9),DetailBudgetWPs_Aleph,IF($J32 = "No Work Package", "", $J32),DetailBudgetCategory_Aleph,$I32),IF(Budget_period="Annually",SUMIFS(INDIRECT(BR$10),DetailBudgetWPs_Aleph,IF($J32 = "No Work Package", "", $J32),DetailBudgetCategory_Aleph,$I32),""))))) / BR$6 * BR$7, 0), 0)</f>
        <v>0</v>
      </c>
      <c r="BS32" s="166">
        <f t="array" ref="BS32">IFERROR(IF(ROW()-16&lt;NoRowsBudget, IF($J32="Profit Margin",SUM(BS$16:BS31)*ProfitMargin,IF($J32="VAT",SUM(BS$16:BS31)*VAT,IF(Budget_period="Monthly",SUMIFS(INDIRECT(BS$8),DetailBudgetWPs_Aleph,IF($J32 = "No Work Package", "", $J32),DetailBudgetCategory_Aleph,$I32),IF(Budget_period="Quarterly",SUMIFS(INDIRECT(BS$9),DetailBudgetWPs_Aleph,IF($J32 = "No Work Package", "", $J32),DetailBudgetCategory_Aleph,$I32),IF(Budget_period="Annually",SUMIFS(INDIRECT(BS$10),DetailBudgetWPs_Aleph,IF($J32 = "No Work Package", "", $J32),DetailBudgetCategory_Aleph,$I32),""))))) / BS$6 * BS$7, 0), 0)</f>
        <v>0</v>
      </c>
    </row>
    <row r="33" ht="15.75" customHeight="1">
      <c r="A33" s="114"/>
      <c r="B33" s="15" t="str">
        <f>IF(ROW()-16&lt;NoRowsBudget,OrgName,"")</f>
        <v/>
      </c>
      <c r="C33" s="15" t="str">
        <f>IF(ROW()-16&lt;NoRowsBudget,ProjectName,"")</f>
        <v/>
      </c>
      <c r="D33" s="15" t="str">
        <f>IF(ROW()-16&lt;NoRowsBudget,ProjectRef,"")</f>
        <v/>
      </c>
      <c r="E33" s="15" t="str">
        <f>IF(ROW()-16&lt;NoRowsBudget,ApplicationID,"")</f>
        <v/>
      </c>
      <c r="F33" s="15" t="str">
        <f>IF(ROW()-16&lt;NoRowsBudget,Version,"")</f>
        <v/>
      </c>
      <c r="G33" s="164" t="str">
        <f>IF(ROW()-16&lt;NoRowsBudget,StartDate,"")</f>
        <v/>
      </c>
      <c r="H33" s="164" t="str">
        <f>IF(ROW()-16&lt;NoRowsBudget,EndDate,"")</f>
        <v/>
      </c>
      <c r="I33" s="15" t="str">
        <f t="array" ref="I33">IF(ROW()-16&lt;(NoRowsBudget-3),INDEX(CostCategories,CEILING((ROW()-15)/NoWPs,1)),IF(ROW()-16=NoRowsBudget-3,"Overheads",IF(ROW()-16=NoRowsBudget-2,"Profit Margin",IF(ROW()-16=NoRowsBudget-1,"VAT",""))))</f>
        <v/>
      </c>
      <c r="J33" s="15" t="str">
        <f t="array" ref="J33">IF(ROW()-16&lt;NoRowsBudget-3,INDEX(WPUnique,,MOD(ROW()-16,NoWPs)+1),IF(ROW()-16=NoRowsBudget-3,"Overheads",IF(ROW()-16=NoRowsBudget-2,"Profit Margin",IF(ROW()-16=NoRowsBudget-1,"VAT",""))))</f>
        <v/>
      </c>
      <c r="K33" s="172" t="str">
        <f>IFERROR(IF(OR($J33="Indirect Cost",$J33="VAT",$J33="Profit Margin"),"",VLOOKUP(J33,'1. Basic Info'!$B$40:$C$52,2,FALSE)),BudgetExport!J33)</f>
        <v/>
      </c>
      <c r="L33" s="166">
        <f t="array" ref="L33">IFERROR(IF(ROW()-16&lt;NoRowsBudget, IF($J33="Profit Margin",SUM(L$16:L32)*ProfitMargin,IF($J33="VAT",SUM(L$16:L32)*VAT,IF(Budget_period="Monthly",SUMIFS(INDIRECT(L$8),DetailBudgetWPs_Aleph,IF($J33 = "No Work Package", "", $J33),DetailBudgetCategory_Aleph,$I33),IF(Budget_period="Quarterly",SUMIFS(INDIRECT(L$9),DetailBudgetWPs_Aleph,IF($J33 = "No Work Package", "", $J33),DetailBudgetCategory_Aleph,$I33),IF(Budget_period="Annually",SUMIFS(INDIRECT(L$10),DetailBudgetWPs_Aleph,IF($J33 = "No Work Package", "", $J33),DetailBudgetCategory_Aleph,$I33),""))))) / L$6 * L$7, 0), 0)</f>
        <v>0</v>
      </c>
      <c r="M33" s="166">
        <f t="array" ref="M33">IFERROR(IF(ROW()-16&lt;NoRowsBudget, IF($J33="Profit Margin",SUM(M$16:M32)*ProfitMargin,IF($J33="VAT",SUM(M$16:M32)*VAT,IF(Budget_period="Monthly",SUMIFS(INDIRECT(M$8),DetailBudgetWPs_Aleph,IF($J33 = "No Work Package", "", $J33),DetailBudgetCategory_Aleph,$I33),IF(Budget_period="Quarterly",SUMIFS(INDIRECT(M$9),DetailBudgetWPs_Aleph,IF($J33 = "No Work Package", "", $J33),DetailBudgetCategory_Aleph,$I33),IF(Budget_period="Annually",SUMIFS(INDIRECT(M$10),DetailBudgetWPs_Aleph,IF($J33 = "No Work Package", "", $J33),DetailBudgetCategory_Aleph,$I33),""))))) / M$6 * M$7, 0), 0)</f>
        <v>0</v>
      </c>
      <c r="N33" s="166">
        <f t="array" ref="N33">IFERROR(IF(ROW()-16&lt;NoRowsBudget, IF($J33="Profit Margin",SUM(N$16:N32)*ProfitMargin,IF($J33="VAT",SUM(N$16:N32)*VAT,IF(Budget_period="Monthly",SUMIFS(INDIRECT(N$8),DetailBudgetWPs_Aleph,IF($J33 = "No Work Package", "", $J33),DetailBudgetCategory_Aleph,$I33),IF(Budget_period="Quarterly",SUMIFS(INDIRECT(N$9),DetailBudgetWPs_Aleph,IF($J33 = "No Work Package", "", $J33),DetailBudgetCategory_Aleph,$I33),IF(Budget_period="Annually",SUMIFS(INDIRECT(N$10),DetailBudgetWPs_Aleph,IF($J33 = "No Work Package", "", $J33),DetailBudgetCategory_Aleph,$I33),""))))) / N$6 * N$7, 0), 0)</f>
        <v>0</v>
      </c>
      <c r="O33" s="166">
        <f t="array" ref="O33">IFERROR(IF(ROW()-16&lt;NoRowsBudget, IF($J33="Profit Margin",SUM(O$16:O32)*ProfitMargin,IF($J33="VAT",SUM(O$16:O32)*VAT,IF(Budget_period="Monthly",SUMIFS(INDIRECT(O$8),DetailBudgetWPs_Aleph,IF($J33 = "No Work Package", "", $J33),DetailBudgetCategory_Aleph,$I33),IF(Budget_period="Quarterly",SUMIFS(INDIRECT(O$9),DetailBudgetWPs_Aleph,IF($J33 = "No Work Package", "", $J33),DetailBudgetCategory_Aleph,$I33),IF(Budget_period="Annually",SUMIFS(INDIRECT(O$10),DetailBudgetWPs_Aleph,IF($J33 = "No Work Package", "", $J33),DetailBudgetCategory_Aleph,$I33),""))))) / O$6 * O$7, 0), 0)</f>
        <v>0</v>
      </c>
      <c r="P33" s="166">
        <f t="array" ref="P33">IFERROR(IF(ROW()-16&lt;NoRowsBudget, IF($J33="Profit Margin",SUM(P$16:P32)*ProfitMargin,IF($J33="VAT",SUM(P$16:P32)*VAT,IF(Budget_period="Monthly",SUMIFS(INDIRECT(P$8),DetailBudgetWPs_Aleph,IF($J33 = "No Work Package", "", $J33),DetailBudgetCategory_Aleph,$I33),IF(Budget_period="Quarterly",SUMIFS(INDIRECT(P$9),DetailBudgetWPs_Aleph,IF($J33 = "No Work Package", "", $J33),DetailBudgetCategory_Aleph,$I33),IF(Budget_period="Annually",SUMIFS(INDIRECT(P$10),DetailBudgetWPs_Aleph,IF($J33 = "No Work Package", "", $J33),DetailBudgetCategory_Aleph,$I33),""))))) / P$6 * P$7, 0), 0)</f>
        <v>0</v>
      </c>
      <c r="Q33" s="166">
        <f t="array" ref="Q33">IFERROR(IF(ROW()-16&lt;NoRowsBudget, IF($J33="Profit Margin",SUM(Q$16:Q32)*ProfitMargin,IF($J33="VAT",SUM(Q$16:Q32)*VAT,IF(Budget_period="Monthly",SUMIFS(INDIRECT(Q$8),DetailBudgetWPs_Aleph,IF($J33 = "No Work Package", "", $J33),DetailBudgetCategory_Aleph,$I33),IF(Budget_period="Quarterly",SUMIFS(INDIRECT(Q$9),DetailBudgetWPs_Aleph,IF($J33 = "No Work Package", "", $J33),DetailBudgetCategory_Aleph,$I33),IF(Budget_period="Annually",SUMIFS(INDIRECT(Q$10),DetailBudgetWPs_Aleph,IF($J33 = "No Work Package", "", $J33),DetailBudgetCategory_Aleph,$I33),""))))) / Q$6 * Q$7, 0), 0)</f>
        <v>0</v>
      </c>
      <c r="R33" s="166">
        <f t="array" ref="R33">IFERROR(IF(ROW()-16&lt;NoRowsBudget, IF($J33="Profit Margin",SUM(R$16:R32)*ProfitMargin,IF($J33="VAT",SUM(R$16:R32)*VAT,IF(Budget_period="Monthly",SUMIFS(INDIRECT(R$8),DetailBudgetWPs_Aleph,IF($J33 = "No Work Package", "", $J33),DetailBudgetCategory_Aleph,$I33),IF(Budget_period="Quarterly",SUMIFS(INDIRECT(R$9),DetailBudgetWPs_Aleph,IF($J33 = "No Work Package", "", $J33),DetailBudgetCategory_Aleph,$I33),IF(Budget_period="Annually",SUMIFS(INDIRECT(R$10),DetailBudgetWPs_Aleph,IF($J33 = "No Work Package", "", $J33),DetailBudgetCategory_Aleph,$I33),""))))) / R$6 * R$7, 0), 0)</f>
        <v>0</v>
      </c>
      <c r="S33" s="166">
        <f t="array" ref="S33">IFERROR(IF(ROW()-16&lt;NoRowsBudget, IF($J33="Profit Margin",SUM(S$16:S32)*ProfitMargin,IF($J33="VAT",SUM(S$16:S32)*VAT,IF(Budget_period="Monthly",SUMIFS(INDIRECT(S$8),DetailBudgetWPs_Aleph,IF($J33 = "No Work Package", "", $J33),DetailBudgetCategory_Aleph,$I33),IF(Budget_period="Quarterly",SUMIFS(INDIRECT(S$9),DetailBudgetWPs_Aleph,IF($J33 = "No Work Package", "", $J33),DetailBudgetCategory_Aleph,$I33),IF(Budget_period="Annually",SUMIFS(INDIRECT(S$10),DetailBudgetWPs_Aleph,IF($J33 = "No Work Package", "", $J33),DetailBudgetCategory_Aleph,$I33),""))))) / S$6 * S$7, 0), 0)</f>
        <v>0</v>
      </c>
      <c r="T33" s="166">
        <f t="array" ref="T33">IFERROR(IF(ROW()-16&lt;NoRowsBudget, IF($J33="Profit Margin",SUM(T$16:T32)*ProfitMargin,IF($J33="VAT",SUM(T$16:T32)*VAT,IF(Budget_period="Monthly",SUMIFS(INDIRECT(T$8),DetailBudgetWPs_Aleph,IF($J33 = "No Work Package", "", $J33),DetailBudgetCategory_Aleph,$I33),IF(Budget_period="Quarterly",SUMIFS(INDIRECT(T$9),DetailBudgetWPs_Aleph,IF($J33 = "No Work Package", "", $J33),DetailBudgetCategory_Aleph,$I33),IF(Budget_period="Annually",SUMIFS(INDIRECT(T$10),DetailBudgetWPs_Aleph,IF($J33 = "No Work Package", "", $J33),DetailBudgetCategory_Aleph,$I33),""))))) / T$6 * T$7, 0), 0)</f>
        <v>0</v>
      </c>
      <c r="U33" s="166">
        <f t="array" ref="U33">IFERROR(IF(ROW()-16&lt;NoRowsBudget, IF($J33="Profit Margin",SUM(U$16:U32)*ProfitMargin,IF($J33="VAT",SUM(U$16:U32)*VAT,IF(Budget_period="Monthly",SUMIFS(INDIRECT(U$8),DetailBudgetWPs_Aleph,IF($J33 = "No Work Package", "", $J33),DetailBudgetCategory_Aleph,$I33),IF(Budget_period="Quarterly",SUMIFS(INDIRECT(U$9),DetailBudgetWPs_Aleph,IF($J33 = "No Work Package", "", $J33),DetailBudgetCategory_Aleph,$I33),IF(Budget_period="Annually",SUMIFS(INDIRECT(U$10),DetailBudgetWPs_Aleph,IF($J33 = "No Work Package", "", $J33),DetailBudgetCategory_Aleph,$I33),""))))) / U$6 * U$7, 0), 0)</f>
        <v>0</v>
      </c>
      <c r="V33" s="166">
        <f t="array" ref="V33">IFERROR(IF(ROW()-16&lt;NoRowsBudget, IF($J33="Profit Margin",SUM(V$16:V32)*ProfitMargin,IF($J33="VAT",SUM(V$16:V32)*VAT,IF(Budget_period="Monthly",SUMIFS(INDIRECT(V$8),DetailBudgetWPs_Aleph,IF($J33 = "No Work Package", "", $J33),DetailBudgetCategory_Aleph,$I33),IF(Budget_period="Quarterly",SUMIFS(INDIRECT(V$9),DetailBudgetWPs_Aleph,IF($J33 = "No Work Package", "", $J33),DetailBudgetCategory_Aleph,$I33),IF(Budget_period="Annually",SUMIFS(INDIRECT(V$10),DetailBudgetWPs_Aleph,IF($J33 = "No Work Package", "", $J33),DetailBudgetCategory_Aleph,$I33),""))))) / V$6 * V$7, 0), 0)</f>
        <v>0</v>
      </c>
      <c r="W33" s="166">
        <f t="array" ref="W33">IFERROR(IF(ROW()-16&lt;NoRowsBudget, IF($J33="Profit Margin",SUM(W$16:W32)*ProfitMargin,IF($J33="VAT",SUM(W$16:W32)*VAT,IF(Budget_period="Monthly",SUMIFS(INDIRECT(W$8),DetailBudgetWPs_Aleph,IF($J33 = "No Work Package", "", $J33),DetailBudgetCategory_Aleph,$I33),IF(Budget_period="Quarterly",SUMIFS(INDIRECT(W$9),DetailBudgetWPs_Aleph,IF($J33 = "No Work Package", "", $J33),DetailBudgetCategory_Aleph,$I33),IF(Budget_period="Annually",SUMIFS(INDIRECT(W$10),DetailBudgetWPs_Aleph,IF($J33 = "No Work Package", "", $J33),DetailBudgetCategory_Aleph,$I33),""))))) / W$6 * W$7, 0), 0)</f>
        <v>0</v>
      </c>
      <c r="X33" s="166">
        <f t="array" ref="X33">IFERROR(IF(ROW()-16&lt;NoRowsBudget, IF($J33="Profit Margin",SUM(X$16:X32)*ProfitMargin,IF($J33="VAT",SUM(X$16:X32)*VAT,IF(Budget_period="Monthly",SUMIFS(INDIRECT(X$8),DetailBudgetWPs_Aleph,IF($J33 = "No Work Package", "", $J33),DetailBudgetCategory_Aleph,$I33),IF(Budget_period="Quarterly",SUMIFS(INDIRECT(X$9),DetailBudgetWPs_Aleph,IF($J33 = "No Work Package", "", $J33),DetailBudgetCategory_Aleph,$I33),IF(Budget_period="Annually",SUMIFS(INDIRECT(X$10),DetailBudgetWPs_Aleph,IF($J33 = "No Work Package", "", $J33),DetailBudgetCategory_Aleph,$I33),""))))) / X$6 * X$7, 0), 0)</f>
        <v>0</v>
      </c>
      <c r="Y33" s="166">
        <f t="array" ref="Y33">IFERROR(IF(ROW()-16&lt;NoRowsBudget, IF($J33="Profit Margin",SUM(Y$16:Y32)*ProfitMargin,IF($J33="VAT",SUM(Y$16:Y32)*VAT,IF(Budget_period="Monthly",SUMIFS(INDIRECT(Y$8),DetailBudgetWPs_Aleph,IF($J33 = "No Work Package", "", $J33),DetailBudgetCategory_Aleph,$I33),IF(Budget_period="Quarterly",SUMIFS(INDIRECT(Y$9),DetailBudgetWPs_Aleph,IF($J33 = "No Work Package", "", $J33),DetailBudgetCategory_Aleph,$I33),IF(Budget_period="Annually",SUMIFS(INDIRECT(Y$10),DetailBudgetWPs_Aleph,IF($J33 = "No Work Package", "", $J33),DetailBudgetCategory_Aleph,$I33),""))))) / Y$6 * Y$7, 0), 0)</f>
        <v>0</v>
      </c>
      <c r="Z33" s="166">
        <f t="array" ref="Z33">IFERROR(IF(ROW()-16&lt;NoRowsBudget, IF($J33="Profit Margin",SUM(Z$16:Z32)*ProfitMargin,IF($J33="VAT",SUM(Z$16:Z32)*VAT,IF(Budget_period="Monthly",SUMIFS(INDIRECT(Z$8),DetailBudgetWPs_Aleph,IF($J33 = "No Work Package", "", $J33),DetailBudgetCategory_Aleph,$I33),IF(Budget_period="Quarterly",SUMIFS(INDIRECT(Z$9),DetailBudgetWPs_Aleph,IF($J33 = "No Work Package", "", $J33),DetailBudgetCategory_Aleph,$I33),IF(Budget_period="Annually",SUMIFS(INDIRECT(Z$10),DetailBudgetWPs_Aleph,IF($J33 = "No Work Package", "", $J33),DetailBudgetCategory_Aleph,$I33),""))))) / Z$6 * Z$7, 0), 0)</f>
        <v>0</v>
      </c>
      <c r="AA33" s="166">
        <f t="array" ref="AA33">IFERROR(IF(ROW()-16&lt;NoRowsBudget, IF($J33="Profit Margin",SUM(AA$16:AA32)*ProfitMargin,IF($J33="VAT",SUM(AA$16:AA32)*VAT,IF(Budget_period="Monthly",SUMIFS(INDIRECT(AA$8),DetailBudgetWPs_Aleph,IF($J33 = "No Work Package", "", $J33),DetailBudgetCategory_Aleph,$I33),IF(Budget_period="Quarterly",SUMIFS(INDIRECT(AA$9),DetailBudgetWPs_Aleph,IF($J33 = "No Work Package", "", $J33),DetailBudgetCategory_Aleph,$I33),IF(Budget_period="Annually",SUMIFS(INDIRECT(AA$10),DetailBudgetWPs_Aleph,IF($J33 = "No Work Package", "", $J33),DetailBudgetCategory_Aleph,$I33),""))))) / AA$6 * AA$7, 0), 0)</f>
        <v>0</v>
      </c>
      <c r="AB33" s="166">
        <f t="array" ref="AB33">IFERROR(IF(ROW()-16&lt;NoRowsBudget, IF($J33="Profit Margin",SUM(AB$16:AB32)*ProfitMargin,IF($J33="VAT",SUM(AB$16:AB32)*VAT,IF(Budget_period="Monthly",SUMIFS(INDIRECT(AB$8),DetailBudgetWPs_Aleph,IF($J33 = "No Work Package", "", $J33),DetailBudgetCategory_Aleph,$I33),IF(Budget_period="Quarterly",SUMIFS(INDIRECT(AB$9),DetailBudgetWPs_Aleph,IF($J33 = "No Work Package", "", $J33),DetailBudgetCategory_Aleph,$I33),IF(Budget_period="Annually",SUMIFS(INDIRECT(AB$10),DetailBudgetWPs_Aleph,IF($J33 = "No Work Package", "", $J33),DetailBudgetCategory_Aleph,$I33),""))))) / AB$6 * AB$7, 0), 0)</f>
        <v>0</v>
      </c>
      <c r="AC33" s="166">
        <f t="array" ref="AC33">IFERROR(IF(ROW()-16&lt;NoRowsBudget, IF($J33="Profit Margin",SUM(AC$16:AC32)*ProfitMargin,IF($J33="VAT",SUM(AC$16:AC32)*VAT,IF(Budget_period="Monthly",SUMIFS(INDIRECT(AC$8),DetailBudgetWPs_Aleph,IF($J33 = "No Work Package", "", $J33),DetailBudgetCategory_Aleph,$I33),IF(Budget_period="Quarterly",SUMIFS(INDIRECT(AC$9),DetailBudgetWPs_Aleph,IF($J33 = "No Work Package", "", $J33),DetailBudgetCategory_Aleph,$I33),IF(Budget_period="Annually",SUMIFS(INDIRECT(AC$10),DetailBudgetWPs_Aleph,IF($J33 = "No Work Package", "", $J33),DetailBudgetCategory_Aleph,$I33),""))))) / AC$6 * AC$7, 0), 0)</f>
        <v>0</v>
      </c>
      <c r="AD33" s="166">
        <f t="array" ref="AD33">IFERROR(IF(ROW()-16&lt;NoRowsBudget, IF($J33="Profit Margin",SUM(AD$16:AD32)*ProfitMargin,IF($J33="VAT",SUM(AD$16:AD32)*VAT,IF(Budget_period="Monthly",SUMIFS(INDIRECT(AD$8),DetailBudgetWPs_Aleph,IF($J33 = "No Work Package", "", $J33),DetailBudgetCategory_Aleph,$I33),IF(Budget_period="Quarterly",SUMIFS(INDIRECT(AD$9),DetailBudgetWPs_Aleph,IF($J33 = "No Work Package", "", $J33),DetailBudgetCategory_Aleph,$I33),IF(Budget_period="Annually",SUMIFS(INDIRECT(AD$10),DetailBudgetWPs_Aleph,IF($J33 = "No Work Package", "", $J33),DetailBudgetCategory_Aleph,$I33),""))))) / AD$6 * AD$7, 0), 0)</f>
        <v>0</v>
      </c>
      <c r="AE33" s="166">
        <f t="array" ref="AE33">IFERROR(IF(ROW()-16&lt;NoRowsBudget, IF($J33="Profit Margin",SUM(AE$16:AE32)*ProfitMargin,IF($J33="VAT",SUM(AE$16:AE32)*VAT,IF(Budget_period="Monthly",SUMIFS(INDIRECT(AE$8),DetailBudgetWPs_Aleph,IF($J33 = "No Work Package", "", $J33),DetailBudgetCategory_Aleph,$I33),IF(Budget_period="Quarterly",SUMIFS(INDIRECT(AE$9),DetailBudgetWPs_Aleph,IF($J33 = "No Work Package", "", $J33),DetailBudgetCategory_Aleph,$I33),IF(Budget_period="Annually",SUMIFS(INDIRECT(AE$10),DetailBudgetWPs_Aleph,IF($J33 = "No Work Package", "", $J33),DetailBudgetCategory_Aleph,$I33),""))))) / AE$6 * AE$7, 0), 0)</f>
        <v>0</v>
      </c>
      <c r="AF33" s="166">
        <f t="array" ref="AF33">IFERROR(IF(ROW()-16&lt;NoRowsBudget, IF($J33="Profit Margin",SUM(AF$16:AF32)*ProfitMargin,IF($J33="VAT",SUM(AF$16:AF32)*VAT,IF(Budget_period="Monthly",SUMIFS(INDIRECT(AF$8),DetailBudgetWPs_Aleph,IF($J33 = "No Work Package", "", $J33),DetailBudgetCategory_Aleph,$I33),IF(Budget_period="Quarterly",SUMIFS(INDIRECT(AF$9),DetailBudgetWPs_Aleph,IF($J33 = "No Work Package", "", $J33),DetailBudgetCategory_Aleph,$I33),IF(Budget_period="Annually",SUMIFS(INDIRECT(AF$10),DetailBudgetWPs_Aleph,IF($J33 = "No Work Package", "", $J33),DetailBudgetCategory_Aleph,$I33),""))))) / AF$6 * AF$7, 0), 0)</f>
        <v>0</v>
      </c>
      <c r="AG33" s="166">
        <f t="array" ref="AG33">IFERROR(IF(ROW()-16&lt;NoRowsBudget, IF($J33="Profit Margin",SUM(AG$16:AG32)*ProfitMargin,IF($J33="VAT",SUM(AG$16:AG32)*VAT,IF(Budget_period="Monthly",SUMIFS(INDIRECT(AG$8),DetailBudgetWPs_Aleph,IF($J33 = "No Work Package", "", $J33),DetailBudgetCategory_Aleph,$I33),IF(Budget_period="Quarterly",SUMIFS(INDIRECT(AG$9),DetailBudgetWPs_Aleph,IF($J33 = "No Work Package", "", $J33),DetailBudgetCategory_Aleph,$I33),IF(Budget_period="Annually",SUMIFS(INDIRECT(AG$10),DetailBudgetWPs_Aleph,IF($J33 = "No Work Package", "", $J33),DetailBudgetCategory_Aleph,$I33),""))))) / AG$6 * AG$7, 0), 0)</f>
        <v>0</v>
      </c>
      <c r="AH33" s="166">
        <f t="array" ref="AH33">IFERROR(IF(ROW()-16&lt;NoRowsBudget, IF($J33="Profit Margin",SUM(AH$16:AH32)*ProfitMargin,IF($J33="VAT",SUM(AH$16:AH32)*VAT,IF(Budget_period="Monthly",SUMIFS(INDIRECT(AH$8),DetailBudgetWPs_Aleph,IF($J33 = "No Work Package", "", $J33),DetailBudgetCategory_Aleph,$I33),IF(Budget_period="Quarterly",SUMIFS(INDIRECT(AH$9),DetailBudgetWPs_Aleph,IF($J33 = "No Work Package", "", $J33),DetailBudgetCategory_Aleph,$I33),IF(Budget_period="Annually",SUMIFS(INDIRECT(AH$10),DetailBudgetWPs_Aleph,IF($J33 = "No Work Package", "", $J33),DetailBudgetCategory_Aleph,$I33),""))))) / AH$6 * AH$7, 0), 0)</f>
        <v>0</v>
      </c>
      <c r="AI33" s="166">
        <f t="array" ref="AI33">IFERROR(IF(ROW()-16&lt;NoRowsBudget, IF($J33="Profit Margin",SUM(AI$16:AI32)*ProfitMargin,IF($J33="VAT",SUM(AI$16:AI32)*VAT,IF(Budget_period="Monthly",SUMIFS(INDIRECT(AI$8),DetailBudgetWPs_Aleph,IF($J33 = "No Work Package", "", $J33),DetailBudgetCategory_Aleph,$I33),IF(Budget_period="Quarterly",SUMIFS(INDIRECT(AI$9),DetailBudgetWPs_Aleph,IF($J33 = "No Work Package", "", $J33),DetailBudgetCategory_Aleph,$I33),IF(Budget_period="Annually",SUMIFS(INDIRECT(AI$10),DetailBudgetWPs_Aleph,IF($J33 = "No Work Package", "", $J33),DetailBudgetCategory_Aleph,$I33),""))))) / AI$6 * AI$7, 0), 0)</f>
        <v>0</v>
      </c>
      <c r="AJ33" s="166">
        <f t="array" ref="AJ33">IFERROR(IF(ROW()-16&lt;NoRowsBudget, IF($J33="Profit Margin",SUM(AJ$16:AJ32)*ProfitMargin,IF($J33="VAT",SUM(AJ$16:AJ32)*VAT,IF(Budget_period="Monthly",SUMIFS(INDIRECT(AJ$8),DetailBudgetWPs_Aleph,IF($J33 = "No Work Package", "", $J33),DetailBudgetCategory_Aleph,$I33),IF(Budget_period="Quarterly",SUMIFS(INDIRECT(AJ$9),DetailBudgetWPs_Aleph,IF($J33 = "No Work Package", "", $J33),DetailBudgetCategory_Aleph,$I33),IF(Budget_period="Annually",SUMIFS(INDIRECT(AJ$10),DetailBudgetWPs_Aleph,IF($J33 = "No Work Package", "", $J33),DetailBudgetCategory_Aleph,$I33),""))))) / AJ$6 * AJ$7, 0), 0)</f>
        <v>0</v>
      </c>
      <c r="AK33" s="166">
        <f t="array" ref="AK33">IFERROR(IF(ROW()-16&lt;NoRowsBudget, IF($J33="Profit Margin",SUM(AK$16:AK32)*ProfitMargin,IF($J33="VAT",SUM(AK$16:AK32)*VAT,IF(Budget_period="Monthly",SUMIFS(INDIRECT(AK$8),DetailBudgetWPs_Aleph,IF($J33 = "No Work Package", "", $J33),DetailBudgetCategory_Aleph,$I33),IF(Budget_period="Quarterly",SUMIFS(INDIRECT(AK$9),DetailBudgetWPs_Aleph,IF($J33 = "No Work Package", "", $J33),DetailBudgetCategory_Aleph,$I33),IF(Budget_period="Annually",SUMIFS(INDIRECT(AK$10),DetailBudgetWPs_Aleph,IF($J33 = "No Work Package", "", $J33),DetailBudgetCategory_Aleph,$I33),""))))) / AK$6 * AK$7, 0), 0)</f>
        <v>0</v>
      </c>
      <c r="AL33" s="166">
        <f t="array" ref="AL33">IFERROR(IF(ROW()-16&lt;NoRowsBudget, IF($J33="Profit Margin",SUM(AL$16:AL32)*ProfitMargin,IF($J33="VAT",SUM(AL$16:AL32)*VAT,IF(Budget_period="Monthly",SUMIFS(INDIRECT(AL$8),DetailBudgetWPs_Aleph,IF($J33 = "No Work Package", "", $J33),DetailBudgetCategory_Aleph,$I33),IF(Budget_period="Quarterly",SUMIFS(INDIRECT(AL$9),DetailBudgetWPs_Aleph,IF($J33 = "No Work Package", "", $J33),DetailBudgetCategory_Aleph,$I33),IF(Budget_period="Annually",SUMIFS(INDIRECT(AL$10),DetailBudgetWPs_Aleph,IF($J33 = "No Work Package", "", $J33),DetailBudgetCategory_Aleph,$I33),""))))) / AL$6 * AL$7, 0), 0)</f>
        <v>0</v>
      </c>
      <c r="AM33" s="166">
        <f t="array" ref="AM33">IFERROR(IF(ROW()-16&lt;NoRowsBudget, IF($J33="Profit Margin",SUM(AM$16:AM32)*ProfitMargin,IF($J33="VAT",SUM(AM$16:AM32)*VAT,IF(Budget_period="Monthly",SUMIFS(INDIRECT(AM$8),DetailBudgetWPs_Aleph,IF($J33 = "No Work Package", "", $J33),DetailBudgetCategory_Aleph,$I33),IF(Budget_period="Quarterly",SUMIFS(INDIRECT(AM$9),DetailBudgetWPs_Aleph,IF($J33 = "No Work Package", "", $J33),DetailBudgetCategory_Aleph,$I33),IF(Budget_period="Annually",SUMIFS(INDIRECT(AM$10),DetailBudgetWPs_Aleph,IF($J33 = "No Work Package", "", $J33),DetailBudgetCategory_Aleph,$I33),""))))) / AM$6 * AM$7, 0), 0)</f>
        <v>0</v>
      </c>
      <c r="AN33" s="166">
        <f t="array" ref="AN33">IFERROR(IF(ROW()-16&lt;NoRowsBudget, IF($J33="Profit Margin",SUM(AN$16:AN32)*ProfitMargin,IF($J33="VAT",SUM(AN$16:AN32)*VAT,IF(Budget_period="Monthly",SUMIFS(INDIRECT(AN$8),DetailBudgetWPs_Aleph,IF($J33 = "No Work Package", "", $J33),DetailBudgetCategory_Aleph,$I33),IF(Budget_period="Quarterly",SUMIFS(INDIRECT(AN$9),DetailBudgetWPs_Aleph,IF($J33 = "No Work Package", "", $J33),DetailBudgetCategory_Aleph,$I33),IF(Budget_period="Annually",SUMIFS(INDIRECT(AN$10),DetailBudgetWPs_Aleph,IF($J33 = "No Work Package", "", $J33),DetailBudgetCategory_Aleph,$I33),""))))) / AN$6 * AN$7, 0), 0)</f>
        <v>0</v>
      </c>
      <c r="AO33" s="166">
        <f t="array" ref="AO33">IFERROR(IF(ROW()-16&lt;NoRowsBudget, IF($J33="Profit Margin",SUM(AO$16:AO32)*ProfitMargin,IF($J33="VAT",SUM(AO$16:AO32)*VAT,IF(Budget_period="Monthly",SUMIFS(INDIRECT(AO$8),DetailBudgetWPs_Aleph,IF($J33 = "No Work Package", "", $J33),DetailBudgetCategory_Aleph,$I33),IF(Budget_period="Quarterly",SUMIFS(INDIRECT(AO$9),DetailBudgetWPs_Aleph,IF($J33 = "No Work Package", "", $J33),DetailBudgetCategory_Aleph,$I33),IF(Budget_period="Annually",SUMIFS(INDIRECT(AO$10),DetailBudgetWPs_Aleph,IF($J33 = "No Work Package", "", $J33),DetailBudgetCategory_Aleph,$I33),""))))) / AO$6 * AO$7, 0), 0)</f>
        <v>0</v>
      </c>
      <c r="AP33" s="166">
        <f t="array" ref="AP33">IFERROR(IF(ROW()-16&lt;NoRowsBudget, IF($J33="Profit Margin",SUM(AP$16:AP32)*ProfitMargin,IF($J33="VAT",SUM(AP$16:AP32)*VAT,IF(Budget_period="Monthly",SUMIFS(INDIRECT(AP$8),DetailBudgetWPs_Aleph,IF($J33 = "No Work Package", "", $J33),DetailBudgetCategory_Aleph,$I33),IF(Budget_period="Quarterly",SUMIFS(INDIRECT(AP$9),DetailBudgetWPs_Aleph,IF($J33 = "No Work Package", "", $J33),DetailBudgetCategory_Aleph,$I33),IF(Budget_period="Annually",SUMIFS(INDIRECT(AP$10),DetailBudgetWPs_Aleph,IF($J33 = "No Work Package", "", $J33),DetailBudgetCategory_Aleph,$I33),""))))) / AP$6 * AP$7, 0), 0)</f>
        <v>0</v>
      </c>
      <c r="AQ33" s="166">
        <f t="array" ref="AQ33">IFERROR(IF(ROW()-16&lt;NoRowsBudget, IF($J33="Profit Margin",SUM(AQ$16:AQ32)*ProfitMargin,IF($J33="VAT",SUM(AQ$16:AQ32)*VAT,IF(Budget_period="Monthly",SUMIFS(INDIRECT(AQ$8),DetailBudgetWPs_Aleph,IF($J33 = "No Work Package", "", $J33),DetailBudgetCategory_Aleph,$I33),IF(Budget_period="Quarterly",SUMIFS(INDIRECT(AQ$9),DetailBudgetWPs_Aleph,IF($J33 = "No Work Package", "", $J33),DetailBudgetCategory_Aleph,$I33),IF(Budget_period="Annually",SUMIFS(INDIRECT(AQ$10),DetailBudgetWPs_Aleph,IF($J33 = "No Work Package", "", $J33),DetailBudgetCategory_Aleph,$I33),""))))) / AQ$6 * AQ$7, 0), 0)</f>
        <v>0</v>
      </c>
      <c r="AR33" s="166">
        <f t="array" ref="AR33">IFERROR(IF(ROW()-16&lt;NoRowsBudget, IF($J33="Profit Margin",SUM(AR$16:AR32)*ProfitMargin,IF($J33="VAT",SUM(AR$16:AR32)*VAT,IF(Budget_period="Monthly",SUMIFS(INDIRECT(AR$8),DetailBudgetWPs_Aleph,IF($J33 = "No Work Package", "", $J33),DetailBudgetCategory_Aleph,$I33),IF(Budget_period="Quarterly",SUMIFS(INDIRECT(AR$9),DetailBudgetWPs_Aleph,IF($J33 = "No Work Package", "", $J33),DetailBudgetCategory_Aleph,$I33),IF(Budget_period="Annually",SUMIFS(INDIRECT(AR$10),DetailBudgetWPs_Aleph,IF($J33 = "No Work Package", "", $J33),DetailBudgetCategory_Aleph,$I33),""))))) / AR$6 * AR$7, 0), 0)</f>
        <v>0</v>
      </c>
      <c r="AS33" s="166">
        <f t="array" ref="AS33">IFERROR(IF(ROW()-16&lt;NoRowsBudget, IF($J33="Profit Margin",SUM(AS$16:AS32)*ProfitMargin,IF($J33="VAT",SUM(AS$16:AS32)*VAT,IF(Budget_period="Monthly",SUMIFS(INDIRECT(AS$8),DetailBudgetWPs_Aleph,IF($J33 = "No Work Package", "", $J33),DetailBudgetCategory_Aleph,$I33),IF(Budget_period="Quarterly",SUMIFS(INDIRECT(AS$9),DetailBudgetWPs_Aleph,IF($J33 = "No Work Package", "", $J33),DetailBudgetCategory_Aleph,$I33),IF(Budget_period="Annually",SUMIFS(INDIRECT(AS$10),DetailBudgetWPs_Aleph,IF($J33 = "No Work Package", "", $J33),DetailBudgetCategory_Aleph,$I33),""))))) / AS$6 * AS$7, 0), 0)</f>
        <v>0</v>
      </c>
      <c r="AT33" s="166">
        <f t="array" ref="AT33">IFERROR(IF(ROW()-16&lt;NoRowsBudget, IF($J33="Profit Margin",SUM(AT$16:AT32)*ProfitMargin,IF($J33="VAT",SUM(AT$16:AT32)*VAT,IF(Budget_period="Monthly",SUMIFS(INDIRECT(AT$8),DetailBudgetWPs_Aleph,IF($J33 = "No Work Package", "", $J33),DetailBudgetCategory_Aleph,$I33),IF(Budget_period="Quarterly",SUMIFS(INDIRECT(AT$9),DetailBudgetWPs_Aleph,IF($J33 = "No Work Package", "", $J33),DetailBudgetCategory_Aleph,$I33),IF(Budget_period="Annually",SUMIFS(INDIRECT(AT$10),DetailBudgetWPs_Aleph,IF($J33 = "No Work Package", "", $J33),DetailBudgetCategory_Aleph,$I33),""))))) / AT$6 * AT$7, 0), 0)</f>
        <v>0</v>
      </c>
      <c r="AU33" s="166">
        <f t="array" ref="AU33">IFERROR(IF(ROW()-16&lt;NoRowsBudget, IF($J33="Profit Margin",SUM(AU$16:AU32)*ProfitMargin,IF($J33="VAT",SUM(AU$16:AU32)*VAT,IF(Budget_period="Monthly",SUMIFS(INDIRECT(AU$8),DetailBudgetWPs_Aleph,IF($J33 = "No Work Package", "", $J33),DetailBudgetCategory_Aleph,$I33),IF(Budget_period="Quarterly",SUMIFS(INDIRECT(AU$9),DetailBudgetWPs_Aleph,IF($J33 = "No Work Package", "", $J33),DetailBudgetCategory_Aleph,$I33),IF(Budget_period="Annually",SUMIFS(INDIRECT(AU$10),DetailBudgetWPs_Aleph,IF($J33 = "No Work Package", "", $J33),DetailBudgetCategory_Aleph,$I33),""))))) / AU$6 * AU$7, 0), 0)</f>
        <v>0</v>
      </c>
      <c r="AV33" s="166">
        <f t="array" ref="AV33">IFERROR(IF(ROW()-16&lt;NoRowsBudget, IF($J33="Profit Margin",SUM(AV$16:AV32)*ProfitMargin,IF($J33="VAT",SUM(AV$16:AV32)*VAT,IF(Budget_period="Monthly",SUMIFS(INDIRECT(AV$8),DetailBudgetWPs_Aleph,IF($J33 = "No Work Package", "", $J33),DetailBudgetCategory_Aleph,$I33),IF(Budget_period="Quarterly",SUMIFS(INDIRECT(AV$9),DetailBudgetWPs_Aleph,IF($J33 = "No Work Package", "", $J33),DetailBudgetCategory_Aleph,$I33),IF(Budget_period="Annually",SUMIFS(INDIRECT(AV$10),DetailBudgetWPs_Aleph,IF($J33 = "No Work Package", "", $J33),DetailBudgetCategory_Aleph,$I33),""))))) / AV$6 * AV$7, 0), 0)</f>
        <v>0</v>
      </c>
      <c r="AW33" s="166">
        <f t="array" ref="AW33">IFERROR(IF(ROW()-16&lt;NoRowsBudget, IF($J33="Profit Margin",SUM(AW$16:AW32)*ProfitMargin,IF($J33="VAT",SUM(AW$16:AW32)*VAT,IF(Budget_period="Monthly",SUMIFS(INDIRECT(AW$8),DetailBudgetWPs_Aleph,IF($J33 = "No Work Package", "", $J33),DetailBudgetCategory_Aleph,$I33),IF(Budget_period="Quarterly",SUMIFS(INDIRECT(AW$9),DetailBudgetWPs_Aleph,IF($J33 = "No Work Package", "", $J33),DetailBudgetCategory_Aleph,$I33),IF(Budget_period="Annually",SUMIFS(INDIRECT(AW$10),DetailBudgetWPs_Aleph,IF($J33 = "No Work Package", "", $J33),DetailBudgetCategory_Aleph,$I33),""))))) / AW$6 * AW$7, 0), 0)</f>
        <v>0</v>
      </c>
      <c r="AX33" s="166">
        <f t="array" ref="AX33">IFERROR(IF(ROW()-16&lt;NoRowsBudget, IF($J33="Profit Margin",SUM(AX$16:AX32)*ProfitMargin,IF($J33="VAT",SUM(AX$16:AX32)*VAT,IF(Budget_period="Monthly",SUMIFS(INDIRECT(AX$8),DetailBudgetWPs_Aleph,IF($J33 = "No Work Package", "", $J33),DetailBudgetCategory_Aleph,$I33),IF(Budget_period="Quarterly",SUMIFS(INDIRECT(AX$9),DetailBudgetWPs_Aleph,IF($J33 = "No Work Package", "", $J33),DetailBudgetCategory_Aleph,$I33),IF(Budget_period="Annually",SUMIFS(INDIRECT(AX$10),DetailBudgetWPs_Aleph,IF($J33 = "No Work Package", "", $J33),DetailBudgetCategory_Aleph,$I33),""))))) / AX$6 * AX$7, 0), 0)</f>
        <v>0</v>
      </c>
      <c r="AY33" s="166">
        <f t="array" ref="AY33">IFERROR(IF(ROW()-16&lt;NoRowsBudget, IF($J33="Profit Margin",SUM(AY$16:AY32)*ProfitMargin,IF($J33="VAT",SUM(AY$16:AY32)*VAT,IF(Budget_period="Monthly",SUMIFS(INDIRECT(AY$8),DetailBudgetWPs_Aleph,IF($J33 = "No Work Package", "", $J33),DetailBudgetCategory_Aleph,$I33),IF(Budget_period="Quarterly",SUMIFS(INDIRECT(AY$9),DetailBudgetWPs_Aleph,IF($J33 = "No Work Package", "", $J33),DetailBudgetCategory_Aleph,$I33),IF(Budget_period="Annually",SUMIFS(INDIRECT(AY$10),DetailBudgetWPs_Aleph,IF($J33 = "No Work Package", "", $J33),DetailBudgetCategory_Aleph,$I33),""))))) / AY$6 * AY$7, 0), 0)</f>
        <v>0</v>
      </c>
      <c r="AZ33" s="166">
        <f t="array" ref="AZ33">IFERROR(IF(ROW()-16&lt;NoRowsBudget, IF($J33="Profit Margin",SUM(AZ$16:AZ32)*ProfitMargin,IF($J33="VAT",SUM(AZ$16:AZ32)*VAT,IF(Budget_period="Monthly",SUMIFS(INDIRECT(AZ$8),DetailBudgetWPs_Aleph,IF($J33 = "No Work Package", "", $J33),DetailBudgetCategory_Aleph,$I33),IF(Budget_period="Quarterly",SUMIFS(INDIRECT(AZ$9),DetailBudgetWPs_Aleph,IF($J33 = "No Work Package", "", $J33),DetailBudgetCategory_Aleph,$I33),IF(Budget_period="Annually",SUMIFS(INDIRECT(AZ$10),DetailBudgetWPs_Aleph,IF($J33 = "No Work Package", "", $J33),DetailBudgetCategory_Aleph,$I33),""))))) / AZ$6 * AZ$7, 0), 0)</f>
        <v>0</v>
      </c>
      <c r="BA33" s="166">
        <f t="array" ref="BA33">IFERROR(IF(ROW()-16&lt;NoRowsBudget, IF($J33="Profit Margin",SUM(BA$16:BA32)*ProfitMargin,IF($J33="VAT",SUM(BA$16:BA32)*VAT,IF(Budget_period="Monthly",SUMIFS(INDIRECT(BA$8),DetailBudgetWPs_Aleph,IF($J33 = "No Work Package", "", $J33),DetailBudgetCategory_Aleph,$I33),IF(Budget_period="Quarterly",SUMIFS(INDIRECT(BA$9),DetailBudgetWPs_Aleph,IF($J33 = "No Work Package", "", $J33),DetailBudgetCategory_Aleph,$I33),IF(Budget_period="Annually",SUMIFS(INDIRECT(BA$10),DetailBudgetWPs_Aleph,IF($J33 = "No Work Package", "", $J33),DetailBudgetCategory_Aleph,$I33),""))))) / BA$6 * BA$7, 0), 0)</f>
        <v>0</v>
      </c>
      <c r="BB33" s="166">
        <f t="array" ref="BB33">IFERROR(IF(ROW()-16&lt;NoRowsBudget, IF($J33="Profit Margin",SUM(BB$16:BB32)*ProfitMargin,IF($J33="VAT",SUM(BB$16:BB32)*VAT,IF(Budget_period="Monthly",SUMIFS(INDIRECT(BB$8),DetailBudgetWPs_Aleph,IF($J33 = "No Work Package", "", $J33),DetailBudgetCategory_Aleph,$I33),IF(Budget_period="Quarterly",SUMIFS(INDIRECT(BB$9),DetailBudgetWPs_Aleph,IF($J33 = "No Work Package", "", $J33),DetailBudgetCategory_Aleph,$I33),IF(Budget_period="Annually",SUMIFS(INDIRECT(BB$10),DetailBudgetWPs_Aleph,IF($J33 = "No Work Package", "", $J33),DetailBudgetCategory_Aleph,$I33),""))))) / BB$6 * BB$7, 0), 0)</f>
        <v>0</v>
      </c>
      <c r="BC33" s="166">
        <f t="array" ref="BC33">IFERROR(IF(ROW()-16&lt;NoRowsBudget, IF($J33="Profit Margin",SUM(BC$16:BC32)*ProfitMargin,IF($J33="VAT",SUM(BC$16:BC32)*VAT,IF(Budget_period="Monthly",SUMIFS(INDIRECT(BC$8),DetailBudgetWPs_Aleph,IF($J33 = "No Work Package", "", $J33),DetailBudgetCategory_Aleph,$I33),IF(Budget_period="Quarterly",SUMIFS(INDIRECT(BC$9),DetailBudgetWPs_Aleph,IF($J33 = "No Work Package", "", $J33),DetailBudgetCategory_Aleph,$I33),IF(Budget_period="Annually",SUMIFS(INDIRECT(BC$10),DetailBudgetWPs_Aleph,IF($J33 = "No Work Package", "", $J33),DetailBudgetCategory_Aleph,$I33),""))))) / BC$6 * BC$7, 0), 0)</f>
        <v>0</v>
      </c>
      <c r="BD33" s="166">
        <f t="array" ref="BD33">IFERROR(IF(ROW()-16&lt;NoRowsBudget, IF($J33="Profit Margin",SUM(BD$16:BD32)*ProfitMargin,IF($J33="VAT",SUM(BD$16:BD32)*VAT,IF(Budget_period="Monthly",SUMIFS(INDIRECT(BD$8),DetailBudgetWPs_Aleph,IF($J33 = "No Work Package", "", $J33),DetailBudgetCategory_Aleph,$I33),IF(Budget_period="Quarterly",SUMIFS(INDIRECT(BD$9),DetailBudgetWPs_Aleph,IF($J33 = "No Work Package", "", $J33),DetailBudgetCategory_Aleph,$I33),IF(Budget_period="Annually",SUMIFS(INDIRECT(BD$10),DetailBudgetWPs_Aleph,IF($J33 = "No Work Package", "", $J33),DetailBudgetCategory_Aleph,$I33),""))))) / BD$6 * BD$7, 0), 0)</f>
        <v>0</v>
      </c>
      <c r="BE33" s="166">
        <f t="array" ref="BE33">IFERROR(IF(ROW()-16&lt;NoRowsBudget, IF($J33="Profit Margin",SUM(BE$16:BE32)*ProfitMargin,IF($J33="VAT",SUM(BE$16:BE32)*VAT,IF(Budget_period="Monthly",SUMIFS(INDIRECT(BE$8),DetailBudgetWPs_Aleph,IF($J33 = "No Work Package", "", $J33),DetailBudgetCategory_Aleph,$I33),IF(Budget_period="Quarterly",SUMIFS(INDIRECT(BE$9),DetailBudgetWPs_Aleph,IF($J33 = "No Work Package", "", $J33),DetailBudgetCategory_Aleph,$I33),IF(Budget_period="Annually",SUMIFS(INDIRECT(BE$10),DetailBudgetWPs_Aleph,IF($J33 = "No Work Package", "", $J33),DetailBudgetCategory_Aleph,$I33),""))))) / BE$6 * BE$7, 0), 0)</f>
        <v>0</v>
      </c>
      <c r="BF33" s="166">
        <f t="array" ref="BF33">IFERROR(IF(ROW()-16&lt;NoRowsBudget, IF($J33="Profit Margin",SUM(BF$16:BF32)*ProfitMargin,IF($J33="VAT",SUM(BF$16:BF32)*VAT,IF(Budget_period="Monthly",SUMIFS(INDIRECT(BF$8),DetailBudgetWPs_Aleph,IF($J33 = "No Work Package", "", $J33),DetailBudgetCategory_Aleph,$I33),IF(Budget_period="Quarterly",SUMIFS(INDIRECT(BF$9),DetailBudgetWPs_Aleph,IF($J33 = "No Work Package", "", $J33),DetailBudgetCategory_Aleph,$I33),IF(Budget_period="Annually",SUMIFS(INDIRECT(BF$10),DetailBudgetWPs_Aleph,IF($J33 = "No Work Package", "", $J33),DetailBudgetCategory_Aleph,$I33),""))))) / BF$6 * BF$7, 0), 0)</f>
        <v>0</v>
      </c>
      <c r="BG33" s="166">
        <f t="array" ref="BG33">IFERROR(IF(ROW()-16&lt;NoRowsBudget, IF($J33="Profit Margin",SUM(BG$16:BG32)*ProfitMargin,IF($J33="VAT",SUM(BG$16:BG32)*VAT,IF(Budget_period="Monthly",SUMIFS(INDIRECT(BG$8),DetailBudgetWPs_Aleph,IF($J33 = "No Work Package", "", $J33),DetailBudgetCategory_Aleph,$I33),IF(Budget_period="Quarterly",SUMIFS(INDIRECT(BG$9),DetailBudgetWPs_Aleph,IF($J33 = "No Work Package", "", $J33),DetailBudgetCategory_Aleph,$I33),IF(Budget_period="Annually",SUMIFS(INDIRECT(BG$10),DetailBudgetWPs_Aleph,IF($J33 = "No Work Package", "", $J33),DetailBudgetCategory_Aleph,$I33),""))))) / BG$6 * BG$7, 0), 0)</f>
        <v>0</v>
      </c>
      <c r="BH33" s="166">
        <f t="array" ref="BH33">IFERROR(IF(ROW()-16&lt;NoRowsBudget, IF($J33="Profit Margin",SUM(BH$16:BH32)*ProfitMargin,IF($J33="VAT",SUM(BH$16:BH32)*VAT,IF(Budget_period="Monthly",SUMIFS(INDIRECT(BH$8),DetailBudgetWPs_Aleph,IF($J33 = "No Work Package", "", $J33),DetailBudgetCategory_Aleph,$I33),IF(Budget_period="Quarterly",SUMIFS(INDIRECT(BH$9),DetailBudgetWPs_Aleph,IF($J33 = "No Work Package", "", $J33),DetailBudgetCategory_Aleph,$I33),IF(Budget_period="Annually",SUMIFS(INDIRECT(BH$10),DetailBudgetWPs_Aleph,IF($J33 = "No Work Package", "", $J33),DetailBudgetCategory_Aleph,$I33),""))))) / BH$6 * BH$7, 0), 0)</f>
        <v>0</v>
      </c>
      <c r="BI33" s="166">
        <f t="array" ref="BI33">IFERROR(IF(ROW()-16&lt;NoRowsBudget, IF($J33="Profit Margin",SUM(BI$16:BI32)*ProfitMargin,IF($J33="VAT",SUM(BI$16:BI32)*VAT,IF(Budget_period="Monthly",SUMIFS(INDIRECT(BI$8),DetailBudgetWPs_Aleph,IF($J33 = "No Work Package", "", $J33),DetailBudgetCategory_Aleph,$I33),IF(Budget_period="Quarterly",SUMIFS(INDIRECT(BI$9),DetailBudgetWPs_Aleph,IF($J33 = "No Work Package", "", $J33),DetailBudgetCategory_Aleph,$I33),IF(Budget_period="Annually",SUMIFS(INDIRECT(BI$10),DetailBudgetWPs_Aleph,IF($J33 = "No Work Package", "", $J33),DetailBudgetCategory_Aleph,$I33),""))))) / BI$6 * BI$7, 0), 0)</f>
        <v>0</v>
      </c>
      <c r="BJ33" s="166">
        <f t="array" ref="BJ33">IFERROR(IF(ROW()-16&lt;NoRowsBudget, IF($J33="Profit Margin",SUM(BJ$16:BJ32)*ProfitMargin,IF($J33="VAT",SUM(BJ$16:BJ32)*VAT,IF(Budget_period="Monthly",SUMIFS(INDIRECT(BJ$8),DetailBudgetWPs_Aleph,IF($J33 = "No Work Package", "", $J33),DetailBudgetCategory_Aleph,$I33),IF(Budget_period="Quarterly",SUMIFS(INDIRECT(BJ$9),DetailBudgetWPs_Aleph,IF($J33 = "No Work Package", "", $J33),DetailBudgetCategory_Aleph,$I33),IF(Budget_period="Annually",SUMIFS(INDIRECT(BJ$10),DetailBudgetWPs_Aleph,IF($J33 = "No Work Package", "", $J33),DetailBudgetCategory_Aleph,$I33),""))))) / BJ$6 * BJ$7, 0), 0)</f>
        <v>0</v>
      </c>
      <c r="BK33" s="166">
        <f t="array" ref="BK33">IFERROR(IF(ROW()-16&lt;NoRowsBudget, IF($J33="Profit Margin",SUM(BK$16:BK32)*ProfitMargin,IF($J33="VAT",SUM(BK$16:BK32)*VAT,IF(Budget_period="Monthly",SUMIFS(INDIRECT(BK$8),DetailBudgetWPs_Aleph,IF($J33 = "No Work Package", "", $J33),DetailBudgetCategory_Aleph,$I33),IF(Budget_period="Quarterly",SUMIFS(INDIRECT(BK$9),DetailBudgetWPs_Aleph,IF($J33 = "No Work Package", "", $J33),DetailBudgetCategory_Aleph,$I33),IF(Budget_period="Annually",SUMIFS(INDIRECT(BK$10),DetailBudgetWPs_Aleph,IF($J33 = "No Work Package", "", $J33),DetailBudgetCategory_Aleph,$I33),""))))) / BK$6 * BK$7, 0), 0)</f>
        <v>0</v>
      </c>
      <c r="BL33" s="166">
        <f t="array" ref="BL33">IFERROR(IF(ROW()-16&lt;NoRowsBudget, IF($J33="Profit Margin",SUM(BL$16:BL32)*ProfitMargin,IF($J33="VAT",SUM(BL$16:BL32)*VAT,IF(Budget_period="Monthly",SUMIFS(INDIRECT(BL$8),DetailBudgetWPs_Aleph,IF($J33 = "No Work Package", "", $J33),DetailBudgetCategory_Aleph,$I33),IF(Budget_period="Quarterly",SUMIFS(INDIRECT(BL$9),DetailBudgetWPs_Aleph,IF($J33 = "No Work Package", "", $J33),DetailBudgetCategory_Aleph,$I33),IF(Budget_period="Annually",SUMIFS(INDIRECT(BL$10),DetailBudgetWPs_Aleph,IF($J33 = "No Work Package", "", $J33),DetailBudgetCategory_Aleph,$I33),""))))) / BL$6 * BL$7, 0), 0)</f>
        <v>0</v>
      </c>
      <c r="BM33" s="166">
        <f t="array" ref="BM33">IFERROR(IF(ROW()-16&lt;NoRowsBudget, IF($J33="Profit Margin",SUM(BM$16:BM32)*ProfitMargin,IF($J33="VAT",SUM(BM$16:BM32)*VAT,IF(Budget_period="Monthly",SUMIFS(INDIRECT(BM$8),DetailBudgetWPs_Aleph,IF($J33 = "No Work Package", "", $J33),DetailBudgetCategory_Aleph,$I33),IF(Budget_period="Quarterly",SUMIFS(INDIRECT(BM$9),DetailBudgetWPs_Aleph,IF($J33 = "No Work Package", "", $J33),DetailBudgetCategory_Aleph,$I33),IF(Budget_period="Annually",SUMIFS(INDIRECT(BM$10),DetailBudgetWPs_Aleph,IF($J33 = "No Work Package", "", $J33),DetailBudgetCategory_Aleph,$I33),""))))) / BM$6 * BM$7, 0), 0)</f>
        <v>0</v>
      </c>
      <c r="BN33" s="166">
        <f t="array" ref="BN33">IFERROR(IF(ROW()-16&lt;NoRowsBudget, IF($J33="Profit Margin",SUM(BN$16:BN32)*ProfitMargin,IF($J33="VAT",SUM(BN$16:BN32)*VAT,IF(Budget_period="Monthly",SUMIFS(INDIRECT(BN$8),DetailBudgetWPs_Aleph,IF($J33 = "No Work Package", "", $J33),DetailBudgetCategory_Aleph,$I33),IF(Budget_period="Quarterly",SUMIFS(INDIRECT(BN$9),DetailBudgetWPs_Aleph,IF($J33 = "No Work Package", "", $J33),DetailBudgetCategory_Aleph,$I33),IF(Budget_period="Annually",SUMIFS(INDIRECT(BN$10),DetailBudgetWPs_Aleph,IF($J33 = "No Work Package", "", $J33),DetailBudgetCategory_Aleph,$I33),""))))) / BN$6 * BN$7, 0), 0)</f>
        <v>0</v>
      </c>
      <c r="BO33" s="166">
        <f t="array" ref="BO33">IFERROR(IF(ROW()-16&lt;NoRowsBudget, IF($J33="Profit Margin",SUM(BO$16:BO32)*ProfitMargin,IF($J33="VAT",SUM(BO$16:BO32)*VAT,IF(Budget_period="Monthly",SUMIFS(INDIRECT(BO$8),DetailBudgetWPs_Aleph,IF($J33 = "No Work Package", "", $J33),DetailBudgetCategory_Aleph,$I33),IF(Budget_period="Quarterly",SUMIFS(INDIRECT(BO$9),DetailBudgetWPs_Aleph,IF($J33 = "No Work Package", "", $J33),DetailBudgetCategory_Aleph,$I33),IF(Budget_period="Annually",SUMIFS(INDIRECT(BO$10),DetailBudgetWPs_Aleph,IF($J33 = "No Work Package", "", $J33),DetailBudgetCategory_Aleph,$I33),""))))) / BO$6 * BO$7, 0), 0)</f>
        <v>0</v>
      </c>
      <c r="BP33" s="166">
        <f t="array" ref="BP33">IFERROR(IF(ROW()-16&lt;NoRowsBudget, IF($J33="Profit Margin",SUM(BP$16:BP32)*ProfitMargin,IF($J33="VAT",SUM(BP$16:BP32)*VAT,IF(Budget_period="Monthly",SUMIFS(INDIRECT(BP$8),DetailBudgetWPs_Aleph,IF($J33 = "No Work Package", "", $J33),DetailBudgetCategory_Aleph,$I33),IF(Budget_period="Quarterly",SUMIFS(INDIRECT(BP$9),DetailBudgetWPs_Aleph,IF($J33 = "No Work Package", "", $J33),DetailBudgetCategory_Aleph,$I33),IF(Budget_period="Annually",SUMIFS(INDIRECT(BP$10),DetailBudgetWPs_Aleph,IF($J33 = "No Work Package", "", $J33),DetailBudgetCategory_Aleph,$I33),""))))) / BP$6 * BP$7, 0), 0)</f>
        <v>0</v>
      </c>
      <c r="BQ33" s="166">
        <f t="array" ref="BQ33">IFERROR(IF(ROW()-16&lt;NoRowsBudget, IF($J33="Profit Margin",SUM(BQ$16:BQ32)*ProfitMargin,IF($J33="VAT",SUM(BQ$16:BQ32)*VAT,IF(Budget_period="Monthly",SUMIFS(INDIRECT(BQ$8),DetailBudgetWPs_Aleph,IF($J33 = "No Work Package", "", $J33),DetailBudgetCategory_Aleph,$I33),IF(Budget_period="Quarterly",SUMIFS(INDIRECT(BQ$9),DetailBudgetWPs_Aleph,IF($J33 = "No Work Package", "", $J33),DetailBudgetCategory_Aleph,$I33),IF(Budget_period="Annually",SUMIFS(INDIRECT(BQ$10),DetailBudgetWPs_Aleph,IF($J33 = "No Work Package", "", $J33),DetailBudgetCategory_Aleph,$I33),""))))) / BQ$6 * BQ$7, 0), 0)</f>
        <v>0</v>
      </c>
      <c r="BR33" s="166">
        <f t="array" ref="BR33">IFERROR(IF(ROW()-16&lt;NoRowsBudget, IF($J33="Profit Margin",SUM(BR$16:BR32)*ProfitMargin,IF($J33="VAT",SUM(BR$16:BR32)*VAT,IF(Budget_period="Monthly",SUMIFS(INDIRECT(BR$8),DetailBudgetWPs_Aleph,IF($J33 = "No Work Package", "", $J33),DetailBudgetCategory_Aleph,$I33),IF(Budget_period="Quarterly",SUMIFS(INDIRECT(BR$9),DetailBudgetWPs_Aleph,IF($J33 = "No Work Package", "", $J33),DetailBudgetCategory_Aleph,$I33),IF(Budget_period="Annually",SUMIFS(INDIRECT(BR$10),DetailBudgetWPs_Aleph,IF($J33 = "No Work Package", "", $J33),DetailBudgetCategory_Aleph,$I33),""))))) / BR$6 * BR$7, 0), 0)</f>
        <v>0</v>
      </c>
      <c r="BS33" s="166">
        <f t="array" ref="BS33">IFERROR(IF(ROW()-16&lt;NoRowsBudget, IF($J33="Profit Margin",SUM(BS$16:BS32)*ProfitMargin,IF($J33="VAT",SUM(BS$16:BS32)*VAT,IF(Budget_period="Monthly",SUMIFS(INDIRECT(BS$8),DetailBudgetWPs_Aleph,IF($J33 = "No Work Package", "", $J33),DetailBudgetCategory_Aleph,$I33),IF(Budget_period="Quarterly",SUMIFS(INDIRECT(BS$9),DetailBudgetWPs_Aleph,IF($J33 = "No Work Package", "", $J33),DetailBudgetCategory_Aleph,$I33),IF(Budget_period="Annually",SUMIFS(INDIRECT(BS$10),DetailBudgetWPs_Aleph,IF($J33 = "No Work Package", "", $J33),DetailBudgetCategory_Aleph,$I33),""))))) / BS$6 * BS$7, 0), 0)</f>
        <v>0</v>
      </c>
    </row>
    <row r="34" ht="15.75" customHeight="1">
      <c r="A34" s="114"/>
      <c r="B34" s="15" t="str">
        <f>IF(ROW()-16&lt;NoRowsBudget,OrgName,"")</f>
        <v/>
      </c>
      <c r="C34" s="15" t="str">
        <f>IF(ROW()-16&lt;NoRowsBudget,ProjectName,"")</f>
        <v/>
      </c>
      <c r="D34" s="15" t="str">
        <f>IF(ROW()-16&lt;NoRowsBudget,ProjectRef,"")</f>
        <v/>
      </c>
      <c r="E34" s="15" t="str">
        <f>IF(ROW()-16&lt;NoRowsBudget,ApplicationID,"")</f>
        <v/>
      </c>
      <c r="F34" s="15" t="str">
        <f>IF(ROW()-16&lt;NoRowsBudget,Version,"")</f>
        <v/>
      </c>
      <c r="G34" s="164" t="str">
        <f>IF(ROW()-16&lt;NoRowsBudget,StartDate,"")</f>
        <v/>
      </c>
      <c r="H34" s="164" t="str">
        <f>IF(ROW()-16&lt;NoRowsBudget,EndDate,"")</f>
        <v/>
      </c>
      <c r="I34" s="15" t="str">
        <f t="array" ref="I34">IF(ROW()-16&lt;(NoRowsBudget-3),INDEX(CostCategories,CEILING((ROW()-15)/NoWPs,1)),IF(ROW()-16=NoRowsBudget-3,"Overheads",IF(ROW()-16=NoRowsBudget-2,"Profit Margin",IF(ROW()-16=NoRowsBudget-1,"VAT",""))))</f>
        <v/>
      </c>
      <c r="J34" s="15" t="str">
        <f t="array" ref="J34">IF(ROW()-16&lt;NoRowsBudget-3,INDEX(WPUnique,,MOD(ROW()-16,NoWPs)+1),IF(ROW()-16=NoRowsBudget-3,"Overheads",IF(ROW()-16=NoRowsBudget-2,"Profit Margin",IF(ROW()-16=NoRowsBudget-1,"VAT",""))))</f>
        <v/>
      </c>
      <c r="K34" s="172" t="str">
        <f>IFERROR(IF(OR($J34="Indirect Cost",$J34="VAT",$J34="Profit Margin"),"",VLOOKUP(J34,'1. Basic Info'!$B$40:$C$52,2,FALSE)),BudgetExport!J34)</f>
        <v/>
      </c>
      <c r="L34" s="166">
        <f t="array" ref="L34">IFERROR(IF(ROW()-16&lt;NoRowsBudget, IF($J34="Profit Margin",SUM(L$16:L33)*ProfitMargin,IF($J34="VAT",SUM(L$16:L33)*VAT,IF(Budget_period="Monthly",SUMIFS(INDIRECT(L$8),DetailBudgetWPs_Aleph,IF($J34 = "No Work Package", "", $J34),DetailBudgetCategory_Aleph,$I34),IF(Budget_period="Quarterly",SUMIFS(INDIRECT(L$9),DetailBudgetWPs_Aleph,IF($J34 = "No Work Package", "", $J34),DetailBudgetCategory_Aleph,$I34),IF(Budget_period="Annually",SUMIFS(INDIRECT(L$10),DetailBudgetWPs_Aleph,IF($J34 = "No Work Package", "", $J34),DetailBudgetCategory_Aleph,$I34),""))))) / L$6 * L$7, 0), 0)</f>
        <v>0</v>
      </c>
      <c r="M34" s="166">
        <f t="array" ref="M34">IFERROR(IF(ROW()-16&lt;NoRowsBudget, IF($J34="Profit Margin",SUM(M$16:M33)*ProfitMargin,IF($J34="VAT",SUM(M$16:M33)*VAT,IF(Budget_period="Monthly",SUMIFS(INDIRECT(M$8),DetailBudgetWPs_Aleph,IF($J34 = "No Work Package", "", $J34),DetailBudgetCategory_Aleph,$I34),IF(Budget_period="Quarterly",SUMIFS(INDIRECT(M$9),DetailBudgetWPs_Aleph,IF($J34 = "No Work Package", "", $J34),DetailBudgetCategory_Aleph,$I34),IF(Budget_period="Annually",SUMIFS(INDIRECT(M$10),DetailBudgetWPs_Aleph,IF($J34 = "No Work Package", "", $J34),DetailBudgetCategory_Aleph,$I34),""))))) / M$6 * M$7, 0), 0)</f>
        <v>0</v>
      </c>
      <c r="N34" s="166">
        <f t="array" ref="N34">IFERROR(IF(ROW()-16&lt;NoRowsBudget, IF($J34="Profit Margin",SUM(N$16:N33)*ProfitMargin,IF($J34="VAT",SUM(N$16:N33)*VAT,IF(Budget_period="Monthly",SUMIFS(INDIRECT(N$8),DetailBudgetWPs_Aleph,IF($J34 = "No Work Package", "", $J34),DetailBudgetCategory_Aleph,$I34),IF(Budget_period="Quarterly",SUMIFS(INDIRECT(N$9),DetailBudgetWPs_Aleph,IF($J34 = "No Work Package", "", $J34),DetailBudgetCategory_Aleph,$I34),IF(Budget_period="Annually",SUMIFS(INDIRECT(N$10),DetailBudgetWPs_Aleph,IF($J34 = "No Work Package", "", $J34),DetailBudgetCategory_Aleph,$I34),""))))) / N$6 * N$7, 0), 0)</f>
        <v>0</v>
      </c>
      <c r="O34" s="166">
        <f t="array" ref="O34">IFERROR(IF(ROW()-16&lt;NoRowsBudget, IF($J34="Profit Margin",SUM(O$16:O33)*ProfitMargin,IF($J34="VAT",SUM(O$16:O33)*VAT,IF(Budget_period="Monthly",SUMIFS(INDIRECT(O$8),DetailBudgetWPs_Aleph,IF($J34 = "No Work Package", "", $J34),DetailBudgetCategory_Aleph,$I34),IF(Budget_period="Quarterly",SUMIFS(INDIRECT(O$9),DetailBudgetWPs_Aleph,IF($J34 = "No Work Package", "", $J34),DetailBudgetCategory_Aleph,$I34),IF(Budget_period="Annually",SUMIFS(INDIRECT(O$10),DetailBudgetWPs_Aleph,IF($J34 = "No Work Package", "", $J34),DetailBudgetCategory_Aleph,$I34),""))))) / O$6 * O$7, 0), 0)</f>
        <v>0</v>
      </c>
      <c r="P34" s="166">
        <f t="array" ref="P34">IFERROR(IF(ROW()-16&lt;NoRowsBudget, IF($J34="Profit Margin",SUM(P$16:P33)*ProfitMargin,IF($J34="VAT",SUM(P$16:P33)*VAT,IF(Budget_period="Monthly",SUMIFS(INDIRECT(P$8),DetailBudgetWPs_Aleph,IF($J34 = "No Work Package", "", $J34),DetailBudgetCategory_Aleph,$I34),IF(Budget_period="Quarterly",SUMIFS(INDIRECT(P$9),DetailBudgetWPs_Aleph,IF($J34 = "No Work Package", "", $J34),DetailBudgetCategory_Aleph,$I34),IF(Budget_period="Annually",SUMIFS(INDIRECT(P$10),DetailBudgetWPs_Aleph,IF($J34 = "No Work Package", "", $J34),DetailBudgetCategory_Aleph,$I34),""))))) / P$6 * P$7, 0), 0)</f>
        <v>0</v>
      </c>
      <c r="Q34" s="166">
        <f t="array" ref="Q34">IFERROR(IF(ROW()-16&lt;NoRowsBudget, IF($J34="Profit Margin",SUM(Q$16:Q33)*ProfitMargin,IF($J34="VAT",SUM(Q$16:Q33)*VAT,IF(Budget_period="Monthly",SUMIFS(INDIRECT(Q$8),DetailBudgetWPs_Aleph,IF($J34 = "No Work Package", "", $J34),DetailBudgetCategory_Aleph,$I34),IF(Budget_period="Quarterly",SUMIFS(INDIRECT(Q$9),DetailBudgetWPs_Aleph,IF($J34 = "No Work Package", "", $J34),DetailBudgetCategory_Aleph,$I34),IF(Budget_period="Annually",SUMIFS(INDIRECT(Q$10),DetailBudgetWPs_Aleph,IF($J34 = "No Work Package", "", $J34),DetailBudgetCategory_Aleph,$I34),""))))) / Q$6 * Q$7, 0), 0)</f>
        <v>0</v>
      </c>
      <c r="R34" s="166">
        <f t="array" ref="R34">IFERROR(IF(ROW()-16&lt;NoRowsBudget, IF($J34="Profit Margin",SUM(R$16:R33)*ProfitMargin,IF($J34="VAT",SUM(R$16:R33)*VAT,IF(Budget_period="Monthly",SUMIFS(INDIRECT(R$8),DetailBudgetWPs_Aleph,IF($J34 = "No Work Package", "", $J34),DetailBudgetCategory_Aleph,$I34),IF(Budget_period="Quarterly",SUMIFS(INDIRECT(R$9),DetailBudgetWPs_Aleph,IF($J34 = "No Work Package", "", $J34),DetailBudgetCategory_Aleph,$I34),IF(Budget_period="Annually",SUMIFS(INDIRECT(R$10),DetailBudgetWPs_Aleph,IF($J34 = "No Work Package", "", $J34),DetailBudgetCategory_Aleph,$I34),""))))) / R$6 * R$7, 0), 0)</f>
        <v>0</v>
      </c>
      <c r="S34" s="166">
        <f t="array" ref="S34">IFERROR(IF(ROW()-16&lt;NoRowsBudget, IF($J34="Profit Margin",SUM(S$16:S33)*ProfitMargin,IF($J34="VAT",SUM(S$16:S33)*VAT,IF(Budget_period="Monthly",SUMIFS(INDIRECT(S$8),DetailBudgetWPs_Aleph,IF($J34 = "No Work Package", "", $J34),DetailBudgetCategory_Aleph,$I34),IF(Budget_period="Quarterly",SUMIFS(INDIRECT(S$9),DetailBudgetWPs_Aleph,IF($J34 = "No Work Package", "", $J34),DetailBudgetCategory_Aleph,$I34),IF(Budget_period="Annually",SUMIFS(INDIRECT(S$10),DetailBudgetWPs_Aleph,IF($J34 = "No Work Package", "", $J34),DetailBudgetCategory_Aleph,$I34),""))))) / S$6 * S$7, 0), 0)</f>
        <v>0</v>
      </c>
      <c r="T34" s="166">
        <f t="array" ref="T34">IFERROR(IF(ROW()-16&lt;NoRowsBudget, IF($J34="Profit Margin",SUM(T$16:T33)*ProfitMargin,IF($J34="VAT",SUM(T$16:T33)*VAT,IF(Budget_period="Monthly",SUMIFS(INDIRECT(T$8),DetailBudgetWPs_Aleph,IF($J34 = "No Work Package", "", $J34),DetailBudgetCategory_Aleph,$I34),IF(Budget_period="Quarterly",SUMIFS(INDIRECT(T$9),DetailBudgetWPs_Aleph,IF($J34 = "No Work Package", "", $J34),DetailBudgetCategory_Aleph,$I34),IF(Budget_period="Annually",SUMIFS(INDIRECT(T$10),DetailBudgetWPs_Aleph,IF($J34 = "No Work Package", "", $J34),DetailBudgetCategory_Aleph,$I34),""))))) / T$6 * T$7, 0), 0)</f>
        <v>0</v>
      </c>
      <c r="U34" s="166">
        <f t="array" ref="U34">IFERROR(IF(ROW()-16&lt;NoRowsBudget, IF($J34="Profit Margin",SUM(U$16:U33)*ProfitMargin,IF($J34="VAT",SUM(U$16:U33)*VAT,IF(Budget_period="Monthly",SUMIFS(INDIRECT(U$8),DetailBudgetWPs_Aleph,IF($J34 = "No Work Package", "", $J34),DetailBudgetCategory_Aleph,$I34),IF(Budget_period="Quarterly",SUMIFS(INDIRECT(U$9),DetailBudgetWPs_Aleph,IF($J34 = "No Work Package", "", $J34),DetailBudgetCategory_Aleph,$I34),IF(Budget_period="Annually",SUMIFS(INDIRECT(U$10),DetailBudgetWPs_Aleph,IF($J34 = "No Work Package", "", $J34),DetailBudgetCategory_Aleph,$I34),""))))) / U$6 * U$7, 0), 0)</f>
        <v>0</v>
      </c>
      <c r="V34" s="166">
        <f t="array" ref="V34">IFERROR(IF(ROW()-16&lt;NoRowsBudget, IF($J34="Profit Margin",SUM(V$16:V33)*ProfitMargin,IF($J34="VAT",SUM(V$16:V33)*VAT,IF(Budget_period="Monthly",SUMIFS(INDIRECT(V$8),DetailBudgetWPs_Aleph,IF($J34 = "No Work Package", "", $J34),DetailBudgetCategory_Aleph,$I34),IF(Budget_period="Quarterly",SUMIFS(INDIRECT(V$9),DetailBudgetWPs_Aleph,IF($J34 = "No Work Package", "", $J34),DetailBudgetCategory_Aleph,$I34),IF(Budget_period="Annually",SUMIFS(INDIRECT(V$10),DetailBudgetWPs_Aleph,IF($J34 = "No Work Package", "", $J34),DetailBudgetCategory_Aleph,$I34),""))))) / V$6 * V$7, 0), 0)</f>
        <v>0</v>
      </c>
      <c r="W34" s="166">
        <f t="array" ref="W34">IFERROR(IF(ROW()-16&lt;NoRowsBudget, IF($J34="Profit Margin",SUM(W$16:W33)*ProfitMargin,IF($J34="VAT",SUM(W$16:W33)*VAT,IF(Budget_period="Monthly",SUMIFS(INDIRECT(W$8),DetailBudgetWPs_Aleph,IF($J34 = "No Work Package", "", $J34),DetailBudgetCategory_Aleph,$I34),IF(Budget_period="Quarterly",SUMIFS(INDIRECT(W$9),DetailBudgetWPs_Aleph,IF($J34 = "No Work Package", "", $J34),DetailBudgetCategory_Aleph,$I34),IF(Budget_period="Annually",SUMIFS(INDIRECT(W$10),DetailBudgetWPs_Aleph,IF($J34 = "No Work Package", "", $J34),DetailBudgetCategory_Aleph,$I34),""))))) / W$6 * W$7, 0), 0)</f>
        <v>0</v>
      </c>
      <c r="X34" s="166">
        <f t="array" ref="X34">IFERROR(IF(ROW()-16&lt;NoRowsBudget, IF($J34="Profit Margin",SUM(X$16:X33)*ProfitMargin,IF($J34="VAT",SUM(X$16:X33)*VAT,IF(Budget_period="Monthly",SUMIFS(INDIRECT(X$8),DetailBudgetWPs_Aleph,IF($J34 = "No Work Package", "", $J34),DetailBudgetCategory_Aleph,$I34),IF(Budget_period="Quarterly",SUMIFS(INDIRECT(X$9),DetailBudgetWPs_Aleph,IF($J34 = "No Work Package", "", $J34),DetailBudgetCategory_Aleph,$I34),IF(Budget_period="Annually",SUMIFS(INDIRECT(X$10),DetailBudgetWPs_Aleph,IF($J34 = "No Work Package", "", $J34),DetailBudgetCategory_Aleph,$I34),""))))) / X$6 * X$7, 0), 0)</f>
        <v>0</v>
      </c>
      <c r="Y34" s="166">
        <f t="array" ref="Y34">IFERROR(IF(ROW()-16&lt;NoRowsBudget, IF($J34="Profit Margin",SUM(Y$16:Y33)*ProfitMargin,IF($J34="VAT",SUM(Y$16:Y33)*VAT,IF(Budget_period="Monthly",SUMIFS(INDIRECT(Y$8),DetailBudgetWPs_Aleph,IF($J34 = "No Work Package", "", $J34),DetailBudgetCategory_Aleph,$I34),IF(Budget_period="Quarterly",SUMIFS(INDIRECT(Y$9),DetailBudgetWPs_Aleph,IF($J34 = "No Work Package", "", $J34),DetailBudgetCategory_Aleph,$I34),IF(Budget_period="Annually",SUMIFS(INDIRECT(Y$10),DetailBudgetWPs_Aleph,IF($J34 = "No Work Package", "", $J34),DetailBudgetCategory_Aleph,$I34),""))))) / Y$6 * Y$7, 0), 0)</f>
        <v>0</v>
      </c>
      <c r="Z34" s="166">
        <f t="array" ref="Z34">IFERROR(IF(ROW()-16&lt;NoRowsBudget, IF($J34="Profit Margin",SUM(Z$16:Z33)*ProfitMargin,IF($J34="VAT",SUM(Z$16:Z33)*VAT,IF(Budget_period="Monthly",SUMIFS(INDIRECT(Z$8),DetailBudgetWPs_Aleph,IF($J34 = "No Work Package", "", $J34),DetailBudgetCategory_Aleph,$I34),IF(Budget_period="Quarterly",SUMIFS(INDIRECT(Z$9),DetailBudgetWPs_Aleph,IF($J34 = "No Work Package", "", $J34),DetailBudgetCategory_Aleph,$I34),IF(Budget_period="Annually",SUMIFS(INDIRECT(Z$10),DetailBudgetWPs_Aleph,IF($J34 = "No Work Package", "", $J34),DetailBudgetCategory_Aleph,$I34),""))))) / Z$6 * Z$7, 0), 0)</f>
        <v>0</v>
      </c>
      <c r="AA34" s="166">
        <f t="array" ref="AA34">IFERROR(IF(ROW()-16&lt;NoRowsBudget, IF($J34="Profit Margin",SUM(AA$16:AA33)*ProfitMargin,IF($J34="VAT",SUM(AA$16:AA33)*VAT,IF(Budget_period="Monthly",SUMIFS(INDIRECT(AA$8),DetailBudgetWPs_Aleph,IF($J34 = "No Work Package", "", $J34),DetailBudgetCategory_Aleph,$I34),IF(Budget_period="Quarterly",SUMIFS(INDIRECT(AA$9),DetailBudgetWPs_Aleph,IF($J34 = "No Work Package", "", $J34),DetailBudgetCategory_Aleph,$I34),IF(Budget_period="Annually",SUMIFS(INDIRECT(AA$10),DetailBudgetWPs_Aleph,IF($J34 = "No Work Package", "", $J34),DetailBudgetCategory_Aleph,$I34),""))))) / AA$6 * AA$7, 0), 0)</f>
        <v>0</v>
      </c>
      <c r="AB34" s="166">
        <f t="array" ref="AB34">IFERROR(IF(ROW()-16&lt;NoRowsBudget, IF($J34="Profit Margin",SUM(AB$16:AB33)*ProfitMargin,IF($J34="VAT",SUM(AB$16:AB33)*VAT,IF(Budget_period="Monthly",SUMIFS(INDIRECT(AB$8),DetailBudgetWPs_Aleph,IF($J34 = "No Work Package", "", $J34),DetailBudgetCategory_Aleph,$I34),IF(Budget_period="Quarterly",SUMIFS(INDIRECT(AB$9),DetailBudgetWPs_Aleph,IF($J34 = "No Work Package", "", $J34),DetailBudgetCategory_Aleph,$I34),IF(Budget_period="Annually",SUMIFS(INDIRECT(AB$10),DetailBudgetWPs_Aleph,IF($J34 = "No Work Package", "", $J34),DetailBudgetCategory_Aleph,$I34),""))))) / AB$6 * AB$7, 0), 0)</f>
        <v>0</v>
      </c>
      <c r="AC34" s="166">
        <f t="array" ref="AC34">IFERROR(IF(ROW()-16&lt;NoRowsBudget, IF($J34="Profit Margin",SUM(AC$16:AC33)*ProfitMargin,IF($J34="VAT",SUM(AC$16:AC33)*VAT,IF(Budget_period="Monthly",SUMIFS(INDIRECT(AC$8),DetailBudgetWPs_Aleph,IF($J34 = "No Work Package", "", $J34),DetailBudgetCategory_Aleph,$I34),IF(Budget_period="Quarterly",SUMIFS(INDIRECT(AC$9),DetailBudgetWPs_Aleph,IF($J34 = "No Work Package", "", $J34),DetailBudgetCategory_Aleph,$I34),IF(Budget_period="Annually",SUMIFS(INDIRECT(AC$10),DetailBudgetWPs_Aleph,IF($J34 = "No Work Package", "", $J34),DetailBudgetCategory_Aleph,$I34),""))))) / AC$6 * AC$7, 0), 0)</f>
        <v>0</v>
      </c>
      <c r="AD34" s="166">
        <f t="array" ref="AD34">IFERROR(IF(ROW()-16&lt;NoRowsBudget, IF($J34="Profit Margin",SUM(AD$16:AD33)*ProfitMargin,IF($J34="VAT",SUM(AD$16:AD33)*VAT,IF(Budget_period="Monthly",SUMIFS(INDIRECT(AD$8),DetailBudgetWPs_Aleph,IF($J34 = "No Work Package", "", $J34),DetailBudgetCategory_Aleph,$I34),IF(Budget_period="Quarterly",SUMIFS(INDIRECT(AD$9),DetailBudgetWPs_Aleph,IF($J34 = "No Work Package", "", $J34),DetailBudgetCategory_Aleph,$I34),IF(Budget_period="Annually",SUMIFS(INDIRECT(AD$10),DetailBudgetWPs_Aleph,IF($J34 = "No Work Package", "", $J34),DetailBudgetCategory_Aleph,$I34),""))))) / AD$6 * AD$7, 0), 0)</f>
        <v>0</v>
      </c>
      <c r="AE34" s="166">
        <f t="array" ref="AE34">IFERROR(IF(ROW()-16&lt;NoRowsBudget, IF($J34="Profit Margin",SUM(AE$16:AE33)*ProfitMargin,IF($J34="VAT",SUM(AE$16:AE33)*VAT,IF(Budget_period="Monthly",SUMIFS(INDIRECT(AE$8),DetailBudgetWPs_Aleph,IF($J34 = "No Work Package", "", $J34),DetailBudgetCategory_Aleph,$I34),IF(Budget_period="Quarterly",SUMIFS(INDIRECT(AE$9),DetailBudgetWPs_Aleph,IF($J34 = "No Work Package", "", $J34),DetailBudgetCategory_Aleph,$I34),IF(Budget_period="Annually",SUMIFS(INDIRECT(AE$10),DetailBudgetWPs_Aleph,IF($J34 = "No Work Package", "", $J34),DetailBudgetCategory_Aleph,$I34),""))))) / AE$6 * AE$7, 0), 0)</f>
        <v>0</v>
      </c>
      <c r="AF34" s="166">
        <f t="array" ref="AF34">IFERROR(IF(ROW()-16&lt;NoRowsBudget, IF($J34="Profit Margin",SUM(AF$16:AF33)*ProfitMargin,IF($J34="VAT",SUM(AF$16:AF33)*VAT,IF(Budget_period="Monthly",SUMIFS(INDIRECT(AF$8),DetailBudgetWPs_Aleph,IF($J34 = "No Work Package", "", $J34),DetailBudgetCategory_Aleph,$I34),IF(Budget_period="Quarterly",SUMIFS(INDIRECT(AF$9),DetailBudgetWPs_Aleph,IF($J34 = "No Work Package", "", $J34),DetailBudgetCategory_Aleph,$I34),IF(Budget_period="Annually",SUMIFS(INDIRECT(AF$10),DetailBudgetWPs_Aleph,IF($J34 = "No Work Package", "", $J34),DetailBudgetCategory_Aleph,$I34),""))))) / AF$6 * AF$7, 0), 0)</f>
        <v>0</v>
      </c>
      <c r="AG34" s="166">
        <f t="array" ref="AG34">IFERROR(IF(ROW()-16&lt;NoRowsBudget, IF($J34="Profit Margin",SUM(AG$16:AG33)*ProfitMargin,IF($J34="VAT",SUM(AG$16:AG33)*VAT,IF(Budget_period="Monthly",SUMIFS(INDIRECT(AG$8),DetailBudgetWPs_Aleph,IF($J34 = "No Work Package", "", $J34),DetailBudgetCategory_Aleph,$I34),IF(Budget_period="Quarterly",SUMIFS(INDIRECT(AG$9),DetailBudgetWPs_Aleph,IF($J34 = "No Work Package", "", $J34),DetailBudgetCategory_Aleph,$I34),IF(Budget_period="Annually",SUMIFS(INDIRECT(AG$10),DetailBudgetWPs_Aleph,IF($J34 = "No Work Package", "", $J34),DetailBudgetCategory_Aleph,$I34),""))))) / AG$6 * AG$7, 0), 0)</f>
        <v>0</v>
      </c>
      <c r="AH34" s="166">
        <f t="array" ref="AH34">IFERROR(IF(ROW()-16&lt;NoRowsBudget, IF($J34="Profit Margin",SUM(AH$16:AH33)*ProfitMargin,IF($J34="VAT",SUM(AH$16:AH33)*VAT,IF(Budget_period="Monthly",SUMIFS(INDIRECT(AH$8),DetailBudgetWPs_Aleph,IF($J34 = "No Work Package", "", $J34),DetailBudgetCategory_Aleph,$I34),IF(Budget_period="Quarterly",SUMIFS(INDIRECT(AH$9),DetailBudgetWPs_Aleph,IF($J34 = "No Work Package", "", $J34),DetailBudgetCategory_Aleph,$I34),IF(Budget_period="Annually",SUMIFS(INDIRECT(AH$10),DetailBudgetWPs_Aleph,IF($J34 = "No Work Package", "", $J34),DetailBudgetCategory_Aleph,$I34),""))))) / AH$6 * AH$7, 0), 0)</f>
        <v>0</v>
      </c>
      <c r="AI34" s="166">
        <f t="array" ref="AI34">IFERROR(IF(ROW()-16&lt;NoRowsBudget, IF($J34="Profit Margin",SUM(AI$16:AI33)*ProfitMargin,IF($J34="VAT",SUM(AI$16:AI33)*VAT,IF(Budget_period="Monthly",SUMIFS(INDIRECT(AI$8),DetailBudgetWPs_Aleph,IF($J34 = "No Work Package", "", $J34),DetailBudgetCategory_Aleph,$I34),IF(Budget_period="Quarterly",SUMIFS(INDIRECT(AI$9),DetailBudgetWPs_Aleph,IF($J34 = "No Work Package", "", $J34),DetailBudgetCategory_Aleph,$I34),IF(Budget_period="Annually",SUMIFS(INDIRECT(AI$10),DetailBudgetWPs_Aleph,IF($J34 = "No Work Package", "", $J34),DetailBudgetCategory_Aleph,$I34),""))))) / AI$6 * AI$7, 0), 0)</f>
        <v>0</v>
      </c>
      <c r="AJ34" s="166">
        <f t="array" ref="AJ34">IFERROR(IF(ROW()-16&lt;NoRowsBudget, IF($J34="Profit Margin",SUM(AJ$16:AJ33)*ProfitMargin,IF($J34="VAT",SUM(AJ$16:AJ33)*VAT,IF(Budget_period="Monthly",SUMIFS(INDIRECT(AJ$8),DetailBudgetWPs_Aleph,IF($J34 = "No Work Package", "", $J34),DetailBudgetCategory_Aleph,$I34),IF(Budget_period="Quarterly",SUMIFS(INDIRECT(AJ$9),DetailBudgetWPs_Aleph,IF($J34 = "No Work Package", "", $J34),DetailBudgetCategory_Aleph,$I34),IF(Budget_period="Annually",SUMIFS(INDIRECT(AJ$10),DetailBudgetWPs_Aleph,IF($J34 = "No Work Package", "", $J34),DetailBudgetCategory_Aleph,$I34),""))))) / AJ$6 * AJ$7, 0), 0)</f>
        <v>0</v>
      </c>
      <c r="AK34" s="166">
        <f t="array" ref="AK34">IFERROR(IF(ROW()-16&lt;NoRowsBudget, IF($J34="Profit Margin",SUM(AK$16:AK33)*ProfitMargin,IF($J34="VAT",SUM(AK$16:AK33)*VAT,IF(Budget_period="Monthly",SUMIFS(INDIRECT(AK$8),DetailBudgetWPs_Aleph,IF($J34 = "No Work Package", "", $J34),DetailBudgetCategory_Aleph,$I34),IF(Budget_period="Quarterly",SUMIFS(INDIRECT(AK$9),DetailBudgetWPs_Aleph,IF($J34 = "No Work Package", "", $J34),DetailBudgetCategory_Aleph,$I34),IF(Budget_period="Annually",SUMIFS(INDIRECT(AK$10),DetailBudgetWPs_Aleph,IF($J34 = "No Work Package", "", $J34),DetailBudgetCategory_Aleph,$I34),""))))) / AK$6 * AK$7, 0), 0)</f>
        <v>0</v>
      </c>
      <c r="AL34" s="166">
        <f t="array" ref="AL34">IFERROR(IF(ROW()-16&lt;NoRowsBudget, IF($J34="Profit Margin",SUM(AL$16:AL33)*ProfitMargin,IF($J34="VAT",SUM(AL$16:AL33)*VAT,IF(Budget_period="Monthly",SUMIFS(INDIRECT(AL$8),DetailBudgetWPs_Aleph,IF($J34 = "No Work Package", "", $J34),DetailBudgetCategory_Aleph,$I34),IF(Budget_period="Quarterly",SUMIFS(INDIRECT(AL$9),DetailBudgetWPs_Aleph,IF($J34 = "No Work Package", "", $J34),DetailBudgetCategory_Aleph,$I34),IF(Budget_period="Annually",SUMIFS(INDIRECT(AL$10),DetailBudgetWPs_Aleph,IF($J34 = "No Work Package", "", $J34),DetailBudgetCategory_Aleph,$I34),""))))) / AL$6 * AL$7, 0), 0)</f>
        <v>0</v>
      </c>
      <c r="AM34" s="166">
        <f t="array" ref="AM34">IFERROR(IF(ROW()-16&lt;NoRowsBudget, IF($J34="Profit Margin",SUM(AM$16:AM33)*ProfitMargin,IF($J34="VAT",SUM(AM$16:AM33)*VAT,IF(Budget_period="Monthly",SUMIFS(INDIRECT(AM$8),DetailBudgetWPs_Aleph,IF($J34 = "No Work Package", "", $J34),DetailBudgetCategory_Aleph,$I34),IF(Budget_period="Quarterly",SUMIFS(INDIRECT(AM$9),DetailBudgetWPs_Aleph,IF($J34 = "No Work Package", "", $J34),DetailBudgetCategory_Aleph,$I34),IF(Budget_period="Annually",SUMIFS(INDIRECT(AM$10),DetailBudgetWPs_Aleph,IF($J34 = "No Work Package", "", $J34),DetailBudgetCategory_Aleph,$I34),""))))) / AM$6 * AM$7, 0), 0)</f>
        <v>0</v>
      </c>
      <c r="AN34" s="166">
        <f t="array" ref="AN34">IFERROR(IF(ROW()-16&lt;NoRowsBudget, IF($J34="Profit Margin",SUM(AN$16:AN33)*ProfitMargin,IF($J34="VAT",SUM(AN$16:AN33)*VAT,IF(Budget_period="Monthly",SUMIFS(INDIRECT(AN$8),DetailBudgetWPs_Aleph,IF($J34 = "No Work Package", "", $J34),DetailBudgetCategory_Aleph,$I34),IF(Budget_period="Quarterly",SUMIFS(INDIRECT(AN$9),DetailBudgetWPs_Aleph,IF($J34 = "No Work Package", "", $J34),DetailBudgetCategory_Aleph,$I34),IF(Budget_period="Annually",SUMIFS(INDIRECT(AN$10),DetailBudgetWPs_Aleph,IF($J34 = "No Work Package", "", $J34),DetailBudgetCategory_Aleph,$I34),""))))) / AN$6 * AN$7, 0), 0)</f>
        <v>0</v>
      </c>
      <c r="AO34" s="166">
        <f t="array" ref="AO34">IFERROR(IF(ROW()-16&lt;NoRowsBudget, IF($J34="Profit Margin",SUM(AO$16:AO33)*ProfitMargin,IF($J34="VAT",SUM(AO$16:AO33)*VAT,IF(Budget_period="Monthly",SUMIFS(INDIRECT(AO$8),DetailBudgetWPs_Aleph,IF($J34 = "No Work Package", "", $J34),DetailBudgetCategory_Aleph,$I34),IF(Budget_period="Quarterly",SUMIFS(INDIRECT(AO$9),DetailBudgetWPs_Aleph,IF($J34 = "No Work Package", "", $J34),DetailBudgetCategory_Aleph,$I34),IF(Budget_period="Annually",SUMIFS(INDIRECT(AO$10),DetailBudgetWPs_Aleph,IF($J34 = "No Work Package", "", $J34),DetailBudgetCategory_Aleph,$I34),""))))) / AO$6 * AO$7, 0), 0)</f>
        <v>0</v>
      </c>
      <c r="AP34" s="166">
        <f t="array" ref="AP34">IFERROR(IF(ROW()-16&lt;NoRowsBudget, IF($J34="Profit Margin",SUM(AP$16:AP33)*ProfitMargin,IF($J34="VAT",SUM(AP$16:AP33)*VAT,IF(Budget_period="Monthly",SUMIFS(INDIRECT(AP$8),DetailBudgetWPs_Aleph,IF($J34 = "No Work Package", "", $J34),DetailBudgetCategory_Aleph,$I34),IF(Budget_period="Quarterly",SUMIFS(INDIRECT(AP$9),DetailBudgetWPs_Aleph,IF($J34 = "No Work Package", "", $J34),DetailBudgetCategory_Aleph,$I34),IF(Budget_period="Annually",SUMIFS(INDIRECT(AP$10),DetailBudgetWPs_Aleph,IF($J34 = "No Work Package", "", $J34),DetailBudgetCategory_Aleph,$I34),""))))) / AP$6 * AP$7, 0), 0)</f>
        <v>0</v>
      </c>
      <c r="AQ34" s="166">
        <f t="array" ref="AQ34">IFERROR(IF(ROW()-16&lt;NoRowsBudget, IF($J34="Profit Margin",SUM(AQ$16:AQ33)*ProfitMargin,IF($J34="VAT",SUM(AQ$16:AQ33)*VAT,IF(Budget_period="Monthly",SUMIFS(INDIRECT(AQ$8),DetailBudgetWPs_Aleph,IF($J34 = "No Work Package", "", $J34),DetailBudgetCategory_Aleph,$I34),IF(Budget_period="Quarterly",SUMIFS(INDIRECT(AQ$9),DetailBudgetWPs_Aleph,IF($J34 = "No Work Package", "", $J34),DetailBudgetCategory_Aleph,$I34),IF(Budget_period="Annually",SUMIFS(INDIRECT(AQ$10),DetailBudgetWPs_Aleph,IF($J34 = "No Work Package", "", $J34),DetailBudgetCategory_Aleph,$I34),""))))) / AQ$6 * AQ$7, 0), 0)</f>
        <v>0</v>
      </c>
      <c r="AR34" s="166">
        <f t="array" ref="AR34">IFERROR(IF(ROW()-16&lt;NoRowsBudget, IF($J34="Profit Margin",SUM(AR$16:AR33)*ProfitMargin,IF($J34="VAT",SUM(AR$16:AR33)*VAT,IF(Budget_period="Monthly",SUMIFS(INDIRECT(AR$8),DetailBudgetWPs_Aleph,IF($J34 = "No Work Package", "", $J34),DetailBudgetCategory_Aleph,$I34),IF(Budget_period="Quarterly",SUMIFS(INDIRECT(AR$9),DetailBudgetWPs_Aleph,IF($J34 = "No Work Package", "", $J34),DetailBudgetCategory_Aleph,$I34),IF(Budget_period="Annually",SUMIFS(INDIRECT(AR$10),DetailBudgetWPs_Aleph,IF($J34 = "No Work Package", "", $J34),DetailBudgetCategory_Aleph,$I34),""))))) / AR$6 * AR$7, 0), 0)</f>
        <v>0</v>
      </c>
      <c r="AS34" s="166">
        <f t="array" ref="AS34">IFERROR(IF(ROW()-16&lt;NoRowsBudget, IF($J34="Profit Margin",SUM(AS$16:AS33)*ProfitMargin,IF($J34="VAT",SUM(AS$16:AS33)*VAT,IF(Budget_period="Monthly",SUMIFS(INDIRECT(AS$8),DetailBudgetWPs_Aleph,IF($J34 = "No Work Package", "", $J34),DetailBudgetCategory_Aleph,$I34),IF(Budget_period="Quarterly",SUMIFS(INDIRECT(AS$9),DetailBudgetWPs_Aleph,IF($J34 = "No Work Package", "", $J34),DetailBudgetCategory_Aleph,$I34),IF(Budget_period="Annually",SUMIFS(INDIRECT(AS$10),DetailBudgetWPs_Aleph,IF($J34 = "No Work Package", "", $J34),DetailBudgetCategory_Aleph,$I34),""))))) / AS$6 * AS$7, 0), 0)</f>
        <v>0</v>
      </c>
      <c r="AT34" s="166">
        <f t="array" ref="AT34">IFERROR(IF(ROW()-16&lt;NoRowsBudget, IF($J34="Profit Margin",SUM(AT$16:AT33)*ProfitMargin,IF($J34="VAT",SUM(AT$16:AT33)*VAT,IF(Budget_period="Monthly",SUMIFS(INDIRECT(AT$8),DetailBudgetWPs_Aleph,IF($J34 = "No Work Package", "", $J34),DetailBudgetCategory_Aleph,$I34),IF(Budget_period="Quarterly",SUMIFS(INDIRECT(AT$9),DetailBudgetWPs_Aleph,IF($J34 = "No Work Package", "", $J34),DetailBudgetCategory_Aleph,$I34),IF(Budget_period="Annually",SUMIFS(INDIRECT(AT$10),DetailBudgetWPs_Aleph,IF($J34 = "No Work Package", "", $J34),DetailBudgetCategory_Aleph,$I34),""))))) / AT$6 * AT$7, 0), 0)</f>
        <v>0</v>
      </c>
      <c r="AU34" s="166">
        <f t="array" ref="AU34">IFERROR(IF(ROW()-16&lt;NoRowsBudget, IF($J34="Profit Margin",SUM(AU$16:AU33)*ProfitMargin,IF($J34="VAT",SUM(AU$16:AU33)*VAT,IF(Budget_period="Monthly",SUMIFS(INDIRECT(AU$8),DetailBudgetWPs_Aleph,IF($J34 = "No Work Package", "", $J34),DetailBudgetCategory_Aleph,$I34),IF(Budget_period="Quarterly",SUMIFS(INDIRECT(AU$9),DetailBudgetWPs_Aleph,IF($J34 = "No Work Package", "", $J34),DetailBudgetCategory_Aleph,$I34),IF(Budget_period="Annually",SUMIFS(INDIRECT(AU$10),DetailBudgetWPs_Aleph,IF($J34 = "No Work Package", "", $J34),DetailBudgetCategory_Aleph,$I34),""))))) / AU$6 * AU$7, 0), 0)</f>
        <v>0</v>
      </c>
      <c r="AV34" s="166">
        <f t="array" ref="AV34">IFERROR(IF(ROW()-16&lt;NoRowsBudget, IF($J34="Profit Margin",SUM(AV$16:AV33)*ProfitMargin,IF($J34="VAT",SUM(AV$16:AV33)*VAT,IF(Budget_period="Monthly",SUMIFS(INDIRECT(AV$8),DetailBudgetWPs_Aleph,IF($J34 = "No Work Package", "", $J34),DetailBudgetCategory_Aleph,$I34),IF(Budget_period="Quarterly",SUMIFS(INDIRECT(AV$9),DetailBudgetWPs_Aleph,IF($J34 = "No Work Package", "", $J34),DetailBudgetCategory_Aleph,$I34),IF(Budget_period="Annually",SUMIFS(INDIRECT(AV$10),DetailBudgetWPs_Aleph,IF($J34 = "No Work Package", "", $J34),DetailBudgetCategory_Aleph,$I34),""))))) / AV$6 * AV$7, 0), 0)</f>
        <v>0</v>
      </c>
      <c r="AW34" s="166">
        <f t="array" ref="AW34">IFERROR(IF(ROW()-16&lt;NoRowsBudget, IF($J34="Profit Margin",SUM(AW$16:AW33)*ProfitMargin,IF($J34="VAT",SUM(AW$16:AW33)*VAT,IF(Budget_period="Monthly",SUMIFS(INDIRECT(AW$8),DetailBudgetWPs_Aleph,IF($J34 = "No Work Package", "", $J34),DetailBudgetCategory_Aleph,$I34),IF(Budget_period="Quarterly",SUMIFS(INDIRECT(AW$9),DetailBudgetWPs_Aleph,IF($J34 = "No Work Package", "", $J34),DetailBudgetCategory_Aleph,$I34),IF(Budget_period="Annually",SUMIFS(INDIRECT(AW$10),DetailBudgetWPs_Aleph,IF($J34 = "No Work Package", "", $J34),DetailBudgetCategory_Aleph,$I34),""))))) / AW$6 * AW$7, 0), 0)</f>
        <v>0</v>
      </c>
      <c r="AX34" s="166">
        <f t="array" ref="AX34">IFERROR(IF(ROW()-16&lt;NoRowsBudget, IF($J34="Profit Margin",SUM(AX$16:AX33)*ProfitMargin,IF($J34="VAT",SUM(AX$16:AX33)*VAT,IF(Budget_period="Monthly",SUMIFS(INDIRECT(AX$8),DetailBudgetWPs_Aleph,IF($J34 = "No Work Package", "", $J34),DetailBudgetCategory_Aleph,$I34),IF(Budget_period="Quarterly",SUMIFS(INDIRECT(AX$9),DetailBudgetWPs_Aleph,IF($J34 = "No Work Package", "", $J34),DetailBudgetCategory_Aleph,$I34),IF(Budget_period="Annually",SUMIFS(INDIRECT(AX$10),DetailBudgetWPs_Aleph,IF($J34 = "No Work Package", "", $J34),DetailBudgetCategory_Aleph,$I34),""))))) / AX$6 * AX$7, 0), 0)</f>
        <v>0</v>
      </c>
      <c r="AY34" s="166">
        <f t="array" ref="AY34">IFERROR(IF(ROW()-16&lt;NoRowsBudget, IF($J34="Profit Margin",SUM(AY$16:AY33)*ProfitMargin,IF($J34="VAT",SUM(AY$16:AY33)*VAT,IF(Budget_period="Monthly",SUMIFS(INDIRECT(AY$8),DetailBudgetWPs_Aleph,IF($J34 = "No Work Package", "", $J34),DetailBudgetCategory_Aleph,$I34),IF(Budget_period="Quarterly",SUMIFS(INDIRECT(AY$9),DetailBudgetWPs_Aleph,IF($J34 = "No Work Package", "", $J34),DetailBudgetCategory_Aleph,$I34),IF(Budget_period="Annually",SUMIFS(INDIRECT(AY$10),DetailBudgetWPs_Aleph,IF($J34 = "No Work Package", "", $J34),DetailBudgetCategory_Aleph,$I34),""))))) / AY$6 * AY$7, 0), 0)</f>
        <v>0</v>
      </c>
      <c r="AZ34" s="166">
        <f t="array" ref="AZ34">IFERROR(IF(ROW()-16&lt;NoRowsBudget, IF($J34="Profit Margin",SUM(AZ$16:AZ33)*ProfitMargin,IF($J34="VAT",SUM(AZ$16:AZ33)*VAT,IF(Budget_period="Monthly",SUMIFS(INDIRECT(AZ$8),DetailBudgetWPs_Aleph,IF($J34 = "No Work Package", "", $J34),DetailBudgetCategory_Aleph,$I34),IF(Budget_period="Quarterly",SUMIFS(INDIRECT(AZ$9),DetailBudgetWPs_Aleph,IF($J34 = "No Work Package", "", $J34),DetailBudgetCategory_Aleph,$I34),IF(Budget_period="Annually",SUMIFS(INDIRECT(AZ$10),DetailBudgetWPs_Aleph,IF($J34 = "No Work Package", "", $J34),DetailBudgetCategory_Aleph,$I34),""))))) / AZ$6 * AZ$7, 0), 0)</f>
        <v>0</v>
      </c>
      <c r="BA34" s="166">
        <f t="array" ref="BA34">IFERROR(IF(ROW()-16&lt;NoRowsBudget, IF($J34="Profit Margin",SUM(BA$16:BA33)*ProfitMargin,IF($J34="VAT",SUM(BA$16:BA33)*VAT,IF(Budget_period="Monthly",SUMIFS(INDIRECT(BA$8),DetailBudgetWPs_Aleph,IF($J34 = "No Work Package", "", $J34),DetailBudgetCategory_Aleph,$I34),IF(Budget_period="Quarterly",SUMIFS(INDIRECT(BA$9),DetailBudgetWPs_Aleph,IF($J34 = "No Work Package", "", $J34),DetailBudgetCategory_Aleph,$I34),IF(Budget_period="Annually",SUMIFS(INDIRECT(BA$10),DetailBudgetWPs_Aleph,IF($J34 = "No Work Package", "", $J34),DetailBudgetCategory_Aleph,$I34),""))))) / BA$6 * BA$7, 0), 0)</f>
        <v>0</v>
      </c>
      <c r="BB34" s="166">
        <f t="array" ref="BB34">IFERROR(IF(ROW()-16&lt;NoRowsBudget, IF($J34="Profit Margin",SUM(BB$16:BB33)*ProfitMargin,IF($J34="VAT",SUM(BB$16:BB33)*VAT,IF(Budget_period="Monthly",SUMIFS(INDIRECT(BB$8),DetailBudgetWPs_Aleph,IF($J34 = "No Work Package", "", $J34),DetailBudgetCategory_Aleph,$I34),IF(Budget_period="Quarterly",SUMIFS(INDIRECT(BB$9),DetailBudgetWPs_Aleph,IF($J34 = "No Work Package", "", $J34),DetailBudgetCategory_Aleph,$I34),IF(Budget_period="Annually",SUMIFS(INDIRECT(BB$10),DetailBudgetWPs_Aleph,IF($J34 = "No Work Package", "", $J34),DetailBudgetCategory_Aleph,$I34),""))))) / BB$6 * BB$7, 0), 0)</f>
        <v>0</v>
      </c>
      <c r="BC34" s="166">
        <f t="array" ref="BC34">IFERROR(IF(ROW()-16&lt;NoRowsBudget, IF($J34="Profit Margin",SUM(BC$16:BC33)*ProfitMargin,IF($J34="VAT",SUM(BC$16:BC33)*VAT,IF(Budget_period="Monthly",SUMIFS(INDIRECT(BC$8),DetailBudgetWPs_Aleph,IF($J34 = "No Work Package", "", $J34),DetailBudgetCategory_Aleph,$I34),IF(Budget_period="Quarterly",SUMIFS(INDIRECT(BC$9),DetailBudgetWPs_Aleph,IF($J34 = "No Work Package", "", $J34),DetailBudgetCategory_Aleph,$I34),IF(Budget_period="Annually",SUMIFS(INDIRECT(BC$10),DetailBudgetWPs_Aleph,IF($J34 = "No Work Package", "", $J34),DetailBudgetCategory_Aleph,$I34),""))))) / BC$6 * BC$7, 0), 0)</f>
        <v>0</v>
      </c>
      <c r="BD34" s="166">
        <f t="array" ref="BD34">IFERROR(IF(ROW()-16&lt;NoRowsBudget, IF($J34="Profit Margin",SUM(BD$16:BD33)*ProfitMargin,IF($J34="VAT",SUM(BD$16:BD33)*VAT,IF(Budget_period="Monthly",SUMIFS(INDIRECT(BD$8),DetailBudgetWPs_Aleph,IF($J34 = "No Work Package", "", $J34),DetailBudgetCategory_Aleph,$I34),IF(Budget_period="Quarterly",SUMIFS(INDIRECT(BD$9),DetailBudgetWPs_Aleph,IF($J34 = "No Work Package", "", $J34),DetailBudgetCategory_Aleph,$I34),IF(Budget_period="Annually",SUMIFS(INDIRECT(BD$10),DetailBudgetWPs_Aleph,IF($J34 = "No Work Package", "", $J34),DetailBudgetCategory_Aleph,$I34),""))))) / BD$6 * BD$7, 0), 0)</f>
        <v>0</v>
      </c>
      <c r="BE34" s="166">
        <f t="array" ref="BE34">IFERROR(IF(ROW()-16&lt;NoRowsBudget, IF($J34="Profit Margin",SUM(BE$16:BE33)*ProfitMargin,IF($J34="VAT",SUM(BE$16:BE33)*VAT,IF(Budget_period="Monthly",SUMIFS(INDIRECT(BE$8),DetailBudgetWPs_Aleph,IF($J34 = "No Work Package", "", $J34),DetailBudgetCategory_Aleph,$I34),IF(Budget_period="Quarterly",SUMIFS(INDIRECT(BE$9),DetailBudgetWPs_Aleph,IF($J34 = "No Work Package", "", $J34),DetailBudgetCategory_Aleph,$I34),IF(Budget_period="Annually",SUMIFS(INDIRECT(BE$10),DetailBudgetWPs_Aleph,IF($J34 = "No Work Package", "", $J34),DetailBudgetCategory_Aleph,$I34),""))))) / BE$6 * BE$7, 0), 0)</f>
        <v>0</v>
      </c>
      <c r="BF34" s="166">
        <f t="array" ref="BF34">IFERROR(IF(ROW()-16&lt;NoRowsBudget, IF($J34="Profit Margin",SUM(BF$16:BF33)*ProfitMargin,IF($J34="VAT",SUM(BF$16:BF33)*VAT,IF(Budget_period="Monthly",SUMIFS(INDIRECT(BF$8),DetailBudgetWPs_Aleph,IF($J34 = "No Work Package", "", $J34),DetailBudgetCategory_Aleph,$I34),IF(Budget_period="Quarterly",SUMIFS(INDIRECT(BF$9),DetailBudgetWPs_Aleph,IF($J34 = "No Work Package", "", $J34),DetailBudgetCategory_Aleph,$I34),IF(Budget_period="Annually",SUMIFS(INDIRECT(BF$10),DetailBudgetWPs_Aleph,IF($J34 = "No Work Package", "", $J34),DetailBudgetCategory_Aleph,$I34),""))))) / BF$6 * BF$7, 0), 0)</f>
        <v>0</v>
      </c>
      <c r="BG34" s="166">
        <f t="array" ref="BG34">IFERROR(IF(ROW()-16&lt;NoRowsBudget, IF($J34="Profit Margin",SUM(BG$16:BG33)*ProfitMargin,IF($J34="VAT",SUM(BG$16:BG33)*VAT,IF(Budget_period="Monthly",SUMIFS(INDIRECT(BG$8),DetailBudgetWPs_Aleph,IF($J34 = "No Work Package", "", $J34),DetailBudgetCategory_Aleph,$I34),IF(Budget_period="Quarterly",SUMIFS(INDIRECT(BG$9),DetailBudgetWPs_Aleph,IF($J34 = "No Work Package", "", $J34),DetailBudgetCategory_Aleph,$I34),IF(Budget_period="Annually",SUMIFS(INDIRECT(BG$10),DetailBudgetWPs_Aleph,IF($J34 = "No Work Package", "", $J34),DetailBudgetCategory_Aleph,$I34),""))))) / BG$6 * BG$7, 0), 0)</f>
        <v>0</v>
      </c>
      <c r="BH34" s="166">
        <f t="array" ref="BH34">IFERROR(IF(ROW()-16&lt;NoRowsBudget, IF($J34="Profit Margin",SUM(BH$16:BH33)*ProfitMargin,IF($J34="VAT",SUM(BH$16:BH33)*VAT,IF(Budget_period="Monthly",SUMIFS(INDIRECT(BH$8),DetailBudgetWPs_Aleph,IF($J34 = "No Work Package", "", $J34),DetailBudgetCategory_Aleph,$I34),IF(Budget_period="Quarterly",SUMIFS(INDIRECT(BH$9),DetailBudgetWPs_Aleph,IF($J34 = "No Work Package", "", $J34),DetailBudgetCategory_Aleph,$I34),IF(Budget_period="Annually",SUMIFS(INDIRECT(BH$10),DetailBudgetWPs_Aleph,IF($J34 = "No Work Package", "", $J34),DetailBudgetCategory_Aleph,$I34),""))))) / BH$6 * BH$7, 0), 0)</f>
        <v>0</v>
      </c>
      <c r="BI34" s="166">
        <f t="array" ref="BI34">IFERROR(IF(ROW()-16&lt;NoRowsBudget, IF($J34="Profit Margin",SUM(BI$16:BI33)*ProfitMargin,IF($J34="VAT",SUM(BI$16:BI33)*VAT,IF(Budget_period="Monthly",SUMIFS(INDIRECT(BI$8),DetailBudgetWPs_Aleph,IF($J34 = "No Work Package", "", $J34),DetailBudgetCategory_Aleph,$I34),IF(Budget_period="Quarterly",SUMIFS(INDIRECT(BI$9),DetailBudgetWPs_Aleph,IF($J34 = "No Work Package", "", $J34),DetailBudgetCategory_Aleph,$I34),IF(Budget_period="Annually",SUMIFS(INDIRECT(BI$10),DetailBudgetWPs_Aleph,IF($J34 = "No Work Package", "", $J34),DetailBudgetCategory_Aleph,$I34),""))))) / BI$6 * BI$7, 0), 0)</f>
        <v>0</v>
      </c>
      <c r="BJ34" s="166">
        <f t="array" ref="BJ34">IFERROR(IF(ROW()-16&lt;NoRowsBudget, IF($J34="Profit Margin",SUM(BJ$16:BJ33)*ProfitMargin,IF($J34="VAT",SUM(BJ$16:BJ33)*VAT,IF(Budget_period="Monthly",SUMIFS(INDIRECT(BJ$8),DetailBudgetWPs_Aleph,IF($J34 = "No Work Package", "", $J34),DetailBudgetCategory_Aleph,$I34),IF(Budget_period="Quarterly",SUMIFS(INDIRECT(BJ$9),DetailBudgetWPs_Aleph,IF($J34 = "No Work Package", "", $J34),DetailBudgetCategory_Aleph,$I34),IF(Budget_period="Annually",SUMIFS(INDIRECT(BJ$10),DetailBudgetWPs_Aleph,IF($J34 = "No Work Package", "", $J34),DetailBudgetCategory_Aleph,$I34),""))))) / BJ$6 * BJ$7, 0), 0)</f>
        <v>0</v>
      </c>
      <c r="BK34" s="166">
        <f t="array" ref="BK34">IFERROR(IF(ROW()-16&lt;NoRowsBudget, IF($J34="Profit Margin",SUM(BK$16:BK33)*ProfitMargin,IF($J34="VAT",SUM(BK$16:BK33)*VAT,IF(Budget_period="Monthly",SUMIFS(INDIRECT(BK$8),DetailBudgetWPs_Aleph,IF($J34 = "No Work Package", "", $J34),DetailBudgetCategory_Aleph,$I34),IF(Budget_period="Quarterly",SUMIFS(INDIRECT(BK$9),DetailBudgetWPs_Aleph,IF($J34 = "No Work Package", "", $J34),DetailBudgetCategory_Aleph,$I34),IF(Budget_period="Annually",SUMIFS(INDIRECT(BK$10),DetailBudgetWPs_Aleph,IF($J34 = "No Work Package", "", $J34),DetailBudgetCategory_Aleph,$I34),""))))) / BK$6 * BK$7, 0), 0)</f>
        <v>0</v>
      </c>
      <c r="BL34" s="166">
        <f t="array" ref="BL34">IFERROR(IF(ROW()-16&lt;NoRowsBudget, IF($J34="Profit Margin",SUM(BL$16:BL33)*ProfitMargin,IF($J34="VAT",SUM(BL$16:BL33)*VAT,IF(Budget_period="Monthly",SUMIFS(INDIRECT(BL$8),DetailBudgetWPs_Aleph,IF($J34 = "No Work Package", "", $J34),DetailBudgetCategory_Aleph,$I34),IF(Budget_period="Quarterly",SUMIFS(INDIRECT(BL$9),DetailBudgetWPs_Aleph,IF($J34 = "No Work Package", "", $J34),DetailBudgetCategory_Aleph,$I34),IF(Budget_period="Annually",SUMIFS(INDIRECT(BL$10),DetailBudgetWPs_Aleph,IF($J34 = "No Work Package", "", $J34),DetailBudgetCategory_Aleph,$I34),""))))) / BL$6 * BL$7, 0), 0)</f>
        <v>0</v>
      </c>
      <c r="BM34" s="166">
        <f t="array" ref="BM34">IFERROR(IF(ROW()-16&lt;NoRowsBudget, IF($J34="Profit Margin",SUM(BM$16:BM33)*ProfitMargin,IF($J34="VAT",SUM(BM$16:BM33)*VAT,IF(Budget_period="Monthly",SUMIFS(INDIRECT(BM$8),DetailBudgetWPs_Aleph,IF($J34 = "No Work Package", "", $J34),DetailBudgetCategory_Aleph,$I34),IF(Budget_period="Quarterly",SUMIFS(INDIRECT(BM$9),DetailBudgetWPs_Aleph,IF($J34 = "No Work Package", "", $J34),DetailBudgetCategory_Aleph,$I34),IF(Budget_period="Annually",SUMIFS(INDIRECT(BM$10),DetailBudgetWPs_Aleph,IF($J34 = "No Work Package", "", $J34),DetailBudgetCategory_Aleph,$I34),""))))) / BM$6 * BM$7, 0), 0)</f>
        <v>0</v>
      </c>
      <c r="BN34" s="166">
        <f t="array" ref="BN34">IFERROR(IF(ROW()-16&lt;NoRowsBudget, IF($J34="Profit Margin",SUM(BN$16:BN33)*ProfitMargin,IF($J34="VAT",SUM(BN$16:BN33)*VAT,IF(Budget_period="Monthly",SUMIFS(INDIRECT(BN$8),DetailBudgetWPs_Aleph,IF($J34 = "No Work Package", "", $J34),DetailBudgetCategory_Aleph,$I34),IF(Budget_period="Quarterly",SUMIFS(INDIRECT(BN$9),DetailBudgetWPs_Aleph,IF($J34 = "No Work Package", "", $J34),DetailBudgetCategory_Aleph,$I34),IF(Budget_period="Annually",SUMIFS(INDIRECT(BN$10),DetailBudgetWPs_Aleph,IF($J34 = "No Work Package", "", $J34),DetailBudgetCategory_Aleph,$I34),""))))) / BN$6 * BN$7, 0), 0)</f>
        <v>0</v>
      </c>
      <c r="BO34" s="166">
        <f t="array" ref="BO34">IFERROR(IF(ROW()-16&lt;NoRowsBudget, IF($J34="Profit Margin",SUM(BO$16:BO33)*ProfitMargin,IF($J34="VAT",SUM(BO$16:BO33)*VAT,IF(Budget_period="Monthly",SUMIFS(INDIRECT(BO$8),DetailBudgetWPs_Aleph,IF($J34 = "No Work Package", "", $J34),DetailBudgetCategory_Aleph,$I34),IF(Budget_period="Quarterly",SUMIFS(INDIRECT(BO$9),DetailBudgetWPs_Aleph,IF($J34 = "No Work Package", "", $J34),DetailBudgetCategory_Aleph,$I34),IF(Budget_period="Annually",SUMIFS(INDIRECT(BO$10),DetailBudgetWPs_Aleph,IF($J34 = "No Work Package", "", $J34),DetailBudgetCategory_Aleph,$I34),""))))) / BO$6 * BO$7, 0), 0)</f>
        <v>0</v>
      </c>
      <c r="BP34" s="166">
        <f t="array" ref="BP34">IFERROR(IF(ROW()-16&lt;NoRowsBudget, IF($J34="Profit Margin",SUM(BP$16:BP33)*ProfitMargin,IF($J34="VAT",SUM(BP$16:BP33)*VAT,IF(Budget_period="Monthly",SUMIFS(INDIRECT(BP$8),DetailBudgetWPs_Aleph,IF($J34 = "No Work Package", "", $J34),DetailBudgetCategory_Aleph,$I34),IF(Budget_period="Quarterly",SUMIFS(INDIRECT(BP$9),DetailBudgetWPs_Aleph,IF($J34 = "No Work Package", "", $J34),DetailBudgetCategory_Aleph,$I34),IF(Budget_period="Annually",SUMIFS(INDIRECT(BP$10),DetailBudgetWPs_Aleph,IF($J34 = "No Work Package", "", $J34),DetailBudgetCategory_Aleph,$I34),""))))) / BP$6 * BP$7, 0), 0)</f>
        <v>0</v>
      </c>
      <c r="BQ34" s="166">
        <f t="array" ref="BQ34">IFERROR(IF(ROW()-16&lt;NoRowsBudget, IF($J34="Profit Margin",SUM(BQ$16:BQ33)*ProfitMargin,IF($J34="VAT",SUM(BQ$16:BQ33)*VAT,IF(Budget_period="Monthly",SUMIFS(INDIRECT(BQ$8),DetailBudgetWPs_Aleph,IF($J34 = "No Work Package", "", $J34),DetailBudgetCategory_Aleph,$I34),IF(Budget_period="Quarterly",SUMIFS(INDIRECT(BQ$9),DetailBudgetWPs_Aleph,IF($J34 = "No Work Package", "", $J34),DetailBudgetCategory_Aleph,$I34),IF(Budget_period="Annually",SUMIFS(INDIRECT(BQ$10),DetailBudgetWPs_Aleph,IF($J34 = "No Work Package", "", $J34),DetailBudgetCategory_Aleph,$I34),""))))) / BQ$6 * BQ$7, 0), 0)</f>
        <v>0</v>
      </c>
      <c r="BR34" s="166">
        <f t="array" ref="BR34">IFERROR(IF(ROW()-16&lt;NoRowsBudget, IF($J34="Profit Margin",SUM(BR$16:BR33)*ProfitMargin,IF($J34="VAT",SUM(BR$16:BR33)*VAT,IF(Budget_period="Monthly",SUMIFS(INDIRECT(BR$8),DetailBudgetWPs_Aleph,IF($J34 = "No Work Package", "", $J34),DetailBudgetCategory_Aleph,$I34),IF(Budget_period="Quarterly",SUMIFS(INDIRECT(BR$9),DetailBudgetWPs_Aleph,IF($J34 = "No Work Package", "", $J34),DetailBudgetCategory_Aleph,$I34),IF(Budget_period="Annually",SUMIFS(INDIRECT(BR$10),DetailBudgetWPs_Aleph,IF($J34 = "No Work Package", "", $J34),DetailBudgetCategory_Aleph,$I34),""))))) / BR$6 * BR$7, 0), 0)</f>
        <v>0</v>
      </c>
      <c r="BS34" s="166">
        <f t="array" ref="BS34">IFERROR(IF(ROW()-16&lt;NoRowsBudget, IF($J34="Profit Margin",SUM(BS$16:BS33)*ProfitMargin,IF($J34="VAT",SUM(BS$16:BS33)*VAT,IF(Budget_period="Monthly",SUMIFS(INDIRECT(BS$8),DetailBudgetWPs_Aleph,IF($J34 = "No Work Package", "", $J34),DetailBudgetCategory_Aleph,$I34),IF(Budget_period="Quarterly",SUMIFS(INDIRECT(BS$9),DetailBudgetWPs_Aleph,IF($J34 = "No Work Package", "", $J34),DetailBudgetCategory_Aleph,$I34),IF(Budget_period="Annually",SUMIFS(INDIRECT(BS$10),DetailBudgetWPs_Aleph,IF($J34 = "No Work Package", "", $J34),DetailBudgetCategory_Aleph,$I34),""))))) / BS$6 * BS$7, 0), 0)</f>
        <v>0</v>
      </c>
    </row>
    <row r="35" ht="15.75" customHeight="1">
      <c r="A35" s="114"/>
      <c r="B35" s="15" t="str">
        <f>IF(ROW()-16&lt;NoRowsBudget,OrgName,"")</f>
        <v/>
      </c>
      <c r="C35" s="15" t="str">
        <f>IF(ROW()-16&lt;NoRowsBudget,ProjectName,"")</f>
        <v/>
      </c>
      <c r="D35" s="15" t="str">
        <f>IF(ROW()-16&lt;NoRowsBudget,ProjectRef,"")</f>
        <v/>
      </c>
      <c r="E35" s="15" t="str">
        <f>IF(ROW()-16&lt;NoRowsBudget,ApplicationID,"")</f>
        <v/>
      </c>
      <c r="F35" s="15" t="str">
        <f>IF(ROW()-16&lt;NoRowsBudget,Version,"")</f>
        <v/>
      </c>
      <c r="G35" s="164" t="str">
        <f>IF(ROW()-16&lt;NoRowsBudget,StartDate,"")</f>
        <v/>
      </c>
      <c r="H35" s="164" t="str">
        <f>IF(ROW()-16&lt;NoRowsBudget,EndDate,"")</f>
        <v/>
      </c>
      <c r="I35" s="15" t="str">
        <f t="array" ref="I35">IF(ROW()-16&lt;(NoRowsBudget-3),INDEX(CostCategories,CEILING((ROW()-15)/NoWPs,1)),IF(ROW()-16=NoRowsBudget-3,"Overheads",IF(ROW()-16=NoRowsBudget-2,"Profit Margin",IF(ROW()-16=NoRowsBudget-1,"VAT",""))))</f>
        <v/>
      </c>
      <c r="J35" s="15" t="str">
        <f t="array" ref="J35">IF(ROW()-16&lt;NoRowsBudget-3,INDEX(WPUnique,,MOD(ROW()-16,NoWPs)+1),IF(ROW()-16=NoRowsBudget-3,"Overheads",IF(ROW()-16=NoRowsBudget-2,"Profit Margin",IF(ROW()-16=NoRowsBudget-1,"VAT",""))))</f>
        <v/>
      </c>
      <c r="K35" s="172" t="str">
        <f>IFERROR(IF(OR($J35="Indirect Cost",$J35="VAT",$J35="Profit Margin"),"",VLOOKUP(J35,'1. Basic Info'!$B$40:$C$52,2,FALSE)),BudgetExport!J35)</f>
        <v/>
      </c>
      <c r="L35" s="166">
        <f t="array" ref="L35">IFERROR(IF(ROW()-16&lt;NoRowsBudget, IF($J35="Profit Margin",SUM(L$16:L34)*ProfitMargin,IF($J35="VAT",SUM(L$16:L34)*VAT,IF(Budget_period="Monthly",SUMIFS(INDIRECT(L$8),DetailBudgetWPs_Aleph,IF($J35 = "No Work Package", "", $J35),DetailBudgetCategory_Aleph,$I35),IF(Budget_period="Quarterly",SUMIFS(INDIRECT(L$9),DetailBudgetWPs_Aleph,IF($J35 = "No Work Package", "", $J35),DetailBudgetCategory_Aleph,$I35),IF(Budget_period="Annually",SUMIFS(INDIRECT(L$10),DetailBudgetWPs_Aleph,IF($J35 = "No Work Package", "", $J35),DetailBudgetCategory_Aleph,$I35),""))))) / L$6 * L$7, 0), 0)</f>
        <v>0</v>
      </c>
      <c r="M35" s="166">
        <f t="array" ref="M35">IFERROR(IF(ROW()-16&lt;NoRowsBudget, IF($J35="Profit Margin",SUM(M$16:M34)*ProfitMargin,IF($J35="VAT",SUM(M$16:M34)*VAT,IF(Budget_period="Monthly",SUMIFS(INDIRECT(M$8),DetailBudgetWPs_Aleph,IF($J35 = "No Work Package", "", $J35),DetailBudgetCategory_Aleph,$I35),IF(Budget_period="Quarterly",SUMIFS(INDIRECT(M$9),DetailBudgetWPs_Aleph,IF($J35 = "No Work Package", "", $J35),DetailBudgetCategory_Aleph,$I35),IF(Budget_period="Annually",SUMIFS(INDIRECT(M$10),DetailBudgetWPs_Aleph,IF($J35 = "No Work Package", "", $J35),DetailBudgetCategory_Aleph,$I35),""))))) / M$6 * M$7, 0), 0)</f>
        <v>0</v>
      </c>
      <c r="N35" s="166">
        <f t="array" ref="N35">IFERROR(IF(ROW()-16&lt;NoRowsBudget, IF($J35="Profit Margin",SUM(N$16:N34)*ProfitMargin,IF($J35="VAT",SUM(N$16:N34)*VAT,IF(Budget_period="Monthly",SUMIFS(INDIRECT(N$8),DetailBudgetWPs_Aleph,IF($J35 = "No Work Package", "", $J35),DetailBudgetCategory_Aleph,$I35),IF(Budget_period="Quarterly",SUMIFS(INDIRECT(N$9),DetailBudgetWPs_Aleph,IF($J35 = "No Work Package", "", $J35),DetailBudgetCategory_Aleph,$I35),IF(Budget_period="Annually",SUMIFS(INDIRECT(N$10),DetailBudgetWPs_Aleph,IF($J35 = "No Work Package", "", $J35),DetailBudgetCategory_Aleph,$I35),""))))) / N$6 * N$7, 0), 0)</f>
        <v>0</v>
      </c>
      <c r="O35" s="166">
        <f t="array" ref="O35">IFERROR(IF(ROW()-16&lt;NoRowsBudget, IF($J35="Profit Margin",SUM(O$16:O34)*ProfitMargin,IF($J35="VAT",SUM(O$16:O34)*VAT,IF(Budget_period="Monthly",SUMIFS(INDIRECT(O$8),DetailBudgetWPs_Aleph,IF($J35 = "No Work Package", "", $J35),DetailBudgetCategory_Aleph,$I35),IF(Budget_period="Quarterly",SUMIFS(INDIRECT(O$9),DetailBudgetWPs_Aleph,IF($J35 = "No Work Package", "", $J35),DetailBudgetCategory_Aleph,$I35),IF(Budget_period="Annually",SUMIFS(INDIRECT(O$10),DetailBudgetWPs_Aleph,IF($J35 = "No Work Package", "", $J35),DetailBudgetCategory_Aleph,$I35),""))))) / O$6 * O$7, 0), 0)</f>
        <v>0</v>
      </c>
      <c r="P35" s="166">
        <f t="array" ref="P35">IFERROR(IF(ROW()-16&lt;NoRowsBudget, IF($J35="Profit Margin",SUM(P$16:P34)*ProfitMargin,IF($J35="VAT",SUM(P$16:P34)*VAT,IF(Budget_period="Monthly",SUMIFS(INDIRECT(P$8),DetailBudgetWPs_Aleph,IF($J35 = "No Work Package", "", $J35),DetailBudgetCategory_Aleph,$I35),IF(Budget_period="Quarterly",SUMIFS(INDIRECT(P$9),DetailBudgetWPs_Aleph,IF($J35 = "No Work Package", "", $J35),DetailBudgetCategory_Aleph,$I35),IF(Budget_period="Annually",SUMIFS(INDIRECT(P$10),DetailBudgetWPs_Aleph,IF($J35 = "No Work Package", "", $J35),DetailBudgetCategory_Aleph,$I35),""))))) / P$6 * P$7, 0), 0)</f>
        <v>0</v>
      </c>
      <c r="Q35" s="166">
        <f t="array" ref="Q35">IFERROR(IF(ROW()-16&lt;NoRowsBudget, IF($J35="Profit Margin",SUM(Q$16:Q34)*ProfitMargin,IF($J35="VAT",SUM(Q$16:Q34)*VAT,IF(Budget_period="Monthly",SUMIFS(INDIRECT(Q$8),DetailBudgetWPs_Aleph,IF($J35 = "No Work Package", "", $J35),DetailBudgetCategory_Aleph,$I35),IF(Budget_period="Quarterly",SUMIFS(INDIRECT(Q$9),DetailBudgetWPs_Aleph,IF($J35 = "No Work Package", "", $J35),DetailBudgetCategory_Aleph,$I35),IF(Budget_period="Annually",SUMIFS(INDIRECT(Q$10),DetailBudgetWPs_Aleph,IF($J35 = "No Work Package", "", $J35),DetailBudgetCategory_Aleph,$I35),""))))) / Q$6 * Q$7, 0), 0)</f>
        <v>0</v>
      </c>
      <c r="R35" s="166">
        <f t="array" ref="R35">IFERROR(IF(ROW()-16&lt;NoRowsBudget, IF($J35="Profit Margin",SUM(R$16:R34)*ProfitMargin,IF($J35="VAT",SUM(R$16:R34)*VAT,IF(Budget_period="Monthly",SUMIFS(INDIRECT(R$8),DetailBudgetWPs_Aleph,IF($J35 = "No Work Package", "", $J35),DetailBudgetCategory_Aleph,$I35),IF(Budget_period="Quarterly",SUMIFS(INDIRECT(R$9),DetailBudgetWPs_Aleph,IF($J35 = "No Work Package", "", $J35),DetailBudgetCategory_Aleph,$I35),IF(Budget_period="Annually",SUMIFS(INDIRECT(R$10),DetailBudgetWPs_Aleph,IF($J35 = "No Work Package", "", $J35),DetailBudgetCategory_Aleph,$I35),""))))) / R$6 * R$7, 0), 0)</f>
        <v>0</v>
      </c>
      <c r="S35" s="166">
        <f t="array" ref="S35">IFERROR(IF(ROW()-16&lt;NoRowsBudget, IF($J35="Profit Margin",SUM(S$16:S34)*ProfitMargin,IF($J35="VAT",SUM(S$16:S34)*VAT,IF(Budget_period="Monthly",SUMIFS(INDIRECT(S$8),DetailBudgetWPs_Aleph,IF($J35 = "No Work Package", "", $J35),DetailBudgetCategory_Aleph,$I35),IF(Budget_period="Quarterly",SUMIFS(INDIRECT(S$9),DetailBudgetWPs_Aleph,IF($J35 = "No Work Package", "", $J35),DetailBudgetCategory_Aleph,$I35),IF(Budget_period="Annually",SUMIFS(INDIRECT(S$10),DetailBudgetWPs_Aleph,IF($J35 = "No Work Package", "", $J35),DetailBudgetCategory_Aleph,$I35),""))))) / S$6 * S$7, 0), 0)</f>
        <v>0</v>
      </c>
      <c r="T35" s="166">
        <f t="array" ref="T35">IFERROR(IF(ROW()-16&lt;NoRowsBudget, IF($J35="Profit Margin",SUM(T$16:T34)*ProfitMargin,IF($J35="VAT",SUM(T$16:T34)*VAT,IF(Budget_period="Monthly",SUMIFS(INDIRECT(T$8),DetailBudgetWPs_Aleph,IF($J35 = "No Work Package", "", $J35),DetailBudgetCategory_Aleph,$I35),IF(Budget_period="Quarterly",SUMIFS(INDIRECT(T$9),DetailBudgetWPs_Aleph,IF($J35 = "No Work Package", "", $J35),DetailBudgetCategory_Aleph,$I35),IF(Budget_period="Annually",SUMIFS(INDIRECT(T$10),DetailBudgetWPs_Aleph,IF($J35 = "No Work Package", "", $J35),DetailBudgetCategory_Aleph,$I35),""))))) / T$6 * T$7, 0), 0)</f>
        <v>0</v>
      </c>
      <c r="U35" s="166">
        <f t="array" ref="U35">IFERROR(IF(ROW()-16&lt;NoRowsBudget, IF($J35="Profit Margin",SUM(U$16:U34)*ProfitMargin,IF($J35="VAT",SUM(U$16:U34)*VAT,IF(Budget_period="Monthly",SUMIFS(INDIRECT(U$8),DetailBudgetWPs_Aleph,IF($J35 = "No Work Package", "", $J35),DetailBudgetCategory_Aleph,$I35),IF(Budget_period="Quarterly",SUMIFS(INDIRECT(U$9),DetailBudgetWPs_Aleph,IF($J35 = "No Work Package", "", $J35),DetailBudgetCategory_Aleph,$I35),IF(Budget_period="Annually",SUMIFS(INDIRECT(U$10),DetailBudgetWPs_Aleph,IF($J35 = "No Work Package", "", $J35),DetailBudgetCategory_Aleph,$I35),""))))) / U$6 * U$7, 0), 0)</f>
        <v>0</v>
      </c>
      <c r="V35" s="166">
        <f t="array" ref="V35">IFERROR(IF(ROW()-16&lt;NoRowsBudget, IF($J35="Profit Margin",SUM(V$16:V34)*ProfitMargin,IF($J35="VAT",SUM(V$16:V34)*VAT,IF(Budget_period="Monthly",SUMIFS(INDIRECT(V$8),DetailBudgetWPs_Aleph,IF($J35 = "No Work Package", "", $J35),DetailBudgetCategory_Aleph,$I35),IF(Budget_period="Quarterly",SUMIFS(INDIRECT(V$9),DetailBudgetWPs_Aleph,IF($J35 = "No Work Package", "", $J35),DetailBudgetCategory_Aleph,$I35),IF(Budget_period="Annually",SUMIFS(INDIRECT(V$10),DetailBudgetWPs_Aleph,IF($J35 = "No Work Package", "", $J35),DetailBudgetCategory_Aleph,$I35),""))))) / V$6 * V$7, 0), 0)</f>
        <v>0</v>
      </c>
      <c r="W35" s="166">
        <f t="array" ref="W35">IFERROR(IF(ROW()-16&lt;NoRowsBudget, IF($J35="Profit Margin",SUM(W$16:W34)*ProfitMargin,IF($J35="VAT",SUM(W$16:W34)*VAT,IF(Budget_period="Monthly",SUMIFS(INDIRECT(W$8),DetailBudgetWPs_Aleph,IF($J35 = "No Work Package", "", $J35),DetailBudgetCategory_Aleph,$I35),IF(Budget_period="Quarterly",SUMIFS(INDIRECT(W$9),DetailBudgetWPs_Aleph,IF($J35 = "No Work Package", "", $J35),DetailBudgetCategory_Aleph,$I35),IF(Budget_period="Annually",SUMIFS(INDIRECT(W$10),DetailBudgetWPs_Aleph,IF($J35 = "No Work Package", "", $J35),DetailBudgetCategory_Aleph,$I35),""))))) / W$6 * W$7, 0), 0)</f>
        <v>0</v>
      </c>
      <c r="X35" s="166">
        <f t="array" ref="X35">IFERROR(IF(ROW()-16&lt;NoRowsBudget, IF($J35="Profit Margin",SUM(X$16:X34)*ProfitMargin,IF($J35="VAT",SUM(X$16:X34)*VAT,IF(Budget_period="Monthly",SUMIFS(INDIRECT(X$8),DetailBudgetWPs_Aleph,IF($J35 = "No Work Package", "", $J35),DetailBudgetCategory_Aleph,$I35),IF(Budget_period="Quarterly",SUMIFS(INDIRECT(X$9),DetailBudgetWPs_Aleph,IF($J35 = "No Work Package", "", $J35),DetailBudgetCategory_Aleph,$I35),IF(Budget_period="Annually",SUMIFS(INDIRECT(X$10),DetailBudgetWPs_Aleph,IF($J35 = "No Work Package", "", $J35),DetailBudgetCategory_Aleph,$I35),""))))) / X$6 * X$7, 0), 0)</f>
        <v>0</v>
      </c>
      <c r="Y35" s="166">
        <f t="array" ref="Y35">IFERROR(IF(ROW()-16&lt;NoRowsBudget, IF($J35="Profit Margin",SUM(Y$16:Y34)*ProfitMargin,IF($J35="VAT",SUM(Y$16:Y34)*VAT,IF(Budget_period="Monthly",SUMIFS(INDIRECT(Y$8),DetailBudgetWPs_Aleph,IF($J35 = "No Work Package", "", $J35),DetailBudgetCategory_Aleph,$I35),IF(Budget_period="Quarterly",SUMIFS(INDIRECT(Y$9),DetailBudgetWPs_Aleph,IF($J35 = "No Work Package", "", $J35),DetailBudgetCategory_Aleph,$I35),IF(Budget_period="Annually",SUMIFS(INDIRECT(Y$10),DetailBudgetWPs_Aleph,IF($J35 = "No Work Package", "", $J35),DetailBudgetCategory_Aleph,$I35),""))))) / Y$6 * Y$7, 0), 0)</f>
        <v>0</v>
      </c>
      <c r="Z35" s="166">
        <f t="array" ref="Z35">IFERROR(IF(ROW()-16&lt;NoRowsBudget, IF($J35="Profit Margin",SUM(Z$16:Z34)*ProfitMargin,IF($J35="VAT",SUM(Z$16:Z34)*VAT,IF(Budget_period="Monthly",SUMIFS(INDIRECT(Z$8),DetailBudgetWPs_Aleph,IF($J35 = "No Work Package", "", $J35),DetailBudgetCategory_Aleph,$I35),IF(Budget_period="Quarterly",SUMIFS(INDIRECT(Z$9),DetailBudgetWPs_Aleph,IF($J35 = "No Work Package", "", $J35),DetailBudgetCategory_Aleph,$I35),IF(Budget_period="Annually",SUMIFS(INDIRECT(Z$10),DetailBudgetWPs_Aleph,IF($J35 = "No Work Package", "", $J35),DetailBudgetCategory_Aleph,$I35),""))))) / Z$6 * Z$7, 0), 0)</f>
        <v>0</v>
      </c>
      <c r="AA35" s="166">
        <f t="array" ref="AA35">IFERROR(IF(ROW()-16&lt;NoRowsBudget, IF($J35="Profit Margin",SUM(AA$16:AA34)*ProfitMargin,IF($J35="VAT",SUM(AA$16:AA34)*VAT,IF(Budget_period="Monthly",SUMIFS(INDIRECT(AA$8),DetailBudgetWPs_Aleph,IF($J35 = "No Work Package", "", $J35),DetailBudgetCategory_Aleph,$I35),IF(Budget_period="Quarterly",SUMIFS(INDIRECT(AA$9),DetailBudgetWPs_Aleph,IF($J35 = "No Work Package", "", $J35),DetailBudgetCategory_Aleph,$I35),IF(Budget_period="Annually",SUMIFS(INDIRECT(AA$10),DetailBudgetWPs_Aleph,IF($J35 = "No Work Package", "", $J35),DetailBudgetCategory_Aleph,$I35),""))))) / AA$6 * AA$7, 0), 0)</f>
        <v>0</v>
      </c>
      <c r="AB35" s="166">
        <f t="array" ref="AB35">IFERROR(IF(ROW()-16&lt;NoRowsBudget, IF($J35="Profit Margin",SUM(AB$16:AB34)*ProfitMargin,IF($J35="VAT",SUM(AB$16:AB34)*VAT,IF(Budget_period="Monthly",SUMIFS(INDIRECT(AB$8),DetailBudgetWPs_Aleph,IF($J35 = "No Work Package", "", $J35),DetailBudgetCategory_Aleph,$I35),IF(Budget_period="Quarterly",SUMIFS(INDIRECT(AB$9),DetailBudgetWPs_Aleph,IF($J35 = "No Work Package", "", $J35),DetailBudgetCategory_Aleph,$I35),IF(Budget_period="Annually",SUMIFS(INDIRECT(AB$10),DetailBudgetWPs_Aleph,IF($J35 = "No Work Package", "", $J35),DetailBudgetCategory_Aleph,$I35),""))))) / AB$6 * AB$7, 0), 0)</f>
        <v>0</v>
      </c>
      <c r="AC35" s="166">
        <f t="array" ref="AC35">IFERROR(IF(ROW()-16&lt;NoRowsBudget, IF($J35="Profit Margin",SUM(AC$16:AC34)*ProfitMargin,IF($J35="VAT",SUM(AC$16:AC34)*VAT,IF(Budget_period="Monthly",SUMIFS(INDIRECT(AC$8),DetailBudgetWPs_Aleph,IF($J35 = "No Work Package", "", $J35),DetailBudgetCategory_Aleph,$I35),IF(Budget_period="Quarterly",SUMIFS(INDIRECT(AC$9),DetailBudgetWPs_Aleph,IF($J35 = "No Work Package", "", $J35),DetailBudgetCategory_Aleph,$I35),IF(Budget_period="Annually",SUMIFS(INDIRECT(AC$10),DetailBudgetWPs_Aleph,IF($J35 = "No Work Package", "", $J35),DetailBudgetCategory_Aleph,$I35),""))))) / AC$6 * AC$7, 0), 0)</f>
        <v>0</v>
      </c>
      <c r="AD35" s="166">
        <f t="array" ref="AD35">IFERROR(IF(ROW()-16&lt;NoRowsBudget, IF($J35="Profit Margin",SUM(AD$16:AD34)*ProfitMargin,IF($J35="VAT",SUM(AD$16:AD34)*VAT,IF(Budget_period="Monthly",SUMIFS(INDIRECT(AD$8),DetailBudgetWPs_Aleph,IF($J35 = "No Work Package", "", $J35),DetailBudgetCategory_Aleph,$I35),IF(Budget_period="Quarterly",SUMIFS(INDIRECT(AD$9),DetailBudgetWPs_Aleph,IF($J35 = "No Work Package", "", $J35),DetailBudgetCategory_Aleph,$I35),IF(Budget_period="Annually",SUMIFS(INDIRECT(AD$10),DetailBudgetWPs_Aleph,IF($J35 = "No Work Package", "", $J35),DetailBudgetCategory_Aleph,$I35),""))))) / AD$6 * AD$7, 0), 0)</f>
        <v>0</v>
      </c>
      <c r="AE35" s="166">
        <f t="array" ref="AE35">IFERROR(IF(ROW()-16&lt;NoRowsBudget, IF($J35="Profit Margin",SUM(AE$16:AE34)*ProfitMargin,IF($J35="VAT",SUM(AE$16:AE34)*VAT,IF(Budget_period="Monthly",SUMIFS(INDIRECT(AE$8),DetailBudgetWPs_Aleph,IF($J35 = "No Work Package", "", $J35),DetailBudgetCategory_Aleph,$I35),IF(Budget_period="Quarterly",SUMIFS(INDIRECT(AE$9),DetailBudgetWPs_Aleph,IF($J35 = "No Work Package", "", $J35),DetailBudgetCategory_Aleph,$I35),IF(Budget_period="Annually",SUMIFS(INDIRECT(AE$10),DetailBudgetWPs_Aleph,IF($J35 = "No Work Package", "", $J35),DetailBudgetCategory_Aleph,$I35),""))))) / AE$6 * AE$7, 0), 0)</f>
        <v>0</v>
      </c>
      <c r="AF35" s="166">
        <f t="array" ref="AF35">IFERROR(IF(ROW()-16&lt;NoRowsBudget, IF($J35="Profit Margin",SUM(AF$16:AF34)*ProfitMargin,IF($J35="VAT",SUM(AF$16:AF34)*VAT,IF(Budget_period="Monthly",SUMIFS(INDIRECT(AF$8),DetailBudgetWPs_Aleph,IF($J35 = "No Work Package", "", $J35),DetailBudgetCategory_Aleph,$I35),IF(Budget_period="Quarterly",SUMIFS(INDIRECT(AF$9),DetailBudgetWPs_Aleph,IF($J35 = "No Work Package", "", $J35),DetailBudgetCategory_Aleph,$I35),IF(Budget_period="Annually",SUMIFS(INDIRECT(AF$10),DetailBudgetWPs_Aleph,IF($J35 = "No Work Package", "", $J35),DetailBudgetCategory_Aleph,$I35),""))))) / AF$6 * AF$7, 0), 0)</f>
        <v>0</v>
      </c>
      <c r="AG35" s="166">
        <f t="array" ref="AG35">IFERROR(IF(ROW()-16&lt;NoRowsBudget, IF($J35="Profit Margin",SUM(AG$16:AG34)*ProfitMargin,IF($J35="VAT",SUM(AG$16:AG34)*VAT,IF(Budget_period="Monthly",SUMIFS(INDIRECT(AG$8),DetailBudgetWPs_Aleph,IF($J35 = "No Work Package", "", $J35),DetailBudgetCategory_Aleph,$I35),IF(Budget_period="Quarterly",SUMIFS(INDIRECT(AG$9),DetailBudgetWPs_Aleph,IF($J35 = "No Work Package", "", $J35),DetailBudgetCategory_Aleph,$I35),IF(Budget_period="Annually",SUMIFS(INDIRECT(AG$10),DetailBudgetWPs_Aleph,IF($J35 = "No Work Package", "", $J35),DetailBudgetCategory_Aleph,$I35),""))))) / AG$6 * AG$7, 0), 0)</f>
        <v>0</v>
      </c>
      <c r="AH35" s="166">
        <f t="array" ref="AH35">IFERROR(IF(ROW()-16&lt;NoRowsBudget, IF($J35="Profit Margin",SUM(AH$16:AH34)*ProfitMargin,IF($J35="VAT",SUM(AH$16:AH34)*VAT,IF(Budget_period="Monthly",SUMIFS(INDIRECT(AH$8),DetailBudgetWPs_Aleph,IF($J35 = "No Work Package", "", $J35),DetailBudgetCategory_Aleph,$I35),IF(Budget_period="Quarterly",SUMIFS(INDIRECT(AH$9),DetailBudgetWPs_Aleph,IF($J35 = "No Work Package", "", $J35),DetailBudgetCategory_Aleph,$I35),IF(Budget_period="Annually",SUMIFS(INDIRECT(AH$10),DetailBudgetWPs_Aleph,IF($J35 = "No Work Package", "", $J35),DetailBudgetCategory_Aleph,$I35),""))))) / AH$6 * AH$7, 0), 0)</f>
        <v>0</v>
      </c>
      <c r="AI35" s="166">
        <f t="array" ref="AI35">IFERROR(IF(ROW()-16&lt;NoRowsBudget, IF($J35="Profit Margin",SUM(AI$16:AI34)*ProfitMargin,IF($J35="VAT",SUM(AI$16:AI34)*VAT,IF(Budget_period="Monthly",SUMIFS(INDIRECT(AI$8),DetailBudgetWPs_Aleph,IF($J35 = "No Work Package", "", $J35),DetailBudgetCategory_Aleph,$I35),IF(Budget_period="Quarterly",SUMIFS(INDIRECT(AI$9),DetailBudgetWPs_Aleph,IF($J35 = "No Work Package", "", $J35),DetailBudgetCategory_Aleph,$I35),IF(Budget_period="Annually",SUMIFS(INDIRECT(AI$10),DetailBudgetWPs_Aleph,IF($J35 = "No Work Package", "", $J35),DetailBudgetCategory_Aleph,$I35),""))))) / AI$6 * AI$7, 0), 0)</f>
        <v>0</v>
      </c>
      <c r="AJ35" s="166">
        <f t="array" ref="AJ35">IFERROR(IF(ROW()-16&lt;NoRowsBudget, IF($J35="Profit Margin",SUM(AJ$16:AJ34)*ProfitMargin,IF($J35="VAT",SUM(AJ$16:AJ34)*VAT,IF(Budget_period="Monthly",SUMIFS(INDIRECT(AJ$8),DetailBudgetWPs_Aleph,IF($J35 = "No Work Package", "", $J35),DetailBudgetCategory_Aleph,$I35),IF(Budget_period="Quarterly",SUMIFS(INDIRECT(AJ$9),DetailBudgetWPs_Aleph,IF($J35 = "No Work Package", "", $J35),DetailBudgetCategory_Aleph,$I35),IF(Budget_period="Annually",SUMIFS(INDIRECT(AJ$10),DetailBudgetWPs_Aleph,IF($J35 = "No Work Package", "", $J35),DetailBudgetCategory_Aleph,$I35),""))))) / AJ$6 * AJ$7, 0), 0)</f>
        <v>0</v>
      </c>
      <c r="AK35" s="166">
        <f t="array" ref="AK35">IFERROR(IF(ROW()-16&lt;NoRowsBudget, IF($J35="Profit Margin",SUM(AK$16:AK34)*ProfitMargin,IF($J35="VAT",SUM(AK$16:AK34)*VAT,IF(Budget_period="Monthly",SUMIFS(INDIRECT(AK$8),DetailBudgetWPs_Aleph,IF($J35 = "No Work Package", "", $J35),DetailBudgetCategory_Aleph,$I35),IF(Budget_period="Quarterly",SUMIFS(INDIRECT(AK$9),DetailBudgetWPs_Aleph,IF($J35 = "No Work Package", "", $J35),DetailBudgetCategory_Aleph,$I35),IF(Budget_period="Annually",SUMIFS(INDIRECT(AK$10),DetailBudgetWPs_Aleph,IF($J35 = "No Work Package", "", $J35),DetailBudgetCategory_Aleph,$I35),""))))) / AK$6 * AK$7, 0), 0)</f>
        <v>0</v>
      </c>
      <c r="AL35" s="166">
        <f t="array" ref="AL35">IFERROR(IF(ROW()-16&lt;NoRowsBudget, IF($J35="Profit Margin",SUM(AL$16:AL34)*ProfitMargin,IF($J35="VAT",SUM(AL$16:AL34)*VAT,IF(Budget_period="Monthly",SUMIFS(INDIRECT(AL$8),DetailBudgetWPs_Aleph,IF($J35 = "No Work Package", "", $J35),DetailBudgetCategory_Aleph,$I35),IF(Budget_period="Quarterly",SUMIFS(INDIRECT(AL$9),DetailBudgetWPs_Aleph,IF($J35 = "No Work Package", "", $J35),DetailBudgetCategory_Aleph,$I35),IF(Budget_period="Annually",SUMIFS(INDIRECT(AL$10),DetailBudgetWPs_Aleph,IF($J35 = "No Work Package", "", $J35),DetailBudgetCategory_Aleph,$I35),""))))) / AL$6 * AL$7, 0), 0)</f>
        <v>0</v>
      </c>
      <c r="AM35" s="166">
        <f t="array" ref="AM35">IFERROR(IF(ROW()-16&lt;NoRowsBudget, IF($J35="Profit Margin",SUM(AM$16:AM34)*ProfitMargin,IF($J35="VAT",SUM(AM$16:AM34)*VAT,IF(Budget_period="Monthly",SUMIFS(INDIRECT(AM$8),DetailBudgetWPs_Aleph,IF($J35 = "No Work Package", "", $J35),DetailBudgetCategory_Aleph,$I35),IF(Budget_period="Quarterly",SUMIFS(INDIRECT(AM$9),DetailBudgetWPs_Aleph,IF($J35 = "No Work Package", "", $J35),DetailBudgetCategory_Aleph,$I35),IF(Budget_period="Annually",SUMIFS(INDIRECT(AM$10),DetailBudgetWPs_Aleph,IF($J35 = "No Work Package", "", $J35),DetailBudgetCategory_Aleph,$I35),""))))) / AM$6 * AM$7, 0), 0)</f>
        <v>0</v>
      </c>
      <c r="AN35" s="166">
        <f t="array" ref="AN35">IFERROR(IF(ROW()-16&lt;NoRowsBudget, IF($J35="Profit Margin",SUM(AN$16:AN34)*ProfitMargin,IF($J35="VAT",SUM(AN$16:AN34)*VAT,IF(Budget_period="Monthly",SUMIFS(INDIRECT(AN$8),DetailBudgetWPs_Aleph,IF($J35 = "No Work Package", "", $J35),DetailBudgetCategory_Aleph,$I35),IF(Budget_period="Quarterly",SUMIFS(INDIRECT(AN$9),DetailBudgetWPs_Aleph,IF($J35 = "No Work Package", "", $J35),DetailBudgetCategory_Aleph,$I35),IF(Budget_period="Annually",SUMIFS(INDIRECT(AN$10),DetailBudgetWPs_Aleph,IF($J35 = "No Work Package", "", $J35),DetailBudgetCategory_Aleph,$I35),""))))) / AN$6 * AN$7, 0), 0)</f>
        <v>0</v>
      </c>
      <c r="AO35" s="166">
        <f t="array" ref="AO35">IFERROR(IF(ROW()-16&lt;NoRowsBudget, IF($J35="Profit Margin",SUM(AO$16:AO34)*ProfitMargin,IF($J35="VAT",SUM(AO$16:AO34)*VAT,IF(Budget_period="Monthly",SUMIFS(INDIRECT(AO$8),DetailBudgetWPs_Aleph,IF($J35 = "No Work Package", "", $J35),DetailBudgetCategory_Aleph,$I35),IF(Budget_period="Quarterly",SUMIFS(INDIRECT(AO$9),DetailBudgetWPs_Aleph,IF($J35 = "No Work Package", "", $J35),DetailBudgetCategory_Aleph,$I35),IF(Budget_period="Annually",SUMIFS(INDIRECT(AO$10),DetailBudgetWPs_Aleph,IF($J35 = "No Work Package", "", $J35),DetailBudgetCategory_Aleph,$I35),""))))) / AO$6 * AO$7, 0), 0)</f>
        <v>0</v>
      </c>
      <c r="AP35" s="166">
        <f t="array" ref="AP35">IFERROR(IF(ROW()-16&lt;NoRowsBudget, IF($J35="Profit Margin",SUM(AP$16:AP34)*ProfitMargin,IF($J35="VAT",SUM(AP$16:AP34)*VAT,IF(Budget_period="Monthly",SUMIFS(INDIRECT(AP$8),DetailBudgetWPs_Aleph,IF($J35 = "No Work Package", "", $J35),DetailBudgetCategory_Aleph,$I35),IF(Budget_period="Quarterly",SUMIFS(INDIRECT(AP$9),DetailBudgetWPs_Aleph,IF($J35 = "No Work Package", "", $J35),DetailBudgetCategory_Aleph,$I35),IF(Budget_period="Annually",SUMIFS(INDIRECT(AP$10),DetailBudgetWPs_Aleph,IF($J35 = "No Work Package", "", $J35),DetailBudgetCategory_Aleph,$I35),""))))) / AP$6 * AP$7, 0), 0)</f>
        <v>0</v>
      </c>
      <c r="AQ35" s="166">
        <f t="array" ref="AQ35">IFERROR(IF(ROW()-16&lt;NoRowsBudget, IF($J35="Profit Margin",SUM(AQ$16:AQ34)*ProfitMargin,IF($J35="VAT",SUM(AQ$16:AQ34)*VAT,IF(Budget_period="Monthly",SUMIFS(INDIRECT(AQ$8),DetailBudgetWPs_Aleph,IF($J35 = "No Work Package", "", $J35),DetailBudgetCategory_Aleph,$I35),IF(Budget_period="Quarterly",SUMIFS(INDIRECT(AQ$9),DetailBudgetWPs_Aleph,IF($J35 = "No Work Package", "", $J35),DetailBudgetCategory_Aleph,$I35),IF(Budget_period="Annually",SUMIFS(INDIRECT(AQ$10),DetailBudgetWPs_Aleph,IF($J35 = "No Work Package", "", $J35),DetailBudgetCategory_Aleph,$I35),""))))) / AQ$6 * AQ$7, 0), 0)</f>
        <v>0</v>
      </c>
      <c r="AR35" s="166">
        <f t="array" ref="AR35">IFERROR(IF(ROW()-16&lt;NoRowsBudget, IF($J35="Profit Margin",SUM(AR$16:AR34)*ProfitMargin,IF($J35="VAT",SUM(AR$16:AR34)*VAT,IF(Budget_period="Monthly",SUMIFS(INDIRECT(AR$8),DetailBudgetWPs_Aleph,IF($J35 = "No Work Package", "", $J35),DetailBudgetCategory_Aleph,$I35),IF(Budget_period="Quarterly",SUMIFS(INDIRECT(AR$9),DetailBudgetWPs_Aleph,IF($J35 = "No Work Package", "", $J35),DetailBudgetCategory_Aleph,$I35),IF(Budget_period="Annually",SUMIFS(INDIRECT(AR$10),DetailBudgetWPs_Aleph,IF($J35 = "No Work Package", "", $J35),DetailBudgetCategory_Aleph,$I35),""))))) / AR$6 * AR$7, 0), 0)</f>
        <v>0</v>
      </c>
      <c r="AS35" s="166">
        <f t="array" ref="AS35">IFERROR(IF(ROW()-16&lt;NoRowsBudget, IF($J35="Profit Margin",SUM(AS$16:AS34)*ProfitMargin,IF($J35="VAT",SUM(AS$16:AS34)*VAT,IF(Budget_period="Monthly",SUMIFS(INDIRECT(AS$8),DetailBudgetWPs_Aleph,IF($J35 = "No Work Package", "", $J35),DetailBudgetCategory_Aleph,$I35),IF(Budget_period="Quarterly",SUMIFS(INDIRECT(AS$9),DetailBudgetWPs_Aleph,IF($J35 = "No Work Package", "", $J35),DetailBudgetCategory_Aleph,$I35),IF(Budget_period="Annually",SUMIFS(INDIRECT(AS$10),DetailBudgetWPs_Aleph,IF($J35 = "No Work Package", "", $J35),DetailBudgetCategory_Aleph,$I35),""))))) / AS$6 * AS$7, 0), 0)</f>
        <v>0</v>
      </c>
      <c r="AT35" s="166">
        <f t="array" ref="AT35">IFERROR(IF(ROW()-16&lt;NoRowsBudget, IF($J35="Profit Margin",SUM(AT$16:AT34)*ProfitMargin,IF($J35="VAT",SUM(AT$16:AT34)*VAT,IF(Budget_period="Monthly",SUMIFS(INDIRECT(AT$8),DetailBudgetWPs_Aleph,IF($J35 = "No Work Package", "", $J35),DetailBudgetCategory_Aleph,$I35),IF(Budget_period="Quarterly",SUMIFS(INDIRECT(AT$9),DetailBudgetWPs_Aleph,IF($J35 = "No Work Package", "", $J35),DetailBudgetCategory_Aleph,$I35),IF(Budget_period="Annually",SUMIFS(INDIRECT(AT$10),DetailBudgetWPs_Aleph,IF($J35 = "No Work Package", "", $J35),DetailBudgetCategory_Aleph,$I35),""))))) / AT$6 * AT$7, 0), 0)</f>
        <v>0</v>
      </c>
      <c r="AU35" s="166">
        <f t="array" ref="AU35">IFERROR(IF(ROW()-16&lt;NoRowsBudget, IF($J35="Profit Margin",SUM(AU$16:AU34)*ProfitMargin,IF($J35="VAT",SUM(AU$16:AU34)*VAT,IF(Budget_period="Monthly",SUMIFS(INDIRECT(AU$8),DetailBudgetWPs_Aleph,IF($J35 = "No Work Package", "", $J35),DetailBudgetCategory_Aleph,$I35),IF(Budget_period="Quarterly",SUMIFS(INDIRECT(AU$9),DetailBudgetWPs_Aleph,IF($J35 = "No Work Package", "", $J35),DetailBudgetCategory_Aleph,$I35),IF(Budget_period="Annually",SUMIFS(INDIRECT(AU$10),DetailBudgetWPs_Aleph,IF($J35 = "No Work Package", "", $J35),DetailBudgetCategory_Aleph,$I35),""))))) / AU$6 * AU$7, 0), 0)</f>
        <v>0</v>
      </c>
      <c r="AV35" s="166">
        <f t="array" ref="AV35">IFERROR(IF(ROW()-16&lt;NoRowsBudget, IF($J35="Profit Margin",SUM(AV$16:AV34)*ProfitMargin,IF($J35="VAT",SUM(AV$16:AV34)*VAT,IF(Budget_period="Monthly",SUMIFS(INDIRECT(AV$8),DetailBudgetWPs_Aleph,IF($J35 = "No Work Package", "", $J35),DetailBudgetCategory_Aleph,$I35),IF(Budget_period="Quarterly",SUMIFS(INDIRECT(AV$9),DetailBudgetWPs_Aleph,IF($J35 = "No Work Package", "", $J35),DetailBudgetCategory_Aleph,$I35),IF(Budget_period="Annually",SUMIFS(INDIRECT(AV$10),DetailBudgetWPs_Aleph,IF($J35 = "No Work Package", "", $J35),DetailBudgetCategory_Aleph,$I35),""))))) / AV$6 * AV$7, 0), 0)</f>
        <v>0</v>
      </c>
      <c r="AW35" s="166">
        <f t="array" ref="AW35">IFERROR(IF(ROW()-16&lt;NoRowsBudget, IF($J35="Profit Margin",SUM(AW$16:AW34)*ProfitMargin,IF($J35="VAT",SUM(AW$16:AW34)*VAT,IF(Budget_period="Monthly",SUMIFS(INDIRECT(AW$8),DetailBudgetWPs_Aleph,IF($J35 = "No Work Package", "", $J35),DetailBudgetCategory_Aleph,$I35),IF(Budget_period="Quarterly",SUMIFS(INDIRECT(AW$9),DetailBudgetWPs_Aleph,IF($J35 = "No Work Package", "", $J35),DetailBudgetCategory_Aleph,$I35),IF(Budget_period="Annually",SUMIFS(INDIRECT(AW$10),DetailBudgetWPs_Aleph,IF($J35 = "No Work Package", "", $J35),DetailBudgetCategory_Aleph,$I35),""))))) / AW$6 * AW$7, 0), 0)</f>
        <v>0</v>
      </c>
      <c r="AX35" s="166">
        <f t="array" ref="AX35">IFERROR(IF(ROW()-16&lt;NoRowsBudget, IF($J35="Profit Margin",SUM(AX$16:AX34)*ProfitMargin,IF($J35="VAT",SUM(AX$16:AX34)*VAT,IF(Budget_period="Monthly",SUMIFS(INDIRECT(AX$8),DetailBudgetWPs_Aleph,IF($J35 = "No Work Package", "", $J35),DetailBudgetCategory_Aleph,$I35),IF(Budget_period="Quarterly",SUMIFS(INDIRECT(AX$9),DetailBudgetWPs_Aleph,IF($J35 = "No Work Package", "", $J35),DetailBudgetCategory_Aleph,$I35),IF(Budget_period="Annually",SUMIFS(INDIRECT(AX$10),DetailBudgetWPs_Aleph,IF($J35 = "No Work Package", "", $J35),DetailBudgetCategory_Aleph,$I35),""))))) / AX$6 * AX$7, 0), 0)</f>
        <v>0</v>
      </c>
      <c r="AY35" s="166">
        <f t="array" ref="AY35">IFERROR(IF(ROW()-16&lt;NoRowsBudget, IF($J35="Profit Margin",SUM(AY$16:AY34)*ProfitMargin,IF($J35="VAT",SUM(AY$16:AY34)*VAT,IF(Budget_period="Monthly",SUMIFS(INDIRECT(AY$8),DetailBudgetWPs_Aleph,IF($J35 = "No Work Package", "", $J35),DetailBudgetCategory_Aleph,$I35),IF(Budget_period="Quarterly",SUMIFS(INDIRECT(AY$9),DetailBudgetWPs_Aleph,IF($J35 = "No Work Package", "", $J35),DetailBudgetCategory_Aleph,$I35),IF(Budget_period="Annually",SUMIFS(INDIRECT(AY$10),DetailBudgetWPs_Aleph,IF($J35 = "No Work Package", "", $J35),DetailBudgetCategory_Aleph,$I35),""))))) / AY$6 * AY$7, 0), 0)</f>
        <v>0</v>
      </c>
      <c r="AZ35" s="166">
        <f t="array" ref="AZ35">IFERROR(IF(ROW()-16&lt;NoRowsBudget, IF($J35="Profit Margin",SUM(AZ$16:AZ34)*ProfitMargin,IF($J35="VAT",SUM(AZ$16:AZ34)*VAT,IF(Budget_period="Monthly",SUMIFS(INDIRECT(AZ$8),DetailBudgetWPs_Aleph,IF($J35 = "No Work Package", "", $J35),DetailBudgetCategory_Aleph,$I35),IF(Budget_period="Quarterly",SUMIFS(INDIRECT(AZ$9),DetailBudgetWPs_Aleph,IF($J35 = "No Work Package", "", $J35),DetailBudgetCategory_Aleph,$I35),IF(Budget_period="Annually",SUMIFS(INDIRECT(AZ$10),DetailBudgetWPs_Aleph,IF($J35 = "No Work Package", "", $J35),DetailBudgetCategory_Aleph,$I35),""))))) / AZ$6 * AZ$7, 0), 0)</f>
        <v>0</v>
      </c>
      <c r="BA35" s="166">
        <f t="array" ref="BA35">IFERROR(IF(ROW()-16&lt;NoRowsBudget, IF($J35="Profit Margin",SUM(BA$16:BA34)*ProfitMargin,IF($J35="VAT",SUM(BA$16:BA34)*VAT,IF(Budget_period="Monthly",SUMIFS(INDIRECT(BA$8),DetailBudgetWPs_Aleph,IF($J35 = "No Work Package", "", $J35),DetailBudgetCategory_Aleph,$I35),IF(Budget_period="Quarterly",SUMIFS(INDIRECT(BA$9),DetailBudgetWPs_Aleph,IF($J35 = "No Work Package", "", $J35),DetailBudgetCategory_Aleph,$I35),IF(Budget_period="Annually",SUMIFS(INDIRECT(BA$10),DetailBudgetWPs_Aleph,IF($J35 = "No Work Package", "", $J35),DetailBudgetCategory_Aleph,$I35),""))))) / BA$6 * BA$7, 0), 0)</f>
        <v>0</v>
      </c>
      <c r="BB35" s="166">
        <f t="array" ref="BB35">IFERROR(IF(ROW()-16&lt;NoRowsBudget, IF($J35="Profit Margin",SUM(BB$16:BB34)*ProfitMargin,IF($J35="VAT",SUM(BB$16:BB34)*VAT,IF(Budget_period="Monthly",SUMIFS(INDIRECT(BB$8),DetailBudgetWPs_Aleph,IF($J35 = "No Work Package", "", $J35),DetailBudgetCategory_Aleph,$I35),IF(Budget_period="Quarterly",SUMIFS(INDIRECT(BB$9),DetailBudgetWPs_Aleph,IF($J35 = "No Work Package", "", $J35),DetailBudgetCategory_Aleph,$I35),IF(Budget_period="Annually",SUMIFS(INDIRECT(BB$10),DetailBudgetWPs_Aleph,IF($J35 = "No Work Package", "", $J35),DetailBudgetCategory_Aleph,$I35),""))))) / BB$6 * BB$7, 0), 0)</f>
        <v>0</v>
      </c>
      <c r="BC35" s="166">
        <f t="array" ref="BC35">IFERROR(IF(ROW()-16&lt;NoRowsBudget, IF($J35="Profit Margin",SUM(BC$16:BC34)*ProfitMargin,IF($J35="VAT",SUM(BC$16:BC34)*VAT,IF(Budget_period="Monthly",SUMIFS(INDIRECT(BC$8),DetailBudgetWPs_Aleph,IF($J35 = "No Work Package", "", $J35),DetailBudgetCategory_Aleph,$I35),IF(Budget_period="Quarterly",SUMIFS(INDIRECT(BC$9),DetailBudgetWPs_Aleph,IF($J35 = "No Work Package", "", $J35),DetailBudgetCategory_Aleph,$I35),IF(Budget_period="Annually",SUMIFS(INDIRECT(BC$10),DetailBudgetWPs_Aleph,IF($J35 = "No Work Package", "", $J35),DetailBudgetCategory_Aleph,$I35),""))))) / BC$6 * BC$7, 0), 0)</f>
        <v>0</v>
      </c>
      <c r="BD35" s="166">
        <f t="array" ref="BD35">IFERROR(IF(ROW()-16&lt;NoRowsBudget, IF($J35="Profit Margin",SUM(BD$16:BD34)*ProfitMargin,IF($J35="VAT",SUM(BD$16:BD34)*VAT,IF(Budget_period="Monthly",SUMIFS(INDIRECT(BD$8),DetailBudgetWPs_Aleph,IF($J35 = "No Work Package", "", $J35),DetailBudgetCategory_Aleph,$I35),IF(Budget_period="Quarterly",SUMIFS(INDIRECT(BD$9),DetailBudgetWPs_Aleph,IF($J35 = "No Work Package", "", $J35),DetailBudgetCategory_Aleph,$I35),IF(Budget_period="Annually",SUMIFS(INDIRECT(BD$10),DetailBudgetWPs_Aleph,IF($J35 = "No Work Package", "", $J35),DetailBudgetCategory_Aleph,$I35),""))))) / BD$6 * BD$7, 0), 0)</f>
        <v>0</v>
      </c>
      <c r="BE35" s="166">
        <f t="array" ref="BE35">IFERROR(IF(ROW()-16&lt;NoRowsBudget, IF($J35="Profit Margin",SUM(BE$16:BE34)*ProfitMargin,IF($J35="VAT",SUM(BE$16:BE34)*VAT,IF(Budget_period="Monthly",SUMIFS(INDIRECT(BE$8),DetailBudgetWPs_Aleph,IF($J35 = "No Work Package", "", $J35),DetailBudgetCategory_Aleph,$I35),IF(Budget_period="Quarterly",SUMIFS(INDIRECT(BE$9),DetailBudgetWPs_Aleph,IF($J35 = "No Work Package", "", $J35),DetailBudgetCategory_Aleph,$I35),IF(Budget_period="Annually",SUMIFS(INDIRECT(BE$10),DetailBudgetWPs_Aleph,IF($J35 = "No Work Package", "", $J35),DetailBudgetCategory_Aleph,$I35),""))))) / BE$6 * BE$7, 0), 0)</f>
        <v>0</v>
      </c>
      <c r="BF35" s="166">
        <f t="array" ref="BF35">IFERROR(IF(ROW()-16&lt;NoRowsBudget, IF($J35="Profit Margin",SUM(BF$16:BF34)*ProfitMargin,IF($J35="VAT",SUM(BF$16:BF34)*VAT,IF(Budget_period="Monthly",SUMIFS(INDIRECT(BF$8),DetailBudgetWPs_Aleph,IF($J35 = "No Work Package", "", $J35),DetailBudgetCategory_Aleph,$I35),IF(Budget_period="Quarterly",SUMIFS(INDIRECT(BF$9),DetailBudgetWPs_Aleph,IF($J35 = "No Work Package", "", $J35),DetailBudgetCategory_Aleph,$I35),IF(Budget_period="Annually",SUMIFS(INDIRECT(BF$10),DetailBudgetWPs_Aleph,IF($J35 = "No Work Package", "", $J35),DetailBudgetCategory_Aleph,$I35),""))))) / BF$6 * BF$7, 0), 0)</f>
        <v>0</v>
      </c>
      <c r="BG35" s="166">
        <f t="array" ref="BG35">IFERROR(IF(ROW()-16&lt;NoRowsBudget, IF($J35="Profit Margin",SUM(BG$16:BG34)*ProfitMargin,IF($J35="VAT",SUM(BG$16:BG34)*VAT,IF(Budget_period="Monthly",SUMIFS(INDIRECT(BG$8),DetailBudgetWPs_Aleph,IF($J35 = "No Work Package", "", $J35),DetailBudgetCategory_Aleph,$I35),IF(Budget_period="Quarterly",SUMIFS(INDIRECT(BG$9),DetailBudgetWPs_Aleph,IF($J35 = "No Work Package", "", $J35),DetailBudgetCategory_Aleph,$I35),IF(Budget_period="Annually",SUMIFS(INDIRECT(BG$10),DetailBudgetWPs_Aleph,IF($J35 = "No Work Package", "", $J35),DetailBudgetCategory_Aleph,$I35),""))))) / BG$6 * BG$7, 0), 0)</f>
        <v>0</v>
      </c>
      <c r="BH35" s="166">
        <f t="array" ref="BH35">IFERROR(IF(ROW()-16&lt;NoRowsBudget, IF($J35="Profit Margin",SUM(BH$16:BH34)*ProfitMargin,IF($J35="VAT",SUM(BH$16:BH34)*VAT,IF(Budget_period="Monthly",SUMIFS(INDIRECT(BH$8),DetailBudgetWPs_Aleph,IF($J35 = "No Work Package", "", $J35),DetailBudgetCategory_Aleph,$I35),IF(Budget_period="Quarterly",SUMIFS(INDIRECT(BH$9),DetailBudgetWPs_Aleph,IF($J35 = "No Work Package", "", $J35),DetailBudgetCategory_Aleph,$I35),IF(Budget_period="Annually",SUMIFS(INDIRECT(BH$10),DetailBudgetWPs_Aleph,IF($J35 = "No Work Package", "", $J35),DetailBudgetCategory_Aleph,$I35),""))))) / BH$6 * BH$7, 0), 0)</f>
        <v>0</v>
      </c>
      <c r="BI35" s="166">
        <f t="array" ref="BI35">IFERROR(IF(ROW()-16&lt;NoRowsBudget, IF($J35="Profit Margin",SUM(BI$16:BI34)*ProfitMargin,IF($J35="VAT",SUM(BI$16:BI34)*VAT,IF(Budget_period="Monthly",SUMIFS(INDIRECT(BI$8),DetailBudgetWPs_Aleph,IF($J35 = "No Work Package", "", $J35),DetailBudgetCategory_Aleph,$I35),IF(Budget_period="Quarterly",SUMIFS(INDIRECT(BI$9),DetailBudgetWPs_Aleph,IF($J35 = "No Work Package", "", $J35),DetailBudgetCategory_Aleph,$I35),IF(Budget_period="Annually",SUMIFS(INDIRECT(BI$10),DetailBudgetWPs_Aleph,IF($J35 = "No Work Package", "", $J35),DetailBudgetCategory_Aleph,$I35),""))))) / BI$6 * BI$7, 0), 0)</f>
        <v>0</v>
      </c>
      <c r="BJ35" s="166">
        <f t="array" ref="BJ35">IFERROR(IF(ROW()-16&lt;NoRowsBudget, IF($J35="Profit Margin",SUM(BJ$16:BJ34)*ProfitMargin,IF($J35="VAT",SUM(BJ$16:BJ34)*VAT,IF(Budget_period="Monthly",SUMIFS(INDIRECT(BJ$8),DetailBudgetWPs_Aleph,IF($J35 = "No Work Package", "", $J35),DetailBudgetCategory_Aleph,$I35),IF(Budget_period="Quarterly",SUMIFS(INDIRECT(BJ$9),DetailBudgetWPs_Aleph,IF($J35 = "No Work Package", "", $J35),DetailBudgetCategory_Aleph,$I35),IF(Budget_period="Annually",SUMIFS(INDIRECT(BJ$10),DetailBudgetWPs_Aleph,IF($J35 = "No Work Package", "", $J35),DetailBudgetCategory_Aleph,$I35),""))))) / BJ$6 * BJ$7, 0), 0)</f>
        <v>0</v>
      </c>
      <c r="BK35" s="166">
        <f t="array" ref="BK35">IFERROR(IF(ROW()-16&lt;NoRowsBudget, IF($J35="Profit Margin",SUM(BK$16:BK34)*ProfitMargin,IF($J35="VAT",SUM(BK$16:BK34)*VAT,IF(Budget_period="Monthly",SUMIFS(INDIRECT(BK$8),DetailBudgetWPs_Aleph,IF($J35 = "No Work Package", "", $J35),DetailBudgetCategory_Aleph,$I35),IF(Budget_period="Quarterly",SUMIFS(INDIRECT(BK$9),DetailBudgetWPs_Aleph,IF($J35 = "No Work Package", "", $J35),DetailBudgetCategory_Aleph,$I35),IF(Budget_period="Annually",SUMIFS(INDIRECT(BK$10),DetailBudgetWPs_Aleph,IF($J35 = "No Work Package", "", $J35),DetailBudgetCategory_Aleph,$I35),""))))) / BK$6 * BK$7, 0), 0)</f>
        <v>0</v>
      </c>
      <c r="BL35" s="166">
        <f t="array" ref="BL35">IFERROR(IF(ROW()-16&lt;NoRowsBudget, IF($J35="Profit Margin",SUM(BL$16:BL34)*ProfitMargin,IF($J35="VAT",SUM(BL$16:BL34)*VAT,IF(Budget_period="Monthly",SUMIFS(INDIRECT(BL$8),DetailBudgetWPs_Aleph,IF($J35 = "No Work Package", "", $J35),DetailBudgetCategory_Aleph,$I35),IF(Budget_period="Quarterly",SUMIFS(INDIRECT(BL$9),DetailBudgetWPs_Aleph,IF($J35 = "No Work Package", "", $J35),DetailBudgetCategory_Aleph,$I35),IF(Budget_period="Annually",SUMIFS(INDIRECT(BL$10),DetailBudgetWPs_Aleph,IF($J35 = "No Work Package", "", $J35),DetailBudgetCategory_Aleph,$I35),""))))) / BL$6 * BL$7, 0), 0)</f>
        <v>0</v>
      </c>
      <c r="BM35" s="166">
        <f t="array" ref="BM35">IFERROR(IF(ROW()-16&lt;NoRowsBudget, IF($J35="Profit Margin",SUM(BM$16:BM34)*ProfitMargin,IF($J35="VAT",SUM(BM$16:BM34)*VAT,IF(Budget_period="Monthly",SUMIFS(INDIRECT(BM$8),DetailBudgetWPs_Aleph,IF($J35 = "No Work Package", "", $J35),DetailBudgetCategory_Aleph,$I35),IF(Budget_period="Quarterly",SUMIFS(INDIRECT(BM$9),DetailBudgetWPs_Aleph,IF($J35 = "No Work Package", "", $J35),DetailBudgetCategory_Aleph,$I35),IF(Budget_period="Annually",SUMIFS(INDIRECT(BM$10),DetailBudgetWPs_Aleph,IF($J35 = "No Work Package", "", $J35),DetailBudgetCategory_Aleph,$I35),""))))) / BM$6 * BM$7, 0), 0)</f>
        <v>0</v>
      </c>
      <c r="BN35" s="166">
        <f t="array" ref="BN35">IFERROR(IF(ROW()-16&lt;NoRowsBudget, IF($J35="Profit Margin",SUM(BN$16:BN34)*ProfitMargin,IF($J35="VAT",SUM(BN$16:BN34)*VAT,IF(Budget_period="Monthly",SUMIFS(INDIRECT(BN$8),DetailBudgetWPs_Aleph,IF($J35 = "No Work Package", "", $J35),DetailBudgetCategory_Aleph,$I35),IF(Budget_period="Quarterly",SUMIFS(INDIRECT(BN$9),DetailBudgetWPs_Aleph,IF($J35 = "No Work Package", "", $J35),DetailBudgetCategory_Aleph,$I35),IF(Budget_period="Annually",SUMIFS(INDIRECT(BN$10),DetailBudgetWPs_Aleph,IF($J35 = "No Work Package", "", $J35),DetailBudgetCategory_Aleph,$I35),""))))) / BN$6 * BN$7, 0), 0)</f>
        <v>0</v>
      </c>
      <c r="BO35" s="166">
        <f t="array" ref="BO35">IFERROR(IF(ROW()-16&lt;NoRowsBudget, IF($J35="Profit Margin",SUM(BO$16:BO34)*ProfitMargin,IF($J35="VAT",SUM(BO$16:BO34)*VAT,IF(Budget_period="Monthly",SUMIFS(INDIRECT(BO$8),DetailBudgetWPs_Aleph,IF($J35 = "No Work Package", "", $J35),DetailBudgetCategory_Aleph,$I35),IF(Budget_period="Quarterly",SUMIFS(INDIRECT(BO$9),DetailBudgetWPs_Aleph,IF($J35 = "No Work Package", "", $J35),DetailBudgetCategory_Aleph,$I35),IF(Budget_period="Annually",SUMIFS(INDIRECT(BO$10),DetailBudgetWPs_Aleph,IF($J35 = "No Work Package", "", $J35),DetailBudgetCategory_Aleph,$I35),""))))) / BO$6 * BO$7, 0), 0)</f>
        <v>0</v>
      </c>
      <c r="BP35" s="166">
        <f t="array" ref="BP35">IFERROR(IF(ROW()-16&lt;NoRowsBudget, IF($J35="Profit Margin",SUM(BP$16:BP34)*ProfitMargin,IF($J35="VAT",SUM(BP$16:BP34)*VAT,IF(Budget_period="Monthly",SUMIFS(INDIRECT(BP$8),DetailBudgetWPs_Aleph,IF($J35 = "No Work Package", "", $J35),DetailBudgetCategory_Aleph,$I35),IF(Budget_period="Quarterly",SUMIFS(INDIRECT(BP$9),DetailBudgetWPs_Aleph,IF($J35 = "No Work Package", "", $J35),DetailBudgetCategory_Aleph,$I35),IF(Budget_period="Annually",SUMIFS(INDIRECT(BP$10),DetailBudgetWPs_Aleph,IF($J35 = "No Work Package", "", $J35),DetailBudgetCategory_Aleph,$I35),""))))) / BP$6 * BP$7, 0), 0)</f>
        <v>0</v>
      </c>
      <c r="BQ35" s="166">
        <f t="array" ref="BQ35">IFERROR(IF(ROW()-16&lt;NoRowsBudget, IF($J35="Profit Margin",SUM(BQ$16:BQ34)*ProfitMargin,IF($J35="VAT",SUM(BQ$16:BQ34)*VAT,IF(Budget_period="Monthly",SUMIFS(INDIRECT(BQ$8),DetailBudgetWPs_Aleph,IF($J35 = "No Work Package", "", $J35),DetailBudgetCategory_Aleph,$I35),IF(Budget_period="Quarterly",SUMIFS(INDIRECT(BQ$9),DetailBudgetWPs_Aleph,IF($J35 = "No Work Package", "", $J35),DetailBudgetCategory_Aleph,$I35),IF(Budget_period="Annually",SUMIFS(INDIRECT(BQ$10),DetailBudgetWPs_Aleph,IF($J35 = "No Work Package", "", $J35),DetailBudgetCategory_Aleph,$I35),""))))) / BQ$6 * BQ$7, 0), 0)</f>
        <v>0</v>
      </c>
      <c r="BR35" s="166">
        <f t="array" ref="BR35">IFERROR(IF(ROW()-16&lt;NoRowsBudget, IF($J35="Profit Margin",SUM(BR$16:BR34)*ProfitMargin,IF($J35="VAT",SUM(BR$16:BR34)*VAT,IF(Budget_period="Monthly",SUMIFS(INDIRECT(BR$8),DetailBudgetWPs_Aleph,IF($J35 = "No Work Package", "", $J35),DetailBudgetCategory_Aleph,$I35),IF(Budget_period="Quarterly",SUMIFS(INDIRECT(BR$9),DetailBudgetWPs_Aleph,IF($J35 = "No Work Package", "", $J35),DetailBudgetCategory_Aleph,$I35),IF(Budget_period="Annually",SUMIFS(INDIRECT(BR$10),DetailBudgetWPs_Aleph,IF($J35 = "No Work Package", "", $J35),DetailBudgetCategory_Aleph,$I35),""))))) / BR$6 * BR$7, 0), 0)</f>
        <v>0</v>
      </c>
      <c r="BS35" s="166">
        <f t="array" ref="BS35">IFERROR(IF(ROW()-16&lt;NoRowsBudget, IF($J35="Profit Margin",SUM(BS$16:BS34)*ProfitMargin,IF($J35="VAT",SUM(BS$16:BS34)*VAT,IF(Budget_period="Monthly",SUMIFS(INDIRECT(BS$8),DetailBudgetWPs_Aleph,IF($J35 = "No Work Package", "", $J35),DetailBudgetCategory_Aleph,$I35),IF(Budget_period="Quarterly",SUMIFS(INDIRECT(BS$9),DetailBudgetWPs_Aleph,IF($J35 = "No Work Package", "", $J35),DetailBudgetCategory_Aleph,$I35),IF(Budget_period="Annually",SUMIFS(INDIRECT(BS$10),DetailBudgetWPs_Aleph,IF($J35 = "No Work Package", "", $J35),DetailBudgetCategory_Aleph,$I35),""))))) / BS$6 * BS$7, 0), 0)</f>
        <v>0</v>
      </c>
    </row>
    <row r="36" ht="15.75" customHeight="1">
      <c r="A36" s="114"/>
      <c r="B36" s="15" t="str">
        <f>IF(ROW()-16&lt;NoRowsBudget,OrgName,"")</f>
        <v/>
      </c>
      <c r="C36" s="15" t="str">
        <f>IF(ROW()-16&lt;NoRowsBudget,ProjectName,"")</f>
        <v/>
      </c>
      <c r="D36" s="15" t="str">
        <f>IF(ROW()-16&lt;NoRowsBudget,ProjectRef,"")</f>
        <v/>
      </c>
      <c r="E36" s="15" t="str">
        <f>IF(ROW()-16&lt;NoRowsBudget,ApplicationID,"")</f>
        <v/>
      </c>
      <c r="F36" s="15" t="str">
        <f>IF(ROW()-16&lt;NoRowsBudget,Version,"")</f>
        <v/>
      </c>
      <c r="G36" s="164" t="str">
        <f>IF(ROW()-16&lt;NoRowsBudget,StartDate,"")</f>
        <v/>
      </c>
      <c r="H36" s="164" t="str">
        <f>IF(ROW()-16&lt;NoRowsBudget,EndDate,"")</f>
        <v/>
      </c>
      <c r="I36" s="15" t="str">
        <f t="array" ref="I36">IF(ROW()-16&lt;(NoRowsBudget-3),INDEX(CostCategories,CEILING((ROW()-15)/NoWPs,1)),IF(ROW()-16=NoRowsBudget-3,"Overheads",IF(ROW()-16=NoRowsBudget-2,"Profit Margin",IF(ROW()-16=NoRowsBudget-1,"VAT",""))))</f>
        <v/>
      </c>
      <c r="J36" s="15" t="str">
        <f t="array" ref="J36">IF(ROW()-16&lt;NoRowsBudget-3,INDEX(WPUnique,,MOD(ROW()-16,NoWPs)+1),IF(ROW()-16=NoRowsBudget-3,"Overheads",IF(ROW()-16=NoRowsBudget-2,"Profit Margin",IF(ROW()-16=NoRowsBudget-1,"VAT",""))))</f>
        <v/>
      </c>
      <c r="K36" s="172" t="str">
        <f>IFERROR(IF(OR($J36="Indirect Cost",$J36="VAT",$J36="Profit Margin"),"",VLOOKUP(J36,'1. Basic Info'!$B$40:$C$52,2,FALSE)),BudgetExport!J36)</f>
        <v/>
      </c>
      <c r="L36" s="166">
        <f t="array" ref="L36">IFERROR(IF(ROW()-16&lt;NoRowsBudget, IF($J36="Profit Margin",SUM(L$16:L35)*ProfitMargin,IF($J36="VAT",SUM(L$16:L35)*VAT,IF(Budget_period="Monthly",SUMIFS(INDIRECT(L$8),DetailBudgetWPs_Aleph,IF($J36 = "No Work Package", "", $J36),DetailBudgetCategory_Aleph,$I36),IF(Budget_period="Quarterly",SUMIFS(INDIRECT(L$9),DetailBudgetWPs_Aleph,IF($J36 = "No Work Package", "", $J36),DetailBudgetCategory_Aleph,$I36),IF(Budget_period="Annually",SUMIFS(INDIRECT(L$10),DetailBudgetWPs_Aleph,IF($J36 = "No Work Package", "", $J36),DetailBudgetCategory_Aleph,$I36),""))))) / L$6 * L$7, 0), 0)</f>
        <v>0</v>
      </c>
      <c r="M36" s="166">
        <f t="array" ref="M36">IFERROR(IF(ROW()-16&lt;NoRowsBudget, IF($J36="Profit Margin",SUM(M$16:M35)*ProfitMargin,IF($J36="VAT",SUM(M$16:M35)*VAT,IF(Budget_period="Monthly",SUMIFS(INDIRECT(M$8),DetailBudgetWPs_Aleph,IF($J36 = "No Work Package", "", $J36),DetailBudgetCategory_Aleph,$I36),IF(Budget_period="Quarterly",SUMIFS(INDIRECT(M$9),DetailBudgetWPs_Aleph,IF($J36 = "No Work Package", "", $J36),DetailBudgetCategory_Aleph,$I36),IF(Budget_period="Annually",SUMIFS(INDIRECT(M$10),DetailBudgetWPs_Aleph,IF($J36 = "No Work Package", "", $J36),DetailBudgetCategory_Aleph,$I36),""))))) / M$6 * M$7, 0), 0)</f>
        <v>0</v>
      </c>
      <c r="N36" s="166">
        <f t="array" ref="N36">IFERROR(IF(ROW()-16&lt;NoRowsBudget, IF($J36="Profit Margin",SUM(N$16:N35)*ProfitMargin,IF($J36="VAT",SUM(N$16:N35)*VAT,IF(Budget_period="Monthly",SUMIFS(INDIRECT(N$8),DetailBudgetWPs_Aleph,IF($J36 = "No Work Package", "", $J36),DetailBudgetCategory_Aleph,$I36),IF(Budget_period="Quarterly",SUMIFS(INDIRECT(N$9),DetailBudgetWPs_Aleph,IF($J36 = "No Work Package", "", $J36),DetailBudgetCategory_Aleph,$I36),IF(Budget_period="Annually",SUMIFS(INDIRECT(N$10),DetailBudgetWPs_Aleph,IF($J36 = "No Work Package", "", $J36),DetailBudgetCategory_Aleph,$I36),""))))) / N$6 * N$7, 0), 0)</f>
        <v>0</v>
      </c>
      <c r="O36" s="166">
        <f t="array" ref="O36">IFERROR(IF(ROW()-16&lt;NoRowsBudget, IF($J36="Profit Margin",SUM(O$16:O35)*ProfitMargin,IF($J36="VAT",SUM(O$16:O35)*VAT,IF(Budget_period="Monthly",SUMIFS(INDIRECT(O$8),DetailBudgetWPs_Aleph,IF($J36 = "No Work Package", "", $J36),DetailBudgetCategory_Aleph,$I36),IF(Budget_period="Quarterly",SUMIFS(INDIRECT(O$9),DetailBudgetWPs_Aleph,IF($J36 = "No Work Package", "", $J36),DetailBudgetCategory_Aleph,$I36),IF(Budget_period="Annually",SUMIFS(INDIRECT(O$10),DetailBudgetWPs_Aleph,IF($J36 = "No Work Package", "", $J36),DetailBudgetCategory_Aleph,$I36),""))))) / O$6 * O$7, 0), 0)</f>
        <v>0</v>
      </c>
      <c r="P36" s="166">
        <f t="array" ref="P36">IFERROR(IF(ROW()-16&lt;NoRowsBudget, IF($J36="Profit Margin",SUM(P$16:P35)*ProfitMargin,IF($J36="VAT",SUM(P$16:P35)*VAT,IF(Budget_period="Monthly",SUMIFS(INDIRECT(P$8),DetailBudgetWPs_Aleph,IF($J36 = "No Work Package", "", $J36),DetailBudgetCategory_Aleph,$I36),IF(Budget_period="Quarterly",SUMIFS(INDIRECT(P$9),DetailBudgetWPs_Aleph,IF($J36 = "No Work Package", "", $J36),DetailBudgetCategory_Aleph,$I36),IF(Budget_period="Annually",SUMIFS(INDIRECT(P$10),DetailBudgetWPs_Aleph,IF($J36 = "No Work Package", "", $J36),DetailBudgetCategory_Aleph,$I36),""))))) / P$6 * P$7, 0), 0)</f>
        <v>0</v>
      </c>
      <c r="Q36" s="166">
        <f t="array" ref="Q36">IFERROR(IF(ROW()-16&lt;NoRowsBudget, IF($J36="Profit Margin",SUM(Q$16:Q35)*ProfitMargin,IF($J36="VAT",SUM(Q$16:Q35)*VAT,IF(Budget_period="Monthly",SUMIFS(INDIRECT(Q$8),DetailBudgetWPs_Aleph,IF($J36 = "No Work Package", "", $J36),DetailBudgetCategory_Aleph,$I36),IF(Budget_period="Quarterly",SUMIFS(INDIRECT(Q$9),DetailBudgetWPs_Aleph,IF($J36 = "No Work Package", "", $J36),DetailBudgetCategory_Aleph,$I36),IF(Budget_period="Annually",SUMIFS(INDIRECT(Q$10),DetailBudgetWPs_Aleph,IF($J36 = "No Work Package", "", $J36),DetailBudgetCategory_Aleph,$I36),""))))) / Q$6 * Q$7, 0), 0)</f>
        <v>0</v>
      </c>
      <c r="R36" s="166">
        <f t="array" ref="R36">IFERROR(IF(ROW()-16&lt;NoRowsBudget, IF($J36="Profit Margin",SUM(R$16:R35)*ProfitMargin,IF($J36="VAT",SUM(R$16:R35)*VAT,IF(Budget_period="Monthly",SUMIFS(INDIRECT(R$8),DetailBudgetWPs_Aleph,IF($J36 = "No Work Package", "", $J36),DetailBudgetCategory_Aleph,$I36),IF(Budget_period="Quarterly",SUMIFS(INDIRECT(R$9),DetailBudgetWPs_Aleph,IF($J36 = "No Work Package", "", $J36),DetailBudgetCategory_Aleph,$I36),IF(Budget_period="Annually",SUMIFS(INDIRECT(R$10),DetailBudgetWPs_Aleph,IF($J36 = "No Work Package", "", $J36),DetailBudgetCategory_Aleph,$I36),""))))) / R$6 * R$7, 0), 0)</f>
        <v>0</v>
      </c>
      <c r="S36" s="166">
        <f t="array" ref="S36">IFERROR(IF(ROW()-16&lt;NoRowsBudget, IF($J36="Profit Margin",SUM(S$16:S35)*ProfitMargin,IF($J36="VAT",SUM(S$16:S35)*VAT,IF(Budget_period="Monthly",SUMIFS(INDIRECT(S$8),DetailBudgetWPs_Aleph,IF($J36 = "No Work Package", "", $J36),DetailBudgetCategory_Aleph,$I36),IF(Budget_period="Quarterly",SUMIFS(INDIRECT(S$9),DetailBudgetWPs_Aleph,IF($J36 = "No Work Package", "", $J36),DetailBudgetCategory_Aleph,$I36),IF(Budget_period="Annually",SUMIFS(INDIRECT(S$10),DetailBudgetWPs_Aleph,IF($J36 = "No Work Package", "", $J36),DetailBudgetCategory_Aleph,$I36),""))))) / S$6 * S$7, 0), 0)</f>
        <v>0</v>
      </c>
      <c r="T36" s="166">
        <f t="array" ref="T36">IFERROR(IF(ROW()-16&lt;NoRowsBudget, IF($J36="Profit Margin",SUM(T$16:T35)*ProfitMargin,IF($J36="VAT",SUM(T$16:T35)*VAT,IF(Budget_period="Monthly",SUMIFS(INDIRECT(T$8),DetailBudgetWPs_Aleph,IF($J36 = "No Work Package", "", $J36),DetailBudgetCategory_Aleph,$I36),IF(Budget_period="Quarterly",SUMIFS(INDIRECT(T$9),DetailBudgetWPs_Aleph,IF($J36 = "No Work Package", "", $J36),DetailBudgetCategory_Aleph,$I36),IF(Budget_period="Annually",SUMIFS(INDIRECT(T$10),DetailBudgetWPs_Aleph,IF($J36 = "No Work Package", "", $J36),DetailBudgetCategory_Aleph,$I36),""))))) / T$6 * T$7, 0), 0)</f>
        <v>0</v>
      </c>
      <c r="U36" s="166">
        <f t="array" ref="U36">IFERROR(IF(ROW()-16&lt;NoRowsBudget, IF($J36="Profit Margin",SUM(U$16:U35)*ProfitMargin,IF($J36="VAT",SUM(U$16:U35)*VAT,IF(Budget_period="Monthly",SUMIFS(INDIRECT(U$8),DetailBudgetWPs_Aleph,IF($J36 = "No Work Package", "", $J36),DetailBudgetCategory_Aleph,$I36),IF(Budget_period="Quarterly",SUMIFS(INDIRECT(U$9),DetailBudgetWPs_Aleph,IF($J36 = "No Work Package", "", $J36),DetailBudgetCategory_Aleph,$I36),IF(Budget_period="Annually",SUMIFS(INDIRECT(U$10),DetailBudgetWPs_Aleph,IF($J36 = "No Work Package", "", $J36),DetailBudgetCategory_Aleph,$I36),""))))) / U$6 * U$7, 0), 0)</f>
        <v>0</v>
      </c>
      <c r="V36" s="166">
        <f t="array" ref="V36">IFERROR(IF(ROW()-16&lt;NoRowsBudget, IF($J36="Profit Margin",SUM(V$16:V35)*ProfitMargin,IF($J36="VAT",SUM(V$16:V35)*VAT,IF(Budget_period="Monthly",SUMIFS(INDIRECT(V$8),DetailBudgetWPs_Aleph,IF($J36 = "No Work Package", "", $J36),DetailBudgetCategory_Aleph,$I36),IF(Budget_period="Quarterly",SUMIFS(INDIRECT(V$9),DetailBudgetWPs_Aleph,IF($J36 = "No Work Package", "", $J36),DetailBudgetCategory_Aleph,$I36),IF(Budget_period="Annually",SUMIFS(INDIRECT(V$10),DetailBudgetWPs_Aleph,IF($J36 = "No Work Package", "", $J36),DetailBudgetCategory_Aleph,$I36),""))))) / V$6 * V$7, 0), 0)</f>
        <v>0</v>
      </c>
      <c r="W36" s="166">
        <f t="array" ref="W36">IFERROR(IF(ROW()-16&lt;NoRowsBudget, IF($J36="Profit Margin",SUM(W$16:W35)*ProfitMargin,IF($J36="VAT",SUM(W$16:W35)*VAT,IF(Budget_period="Monthly",SUMIFS(INDIRECT(W$8),DetailBudgetWPs_Aleph,IF($J36 = "No Work Package", "", $J36),DetailBudgetCategory_Aleph,$I36),IF(Budget_period="Quarterly",SUMIFS(INDIRECT(W$9),DetailBudgetWPs_Aleph,IF($J36 = "No Work Package", "", $J36),DetailBudgetCategory_Aleph,$I36),IF(Budget_period="Annually",SUMIFS(INDIRECT(W$10),DetailBudgetWPs_Aleph,IF($J36 = "No Work Package", "", $J36),DetailBudgetCategory_Aleph,$I36),""))))) / W$6 * W$7, 0), 0)</f>
        <v>0</v>
      </c>
      <c r="X36" s="166">
        <f t="array" ref="X36">IFERROR(IF(ROW()-16&lt;NoRowsBudget, IF($J36="Profit Margin",SUM(X$16:X35)*ProfitMargin,IF($J36="VAT",SUM(X$16:X35)*VAT,IF(Budget_period="Monthly",SUMIFS(INDIRECT(X$8),DetailBudgetWPs_Aleph,IF($J36 = "No Work Package", "", $J36),DetailBudgetCategory_Aleph,$I36),IF(Budget_period="Quarterly",SUMIFS(INDIRECT(X$9),DetailBudgetWPs_Aleph,IF($J36 = "No Work Package", "", $J36),DetailBudgetCategory_Aleph,$I36),IF(Budget_period="Annually",SUMIFS(INDIRECT(X$10),DetailBudgetWPs_Aleph,IF($J36 = "No Work Package", "", $J36),DetailBudgetCategory_Aleph,$I36),""))))) / X$6 * X$7, 0), 0)</f>
        <v>0</v>
      </c>
      <c r="Y36" s="166">
        <f t="array" ref="Y36">IFERROR(IF(ROW()-16&lt;NoRowsBudget, IF($J36="Profit Margin",SUM(Y$16:Y35)*ProfitMargin,IF($J36="VAT",SUM(Y$16:Y35)*VAT,IF(Budget_period="Monthly",SUMIFS(INDIRECT(Y$8),DetailBudgetWPs_Aleph,IF($J36 = "No Work Package", "", $J36),DetailBudgetCategory_Aleph,$I36),IF(Budget_period="Quarterly",SUMIFS(INDIRECT(Y$9),DetailBudgetWPs_Aleph,IF($J36 = "No Work Package", "", $J36),DetailBudgetCategory_Aleph,$I36),IF(Budget_period="Annually",SUMIFS(INDIRECT(Y$10),DetailBudgetWPs_Aleph,IF($J36 = "No Work Package", "", $J36),DetailBudgetCategory_Aleph,$I36),""))))) / Y$6 * Y$7, 0), 0)</f>
        <v>0</v>
      </c>
      <c r="Z36" s="166">
        <f t="array" ref="Z36">IFERROR(IF(ROW()-16&lt;NoRowsBudget, IF($J36="Profit Margin",SUM(Z$16:Z35)*ProfitMargin,IF($J36="VAT",SUM(Z$16:Z35)*VAT,IF(Budget_period="Monthly",SUMIFS(INDIRECT(Z$8),DetailBudgetWPs_Aleph,IF($J36 = "No Work Package", "", $J36),DetailBudgetCategory_Aleph,$I36),IF(Budget_period="Quarterly",SUMIFS(INDIRECT(Z$9),DetailBudgetWPs_Aleph,IF($J36 = "No Work Package", "", $J36),DetailBudgetCategory_Aleph,$I36),IF(Budget_period="Annually",SUMIFS(INDIRECT(Z$10),DetailBudgetWPs_Aleph,IF($J36 = "No Work Package", "", $J36),DetailBudgetCategory_Aleph,$I36),""))))) / Z$6 * Z$7, 0), 0)</f>
        <v>0</v>
      </c>
      <c r="AA36" s="166">
        <f t="array" ref="AA36">IFERROR(IF(ROW()-16&lt;NoRowsBudget, IF($J36="Profit Margin",SUM(AA$16:AA35)*ProfitMargin,IF($J36="VAT",SUM(AA$16:AA35)*VAT,IF(Budget_period="Monthly",SUMIFS(INDIRECT(AA$8),DetailBudgetWPs_Aleph,IF($J36 = "No Work Package", "", $J36),DetailBudgetCategory_Aleph,$I36),IF(Budget_period="Quarterly",SUMIFS(INDIRECT(AA$9),DetailBudgetWPs_Aleph,IF($J36 = "No Work Package", "", $J36),DetailBudgetCategory_Aleph,$I36),IF(Budget_period="Annually",SUMIFS(INDIRECT(AA$10),DetailBudgetWPs_Aleph,IF($J36 = "No Work Package", "", $J36),DetailBudgetCategory_Aleph,$I36),""))))) / AA$6 * AA$7, 0), 0)</f>
        <v>0</v>
      </c>
      <c r="AB36" s="166">
        <f t="array" ref="AB36">IFERROR(IF(ROW()-16&lt;NoRowsBudget, IF($J36="Profit Margin",SUM(AB$16:AB35)*ProfitMargin,IF($J36="VAT",SUM(AB$16:AB35)*VAT,IF(Budget_period="Monthly",SUMIFS(INDIRECT(AB$8),DetailBudgetWPs_Aleph,IF($J36 = "No Work Package", "", $J36),DetailBudgetCategory_Aleph,$I36),IF(Budget_period="Quarterly",SUMIFS(INDIRECT(AB$9),DetailBudgetWPs_Aleph,IF($J36 = "No Work Package", "", $J36),DetailBudgetCategory_Aleph,$I36),IF(Budget_period="Annually",SUMIFS(INDIRECT(AB$10),DetailBudgetWPs_Aleph,IF($J36 = "No Work Package", "", $J36),DetailBudgetCategory_Aleph,$I36),""))))) / AB$6 * AB$7, 0), 0)</f>
        <v>0</v>
      </c>
      <c r="AC36" s="166">
        <f t="array" ref="AC36">IFERROR(IF(ROW()-16&lt;NoRowsBudget, IF($J36="Profit Margin",SUM(AC$16:AC35)*ProfitMargin,IF($J36="VAT",SUM(AC$16:AC35)*VAT,IF(Budget_period="Monthly",SUMIFS(INDIRECT(AC$8),DetailBudgetWPs_Aleph,IF($J36 = "No Work Package", "", $J36),DetailBudgetCategory_Aleph,$I36),IF(Budget_period="Quarterly",SUMIFS(INDIRECT(AC$9),DetailBudgetWPs_Aleph,IF($J36 = "No Work Package", "", $J36),DetailBudgetCategory_Aleph,$I36),IF(Budget_period="Annually",SUMIFS(INDIRECT(AC$10),DetailBudgetWPs_Aleph,IF($J36 = "No Work Package", "", $J36),DetailBudgetCategory_Aleph,$I36),""))))) / AC$6 * AC$7, 0), 0)</f>
        <v>0</v>
      </c>
      <c r="AD36" s="166">
        <f t="array" ref="AD36">IFERROR(IF(ROW()-16&lt;NoRowsBudget, IF($J36="Profit Margin",SUM(AD$16:AD35)*ProfitMargin,IF($J36="VAT",SUM(AD$16:AD35)*VAT,IF(Budget_period="Monthly",SUMIFS(INDIRECT(AD$8),DetailBudgetWPs_Aleph,IF($J36 = "No Work Package", "", $J36),DetailBudgetCategory_Aleph,$I36),IF(Budget_period="Quarterly",SUMIFS(INDIRECT(AD$9),DetailBudgetWPs_Aleph,IF($J36 = "No Work Package", "", $J36),DetailBudgetCategory_Aleph,$I36),IF(Budget_period="Annually",SUMIFS(INDIRECT(AD$10),DetailBudgetWPs_Aleph,IF($J36 = "No Work Package", "", $J36),DetailBudgetCategory_Aleph,$I36),""))))) / AD$6 * AD$7, 0), 0)</f>
        <v>0</v>
      </c>
      <c r="AE36" s="166">
        <f t="array" ref="AE36">IFERROR(IF(ROW()-16&lt;NoRowsBudget, IF($J36="Profit Margin",SUM(AE$16:AE35)*ProfitMargin,IF($J36="VAT",SUM(AE$16:AE35)*VAT,IF(Budget_period="Monthly",SUMIFS(INDIRECT(AE$8),DetailBudgetWPs_Aleph,IF($J36 = "No Work Package", "", $J36),DetailBudgetCategory_Aleph,$I36),IF(Budget_period="Quarterly",SUMIFS(INDIRECT(AE$9),DetailBudgetWPs_Aleph,IF($J36 = "No Work Package", "", $J36),DetailBudgetCategory_Aleph,$I36),IF(Budget_period="Annually",SUMIFS(INDIRECT(AE$10),DetailBudgetWPs_Aleph,IF($J36 = "No Work Package", "", $J36),DetailBudgetCategory_Aleph,$I36),""))))) / AE$6 * AE$7, 0), 0)</f>
        <v>0</v>
      </c>
      <c r="AF36" s="166">
        <f t="array" ref="AF36">IFERROR(IF(ROW()-16&lt;NoRowsBudget, IF($J36="Profit Margin",SUM(AF$16:AF35)*ProfitMargin,IF($J36="VAT",SUM(AF$16:AF35)*VAT,IF(Budget_period="Monthly",SUMIFS(INDIRECT(AF$8),DetailBudgetWPs_Aleph,IF($J36 = "No Work Package", "", $J36),DetailBudgetCategory_Aleph,$I36),IF(Budget_period="Quarterly",SUMIFS(INDIRECT(AF$9),DetailBudgetWPs_Aleph,IF($J36 = "No Work Package", "", $J36),DetailBudgetCategory_Aleph,$I36),IF(Budget_period="Annually",SUMIFS(INDIRECT(AF$10),DetailBudgetWPs_Aleph,IF($J36 = "No Work Package", "", $J36),DetailBudgetCategory_Aleph,$I36),""))))) / AF$6 * AF$7, 0), 0)</f>
        <v>0</v>
      </c>
      <c r="AG36" s="166">
        <f t="array" ref="AG36">IFERROR(IF(ROW()-16&lt;NoRowsBudget, IF($J36="Profit Margin",SUM(AG$16:AG35)*ProfitMargin,IF($J36="VAT",SUM(AG$16:AG35)*VAT,IF(Budget_period="Monthly",SUMIFS(INDIRECT(AG$8),DetailBudgetWPs_Aleph,IF($J36 = "No Work Package", "", $J36),DetailBudgetCategory_Aleph,$I36),IF(Budget_period="Quarterly",SUMIFS(INDIRECT(AG$9),DetailBudgetWPs_Aleph,IF($J36 = "No Work Package", "", $J36),DetailBudgetCategory_Aleph,$I36),IF(Budget_period="Annually",SUMIFS(INDIRECT(AG$10),DetailBudgetWPs_Aleph,IF($J36 = "No Work Package", "", $J36),DetailBudgetCategory_Aleph,$I36),""))))) / AG$6 * AG$7, 0), 0)</f>
        <v>0</v>
      </c>
      <c r="AH36" s="166">
        <f t="array" ref="AH36">IFERROR(IF(ROW()-16&lt;NoRowsBudget, IF($J36="Profit Margin",SUM(AH$16:AH35)*ProfitMargin,IF($J36="VAT",SUM(AH$16:AH35)*VAT,IF(Budget_period="Monthly",SUMIFS(INDIRECT(AH$8),DetailBudgetWPs_Aleph,IF($J36 = "No Work Package", "", $J36),DetailBudgetCategory_Aleph,$I36),IF(Budget_period="Quarterly",SUMIFS(INDIRECT(AH$9),DetailBudgetWPs_Aleph,IF($J36 = "No Work Package", "", $J36),DetailBudgetCategory_Aleph,$I36),IF(Budget_period="Annually",SUMIFS(INDIRECT(AH$10),DetailBudgetWPs_Aleph,IF($J36 = "No Work Package", "", $J36),DetailBudgetCategory_Aleph,$I36),""))))) / AH$6 * AH$7, 0), 0)</f>
        <v>0</v>
      </c>
      <c r="AI36" s="166">
        <f t="array" ref="AI36">IFERROR(IF(ROW()-16&lt;NoRowsBudget, IF($J36="Profit Margin",SUM(AI$16:AI35)*ProfitMargin,IF($J36="VAT",SUM(AI$16:AI35)*VAT,IF(Budget_period="Monthly",SUMIFS(INDIRECT(AI$8),DetailBudgetWPs_Aleph,IF($J36 = "No Work Package", "", $J36),DetailBudgetCategory_Aleph,$I36),IF(Budget_period="Quarterly",SUMIFS(INDIRECT(AI$9),DetailBudgetWPs_Aleph,IF($J36 = "No Work Package", "", $J36),DetailBudgetCategory_Aleph,$I36),IF(Budget_period="Annually",SUMIFS(INDIRECT(AI$10),DetailBudgetWPs_Aleph,IF($J36 = "No Work Package", "", $J36),DetailBudgetCategory_Aleph,$I36),""))))) / AI$6 * AI$7, 0), 0)</f>
        <v>0</v>
      </c>
      <c r="AJ36" s="166">
        <f t="array" ref="AJ36">IFERROR(IF(ROW()-16&lt;NoRowsBudget, IF($J36="Profit Margin",SUM(AJ$16:AJ35)*ProfitMargin,IF($J36="VAT",SUM(AJ$16:AJ35)*VAT,IF(Budget_period="Monthly",SUMIFS(INDIRECT(AJ$8),DetailBudgetWPs_Aleph,IF($J36 = "No Work Package", "", $J36),DetailBudgetCategory_Aleph,$I36),IF(Budget_period="Quarterly",SUMIFS(INDIRECT(AJ$9),DetailBudgetWPs_Aleph,IF($J36 = "No Work Package", "", $J36),DetailBudgetCategory_Aleph,$I36),IF(Budget_period="Annually",SUMIFS(INDIRECT(AJ$10),DetailBudgetWPs_Aleph,IF($J36 = "No Work Package", "", $J36),DetailBudgetCategory_Aleph,$I36),""))))) / AJ$6 * AJ$7, 0), 0)</f>
        <v>0</v>
      </c>
      <c r="AK36" s="166">
        <f t="array" ref="AK36">IFERROR(IF(ROW()-16&lt;NoRowsBudget, IF($J36="Profit Margin",SUM(AK$16:AK35)*ProfitMargin,IF($J36="VAT",SUM(AK$16:AK35)*VAT,IF(Budget_period="Monthly",SUMIFS(INDIRECT(AK$8),DetailBudgetWPs_Aleph,IF($J36 = "No Work Package", "", $J36),DetailBudgetCategory_Aleph,$I36),IF(Budget_period="Quarterly",SUMIFS(INDIRECT(AK$9),DetailBudgetWPs_Aleph,IF($J36 = "No Work Package", "", $J36),DetailBudgetCategory_Aleph,$I36),IF(Budget_period="Annually",SUMIFS(INDIRECT(AK$10),DetailBudgetWPs_Aleph,IF($J36 = "No Work Package", "", $J36),DetailBudgetCategory_Aleph,$I36),""))))) / AK$6 * AK$7, 0), 0)</f>
        <v>0</v>
      </c>
      <c r="AL36" s="166">
        <f t="array" ref="AL36">IFERROR(IF(ROW()-16&lt;NoRowsBudget, IF($J36="Profit Margin",SUM(AL$16:AL35)*ProfitMargin,IF($J36="VAT",SUM(AL$16:AL35)*VAT,IF(Budget_period="Monthly",SUMIFS(INDIRECT(AL$8),DetailBudgetWPs_Aleph,IF($J36 = "No Work Package", "", $J36),DetailBudgetCategory_Aleph,$I36),IF(Budget_period="Quarterly",SUMIFS(INDIRECT(AL$9),DetailBudgetWPs_Aleph,IF($J36 = "No Work Package", "", $J36),DetailBudgetCategory_Aleph,$I36),IF(Budget_period="Annually",SUMIFS(INDIRECT(AL$10),DetailBudgetWPs_Aleph,IF($J36 = "No Work Package", "", $J36),DetailBudgetCategory_Aleph,$I36),""))))) / AL$6 * AL$7, 0), 0)</f>
        <v>0</v>
      </c>
      <c r="AM36" s="166">
        <f t="array" ref="AM36">IFERROR(IF(ROW()-16&lt;NoRowsBudget, IF($J36="Profit Margin",SUM(AM$16:AM35)*ProfitMargin,IF($J36="VAT",SUM(AM$16:AM35)*VAT,IF(Budget_period="Monthly",SUMIFS(INDIRECT(AM$8),DetailBudgetWPs_Aleph,IF($J36 = "No Work Package", "", $J36),DetailBudgetCategory_Aleph,$I36),IF(Budget_period="Quarterly",SUMIFS(INDIRECT(AM$9),DetailBudgetWPs_Aleph,IF($J36 = "No Work Package", "", $J36),DetailBudgetCategory_Aleph,$I36),IF(Budget_period="Annually",SUMIFS(INDIRECT(AM$10),DetailBudgetWPs_Aleph,IF($J36 = "No Work Package", "", $J36),DetailBudgetCategory_Aleph,$I36),""))))) / AM$6 * AM$7, 0), 0)</f>
        <v>0</v>
      </c>
      <c r="AN36" s="166">
        <f t="array" ref="AN36">IFERROR(IF(ROW()-16&lt;NoRowsBudget, IF($J36="Profit Margin",SUM(AN$16:AN35)*ProfitMargin,IF($J36="VAT",SUM(AN$16:AN35)*VAT,IF(Budget_period="Monthly",SUMIFS(INDIRECT(AN$8),DetailBudgetWPs_Aleph,IF($J36 = "No Work Package", "", $J36),DetailBudgetCategory_Aleph,$I36),IF(Budget_period="Quarterly",SUMIFS(INDIRECT(AN$9),DetailBudgetWPs_Aleph,IF($J36 = "No Work Package", "", $J36),DetailBudgetCategory_Aleph,$I36),IF(Budget_period="Annually",SUMIFS(INDIRECT(AN$10),DetailBudgetWPs_Aleph,IF($J36 = "No Work Package", "", $J36),DetailBudgetCategory_Aleph,$I36),""))))) / AN$6 * AN$7, 0), 0)</f>
        <v>0</v>
      </c>
      <c r="AO36" s="166">
        <f t="array" ref="AO36">IFERROR(IF(ROW()-16&lt;NoRowsBudget, IF($J36="Profit Margin",SUM(AO$16:AO35)*ProfitMargin,IF($J36="VAT",SUM(AO$16:AO35)*VAT,IF(Budget_period="Monthly",SUMIFS(INDIRECT(AO$8),DetailBudgetWPs_Aleph,IF($J36 = "No Work Package", "", $J36),DetailBudgetCategory_Aleph,$I36),IF(Budget_period="Quarterly",SUMIFS(INDIRECT(AO$9),DetailBudgetWPs_Aleph,IF($J36 = "No Work Package", "", $J36),DetailBudgetCategory_Aleph,$I36),IF(Budget_period="Annually",SUMIFS(INDIRECT(AO$10),DetailBudgetWPs_Aleph,IF($J36 = "No Work Package", "", $J36),DetailBudgetCategory_Aleph,$I36),""))))) / AO$6 * AO$7, 0), 0)</f>
        <v>0</v>
      </c>
      <c r="AP36" s="166">
        <f t="array" ref="AP36">IFERROR(IF(ROW()-16&lt;NoRowsBudget, IF($J36="Profit Margin",SUM(AP$16:AP35)*ProfitMargin,IF($J36="VAT",SUM(AP$16:AP35)*VAT,IF(Budget_period="Monthly",SUMIFS(INDIRECT(AP$8),DetailBudgetWPs_Aleph,IF($J36 = "No Work Package", "", $J36),DetailBudgetCategory_Aleph,$I36),IF(Budget_period="Quarterly",SUMIFS(INDIRECT(AP$9),DetailBudgetWPs_Aleph,IF($J36 = "No Work Package", "", $J36),DetailBudgetCategory_Aleph,$I36),IF(Budget_period="Annually",SUMIFS(INDIRECT(AP$10),DetailBudgetWPs_Aleph,IF($J36 = "No Work Package", "", $J36),DetailBudgetCategory_Aleph,$I36),""))))) / AP$6 * AP$7, 0), 0)</f>
        <v>0</v>
      </c>
      <c r="AQ36" s="166">
        <f t="array" ref="AQ36">IFERROR(IF(ROW()-16&lt;NoRowsBudget, IF($J36="Profit Margin",SUM(AQ$16:AQ35)*ProfitMargin,IF($J36="VAT",SUM(AQ$16:AQ35)*VAT,IF(Budget_period="Monthly",SUMIFS(INDIRECT(AQ$8),DetailBudgetWPs_Aleph,IF($J36 = "No Work Package", "", $J36),DetailBudgetCategory_Aleph,$I36),IF(Budget_period="Quarterly",SUMIFS(INDIRECT(AQ$9),DetailBudgetWPs_Aleph,IF($J36 = "No Work Package", "", $J36),DetailBudgetCategory_Aleph,$I36),IF(Budget_period="Annually",SUMIFS(INDIRECT(AQ$10),DetailBudgetWPs_Aleph,IF($J36 = "No Work Package", "", $J36),DetailBudgetCategory_Aleph,$I36),""))))) / AQ$6 * AQ$7, 0), 0)</f>
        <v>0</v>
      </c>
      <c r="AR36" s="166">
        <f t="array" ref="AR36">IFERROR(IF(ROW()-16&lt;NoRowsBudget, IF($J36="Profit Margin",SUM(AR$16:AR35)*ProfitMargin,IF($J36="VAT",SUM(AR$16:AR35)*VAT,IF(Budget_period="Monthly",SUMIFS(INDIRECT(AR$8),DetailBudgetWPs_Aleph,IF($J36 = "No Work Package", "", $J36),DetailBudgetCategory_Aleph,$I36),IF(Budget_period="Quarterly",SUMIFS(INDIRECT(AR$9),DetailBudgetWPs_Aleph,IF($J36 = "No Work Package", "", $J36),DetailBudgetCategory_Aleph,$I36),IF(Budget_period="Annually",SUMIFS(INDIRECT(AR$10),DetailBudgetWPs_Aleph,IF($J36 = "No Work Package", "", $J36),DetailBudgetCategory_Aleph,$I36),""))))) / AR$6 * AR$7, 0), 0)</f>
        <v>0</v>
      </c>
      <c r="AS36" s="166">
        <f t="array" ref="AS36">IFERROR(IF(ROW()-16&lt;NoRowsBudget, IF($J36="Profit Margin",SUM(AS$16:AS35)*ProfitMargin,IF($J36="VAT",SUM(AS$16:AS35)*VAT,IF(Budget_period="Monthly",SUMIFS(INDIRECT(AS$8),DetailBudgetWPs_Aleph,IF($J36 = "No Work Package", "", $J36),DetailBudgetCategory_Aleph,$I36),IF(Budget_period="Quarterly",SUMIFS(INDIRECT(AS$9),DetailBudgetWPs_Aleph,IF($J36 = "No Work Package", "", $J36),DetailBudgetCategory_Aleph,$I36),IF(Budget_period="Annually",SUMIFS(INDIRECT(AS$10),DetailBudgetWPs_Aleph,IF($J36 = "No Work Package", "", $J36),DetailBudgetCategory_Aleph,$I36),""))))) / AS$6 * AS$7, 0), 0)</f>
        <v>0</v>
      </c>
      <c r="AT36" s="166">
        <f t="array" ref="AT36">IFERROR(IF(ROW()-16&lt;NoRowsBudget, IF($J36="Profit Margin",SUM(AT$16:AT35)*ProfitMargin,IF($J36="VAT",SUM(AT$16:AT35)*VAT,IF(Budget_period="Monthly",SUMIFS(INDIRECT(AT$8),DetailBudgetWPs_Aleph,IF($J36 = "No Work Package", "", $J36),DetailBudgetCategory_Aleph,$I36),IF(Budget_period="Quarterly",SUMIFS(INDIRECT(AT$9),DetailBudgetWPs_Aleph,IF($J36 = "No Work Package", "", $J36),DetailBudgetCategory_Aleph,$I36),IF(Budget_period="Annually",SUMIFS(INDIRECT(AT$10),DetailBudgetWPs_Aleph,IF($J36 = "No Work Package", "", $J36),DetailBudgetCategory_Aleph,$I36),""))))) / AT$6 * AT$7, 0), 0)</f>
        <v>0</v>
      </c>
      <c r="AU36" s="166">
        <f t="array" ref="AU36">IFERROR(IF(ROW()-16&lt;NoRowsBudget, IF($J36="Profit Margin",SUM(AU$16:AU35)*ProfitMargin,IF($J36="VAT",SUM(AU$16:AU35)*VAT,IF(Budget_period="Monthly",SUMIFS(INDIRECT(AU$8),DetailBudgetWPs_Aleph,IF($J36 = "No Work Package", "", $J36),DetailBudgetCategory_Aleph,$I36),IF(Budget_period="Quarterly",SUMIFS(INDIRECT(AU$9),DetailBudgetWPs_Aleph,IF($J36 = "No Work Package", "", $J36),DetailBudgetCategory_Aleph,$I36),IF(Budget_period="Annually",SUMIFS(INDIRECT(AU$10),DetailBudgetWPs_Aleph,IF($J36 = "No Work Package", "", $J36),DetailBudgetCategory_Aleph,$I36),""))))) / AU$6 * AU$7, 0), 0)</f>
        <v>0</v>
      </c>
      <c r="AV36" s="166">
        <f t="array" ref="AV36">IFERROR(IF(ROW()-16&lt;NoRowsBudget, IF($J36="Profit Margin",SUM(AV$16:AV35)*ProfitMargin,IF($J36="VAT",SUM(AV$16:AV35)*VAT,IF(Budget_period="Monthly",SUMIFS(INDIRECT(AV$8),DetailBudgetWPs_Aleph,IF($J36 = "No Work Package", "", $J36),DetailBudgetCategory_Aleph,$I36),IF(Budget_period="Quarterly",SUMIFS(INDIRECT(AV$9),DetailBudgetWPs_Aleph,IF($J36 = "No Work Package", "", $J36),DetailBudgetCategory_Aleph,$I36),IF(Budget_period="Annually",SUMIFS(INDIRECT(AV$10),DetailBudgetWPs_Aleph,IF($J36 = "No Work Package", "", $J36),DetailBudgetCategory_Aleph,$I36),""))))) / AV$6 * AV$7, 0), 0)</f>
        <v>0</v>
      </c>
      <c r="AW36" s="166">
        <f t="array" ref="AW36">IFERROR(IF(ROW()-16&lt;NoRowsBudget, IF($J36="Profit Margin",SUM(AW$16:AW35)*ProfitMargin,IF($J36="VAT",SUM(AW$16:AW35)*VAT,IF(Budget_period="Monthly",SUMIFS(INDIRECT(AW$8),DetailBudgetWPs_Aleph,IF($J36 = "No Work Package", "", $J36),DetailBudgetCategory_Aleph,$I36),IF(Budget_period="Quarterly",SUMIFS(INDIRECT(AW$9),DetailBudgetWPs_Aleph,IF($J36 = "No Work Package", "", $J36),DetailBudgetCategory_Aleph,$I36),IF(Budget_period="Annually",SUMIFS(INDIRECT(AW$10),DetailBudgetWPs_Aleph,IF($J36 = "No Work Package", "", $J36),DetailBudgetCategory_Aleph,$I36),""))))) / AW$6 * AW$7, 0), 0)</f>
        <v>0</v>
      </c>
      <c r="AX36" s="166">
        <f t="array" ref="AX36">IFERROR(IF(ROW()-16&lt;NoRowsBudget, IF($J36="Profit Margin",SUM(AX$16:AX35)*ProfitMargin,IF($J36="VAT",SUM(AX$16:AX35)*VAT,IF(Budget_period="Monthly",SUMIFS(INDIRECT(AX$8),DetailBudgetWPs_Aleph,IF($J36 = "No Work Package", "", $J36),DetailBudgetCategory_Aleph,$I36),IF(Budget_period="Quarterly",SUMIFS(INDIRECT(AX$9),DetailBudgetWPs_Aleph,IF($J36 = "No Work Package", "", $J36),DetailBudgetCategory_Aleph,$I36),IF(Budget_period="Annually",SUMIFS(INDIRECT(AX$10),DetailBudgetWPs_Aleph,IF($J36 = "No Work Package", "", $J36),DetailBudgetCategory_Aleph,$I36),""))))) / AX$6 * AX$7, 0), 0)</f>
        <v>0</v>
      </c>
      <c r="AY36" s="166">
        <f t="array" ref="AY36">IFERROR(IF(ROW()-16&lt;NoRowsBudget, IF($J36="Profit Margin",SUM(AY$16:AY35)*ProfitMargin,IF($J36="VAT",SUM(AY$16:AY35)*VAT,IF(Budget_period="Monthly",SUMIFS(INDIRECT(AY$8),DetailBudgetWPs_Aleph,IF($J36 = "No Work Package", "", $J36),DetailBudgetCategory_Aleph,$I36),IF(Budget_period="Quarterly",SUMIFS(INDIRECT(AY$9),DetailBudgetWPs_Aleph,IF($J36 = "No Work Package", "", $J36),DetailBudgetCategory_Aleph,$I36),IF(Budget_period="Annually",SUMIFS(INDIRECT(AY$10),DetailBudgetWPs_Aleph,IF($J36 = "No Work Package", "", $J36),DetailBudgetCategory_Aleph,$I36),""))))) / AY$6 * AY$7, 0), 0)</f>
        <v>0</v>
      </c>
      <c r="AZ36" s="166">
        <f t="array" ref="AZ36">IFERROR(IF(ROW()-16&lt;NoRowsBudget, IF($J36="Profit Margin",SUM(AZ$16:AZ35)*ProfitMargin,IF($J36="VAT",SUM(AZ$16:AZ35)*VAT,IF(Budget_period="Monthly",SUMIFS(INDIRECT(AZ$8),DetailBudgetWPs_Aleph,IF($J36 = "No Work Package", "", $J36),DetailBudgetCategory_Aleph,$I36),IF(Budget_period="Quarterly",SUMIFS(INDIRECT(AZ$9),DetailBudgetWPs_Aleph,IF($J36 = "No Work Package", "", $J36),DetailBudgetCategory_Aleph,$I36),IF(Budget_period="Annually",SUMIFS(INDIRECT(AZ$10),DetailBudgetWPs_Aleph,IF($J36 = "No Work Package", "", $J36),DetailBudgetCategory_Aleph,$I36),""))))) / AZ$6 * AZ$7, 0), 0)</f>
        <v>0</v>
      </c>
      <c r="BA36" s="166">
        <f t="array" ref="BA36">IFERROR(IF(ROW()-16&lt;NoRowsBudget, IF($J36="Profit Margin",SUM(BA$16:BA35)*ProfitMargin,IF($J36="VAT",SUM(BA$16:BA35)*VAT,IF(Budget_period="Monthly",SUMIFS(INDIRECT(BA$8),DetailBudgetWPs_Aleph,IF($J36 = "No Work Package", "", $J36),DetailBudgetCategory_Aleph,$I36),IF(Budget_period="Quarterly",SUMIFS(INDIRECT(BA$9),DetailBudgetWPs_Aleph,IF($J36 = "No Work Package", "", $J36),DetailBudgetCategory_Aleph,$I36),IF(Budget_period="Annually",SUMIFS(INDIRECT(BA$10),DetailBudgetWPs_Aleph,IF($J36 = "No Work Package", "", $J36),DetailBudgetCategory_Aleph,$I36),""))))) / BA$6 * BA$7, 0), 0)</f>
        <v>0</v>
      </c>
      <c r="BB36" s="166">
        <f t="array" ref="BB36">IFERROR(IF(ROW()-16&lt;NoRowsBudget, IF($J36="Profit Margin",SUM(BB$16:BB35)*ProfitMargin,IF($J36="VAT",SUM(BB$16:BB35)*VAT,IF(Budget_period="Monthly",SUMIFS(INDIRECT(BB$8),DetailBudgetWPs_Aleph,IF($J36 = "No Work Package", "", $J36),DetailBudgetCategory_Aleph,$I36),IF(Budget_period="Quarterly",SUMIFS(INDIRECT(BB$9),DetailBudgetWPs_Aleph,IF($J36 = "No Work Package", "", $J36),DetailBudgetCategory_Aleph,$I36),IF(Budget_period="Annually",SUMIFS(INDIRECT(BB$10),DetailBudgetWPs_Aleph,IF($J36 = "No Work Package", "", $J36),DetailBudgetCategory_Aleph,$I36),""))))) / BB$6 * BB$7, 0), 0)</f>
        <v>0</v>
      </c>
      <c r="BC36" s="166">
        <f t="array" ref="BC36">IFERROR(IF(ROW()-16&lt;NoRowsBudget, IF($J36="Profit Margin",SUM(BC$16:BC35)*ProfitMargin,IF($J36="VAT",SUM(BC$16:BC35)*VAT,IF(Budget_period="Monthly",SUMIFS(INDIRECT(BC$8),DetailBudgetWPs_Aleph,IF($J36 = "No Work Package", "", $J36),DetailBudgetCategory_Aleph,$I36),IF(Budget_period="Quarterly",SUMIFS(INDIRECT(BC$9),DetailBudgetWPs_Aleph,IF($J36 = "No Work Package", "", $J36),DetailBudgetCategory_Aleph,$I36),IF(Budget_period="Annually",SUMIFS(INDIRECT(BC$10),DetailBudgetWPs_Aleph,IF($J36 = "No Work Package", "", $J36),DetailBudgetCategory_Aleph,$I36),""))))) / BC$6 * BC$7, 0), 0)</f>
        <v>0</v>
      </c>
      <c r="BD36" s="166">
        <f t="array" ref="BD36">IFERROR(IF(ROW()-16&lt;NoRowsBudget, IF($J36="Profit Margin",SUM(BD$16:BD35)*ProfitMargin,IF($J36="VAT",SUM(BD$16:BD35)*VAT,IF(Budget_period="Monthly",SUMIFS(INDIRECT(BD$8),DetailBudgetWPs_Aleph,IF($J36 = "No Work Package", "", $J36),DetailBudgetCategory_Aleph,$I36),IF(Budget_period="Quarterly",SUMIFS(INDIRECT(BD$9),DetailBudgetWPs_Aleph,IF($J36 = "No Work Package", "", $J36),DetailBudgetCategory_Aleph,$I36),IF(Budget_period="Annually",SUMIFS(INDIRECT(BD$10),DetailBudgetWPs_Aleph,IF($J36 = "No Work Package", "", $J36),DetailBudgetCategory_Aleph,$I36),""))))) / BD$6 * BD$7, 0), 0)</f>
        <v>0</v>
      </c>
      <c r="BE36" s="166">
        <f t="array" ref="BE36">IFERROR(IF(ROW()-16&lt;NoRowsBudget, IF($J36="Profit Margin",SUM(BE$16:BE35)*ProfitMargin,IF($J36="VAT",SUM(BE$16:BE35)*VAT,IF(Budget_period="Monthly",SUMIFS(INDIRECT(BE$8),DetailBudgetWPs_Aleph,IF($J36 = "No Work Package", "", $J36),DetailBudgetCategory_Aleph,$I36),IF(Budget_period="Quarterly",SUMIFS(INDIRECT(BE$9),DetailBudgetWPs_Aleph,IF($J36 = "No Work Package", "", $J36),DetailBudgetCategory_Aleph,$I36),IF(Budget_period="Annually",SUMIFS(INDIRECT(BE$10),DetailBudgetWPs_Aleph,IF($J36 = "No Work Package", "", $J36),DetailBudgetCategory_Aleph,$I36),""))))) / BE$6 * BE$7, 0), 0)</f>
        <v>0</v>
      </c>
      <c r="BF36" s="166">
        <f t="array" ref="BF36">IFERROR(IF(ROW()-16&lt;NoRowsBudget, IF($J36="Profit Margin",SUM(BF$16:BF35)*ProfitMargin,IF($J36="VAT",SUM(BF$16:BF35)*VAT,IF(Budget_period="Monthly",SUMIFS(INDIRECT(BF$8),DetailBudgetWPs_Aleph,IF($J36 = "No Work Package", "", $J36),DetailBudgetCategory_Aleph,$I36),IF(Budget_period="Quarterly",SUMIFS(INDIRECT(BF$9),DetailBudgetWPs_Aleph,IF($J36 = "No Work Package", "", $J36),DetailBudgetCategory_Aleph,$I36),IF(Budget_period="Annually",SUMIFS(INDIRECT(BF$10),DetailBudgetWPs_Aleph,IF($J36 = "No Work Package", "", $J36),DetailBudgetCategory_Aleph,$I36),""))))) / BF$6 * BF$7, 0), 0)</f>
        <v>0</v>
      </c>
      <c r="BG36" s="166">
        <f t="array" ref="BG36">IFERROR(IF(ROW()-16&lt;NoRowsBudget, IF($J36="Profit Margin",SUM(BG$16:BG35)*ProfitMargin,IF($J36="VAT",SUM(BG$16:BG35)*VAT,IF(Budget_period="Monthly",SUMIFS(INDIRECT(BG$8),DetailBudgetWPs_Aleph,IF($J36 = "No Work Package", "", $J36),DetailBudgetCategory_Aleph,$I36),IF(Budget_period="Quarterly",SUMIFS(INDIRECT(BG$9),DetailBudgetWPs_Aleph,IF($J36 = "No Work Package", "", $J36),DetailBudgetCategory_Aleph,$I36),IF(Budget_period="Annually",SUMIFS(INDIRECT(BG$10),DetailBudgetWPs_Aleph,IF($J36 = "No Work Package", "", $J36),DetailBudgetCategory_Aleph,$I36),""))))) / BG$6 * BG$7, 0), 0)</f>
        <v>0</v>
      </c>
      <c r="BH36" s="166">
        <f t="array" ref="BH36">IFERROR(IF(ROW()-16&lt;NoRowsBudget, IF($J36="Profit Margin",SUM(BH$16:BH35)*ProfitMargin,IF($J36="VAT",SUM(BH$16:BH35)*VAT,IF(Budget_period="Monthly",SUMIFS(INDIRECT(BH$8),DetailBudgetWPs_Aleph,IF($J36 = "No Work Package", "", $J36),DetailBudgetCategory_Aleph,$I36),IF(Budget_period="Quarterly",SUMIFS(INDIRECT(BH$9),DetailBudgetWPs_Aleph,IF($J36 = "No Work Package", "", $J36),DetailBudgetCategory_Aleph,$I36),IF(Budget_period="Annually",SUMIFS(INDIRECT(BH$10),DetailBudgetWPs_Aleph,IF($J36 = "No Work Package", "", $J36),DetailBudgetCategory_Aleph,$I36),""))))) / BH$6 * BH$7, 0), 0)</f>
        <v>0</v>
      </c>
      <c r="BI36" s="166">
        <f t="array" ref="BI36">IFERROR(IF(ROW()-16&lt;NoRowsBudget, IF($J36="Profit Margin",SUM(BI$16:BI35)*ProfitMargin,IF($J36="VAT",SUM(BI$16:BI35)*VAT,IF(Budget_period="Monthly",SUMIFS(INDIRECT(BI$8),DetailBudgetWPs_Aleph,IF($J36 = "No Work Package", "", $J36),DetailBudgetCategory_Aleph,$I36),IF(Budget_period="Quarterly",SUMIFS(INDIRECT(BI$9),DetailBudgetWPs_Aleph,IF($J36 = "No Work Package", "", $J36),DetailBudgetCategory_Aleph,$I36),IF(Budget_period="Annually",SUMIFS(INDIRECT(BI$10),DetailBudgetWPs_Aleph,IF($J36 = "No Work Package", "", $J36),DetailBudgetCategory_Aleph,$I36),""))))) / BI$6 * BI$7, 0), 0)</f>
        <v>0</v>
      </c>
      <c r="BJ36" s="166">
        <f t="array" ref="BJ36">IFERROR(IF(ROW()-16&lt;NoRowsBudget, IF($J36="Profit Margin",SUM(BJ$16:BJ35)*ProfitMargin,IF($J36="VAT",SUM(BJ$16:BJ35)*VAT,IF(Budget_period="Monthly",SUMIFS(INDIRECT(BJ$8),DetailBudgetWPs_Aleph,IF($J36 = "No Work Package", "", $J36),DetailBudgetCategory_Aleph,$I36),IF(Budget_period="Quarterly",SUMIFS(INDIRECT(BJ$9),DetailBudgetWPs_Aleph,IF($J36 = "No Work Package", "", $J36),DetailBudgetCategory_Aleph,$I36),IF(Budget_period="Annually",SUMIFS(INDIRECT(BJ$10),DetailBudgetWPs_Aleph,IF($J36 = "No Work Package", "", $J36),DetailBudgetCategory_Aleph,$I36),""))))) / BJ$6 * BJ$7, 0), 0)</f>
        <v>0</v>
      </c>
      <c r="BK36" s="166">
        <f t="array" ref="BK36">IFERROR(IF(ROW()-16&lt;NoRowsBudget, IF($J36="Profit Margin",SUM(BK$16:BK35)*ProfitMargin,IF($J36="VAT",SUM(BK$16:BK35)*VAT,IF(Budget_period="Monthly",SUMIFS(INDIRECT(BK$8),DetailBudgetWPs_Aleph,IF($J36 = "No Work Package", "", $J36),DetailBudgetCategory_Aleph,$I36),IF(Budget_period="Quarterly",SUMIFS(INDIRECT(BK$9),DetailBudgetWPs_Aleph,IF($J36 = "No Work Package", "", $J36),DetailBudgetCategory_Aleph,$I36),IF(Budget_period="Annually",SUMIFS(INDIRECT(BK$10),DetailBudgetWPs_Aleph,IF($J36 = "No Work Package", "", $J36),DetailBudgetCategory_Aleph,$I36),""))))) / BK$6 * BK$7, 0), 0)</f>
        <v>0</v>
      </c>
      <c r="BL36" s="166">
        <f t="array" ref="BL36">IFERROR(IF(ROW()-16&lt;NoRowsBudget, IF($J36="Profit Margin",SUM(BL$16:BL35)*ProfitMargin,IF($J36="VAT",SUM(BL$16:BL35)*VAT,IF(Budget_period="Monthly",SUMIFS(INDIRECT(BL$8),DetailBudgetWPs_Aleph,IF($J36 = "No Work Package", "", $J36),DetailBudgetCategory_Aleph,$I36),IF(Budget_period="Quarterly",SUMIFS(INDIRECT(BL$9),DetailBudgetWPs_Aleph,IF($J36 = "No Work Package", "", $J36),DetailBudgetCategory_Aleph,$I36),IF(Budget_period="Annually",SUMIFS(INDIRECT(BL$10),DetailBudgetWPs_Aleph,IF($J36 = "No Work Package", "", $J36),DetailBudgetCategory_Aleph,$I36),""))))) / BL$6 * BL$7, 0), 0)</f>
        <v>0</v>
      </c>
      <c r="BM36" s="166">
        <f t="array" ref="BM36">IFERROR(IF(ROW()-16&lt;NoRowsBudget, IF($J36="Profit Margin",SUM(BM$16:BM35)*ProfitMargin,IF($J36="VAT",SUM(BM$16:BM35)*VAT,IF(Budget_period="Monthly",SUMIFS(INDIRECT(BM$8),DetailBudgetWPs_Aleph,IF($J36 = "No Work Package", "", $J36),DetailBudgetCategory_Aleph,$I36),IF(Budget_period="Quarterly",SUMIFS(INDIRECT(BM$9),DetailBudgetWPs_Aleph,IF($J36 = "No Work Package", "", $J36),DetailBudgetCategory_Aleph,$I36),IF(Budget_period="Annually",SUMIFS(INDIRECT(BM$10),DetailBudgetWPs_Aleph,IF($J36 = "No Work Package", "", $J36),DetailBudgetCategory_Aleph,$I36),""))))) / BM$6 * BM$7, 0), 0)</f>
        <v>0</v>
      </c>
      <c r="BN36" s="166">
        <f t="array" ref="BN36">IFERROR(IF(ROW()-16&lt;NoRowsBudget, IF($J36="Profit Margin",SUM(BN$16:BN35)*ProfitMargin,IF($J36="VAT",SUM(BN$16:BN35)*VAT,IF(Budget_period="Monthly",SUMIFS(INDIRECT(BN$8),DetailBudgetWPs_Aleph,IF($J36 = "No Work Package", "", $J36),DetailBudgetCategory_Aleph,$I36),IF(Budget_period="Quarterly",SUMIFS(INDIRECT(BN$9),DetailBudgetWPs_Aleph,IF($J36 = "No Work Package", "", $J36),DetailBudgetCategory_Aleph,$I36),IF(Budget_period="Annually",SUMIFS(INDIRECT(BN$10),DetailBudgetWPs_Aleph,IF($J36 = "No Work Package", "", $J36),DetailBudgetCategory_Aleph,$I36),""))))) / BN$6 * BN$7, 0), 0)</f>
        <v>0</v>
      </c>
      <c r="BO36" s="166">
        <f t="array" ref="BO36">IFERROR(IF(ROW()-16&lt;NoRowsBudget, IF($J36="Profit Margin",SUM(BO$16:BO35)*ProfitMargin,IF($J36="VAT",SUM(BO$16:BO35)*VAT,IF(Budget_period="Monthly",SUMIFS(INDIRECT(BO$8),DetailBudgetWPs_Aleph,IF($J36 = "No Work Package", "", $J36),DetailBudgetCategory_Aleph,$I36),IF(Budget_period="Quarterly",SUMIFS(INDIRECT(BO$9),DetailBudgetWPs_Aleph,IF($J36 = "No Work Package", "", $J36),DetailBudgetCategory_Aleph,$I36),IF(Budget_period="Annually",SUMIFS(INDIRECT(BO$10),DetailBudgetWPs_Aleph,IF($J36 = "No Work Package", "", $J36),DetailBudgetCategory_Aleph,$I36),""))))) / BO$6 * BO$7, 0), 0)</f>
        <v>0</v>
      </c>
      <c r="BP36" s="166">
        <f t="array" ref="BP36">IFERROR(IF(ROW()-16&lt;NoRowsBudget, IF($J36="Profit Margin",SUM(BP$16:BP35)*ProfitMargin,IF($J36="VAT",SUM(BP$16:BP35)*VAT,IF(Budget_period="Monthly",SUMIFS(INDIRECT(BP$8),DetailBudgetWPs_Aleph,IF($J36 = "No Work Package", "", $J36),DetailBudgetCategory_Aleph,$I36),IF(Budget_period="Quarterly",SUMIFS(INDIRECT(BP$9),DetailBudgetWPs_Aleph,IF($J36 = "No Work Package", "", $J36),DetailBudgetCategory_Aleph,$I36),IF(Budget_period="Annually",SUMIFS(INDIRECT(BP$10),DetailBudgetWPs_Aleph,IF($J36 = "No Work Package", "", $J36),DetailBudgetCategory_Aleph,$I36),""))))) / BP$6 * BP$7, 0), 0)</f>
        <v>0</v>
      </c>
      <c r="BQ36" s="166">
        <f t="array" ref="BQ36">IFERROR(IF(ROW()-16&lt;NoRowsBudget, IF($J36="Profit Margin",SUM(BQ$16:BQ35)*ProfitMargin,IF($J36="VAT",SUM(BQ$16:BQ35)*VAT,IF(Budget_period="Monthly",SUMIFS(INDIRECT(BQ$8),DetailBudgetWPs_Aleph,IF($J36 = "No Work Package", "", $J36),DetailBudgetCategory_Aleph,$I36),IF(Budget_period="Quarterly",SUMIFS(INDIRECT(BQ$9),DetailBudgetWPs_Aleph,IF($J36 = "No Work Package", "", $J36),DetailBudgetCategory_Aleph,$I36),IF(Budget_period="Annually",SUMIFS(INDIRECT(BQ$10),DetailBudgetWPs_Aleph,IF($J36 = "No Work Package", "", $J36),DetailBudgetCategory_Aleph,$I36),""))))) / BQ$6 * BQ$7, 0), 0)</f>
        <v>0</v>
      </c>
      <c r="BR36" s="166">
        <f t="array" ref="BR36">IFERROR(IF(ROW()-16&lt;NoRowsBudget, IF($J36="Profit Margin",SUM(BR$16:BR35)*ProfitMargin,IF($J36="VAT",SUM(BR$16:BR35)*VAT,IF(Budget_period="Monthly",SUMIFS(INDIRECT(BR$8),DetailBudgetWPs_Aleph,IF($J36 = "No Work Package", "", $J36),DetailBudgetCategory_Aleph,$I36),IF(Budget_period="Quarterly",SUMIFS(INDIRECT(BR$9),DetailBudgetWPs_Aleph,IF($J36 = "No Work Package", "", $J36),DetailBudgetCategory_Aleph,$I36),IF(Budget_period="Annually",SUMIFS(INDIRECT(BR$10),DetailBudgetWPs_Aleph,IF($J36 = "No Work Package", "", $J36),DetailBudgetCategory_Aleph,$I36),""))))) / BR$6 * BR$7, 0), 0)</f>
        <v>0</v>
      </c>
      <c r="BS36" s="166">
        <f t="array" ref="BS36">IFERROR(IF(ROW()-16&lt;NoRowsBudget, IF($J36="Profit Margin",SUM(BS$16:BS35)*ProfitMargin,IF($J36="VAT",SUM(BS$16:BS35)*VAT,IF(Budget_period="Monthly",SUMIFS(INDIRECT(BS$8),DetailBudgetWPs_Aleph,IF($J36 = "No Work Package", "", $J36),DetailBudgetCategory_Aleph,$I36),IF(Budget_period="Quarterly",SUMIFS(INDIRECT(BS$9),DetailBudgetWPs_Aleph,IF($J36 = "No Work Package", "", $J36),DetailBudgetCategory_Aleph,$I36),IF(Budget_period="Annually",SUMIFS(INDIRECT(BS$10),DetailBudgetWPs_Aleph,IF($J36 = "No Work Package", "", $J36),DetailBudgetCategory_Aleph,$I36),""))))) / BS$6 * BS$7, 0), 0)</f>
        <v>0</v>
      </c>
    </row>
    <row r="37" ht="15.75" customHeight="1">
      <c r="A37" s="114"/>
      <c r="B37" s="15" t="str">
        <f>IF(ROW()-16&lt;NoRowsBudget,OrgName,"")</f>
        <v/>
      </c>
      <c r="C37" s="15" t="str">
        <f>IF(ROW()-16&lt;NoRowsBudget,ProjectName,"")</f>
        <v/>
      </c>
      <c r="D37" s="15" t="str">
        <f>IF(ROW()-16&lt;NoRowsBudget,ProjectRef,"")</f>
        <v/>
      </c>
      <c r="E37" s="15" t="str">
        <f>IF(ROW()-16&lt;NoRowsBudget,ApplicationID,"")</f>
        <v/>
      </c>
      <c r="F37" s="15" t="str">
        <f>IF(ROW()-16&lt;NoRowsBudget,Version,"")</f>
        <v/>
      </c>
      <c r="G37" s="164" t="str">
        <f>IF(ROW()-16&lt;NoRowsBudget,StartDate,"")</f>
        <v/>
      </c>
      <c r="H37" s="164" t="str">
        <f>IF(ROW()-16&lt;NoRowsBudget,EndDate,"")</f>
        <v/>
      </c>
      <c r="I37" s="15" t="str">
        <f t="array" ref="I37">IF(ROW()-16&lt;(NoRowsBudget-3),INDEX(CostCategories,CEILING((ROW()-15)/NoWPs,1)),IF(ROW()-16=NoRowsBudget-3,"Overheads",IF(ROW()-16=NoRowsBudget-2,"Profit Margin",IF(ROW()-16=NoRowsBudget-1,"VAT",""))))</f>
        <v/>
      </c>
      <c r="J37" s="15" t="str">
        <f t="array" ref="J37">IF(ROW()-16&lt;NoRowsBudget-3,INDEX(WPUnique,,MOD(ROW()-16,NoWPs)+1),IF(ROW()-16=NoRowsBudget-3,"Overheads",IF(ROW()-16=NoRowsBudget-2,"Profit Margin",IF(ROW()-16=NoRowsBudget-1,"VAT",""))))</f>
        <v/>
      </c>
      <c r="K37" s="172" t="str">
        <f>IFERROR(IF(OR($J37="Indirect Cost",$J37="VAT",$J37="Profit Margin"),"",VLOOKUP(J37,'1. Basic Info'!$B$40:$C$52,2,FALSE)),BudgetExport!J37)</f>
        <v/>
      </c>
      <c r="L37" s="166">
        <f t="array" ref="L37">IFERROR(IF(ROW()-16&lt;NoRowsBudget, IF($J37="Profit Margin",SUM(L$16:L36)*ProfitMargin,IF($J37="VAT",SUM(L$16:L36)*VAT,IF(Budget_period="Monthly",SUMIFS(INDIRECT(L$8),DetailBudgetWPs_Aleph,IF($J37 = "No Work Package", "", $J37),DetailBudgetCategory_Aleph,$I37),IF(Budget_period="Quarterly",SUMIFS(INDIRECT(L$9),DetailBudgetWPs_Aleph,IF($J37 = "No Work Package", "", $J37),DetailBudgetCategory_Aleph,$I37),IF(Budget_period="Annually",SUMIFS(INDIRECT(L$10),DetailBudgetWPs_Aleph,IF($J37 = "No Work Package", "", $J37),DetailBudgetCategory_Aleph,$I37),""))))) / L$6 * L$7, 0), 0)</f>
        <v>0</v>
      </c>
      <c r="M37" s="166">
        <f t="array" ref="M37">IFERROR(IF(ROW()-16&lt;NoRowsBudget, IF($J37="Profit Margin",SUM(M$16:M36)*ProfitMargin,IF($J37="VAT",SUM(M$16:M36)*VAT,IF(Budget_period="Monthly",SUMIFS(INDIRECT(M$8),DetailBudgetWPs_Aleph,IF($J37 = "No Work Package", "", $J37),DetailBudgetCategory_Aleph,$I37),IF(Budget_period="Quarterly",SUMIFS(INDIRECT(M$9),DetailBudgetWPs_Aleph,IF($J37 = "No Work Package", "", $J37),DetailBudgetCategory_Aleph,$I37),IF(Budget_period="Annually",SUMIFS(INDIRECT(M$10),DetailBudgetWPs_Aleph,IF($J37 = "No Work Package", "", $J37),DetailBudgetCategory_Aleph,$I37),""))))) / M$6 * M$7, 0), 0)</f>
        <v>0</v>
      </c>
      <c r="N37" s="166">
        <f t="array" ref="N37">IFERROR(IF(ROW()-16&lt;NoRowsBudget, IF($J37="Profit Margin",SUM(N$16:N36)*ProfitMargin,IF($J37="VAT",SUM(N$16:N36)*VAT,IF(Budget_period="Monthly",SUMIFS(INDIRECT(N$8),DetailBudgetWPs_Aleph,IF($J37 = "No Work Package", "", $J37),DetailBudgetCategory_Aleph,$I37),IF(Budget_period="Quarterly",SUMIFS(INDIRECT(N$9),DetailBudgetWPs_Aleph,IF($J37 = "No Work Package", "", $J37),DetailBudgetCategory_Aleph,$I37),IF(Budget_period="Annually",SUMIFS(INDIRECT(N$10),DetailBudgetWPs_Aleph,IF($J37 = "No Work Package", "", $J37),DetailBudgetCategory_Aleph,$I37),""))))) / N$6 * N$7, 0), 0)</f>
        <v>0</v>
      </c>
      <c r="O37" s="166">
        <f t="array" ref="O37">IFERROR(IF(ROW()-16&lt;NoRowsBudget, IF($J37="Profit Margin",SUM(O$16:O36)*ProfitMargin,IF($J37="VAT",SUM(O$16:O36)*VAT,IF(Budget_period="Monthly",SUMIFS(INDIRECT(O$8),DetailBudgetWPs_Aleph,IF($J37 = "No Work Package", "", $J37),DetailBudgetCategory_Aleph,$I37),IF(Budget_period="Quarterly",SUMIFS(INDIRECT(O$9),DetailBudgetWPs_Aleph,IF($J37 = "No Work Package", "", $J37),DetailBudgetCategory_Aleph,$I37),IF(Budget_period="Annually",SUMIFS(INDIRECT(O$10),DetailBudgetWPs_Aleph,IF($J37 = "No Work Package", "", $J37),DetailBudgetCategory_Aleph,$I37),""))))) / O$6 * O$7, 0), 0)</f>
        <v>0</v>
      </c>
      <c r="P37" s="166">
        <f t="array" ref="P37">IFERROR(IF(ROW()-16&lt;NoRowsBudget, IF($J37="Profit Margin",SUM(P$16:P36)*ProfitMargin,IF($J37="VAT",SUM(P$16:P36)*VAT,IF(Budget_period="Monthly",SUMIFS(INDIRECT(P$8),DetailBudgetWPs_Aleph,IF($J37 = "No Work Package", "", $J37),DetailBudgetCategory_Aleph,$I37),IF(Budget_period="Quarterly",SUMIFS(INDIRECT(P$9),DetailBudgetWPs_Aleph,IF($J37 = "No Work Package", "", $J37),DetailBudgetCategory_Aleph,$I37),IF(Budget_period="Annually",SUMIFS(INDIRECT(P$10),DetailBudgetWPs_Aleph,IF($J37 = "No Work Package", "", $J37),DetailBudgetCategory_Aleph,$I37),""))))) / P$6 * P$7, 0), 0)</f>
        <v>0</v>
      </c>
      <c r="Q37" s="166">
        <f t="array" ref="Q37">IFERROR(IF(ROW()-16&lt;NoRowsBudget, IF($J37="Profit Margin",SUM(Q$16:Q36)*ProfitMargin,IF($J37="VAT",SUM(Q$16:Q36)*VAT,IF(Budget_period="Monthly",SUMIFS(INDIRECT(Q$8),DetailBudgetWPs_Aleph,IF($J37 = "No Work Package", "", $J37),DetailBudgetCategory_Aleph,$I37),IF(Budget_period="Quarterly",SUMIFS(INDIRECT(Q$9),DetailBudgetWPs_Aleph,IF($J37 = "No Work Package", "", $J37),DetailBudgetCategory_Aleph,$I37),IF(Budget_period="Annually",SUMIFS(INDIRECT(Q$10),DetailBudgetWPs_Aleph,IF($J37 = "No Work Package", "", $J37),DetailBudgetCategory_Aleph,$I37),""))))) / Q$6 * Q$7, 0), 0)</f>
        <v>0</v>
      </c>
      <c r="R37" s="166">
        <f t="array" ref="R37">IFERROR(IF(ROW()-16&lt;NoRowsBudget, IF($J37="Profit Margin",SUM(R$16:R36)*ProfitMargin,IF($J37="VAT",SUM(R$16:R36)*VAT,IF(Budget_period="Monthly",SUMIFS(INDIRECT(R$8),DetailBudgetWPs_Aleph,IF($J37 = "No Work Package", "", $J37),DetailBudgetCategory_Aleph,$I37),IF(Budget_period="Quarterly",SUMIFS(INDIRECT(R$9),DetailBudgetWPs_Aleph,IF($J37 = "No Work Package", "", $J37),DetailBudgetCategory_Aleph,$I37),IF(Budget_period="Annually",SUMIFS(INDIRECT(R$10),DetailBudgetWPs_Aleph,IF($J37 = "No Work Package", "", $J37),DetailBudgetCategory_Aleph,$I37),""))))) / R$6 * R$7, 0), 0)</f>
        <v>0</v>
      </c>
      <c r="S37" s="166">
        <f t="array" ref="S37">IFERROR(IF(ROW()-16&lt;NoRowsBudget, IF($J37="Profit Margin",SUM(S$16:S36)*ProfitMargin,IF($J37="VAT",SUM(S$16:S36)*VAT,IF(Budget_period="Monthly",SUMIFS(INDIRECT(S$8),DetailBudgetWPs_Aleph,IF($J37 = "No Work Package", "", $J37),DetailBudgetCategory_Aleph,$I37),IF(Budget_period="Quarterly",SUMIFS(INDIRECT(S$9),DetailBudgetWPs_Aleph,IF($J37 = "No Work Package", "", $J37),DetailBudgetCategory_Aleph,$I37),IF(Budget_period="Annually",SUMIFS(INDIRECT(S$10),DetailBudgetWPs_Aleph,IF($J37 = "No Work Package", "", $J37),DetailBudgetCategory_Aleph,$I37),""))))) / S$6 * S$7, 0), 0)</f>
        <v>0</v>
      </c>
      <c r="T37" s="166">
        <f t="array" ref="T37">IFERROR(IF(ROW()-16&lt;NoRowsBudget, IF($J37="Profit Margin",SUM(T$16:T36)*ProfitMargin,IF($J37="VAT",SUM(T$16:T36)*VAT,IF(Budget_period="Monthly",SUMIFS(INDIRECT(T$8),DetailBudgetWPs_Aleph,IF($J37 = "No Work Package", "", $J37),DetailBudgetCategory_Aleph,$I37),IF(Budget_period="Quarterly",SUMIFS(INDIRECT(T$9),DetailBudgetWPs_Aleph,IF($J37 = "No Work Package", "", $J37),DetailBudgetCategory_Aleph,$I37),IF(Budget_period="Annually",SUMIFS(INDIRECT(T$10),DetailBudgetWPs_Aleph,IF($J37 = "No Work Package", "", $J37),DetailBudgetCategory_Aleph,$I37),""))))) / T$6 * T$7, 0), 0)</f>
        <v>0</v>
      </c>
      <c r="U37" s="166">
        <f t="array" ref="U37">IFERROR(IF(ROW()-16&lt;NoRowsBudget, IF($J37="Profit Margin",SUM(U$16:U36)*ProfitMargin,IF($J37="VAT",SUM(U$16:U36)*VAT,IF(Budget_period="Monthly",SUMIFS(INDIRECT(U$8),DetailBudgetWPs_Aleph,IF($J37 = "No Work Package", "", $J37),DetailBudgetCategory_Aleph,$I37),IF(Budget_period="Quarterly",SUMIFS(INDIRECT(U$9),DetailBudgetWPs_Aleph,IF($J37 = "No Work Package", "", $J37),DetailBudgetCategory_Aleph,$I37),IF(Budget_period="Annually",SUMIFS(INDIRECT(U$10),DetailBudgetWPs_Aleph,IF($J37 = "No Work Package", "", $J37),DetailBudgetCategory_Aleph,$I37),""))))) / U$6 * U$7, 0), 0)</f>
        <v>0</v>
      </c>
      <c r="V37" s="166">
        <f t="array" ref="V37">IFERROR(IF(ROW()-16&lt;NoRowsBudget, IF($J37="Profit Margin",SUM(V$16:V36)*ProfitMargin,IF($J37="VAT",SUM(V$16:V36)*VAT,IF(Budget_period="Monthly",SUMIFS(INDIRECT(V$8),DetailBudgetWPs_Aleph,IF($J37 = "No Work Package", "", $J37),DetailBudgetCategory_Aleph,$I37),IF(Budget_period="Quarterly",SUMIFS(INDIRECT(V$9),DetailBudgetWPs_Aleph,IF($J37 = "No Work Package", "", $J37),DetailBudgetCategory_Aleph,$I37),IF(Budget_period="Annually",SUMIFS(INDIRECT(V$10),DetailBudgetWPs_Aleph,IF($J37 = "No Work Package", "", $J37),DetailBudgetCategory_Aleph,$I37),""))))) / V$6 * V$7, 0), 0)</f>
        <v>0</v>
      </c>
      <c r="W37" s="166">
        <f t="array" ref="W37">IFERROR(IF(ROW()-16&lt;NoRowsBudget, IF($J37="Profit Margin",SUM(W$16:W36)*ProfitMargin,IF($J37="VAT",SUM(W$16:W36)*VAT,IF(Budget_period="Monthly",SUMIFS(INDIRECT(W$8),DetailBudgetWPs_Aleph,IF($J37 = "No Work Package", "", $J37),DetailBudgetCategory_Aleph,$I37),IF(Budget_period="Quarterly",SUMIFS(INDIRECT(W$9),DetailBudgetWPs_Aleph,IF($J37 = "No Work Package", "", $J37),DetailBudgetCategory_Aleph,$I37),IF(Budget_period="Annually",SUMIFS(INDIRECT(W$10),DetailBudgetWPs_Aleph,IF($J37 = "No Work Package", "", $J37),DetailBudgetCategory_Aleph,$I37),""))))) / W$6 * W$7, 0), 0)</f>
        <v>0</v>
      </c>
      <c r="X37" s="166">
        <f t="array" ref="X37">IFERROR(IF(ROW()-16&lt;NoRowsBudget, IF($J37="Profit Margin",SUM(X$16:X36)*ProfitMargin,IF($J37="VAT",SUM(X$16:X36)*VAT,IF(Budget_period="Monthly",SUMIFS(INDIRECT(X$8),DetailBudgetWPs_Aleph,IF($J37 = "No Work Package", "", $J37),DetailBudgetCategory_Aleph,$I37),IF(Budget_period="Quarterly",SUMIFS(INDIRECT(X$9),DetailBudgetWPs_Aleph,IF($J37 = "No Work Package", "", $J37),DetailBudgetCategory_Aleph,$I37),IF(Budget_period="Annually",SUMIFS(INDIRECT(X$10),DetailBudgetWPs_Aleph,IF($J37 = "No Work Package", "", $J37),DetailBudgetCategory_Aleph,$I37),""))))) / X$6 * X$7, 0), 0)</f>
        <v>0</v>
      </c>
      <c r="Y37" s="166">
        <f t="array" ref="Y37">IFERROR(IF(ROW()-16&lt;NoRowsBudget, IF($J37="Profit Margin",SUM(Y$16:Y36)*ProfitMargin,IF($J37="VAT",SUM(Y$16:Y36)*VAT,IF(Budget_period="Monthly",SUMIFS(INDIRECT(Y$8),DetailBudgetWPs_Aleph,IF($J37 = "No Work Package", "", $J37),DetailBudgetCategory_Aleph,$I37),IF(Budget_period="Quarterly",SUMIFS(INDIRECT(Y$9),DetailBudgetWPs_Aleph,IF($J37 = "No Work Package", "", $J37),DetailBudgetCategory_Aleph,$I37),IF(Budget_period="Annually",SUMIFS(INDIRECT(Y$10),DetailBudgetWPs_Aleph,IF($J37 = "No Work Package", "", $J37),DetailBudgetCategory_Aleph,$I37),""))))) / Y$6 * Y$7, 0), 0)</f>
        <v>0</v>
      </c>
      <c r="Z37" s="166">
        <f t="array" ref="Z37">IFERROR(IF(ROW()-16&lt;NoRowsBudget, IF($J37="Profit Margin",SUM(Z$16:Z36)*ProfitMargin,IF($J37="VAT",SUM(Z$16:Z36)*VAT,IF(Budget_period="Monthly",SUMIFS(INDIRECT(Z$8),DetailBudgetWPs_Aleph,IF($J37 = "No Work Package", "", $J37),DetailBudgetCategory_Aleph,$I37),IF(Budget_period="Quarterly",SUMIFS(INDIRECT(Z$9),DetailBudgetWPs_Aleph,IF($J37 = "No Work Package", "", $J37),DetailBudgetCategory_Aleph,$I37),IF(Budget_period="Annually",SUMIFS(INDIRECT(Z$10),DetailBudgetWPs_Aleph,IF($J37 = "No Work Package", "", $J37),DetailBudgetCategory_Aleph,$I37),""))))) / Z$6 * Z$7, 0), 0)</f>
        <v>0</v>
      </c>
      <c r="AA37" s="166">
        <f t="array" ref="AA37">IFERROR(IF(ROW()-16&lt;NoRowsBudget, IF($J37="Profit Margin",SUM(AA$16:AA36)*ProfitMargin,IF($J37="VAT",SUM(AA$16:AA36)*VAT,IF(Budget_period="Monthly",SUMIFS(INDIRECT(AA$8),DetailBudgetWPs_Aleph,IF($J37 = "No Work Package", "", $J37),DetailBudgetCategory_Aleph,$I37),IF(Budget_period="Quarterly",SUMIFS(INDIRECT(AA$9),DetailBudgetWPs_Aleph,IF($J37 = "No Work Package", "", $J37),DetailBudgetCategory_Aleph,$I37),IF(Budget_period="Annually",SUMIFS(INDIRECT(AA$10),DetailBudgetWPs_Aleph,IF($J37 = "No Work Package", "", $J37),DetailBudgetCategory_Aleph,$I37),""))))) / AA$6 * AA$7, 0), 0)</f>
        <v>0</v>
      </c>
      <c r="AB37" s="166">
        <f t="array" ref="AB37">IFERROR(IF(ROW()-16&lt;NoRowsBudget, IF($J37="Profit Margin",SUM(AB$16:AB36)*ProfitMargin,IF($J37="VAT",SUM(AB$16:AB36)*VAT,IF(Budget_period="Monthly",SUMIFS(INDIRECT(AB$8),DetailBudgetWPs_Aleph,IF($J37 = "No Work Package", "", $J37),DetailBudgetCategory_Aleph,$I37),IF(Budget_period="Quarterly",SUMIFS(INDIRECT(AB$9),DetailBudgetWPs_Aleph,IF($J37 = "No Work Package", "", $J37),DetailBudgetCategory_Aleph,$I37),IF(Budget_period="Annually",SUMIFS(INDIRECT(AB$10),DetailBudgetWPs_Aleph,IF($J37 = "No Work Package", "", $J37),DetailBudgetCategory_Aleph,$I37),""))))) / AB$6 * AB$7, 0), 0)</f>
        <v>0</v>
      </c>
      <c r="AC37" s="166">
        <f t="array" ref="AC37">IFERROR(IF(ROW()-16&lt;NoRowsBudget, IF($J37="Profit Margin",SUM(AC$16:AC36)*ProfitMargin,IF($J37="VAT",SUM(AC$16:AC36)*VAT,IF(Budget_period="Monthly",SUMIFS(INDIRECT(AC$8),DetailBudgetWPs_Aleph,IF($J37 = "No Work Package", "", $J37),DetailBudgetCategory_Aleph,$I37),IF(Budget_period="Quarterly",SUMIFS(INDIRECT(AC$9),DetailBudgetWPs_Aleph,IF($J37 = "No Work Package", "", $J37),DetailBudgetCategory_Aleph,$I37),IF(Budget_period="Annually",SUMIFS(INDIRECT(AC$10),DetailBudgetWPs_Aleph,IF($J37 = "No Work Package", "", $J37),DetailBudgetCategory_Aleph,$I37),""))))) / AC$6 * AC$7, 0), 0)</f>
        <v>0</v>
      </c>
      <c r="AD37" s="166">
        <f t="array" ref="AD37">IFERROR(IF(ROW()-16&lt;NoRowsBudget, IF($J37="Profit Margin",SUM(AD$16:AD36)*ProfitMargin,IF($J37="VAT",SUM(AD$16:AD36)*VAT,IF(Budget_period="Monthly",SUMIFS(INDIRECT(AD$8),DetailBudgetWPs_Aleph,IF($J37 = "No Work Package", "", $J37),DetailBudgetCategory_Aleph,$I37),IF(Budget_period="Quarterly",SUMIFS(INDIRECT(AD$9),DetailBudgetWPs_Aleph,IF($J37 = "No Work Package", "", $J37),DetailBudgetCategory_Aleph,$I37),IF(Budget_period="Annually",SUMIFS(INDIRECT(AD$10),DetailBudgetWPs_Aleph,IF($J37 = "No Work Package", "", $J37),DetailBudgetCategory_Aleph,$I37),""))))) / AD$6 * AD$7, 0), 0)</f>
        <v>0</v>
      </c>
      <c r="AE37" s="166">
        <f t="array" ref="AE37">IFERROR(IF(ROW()-16&lt;NoRowsBudget, IF($J37="Profit Margin",SUM(AE$16:AE36)*ProfitMargin,IF($J37="VAT",SUM(AE$16:AE36)*VAT,IF(Budget_period="Monthly",SUMIFS(INDIRECT(AE$8),DetailBudgetWPs_Aleph,IF($J37 = "No Work Package", "", $J37),DetailBudgetCategory_Aleph,$I37),IF(Budget_period="Quarterly",SUMIFS(INDIRECT(AE$9),DetailBudgetWPs_Aleph,IF($J37 = "No Work Package", "", $J37),DetailBudgetCategory_Aleph,$I37),IF(Budget_period="Annually",SUMIFS(INDIRECT(AE$10),DetailBudgetWPs_Aleph,IF($J37 = "No Work Package", "", $J37),DetailBudgetCategory_Aleph,$I37),""))))) / AE$6 * AE$7, 0), 0)</f>
        <v>0</v>
      </c>
      <c r="AF37" s="166">
        <f t="array" ref="AF37">IFERROR(IF(ROW()-16&lt;NoRowsBudget, IF($J37="Profit Margin",SUM(AF$16:AF36)*ProfitMargin,IF($J37="VAT",SUM(AF$16:AF36)*VAT,IF(Budget_period="Monthly",SUMIFS(INDIRECT(AF$8),DetailBudgetWPs_Aleph,IF($J37 = "No Work Package", "", $J37),DetailBudgetCategory_Aleph,$I37),IF(Budget_period="Quarterly",SUMIFS(INDIRECT(AF$9),DetailBudgetWPs_Aleph,IF($J37 = "No Work Package", "", $J37),DetailBudgetCategory_Aleph,$I37),IF(Budget_period="Annually",SUMIFS(INDIRECT(AF$10),DetailBudgetWPs_Aleph,IF($J37 = "No Work Package", "", $J37),DetailBudgetCategory_Aleph,$I37),""))))) / AF$6 * AF$7, 0), 0)</f>
        <v>0</v>
      </c>
      <c r="AG37" s="166">
        <f t="array" ref="AG37">IFERROR(IF(ROW()-16&lt;NoRowsBudget, IF($J37="Profit Margin",SUM(AG$16:AG36)*ProfitMargin,IF($J37="VAT",SUM(AG$16:AG36)*VAT,IF(Budget_period="Monthly",SUMIFS(INDIRECT(AG$8),DetailBudgetWPs_Aleph,IF($J37 = "No Work Package", "", $J37),DetailBudgetCategory_Aleph,$I37),IF(Budget_period="Quarterly",SUMIFS(INDIRECT(AG$9),DetailBudgetWPs_Aleph,IF($J37 = "No Work Package", "", $J37),DetailBudgetCategory_Aleph,$I37),IF(Budget_period="Annually",SUMIFS(INDIRECT(AG$10),DetailBudgetWPs_Aleph,IF($J37 = "No Work Package", "", $J37),DetailBudgetCategory_Aleph,$I37),""))))) / AG$6 * AG$7, 0), 0)</f>
        <v>0</v>
      </c>
      <c r="AH37" s="166">
        <f t="array" ref="AH37">IFERROR(IF(ROW()-16&lt;NoRowsBudget, IF($J37="Profit Margin",SUM(AH$16:AH36)*ProfitMargin,IF($J37="VAT",SUM(AH$16:AH36)*VAT,IF(Budget_period="Monthly",SUMIFS(INDIRECT(AH$8),DetailBudgetWPs_Aleph,IF($J37 = "No Work Package", "", $J37),DetailBudgetCategory_Aleph,$I37),IF(Budget_period="Quarterly",SUMIFS(INDIRECT(AH$9),DetailBudgetWPs_Aleph,IF($J37 = "No Work Package", "", $J37),DetailBudgetCategory_Aleph,$I37),IF(Budget_period="Annually",SUMIFS(INDIRECT(AH$10),DetailBudgetWPs_Aleph,IF($J37 = "No Work Package", "", $J37),DetailBudgetCategory_Aleph,$I37),""))))) / AH$6 * AH$7, 0), 0)</f>
        <v>0</v>
      </c>
      <c r="AI37" s="166">
        <f t="array" ref="AI37">IFERROR(IF(ROW()-16&lt;NoRowsBudget, IF($J37="Profit Margin",SUM(AI$16:AI36)*ProfitMargin,IF($J37="VAT",SUM(AI$16:AI36)*VAT,IF(Budget_period="Monthly",SUMIFS(INDIRECT(AI$8),DetailBudgetWPs_Aleph,IF($J37 = "No Work Package", "", $J37),DetailBudgetCategory_Aleph,$I37),IF(Budget_period="Quarterly",SUMIFS(INDIRECT(AI$9),DetailBudgetWPs_Aleph,IF($J37 = "No Work Package", "", $J37),DetailBudgetCategory_Aleph,$I37),IF(Budget_period="Annually",SUMIFS(INDIRECT(AI$10),DetailBudgetWPs_Aleph,IF($J37 = "No Work Package", "", $J37),DetailBudgetCategory_Aleph,$I37),""))))) / AI$6 * AI$7, 0), 0)</f>
        <v>0</v>
      </c>
      <c r="AJ37" s="166">
        <f t="array" ref="AJ37">IFERROR(IF(ROW()-16&lt;NoRowsBudget, IF($J37="Profit Margin",SUM(AJ$16:AJ36)*ProfitMargin,IF($J37="VAT",SUM(AJ$16:AJ36)*VAT,IF(Budget_period="Monthly",SUMIFS(INDIRECT(AJ$8),DetailBudgetWPs_Aleph,IF($J37 = "No Work Package", "", $J37),DetailBudgetCategory_Aleph,$I37),IF(Budget_period="Quarterly",SUMIFS(INDIRECT(AJ$9),DetailBudgetWPs_Aleph,IF($J37 = "No Work Package", "", $J37),DetailBudgetCategory_Aleph,$I37),IF(Budget_period="Annually",SUMIFS(INDIRECT(AJ$10),DetailBudgetWPs_Aleph,IF($J37 = "No Work Package", "", $J37),DetailBudgetCategory_Aleph,$I37),""))))) / AJ$6 * AJ$7, 0), 0)</f>
        <v>0</v>
      </c>
      <c r="AK37" s="166">
        <f t="array" ref="AK37">IFERROR(IF(ROW()-16&lt;NoRowsBudget, IF($J37="Profit Margin",SUM(AK$16:AK36)*ProfitMargin,IF($J37="VAT",SUM(AK$16:AK36)*VAT,IF(Budget_period="Monthly",SUMIFS(INDIRECT(AK$8),DetailBudgetWPs_Aleph,IF($J37 = "No Work Package", "", $J37),DetailBudgetCategory_Aleph,$I37),IF(Budget_period="Quarterly",SUMIFS(INDIRECT(AK$9),DetailBudgetWPs_Aleph,IF($J37 = "No Work Package", "", $J37),DetailBudgetCategory_Aleph,$I37),IF(Budget_period="Annually",SUMIFS(INDIRECT(AK$10),DetailBudgetWPs_Aleph,IF($J37 = "No Work Package", "", $J37),DetailBudgetCategory_Aleph,$I37),""))))) / AK$6 * AK$7, 0), 0)</f>
        <v>0</v>
      </c>
      <c r="AL37" s="166">
        <f t="array" ref="AL37">IFERROR(IF(ROW()-16&lt;NoRowsBudget, IF($J37="Profit Margin",SUM(AL$16:AL36)*ProfitMargin,IF($J37="VAT",SUM(AL$16:AL36)*VAT,IF(Budget_period="Monthly",SUMIFS(INDIRECT(AL$8),DetailBudgetWPs_Aleph,IF($J37 = "No Work Package", "", $J37),DetailBudgetCategory_Aleph,$I37),IF(Budget_period="Quarterly",SUMIFS(INDIRECT(AL$9),DetailBudgetWPs_Aleph,IF($J37 = "No Work Package", "", $J37),DetailBudgetCategory_Aleph,$I37),IF(Budget_period="Annually",SUMIFS(INDIRECT(AL$10),DetailBudgetWPs_Aleph,IF($J37 = "No Work Package", "", $J37),DetailBudgetCategory_Aleph,$I37),""))))) / AL$6 * AL$7, 0), 0)</f>
        <v>0</v>
      </c>
      <c r="AM37" s="166">
        <f t="array" ref="AM37">IFERROR(IF(ROW()-16&lt;NoRowsBudget, IF($J37="Profit Margin",SUM(AM$16:AM36)*ProfitMargin,IF($J37="VAT",SUM(AM$16:AM36)*VAT,IF(Budget_period="Monthly",SUMIFS(INDIRECT(AM$8),DetailBudgetWPs_Aleph,IF($J37 = "No Work Package", "", $J37),DetailBudgetCategory_Aleph,$I37),IF(Budget_period="Quarterly",SUMIFS(INDIRECT(AM$9),DetailBudgetWPs_Aleph,IF($J37 = "No Work Package", "", $J37),DetailBudgetCategory_Aleph,$I37),IF(Budget_period="Annually",SUMIFS(INDIRECT(AM$10),DetailBudgetWPs_Aleph,IF($J37 = "No Work Package", "", $J37),DetailBudgetCategory_Aleph,$I37),""))))) / AM$6 * AM$7, 0), 0)</f>
        <v>0</v>
      </c>
      <c r="AN37" s="166">
        <f t="array" ref="AN37">IFERROR(IF(ROW()-16&lt;NoRowsBudget, IF($J37="Profit Margin",SUM(AN$16:AN36)*ProfitMargin,IF($J37="VAT",SUM(AN$16:AN36)*VAT,IF(Budget_period="Monthly",SUMIFS(INDIRECT(AN$8),DetailBudgetWPs_Aleph,IF($J37 = "No Work Package", "", $J37),DetailBudgetCategory_Aleph,$I37),IF(Budget_period="Quarterly",SUMIFS(INDIRECT(AN$9),DetailBudgetWPs_Aleph,IF($J37 = "No Work Package", "", $J37),DetailBudgetCategory_Aleph,$I37),IF(Budget_period="Annually",SUMIFS(INDIRECT(AN$10),DetailBudgetWPs_Aleph,IF($J37 = "No Work Package", "", $J37),DetailBudgetCategory_Aleph,$I37),""))))) / AN$6 * AN$7, 0), 0)</f>
        <v>0</v>
      </c>
      <c r="AO37" s="166">
        <f t="array" ref="AO37">IFERROR(IF(ROW()-16&lt;NoRowsBudget, IF($J37="Profit Margin",SUM(AO$16:AO36)*ProfitMargin,IF($J37="VAT",SUM(AO$16:AO36)*VAT,IF(Budget_period="Monthly",SUMIFS(INDIRECT(AO$8),DetailBudgetWPs_Aleph,IF($J37 = "No Work Package", "", $J37),DetailBudgetCategory_Aleph,$I37),IF(Budget_period="Quarterly",SUMIFS(INDIRECT(AO$9),DetailBudgetWPs_Aleph,IF($J37 = "No Work Package", "", $J37),DetailBudgetCategory_Aleph,$I37),IF(Budget_period="Annually",SUMIFS(INDIRECT(AO$10),DetailBudgetWPs_Aleph,IF($J37 = "No Work Package", "", $J37),DetailBudgetCategory_Aleph,$I37),""))))) / AO$6 * AO$7, 0), 0)</f>
        <v>0</v>
      </c>
      <c r="AP37" s="166">
        <f t="array" ref="AP37">IFERROR(IF(ROW()-16&lt;NoRowsBudget, IF($J37="Profit Margin",SUM(AP$16:AP36)*ProfitMargin,IF($J37="VAT",SUM(AP$16:AP36)*VAT,IF(Budget_period="Monthly",SUMIFS(INDIRECT(AP$8),DetailBudgetWPs_Aleph,IF($J37 = "No Work Package", "", $J37),DetailBudgetCategory_Aleph,$I37),IF(Budget_period="Quarterly",SUMIFS(INDIRECT(AP$9),DetailBudgetWPs_Aleph,IF($J37 = "No Work Package", "", $J37),DetailBudgetCategory_Aleph,$I37),IF(Budget_period="Annually",SUMIFS(INDIRECT(AP$10),DetailBudgetWPs_Aleph,IF($J37 = "No Work Package", "", $J37),DetailBudgetCategory_Aleph,$I37),""))))) / AP$6 * AP$7, 0), 0)</f>
        <v>0</v>
      </c>
      <c r="AQ37" s="166">
        <f t="array" ref="AQ37">IFERROR(IF(ROW()-16&lt;NoRowsBudget, IF($J37="Profit Margin",SUM(AQ$16:AQ36)*ProfitMargin,IF($J37="VAT",SUM(AQ$16:AQ36)*VAT,IF(Budget_period="Monthly",SUMIFS(INDIRECT(AQ$8),DetailBudgetWPs_Aleph,IF($J37 = "No Work Package", "", $J37),DetailBudgetCategory_Aleph,$I37),IF(Budget_period="Quarterly",SUMIFS(INDIRECT(AQ$9),DetailBudgetWPs_Aleph,IF($J37 = "No Work Package", "", $J37),DetailBudgetCategory_Aleph,$I37),IF(Budget_period="Annually",SUMIFS(INDIRECT(AQ$10),DetailBudgetWPs_Aleph,IF($J37 = "No Work Package", "", $J37),DetailBudgetCategory_Aleph,$I37),""))))) / AQ$6 * AQ$7, 0), 0)</f>
        <v>0</v>
      </c>
      <c r="AR37" s="166">
        <f t="array" ref="AR37">IFERROR(IF(ROW()-16&lt;NoRowsBudget, IF($J37="Profit Margin",SUM(AR$16:AR36)*ProfitMargin,IF($J37="VAT",SUM(AR$16:AR36)*VAT,IF(Budget_period="Monthly",SUMIFS(INDIRECT(AR$8),DetailBudgetWPs_Aleph,IF($J37 = "No Work Package", "", $J37),DetailBudgetCategory_Aleph,$I37),IF(Budget_period="Quarterly",SUMIFS(INDIRECT(AR$9),DetailBudgetWPs_Aleph,IF($J37 = "No Work Package", "", $J37),DetailBudgetCategory_Aleph,$I37),IF(Budget_period="Annually",SUMIFS(INDIRECT(AR$10),DetailBudgetWPs_Aleph,IF($J37 = "No Work Package", "", $J37),DetailBudgetCategory_Aleph,$I37),""))))) / AR$6 * AR$7, 0), 0)</f>
        <v>0</v>
      </c>
      <c r="AS37" s="166">
        <f t="array" ref="AS37">IFERROR(IF(ROW()-16&lt;NoRowsBudget, IF($J37="Profit Margin",SUM(AS$16:AS36)*ProfitMargin,IF($J37="VAT",SUM(AS$16:AS36)*VAT,IF(Budget_period="Monthly",SUMIFS(INDIRECT(AS$8),DetailBudgetWPs_Aleph,IF($J37 = "No Work Package", "", $J37),DetailBudgetCategory_Aleph,$I37),IF(Budget_period="Quarterly",SUMIFS(INDIRECT(AS$9),DetailBudgetWPs_Aleph,IF($J37 = "No Work Package", "", $J37),DetailBudgetCategory_Aleph,$I37),IF(Budget_period="Annually",SUMIFS(INDIRECT(AS$10),DetailBudgetWPs_Aleph,IF($J37 = "No Work Package", "", $J37),DetailBudgetCategory_Aleph,$I37),""))))) / AS$6 * AS$7, 0), 0)</f>
        <v>0</v>
      </c>
      <c r="AT37" s="166">
        <f t="array" ref="AT37">IFERROR(IF(ROW()-16&lt;NoRowsBudget, IF($J37="Profit Margin",SUM(AT$16:AT36)*ProfitMargin,IF($J37="VAT",SUM(AT$16:AT36)*VAT,IF(Budget_period="Monthly",SUMIFS(INDIRECT(AT$8),DetailBudgetWPs_Aleph,IF($J37 = "No Work Package", "", $J37),DetailBudgetCategory_Aleph,$I37),IF(Budget_period="Quarterly",SUMIFS(INDIRECT(AT$9),DetailBudgetWPs_Aleph,IF($J37 = "No Work Package", "", $J37),DetailBudgetCategory_Aleph,$I37),IF(Budget_period="Annually",SUMIFS(INDIRECT(AT$10),DetailBudgetWPs_Aleph,IF($J37 = "No Work Package", "", $J37),DetailBudgetCategory_Aleph,$I37),""))))) / AT$6 * AT$7, 0), 0)</f>
        <v>0</v>
      </c>
      <c r="AU37" s="166">
        <f t="array" ref="AU37">IFERROR(IF(ROW()-16&lt;NoRowsBudget, IF($J37="Profit Margin",SUM(AU$16:AU36)*ProfitMargin,IF($J37="VAT",SUM(AU$16:AU36)*VAT,IF(Budget_period="Monthly",SUMIFS(INDIRECT(AU$8),DetailBudgetWPs_Aleph,IF($J37 = "No Work Package", "", $J37),DetailBudgetCategory_Aleph,$I37),IF(Budget_period="Quarterly",SUMIFS(INDIRECT(AU$9),DetailBudgetWPs_Aleph,IF($J37 = "No Work Package", "", $J37),DetailBudgetCategory_Aleph,$I37),IF(Budget_period="Annually",SUMIFS(INDIRECT(AU$10),DetailBudgetWPs_Aleph,IF($J37 = "No Work Package", "", $J37),DetailBudgetCategory_Aleph,$I37),""))))) / AU$6 * AU$7, 0), 0)</f>
        <v>0</v>
      </c>
      <c r="AV37" s="166">
        <f t="array" ref="AV37">IFERROR(IF(ROW()-16&lt;NoRowsBudget, IF($J37="Profit Margin",SUM(AV$16:AV36)*ProfitMargin,IF($J37="VAT",SUM(AV$16:AV36)*VAT,IF(Budget_period="Monthly",SUMIFS(INDIRECT(AV$8),DetailBudgetWPs_Aleph,IF($J37 = "No Work Package", "", $J37),DetailBudgetCategory_Aleph,$I37),IF(Budget_period="Quarterly",SUMIFS(INDIRECT(AV$9),DetailBudgetWPs_Aleph,IF($J37 = "No Work Package", "", $J37),DetailBudgetCategory_Aleph,$I37),IF(Budget_period="Annually",SUMIFS(INDIRECT(AV$10),DetailBudgetWPs_Aleph,IF($J37 = "No Work Package", "", $J37),DetailBudgetCategory_Aleph,$I37),""))))) / AV$6 * AV$7, 0), 0)</f>
        <v>0</v>
      </c>
      <c r="AW37" s="166">
        <f t="array" ref="AW37">IFERROR(IF(ROW()-16&lt;NoRowsBudget, IF($J37="Profit Margin",SUM(AW$16:AW36)*ProfitMargin,IF($J37="VAT",SUM(AW$16:AW36)*VAT,IF(Budget_period="Monthly",SUMIFS(INDIRECT(AW$8),DetailBudgetWPs_Aleph,IF($J37 = "No Work Package", "", $J37),DetailBudgetCategory_Aleph,$I37),IF(Budget_period="Quarterly",SUMIFS(INDIRECT(AW$9),DetailBudgetWPs_Aleph,IF($J37 = "No Work Package", "", $J37),DetailBudgetCategory_Aleph,$I37),IF(Budget_period="Annually",SUMIFS(INDIRECT(AW$10),DetailBudgetWPs_Aleph,IF($J37 = "No Work Package", "", $J37),DetailBudgetCategory_Aleph,$I37),""))))) / AW$6 * AW$7, 0), 0)</f>
        <v>0</v>
      </c>
      <c r="AX37" s="166">
        <f t="array" ref="AX37">IFERROR(IF(ROW()-16&lt;NoRowsBudget, IF($J37="Profit Margin",SUM(AX$16:AX36)*ProfitMargin,IF($J37="VAT",SUM(AX$16:AX36)*VAT,IF(Budget_period="Monthly",SUMIFS(INDIRECT(AX$8),DetailBudgetWPs_Aleph,IF($J37 = "No Work Package", "", $J37),DetailBudgetCategory_Aleph,$I37),IF(Budget_period="Quarterly",SUMIFS(INDIRECT(AX$9),DetailBudgetWPs_Aleph,IF($J37 = "No Work Package", "", $J37),DetailBudgetCategory_Aleph,$I37),IF(Budget_period="Annually",SUMIFS(INDIRECT(AX$10),DetailBudgetWPs_Aleph,IF($J37 = "No Work Package", "", $J37),DetailBudgetCategory_Aleph,$I37),""))))) / AX$6 * AX$7, 0), 0)</f>
        <v>0</v>
      </c>
      <c r="AY37" s="166">
        <f t="array" ref="AY37">IFERROR(IF(ROW()-16&lt;NoRowsBudget, IF($J37="Profit Margin",SUM(AY$16:AY36)*ProfitMargin,IF($J37="VAT",SUM(AY$16:AY36)*VAT,IF(Budget_period="Monthly",SUMIFS(INDIRECT(AY$8),DetailBudgetWPs_Aleph,IF($J37 = "No Work Package", "", $J37),DetailBudgetCategory_Aleph,$I37),IF(Budget_period="Quarterly",SUMIFS(INDIRECT(AY$9),DetailBudgetWPs_Aleph,IF($J37 = "No Work Package", "", $J37),DetailBudgetCategory_Aleph,$I37),IF(Budget_period="Annually",SUMIFS(INDIRECT(AY$10),DetailBudgetWPs_Aleph,IF($J37 = "No Work Package", "", $J37),DetailBudgetCategory_Aleph,$I37),""))))) / AY$6 * AY$7, 0), 0)</f>
        <v>0</v>
      </c>
      <c r="AZ37" s="166">
        <f t="array" ref="AZ37">IFERROR(IF(ROW()-16&lt;NoRowsBudget, IF($J37="Profit Margin",SUM(AZ$16:AZ36)*ProfitMargin,IF($J37="VAT",SUM(AZ$16:AZ36)*VAT,IF(Budget_period="Monthly",SUMIFS(INDIRECT(AZ$8),DetailBudgetWPs_Aleph,IF($J37 = "No Work Package", "", $J37),DetailBudgetCategory_Aleph,$I37),IF(Budget_period="Quarterly",SUMIFS(INDIRECT(AZ$9),DetailBudgetWPs_Aleph,IF($J37 = "No Work Package", "", $J37),DetailBudgetCategory_Aleph,$I37),IF(Budget_period="Annually",SUMIFS(INDIRECT(AZ$10),DetailBudgetWPs_Aleph,IF($J37 = "No Work Package", "", $J37),DetailBudgetCategory_Aleph,$I37),""))))) / AZ$6 * AZ$7, 0), 0)</f>
        <v>0</v>
      </c>
      <c r="BA37" s="166">
        <f t="array" ref="BA37">IFERROR(IF(ROW()-16&lt;NoRowsBudget, IF($J37="Profit Margin",SUM(BA$16:BA36)*ProfitMargin,IF($J37="VAT",SUM(BA$16:BA36)*VAT,IF(Budget_period="Monthly",SUMIFS(INDIRECT(BA$8),DetailBudgetWPs_Aleph,IF($J37 = "No Work Package", "", $J37),DetailBudgetCategory_Aleph,$I37),IF(Budget_period="Quarterly",SUMIFS(INDIRECT(BA$9),DetailBudgetWPs_Aleph,IF($J37 = "No Work Package", "", $J37),DetailBudgetCategory_Aleph,$I37),IF(Budget_period="Annually",SUMIFS(INDIRECT(BA$10),DetailBudgetWPs_Aleph,IF($J37 = "No Work Package", "", $J37),DetailBudgetCategory_Aleph,$I37),""))))) / BA$6 * BA$7, 0), 0)</f>
        <v>0</v>
      </c>
      <c r="BB37" s="166">
        <f t="array" ref="BB37">IFERROR(IF(ROW()-16&lt;NoRowsBudget, IF($J37="Profit Margin",SUM(BB$16:BB36)*ProfitMargin,IF($J37="VAT",SUM(BB$16:BB36)*VAT,IF(Budget_period="Monthly",SUMIFS(INDIRECT(BB$8),DetailBudgetWPs_Aleph,IF($J37 = "No Work Package", "", $J37),DetailBudgetCategory_Aleph,$I37),IF(Budget_period="Quarterly",SUMIFS(INDIRECT(BB$9),DetailBudgetWPs_Aleph,IF($J37 = "No Work Package", "", $J37),DetailBudgetCategory_Aleph,$I37),IF(Budget_period="Annually",SUMIFS(INDIRECT(BB$10),DetailBudgetWPs_Aleph,IF($J37 = "No Work Package", "", $J37),DetailBudgetCategory_Aleph,$I37),""))))) / BB$6 * BB$7, 0), 0)</f>
        <v>0</v>
      </c>
      <c r="BC37" s="166">
        <f t="array" ref="BC37">IFERROR(IF(ROW()-16&lt;NoRowsBudget, IF($J37="Profit Margin",SUM(BC$16:BC36)*ProfitMargin,IF($J37="VAT",SUM(BC$16:BC36)*VAT,IF(Budget_period="Monthly",SUMIFS(INDIRECT(BC$8),DetailBudgetWPs_Aleph,IF($J37 = "No Work Package", "", $J37),DetailBudgetCategory_Aleph,$I37),IF(Budget_period="Quarterly",SUMIFS(INDIRECT(BC$9),DetailBudgetWPs_Aleph,IF($J37 = "No Work Package", "", $J37),DetailBudgetCategory_Aleph,$I37),IF(Budget_period="Annually",SUMIFS(INDIRECT(BC$10),DetailBudgetWPs_Aleph,IF($J37 = "No Work Package", "", $J37),DetailBudgetCategory_Aleph,$I37),""))))) / BC$6 * BC$7, 0), 0)</f>
        <v>0</v>
      </c>
      <c r="BD37" s="166">
        <f t="array" ref="BD37">IFERROR(IF(ROW()-16&lt;NoRowsBudget, IF($J37="Profit Margin",SUM(BD$16:BD36)*ProfitMargin,IF($J37="VAT",SUM(BD$16:BD36)*VAT,IF(Budget_period="Monthly",SUMIFS(INDIRECT(BD$8),DetailBudgetWPs_Aleph,IF($J37 = "No Work Package", "", $J37),DetailBudgetCategory_Aleph,$I37),IF(Budget_period="Quarterly",SUMIFS(INDIRECT(BD$9),DetailBudgetWPs_Aleph,IF($J37 = "No Work Package", "", $J37),DetailBudgetCategory_Aleph,$I37),IF(Budget_period="Annually",SUMIFS(INDIRECT(BD$10),DetailBudgetWPs_Aleph,IF($J37 = "No Work Package", "", $J37),DetailBudgetCategory_Aleph,$I37),""))))) / BD$6 * BD$7, 0), 0)</f>
        <v>0</v>
      </c>
      <c r="BE37" s="166">
        <f t="array" ref="BE37">IFERROR(IF(ROW()-16&lt;NoRowsBudget, IF($J37="Profit Margin",SUM(BE$16:BE36)*ProfitMargin,IF($J37="VAT",SUM(BE$16:BE36)*VAT,IF(Budget_period="Monthly",SUMIFS(INDIRECT(BE$8),DetailBudgetWPs_Aleph,IF($J37 = "No Work Package", "", $J37),DetailBudgetCategory_Aleph,$I37),IF(Budget_period="Quarterly",SUMIFS(INDIRECT(BE$9),DetailBudgetWPs_Aleph,IF($J37 = "No Work Package", "", $J37),DetailBudgetCategory_Aleph,$I37),IF(Budget_period="Annually",SUMIFS(INDIRECT(BE$10),DetailBudgetWPs_Aleph,IF($J37 = "No Work Package", "", $J37),DetailBudgetCategory_Aleph,$I37),""))))) / BE$6 * BE$7, 0), 0)</f>
        <v>0</v>
      </c>
      <c r="BF37" s="166">
        <f t="array" ref="BF37">IFERROR(IF(ROW()-16&lt;NoRowsBudget, IF($J37="Profit Margin",SUM(BF$16:BF36)*ProfitMargin,IF($J37="VAT",SUM(BF$16:BF36)*VAT,IF(Budget_period="Monthly",SUMIFS(INDIRECT(BF$8),DetailBudgetWPs_Aleph,IF($J37 = "No Work Package", "", $J37),DetailBudgetCategory_Aleph,$I37),IF(Budget_period="Quarterly",SUMIFS(INDIRECT(BF$9),DetailBudgetWPs_Aleph,IF($J37 = "No Work Package", "", $J37),DetailBudgetCategory_Aleph,$I37),IF(Budget_period="Annually",SUMIFS(INDIRECT(BF$10),DetailBudgetWPs_Aleph,IF($J37 = "No Work Package", "", $J37),DetailBudgetCategory_Aleph,$I37),""))))) / BF$6 * BF$7, 0), 0)</f>
        <v>0</v>
      </c>
      <c r="BG37" s="166">
        <f t="array" ref="BG37">IFERROR(IF(ROW()-16&lt;NoRowsBudget, IF($J37="Profit Margin",SUM(BG$16:BG36)*ProfitMargin,IF($J37="VAT",SUM(BG$16:BG36)*VAT,IF(Budget_period="Monthly",SUMIFS(INDIRECT(BG$8),DetailBudgetWPs_Aleph,IF($J37 = "No Work Package", "", $J37),DetailBudgetCategory_Aleph,$I37),IF(Budget_period="Quarterly",SUMIFS(INDIRECT(BG$9),DetailBudgetWPs_Aleph,IF($J37 = "No Work Package", "", $J37),DetailBudgetCategory_Aleph,$I37),IF(Budget_period="Annually",SUMIFS(INDIRECT(BG$10),DetailBudgetWPs_Aleph,IF($J37 = "No Work Package", "", $J37),DetailBudgetCategory_Aleph,$I37),""))))) / BG$6 * BG$7, 0), 0)</f>
        <v>0</v>
      </c>
      <c r="BH37" s="166">
        <f t="array" ref="BH37">IFERROR(IF(ROW()-16&lt;NoRowsBudget, IF($J37="Profit Margin",SUM(BH$16:BH36)*ProfitMargin,IF($J37="VAT",SUM(BH$16:BH36)*VAT,IF(Budget_period="Monthly",SUMIFS(INDIRECT(BH$8),DetailBudgetWPs_Aleph,IF($J37 = "No Work Package", "", $J37),DetailBudgetCategory_Aleph,$I37),IF(Budget_period="Quarterly",SUMIFS(INDIRECT(BH$9),DetailBudgetWPs_Aleph,IF($J37 = "No Work Package", "", $J37),DetailBudgetCategory_Aleph,$I37),IF(Budget_period="Annually",SUMIFS(INDIRECT(BH$10),DetailBudgetWPs_Aleph,IF($J37 = "No Work Package", "", $J37),DetailBudgetCategory_Aleph,$I37),""))))) / BH$6 * BH$7, 0), 0)</f>
        <v>0</v>
      </c>
      <c r="BI37" s="166">
        <f t="array" ref="BI37">IFERROR(IF(ROW()-16&lt;NoRowsBudget, IF($J37="Profit Margin",SUM(BI$16:BI36)*ProfitMargin,IF($J37="VAT",SUM(BI$16:BI36)*VAT,IF(Budget_period="Monthly",SUMIFS(INDIRECT(BI$8),DetailBudgetWPs_Aleph,IF($J37 = "No Work Package", "", $J37),DetailBudgetCategory_Aleph,$I37),IF(Budget_period="Quarterly",SUMIFS(INDIRECT(BI$9),DetailBudgetWPs_Aleph,IF($J37 = "No Work Package", "", $J37),DetailBudgetCategory_Aleph,$I37),IF(Budget_period="Annually",SUMIFS(INDIRECT(BI$10),DetailBudgetWPs_Aleph,IF($J37 = "No Work Package", "", $J37),DetailBudgetCategory_Aleph,$I37),""))))) / BI$6 * BI$7, 0), 0)</f>
        <v>0</v>
      </c>
      <c r="BJ37" s="166">
        <f t="array" ref="BJ37">IFERROR(IF(ROW()-16&lt;NoRowsBudget, IF($J37="Profit Margin",SUM(BJ$16:BJ36)*ProfitMargin,IF($J37="VAT",SUM(BJ$16:BJ36)*VAT,IF(Budget_period="Monthly",SUMIFS(INDIRECT(BJ$8),DetailBudgetWPs_Aleph,IF($J37 = "No Work Package", "", $J37),DetailBudgetCategory_Aleph,$I37),IF(Budget_period="Quarterly",SUMIFS(INDIRECT(BJ$9),DetailBudgetWPs_Aleph,IF($J37 = "No Work Package", "", $J37),DetailBudgetCategory_Aleph,$I37),IF(Budget_period="Annually",SUMIFS(INDIRECT(BJ$10),DetailBudgetWPs_Aleph,IF($J37 = "No Work Package", "", $J37),DetailBudgetCategory_Aleph,$I37),""))))) / BJ$6 * BJ$7, 0), 0)</f>
        <v>0</v>
      </c>
      <c r="BK37" s="166">
        <f t="array" ref="BK37">IFERROR(IF(ROW()-16&lt;NoRowsBudget, IF($J37="Profit Margin",SUM(BK$16:BK36)*ProfitMargin,IF($J37="VAT",SUM(BK$16:BK36)*VAT,IF(Budget_period="Monthly",SUMIFS(INDIRECT(BK$8),DetailBudgetWPs_Aleph,IF($J37 = "No Work Package", "", $J37),DetailBudgetCategory_Aleph,$I37),IF(Budget_period="Quarterly",SUMIFS(INDIRECT(BK$9),DetailBudgetWPs_Aleph,IF($J37 = "No Work Package", "", $J37),DetailBudgetCategory_Aleph,$I37),IF(Budget_period="Annually",SUMIFS(INDIRECT(BK$10),DetailBudgetWPs_Aleph,IF($J37 = "No Work Package", "", $J37),DetailBudgetCategory_Aleph,$I37),""))))) / BK$6 * BK$7, 0), 0)</f>
        <v>0</v>
      </c>
      <c r="BL37" s="166">
        <f t="array" ref="BL37">IFERROR(IF(ROW()-16&lt;NoRowsBudget, IF($J37="Profit Margin",SUM(BL$16:BL36)*ProfitMargin,IF($J37="VAT",SUM(BL$16:BL36)*VAT,IF(Budget_period="Monthly",SUMIFS(INDIRECT(BL$8),DetailBudgetWPs_Aleph,IF($J37 = "No Work Package", "", $J37),DetailBudgetCategory_Aleph,$I37),IF(Budget_period="Quarterly",SUMIFS(INDIRECT(BL$9),DetailBudgetWPs_Aleph,IF($J37 = "No Work Package", "", $J37),DetailBudgetCategory_Aleph,$I37),IF(Budget_period="Annually",SUMIFS(INDIRECT(BL$10),DetailBudgetWPs_Aleph,IF($J37 = "No Work Package", "", $J37),DetailBudgetCategory_Aleph,$I37),""))))) / BL$6 * BL$7, 0), 0)</f>
        <v>0</v>
      </c>
      <c r="BM37" s="166">
        <f t="array" ref="BM37">IFERROR(IF(ROW()-16&lt;NoRowsBudget, IF($J37="Profit Margin",SUM(BM$16:BM36)*ProfitMargin,IF($J37="VAT",SUM(BM$16:BM36)*VAT,IF(Budget_period="Monthly",SUMIFS(INDIRECT(BM$8),DetailBudgetWPs_Aleph,IF($J37 = "No Work Package", "", $J37),DetailBudgetCategory_Aleph,$I37),IF(Budget_period="Quarterly",SUMIFS(INDIRECT(BM$9),DetailBudgetWPs_Aleph,IF($J37 = "No Work Package", "", $J37),DetailBudgetCategory_Aleph,$I37),IF(Budget_period="Annually",SUMIFS(INDIRECT(BM$10),DetailBudgetWPs_Aleph,IF($J37 = "No Work Package", "", $J37),DetailBudgetCategory_Aleph,$I37),""))))) / BM$6 * BM$7, 0), 0)</f>
        <v>0</v>
      </c>
      <c r="BN37" s="166">
        <f t="array" ref="BN37">IFERROR(IF(ROW()-16&lt;NoRowsBudget, IF($J37="Profit Margin",SUM(BN$16:BN36)*ProfitMargin,IF($J37="VAT",SUM(BN$16:BN36)*VAT,IF(Budget_period="Monthly",SUMIFS(INDIRECT(BN$8),DetailBudgetWPs_Aleph,IF($J37 = "No Work Package", "", $J37),DetailBudgetCategory_Aleph,$I37),IF(Budget_period="Quarterly",SUMIFS(INDIRECT(BN$9),DetailBudgetWPs_Aleph,IF($J37 = "No Work Package", "", $J37),DetailBudgetCategory_Aleph,$I37),IF(Budget_period="Annually",SUMIFS(INDIRECT(BN$10),DetailBudgetWPs_Aleph,IF($J37 = "No Work Package", "", $J37),DetailBudgetCategory_Aleph,$I37),""))))) / BN$6 * BN$7, 0), 0)</f>
        <v>0</v>
      </c>
      <c r="BO37" s="166">
        <f t="array" ref="BO37">IFERROR(IF(ROW()-16&lt;NoRowsBudget, IF($J37="Profit Margin",SUM(BO$16:BO36)*ProfitMargin,IF($J37="VAT",SUM(BO$16:BO36)*VAT,IF(Budget_period="Monthly",SUMIFS(INDIRECT(BO$8),DetailBudgetWPs_Aleph,IF($J37 = "No Work Package", "", $J37),DetailBudgetCategory_Aleph,$I37),IF(Budget_period="Quarterly",SUMIFS(INDIRECT(BO$9),DetailBudgetWPs_Aleph,IF($J37 = "No Work Package", "", $J37),DetailBudgetCategory_Aleph,$I37),IF(Budget_period="Annually",SUMIFS(INDIRECT(BO$10),DetailBudgetWPs_Aleph,IF($J37 = "No Work Package", "", $J37),DetailBudgetCategory_Aleph,$I37),""))))) / BO$6 * BO$7, 0), 0)</f>
        <v>0</v>
      </c>
      <c r="BP37" s="166">
        <f t="array" ref="BP37">IFERROR(IF(ROW()-16&lt;NoRowsBudget, IF($J37="Profit Margin",SUM(BP$16:BP36)*ProfitMargin,IF($J37="VAT",SUM(BP$16:BP36)*VAT,IF(Budget_period="Monthly",SUMIFS(INDIRECT(BP$8),DetailBudgetWPs_Aleph,IF($J37 = "No Work Package", "", $J37),DetailBudgetCategory_Aleph,$I37),IF(Budget_period="Quarterly",SUMIFS(INDIRECT(BP$9),DetailBudgetWPs_Aleph,IF($J37 = "No Work Package", "", $J37),DetailBudgetCategory_Aleph,$I37),IF(Budget_period="Annually",SUMIFS(INDIRECT(BP$10),DetailBudgetWPs_Aleph,IF($J37 = "No Work Package", "", $J37),DetailBudgetCategory_Aleph,$I37),""))))) / BP$6 * BP$7, 0), 0)</f>
        <v>0</v>
      </c>
      <c r="BQ37" s="166">
        <f t="array" ref="BQ37">IFERROR(IF(ROW()-16&lt;NoRowsBudget, IF($J37="Profit Margin",SUM(BQ$16:BQ36)*ProfitMargin,IF($J37="VAT",SUM(BQ$16:BQ36)*VAT,IF(Budget_period="Monthly",SUMIFS(INDIRECT(BQ$8),DetailBudgetWPs_Aleph,IF($J37 = "No Work Package", "", $J37),DetailBudgetCategory_Aleph,$I37),IF(Budget_period="Quarterly",SUMIFS(INDIRECT(BQ$9),DetailBudgetWPs_Aleph,IF($J37 = "No Work Package", "", $J37),DetailBudgetCategory_Aleph,$I37),IF(Budget_period="Annually",SUMIFS(INDIRECT(BQ$10),DetailBudgetWPs_Aleph,IF($J37 = "No Work Package", "", $J37),DetailBudgetCategory_Aleph,$I37),""))))) / BQ$6 * BQ$7, 0), 0)</f>
        <v>0</v>
      </c>
      <c r="BR37" s="166">
        <f t="array" ref="BR37">IFERROR(IF(ROW()-16&lt;NoRowsBudget, IF($J37="Profit Margin",SUM(BR$16:BR36)*ProfitMargin,IF($J37="VAT",SUM(BR$16:BR36)*VAT,IF(Budget_period="Monthly",SUMIFS(INDIRECT(BR$8),DetailBudgetWPs_Aleph,IF($J37 = "No Work Package", "", $J37),DetailBudgetCategory_Aleph,$I37),IF(Budget_period="Quarterly",SUMIFS(INDIRECT(BR$9),DetailBudgetWPs_Aleph,IF($J37 = "No Work Package", "", $J37),DetailBudgetCategory_Aleph,$I37),IF(Budget_period="Annually",SUMIFS(INDIRECT(BR$10),DetailBudgetWPs_Aleph,IF($J37 = "No Work Package", "", $J37),DetailBudgetCategory_Aleph,$I37),""))))) / BR$6 * BR$7, 0), 0)</f>
        <v>0</v>
      </c>
      <c r="BS37" s="166">
        <f t="array" ref="BS37">IFERROR(IF(ROW()-16&lt;NoRowsBudget, IF($J37="Profit Margin",SUM(BS$16:BS36)*ProfitMargin,IF($J37="VAT",SUM(BS$16:BS36)*VAT,IF(Budget_period="Monthly",SUMIFS(INDIRECT(BS$8),DetailBudgetWPs_Aleph,IF($J37 = "No Work Package", "", $J37),DetailBudgetCategory_Aleph,$I37),IF(Budget_period="Quarterly",SUMIFS(INDIRECT(BS$9),DetailBudgetWPs_Aleph,IF($J37 = "No Work Package", "", $J37),DetailBudgetCategory_Aleph,$I37),IF(Budget_period="Annually",SUMIFS(INDIRECT(BS$10),DetailBudgetWPs_Aleph,IF($J37 = "No Work Package", "", $J37),DetailBudgetCategory_Aleph,$I37),""))))) / BS$6 * BS$7, 0), 0)</f>
        <v>0</v>
      </c>
    </row>
    <row r="38" ht="15.75" customHeight="1">
      <c r="A38" s="114"/>
      <c r="B38" s="15" t="str">
        <f>IF(ROW()-16&lt;NoRowsBudget,OrgName,"")</f>
        <v/>
      </c>
      <c r="C38" s="15" t="str">
        <f>IF(ROW()-16&lt;NoRowsBudget,ProjectName,"")</f>
        <v/>
      </c>
      <c r="D38" s="15" t="str">
        <f>IF(ROW()-16&lt;NoRowsBudget,ProjectRef,"")</f>
        <v/>
      </c>
      <c r="E38" s="15" t="str">
        <f>IF(ROW()-16&lt;NoRowsBudget,ApplicationID,"")</f>
        <v/>
      </c>
      <c r="F38" s="15" t="str">
        <f>IF(ROW()-16&lt;NoRowsBudget,Version,"")</f>
        <v/>
      </c>
      <c r="G38" s="164" t="str">
        <f>IF(ROW()-16&lt;NoRowsBudget,StartDate,"")</f>
        <v/>
      </c>
      <c r="H38" s="164" t="str">
        <f>IF(ROW()-16&lt;NoRowsBudget,EndDate,"")</f>
        <v/>
      </c>
      <c r="I38" s="15" t="str">
        <f t="array" ref="I38">IF(ROW()-16&lt;(NoRowsBudget-3),INDEX(CostCategories,CEILING((ROW()-15)/NoWPs,1)),IF(ROW()-16=NoRowsBudget-3,"Overheads",IF(ROW()-16=NoRowsBudget-2,"Profit Margin",IF(ROW()-16=NoRowsBudget-1,"VAT",""))))</f>
        <v/>
      </c>
      <c r="J38" s="15" t="str">
        <f t="array" ref="J38">IF(ROW()-16&lt;NoRowsBudget-3,INDEX(WPUnique,,MOD(ROW()-16,NoWPs)+1),IF(ROW()-16=NoRowsBudget-3,"Overheads",IF(ROW()-16=NoRowsBudget-2,"Profit Margin",IF(ROW()-16=NoRowsBudget-1,"VAT",""))))</f>
        <v/>
      </c>
      <c r="K38" s="172" t="str">
        <f>IFERROR(IF(OR($J38="Indirect Cost",$J38="VAT",$J38="Profit Margin"),"",VLOOKUP(J38,'1. Basic Info'!$B$40:$C$52,2,FALSE)),BudgetExport!J38)</f>
        <v/>
      </c>
      <c r="L38" s="166">
        <f t="array" ref="L38">IFERROR(IF(ROW()-16&lt;NoRowsBudget, IF($J38="Profit Margin",SUM(L$16:L37)*ProfitMargin,IF($J38="VAT",SUM(L$16:L37)*VAT,IF(Budget_period="Monthly",SUMIFS(INDIRECT(L$8),DetailBudgetWPs_Aleph,IF($J38 = "No Work Package", "", $J38),DetailBudgetCategory_Aleph,$I38),IF(Budget_period="Quarterly",SUMIFS(INDIRECT(L$9),DetailBudgetWPs_Aleph,IF($J38 = "No Work Package", "", $J38),DetailBudgetCategory_Aleph,$I38),IF(Budget_period="Annually",SUMIFS(INDIRECT(L$10),DetailBudgetWPs_Aleph,IF($J38 = "No Work Package", "", $J38),DetailBudgetCategory_Aleph,$I38),""))))) / L$6 * L$7, 0), 0)</f>
        <v>0</v>
      </c>
      <c r="M38" s="166">
        <f t="array" ref="M38">IFERROR(IF(ROW()-16&lt;NoRowsBudget, IF($J38="Profit Margin",SUM(M$16:M37)*ProfitMargin,IF($J38="VAT",SUM(M$16:M37)*VAT,IF(Budget_period="Monthly",SUMIFS(INDIRECT(M$8),DetailBudgetWPs_Aleph,IF($J38 = "No Work Package", "", $J38),DetailBudgetCategory_Aleph,$I38),IF(Budget_period="Quarterly",SUMIFS(INDIRECT(M$9),DetailBudgetWPs_Aleph,IF($J38 = "No Work Package", "", $J38),DetailBudgetCategory_Aleph,$I38),IF(Budget_period="Annually",SUMIFS(INDIRECT(M$10),DetailBudgetWPs_Aleph,IF($J38 = "No Work Package", "", $J38),DetailBudgetCategory_Aleph,$I38),""))))) / M$6 * M$7, 0), 0)</f>
        <v>0</v>
      </c>
      <c r="N38" s="166">
        <f t="array" ref="N38">IFERROR(IF(ROW()-16&lt;NoRowsBudget, IF($J38="Profit Margin",SUM(N$16:N37)*ProfitMargin,IF($J38="VAT",SUM(N$16:N37)*VAT,IF(Budget_period="Monthly",SUMIFS(INDIRECT(N$8),DetailBudgetWPs_Aleph,IF($J38 = "No Work Package", "", $J38),DetailBudgetCategory_Aleph,$I38),IF(Budget_period="Quarterly",SUMIFS(INDIRECT(N$9),DetailBudgetWPs_Aleph,IF($J38 = "No Work Package", "", $J38),DetailBudgetCategory_Aleph,$I38),IF(Budget_period="Annually",SUMIFS(INDIRECT(N$10),DetailBudgetWPs_Aleph,IF($J38 = "No Work Package", "", $J38),DetailBudgetCategory_Aleph,$I38),""))))) / N$6 * N$7, 0), 0)</f>
        <v>0</v>
      </c>
      <c r="O38" s="166">
        <f t="array" ref="O38">IFERROR(IF(ROW()-16&lt;NoRowsBudget, IF($J38="Profit Margin",SUM(O$16:O37)*ProfitMargin,IF($J38="VAT",SUM(O$16:O37)*VAT,IF(Budget_period="Monthly",SUMIFS(INDIRECT(O$8),DetailBudgetWPs_Aleph,IF($J38 = "No Work Package", "", $J38),DetailBudgetCategory_Aleph,$I38),IF(Budget_period="Quarterly",SUMIFS(INDIRECT(O$9),DetailBudgetWPs_Aleph,IF($J38 = "No Work Package", "", $J38),DetailBudgetCategory_Aleph,$I38),IF(Budget_period="Annually",SUMIFS(INDIRECT(O$10),DetailBudgetWPs_Aleph,IF($J38 = "No Work Package", "", $J38),DetailBudgetCategory_Aleph,$I38),""))))) / O$6 * O$7, 0), 0)</f>
        <v>0</v>
      </c>
      <c r="P38" s="166">
        <f t="array" ref="P38">IFERROR(IF(ROW()-16&lt;NoRowsBudget, IF($J38="Profit Margin",SUM(P$16:P37)*ProfitMargin,IF($J38="VAT",SUM(P$16:P37)*VAT,IF(Budget_period="Monthly",SUMIFS(INDIRECT(P$8),DetailBudgetWPs_Aleph,IF($J38 = "No Work Package", "", $J38),DetailBudgetCategory_Aleph,$I38),IF(Budget_period="Quarterly",SUMIFS(INDIRECT(P$9),DetailBudgetWPs_Aleph,IF($J38 = "No Work Package", "", $J38),DetailBudgetCategory_Aleph,$I38),IF(Budget_period="Annually",SUMIFS(INDIRECT(P$10),DetailBudgetWPs_Aleph,IF($J38 = "No Work Package", "", $J38),DetailBudgetCategory_Aleph,$I38),""))))) / P$6 * P$7, 0), 0)</f>
        <v>0</v>
      </c>
      <c r="Q38" s="166">
        <f t="array" ref="Q38">IFERROR(IF(ROW()-16&lt;NoRowsBudget, IF($J38="Profit Margin",SUM(Q$16:Q37)*ProfitMargin,IF($J38="VAT",SUM(Q$16:Q37)*VAT,IF(Budget_period="Monthly",SUMIFS(INDIRECT(Q$8),DetailBudgetWPs_Aleph,IF($J38 = "No Work Package", "", $J38),DetailBudgetCategory_Aleph,$I38),IF(Budget_period="Quarterly",SUMIFS(INDIRECT(Q$9),DetailBudgetWPs_Aleph,IF($J38 = "No Work Package", "", $J38),DetailBudgetCategory_Aleph,$I38),IF(Budget_period="Annually",SUMIFS(INDIRECT(Q$10),DetailBudgetWPs_Aleph,IF($J38 = "No Work Package", "", $J38),DetailBudgetCategory_Aleph,$I38),""))))) / Q$6 * Q$7, 0), 0)</f>
        <v>0</v>
      </c>
      <c r="R38" s="166">
        <f t="array" ref="R38">IFERROR(IF(ROW()-16&lt;NoRowsBudget, IF($J38="Profit Margin",SUM(R$16:R37)*ProfitMargin,IF($J38="VAT",SUM(R$16:R37)*VAT,IF(Budget_period="Monthly",SUMIFS(INDIRECT(R$8),DetailBudgetWPs_Aleph,IF($J38 = "No Work Package", "", $J38),DetailBudgetCategory_Aleph,$I38),IF(Budget_period="Quarterly",SUMIFS(INDIRECT(R$9),DetailBudgetWPs_Aleph,IF($J38 = "No Work Package", "", $J38),DetailBudgetCategory_Aleph,$I38),IF(Budget_period="Annually",SUMIFS(INDIRECT(R$10),DetailBudgetWPs_Aleph,IF($J38 = "No Work Package", "", $J38),DetailBudgetCategory_Aleph,$I38),""))))) / R$6 * R$7, 0), 0)</f>
        <v>0</v>
      </c>
      <c r="S38" s="166">
        <f t="array" ref="S38">IFERROR(IF(ROW()-16&lt;NoRowsBudget, IF($J38="Profit Margin",SUM(S$16:S37)*ProfitMargin,IF($J38="VAT",SUM(S$16:S37)*VAT,IF(Budget_period="Monthly",SUMIFS(INDIRECT(S$8),DetailBudgetWPs_Aleph,IF($J38 = "No Work Package", "", $J38),DetailBudgetCategory_Aleph,$I38),IF(Budget_period="Quarterly",SUMIFS(INDIRECT(S$9),DetailBudgetWPs_Aleph,IF($J38 = "No Work Package", "", $J38),DetailBudgetCategory_Aleph,$I38),IF(Budget_period="Annually",SUMIFS(INDIRECT(S$10),DetailBudgetWPs_Aleph,IF($J38 = "No Work Package", "", $J38),DetailBudgetCategory_Aleph,$I38),""))))) / S$6 * S$7, 0), 0)</f>
        <v>0</v>
      </c>
      <c r="T38" s="166">
        <f t="array" ref="T38">IFERROR(IF(ROW()-16&lt;NoRowsBudget, IF($J38="Profit Margin",SUM(T$16:T37)*ProfitMargin,IF($J38="VAT",SUM(T$16:T37)*VAT,IF(Budget_period="Monthly",SUMIFS(INDIRECT(T$8),DetailBudgetWPs_Aleph,IF($J38 = "No Work Package", "", $J38),DetailBudgetCategory_Aleph,$I38),IF(Budget_period="Quarterly",SUMIFS(INDIRECT(T$9),DetailBudgetWPs_Aleph,IF($J38 = "No Work Package", "", $J38),DetailBudgetCategory_Aleph,$I38),IF(Budget_period="Annually",SUMIFS(INDIRECT(T$10),DetailBudgetWPs_Aleph,IF($J38 = "No Work Package", "", $J38),DetailBudgetCategory_Aleph,$I38),""))))) / T$6 * T$7, 0), 0)</f>
        <v>0</v>
      </c>
      <c r="U38" s="166">
        <f t="array" ref="U38">IFERROR(IF(ROW()-16&lt;NoRowsBudget, IF($J38="Profit Margin",SUM(U$16:U37)*ProfitMargin,IF($J38="VAT",SUM(U$16:U37)*VAT,IF(Budget_period="Monthly",SUMIFS(INDIRECT(U$8),DetailBudgetWPs_Aleph,IF($J38 = "No Work Package", "", $J38),DetailBudgetCategory_Aleph,$I38),IF(Budget_period="Quarterly",SUMIFS(INDIRECT(U$9),DetailBudgetWPs_Aleph,IF($J38 = "No Work Package", "", $J38),DetailBudgetCategory_Aleph,$I38),IF(Budget_period="Annually",SUMIFS(INDIRECT(U$10),DetailBudgetWPs_Aleph,IF($J38 = "No Work Package", "", $J38),DetailBudgetCategory_Aleph,$I38),""))))) / U$6 * U$7, 0), 0)</f>
        <v>0</v>
      </c>
      <c r="V38" s="166">
        <f t="array" ref="V38">IFERROR(IF(ROW()-16&lt;NoRowsBudget, IF($J38="Profit Margin",SUM(V$16:V37)*ProfitMargin,IF($J38="VAT",SUM(V$16:V37)*VAT,IF(Budget_period="Monthly",SUMIFS(INDIRECT(V$8),DetailBudgetWPs_Aleph,IF($J38 = "No Work Package", "", $J38),DetailBudgetCategory_Aleph,$I38),IF(Budget_period="Quarterly",SUMIFS(INDIRECT(V$9),DetailBudgetWPs_Aleph,IF($J38 = "No Work Package", "", $J38),DetailBudgetCategory_Aleph,$I38),IF(Budget_period="Annually",SUMIFS(INDIRECT(V$10),DetailBudgetWPs_Aleph,IF($J38 = "No Work Package", "", $J38),DetailBudgetCategory_Aleph,$I38),""))))) / V$6 * V$7, 0), 0)</f>
        <v>0</v>
      </c>
      <c r="W38" s="166">
        <f t="array" ref="W38">IFERROR(IF(ROW()-16&lt;NoRowsBudget, IF($J38="Profit Margin",SUM(W$16:W37)*ProfitMargin,IF($J38="VAT",SUM(W$16:W37)*VAT,IF(Budget_period="Monthly",SUMIFS(INDIRECT(W$8),DetailBudgetWPs_Aleph,IF($J38 = "No Work Package", "", $J38),DetailBudgetCategory_Aleph,$I38),IF(Budget_period="Quarterly",SUMIFS(INDIRECT(W$9),DetailBudgetWPs_Aleph,IF($J38 = "No Work Package", "", $J38),DetailBudgetCategory_Aleph,$I38),IF(Budget_period="Annually",SUMIFS(INDIRECT(W$10),DetailBudgetWPs_Aleph,IF($J38 = "No Work Package", "", $J38),DetailBudgetCategory_Aleph,$I38),""))))) / W$6 * W$7, 0), 0)</f>
        <v>0</v>
      </c>
      <c r="X38" s="166">
        <f t="array" ref="X38">IFERROR(IF(ROW()-16&lt;NoRowsBudget, IF($J38="Profit Margin",SUM(X$16:X37)*ProfitMargin,IF($J38="VAT",SUM(X$16:X37)*VAT,IF(Budget_period="Monthly",SUMIFS(INDIRECT(X$8),DetailBudgetWPs_Aleph,IF($J38 = "No Work Package", "", $J38),DetailBudgetCategory_Aleph,$I38),IF(Budget_period="Quarterly",SUMIFS(INDIRECT(X$9),DetailBudgetWPs_Aleph,IF($J38 = "No Work Package", "", $J38),DetailBudgetCategory_Aleph,$I38),IF(Budget_period="Annually",SUMIFS(INDIRECT(X$10),DetailBudgetWPs_Aleph,IF($J38 = "No Work Package", "", $J38),DetailBudgetCategory_Aleph,$I38),""))))) / X$6 * X$7, 0), 0)</f>
        <v>0</v>
      </c>
      <c r="Y38" s="166">
        <f t="array" ref="Y38">IFERROR(IF(ROW()-16&lt;NoRowsBudget, IF($J38="Profit Margin",SUM(Y$16:Y37)*ProfitMargin,IF($J38="VAT",SUM(Y$16:Y37)*VAT,IF(Budget_period="Monthly",SUMIFS(INDIRECT(Y$8),DetailBudgetWPs_Aleph,IF($J38 = "No Work Package", "", $J38),DetailBudgetCategory_Aleph,$I38),IF(Budget_period="Quarterly",SUMIFS(INDIRECT(Y$9),DetailBudgetWPs_Aleph,IF($J38 = "No Work Package", "", $J38),DetailBudgetCategory_Aleph,$I38),IF(Budget_period="Annually",SUMIFS(INDIRECT(Y$10),DetailBudgetWPs_Aleph,IF($J38 = "No Work Package", "", $J38),DetailBudgetCategory_Aleph,$I38),""))))) / Y$6 * Y$7, 0), 0)</f>
        <v>0</v>
      </c>
      <c r="Z38" s="166">
        <f t="array" ref="Z38">IFERROR(IF(ROW()-16&lt;NoRowsBudget, IF($J38="Profit Margin",SUM(Z$16:Z37)*ProfitMargin,IF($J38="VAT",SUM(Z$16:Z37)*VAT,IF(Budget_period="Monthly",SUMIFS(INDIRECT(Z$8),DetailBudgetWPs_Aleph,IF($J38 = "No Work Package", "", $J38),DetailBudgetCategory_Aleph,$I38),IF(Budget_period="Quarterly",SUMIFS(INDIRECT(Z$9),DetailBudgetWPs_Aleph,IF($J38 = "No Work Package", "", $J38),DetailBudgetCategory_Aleph,$I38),IF(Budget_period="Annually",SUMIFS(INDIRECT(Z$10),DetailBudgetWPs_Aleph,IF($J38 = "No Work Package", "", $J38),DetailBudgetCategory_Aleph,$I38),""))))) / Z$6 * Z$7, 0), 0)</f>
        <v>0</v>
      </c>
      <c r="AA38" s="166">
        <f t="array" ref="AA38">IFERROR(IF(ROW()-16&lt;NoRowsBudget, IF($J38="Profit Margin",SUM(AA$16:AA37)*ProfitMargin,IF($J38="VAT",SUM(AA$16:AA37)*VAT,IF(Budget_period="Monthly",SUMIFS(INDIRECT(AA$8),DetailBudgetWPs_Aleph,IF($J38 = "No Work Package", "", $J38),DetailBudgetCategory_Aleph,$I38),IF(Budget_period="Quarterly",SUMIFS(INDIRECT(AA$9),DetailBudgetWPs_Aleph,IF($J38 = "No Work Package", "", $J38),DetailBudgetCategory_Aleph,$I38),IF(Budget_period="Annually",SUMIFS(INDIRECT(AA$10),DetailBudgetWPs_Aleph,IF($J38 = "No Work Package", "", $J38),DetailBudgetCategory_Aleph,$I38),""))))) / AA$6 * AA$7, 0), 0)</f>
        <v>0</v>
      </c>
      <c r="AB38" s="166">
        <f t="array" ref="AB38">IFERROR(IF(ROW()-16&lt;NoRowsBudget, IF($J38="Profit Margin",SUM(AB$16:AB37)*ProfitMargin,IF($J38="VAT",SUM(AB$16:AB37)*VAT,IF(Budget_period="Monthly",SUMIFS(INDIRECT(AB$8),DetailBudgetWPs_Aleph,IF($J38 = "No Work Package", "", $J38),DetailBudgetCategory_Aleph,$I38),IF(Budget_period="Quarterly",SUMIFS(INDIRECT(AB$9),DetailBudgetWPs_Aleph,IF($J38 = "No Work Package", "", $J38),DetailBudgetCategory_Aleph,$I38),IF(Budget_period="Annually",SUMIFS(INDIRECT(AB$10),DetailBudgetWPs_Aleph,IF($J38 = "No Work Package", "", $J38),DetailBudgetCategory_Aleph,$I38),""))))) / AB$6 * AB$7, 0), 0)</f>
        <v>0</v>
      </c>
      <c r="AC38" s="166">
        <f t="array" ref="AC38">IFERROR(IF(ROW()-16&lt;NoRowsBudget, IF($J38="Profit Margin",SUM(AC$16:AC37)*ProfitMargin,IF($J38="VAT",SUM(AC$16:AC37)*VAT,IF(Budget_period="Monthly",SUMIFS(INDIRECT(AC$8),DetailBudgetWPs_Aleph,IF($J38 = "No Work Package", "", $J38),DetailBudgetCategory_Aleph,$I38),IF(Budget_period="Quarterly",SUMIFS(INDIRECT(AC$9),DetailBudgetWPs_Aleph,IF($J38 = "No Work Package", "", $J38),DetailBudgetCategory_Aleph,$I38),IF(Budget_period="Annually",SUMIFS(INDIRECT(AC$10),DetailBudgetWPs_Aleph,IF($J38 = "No Work Package", "", $J38),DetailBudgetCategory_Aleph,$I38),""))))) / AC$6 * AC$7, 0), 0)</f>
        <v>0</v>
      </c>
      <c r="AD38" s="166">
        <f t="array" ref="AD38">IFERROR(IF(ROW()-16&lt;NoRowsBudget, IF($J38="Profit Margin",SUM(AD$16:AD37)*ProfitMargin,IF($J38="VAT",SUM(AD$16:AD37)*VAT,IF(Budget_period="Monthly",SUMIFS(INDIRECT(AD$8),DetailBudgetWPs_Aleph,IF($J38 = "No Work Package", "", $J38),DetailBudgetCategory_Aleph,$I38),IF(Budget_period="Quarterly",SUMIFS(INDIRECT(AD$9),DetailBudgetWPs_Aleph,IF($J38 = "No Work Package", "", $J38),DetailBudgetCategory_Aleph,$I38),IF(Budget_period="Annually",SUMIFS(INDIRECT(AD$10),DetailBudgetWPs_Aleph,IF($J38 = "No Work Package", "", $J38),DetailBudgetCategory_Aleph,$I38),""))))) / AD$6 * AD$7, 0), 0)</f>
        <v>0</v>
      </c>
      <c r="AE38" s="166">
        <f t="array" ref="AE38">IFERROR(IF(ROW()-16&lt;NoRowsBudget, IF($J38="Profit Margin",SUM(AE$16:AE37)*ProfitMargin,IF($J38="VAT",SUM(AE$16:AE37)*VAT,IF(Budget_period="Monthly",SUMIFS(INDIRECT(AE$8),DetailBudgetWPs_Aleph,IF($J38 = "No Work Package", "", $J38),DetailBudgetCategory_Aleph,$I38),IF(Budget_period="Quarterly",SUMIFS(INDIRECT(AE$9),DetailBudgetWPs_Aleph,IF($J38 = "No Work Package", "", $J38),DetailBudgetCategory_Aleph,$I38),IF(Budget_period="Annually",SUMIFS(INDIRECT(AE$10),DetailBudgetWPs_Aleph,IF($J38 = "No Work Package", "", $J38),DetailBudgetCategory_Aleph,$I38),""))))) / AE$6 * AE$7, 0), 0)</f>
        <v>0</v>
      </c>
      <c r="AF38" s="166">
        <f t="array" ref="AF38">IFERROR(IF(ROW()-16&lt;NoRowsBudget, IF($J38="Profit Margin",SUM(AF$16:AF37)*ProfitMargin,IF($J38="VAT",SUM(AF$16:AF37)*VAT,IF(Budget_period="Monthly",SUMIFS(INDIRECT(AF$8),DetailBudgetWPs_Aleph,IF($J38 = "No Work Package", "", $J38),DetailBudgetCategory_Aleph,$I38),IF(Budget_period="Quarterly",SUMIFS(INDIRECT(AF$9),DetailBudgetWPs_Aleph,IF($J38 = "No Work Package", "", $J38),DetailBudgetCategory_Aleph,$I38),IF(Budget_period="Annually",SUMIFS(INDIRECT(AF$10),DetailBudgetWPs_Aleph,IF($J38 = "No Work Package", "", $J38),DetailBudgetCategory_Aleph,$I38),""))))) / AF$6 * AF$7, 0), 0)</f>
        <v>0</v>
      </c>
      <c r="AG38" s="166">
        <f t="array" ref="AG38">IFERROR(IF(ROW()-16&lt;NoRowsBudget, IF($J38="Profit Margin",SUM(AG$16:AG37)*ProfitMargin,IF($J38="VAT",SUM(AG$16:AG37)*VAT,IF(Budget_period="Monthly",SUMIFS(INDIRECT(AG$8),DetailBudgetWPs_Aleph,IF($J38 = "No Work Package", "", $J38),DetailBudgetCategory_Aleph,$I38),IF(Budget_period="Quarterly",SUMIFS(INDIRECT(AG$9),DetailBudgetWPs_Aleph,IF($J38 = "No Work Package", "", $J38),DetailBudgetCategory_Aleph,$I38),IF(Budget_period="Annually",SUMIFS(INDIRECT(AG$10),DetailBudgetWPs_Aleph,IF($J38 = "No Work Package", "", $J38),DetailBudgetCategory_Aleph,$I38),""))))) / AG$6 * AG$7, 0), 0)</f>
        <v>0</v>
      </c>
      <c r="AH38" s="166">
        <f t="array" ref="AH38">IFERROR(IF(ROW()-16&lt;NoRowsBudget, IF($J38="Profit Margin",SUM(AH$16:AH37)*ProfitMargin,IF($J38="VAT",SUM(AH$16:AH37)*VAT,IF(Budget_period="Monthly",SUMIFS(INDIRECT(AH$8),DetailBudgetWPs_Aleph,IF($J38 = "No Work Package", "", $J38),DetailBudgetCategory_Aleph,$I38),IF(Budget_period="Quarterly",SUMIFS(INDIRECT(AH$9),DetailBudgetWPs_Aleph,IF($J38 = "No Work Package", "", $J38),DetailBudgetCategory_Aleph,$I38),IF(Budget_period="Annually",SUMIFS(INDIRECT(AH$10),DetailBudgetWPs_Aleph,IF($J38 = "No Work Package", "", $J38),DetailBudgetCategory_Aleph,$I38),""))))) / AH$6 * AH$7, 0), 0)</f>
        <v>0</v>
      </c>
      <c r="AI38" s="166">
        <f t="array" ref="AI38">IFERROR(IF(ROW()-16&lt;NoRowsBudget, IF($J38="Profit Margin",SUM(AI$16:AI37)*ProfitMargin,IF($J38="VAT",SUM(AI$16:AI37)*VAT,IF(Budget_period="Monthly",SUMIFS(INDIRECT(AI$8),DetailBudgetWPs_Aleph,IF($J38 = "No Work Package", "", $J38),DetailBudgetCategory_Aleph,$I38),IF(Budget_period="Quarterly",SUMIFS(INDIRECT(AI$9),DetailBudgetWPs_Aleph,IF($J38 = "No Work Package", "", $J38),DetailBudgetCategory_Aleph,$I38),IF(Budget_period="Annually",SUMIFS(INDIRECT(AI$10),DetailBudgetWPs_Aleph,IF($J38 = "No Work Package", "", $J38),DetailBudgetCategory_Aleph,$I38),""))))) / AI$6 * AI$7, 0), 0)</f>
        <v>0</v>
      </c>
      <c r="AJ38" s="166">
        <f t="array" ref="AJ38">IFERROR(IF(ROW()-16&lt;NoRowsBudget, IF($J38="Profit Margin",SUM(AJ$16:AJ37)*ProfitMargin,IF($J38="VAT",SUM(AJ$16:AJ37)*VAT,IF(Budget_period="Monthly",SUMIFS(INDIRECT(AJ$8),DetailBudgetWPs_Aleph,IF($J38 = "No Work Package", "", $J38),DetailBudgetCategory_Aleph,$I38),IF(Budget_period="Quarterly",SUMIFS(INDIRECT(AJ$9),DetailBudgetWPs_Aleph,IF($J38 = "No Work Package", "", $J38),DetailBudgetCategory_Aleph,$I38),IF(Budget_period="Annually",SUMIFS(INDIRECT(AJ$10),DetailBudgetWPs_Aleph,IF($J38 = "No Work Package", "", $J38),DetailBudgetCategory_Aleph,$I38),""))))) / AJ$6 * AJ$7, 0), 0)</f>
        <v>0</v>
      </c>
      <c r="AK38" s="166">
        <f t="array" ref="AK38">IFERROR(IF(ROW()-16&lt;NoRowsBudget, IF($J38="Profit Margin",SUM(AK$16:AK37)*ProfitMargin,IF($J38="VAT",SUM(AK$16:AK37)*VAT,IF(Budget_period="Monthly",SUMIFS(INDIRECT(AK$8),DetailBudgetWPs_Aleph,IF($J38 = "No Work Package", "", $J38),DetailBudgetCategory_Aleph,$I38),IF(Budget_period="Quarterly",SUMIFS(INDIRECT(AK$9),DetailBudgetWPs_Aleph,IF($J38 = "No Work Package", "", $J38),DetailBudgetCategory_Aleph,$I38),IF(Budget_period="Annually",SUMIFS(INDIRECT(AK$10),DetailBudgetWPs_Aleph,IF($J38 = "No Work Package", "", $J38),DetailBudgetCategory_Aleph,$I38),""))))) / AK$6 * AK$7, 0), 0)</f>
        <v>0</v>
      </c>
      <c r="AL38" s="166">
        <f t="array" ref="AL38">IFERROR(IF(ROW()-16&lt;NoRowsBudget, IF($J38="Profit Margin",SUM(AL$16:AL37)*ProfitMargin,IF($J38="VAT",SUM(AL$16:AL37)*VAT,IF(Budget_period="Monthly",SUMIFS(INDIRECT(AL$8),DetailBudgetWPs_Aleph,IF($J38 = "No Work Package", "", $J38),DetailBudgetCategory_Aleph,$I38),IF(Budget_period="Quarterly",SUMIFS(INDIRECT(AL$9),DetailBudgetWPs_Aleph,IF($J38 = "No Work Package", "", $J38),DetailBudgetCategory_Aleph,$I38),IF(Budget_period="Annually",SUMIFS(INDIRECT(AL$10),DetailBudgetWPs_Aleph,IF($J38 = "No Work Package", "", $J38),DetailBudgetCategory_Aleph,$I38),""))))) / AL$6 * AL$7, 0), 0)</f>
        <v>0</v>
      </c>
      <c r="AM38" s="166">
        <f t="array" ref="AM38">IFERROR(IF(ROW()-16&lt;NoRowsBudget, IF($J38="Profit Margin",SUM(AM$16:AM37)*ProfitMargin,IF($J38="VAT",SUM(AM$16:AM37)*VAT,IF(Budget_period="Monthly",SUMIFS(INDIRECT(AM$8),DetailBudgetWPs_Aleph,IF($J38 = "No Work Package", "", $J38),DetailBudgetCategory_Aleph,$I38),IF(Budget_period="Quarterly",SUMIFS(INDIRECT(AM$9),DetailBudgetWPs_Aleph,IF($J38 = "No Work Package", "", $J38),DetailBudgetCategory_Aleph,$I38),IF(Budget_period="Annually",SUMIFS(INDIRECT(AM$10),DetailBudgetWPs_Aleph,IF($J38 = "No Work Package", "", $J38),DetailBudgetCategory_Aleph,$I38),""))))) / AM$6 * AM$7, 0), 0)</f>
        <v>0</v>
      </c>
      <c r="AN38" s="166">
        <f t="array" ref="AN38">IFERROR(IF(ROW()-16&lt;NoRowsBudget, IF($J38="Profit Margin",SUM(AN$16:AN37)*ProfitMargin,IF($J38="VAT",SUM(AN$16:AN37)*VAT,IF(Budget_period="Monthly",SUMIFS(INDIRECT(AN$8),DetailBudgetWPs_Aleph,IF($J38 = "No Work Package", "", $J38),DetailBudgetCategory_Aleph,$I38),IF(Budget_period="Quarterly",SUMIFS(INDIRECT(AN$9),DetailBudgetWPs_Aleph,IF($J38 = "No Work Package", "", $J38),DetailBudgetCategory_Aleph,$I38),IF(Budget_period="Annually",SUMIFS(INDIRECT(AN$10),DetailBudgetWPs_Aleph,IF($J38 = "No Work Package", "", $J38),DetailBudgetCategory_Aleph,$I38),""))))) / AN$6 * AN$7, 0), 0)</f>
        <v>0</v>
      </c>
      <c r="AO38" s="166">
        <f t="array" ref="AO38">IFERROR(IF(ROW()-16&lt;NoRowsBudget, IF($J38="Profit Margin",SUM(AO$16:AO37)*ProfitMargin,IF($J38="VAT",SUM(AO$16:AO37)*VAT,IF(Budget_period="Monthly",SUMIFS(INDIRECT(AO$8),DetailBudgetWPs_Aleph,IF($J38 = "No Work Package", "", $J38),DetailBudgetCategory_Aleph,$I38),IF(Budget_period="Quarterly",SUMIFS(INDIRECT(AO$9),DetailBudgetWPs_Aleph,IF($J38 = "No Work Package", "", $J38),DetailBudgetCategory_Aleph,$I38),IF(Budget_period="Annually",SUMIFS(INDIRECT(AO$10),DetailBudgetWPs_Aleph,IF($J38 = "No Work Package", "", $J38),DetailBudgetCategory_Aleph,$I38),""))))) / AO$6 * AO$7, 0), 0)</f>
        <v>0</v>
      </c>
      <c r="AP38" s="166">
        <f t="array" ref="AP38">IFERROR(IF(ROW()-16&lt;NoRowsBudget, IF($J38="Profit Margin",SUM(AP$16:AP37)*ProfitMargin,IF($J38="VAT",SUM(AP$16:AP37)*VAT,IF(Budget_period="Monthly",SUMIFS(INDIRECT(AP$8),DetailBudgetWPs_Aleph,IF($J38 = "No Work Package", "", $J38),DetailBudgetCategory_Aleph,$I38),IF(Budget_period="Quarterly",SUMIFS(INDIRECT(AP$9),DetailBudgetWPs_Aleph,IF($J38 = "No Work Package", "", $J38),DetailBudgetCategory_Aleph,$I38),IF(Budget_period="Annually",SUMIFS(INDIRECT(AP$10),DetailBudgetWPs_Aleph,IF($J38 = "No Work Package", "", $J38),DetailBudgetCategory_Aleph,$I38),""))))) / AP$6 * AP$7, 0), 0)</f>
        <v>0</v>
      </c>
      <c r="AQ38" s="166">
        <f t="array" ref="AQ38">IFERROR(IF(ROW()-16&lt;NoRowsBudget, IF($J38="Profit Margin",SUM(AQ$16:AQ37)*ProfitMargin,IF($J38="VAT",SUM(AQ$16:AQ37)*VAT,IF(Budget_period="Monthly",SUMIFS(INDIRECT(AQ$8),DetailBudgetWPs_Aleph,IF($J38 = "No Work Package", "", $J38),DetailBudgetCategory_Aleph,$I38),IF(Budget_period="Quarterly",SUMIFS(INDIRECT(AQ$9),DetailBudgetWPs_Aleph,IF($J38 = "No Work Package", "", $J38),DetailBudgetCategory_Aleph,$I38),IF(Budget_period="Annually",SUMIFS(INDIRECT(AQ$10),DetailBudgetWPs_Aleph,IF($J38 = "No Work Package", "", $J38),DetailBudgetCategory_Aleph,$I38),""))))) / AQ$6 * AQ$7, 0), 0)</f>
        <v>0</v>
      </c>
      <c r="AR38" s="166">
        <f t="array" ref="AR38">IFERROR(IF(ROW()-16&lt;NoRowsBudget, IF($J38="Profit Margin",SUM(AR$16:AR37)*ProfitMargin,IF($J38="VAT",SUM(AR$16:AR37)*VAT,IF(Budget_period="Monthly",SUMIFS(INDIRECT(AR$8),DetailBudgetWPs_Aleph,IF($J38 = "No Work Package", "", $J38),DetailBudgetCategory_Aleph,$I38),IF(Budget_period="Quarterly",SUMIFS(INDIRECT(AR$9),DetailBudgetWPs_Aleph,IF($J38 = "No Work Package", "", $J38),DetailBudgetCategory_Aleph,$I38),IF(Budget_period="Annually",SUMIFS(INDIRECT(AR$10),DetailBudgetWPs_Aleph,IF($J38 = "No Work Package", "", $J38),DetailBudgetCategory_Aleph,$I38),""))))) / AR$6 * AR$7, 0), 0)</f>
        <v>0</v>
      </c>
      <c r="AS38" s="166">
        <f t="array" ref="AS38">IFERROR(IF(ROW()-16&lt;NoRowsBudget, IF($J38="Profit Margin",SUM(AS$16:AS37)*ProfitMargin,IF($J38="VAT",SUM(AS$16:AS37)*VAT,IF(Budget_period="Monthly",SUMIFS(INDIRECT(AS$8),DetailBudgetWPs_Aleph,IF($J38 = "No Work Package", "", $J38),DetailBudgetCategory_Aleph,$I38),IF(Budget_period="Quarterly",SUMIFS(INDIRECT(AS$9),DetailBudgetWPs_Aleph,IF($J38 = "No Work Package", "", $J38),DetailBudgetCategory_Aleph,$I38),IF(Budget_period="Annually",SUMIFS(INDIRECT(AS$10),DetailBudgetWPs_Aleph,IF($J38 = "No Work Package", "", $J38),DetailBudgetCategory_Aleph,$I38),""))))) / AS$6 * AS$7, 0), 0)</f>
        <v>0</v>
      </c>
      <c r="AT38" s="166">
        <f t="array" ref="AT38">IFERROR(IF(ROW()-16&lt;NoRowsBudget, IF($J38="Profit Margin",SUM(AT$16:AT37)*ProfitMargin,IF($J38="VAT",SUM(AT$16:AT37)*VAT,IF(Budget_period="Monthly",SUMIFS(INDIRECT(AT$8),DetailBudgetWPs_Aleph,IF($J38 = "No Work Package", "", $J38),DetailBudgetCategory_Aleph,$I38),IF(Budget_period="Quarterly",SUMIFS(INDIRECT(AT$9),DetailBudgetWPs_Aleph,IF($J38 = "No Work Package", "", $J38),DetailBudgetCategory_Aleph,$I38),IF(Budget_period="Annually",SUMIFS(INDIRECT(AT$10),DetailBudgetWPs_Aleph,IF($J38 = "No Work Package", "", $J38),DetailBudgetCategory_Aleph,$I38),""))))) / AT$6 * AT$7, 0), 0)</f>
        <v>0</v>
      </c>
      <c r="AU38" s="166">
        <f t="array" ref="AU38">IFERROR(IF(ROW()-16&lt;NoRowsBudget, IF($J38="Profit Margin",SUM(AU$16:AU37)*ProfitMargin,IF($J38="VAT",SUM(AU$16:AU37)*VAT,IF(Budget_period="Monthly",SUMIFS(INDIRECT(AU$8),DetailBudgetWPs_Aleph,IF($J38 = "No Work Package", "", $J38),DetailBudgetCategory_Aleph,$I38),IF(Budget_period="Quarterly",SUMIFS(INDIRECT(AU$9),DetailBudgetWPs_Aleph,IF($J38 = "No Work Package", "", $J38),DetailBudgetCategory_Aleph,$I38),IF(Budget_period="Annually",SUMIFS(INDIRECT(AU$10),DetailBudgetWPs_Aleph,IF($J38 = "No Work Package", "", $J38),DetailBudgetCategory_Aleph,$I38),""))))) / AU$6 * AU$7, 0), 0)</f>
        <v>0</v>
      </c>
      <c r="AV38" s="166">
        <f t="array" ref="AV38">IFERROR(IF(ROW()-16&lt;NoRowsBudget, IF($J38="Profit Margin",SUM(AV$16:AV37)*ProfitMargin,IF($J38="VAT",SUM(AV$16:AV37)*VAT,IF(Budget_period="Monthly",SUMIFS(INDIRECT(AV$8),DetailBudgetWPs_Aleph,IF($J38 = "No Work Package", "", $J38),DetailBudgetCategory_Aleph,$I38),IF(Budget_period="Quarterly",SUMIFS(INDIRECT(AV$9),DetailBudgetWPs_Aleph,IF($J38 = "No Work Package", "", $J38),DetailBudgetCategory_Aleph,$I38),IF(Budget_period="Annually",SUMIFS(INDIRECT(AV$10),DetailBudgetWPs_Aleph,IF($J38 = "No Work Package", "", $J38),DetailBudgetCategory_Aleph,$I38),""))))) / AV$6 * AV$7, 0), 0)</f>
        <v>0</v>
      </c>
      <c r="AW38" s="166">
        <f t="array" ref="AW38">IFERROR(IF(ROW()-16&lt;NoRowsBudget, IF($J38="Profit Margin",SUM(AW$16:AW37)*ProfitMargin,IF($J38="VAT",SUM(AW$16:AW37)*VAT,IF(Budget_period="Monthly",SUMIFS(INDIRECT(AW$8),DetailBudgetWPs_Aleph,IF($J38 = "No Work Package", "", $J38),DetailBudgetCategory_Aleph,$I38),IF(Budget_period="Quarterly",SUMIFS(INDIRECT(AW$9),DetailBudgetWPs_Aleph,IF($J38 = "No Work Package", "", $J38),DetailBudgetCategory_Aleph,$I38),IF(Budget_period="Annually",SUMIFS(INDIRECT(AW$10),DetailBudgetWPs_Aleph,IF($J38 = "No Work Package", "", $J38),DetailBudgetCategory_Aleph,$I38),""))))) / AW$6 * AW$7, 0), 0)</f>
        <v>0</v>
      </c>
      <c r="AX38" s="166">
        <f t="array" ref="AX38">IFERROR(IF(ROW()-16&lt;NoRowsBudget, IF($J38="Profit Margin",SUM(AX$16:AX37)*ProfitMargin,IF($J38="VAT",SUM(AX$16:AX37)*VAT,IF(Budget_period="Monthly",SUMIFS(INDIRECT(AX$8),DetailBudgetWPs_Aleph,IF($J38 = "No Work Package", "", $J38),DetailBudgetCategory_Aleph,$I38),IF(Budget_period="Quarterly",SUMIFS(INDIRECT(AX$9),DetailBudgetWPs_Aleph,IF($J38 = "No Work Package", "", $J38),DetailBudgetCategory_Aleph,$I38),IF(Budget_period="Annually",SUMIFS(INDIRECT(AX$10),DetailBudgetWPs_Aleph,IF($J38 = "No Work Package", "", $J38),DetailBudgetCategory_Aleph,$I38),""))))) / AX$6 * AX$7, 0), 0)</f>
        <v>0</v>
      </c>
      <c r="AY38" s="166">
        <f t="array" ref="AY38">IFERROR(IF(ROW()-16&lt;NoRowsBudget, IF($J38="Profit Margin",SUM(AY$16:AY37)*ProfitMargin,IF($J38="VAT",SUM(AY$16:AY37)*VAT,IF(Budget_period="Monthly",SUMIFS(INDIRECT(AY$8),DetailBudgetWPs_Aleph,IF($J38 = "No Work Package", "", $J38),DetailBudgetCategory_Aleph,$I38),IF(Budget_period="Quarterly",SUMIFS(INDIRECT(AY$9),DetailBudgetWPs_Aleph,IF($J38 = "No Work Package", "", $J38),DetailBudgetCategory_Aleph,$I38),IF(Budget_period="Annually",SUMIFS(INDIRECT(AY$10),DetailBudgetWPs_Aleph,IF($J38 = "No Work Package", "", $J38),DetailBudgetCategory_Aleph,$I38),""))))) / AY$6 * AY$7, 0), 0)</f>
        <v>0</v>
      </c>
      <c r="AZ38" s="166">
        <f t="array" ref="AZ38">IFERROR(IF(ROW()-16&lt;NoRowsBudget, IF($J38="Profit Margin",SUM(AZ$16:AZ37)*ProfitMargin,IF($J38="VAT",SUM(AZ$16:AZ37)*VAT,IF(Budget_period="Monthly",SUMIFS(INDIRECT(AZ$8),DetailBudgetWPs_Aleph,IF($J38 = "No Work Package", "", $J38),DetailBudgetCategory_Aleph,$I38),IF(Budget_period="Quarterly",SUMIFS(INDIRECT(AZ$9),DetailBudgetWPs_Aleph,IF($J38 = "No Work Package", "", $J38),DetailBudgetCategory_Aleph,$I38),IF(Budget_period="Annually",SUMIFS(INDIRECT(AZ$10),DetailBudgetWPs_Aleph,IF($J38 = "No Work Package", "", $J38),DetailBudgetCategory_Aleph,$I38),""))))) / AZ$6 * AZ$7, 0), 0)</f>
        <v>0</v>
      </c>
      <c r="BA38" s="166">
        <f t="array" ref="BA38">IFERROR(IF(ROW()-16&lt;NoRowsBudget, IF($J38="Profit Margin",SUM(BA$16:BA37)*ProfitMargin,IF($J38="VAT",SUM(BA$16:BA37)*VAT,IF(Budget_period="Monthly",SUMIFS(INDIRECT(BA$8),DetailBudgetWPs_Aleph,IF($J38 = "No Work Package", "", $J38),DetailBudgetCategory_Aleph,$I38),IF(Budget_period="Quarterly",SUMIFS(INDIRECT(BA$9),DetailBudgetWPs_Aleph,IF($J38 = "No Work Package", "", $J38),DetailBudgetCategory_Aleph,$I38),IF(Budget_period="Annually",SUMIFS(INDIRECT(BA$10),DetailBudgetWPs_Aleph,IF($J38 = "No Work Package", "", $J38),DetailBudgetCategory_Aleph,$I38),""))))) / BA$6 * BA$7, 0), 0)</f>
        <v>0</v>
      </c>
      <c r="BB38" s="166">
        <f t="array" ref="BB38">IFERROR(IF(ROW()-16&lt;NoRowsBudget, IF($J38="Profit Margin",SUM(BB$16:BB37)*ProfitMargin,IF($J38="VAT",SUM(BB$16:BB37)*VAT,IF(Budget_period="Monthly",SUMIFS(INDIRECT(BB$8),DetailBudgetWPs_Aleph,IF($J38 = "No Work Package", "", $J38),DetailBudgetCategory_Aleph,$I38),IF(Budget_period="Quarterly",SUMIFS(INDIRECT(BB$9),DetailBudgetWPs_Aleph,IF($J38 = "No Work Package", "", $J38),DetailBudgetCategory_Aleph,$I38),IF(Budget_period="Annually",SUMIFS(INDIRECT(BB$10),DetailBudgetWPs_Aleph,IF($J38 = "No Work Package", "", $J38),DetailBudgetCategory_Aleph,$I38),""))))) / BB$6 * BB$7, 0), 0)</f>
        <v>0</v>
      </c>
      <c r="BC38" s="166">
        <f t="array" ref="BC38">IFERROR(IF(ROW()-16&lt;NoRowsBudget, IF($J38="Profit Margin",SUM(BC$16:BC37)*ProfitMargin,IF($J38="VAT",SUM(BC$16:BC37)*VAT,IF(Budget_period="Monthly",SUMIFS(INDIRECT(BC$8),DetailBudgetWPs_Aleph,IF($J38 = "No Work Package", "", $J38),DetailBudgetCategory_Aleph,$I38),IF(Budget_period="Quarterly",SUMIFS(INDIRECT(BC$9),DetailBudgetWPs_Aleph,IF($J38 = "No Work Package", "", $J38),DetailBudgetCategory_Aleph,$I38),IF(Budget_period="Annually",SUMIFS(INDIRECT(BC$10),DetailBudgetWPs_Aleph,IF($J38 = "No Work Package", "", $J38),DetailBudgetCategory_Aleph,$I38),""))))) / BC$6 * BC$7, 0), 0)</f>
        <v>0</v>
      </c>
      <c r="BD38" s="166">
        <f t="array" ref="BD38">IFERROR(IF(ROW()-16&lt;NoRowsBudget, IF($J38="Profit Margin",SUM(BD$16:BD37)*ProfitMargin,IF($J38="VAT",SUM(BD$16:BD37)*VAT,IF(Budget_period="Monthly",SUMIFS(INDIRECT(BD$8),DetailBudgetWPs_Aleph,IF($J38 = "No Work Package", "", $J38),DetailBudgetCategory_Aleph,$I38),IF(Budget_period="Quarterly",SUMIFS(INDIRECT(BD$9),DetailBudgetWPs_Aleph,IF($J38 = "No Work Package", "", $J38),DetailBudgetCategory_Aleph,$I38),IF(Budget_period="Annually",SUMIFS(INDIRECT(BD$10),DetailBudgetWPs_Aleph,IF($J38 = "No Work Package", "", $J38),DetailBudgetCategory_Aleph,$I38),""))))) / BD$6 * BD$7, 0), 0)</f>
        <v>0</v>
      </c>
      <c r="BE38" s="166">
        <f t="array" ref="BE38">IFERROR(IF(ROW()-16&lt;NoRowsBudget, IF($J38="Profit Margin",SUM(BE$16:BE37)*ProfitMargin,IF($J38="VAT",SUM(BE$16:BE37)*VAT,IF(Budget_period="Monthly",SUMIFS(INDIRECT(BE$8),DetailBudgetWPs_Aleph,IF($J38 = "No Work Package", "", $J38),DetailBudgetCategory_Aleph,$I38),IF(Budget_period="Quarterly",SUMIFS(INDIRECT(BE$9),DetailBudgetWPs_Aleph,IF($J38 = "No Work Package", "", $J38),DetailBudgetCategory_Aleph,$I38),IF(Budget_period="Annually",SUMIFS(INDIRECT(BE$10),DetailBudgetWPs_Aleph,IF($J38 = "No Work Package", "", $J38),DetailBudgetCategory_Aleph,$I38),""))))) / BE$6 * BE$7, 0), 0)</f>
        <v>0</v>
      </c>
      <c r="BF38" s="166">
        <f t="array" ref="BF38">IFERROR(IF(ROW()-16&lt;NoRowsBudget, IF($J38="Profit Margin",SUM(BF$16:BF37)*ProfitMargin,IF($J38="VAT",SUM(BF$16:BF37)*VAT,IF(Budget_period="Monthly",SUMIFS(INDIRECT(BF$8),DetailBudgetWPs_Aleph,IF($J38 = "No Work Package", "", $J38),DetailBudgetCategory_Aleph,$I38),IF(Budget_period="Quarterly",SUMIFS(INDIRECT(BF$9),DetailBudgetWPs_Aleph,IF($J38 = "No Work Package", "", $J38),DetailBudgetCategory_Aleph,$I38),IF(Budget_period="Annually",SUMIFS(INDIRECT(BF$10),DetailBudgetWPs_Aleph,IF($J38 = "No Work Package", "", $J38),DetailBudgetCategory_Aleph,$I38),""))))) / BF$6 * BF$7, 0), 0)</f>
        <v>0</v>
      </c>
      <c r="BG38" s="166">
        <f t="array" ref="BG38">IFERROR(IF(ROW()-16&lt;NoRowsBudget, IF($J38="Profit Margin",SUM(BG$16:BG37)*ProfitMargin,IF($J38="VAT",SUM(BG$16:BG37)*VAT,IF(Budget_period="Monthly",SUMIFS(INDIRECT(BG$8),DetailBudgetWPs_Aleph,IF($J38 = "No Work Package", "", $J38),DetailBudgetCategory_Aleph,$I38),IF(Budget_period="Quarterly",SUMIFS(INDIRECT(BG$9),DetailBudgetWPs_Aleph,IF($J38 = "No Work Package", "", $J38),DetailBudgetCategory_Aleph,$I38),IF(Budget_period="Annually",SUMIFS(INDIRECT(BG$10),DetailBudgetWPs_Aleph,IF($J38 = "No Work Package", "", $J38),DetailBudgetCategory_Aleph,$I38),""))))) / BG$6 * BG$7, 0), 0)</f>
        <v>0</v>
      </c>
      <c r="BH38" s="166">
        <f t="array" ref="BH38">IFERROR(IF(ROW()-16&lt;NoRowsBudget, IF($J38="Profit Margin",SUM(BH$16:BH37)*ProfitMargin,IF($J38="VAT",SUM(BH$16:BH37)*VAT,IF(Budget_period="Monthly",SUMIFS(INDIRECT(BH$8),DetailBudgetWPs_Aleph,IF($J38 = "No Work Package", "", $J38),DetailBudgetCategory_Aleph,$I38),IF(Budget_period="Quarterly",SUMIFS(INDIRECT(BH$9),DetailBudgetWPs_Aleph,IF($J38 = "No Work Package", "", $J38),DetailBudgetCategory_Aleph,$I38),IF(Budget_period="Annually",SUMIFS(INDIRECT(BH$10),DetailBudgetWPs_Aleph,IF($J38 = "No Work Package", "", $J38),DetailBudgetCategory_Aleph,$I38),""))))) / BH$6 * BH$7, 0), 0)</f>
        <v>0</v>
      </c>
      <c r="BI38" s="166">
        <f t="array" ref="BI38">IFERROR(IF(ROW()-16&lt;NoRowsBudget, IF($J38="Profit Margin",SUM(BI$16:BI37)*ProfitMargin,IF($J38="VAT",SUM(BI$16:BI37)*VAT,IF(Budget_period="Monthly",SUMIFS(INDIRECT(BI$8),DetailBudgetWPs_Aleph,IF($J38 = "No Work Package", "", $J38),DetailBudgetCategory_Aleph,$I38),IF(Budget_period="Quarterly",SUMIFS(INDIRECT(BI$9),DetailBudgetWPs_Aleph,IF($J38 = "No Work Package", "", $J38),DetailBudgetCategory_Aleph,$I38),IF(Budget_period="Annually",SUMIFS(INDIRECT(BI$10),DetailBudgetWPs_Aleph,IF($J38 = "No Work Package", "", $J38),DetailBudgetCategory_Aleph,$I38),""))))) / BI$6 * BI$7, 0), 0)</f>
        <v>0</v>
      </c>
      <c r="BJ38" s="166">
        <f t="array" ref="BJ38">IFERROR(IF(ROW()-16&lt;NoRowsBudget, IF($J38="Profit Margin",SUM(BJ$16:BJ37)*ProfitMargin,IF($J38="VAT",SUM(BJ$16:BJ37)*VAT,IF(Budget_period="Monthly",SUMIFS(INDIRECT(BJ$8),DetailBudgetWPs_Aleph,IF($J38 = "No Work Package", "", $J38),DetailBudgetCategory_Aleph,$I38),IF(Budget_period="Quarterly",SUMIFS(INDIRECT(BJ$9),DetailBudgetWPs_Aleph,IF($J38 = "No Work Package", "", $J38),DetailBudgetCategory_Aleph,$I38),IF(Budget_period="Annually",SUMIFS(INDIRECT(BJ$10),DetailBudgetWPs_Aleph,IF($J38 = "No Work Package", "", $J38),DetailBudgetCategory_Aleph,$I38),""))))) / BJ$6 * BJ$7, 0), 0)</f>
        <v>0</v>
      </c>
      <c r="BK38" s="166">
        <f t="array" ref="BK38">IFERROR(IF(ROW()-16&lt;NoRowsBudget, IF($J38="Profit Margin",SUM(BK$16:BK37)*ProfitMargin,IF($J38="VAT",SUM(BK$16:BK37)*VAT,IF(Budget_period="Monthly",SUMIFS(INDIRECT(BK$8),DetailBudgetWPs_Aleph,IF($J38 = "No Work Package", "", $J38),DetailBudgetCategory_Aleph,$I38),IF(Budget_period="Quarterly",SUMIFS(INDIRECT(BK$9),DetailBudgetWPs_Aleph,IF($J38 = "No Work Package", "", $J38),DetailBudgetCategory_Aleph,$I38),IF(Budget_period="Annually",SUMIFS(INDIRECT(BK$10),DetailBudgetWPs_Aleph,IF($J38 = "No Work Package", "", $J38),DetailBudgetCategory_Aleph,$I38),""))))) / BK$6 * BK$7, 0), 0)</f>
        <v>0</v>
      </c>
      <c r="BL38" s="166">
        <f t="array" ref="BL38">IFERROR(IF(ROW()-16&lt;NoRowsBudget, IF($J38="Profit Margin",SUM(BL$16:BL37)*ProfitMargin,IF($J38="VAT",SUM(BL$16:BL37)*VAT,IF(Budget_period="Monthly",SUMIFS(INDIRECT(BL$8),DetailBudgetWPs_Aleph,IF($J38 = "No Work Package", "", $J38),DetailBudgetCategory_Aleph,$I38),IF(Budget_period="Quarterly",SUMIFS(INDIRECT(BL$9),DetailBudgetWPs_Aleph,IF($J38 = "No Work Package", "", $J38),DetailBudgetCategory_Aleph,$I38),IF(Budget_period="Annually",SUMIFS(INDIRECT(BL$10),DetailBudgetWPs_Aleph,IF($J38 = "No Work Package", "", $J38),DetailBudgetCategory_Aleph,$I38),""))))) / BL$6 * BL$7, 0), 0)</f>
        <v>0</v>
      </c>
      <c r="BM38" s="166">
        <f t="array" ref="BM38">IFERROR(IF(ROW()-16&lt;NoRowsBudget, IF($J38="Profit Margin",SUM(BM$16:BM37)*ProfitMargin,IF($J38="VAT",SUM(BM$16:BM37)*VAT,IF(Budget_period="Monthly",SUMIFS(INDIRECT(BM$8),DetailBudgetWPs_Aleph,IF($J38 = "No Work Package", "", $J38),DetailBudgetCategory_Aleph,$I38),IF(Budget_period="Quarterly",SUMIFS(INDIRECT(BM$9),DetailBudgetWPs_Aleph,IF($J38 = "No Work Package", "", $J38),DetailBudgetCategory_Aleph,$I38),IF(Budget_period="Annually",SUMIFS(INDIRECT(BM$10),DetailBudgetWPs_Aleph,IF($J38 = "No Work Package", "", $J38),DetailBudgetCategory_Aleph,$I38),""))))) / BM$6 * BM$7, 0), 0)</f>
        <v>0</v>
      </c>
      <c r="BN38" s="166">
        <f t="array" ref="BN38">IFERROR(IF(ROW()-16&lt;NoRowsBudget, IF($J38="Profit Margin",SUM(BN$16:BN37)*ProfitMargin,IF($J38="VAT",SUM(BN$16:BN37)*VAT,IF(Budget_period="Monthly",SUMIFS(INDIRECT(BN$8),DetailBudgetWPs_Aleph,IF($J38 = "No Work Package", "", $J38),DetailBudgetCategory_Aleph,$I38),IF(Budget_period="Quarterly",SUMIFS(INDIRECT(BN$9),DetailBudgetWPs_Aleph,IF($J38 = "No Work Package", "", $J38),DetailBudgetCategory_Aleph,$I38),IF(Budget_period="Annually",SUMIFS(INDIRECT(BN$10),DetailBudgetWPs_Aleph,IF($J38 = "No Work Package", "", $J38),DetailBudgetCategory_Aleph,$I38),""))))) / BN$6 * BN$7, 0), 0)</f>
        <v>0</v>
      </c>
      <c r="BO38" s="166">
        <f t="array" ref="BO38">IFERROR(IF(ROW()-16&lt;NoRowsBudget, IF($J38="Profit Margin",SUM(BO$16:BO37)*ProfitMargin,IF($J38="VAT",SUM(BO$16:BO37)*VAT,IF(Budget_period="Monthly",SUMIFS(INDIRECT(BO$8),DetailBudgetWPs_Aleph,IF($J38 = "No Work Package", "", $J38),DetailBudgetCategory_Aleph,$I38),IF(Budget_period="Quarterly",SUMIFS(INDIRECT(BO$9),DetailBudgetWPs_Aleph,IF($J38 = "No Work Package", "", $J38),DetailBudgetCategory_Aleph,$I38),IF(Budget_period="Annually",SUMIFS(INDIRECT(BO$10),DetailBudgetWPs_Aleph,IF($J38 = "No Work Package", "", $J38),DetailBudgetCategory_Aleph,$I38),""))))) / BO$6 * BO$7, 0), 0)</f>
        <v>0</v>
      </c>
      <c r="BP38" s="166">
        <f t="array" ref="BP38">IFERROR(IF(ROW()-16&lt;NoRowsBudget, IF($J38="Profit Margin",SUM(BP$16:BP37)*ProfitMargin,IF($J38="VAT",SUM(BP$16:BP37)*VAT,IF(Budget_period="Monthly",SUMIFS(INDIRECT(BP$8),DetailBudgetWPs_Aleph,IF($J38 = "No Work Package", "", $J38),DetailBudgetCategory_Aleph,$I38),IF(Budget_period="Quarterly",SUMIFS(INDIRECT(BP$9),DetailBudgetWPs_Aleph,IF($J38 = "No Work Package", "", $J38),DetailBudgetCategory_Aleph,$I38),IF(Budget_period="Annually",SUMIFS(INDIRECT(BP$10),DetailBudgetWPs_Aleph,IF($J38 = "No Work Package", "", $J38),DetailBudgetCategory_Aleph,$I38),""))))) / BP$6 * BP$7, 0), 0)</f>
        <v>0</v>
      </c>
      <c r="BQ38" s="166">
        <f t="array" ref="BQ38">IFERROR(IF(ROW()-16&lt;NoRowsBudget, IF($J38="Profit Margin",SUM(BQ$16:BQ37)*ProfitMargin,IF($J38="VAT",SUM(BQ$16:BQ37)*VAT,IF(Budget_period="Monthly",SUMIFS(INDIRECT(BQ$8),DetailBudgetWPs_Aleph,IF($J38 = "No Work Package", "", $J38),DetailBudgetCategory_Aleph,$I38),IF(Budget_period="Quarterly",SUMIFS(INDIRECT(BQ$9),DetailBudgetWPs_Aleph,IF($J38 = "No Work Package", "", $J38),DetailBudgetCategory_Aleph,$I38),IF(Budget_period="Annually",SUMIFS(INDIRECT(BQ$10),DetailBudgetWPs_Aleph,IF($J38 = "No Work Package", "", $J38),DetailBudgetCategory_Aleph,$I38),""))))) / BQ$6 * BQ$7, 0), 0)</f>
        <v>0</v>
      </c>
      <c r="BR38" s="166">
        <f t="array" ref="BR38">IFERROR(IF(ROW()-16&lt;NoRowsBudget, IF($J38="Profit Margin",SUM(BR$16:BR37)*ProfitMargin,IF($J38="VAT",SUM(BR$16:BR37)*VAT,IF(Budget_period="Monthly",SUMIFS(INDIRECT(BR$8),DetailBudgetWPs_Aleph,IF($J38 = "No Work Package", "", $J38),DetailBudgetCategory_Aleph,$I38),IF(Budget_period="Quarterly",SUMIFS(INDIRECT(BR$9),DetailBudgetWPs_Aleph,IF($J38 = "No Work Package", "", $J38),DetailBudgetCategory_Aleph,$I38),IF(Budget_period="Annually",SUMIFS(INDIRECT(BR$10),DetailBudgetWPs_Aleph,IF($J38 = "No Work Package", "", $J38),DetailBudgetCategory_Aleph,$I38),""))))) / BR$6 * BR$7, 0), 0)</f>
        <v>0</v>
      </c>
      <c r="BS38" s="166">
        <f t="array" ref="BS38">IFERROR(IF(ROW()-16&lt;NoRowsBudget, IF($J38="Profit Margin",SUM(BS$16:BS37)*ProfitMargin,IF($J38="VAT",SUM(BS$16:BS37)*VAT,IF(Budget_period="Monthly",SUMIFS(INDIRECT(BS$8),DetailBudgetWPs_Aleph,IF($J38 = "No Work Package", "", $J38),DetailBudgetCategory_Aleph,$I38),IF(Budget_period="Quarterly",SUMIFS(INDIRECT(BS$9),DetailBudgetWPs_Aleph,IF($J38 = "No Work Package", "", $J38),DetailBudgetCategory_Aleph,$I38),IF(Budget_period="Annually",SUMIFS(INDIRECT(BS$10),DetailBudgetWPs_Aleph,IF($J38 = "No Work Package", "", $J38),DetailBudgetCategory_Aleph,$I38),""))))) / BS$6 * BS$7, 0), 0)</f>
        <v>0</v>
      </c>
    </row>
    <row r="39" ht="15.75" customHeight="1">
      <c r="A39" s="114"/>
      <c r="B39" s="15" t="str">
        <f>IF(ROW()-16&lt;NoRowsBudget,OrgName,"")</f>
        <v/>
      </c>
      <c r="C39" s="15" t="str">
        <f>IF(ROW()-16&lt;NoRowsBudget,ProjectName,"")</f>
        <v/>
      </c>
      <c r="D39" s="15" t="str">
        <f>IF(ROW()-16&lt;NoRowsBudget,ProjectRef,"")</f>
        <v/>
      </c>
      <c r="E39" s="15" t="str">
        <f>IF(ROW()-16&lt;NoRowsBudget,ApplicationID,"")</f>
        <v/>
      </c>
      <c r="F39" s="15" t="str">
        <f>IF(ROW()-16&lt;NoRowsBudget,Version,"")</f>
        <v/>
      </c>
      <c r="G39" s="164" t="str">
        <f>IF(ROW()-16&lt;NoRowsBudget,StartDate,"")</f>
        <v/>
      </c>
      <c r="H39" s="164" t="str">
        <f>IF(ROW()-16&lt;NoRowsBudget,EndDate,"")</f>
        <v/>
      </c>
      <c r="I39" s="15" t="str">
        <f t="array" ref="I39">IF(ROW()-16&lt;(NoRowsBudget-3),INDEX(CostCategories,CEILING((ROW()-15)/NoWPs,1)),IF(ROW()-16=NoRowsBudget-3,"Overheads",IF(ROW()-16=NoRowsBudget-2,"Profit Margin",IF(ROW()-16=NoRowsBudget-1,"VAT",""))))</f>
        <v/>
      </c>
      <c r="J39" s="15" t="str">
        <f t="array" ref="J39">IF(ROW()-16&lt;NoRowsBudget-3,INDEX(WPUnique,,MOD(ROW()-16,NoWPs)+1),IF(ROW()-16=NoRowsBudget-3,"Overheads",IF(ROW()-16=NoRowsBudget-2,"Profit Margin",IF(ROW()-16=NoRowsBudget-1,"VAT",""))))</f>
        <v/>
      </c>
      <c r="K39" s="172" t="str">
        <f>IFERROR(IF(OR($J39="Indirect Cost",$J39="VAT",$J39="Profit Margin"),"",VLOOKUP(J39,'1. Basic Info'!$B$40:$C$52,2,FALSE)),BudgetExport!J39)</f>
        <v/>
      </c>
      <c r="L39" s="166">
        <f t="array" ref="L39">IFERROR(IF(ROW()-16&lt;NoRowsBudget, IF($J39="Profit Margin",SUM(L$16:L38)*ProfitMargin,IF($J39="VAT",SUM(L$16:L38)*VAT,IF(Budget_period="Monthly",SUMIFS(INDIRECT(L$8),DetailBudgetWPs_Aleph,IF($J39 = "No Work Package", "", $J39),DetailBudgetCategory_Aleph,$I39),IF(Budget_period="Quarterly",SUMIFS(INDIRECT(L$9),DetailBudgetWPs_Aleph,IF($J39 = "No Work Package", "", $J39),DetailBudgetCategory_Aleph,$I39),IF(Budget_period="Annually",SUMIFS(INDIRECT(L$10),DetailBudgetWPs_Aleph,IF($J39 = "No Work Package", "", $J39),DetailBudgetCategory_Aleph,$I39),""))))) / L$6 * L$7, 0), 0)</f>
        <v>0</v>
      </c>
      <c r="M39" s="166">
        <f t="array" ref="M39">IFERROR(IF(ROW()-16&lt;NoRowsBudget, IF($J39="Profit Margin",SUM(M$16:M38)*ProfitMargin,IF($J39="VAT",SUM(M$16:M38)*VAT,IF(Budget_period="Monthly",SUMIFS(INDIRECT(M$8),DetailBudgetWPs_Aleph,IF($J39 = "No Work Package", "", $J39),DetailBudgetCategory_Aleph,$I39),IF(Budget_period="Quarterly",SUMIFS(INDIRECT(M$9),DetailBudgetWPs_Aleph,IF($J39 = "No Work Package", "", $J39),DetailBudgetCategory_Aleph,$I39),IF(Budget_period="Annually",SUMIFS(INDIRECT(M$10),DetailBudgetWPs_Aleph,IF($J39 = "No Work Package", "", $J39),DetailBudgetCategory_Aleph,$I39),""))))) / M$6 * M$7, 0), 0)</f>
        <v>0</v>
      </c>
      <c r="N39" s="166">
        <f t="array" ref="N39">IFERROR(IF(ROW()-16&lt;NoRowsBudget, IF($J39="Profit Margin",SUM(N$16:N38)*ProfitMargin,IF($J39="VAT",SUM(N$16:N38)*VAT,IF(Budget_period="Monthly",SUMIFS(INDIRECT(N$8),DetailBudgetWPs_Aleph,IF($J39 = "No Work Package", "", $J39),DetailBudgetCategory_Aleph,$I39),IF(Budget_period="Quarterly",SUMIFS(INDIRECT(N$9),DetailBudgetWPs_Aleph,IF($J39 = "No Work Package", "", $J39),DetailBudgetCategory_Aleph,$I39),IF(Budget_period="Annually",SUMIFS(INDIRECT(N$10),DetailBudgetWPs_Aleph,IF($J39 = "No Work Package", "", $J39),DetailBudgetCategory_Aleph,$I39),""))))) / N$6 * N$7, 0), 0)</f>
        <v>0</v>
      </c>
      <c r="O39" s="166">
        <f t="array" ref="O39">IFERROR(IF(ROW()-16&lt;NoRowsBudget, IF($J39="Profit Margin",SUM(O$16:O38)*ProfitMargin,IF($J39="VAT",SUM(O$16:O38)*VAT,IF(Budget_period="Monthly",SUMIFS(INDIRECT(O$8),DetailBudgetWPs_Aleph,IF($J39 = "No Work Package", "", $J39),DetailBudgetCategory_Aleph,$I39),IF(Budget_period="Quarterly",SUMIFS(INDIRECT(O$9),DetailBudgetWPs_Aleph,IF($J39 = "No Work Package", "", $J39),DetailBudgetCategory_Aleph,$I39),IF(Budget_period="Annually",SUMIFS(INDIRECT(O$10),DetailBudgetWPs_Aleph,IF($J39 = "No Work Package", "", $J39),DetailBudgetCategory_Aleph,$I39),""))))) / O$6 * O$7, 0), 0)</f>
        <v>0</v>
      </c>
      <c r="P39" s="166">
        <f t="array" ref="P39">IFERROR(IF(ROW()-16&lt;NoRowsBudget, IF($J39="Profit Margin",SUM(P$16:P38)*ProfitMargin,IF($J39="VAT",SUM(P$16:P38)*VAT,IF(Budget_period="Monthly",SUMIFS(INDIRECT(P$8),DetailBudgetWPs_Aleph,IF($J39 = "No Work Package", "", $J39),DetailBudgetCategory_Aleph,$I39),IF(Budget_period="Quarterly",SUMIFS(INDIRECT(P$9),DetailBudgetWPs_Aleph,IF($J39 = "No Work Package", "", $J39),DetailBudgetCategory_Aleph,$I39),IF(Budget_period="Annually",SUMIFS(INDIRECT(P$10),DetailBudgetWPs_Aleph,IF($J39 = "No Work Package", "", $J39),DetailBudgetCategory_Aleph,$I39),""))))) / P$6 * P$7, 0), 0)</f>
        <v>0</v>
      </c>
      <c r="Q39" s="166">
        <f t="array" ref="Q39">IFERROR(IF(ROW()-16&lt;NoRowsBudget, IF($J39="Profit Margin",SUM(Q$16:Q38)*ProfitMargin,IF($J39="VAT",SUM(Q$16:Q38)*VAT,IF(Budget_period="Monthly",SUMIFS(INDIRECT(Q$8),DetailBudgetWPs_Aleph,IF($J39 = "No Work Package", "", $J39),DetailBudgetCategory_Aleph,$I39),IF(Budget_period="Quarterly",SUMIFS(INDIRECT(Q$9),DetailBudgetWPs_Aleph,IF($J39 = "No Work Package", "", $J39),DetailBudgetCategory_Aleph,$I39),IF(Budget_period="Annually",SUMIFS(INDIRECT(Q$10),DetailBudgetWPs_Aleph,IF($J39 = "No Work Package", "", $J39),DetailBudgetCategory_Aleph,$I39),""))))) / Q$6 * Q$7, 0), 0)</f>
        <v>0</v>
      </c>
      <c r="R39" s="166">
        <f t="array" ref="R39">IFERROR(IF(ROW()-16&lt;NoRowsBudget, IF($J39="Profit Margin",SUM(R$16:R38)*ProfitMargin,IF($J39="VAT",SUM(R$16:R38)*VAT,IF(Budget_period="Monthly",SUMIFS(INDIRECT(R$8),DetailBudgetWPs_Aleph,IF($J39 = "No Work Package", "", $J39),DetailBudgetCategory_Aleph,$I39),IF(Budget_period="Quarterly",SUMIFS(INDIRECT(R$9),DetailBudgetWPs_Aleph,IF($J39 = "No Work Package", "", $J39),DetailBudgetCategory_Aleph,$I39),IF(Budget_period="Annually",SUMIFS(INDIRECT(R$10),DetailBudgetWPs_Aleph,IF($J39 = "No Work Package", "", $J39),DetailBudgetCategory_Aleph,$I39),""))))) / R$6 * R$7, 0), 0)</f>
        <v>0</v>
      </c>
      <c r="S39" s="166">
        <f t="array" ref="S39">IFERROR(IF(ROW()-16&lt;NoRowsBudget, IF($J39="Profit Margin",SUM(S$16:S38)*ProfitMargin,IF($J39="VAT",SUM(S$16:S38)*VAT,IF(Budget_period="Monthly",SUMIFS(INDIRECT(S$8),DetailBudgetWPs_Aleph,IF($J39 = "No Work Package", "", $J39),DetailBudgetCategory_Aleph,$I39),IF(Budget_period="Quarterly",SUMIFS(INDIRECT(S$9),DetailBudgetWPs_Aleph,IF($J39 = "No Work Package", "", $J39),DetailBudgetCategory_Aleph,$I39),IF(Budget_period="Annually",SUMIFS(INDIRECT(S$10),DetailBudgetWPs_Aleph,IF($J39 = "No Work Package", "", $J39),DetailBudgetCategory_Aleph,$I39),""))))) / S$6 * S$7, 0), 0)</f>
        <v>0</v>
      </c>
      <c r="T39" s="166">
        <f t="array" ref="T39">IFERROR(IF(ROW()-16&lt;NoRowsBudget, IF($J39="Profit Margin",SUM(T$16:T38)*ProfitMargin,IF($J39="VAT",SUM(T$16:T38)*VAT,IF(Budget_period="Monthly",SUMIFS(INDIRECT(T$8),DetailBudgetWPs_Aleph,IF($J39 = "No Work Package", "", $J39),DetailBudgetCategory_Aleph,$I39),IF(Budget_period="Quarterly",SUMIFS(INDIRECT(T$9),DetailBudgetWPs_Aleph,IF($J39 = "No Work Package", "", $J39),DetailBudgetCategory_Aleph,$I39),IF(Budget_period="Annually",SUMIFS(INDIRECT(T$10),DetailBudgetWPs_Aleph,IF($J39 = "No Work Package", "", $J39),DetailBudgetCategory_Aleph,$I39),""))))) / T$6 * T$7, 0), 0)</f>
        <v>0</v>
      </c>
      <c r="U39" s="166">
        <f t="array" ref="U39">IFERROR(IF(ROW()-16&lt;NoRowsBudget, IF($J39="Profit Margin",SUM(U$16:U38)*ProfitMargin,IF($J39="VAT",SUM(U$16:U38)*VAT,IF(Budget_period="Monthly",SUMIFS(INDIRECT(U$8),DetailBudgetWPs_Aleph,IF($J39 = "No Work Package", "", $J39),DetailBudgetCategory_Aleph,$I39),IF(Budget_period="Quarterly",SUMIFS(INDIRECT(U$9),DetailBudgetWPs_Aleph,IF($J39 = "No Work Package", "", $J39),DetailBudgetCategory_Aleph,$I39),IF(Budget_period="Annually",SUMIFS(INDIRECT(U$10),DetailBudgetWPs_Aleph,IF($J39 = "No Work Package", "", $J39),DetailBudgetCategory_Aleph,$I39),""))))) / U$6 * U$7, 0), 0)</f>
        <v>0</v>
      </c>
      <c r="V39" s="166">
        <f t="array" ref="V39">IFERROR(IF(ROW()-16&lt;NoRowsBudget, IF($J39="Profit Margin",SUM(V$16:V38)*ProfitMargin,IF($J39="VAT",SUM(V$16:V38)*VAT,IF(Budget_period="Monthly",SUMIFS(INDIRECT(V$8),DetailBudgetWPs_Aleph,IF($J39 = "No Work Package", "", $J39),DetailBudgetCategory_Aleph,$I39),IF(Budget_period="Quarterly",SUMIFS(INDIRECT(V$9),DetailBudgetWPs_Aleph,IF($J39 = "No Work Package", "", $J39),DetailBudgetCategory_Aleph,$I39),IF(Budget_period="Annually",SUMIFS(INDIRECT(V$10),DetailBudgetWPs_Aleph,IF($J39 = "No Work Package", "", $J39),DetailBudgetCategory_Aleph,$I39),""))))) / V$6 * V$7, 0), 0)</f>
        <v>0</v>
      </c>
      <c r="W39" s="166">
        <f t="array" ref="W39">IFERROR(IF(ROW()-16&lt;NoRowsBudget, IF($J39="Profit Margin",SUM(W$16:W38)*ProfitMargin,IF($J39="VAT",SUM(W$16:W38)*VAT,IF(Budget_period="Monthly",SUMIFS(INDIRECT(W$8),DetailBudgetWPs_Aleph,IF($J39 = "No Work Package", "", $J39),DetailBudgetCategory_Aleph,$I39),IF(Budget_period="Quarterly",SUMIFS(INDIRECT(W$9),DetailBudgetWPs_Aleph,IF($J39 = "No Work Package", "", $J39),DetailBudgetCategory_Aleph,$I39),IF(Budget_period="Annually",SUMIFS(INDIRECT(W$10),DetailBudgetWPs_Aleph,IF($J39 = "No Work Package", "", $J39),DetailBudgetCategory_Aleph,$I39),""))))) / W$6 * W$7, 0), 0)</f>
        <v>0</v>
      </c>
      <c r="X39" s="166">
        <f t="array" ref="X39">IFERROR(IF(ROW()-16&lt;NoRowsBudget, IF($J39="Profit Margin",SUM(X$16:X38)*ProfitMargin,IF($J39="VAT",SUM(X$16:X38)*VAT,IF(Budget_period="Monthly",SUMIFS(INDIRECT(X$8),DetailBudgetWPs_Aleph,IF($J39 = "No Work Package", "", $J39),DetailBudgetCategory_Aleph,$I39),IF(Budget_period="Quarterly",SUMIFS(INDIRECT(X$9),DetailBudgetWPs_Aleph,IF($J39 = "No Work Package", "", $J39),DetailBudgetCategory_Aleph,$I39),IF(Budget_period="Annually",SUMIFS(INDIRECT(X$10),DetailBudgetWPs_Aleph,IF($J39 = "No Work Package", "", $J39),DetailBudgetCategory_Aleph,$I39),""))))) / X$6 * X$7, 0), 0)</f>
        <v>0</v>
      </c>
      <c r="Y39" s="166">
        <f t="array" ref="Y39">IFERROR(IF(ROW()-16&lt;NoRowsBudget, IF($J39="Profit Margin",SUM(Y$16:Y38)*ProfitMargin,IF($J39="VAT",SUM(Y$16:Y38)*VAT,IF(Budget_period="Monthly",SUMIFS(INDIRECT(Y$8),DetailBudgetWPs_Aleph,IF($J39 = "No Work Package", "", $J39),DetailBudgetCategory_Aleph,$I39),IF(Budget_period="Quarterly",SUMIFS(INDIRECT(Y$9),DetailBudgetWPs_Aleph,IF($J39 = "No Work Package", "", $J39),DetailBudgetCategory_Aleph,$I39),IF(Budget_period="Annually",SUMIFS(INDIRECT(Y$10),DetailBudgetWPs_Aleph,IF($J39 = "No Work Package", "", $J39),DetailBudgetCategory_Aleph,$I39),""))))) / Y$6 * Y$7, 0), 0)</f>
        <v>0</v>
      </c>
      <c r="Z39" s="166">
        <f t="array" ref="Z39">IFERROR(IF(ROW()-16&lt;NoRowsBudget, IF($J39="Profit Margin",SUM(Z$16:Z38)*ProfitMargin,IF($J39="VAT",SUM(Z$16:Z38)*VAT,IF(Budget_period="Monthly",SUMIFS(INDIRECT(Z$8),DetailBudgetWPs_Aleph,IF($J39 = "No Work Package", "", $J39),DetailBudgetCategory_Aleph,$I39),IF(Budget_period="Quarterly",SUMIFS(INDIRECT(Z$9),DetailBudgetWPs_Aleph,IF($J39 = "No Work Package", "", $J39),DetailBudgetCategory_Aleph,$I39),IF(Budget_period="Annually",SUMIFS(INDIRECT(Z$10),DetailBudgetWPs_Aleph,IF($J39 = "No Work Package", "", $J39),DetailBudgetCategory_Aleph,$I39),""))))) / Z$6 * Z$7, 0), 0)</f>
        <v>0</v>
      </c>
      <c r="AA39" s="166">
        <f t="array" ref="AA39">IFERROR(IF(ROW()-16&lt;NoRowsBudget, IF($J39="Profit Margin",SUM(AA$16:AA38)*ProfitMargin,IF($J39="VAT",SUM(AA$16:AA38)*VAT,IF(Budget_period="Monthly",SUMIFS(INDIRECT(AA$8),DetailBudgetWPs_Aleph,IF($J39 = "No Work Package", "", $J39),DetailBudgetCategory_Aleph,$I39),IF(Budget_period="Quarterly",SUMIFS(INDIRECT(AA$9),DetailBudgetWPs_Aleph,IF($J39 = "No Work Package", "", $J39),DetailBudgetCategory_Aleph,$I39),IF(Budget_period="Annually",SUMIFS(INDIRECT(AA$10),DetailBudgetWPs_Aleph,IF($J39 = "No Work Package", "", $J39),DetailBudgetCategory_Aleph,$I39),""))))) / AA$6 * AA$7, 0), 0)</f>
        <v>0</v>
      </c>
      <c r="AB39" s="166">
        <f t="array" ref="AB39">IFERROR(IF(ROW()-16&lt;NoRowsBudget, IF($J39="Profit Margin",SUM(AB$16:AB38)*ProfitMargin,IF($J39="VAT",SUM(AB$16:AB38)*VAT,IF(Budget_period="Monthly",SUMIFS(INDIRECT(AB$8),DetailBudgetWPs_Aleph,IF($J39 = "No Work Package", "", $J39),DetailBudgetCategory_Aleph,$I39),IF(Budget_period="Quarterly",SUMIFS(INDIRECT(AB$9),DetailBudgetWPs_Aleph,IF($J39 = "No Work Package", "", $J39),DetailBudgetCategory_Aleph,$I39),IF(Budget_period="Annually",SUMIFS(INDIRECT(AB$10),DetailBudgetWPs_Aleph,IF($J39 = "No Work Package", "", $J39),DetailBudgetCategory_Aleph,$I39),""))))) / AB$6 * AB$7, 0), 0)</f>
        <v>0</v>
      </c>
      <c r="AC39" s="166">
        <f t="array" ref="AC39">IFERROR(IF(ROW()-16&lt;NoRowsBudget, IF($J39="Profit Margin",SUM(AC$16:AC38)*ProfitMargin,IF($J39="VAT",SUM(AC$16:AC38)*VAT,IF(Budget_period="Monthly",SUMIFS(INDIRECT(AC$8),DetailBudgetWPs_Aleph,IF($J39 = "No Work Package", "", $J39),DetailBudgetCategory_Aleph,$I39),IF(Budget_period="Quarterly",SUMIFS(INDIRECT(AC$9),DetailBudgetWPs_Aleph,IF($J39 = "No Work Package", "", $J39),DetailBudgetCategory_Aleph,$I39),IF(Budget_period="Annually",SUMIFS(INDIRECT(AC$10),DetailBudgetWPs_Aleph,IF($J39 = "No Work Package", "", $J39),DetailBudgetCategory_Aleph,$I39),""))))) / AC$6 * AC$7, 0), 0)</f>
        <v>0</v>
      </c>
      <c r="AD39" s="166">
        <f t="array" ref="AD39">IFERROR(IF(ROW()-16&lt;NoRowsBudget, IF($J39="Profit Margin",SUM(AD$16:AD38)*ProfitMargin,IF($J39="VAT",SUM(AD$16:AD38)*VAT,IF(Budget_period="Monthly",SUMIFS(INDIRECT(AD$8),DetailBudgetWPs_Aleph,IF($J39 = "No Work Package", "", $J39),DetailBudgetCategory_Aleph,$I39),IF(Budget_period="Quarterly",SUMIFS(INDIRECT(AD$9),DetailBudgetWPs_Aleph,IF($J39 = "No Work Package", "", $J39),DetailBudgetCategory_Aleph,$I39),IF(Budget_period="Annually",SUMIFS(INDIRECT(AD$10),DetailBudgetWPs_Aleph,IF($J39 = "No Work Package", "", $J39),DetailBudgetCategory_Aleph,$I39),""))))) / AD$6 * AD$7, 0), 0)</f>
        <v>0</v>
      </c>
      <c r="AE39" s="166">
        <f t="array" ref="AE39">IFERROR(IF(ROW()-16&lt;NoRowsBudget, IF($J39="Profit Margin",SUM(AE$16:AE38)*ProfitMargin,IF($J39="VAT",SUM(AE$16:AE38)*VAT,IF(Budget_period="Monthly",SUMIFS(INDIRECT(AE$8),DetailBudgetWPs_Aleph,IF($J39 = "No Work Package", "", $J39),DetailBudgetCategory_Aleph,$I39),IF(Budget_period="Quarterly",SUMIFS(INDIRECT(AE$9),DetailBudgetWPs_Aleph,IF($J39 = "No Work Package", "", $J39),DetailBudgetCategory_Aleph,$I39),IF(Budget_period="Annually",SUMIFS(INDIRECT(AE$10),DetailBudgetWPs_Aleph,IF($J39 = "No Work Package", "", $J39),DetailBudgetCategory_Aleph,$I39),""))))) / AE$6 * AE$7, 0), 0)</f>
        <v>0</v>
      </c>
      <c r="AF39" s="166">
        <f t="array" ref="AF39">IFERROR(IF(ROW()-16&lt;NoRowsBudget, IF($J39="Profit Margin",SUM(AF$16:AF38)*ProfitMargin,IF($J39="VAT",SUM(AF$16:AF38)*VAT,IF(Budget_period="Monthly",SUMIFS(INDIRECT(AF$8),DetailBudgetWPs_Aleph,IF($J39 = "No Work Package", "", $J39),DetailBudgetCategory_Aleph,$I39),IF(Budget_period="Quarterly",SUMIFS(INDIRECT(AF$9),DetailBudgetWPs_Aleph,IF($J39 = "No Work Package", "", $J39),DetailBudgetCategory_Aleph,$I39),IF(Budget_period="Annually",SUMIFS(INDIRECT(AF$10),DetailBudgetWPs_Aleph,IF($J39 = "No Work Package", "", $J39),DetailBudgetCategory_Aleph,$I39),""))))) / AF$6 * AF$7, 0), 0)</f>
        <v>0</v>
      </c>
      <c r="AG39" s="166">
        <f t="array" ref="AG39">IFERROR(IF(ROW()-16&lt;NoRowsBudget, IF($J39="Profit Margin",SUM(AG$16:AG38)*ProfitMargin,IF($J39="VAT",SUM(AG$16:AG38)*VAT,IF(Budget_period="Monthly",SUMIFS(INDIRECT(AG$8),DetailBudgetWPs_Aleph,IF($J39 = "No Work Package", "", $J39),DetailBudgetCategory_Aleph,$I39),IF(Budget_period="Quarterly",SUMIFS(INDIRECT(AG$9),DetailBudgetWPs_Aleph,IF($J39 = "No Work Package", "", $J39),DetailBudgetCategory_Aleph,$I39),IF(Budget_period="Annually",SUMIFS(INDIRECT(AG$10),DetailBudgetWPs_Aleph,IF($J39 = "No Work Package", "", $J39),DetailBudgetCategory_Aleph,$I39),""))))) / AG$6 * AG$7, 0), 0)</f>
        <v>0</v>
      </c>
      <c r="AH39" s="166">
        <f t="array" ref="AH39">IFERROR(IF(ROW()-16&lt;NoRowsBudget, IF($J39="Profit Margin",SUM(AH$16:AH38)*ProfitMargin,IF($J39="VAT",SUM(AH$16:AH38)*VAT,IF(Budget_period="Monthly",SUMIFS(INDIRECT(AH$8),DetailBudgetWPs_Aleph,IF($J39 = "No Work Package", "", $J39),DetailBudgetCategory_Aleph,$I39),IF(Budget_period="Quarterly",SUMIFS(INDIRECT(AH$9),DetailBudgetWPs_Aleph,IF($J39 = "No Work Package", "", $J39),DetailBudgetCategory_Aleph,$I39),IF(Budget_period="Annually",SUMIFS(INDIRECT(AH$10),DetailBudgetWPs_Aleph,IF($J39 = "No Work Package", "", $J39),DetailBudgetCategory_Aleph,$I39),""))))) / AH$6 * AH$7, 0), 0)</f>
        <v>0</v>
      </c>
      <c r="AI39" s="166">
        <f t="array" ref="AI39">IFERROR(IF(ROW()-16&lt;NoRowsBudget, IF($J39="Profit Margin",SUM(AI$16:AI38)*ProfitMargin,IF($J39="VAT",SUM(AI$16:AI38)*VAT,IF(Budget_period="Monthly",SUMIFS(INDIRECT(AI$8),DetailBudgetWPs_Aleph,IF($J39 = "No Work Package", "", $J39),DetailBudgetCategory_Aleph,$I39),IF(Budget_period="Quarterly",SUMIFS(INDIRECT(AI$9),DetailBudgetWPs_Aleph,IF($J39 = "No Work Package", "", $J39),DetailBudgetCategory_Aleph,$I39),IF(Budget_period="Annually",SUMIFS(INDIRECT(AI$10),DetailBudgetWPs_Aleph,IF($J39 = "No Work Package", "", $J39),DetailBudgetCategory_Aleph,$I39),""))))) / AI$6 * AI$7, 0), 0)</f>
        <v>0</v>
      </c>
      <c r="AJ39" s="166">
        <f t="array" ref="AJ39">IFERROR(IF(ROW()-16&lt;NoRowsBudget, IF($J39="Profit Margin",SUM(AJ$16:AJ38)*ProfitMargin,IF($J39="VAT",SUM(AJ$16:AJ38)*VAT,IF(Budget_period="Monthly",SUMIFS(INDIRECT(AJ$8),DetailBudgetWPs_Aleph,IF($J39 = "No Work Package", "", $J39),DetailBudgetCategory_Aleph,$I39),IF(Budget_period="Quarterly",SUMIFS(INDIRECT(AJ$9),DetailBudgetWPs_Aleph,IF($J39 = "No Work Package", "", $J39),DetailBudgetCategory_Aleph,$I39),IF(Budget_period="Annually",SUMIFS(INDIRECT(AJ$10),DetailBudgetWPs_Aleph,IF($J39 = "No Work Package", "", $J39),DetailBudgetCategory_Aleph,$I39),""))))) / AJ$6 * AJ$7, 0), 0)</f>
        <v>0</v>
      </c>
      <c r="AK39" s="166">
        <f t="array" ref="AK39">IFERROR(IF(ROW()-16&lt;NoRowsBudget, IF($J39="Profit Margin",SUM(AK$16:AK38)*ProfitMargin,IF($J39="VAT",SUM(AK$16:AK38)*VAT,IF(Budget_period="Monthly",SUMIFS(INDIRECT(AK$8),DetailBudgetWPs_Aleph,IF($J39 = "No Work Package", "", $J39),DetailBudgetCategory_Aleph,$I39),IF(Budget_period="Quarterly",SUMIFS(INDIRECT(AK$9),DetailBudgetWPs_Aleph,IF($J39 = "No Work Package", "", $J39),DetailBudgetCategory_Aleph,$I39),IF(Budget_period="Annually",SUMIFS(INDIRECT(AK$10),DetailBudgetWPs_Aleph,IF($J39 = "No Work Package", "", $J39),DetailBudgetCategory_Aleph,$I39),""))))) / AK$6 * AK$7, 0), 0)</f>
        <v>0</v>
      </c>
      <c r="AL39" s="166">
        <f t="array" ref="AL39">IFERROR(IF(ROW()-16&lt;NoRowsBudget, IF($J39="Profit Margin",SUM(AL$16:AL38)*ProfitMargin,IF($J39="VAT",SUM(AL$16:AL38)*VAT,IF(Budget_period="Monthly",SUMIFS(INDIRECT(AL$8),DetailBudgetWPs_Aleph,IF($J39 = "No Work Package", "", $J39),DetailBudgetCategory_Aleph,$I39),IF(Budget_period="Quarterly",SUMIFS(INDIRECT(AL$9),DetailBudgetWPs_Aleph,IF($J39 = "No Work Package", "", $J39),DetailBudgetCategory_Aleph,$I39),IF(Budget_period="Annually",SUMIFS(INDIRECT(AL$10),DetailBudgetWPs_Aleph,IF($J39 = "No Work Package", "", $J39),DetailBudgetCategory_Aleph,$I39),""))))) / AL$6 * AL$7, 0), 0)</f>
        <v>0</v>
      </c>
      <c r="AM39" s="166">
        <f t="array" ref="AM39">IFERROR(IF(ROW()-16&lt;NoRowsBudget, IF($J39="Profit Margin",SUM(AM$16:AM38)*ProfitMargin,IF($J39="VAT",SUM(AM$16:AM38)*VAT,IF(Budget_period="Monthly",SUMIFS(INDIRECT(AM$8),DetailBudgetWPs_Aleph,IF($J39 = "No Work Package", "", $J39),DetailBudgetCategory_Aleph,$I39),IF(Budget_period="Quarterly",SUMIFS(INDIRECT(AM$9),DetailBudgetWPs_Aleph,IF($J39 = "No Work Package", "", $J39),DetailBudgetCategory_Aleph,$I39),IF(Budget_period="Annually",SUMIFS(INDIRECT(AM$10),DetailBudgetWPs_Aleph,IF($J39 = "No Work Package", "", $J39),DetailBudgetCategory_Aleph,$I39),""))))) / AM$6 * AM$7, 0), 0)</f>
        <v>0</v>
      </c>
      <c r="AN39" s="166">
        <f t="array" ref="AN39">IFERROR(IF(ROW()-16&lt;NoRowsBudget, IF($J39="Profit Margin",SUM(AN$16:AN38)*ProfitMargin,IF($J39="VAT",SUM(AN$16:AN38)*VAT,IF(Budget_period="Monthly",SUMIFS(INDIRECT(AN$8),DetailBudgetWPs_Aleph,IF($J39 = "No Work Package", "", $J39),DetailBudgetCategory_Aleph,$I39),IF(Budget_period="Quarterly",SUMIFS(INDIRECT(AN$9),DetailBudgetWPs_Aleph,IF($J39 = "No Work Package", "", $J39),DetailBudgetCategory_Aleph,$I39),IF(Budget_period="Annually",SUMIFS(INDIRECT(AN$10),DetailBudgetWPs_Aleph,IF($J39 = "No Work Package", "", $J39),DetailBudgetCategory_Aleph,$I39),""))))) / AN$6 * AN$7, 0), 0)</f>
        <v>0</v>
      </c>
      <c r="AO39" s="166">
        <f t="array" ref="AO39">IFERROR(IF(ROW()-16&lt;NoRowsBudget, IF($J39="Profit Margin",SUM(AO$16:AO38)*ProfitMargin,IF($J39="VAT",SUM(AO$16:AO38)*VAT,IF(Budget_period="Monthly",SUMIFS(INDIRECT(AO$8),DetailBudgetWPs_Aleph,IF($J39 = "No Work Package", "", $J39),DetailBudgetCategory_Aleph,$I39),IF(Budget_period="Quarterly",SUMIFS(INDIRECT(AO$9),DetailBudgetWPs_Aleph,IF($J39 = "No Work Package", "", $J39),DetailBudgetCategory_Aleph,$I39),IF(Budget_period="Annually",SUMIFS(INDIRECT(AO$10),DetailBudgetWPs_Aleph,IF($J39 = "No Work Package", "", $J39),DetailBudgetCategory_Aleph,$I39),""))))) / AO$6 * AO$7, 0), 0)</f>
        <v>0</v>
      </c>
      <c r="AP39" s="166">
        <f t="array" ref="AP39">IFERROR(IF(ROW()-16&lt;NoRowsBudget, IF($J39="Profit Margin",SUM(AP$16:AP38)*ProfitMargin,IF($J39="VAT",SUM(AP$16:AP38)*VAT,IF(Budget_period="Monthly",SUMIFS(INDIRECT(AP$8),DetailBudgetWPs_Aleph,IF($J39 = "No Work Package", "", $J39),DetailBudgetCategory_Aleph,$I39),IF(Budget_period="Quarterly",SUMIFS(INDIRECT(AP$9),DetailBudgetWPs_Aleph,IF($J39 = "No Work Package", "", $J39),DetailBudgetCategory_Aleph,$I39),IF(Budget_period="Annually",SUMIFS(INDIRECT(AP$10),DetailBudgetWPs_Aleph,IF($J39 = "No Work Package", "", $J39),DetailBudgetCategory_Aleph,$I39),""))))) / AP$6 * AP$7, 0), 0)</f>
        <v>0</v>
      </c>
      <c r="AQ39" s="166">
        <f t="array" ref="AQ39">IFERROR(IF(ROW()-16&lt;NoRowsBudget, IF($J39="Profit Margin",SUM(AQ$16:AQ38)*ProfitMargin,IF($J39="VAT",SUM(AQ$16:AQ38)*VAT,IF(Budget_period="Monthly",SUMIFS(INDIRECT(AQ$8),DetailBudgetWPs_Aleph,IF($J39 = "No Work Package", "", $J39),DetailBudgetCategory_Aleph,$I39),IF(Budget_period="Quarterly",SUMIFS(INDIRECT(AQ$9),DetailBudgetWPs_Aleph,IF($J39 = "No Work Package", "", $J39),DetailBudgetCategory_Aleph,$I39),IF(Budget_period="Annually",SUMIFS(INDIRECT(AQ$10),DetailBudgetWPs_Aleph,IF($J39 = "No Work Package", "", $J39),DetailBudgetCategory_Aleph,$I39),""))))) / AQ$6 * AQ$7, 0), 0)</f>
        <v>0</v>
      </c>
      <c r="AR39" s="166">
        <f t="array" ref="AR39">IFERROR(IF(ROW()-16&lt;NoRowsBudget, IF($J39="Profit Margin",SUM(AR$16:AR38)*ProfitMargin,IF($J39="VAT",SUM(AR$16:AR38)*VAT,IF(Budget_period="Monthly",SUMIFS(INDIRECT(AR$8),DetailBudgetWPs_Aleph,IF($J39 = "No Work Package", "", $J39),DetailBudgetCategory_Aleph,$I39),IF(Budget_period="Quarterly",SUMIFS(INDIRECT(AR$9),DetailBudgetWPs_Aleph,IF($J39 = "No Work Package", "", $J39),DetailBudgetCategory_Aleph,$I39),IF(Budget_period="Annually",SUMIFS(INDIRECT(AR$10),DetailBudgetWPs_Aleph,IF($J39 = "No Work Package", "", $J39),DetailBudgetCategory_Aleph,$I39),""))))) / AR$6 * AR$7, 0), 0)</f>
        <v>0</v>
      </c>
      <c r="AS39" s="166">
        <f t="array" ref="AS39">IFERROR(IF(ROW()-16&lt;NoRowsBudget, IF($J39="Profit Margin",SUM(AS$16:AS38)*ProfitMargin,IF($J39="VAT",SUM(AS$16:AS38)*VAT,IF(Budget_period="Monthly",SUMIFS(INDIRECT(AS$8),DetailBudgetWPs_Aleph,IF($J39 = "No Work Package", "", $J39),DetailBudgetCategory_Aleph,$I39),IF(Budget_period="Quarterly",SUMIFS(INDIRECT(AS$9),DetailBudgetWPs_Aleph,IF($J39 = "No Work Package", "", $J39),DetailBudgetCategory_Aleph,$I39),IF(Budget_period="Annually",SUMIFS(INDIRECT(AS$10),DetailBudgetWPs_Aleph,IF($J39 = "No Work Package", "", $J39),DetailBudgetCategory_Aleph,$I39),""))))) / AS$6 * AS$7, 0), 0)</f>
        <v>0</v>
      </c>
      <c r="AT39" s="166">
        <f t="array" ref="AT39">IFERROR(IF(ROW()-16&lt;NoRowsBudget, IF($J39="Profit Margin",SUM(AT$16:AT38)*ProfitMargin,IF($J39="VAT",SUM(AT$16:AT38)*VAT,IF(Budget_period="Monthly",SUMIFS(INDIRECT(AT$8),DetailBudgetWPs_Aleph,IF($J39 = "No Work Package", "", $J39),DetailBudgetCategory_Aleph,$I39),IF(Budget_period="Quarterly",SUMIFS(INDIRECT(AT$9),DetailBudgetWPs_Aleph,IF($J39 = "No Work Package", "", $J39),DetailBudgetCategory_Aleph,$I39),IF(Budget_period="Annually",SUMIFS(INDIRECT(AT$10),DetailBudgetWPs_Aleph,IF($J39 = "No Work Package", "", $J39),DetailBudgetCategory_Aleph,$I39),""))))) / AT$6 * AT$7, 0), 0)</f>
        <v>0</v>
      </c>
      <c r="AU39" s="166">
        <f t="array" ref="AU39">IFERROR(IF(ROW()-16&lt;NoRowsBudget, IF($J39="Profit Margin",SUM(AU$16:AU38)*ProfitMargin,IF($J39="VAT",SUM(AU$16:AU38)*VAT,IF(Budget_period="Monthly",SUMIFS(INDIRECT(AU$8),DetailBudgetWPs_Aleph,IF($J39 = "No Work Package", "", $J39),DetailBudgetCategory_Aleph,$I39),IF(Budget_period="Quarterly",SUMIFS(INDIRECT(AU$9),DetailBudgetWPs_Aleph,IF($J39 = "No Work Package", "", $J39),DetailBudgetCategory_Aleph,$I39),IF(Budget_period="Annually",SUMIFS(INDIRECT(AU$10),DetailBudgetWPs_Aleph,IF($J39 = "No Work Package", "", $J39),DetailBudgetCategory_Aleph,$I39),""))))) / AU$6 * AU$7, 0), 0)</f>
        <v>0</v>
      </c>
      <c r="AV39" s="166">
        <f t="array" ref="AV39">IFERROR(IF(ROW()-16&lt;NoRowsBudget, IF($J39="Profit Margin",SUM(AV$16:AV38)*ProfitMargin,IF($J39="VAT",SUM(AV$16:AV38)*VAT,IF(Budget_period="Monthly",SUMIFS(INDIRECT(AV$8),DetailBudgetWPs_Aleph,IF($J39 = "No Work Package", "", $J39),DetailBudgetCategory_Aleph,$I39),IF(Budget_period="Quarterly",SUMIFS(INDIRECT(AV$9),DetailBudgetWPs_Aleph,IF($J39 = "No Work Package", "", $J39),DetailBudgetCategory_Aleph,$I39),IF(Budget_period="Annually",SUMIFS(INDIRECT(AV$10),DetailBudgetWPs_Aleph,IF($J39 = "No Work Package", "", $J39),DetailBudgetCategory_Aleph,$I39),""))))) / AV$6 * AV$7, 0), 0)</f>
        <v>0</v>
      </c>
      <c r="AW39" s="166">
        <f t="array" ref="AW39">IFERROR(IF(ROW()-16&lt;NoRowsBudget, IF($J39="Profit Margin",SUM(AW$16:AW38)*ProfitMargin,IF($J39="VAT",SUM(AW$16:AW38)*VAT,IF(Budget_period="Monthly",SUMIFS(INDIRECT(AW$8),DetailBudgetWPs_Aleph,IF($J39 = "No Work Package", "", $J39),DetailBudgetCategory_Aleph,$I39),IF(Budget_period="Quarterly",SUMIFS(INDIRECT(AW$9),DetailBudgetWPs_Aleph,IF($J39 = "No Work Package", "", $J39),DetailBudgetCategory_Aleph,$I39),IF(Budget_period="Annually",SUMIFS(INDIRECT(AW$10),DetailBudgetWPs_Aleph,IF($J39 = "No Work Package", "", $J39),DetailBudgetCategory_Aleph,$I39),""))))) / AW$6 * AW$7, 0), 0)</f>
        <v>0</v>
      </c>
      <c r="AX39" s="166">
        <f t="array" ref="AX39">IFERROR(IF(ROW()-16&lt;NoRowsBudget, IF($J39="Profit Margin",SUM(AX$16:AX38)*ProfitMargin,IF($J39="VAT",SUM(AX$16:AX38)*VAT,IF(Budget_period="Monthly",SUMIFS(INDIRECT(AX$8),DetailBudgetWPs_Aleph,IF($J39 = "No Work Package", "", $J39),DetailBudgetCategory_Aleph,$I39),IF(Budget_period="Quarterly",SUMIFS(INDIRECT(AX$9),DetailBudgetWPs_Aleph,IF($J39 = "No Work Package", "", $J39),DetailBudgetCategory_Aleph,$I39),IF(Budget_period="Annually",SUMIFS(INDIRECT(AX$10),DetailBudgetWPs_Aleph,IF($J39 = "No Work Package", "", $J39),DetailBudgetCategory_Aleph,$I39),""))))) / AX$6 * AX$7, 0), 0)</f>
        <v>0</v>
      </c>
      <c r="AY39" s="166">
        <f t="array" ref="AY39">IFERROR(IF(ROW()-16&lt;NoRowsBudget, IF($J39="Profit Margin",SUM(AY$16:AY38)*ProfitMargin,IF($J39="VAT",SUM(AY$16:AY38)*VAT,IF(Budget_period="Monthly",SUMIFS(INDIRECT(AY$8),DetailBudgetWPs_Aleph,IF($J39 = "No Work Package", "", $J39),DetailBudgetCategory_Aleph,$I39),IF(Budget_period="Quarterly",SUMIFS(INDIRECT(AY$9),DetailBudgetWPs_Aleph,IF($J39 = "No Work Package", "", $J39),DetailBudgetCategory_Aleph,$I39),IF(Budget_period="Annually",SUMIFS(INDIRECT(AY$10),DetailBudgetWPs_Aleph,IF($J39 = "No Work Package", "", $J39),DetailBudgetCategory_Aleph,$I39),""))))) / AY$6 * AY$7, 0), 0)</f>
        <v>0</v>
      </c>
      <c r="AZ39" s="166">
        <f t="array" ref="AZ39">IFERROR(IF(ROW()-16&lt;NoRowsBudget, IF($J39="Profit Margin",SUM(AZ$16:AZ38)*ProfitMargin,IF($J39="VAT",SUM(AZ$16:AZ38)*VAT,IF(Budget_period="Monthly",SUMIFS(INDIRECT(AZ$8),DetailBudgetWPs_Aleph,IF($J39 = "No Work Package", "", $J39),DetailBudgetCategory_Aleph,$I39),IF(Budget_period="Quarterly",SUMIFS(INDIRECT(AZ$9),DetailBudgetWPs_Aleph,IF($J39 = "No Work Package", "", $J39),DetailBudgetCategory_Aleph,$I39),IF(Budget_period="Annually",SUMIFS(INDIRECT(AZ$10),DetailBudgetWPs_Aleph,IF($J39 = "No Work Package", "", $J39),DetailBudgetCategory_Aleph,$I39),""))))) / AZ$6 * AZ$7, 0), 0)</f>
        <v>0</v>
      </c>
      <c r="BA39" s="166">
        <f t="array" ref="BA39">IFERROR(IF(ROW()-16&lt;NoRowsBudget, IF($J39="Profit Margin",SUM(BA$16:BA38)*ProfitMargin,IF($J39="VAT",SUM(BA$16:BA38)*VAT,IF(Budget_period="Monthly",SUMIFS(INDIRECT(BA$8),DetailBudgetWPs_Aleph,IF($J39 = "No Work Package", "", $J39),DetailBudgetCategory_Aleph,$I39),IF(Budget_period="Quarterly",SUMIFS(INDIRECT(BA$9),DetailBudgetWPs_Aleph,IF($J39 = "No Work Package", "", $J39),DetailBudgetCategory_Aleph,$I39),IF(Budget_period="Annually",SUMIFS(INDIRECT(BA$10),DetailBudgetWPs_Aleph,IF($J39 = "No Work Package", "", $J39),DetailBudgetCategory_Aleph,$I39),""))))) / BA$6 * BA$7, 0), 0)</f>
        <v>0</v>
      </c>
      <c r="BB39" s="166">
        <f t="array" ref="BB39">IFERROR(IF(ROW()-16&lt;NoRowsBudget, IF($J39="Profit Margin",SUM(BB$16:BB38)*ProfitMargin,IF($J39="VAT",SUM(BB$16:BB38)*VAT,IF(Budget_period="Monthly",SUMIFS(INDIRECT(BB$8),DetailBudgetWPs_Aleph,IF($J39 = "No Work Package", "", $J39),DetailBudgetCategory_Aleph,$I39),IF(Budget_period="Quarterly",SUMIFS(INDIRECT(BB$9),DetailBudgetWPs_Aleph,IF($J39 = "No Work Package", "", $J39),DetailBudgetCategory_Aleph,$I39),IF(Budget_period="Annually",SUMIFS(INDIRECT(BB$10),DetailBudgetWPs_Aleph,IF($J39 = "No Work Package", "", $J39),DetailBudgetCategory_Aleph,$I39),""))))) / BB$6 * BB$7, 0), 0)</f>
        <v>0</v>
      </c>
      <c r="BC39" s="166">
        <f t="array" ref="BC39">IFERROR(IF(ROW()-16&lt;NoRowsBudget, IF($J39="Profit Margin",SUM(BC$16:BC38)*ProfitMargin,IF($J39="VAT",SUM(BC$16:BC38)*VAT,IF(Budget_period="Monthly",SUMIFS(INDIRECT(BC$8),DetailBudgetWPs_Aleph,IF($J39 = "No Work Package", "", $J39),DetailBudgetCategory_Aleph,$I39),IF(Budget_period="Quarterly",SUMIFS(INDIRECT(BC$9),DetailBudgetWPs_Aleph,IF($J39 = "No Work Package", "", $J39),DetailBudgetCategory_Aleph,$I39),IF(Budget_period="Annually",SUMIFS(INDIRECT(BC$10),DetailBudgetWPs_Aleph,IF($J39 = "No Work Package", "", $J39),DetailBudgetCategory_Aleph,$I39),""))))) / BC$6 * BC$7, 0), 0)</f>
        <v>0</v>
      </c>
      <c r="BD39" s="166">
        <f t="array" ref="BD39">IFERROR(IF(ROW()-16&lt;NoRowsBudget, IF($J39="Profit Margin",SUM(BD$16:BD38)*ProfitMargin,IF($J39="VAT",SUM(BD$16:BD38)*VAT,IF(Budget_period="Monthly",SUMIFS(INDIRECT(BD$8),DetailBudgetWPs_Aleph,IF($J39 = "No Work Package", "", $J39),DetailBudgetCategory_Aleph,$I39),IF(Budget_period="Quarterly",SUMIFS(INDIRECT(BD$9),DetailBudgetWPs_Aleph,IF($J39 = "No Work Package", "", $J39),DetailBudgetCategory_Aleph,$I39),IF(Budget_period="Annually",SUMIFS(INDIRECT(BD$10),DetailBudgetWPs_Aleph,IF($J39 = "No Work Package", "", $J39),DetailBudgetCategory_Aleph,$I39),""))))) / BD$6 * BD$7, 0), 0)</f>
        <v>0</v>
      </c>
      <c r="BE39" s="166">
        <f t="array" ref="BE39">IFERROR(IF(ROW()-16&lt;NoRowsBudget, IF($J39="Profit Margin",SUM(BE$16:BE38)*ProfitMargin,IF($J39="VAT",SUM(BE$16:BE38)*VAT,IF(Budget_period="Monthly",SUMIFS(INDIRECT(BE$8),DetailBudgetWPs_Aleph,IF($J39 = "No Work Package", "", $J39),DetailBudgetCategory_Aleph,$I39),IF(Budget_period="Quarterly",SUMIFS(INDIRECT(BE$9),DetailBudgetWPs_Aleph,IF($J39 = "No Work Package", "", $J39),DetailBudgetCategory_Aleph,$I39),IF(Budget_period="Annually",SUMIFS(INDIRECT(BE$10),DetailBudgetWPs_Aleph,IF($J39 = "No Work Package", "", $J39),DetailBudgetCategory_Aleph,$I39),""))))) / BE$6 * BE$7, 0), 0)</f>
        <v>0</v>
      </c>
      <c r="BF39" s="166">
        <f t="array" ref="BF39">IFERROR(IF(ROW()-16&lt;NoRowsBudget, IF($J39="Profit Margin",SUM(BF$16:BF38)*ProfitMargin,IF($J39="VAT",SUM(BF$16:BF38)*VAT,IF(Budget_period="Monthly",SUMIFS(INDIRECT(BF$8),DetailBudgetWPs_Aleph,IF($J39 = "No Work Package", "", $J39),DetailBudgetCategory_Aleph,$I39),IF(Budget_period="Quarterly",SUMIFS(INDIRECT(BF$9),DetailBudgetWPs_Aleph,IF($J39 = "No Work Package", "", $J39),DetailBudgetCategory_Aleph,$I39),IF(Budget_period="Annually",SUMIFS(INDIRECT(BF$10),DetailBudgetWPs_Aleph,IF($J39 = "No Work Package", "", $J39),DetailBudgetCategory_Aleph,$I39),""))))) / BF$6 * BF$7, 0), 0)</f>
        <v>0</v>
      </c>
      <c r="BG39" s="166">
        <f t="array" ref="BG39">IFERROR(IF(ROW()-16&lt;NoRowsBudget, IF($J39="Profit Margin",SUM(BG$16:BG38)*ProfitMargin,IF($J39="VAT",SUM(BG$16:BG38)*VAT,IF(Budget_period="Monthly",SUMIFS(INDIRECT(BG$8),DetailBudgetWPs_Aleph,IF($J39 = "No Work Package", "", $J39),DetailBudgetCategory_Aleph,$I39),IF(Budget_period="Quarterly",SUMIFS(INDIRECT(BG$9),DetailBudgetWPs_Aleph,IF($J39 = "No Work Package", "", $J39),DetailBudgetCategory_Aleph,$I39),IF(Budget_period="Annually",SUMIFS(INDIRECT(BG$10),DetailBudgetWPs_Aleph,IF($J39 = "No Work Package", "", $J39),DetailBudgetCategory_Aleph,$I39),""))))) / BG$6 * BG$7, 0), 0)</f>
        <v>0</v>
      </c>
      <c r="BH39" s="166">
        <f t="array" ref="BH39">IFERROR(IF(ROW()-16&lt;NoRowsBudget, IF($J39="Profit Margin",SUM(BH$16:BH38)*ProfitMargin,IF($J39="VAT",SUM(BH$16:BH38)*VAT,IF(Budget_period="Monthly",SUMIFS(INDIRECT(BH$8),DetailBudgetWPs_Aleph,IF($J39 = "No Work Package", "", $J39),DetailBudgetCategory_Aleph,$I39),IF(Budget_period="Quarterly",SUMIFS(INDIRECT(BH$9),DetailBudgetWPs_Aleph,IF($J39 = "No Work Package", "", $J39),DetailBudgetCategory_Aleph,$I39),IF(Budget_period="Annually",SUMIFS(INDIRECT(BH$10),DetailBudgetWPs_Aleph,IF($J39 = "No Work Package", "", $J39),DetailBudgetCategory_Aleph,$I39),""))))) / BH$6 * BH$7, 0), 0)</f>
        <v>0</v>
      </c>
      <c r="BI39" s="166">
        <f t="array" ref="BI39">IFERROR(IF(ROW()-16&lt;NoRowsBudget, IF($J39="Profit Margin",SUM(BI$16:BI38)*ProfitMargin,IF($J39="VAT",SUM(BI$16:BI38)*VAT,IF(Budget_period="Monthly",SUMIFS(INDIRECT(BI$8),DetailBudgetWPs_Aleph,IF($J39 = "No Work Package", "", $J39),DetailBudgetCategory_Aleph,$I39),IF(Budget_period="Quarterly",SUMIFS(INDIRECT(BI$9),DetailBudgetWPs_Aleph,IF($J39 = "No Work Package", "", $J39),DetailBudgetCategory_Aleph,$I39),IF(Budget_period="Annually",SUMIFS(INDIRECT(BI$10),DetailBudgetWPs_Aleph,IF($J39 = "No Work Package", "", $J39),DetailBudgetCategory_Aleph,$I39),""))))) / BI$6 * BI$7, 0), 0)</f>
        <v>0</v>
      </c>
      <c r="BJ39" s="166">
        <f t="array" ref="BJ39">IFERROR(IF(ROW()-16&lt;NoRowsBudget, IF($J39="Profit Margin",SUM(BJ$16:BJ38)*ProfitMargin,IF($J39="VAT",SUM(BJ$16:BJ38)*VAT,IF(Budget_period="Monthly",SUMIFS(INDIRECT(BJ$8),DetailBudgetWPs_Aleph,IF($J39 = "No Work Package", "", $J39),DetailBudgetCategory_Aleph,$I39),IF(Budget_period="Quarterly",SUMIFS(INDIRECT(BJ$9),DetailBudgetWPs_Aleph,IF($J39 = "No Work Package", "", $J39),DetailBudgetCategory_Aleph,$I39),IF(Budget_period="Annually",SUMIFS(INDIRECT(BJ$10),DetailBudgetWPs_Aleph,IF($J39 = "No Work Package", "", $J39),DetailBudgetCategory_Aleph,$I39),""))))) / BJ$6 * BJ$7, 0), 0)</f>
        <v>0</v>
      </c>
      <c r="BK39" s="166">
        <f t="array" ref="BK39">IFERROR(IF(ROW()-16&lt;NoRowsBudget, IF($J39="Profit Margin",SUM(BK$16:BK38)*ProfitMargin,IF($J39="VAT",SUM(BK$16:BK38)*VAT,IF(Budget_period="Monthly",SUMIFS(INDIRECT(BK$8),DetailBudgetWPs_Aleph,IF($J39 = "No Work Package", "", $J39),DetailBudgetCategory_Aleph,$I39),IF(Budget_period="Quarterly",SUMIFS(INDIRECT(BK$9),DetailBudgetWPs_Aleph,IF($J39 = "No Work Package", "", $J39),DetailBudgetCategory_Aleph,$I39),IF(Budget_period="Annually",SUMIFS(INDIRECT(BK$10),DetailBudgetWPs_Aleph,IF($J39 = "No Work Package", "", $J39),DetailBudgetCategory_Aleph,$I39),""))))) / BK$6 * BK$7, 0), 0)</f>
        <v>0</v>
      </c>
      <c r="BL39" s="166">
        <f t="array" ref="BL39">IFERROR(IF(ROW()-16&lt;NoRowsBudget, IF($J39="Profit Margin",SUM(BL$16:BL38)*ProfitMargin,IF($J39="VAT",SUM(BL$16:BL38)*VAT,IF(Budget_period="Monthly",SUMIFS(INDIRECT(BL$8),DetailBudgetWPs_Aleph,IF($J39 = "No Work Package", "", $J39),DetailBudgetCategory_Aleph,$I39),IF(Budget_period="Quarterly",SUMIFS(INDIRECT(BL$9),DetailBudgetWPs_Aleph,IF($J39 = "No Work Package", "", $J39),DetailBudgetCategory_Aleph,$I39),IF(Budget_period="Annually",SUMIFS(INDIRECT(BL$10),DetailBudgetWPs_Aleph,IF($J39 = "No Work Package", "", $J39),DetailBudgetCategory_Aleph,$I39),""))))) / BL$6 * BL$7, 0), 0)</f>
        <v>0</v>
      </c>
      <c r="BM39" s="166">
        <f t="array" ref="BM39">IFERROR(IF(ROW()-16&lt;NoRowsBudget, IF($J39="Profit Margin",SUM(BM$16:BM38)*ProfitMargin,IF($J39="VAT",SUM(BM$16:BM38)*VAT,IF(Budget_period="Monthly",SUMIFS(INDIRECT(BM$8),DetailBudgetWPs_Aleph,IF($J39 = "No Work Package", "", $J39),DetailBudgetCategory_Aleph,$I39),IF(Budget_period="Quarterly",SUMIFS(INDIRECT(BM$9),DetailBudgetWPs_Aleph,IF($J39 = "No Work Package", "", $J39),DetailBudgetCategory_Aleph,$I39),IF(Budget_period="Annually",SUMIFS(INDIRECT(BM$10),DetailBudgetWPs_Aleph,IF($J39 = "No Work Package", "", $J39),DetailBudgetCategory_Aleph,$I39),""))))) / BM$6 * BM$7, 0), 0)</f>
        <v>0</v>
      </c>
      <c r="BN39" s="166">
        <f t="array" ref="BN39">IFERROR(IF(ROW()-16&lt;NoRowsBudget, IF($J39="Profit Margin",SUM(BN$16:BN38)*ProfitMargin,IF($J39="VAT",SUM(BN$16:BN38)*VAT,IF(Budget_period="Monthly",SUMIFS(INDIRECT(BN$8),DetailBudgetWPs_Aleph,IF($J39 = "No Work Package", "", $J39),DetailBudgetCategory_Aleph,$I39),IF(Budget_period="Quarterly",SUMIFS(INDIRECT(BN$9),DetailBudgetWPs_Aleph,IF($J39 = "No Work Package", "", $J39),DetailBudgetCategory_Aleph,$I39),IF(Budget_period="Annually",SUMIFS(INDIRECT(BN$10),DetailBudgetWPs_Aleph,IF($J39 = "No Work Package", "", $J39),DetailBudgetCategory_Aleph,$I39),""))))) / BN$6 * BN$7, 0), 0)</f>
        <v>0</v>
      </c>
      <c r="BO39" s="166">
        <f t="array" ref="BO39">IFERROR(IF(ROW()-16&lt;NoRowsBudget, IF($J39="Profit Margin",SUM(BO$16:BO38)*ProfitMargin,IF($J39="VAT",SUM(BO$16:BO38)*VAT,IF(Budget_period="Monthly",SUMIFS(INDIRECT(BO$8),DetailBudgetWPs_Aleph,IF($J39 = "No Work Package", "", $J39),DetailBudgetCategory_Aleph,$I39),IF(Budget_period="Quarterly",SUMIFS(INDIRECT(BO$9),DetailBudgetWPs_Aleph,IF($J39 = "No Work Package", "", $J39),DetailBudgetCategory_Aleph,$I39),IF(Budget_period="Annually",SUMIFS(INDIRECT(BO$10),DetailBudgetWPs_Aleph,IF($J39 = "No Work Package", "", $J39),DetailBudgetCategory_Aleph,$I39),""))))) / BO$6 * BO$7, 0), 0)</f>
        <v>0</v>
      </c>
      <c r="BP39" s="166">
        <f t="array" ref="BP39">IFERROR(IF(ROW()-16&lt;NoRowsBudget, IF($J39="Profit Margin",SUM(BP$16:BP38)*ProfitMargin,IF($J39="VAT",SUM(BP$16:BP38)*VAT,IF(Budget_period="Monthly",SUMIFS(INDIRECT(BP$8),DetailBudgetWPs_Aleph,IF($J39 = "No Work Package", "", $J39),DetailBudgetCategory_Aleph,$I39),IF(Budget_period="Quarterly",SUMIFS(INDIRECT(BP$9),DetailBudgetWPs_Aleph,IF($J39 = "No Work Package", "", $J39),DetailBudgetCategory_Aleph,$I39),IF(Budget_period="Annually",SUMIFS(INDIRECT(BP$10),DetailBudgetWPs_Aleph,IF($J39 = "No Work Package", "", $J39),DetailBudgetCategory_Aleph,$I39),""))))) / BP$6 * BP$7, 0), 0)</f>
        <v>0</v>
      </c>
      <c r="BQ39" s="166">
        <f t="array" ref="BQ39">IFERROR(IF(ROW()-16&lt;NoRowsBudget, IF($J39="Profit Margin",SUM(BQ$16:BQ38)*ProfitMargin,IF($J39="VAT",SUM(BQ$16:BQ38)*VAT,IF(Budget_period="Monthly",SUMIFS(INDIRECT(BQ$8),DetailBudgetWPs_Aleph,IF($J39 = "No Work Package", "", $J39),DetailBudgetCategory_Aleph,$I39),IF(Budget_period="Quarterly",SUMIFS(INDIRECT(BQ$9),DetailBudgetWPs_Aleph,IF($J39 = "No Work Package", "", $J39),DetailBudgetCategory_Aleph,$I39),IF(Budget_period="Annually",SUMIFS(INDIRECT(BQ$10),DetailBudgetWPs_Aleph,IF($J39 = "No Work Package", "", $J39),DetailBudgetCategory_Aleph,$I39),""))))) / BQ$6 * BQ$7, 0), 0)</f>
        <v>0</v>
      </c>
      <c r="BR39" s="166">
        <f t="array" ref="BR39">IFERROR(IF(ROW()-16&lt;NoRowsBudget, IF($J39="Profit Margin",SUM(BR$16:BR38)*ProfitMargin,IF($J39="VAT",SUM(BR$16:BR38)*VAT,IF(Budget_period="Monthly",SUMIFS(INDIRECT(BR$8),DetailBudgetWPs_Aleph,IF($J39 = "No Work Package", "", $J39),DetailBudgetCategory_Aleph,$I39),IF(Budget_period="Quarterly",SUMIFS(INDIRECT(BR$9),DetailBudgetWPs_Aleph,IF($J39 = "No Work Package", "", $J39),DetailBudgetCategory_Aleph,$I39),IF(Budget_period="Annually",SUMIFS(INDIRECT(BR$10),DetailBudgetWPs_Aleph,IF($J39 = "No Work Package", "", $J39),DetailBudgetCategory_Aleph,$I39),""))))) / BR$6 * BR$7, 0), 0)</f>
        <v>0</v>
      </c>
      <c r="BS39" s="166">
        <f t="array" ref="BS39">IFERROR(IF(ROW()-16&lt;NoRowsBudget, IF($J39="Profit Margin",SUM(BS$16:BS38)*ProfitMargin,IF($J39="VAT",SUM(BS$16:BS38)*VAT,IF(Budget_period="Monthly",SUMIFS(INDIRECT(BS$8),DetailBudgetWPs_Aleph,IF($J39 = "No Work Package", "", $J39),DetailBudgetCategory_Aleph,$I39),IF(Budget_period="Quarterly",SUMIFS(INDIRECT(BS$9),DetailBudgetWPs_Aleph,IF($J39 = "No Work Package", "", $J39),DetailBudgetCategory_Aleph,$I39),IF(Budget_period="Annually",SUMIFS(INDIRECT(BS$10),DetailBudgetWPs_Aleph,IF($J39 = "No Work Package", "", $J39),DetailBudgetCategory_Aleph,$I39),""))))) / BS$6 * BS$7, 0), 0)</f>
        <v>0</v>
      </c>
    </row>
    <row r="40" ht="15.75" customHeight="1">
      <c r="A40" s="114"/>
      <c r="B40" s="15" t="str">
        <f>IF(ROW()-16&lt;NoRowsBudget,OrgName,"")</f>
        <v/>
      </c>
      <c r="C40" s="15" t="str">
        <f>IF(ROW()-16&lt;NoRowsBudget,ProjectName,"")</f>
        <v/>
      </c>
      <c r="D40" s="15" t="str">
        <f>IF(ROW()-16&lt;NoRowsBudget,ProjectRef,"")</f>
        <v/>
      </c>
      <c r="E40" s="15" t="str">
        <f>IF(ROW()-16&lt;NoRowsBudget,ApplicationID,"")</f>
        <v/>
      </c>
      <c r="F40" s="15" t="str">
        <f>IF(ROW()-16&lt;NoRowsBudget,Version,"")</f>
        <v/>
      </c>
      <c r="G40" s="164" t="str">
        <f>IF(ROW()-16&lt;NoRowsBudget,StartDate,"")</f>
        <v/>
      </c>
      <c r="H40" s="164" t="str">
        <f>IF(ROW()-16&lt;NoRowsBudget,EndDate,"")</f>
        <v/>
      </c>
      <c r="I40" s="15" t="str">
        <f t="array" ref="I40">IF(ROW()-16&lt;(NoRowsBudget-3),INDEX(CostCategories,CEILING((ROW()-15)/NoWPs,1)),IF(ROW()-16=NoRowsBudget-3,"Overheads",IF(ROW()-16=NoRowsBudget-2,"Profit Margin",IF(ROW()-16=NoRowsBudget-1,"VAT",""))))</f>
        <v/>
      </c>
      <c r="J40" s="15" t="str">
        <f t="array" ref="J40">IF(ROW()-16&lt;NoRowsBudget-3,INDEX(WPUnique,,MOD(ROW()-16,NoWPs)+1),IF(ROW()-16=NoRowsBudget-3,"Overheads",IF(ROW()-16=NoRowsBudget-2,"Profit Margin",IF(ROW()-16=NoRowsBudget-1,"VAT",""))))</f>
        <v/>
      </c>
      <c r="K40" s="172" t="str">
        <f>IFERROR(IF(OR($J40="Indirect Cost",$J40="VAT",$J40="Profit Margin"),"",VLOOKUP(J40,'1. Basic Info'!$B$40:$C$52,2,FALSE)),BudgetExport!J40)</f>
        <v/>
      </c>
      <c r="L40" s="166">
        <f t="array" ref="L40">IFERROR(IF(ROW()-16&lt;NoRowsBudget, IF($J40="Profit Margin",SUM(L$16:L39)*ProfitMargin,IF($J40="VAT",SUM(L$16:L39)*VAT,IF(Budget_period="Monthly",SUMIFS(INDIRECT(L$8),DetailBudgetWPs_Aleph,IF($J40 = "No Work Package", "", $J40),DetailBudgetCategory_Aleph,$I40),IF(Budget_period="Quarterly",SUMIFS(INDIRECT(L$9),DetailBudgetWPs_Aleph,IF($J40 = "No Work Package", "", $J40),DetailBudgetCategory_Aleph,$I40),IF(Budget_period="Annually",SUMIFS(INDIRECT(L$10),DetailBudgetWPs_Aleph,IF($J40 = "No Work Package", "", $J40),DetailBudgetCategory_Aleph,$I40),""))))) / L$6 * L$7, 0), 0)</f>
        <v>0</v>
      </c>
      <c r="M40" s="166">
        <f t="array" ref="M40">IFERROR(IF(ROW()-16&lt;NoRowsBudget, IF($J40="Profit Margin",SUM(M$16:M39)*ProfitMargin,IF($J40="VAT",SUM(M$16:M39)*VAT,IF(Budget_period="Monthly",SUMIFS(INDIRECT(M$8),DetailBudgetWPs_Aleph,IF($J40 = "No Work Package", "", $J40),DetailBudgetCategory_Aleph,$I40),IF(Budget_period="Quarterly",SUMIFS(INDIRECT(M$9),DetailBudgetWPs_Aleph,IF($J40 = "No Work Package", "", $J40),DetailBudgetCategory_Aleph,$I40),IF(Budget_period="Annually",SUMIFS(INDIRECT(M$10),DetailBudgetWPs_Aleph,IF($J40 = "No Work Package", "", $J40),DetailBudgetCategory_Aleph,$I40),""))))) / M$6 * M$7, 0), 0)</f>
        <v>0</v>
      </c>
      <c r="N40" s="166">
        <f t="array" ref="N40">IFERROR(IF(ROW()-16&lt;NoRowsBudget, IF($J40="Profit Margin",SUM(N$16:N39)*ProfitMargin,IF($J40="VAT",SUM(N$16:N39)*VAT,IF(Budget_period="Monthly",SUMIFS(INDIRECT(N$8),DetailBudgetWPs_Aleph,IF($J40 = "No Work Package", "", $J40),DetailBudgetCategory_Aleph,$I40),IF(Budget_period="Quarterly",SUMIFS(INDIRECT(N$9),DetailBudgetWPs_Aleph,IF($J40 = "No Work Package", "", $J40),DetailBudgetCategory_Aleph,$I40),IF(Budget_period="Annually",SUMIFS(INDIRECT(N$10),DetailBudgetWPs_Aleph,IF($J40 = "No Work Package", "", $J40),DetailBudgetCategory_Aleph,$I40),""))))) / N$6 * N$7, 0), 0)</f>
        <v>0</v>
      </c>
      <c r="O40" s="166">
        <f t="array" ref="O40">IFERROR(IF(ROW()-16&lt;NoRowsBudget, IF($J40="Profit Margin",SUM(O$16:O39)*ProfitMargin,IF($J40="VAT",SUM(O$16:O39)*VAT,IF(Budget_period="Monthly",SUMIFS(INDIRECT(O$8),DetailBudgetWPs_Aleph,IF($J40 = "No Work Package", "", $J40),DetailBudgetCategory_Aleph,$I40),IF(Budget_period="Quarterly",SUMIFS(INDIRECT(O$9),DetailBudgetWPs_Aleph,IF($J40 = "No Work Package", "", $J40),DetailBudgetCategory_Aleph,$I40),IF(Budget_period="Annually",SUMIFS(INDIRECT(O$10),DetailBudgetWPs_Aleph,IF($J40 = "No Work Package", "", $J40),DetailBudgetCategory_Aleph,$I40),""))))) / O$6 * O$7, 0), 0)</f>
        <v>0</v>
      </c>
      <c r="P40" s="166">
        <f t="array" ref="P40">IFERROR(IF(ROW()-16&lt;NoRowsBudget, IF($J40="Profit Margin",SUM(P$16:P39)*ProfitMargin,IF($J40="VAT",SUM(P$16:P39)*VAT,IF(Budget_period="Monthly",SUMIFS(INDIRECT(P$8),DetailBudgetWPs_Aleph,IF($J40 = "No Work Package", "", $J40),DetailBudgetCategory_Aleph,$I40),IF(Budget_period="Quarterly",SUMIFS(INDIRECT(P$9),DetailBudgetWPs_Aleph,IF($J40 = "No Work Package", "", $J40),DetailBudgetCategory_Aleph,$I40),IF(Budget_period="Annually",SUMIFS(INDIRECT(P$10),DetailBudgetWPs_Aleph,IF($J40 = "No Work Package", "", $J40),DetailBudgetCategory_Aleph,$I40),""))))) / P$6 * P$7, 0), 0)</f>
        <v>0</v>
      </c>
      <c r="Q40" s="166">
        <f t="array" ref="Q40">IFERROR(IF(ROW()-16&lt;NoRowsBudget, IF($J40="Profit Margin",SUM(Q$16:Q39)*ProfitMargin,IF($J40="VAT",SUM(Q$16:Q39)*VAT,IF(Budget_period="Monthly",SUMIFS(INDIRECT(Q$8),DetailBudgetWPs_Aleph,IF($J40 = "No Work Package", "", $J40),DetailBudgetCategory_Aleph,$I40),IF(Budget_period="Quarterly",SUMIFS(INDIRECT(Q$9),DetailBudgetWPs_Aleph,IF($J40 = "No Work Package", "", $J40),DetailBudgetCategory_Aleph,$I40),IF(Budget_period="Annually",SUMIFS(INDIRECT(Q$10),DetailBudgetWPs_Aleph,IF($J40 = "No Work Package", "", $J40),DetailBudgetCategory_Aleph,$I40),""))))) / Q$6 * Q$7, 0), 0)</f>
        <v>0</v>
      </c>
      <c r="R40" s="166">
        <f t="array" ref="R40">IFERROR(IF(ROW()-16&lt;NoRowsBudget, IF($J40="Profit Margin",SUM(R$16:R39)*ProfitMargin,IF($J40="VAT",SUM(R$16:R39)*VAT,IF(Budget_period="Monthly",SUMIFS(INDIRECT(R$8),DetailBudgetWPs_Aleph,IF($J40 = "No Work Package", "", $J40),DetailBudgetCategory_Aleph,$I40),IF(Budget_period="Quarterly",SUMIFS(INDIRECT(R$9),DetailBudgetWPs_Aleph,IF($J40 = "No Work Package", "", $J40),DetailBudgetCategory_Aleph,$I40),IF(Budget_period="Annually",SUMIFS(INDIRECT(R$10),DetailBudgetWPs_Aleph,IF($J40 = "No Work Package", "", $J40),DetailBudgetCategory_Aleph,$I40),""))))) / R$6 * R$7, 0), 0)</f>
        <v>0</v>
      </c>
      <c r="S40" s="166">
        <f t="array" ref="S40">IFERROR(IF(ROW()-16&lt;NoRowsBudget, IF($J40="Profit Margin",SUM(S$16:S39)*ProfitMargin,IF($J40="VAT",SUM(S$16:S39)*VAT,IF(Budget_period="Monthly",SUMIFS(INDIRECT(S$8),DetailBudgetWPs_Aleph,IF($J40 = "No Work Package", "", $J40),DetailBudgetCategory_Aleph,$I40),IF(Budget_period="Quarterly",SUMIFS(INDIRECT(S$9),DetailBudgetWPs_Aleph,IF($J40 = "No Work Package", "", $J40),DetailBudgetCategory_Aleph,$I40),IF(Budget_period="Annually",SUMIFS(INDIRECT(S$10),DetailBudgetWPs_Aleph,IF($J40 = "No Work Package", "", $J40),DetailBudgetCategory_Aleph,$I40),""))))) / S$6 * S$7, 0), 0)</f>
        <v>0</v>
      </c>
      <c r="T40" s="166">
        <f t="array" ref="T40">IFERROR(IF(ROW()-16&lt;NoRowsBudget, IF($J40="Profit Margin",SUM(T$16:T39)*ProfitMargin,IF($J40="VAT",SUM(T$16:T39)*VAT,IF(Budget_period="Monthly",SUMIFS(INDIRECT(T$8),DetailBudgetWPs_Aleph,IF($J40 = "No Work Package", "", $J40),DetailBudgetCategory_Aleph,$I40),IF(Budget_period="Quarterly",SUMIFS(INDIRECT(T$9),DetailBudgetWPs_Aleph,IF($J40 = "No Work Package", "", $J40),DetailBudgetCategory_Aleph,$I40),IF(Budget_period="Annually",SUMIFS(INDIRECT(T$10),DetailBudgetWPs_Aleph,IF($J40 = "No Work Package", "", $J40),DetailBudgetCategory_Aleph,$I40),""))))) / T$6 * T$7, 0), 0)</f>
        <v>0</v>
      </c>
      <c r="U40" s="166">
        <f t="array" ref="U40">IFERROR(IF(ROW()-16&lt;NoRowsBudget, IF($J40="Profit Margin",SUM(U$16:U39)*ProfitMargin,IF($J40="VAT",SUM(U$16:U39)*VAT,IF(Budget_period="Monthly",SUMIFS(INDIRECT(U$8),DetailBudgetWPs_Aleph,IF($J40 = "No Work Package", "", $J40),DetailBudgetCategory_Aleph,$I40),IF(Budget_period="Quarterly",SUMIFS(INDIRECT(U$9),DetailBudgetWPs_Aleph,IF($J40 = "No Work Package", "", $J40),DetailBudgetCategory_Aleph,$I40),IF(Budget_period="Annually",SUMIFS(INDIRECT(U$10),DetailBudgetWPs_Aleph,IF($J40 = "No Work Package", "", $J40),DetailBudgetCategory_Aleph,$I40),""))))) / U$6 * U$7, 0), 0)</f>
        <v>0</v>
      </c>
      <c r="V40" s="166">
        <f t="array" ref="V40">IFERROR(IF(ROW()-16&lt;NoRowsBudget, IF($J40="Profit Margin",SUM(V$16:V39)*ProfitMargin,IF($J40="VAT",SUM(V$16:V39)*VAT,IF(Budget_period="Monthly",SUMIFS(INDIRECT(V$8),DetailBudgetWPs_Aleph,IF($J40 = "No Work Package", "", $J40),DetailBudgetCategory_Aleph,$I40),IF(Budget_period="Quarterly",SUMIFS(INDIRECT(V$9),DetailBudgetWPs_Aleph,IF($J40 = "No Work Package", "", $J40),DetailBudgetCategory_Aleph,$I40),IF(Budget_period="Annually",SUMIFS(INDIRECT(V$10),DetailBudgetWPs_Aleph,IF($J40 = "No Work Package", "", $J40),DetailBudgetCategory_Aleph,$I40),""))))) / V$6 * V$7, 0), 0)</f>
        <v>0</v>
      </c>
      <c r="W40" s="166">
        <f t="array" ref="W40">IFERROR(IF(ROW()-16&lt;NoRowsBudget, IF($J40="Profit Margin",SUM(W$16:W39)*ProfitMargin,IF($J40="VAT",SUM(W$16:W39)*VAT,IF(Budget_period="Monthly",SUMIFS(INDIRECT(W$8),DetailBudgetWPs_Aleph,IF($J40 = "No Work Package", "", $J40),DetailBudgetCategory_Aleph,$I40),IF(Budget_period="Quarterly",SUMIFS(INDIRECT(W$9),DetailBudgetWPs_Aleph,IF($J40 = "No Work Package", "", $J40),DetailBudgetCategory_Aleph,$I40),IF(Budget_period="Annually",SUMIFS(INDIRECT(W$10),DetailBudgetWPs_Aleph,IF($J40 = "No Work Package", "", $J40),DetailBudgetCategory_Aleph,$I40),""))))) / W$6 * W$7, 0), 0)</f>
        <v>0</v>
      </c>
      <c r="X40" s="166">
        <f t="array" ref="X40">IFERROR(IF(ROW()-16&lt;NoRowsBudget, IF($J40="Profit Margin",SUM(X$16:X39)*ProfitMargin,IF($J40="VAT",SUM(X$16:X39)*VAT,IF(Budget_period="Monthly",SUMIFS(INDIRECT(X$8),DetailBudgetWPs_Aleph,IF($J40 = "No Work Package", "", $J40),DetailBudgetCategory_Aleph,$I40),IF(Budget_period="Quarterly",SUMIFS(INDIRECT(X$9),DetailBudgetWPs_Aleph,IF($J40 = "No Work Package", "", $J40),DetailBudgetCategory_Aleph,$I40),IF(Budget_period="Annually",SUMIFS(INDIRECT(X$10),DetailBudgetWPs_Aleph,IF($J40 = "No Work Package", "", $J40),DetailBudgetCategory_Aleph,$I40),""))))) / X$6 * X$7, 0), 0)</f>
        <v>0</v>
      </c>
      <c r="Y40" s="166">
        <f t="array" ref="Y40">IFERROR(IF(ROW()-16&lt;NoRowsBudget, IF($J40="Profit Margin",SUM(Y$16:Y39)*ProfitMargin,IF($J40="VAT",SUM(Y$16:Y39)*VAT,IF(Budget_period="Monthly",SUMIFS(INDIRECT(Y$8),DetailBudgetWPs_Aleph,IF($J40 = "No Work Package", "", $J40),DetailBudgetCategory_Aleph,$I40),IF(Budget_period="Quarterly",SUMIFS(INDIRECT(Y$9),DetailBudgetWPs_Aleph,IF($J40 = "No Work Package", "", $J40),DetailBudgetCategory_Aleph,$I40),IF(Budget_period="Annually",SUMIFS(INDIRECT(Y$10),DetailBudgetWPs_Aleph,IF($J40 = "No Work Package", "", $J40),DetailBudgetCategory_Aleph,$I40),""))))) / Y$6 * Y$7, 0), 0)</f>
        <v>0</v>
      </c>
      <c r="Z40" s="166">
        <f t="array" ref="Z40">IFERROR(IF(ROW()-16&lt;NoRowsBudget, IF($J40="Profit Margin",SUM(Z$16:Z39)*ProfitMargin,IF($J40="VAT",SUM(Z$16:Z39)*VAT,IF(Budget_period="Monthly",SUMIFS(INDIRECT(Z$8),DetailBudgetWPs_Aleph,IF($J40 = "No Work Package", "", $J40),DetailBudgetCategory_Aleph,$I40),IF(Budget_period="Quarterly",SUMIFS(INDIRECT(Z$9),DetailBudgetWPs_Aleph,IF($J40 = "No Work Package", "", $J40),DetailBudgetCategory_Aleph,$I40),IF(Budget_period="Annually",SUMIFS(INDIRECT(Z$10),DetailBudgetWPs_Aleph,IF($J40 = "No Work Package", "", $J40),DetailBudgetCategory_Aleph,$I40),""))))) / Z$6 * Z$7, 0), 0)</f>
        <v>0</v>
      </c>
      <c r="AA40" s="166">
        <f t="array" ref="AA40">IFERROR(IF(ROW()-16&lt;NoRowsBudget, IF($J40="Profit Margin",SUM(AA$16:AA39)*ProfitMargin,IF($J40="VAT",SUM(AA$16:AA39)*VAT,IF(Budget_period="Monthly",SUMIFS(INDIRECT(AA$8),DetailBudgetWPs_Aleph,IF($J40 = "No Work Package", "", $J40),DetailBudgetCategory_Aleph,$I40),IF(Budget_period="Quarterly",SUMIFS(INDIRECT(AA$9),DetailBudgetWPs_Aleph,IF($J40 = "No Work Package", "", $J40),DetailBudgetCategory_Aleph,$I40),IF(Budget_period="Annually",SUMIFS(INDIRECT(AA$10),DetailBudgetWPs_Aleph,IF($J40 = "No Work Package", "", $J40),DetailBudgetCategory_Aleph,$I40),""))))) / AA$6 * AA$7, 0), 0)</f>
        <v>0</v>
      </c>
      <c r="AB40" s="166">
        <f t="array" ref="AB40">IFERROR(IF(ROW()-16&lt;NoRowsBudget, IF($J40="Profit Margin",SUM(AB$16:AB39)*ProfitMargin,IF($J40="VAT",SUM(AB$16:AB39)*VAT,IF(Budget_period="Monthly",SUMIFS(INDIRECT(AB$8),DetailBudgetWPs_Aleph,IF($J40 = "No Work Package", "", $J40),DetailBudgetCategory_Aleph,$I40),IF(Budget_period="Quarterly",SUMIFS(INDIRECT(AB$9),DetailBudgetWPs_Aleph,IF($J40 = "No Work Package", "", $J40),DetailBudgetCategory_Aleph,$I40),IF(Budget_period="Annually",SUMIFS(INDIRECT(AB$10),DetailBudgetWPs_Aleph,IF($J40 = "No Work Package", "", $J40),DetailBudgetCategory_Aleph,$I40),""))))) / AB$6 * AB$7, 0), 0)</f>
        <v>0</v>
      </c>
      <c r="AC40" s="166">
        <f t="array" ref="AC40">IFERROR(IF(ROW()-16&lt;NoRowsBudget, IF($J40="Profit Margin",SUM(AC$16:AC39)*ProfitMargin,IF($J40="VAT",SUM(AC$16:AC39)*VAT,IF(Budget_period="Monthly",SUMIFS(INDIRECT(AC$8),DetailBudgetWPs_Aleph,IF($J40 = "No Work Package", "", $J40),DetailBudgetCategory_Aleph,$I40),IF(Budget_period="Quarterly",SUMIFS(INDIRECT(AC$9),DetailBudgetWPs_Aleph,IF($J40 = "No Work Package", "", $J40),DetailBudgetCategory_Aleph,$I40),IF(Budget_period="Annually",SUMIFS(INDIRECT(AC$10),DetailBudgetWPs_Aleph,IF($J40 = "No Work Package", "", $J40),DetailBudgetCategory_Aleph,$I40),""))))) / AC$6 * AC$7, 0), 0)</f>
        <v>0</v>
      </c>
      <c r="AD40" s="166">
        <f t="array" ref="AD40">IFERROR(IF(ROW()-16&lt;NoRowsBudget, IF($J40="Profit Margin",SUM(AD$16:AD39)*ProfitMargin,IF($J40="VAT",SUM(AD$16:AD39)*VAT,IF(Budget_period="Monthly",SUMIFS(INDIRECT(AD$8),DetailBudgetWPs_Aleph,IF($J40 = "No Work Package", "", $J40),DetailBudgetCategory_Aleph,$I40),IF(Budget_period="Quarterly",SUMIFS(INDIRECT(AD$9),DetailBudgetWPs_Aleph,IF($J40 = "No Work Package", "", $J40),DetailBudgetCategory_Aleph,$I40),IF(Budget_period="Annually",SUMIFS(INDIRECT(AD$10),DetailBudgetWPs_Aleph,IF($J40 = "No Work Package", "", $J40),DetailBudgetCategory_Aleph,$I40),""))))) / AD$6 * AD$7, 0), 0)</f>
        <v>0</v>
      </c>
      <c r="AE40" s="166">
        <f t="array" ref="AE40">IFERROR(IF(ROW()-16&lt;NoRowsBudget, IF($J40="Profit Margin",SUM(AE$16:AE39)*ProfitMargin,IF($J40="VAT",SUM(AE$16:AE39)*VAT,IF(Budget_period="Monthly",SUMIFS(INDIRECT(AE$8),DetailBudgetWPs_Aleph,IF($J40 = "No Work Package", "", $J40),DetailBudgetCategory_Aleph,$I40),IF(Budget_period="Quarterly",SUMIFS(INDIRECT(AE$9),DetailBudgetWPs_Aleph,IF($J40 = "No Work Package", "", $J40),DetailBudgetCategory_Aleph,$I40),IF(Budget_period="Annually",SUMIFS(INDIRECT(AE$10),DetailBudgetWPs_Aleph,IF($J40 = "No Work Package", "", $J40),DetailBudgetCategory_Aleph,$I40),""))))) / AE$6 * AE$7, 0), 0)</f>
        <v>0</v>
      </c>
      <c r="AF40" s="166">
        <f t="array" ref="AF40">IFERROR(IF(ROW()-16&lt;NoRowsBudget, IF($J40="Profit Margin",SUM(AF$16:AF39)*ProfitMargin,IF($J40="VAT",SUM(AF$16:AF39)*VAT,IF(Budget_period="Monthly",SUMIFS(INDIRECT(AF$8),DetailBudgetWPs_Aleph,IF($J40 = "No Work Package", "", $J40),DetailBudgetCategory_Aleph,$I40),IF(Budget_period="Quarterly",SUMIFS(INDIRECT(AF$9),DetailBudgetWPs_Aleph,IF($J40 = "No Work Package", "", $J40),DetailBudgetCategory_Aleph,$I40),IF(Budget_period="Annually",SUMIFS(INDIRECT(AF$10),DetailBudgetWPs_Aleph,IF($J40 = "No Work Package", "", $J40),DetailBudgetCategory_Aleph,$I40),""))))) / AF$6 * AF$7, 0), 0)</f>
        <v>0</v>
      </c>
      <c r="AG40" s="166">
        <f t="array" ref="AG40">IFERROR(IF(ROW()-16&lt;NoRowsBudget, IF($J40="Profit Margin",SUM(AG$16:AG39)*ProfitMargin,IF($J40="VAT",SUM(AG$16:AG39)*VAT,IF(Budget_period="Monthly",SUMIFS(INDIRECT(AG$8),DetailBudgetWPs_Aleph,IF($J40 = "No Work Package", "", $J40),DetailBudgetCategory_Aleph,$I40),IF(Budget_period="Quarterly",SUMIFS(INDIRECT(AG$9),DetailBudgetWPs_Aleph,IF($J40 = "No Work Package", "", $J40),DetailBudgetCategory_Aleph,$I40),IF(Budget_period="Annually",SUMIFS(INDIRECT(AG$10),DetailBudgetWPs_Aleph,IF($J40 = "No Work Package", "", $J40),DetailBudgetCategory_Aleph,$I40),""))))) / AG$6 * AG$7, 0), 0)</f>
        <v>0</v>
      </c>
      <c r="AH40" s="166">
        <f t="array" ref="AH40">IFERROR(IF(ROW()-16&lt;NoRowsBudget, IF($J40="Profit Margin",SUM(AH$16:AH39)*ProfitMargin,IF($J40="VAT",SUM(AH$16:AH39)*VAT,IF(Budget_period="Monthly",SUMIFS(INDIRECT(AH$8),DetailBudgetWPs_Aleph,IF($J40 = "No Work Package", "", $J40),DetailBudgetCategory_Aleph,$I40),IF(Budget_period="Quarterly",SUMIFS(INDIRECT(AH$9),DetailBudgetWPs_Aleph,IF($J40 = "No Work Package", "", $J40),DetailBudgetCategory_Aleph,$I40),IF(Budget_period="Annually",SUMIFS(INDIRECT(AH$10),DetailBudgetWPs_Aleph,IF($J40 = "No Work Package", "", $J40),DetailBudgetCategory_Aleph,$I40),""))))) / AH$6 * AH$7, 0), 0)</f>
        <v>0</v>
      </c>
      <c r="AI40" s="166">
        <f t="array" ref="AI40">IFERROR(IF(ROW()-16&lt;NoRowsBudget, IF($J40="Profit Margin",SUM(AI$16:AI39)*ProfitMargin,IF($J40="VAT",SUM(AI$16:AI39)*VAT,IF(Budget_period="Monthly",SUMIFS(INDIRECT(AI$8),DetailBudgetWPs_Aleph,IF($J40 = "No Work Package", "", $J40),DetailBudgetCategory_Aleph,$I40),IF(Budget_period="Quarterly",SUMIFS(INDIRECT(AI$9),DetailBudgetWPs_Aleph,IF($J40 = "No Work Package", "", $J40),DetailBudgetCategory_Aleph,$I40),IF(Budget_period="Annually",SUMIFS(INDIRECT(AI$10),DetailBudgetWPs_Aleph,IF($J40 = "No Work Package", "", $J40),DetailBudgetCategory_Aleph,$I40),""))))) / AI$6 * AI$7, 0), 0)</f>
        <v>0</v>
      </c>
      <c r="AJ40" s="166">
        <f t="array" ref="AJ40">IFERROR(IF(ROW()-16&lt;NoRowsBudget, IF($J40="Profit Margin",SUM(AJ$16:AJ39)*ProfitMargin,IF($J40="VAT",SUM(AJ$16:AJ39)*VAT,IF(Budget_period="Monthly",SUMIFS(INDIRECT(AJ$8),DetailBudgetWPs_Aleph,IF($J40 = "No Work Package", "", $J40),DetailBudgetCategory_Aleph,$I40),IF(Budget_period="Quarterly",SUMIFS(INDIRECT(AJ$9),DetailBudgetWPs_Aleph,IF($J40 = "No Work Package", "", $J40),DetailBudgetCategory_Aleph,$I40),IF(Budget_period="Annually",SUMIFS(INDIRECT(AJ$10),DetailBudgetWPs_Aleph,IF($J40 = "No Work Package", "", $J40),DetailBudgetCategory_Aleph,$I40),""))))) / AJ$6 * AJ$7, 0), 0)</f>
        <v>0</v>
      </c>
      <c r="AK40" s="166">
        <f t="array" ref="AK40">IFERROR(IF(ROW()-16&lt;NoRowsBudget, IF($J40="Profit Margin",SUM(AK$16:AK39)*ProfitMargin,IF($J40="VAT",SUM(AK$16:AK39)*VAT,IF(Budget_period="Monthly",SUMIFS(INDIRECT(AK$8),DetailBudgetWPs_Aleph,IF($J40 = "No Work Package", "", $J40),DetailBudgetCategory_Aleph,$I40),IF(Budget_period="Quarterly",SUMIFS(INDIRECT(AK$9),DetailBudgetWPs_Aleph,IF($J40 = "No Work Package", "", $J40),DetailBudgetCategory_Aleph,$I40),IF(Budget_period="Annually",SUMIFS(INDIRECT(AK$10),DetailBudgetWPs_Aleph,IF($J40 = "No Work Package", "", $J40),DetailBudgetCategory_Aleph,$I40),""))))) / AK$6 * AK$7, 0), 0)</f>
        <v>0</v>
      </c>
      <c r="AL40" s="166">
        <f t="array" ref="AL40">IFERROR(IF(ROW()-16&lt;NoRowsBudget, IF($J40="Profit Margin",SUM(AL$16:AL39)*ProfitMargin,IF($J40="VAT",SUM(AL$16:AL39)*VAT,IF(Budget_period="Monthly",SUMIFS(INDIRECT(AL$8),DetailBudgetWPs_Aleph,IF($J40 = "No Work Package", "", $J40),DetailBudgetCategory_Aleph,$I40),IF(Budget_period="Quarterly",SUMIFS(INDIRECT(AL$9),DetailBudgetWPs_Aleph,IF($J40 = "No Work Package", "", $J40),DetailBudgetCategory_Aleph,$I40),IF(Budget_period="Annually",SUMIFS(INDIRECT(AL$10),DetailBudgetWPs_Aleph,IF($J40 = "No Work Package", "", $J40),DetailBudgetCategory_Aleph,$I40),""))))) / AL$6 * AL$7, 0), 0)</f>
        <v>0</v>
      </c>
      <c r="AM40" s="166">
        <f t="array" ref="AM40">IFERROR(IF(ROW()-16&lt;NoRowsBudget, IF($J40="Profit Margin",SUM(AM$16:AM39)*ProfitMargin,IF($J40="VAT",SUM(AM$16:AM39)*VAT,IF(Budget_period="Monthly",SUMIFS(INDIRECT(AM$8),DetailBudgetWPs_Aleph,IF($J40 = "No Work Package", "", $J40),DetailBudgetCategory_Aleph,$I40),IF(Budget_period="Quarterly",SUMIFS(INDIRECT(AM$9),DetailBudgetWPs_Aleph,IF($J40 = "No Work Package", "", $J40),DetailBudgetCategory_Aleph,$I40),IF(Budget_period="Annually",SUMIFS(INDIRECT(AM$10),DetailBudgetWPs_Aleph,IF($J40 = "No Work Package", "", $J40),DetailBudgetCategory_Aleph,$I40),""))))) / AM$6 * AM$7, 0), 0)</f>
        <v>0</v>
      </c>
      <c r="AN40" s="166">
        <f t="array" ref="AN40">IFERROR(IF(ROW()-16&lt;NoRowsBudget, IF($J40="Profit Margin",SUM(AN$16:AN39)*ProfitMargin,IF($J40="VAT",SUM(AN$16:AN39)*VAT,IF(Budget_period="Monthly",SUMIFS(INDIRECT(AN$8),DetailBudgetWPs_Aleph,IF($J40 = "No Work Package", "", $J40),DetailBudgetCategory_Aleph,$I40),IF(Budget_period="Quarterly",SUMIFS(INDIRECT(AN$9),DetailBudgetWPs_Aleph,IF($J40 = "No Work Package", "", $J40),DetailBudgetCategory_Aleph,$I40),IF(Budget_period="Annually",SUMIFS(INDIRECT(AN$10),DetailBudgetWPs_Aleph,IF($J40 = "No Work Package", "", $J40),DetailBudgetCategory_Aleph,$I40),""))))) / AN$6 * AN$7, 0), 0)</f>
        <v>0</v>
      </c>
      <c r="AO40" s="166">
        <f t="array" ref="AO40">IFERROR(IF(ROW()-16&lt;NoRowsBudget, IF($J40="Profit Margin",SUM(AO$16:AO39)*ProfitMargin,IF($J40="VAT",SUM(AO$16:AO39)*VAT,IF(Budget_period="Monthly",SUMIFS(INDIRECT(AO$8),DetailBudgetWPs_Aleph,IF($J40 = "No Work Package", "", $J40),DetailBudgetCategory_Aleph,$I40),IF(Budget_period="Quarterly",SUMIFS(INDIRECT(AO$9),DetailBudgetWPs_Aleph,IF($J40 = "No Work Package", "", $J40),DetailBudgetCategory_Aleph,$I40),IF(Budget_period="Annually",SUMIFS(INDIRECT(AO$10),DetailBudgetWPs_Aleph,IF($J40 = "No Work Package", "", $J40),DetailBudgetCategory_Aleph,$I40),""))))) / AO$6 * AO$7, 0), 0)</f>
        <v>0</v>
      </c>
      <c r="AP40" s="166">
        <f t="array" ref="AP40">IFERROR(IF(ROW()-16&lt;NoRowsBudget, IF($J40="Profit Margin",SUM(AP$16:AP39)*ProfitMargin,IF($J40="VAT",SUM(AP$16:AP39)*VAT,IF(Budget_period="Monthly",SUMIFS(INDIRECT(AP$8),DetailBudgetWPs_Aleph,IF($J40 = "No Work Package", "", $J40),DetailBudgetCategory_Aleph,$I40),IF(Budget_period="Quarterly",SUMIFS(INDIRECT(AP$9),DetailBudgetWPs_Aleph,IF($J40 = "No Work Package", "", $J40),DetailBudgetCategory_Aleph,$I40),IF(Budget_period="Annually",SUMIFS(INDIRECT(AP$10),DetailBudgetWPs_Aleph,IF($J40 = "No Work Package", "", $J40),DetailBudgetCategory_Aleph,$I40),""))))) / AP$6 * AP$7, 0), 0)</f>
        <v>0</v>
      </c>
      <c r="AQ40" s="166">
        <f t="array" ref="AQ40">IFERROR(IF(ROW()-16&lt;NoRowsBudget, IF($J40="Profit Margin",SUM(AQ$16:AQ39)*ProfitMargin,IF($J40="VAT",SUM(AQ$16:AQ39)*VAT,IF(Budget_period="Monthly",SUMIFS(INDIRECT(AQ$8),DetailBudgetWPs_Aleph,IF($J40 = "No Work Package", "", $J40),DetailBudgetCategory_Aleph,$I40),IF(Budget_period="Quarterly",SUMIFS(INDIRECT(AQ$9),DetailBudgetWPs_Aleph,IF($J40 = "No Work Package", "", $J40),DetailBudgetCategory_Aleph,$I40),IF(Budget_period="Annually",SUMIFS(INDIRECT(AQ$10),DetailBudgetWPs_Aleph,IF($J40 = "No Work Package", "", $J40),DetailBudgetCategory_Aleph,$I40),""))))) / AQ$6 * AQ$7, 0), 0)</f>
        <v>0</v>
      </c>
      <c r="AR40" s="166">
        <f t="array" ref="AR40">IFERROR(IF(ROW()-16&lt;NoRowsBudget, IF($J40="Profit Margin",SUM(AR$16:AR39)*ProfitMargin,IF($J40="VAT",SUM(AR$16:AR39)*VAT,IF(Budget_period="Monthly",SUMIFS(INDIRECT(AR$8),DetailBudgetWPs_Aleph,IF($J40 = "No Work Package", "", $J40),DetailBudgetCategory_Aleph,$I40),IF(Budget_period="Quarterly",SUMIFS(INDIRECT(AR$9),DetailBudgetWPs_Aleph,IF($J40 = "No Work Package", "", $J40),DetailBudgetCategory_Aleph,$I40),IF(Budget_period="Annually",SUMIFS(INDIRECT(AR$10),DetailBudgetWPs_Aleph,IF($J40 = "No Work Package", "", $J40),DetailBudgetCategory_Aleph,$I40),""))))) / AR$6 * AR$7, 0), 0)</f>
        <v>0</v>
      </c>
      <c r="AS40" s="166">
        <f t="array" ref="AS40">IFERROR(IF(ROW()-16&lt;NoRowsBudget, IF($J40="Profit Margin",SUM(AS$16:AS39)*ProfitMargin,IF($J40="VAT",SUM(AS$16:AS39)*VAT,IF(Budget_period="Monthly",SUMIFS(INDIRECT(AS$8),DetailBudgetWPs_Aleph,IF($J40 = "No Work Package", "", $J40),DetailBudgetCategory_Aleph,$I40),IF(Budget_period="Quarterly",SUMIFS(INDIRECT(AS$9),DetailBudgetWPs_Aleph,IF($J40 = "No Work Package", "", $J40),DetailBudgetCategory_Aleph,$I40),IF(Budget_period="Annually",SUMIFS(INDIRECT(AS$10),DetailBudgetWPs_Aleph,IF($J40 = "No Work Package", "", $J40),DetailBudgetCategory_Aleph,$I40),""))))) / AS$6 * AS$7, 0), 0)</f>
        <v>0</v>
      </c>
      <c r="AT40" s="166">
        <f t="array" ref="AT40">IFERROR(IF(ROW()-16&lt;NoRowsBudget, IF($J40="Profit Margin",SUM(AT$16:AT39)*ProfitMargin,IF($J40="VAT",SUM(AT$16:AT39)*VAT,IF(Budget_period="Monthly",SUMIFS(INDIRECT(AT$8),DetailBudgetWPs_Aleph,IF($J40 = "No Work Package", "", $J40),DetailBudgetCategory_Aleph,$I40),IF(Budget_period="Quarterly",SUMIFS(INDIRECT(AT$9),DetailBudgetWPs_Aleph,IF($J40 = "No Work Package", "", $J40),DetailBudgetCategory_Aleph,$I40),IF(Budget_period="Annually",SUMIFS(INDIRECT(AT$10),DetailBudgetWPs_Aleph,IF($J40 = "No Work Package", "", $J40),DetailBudgetCategory_Aleph,$I40),""))))) / AT$6 * AT$7, 0), 0)</f>
        <v>0</v>
      </c>
      <c r="AU40" s="166">
        <f t="array" ref="AU40">IFERROR(IF(ROW()-16&lt;NoRowsBudget, IF($J40="Profit Margin",SUM(AU$16:AU39)*ProfitMargin,IF($J40="VAT",SUM(AU$16:AU39)*VAT,IF(Budget_period="Monthly",SUMIFS(INDIRECT(AU$8),DetailBudgetWPs_Aleph,IF($J40 = "No Work Package", "", $J40),DetailBudgetCategory_Aleph,$I40),IF(Budget_period="Quarterly",SUMIFS(INDIRECT(AU$9),DetailBudgetWPs_Aleph,IF($J40 = "No Work Package", "", $J40),DetailBudgetCategory_Aleph,$I40),IF(Budget_period="Annually",SUMIFS(INDIRECT(AU$10),DetailBudgetWPs_Aleph,IF($J40 = "No Work Package", "", $J40),DetailBudgetCategory_Aleph,$I40),""))))) / AU$6 * AU$7, 0), 0)</f>
        <v>0</v>
      </c>
      <c r="AV40" s="166">
        <f t="array" ref="AV40">IFERROR(IF(ROW()-16&lt;NoRowsBudget, IF($J40="Profit Margin",SUM(AV$16:AV39)*ProfitMargin,IF($J40="VAT",SUM(AV$16:AV39)*VAT,IF(Budget_period="Monthly",SUMIFS(INDIRECT(AV$8),DetailBudgetWPs_Aleph,IF($J40 = "No Work Package", "", $J40),DetailBudgetCategory_Aleph,$I40),IF(Budget_period="Quarterly",SUMIFS(INDIRECT(AV$9),DetailBudgetWPs_Aleph,IF($J40 = "No Work Package", "", $J40),DetailBudgetCategory_Aleph,$I40),IF(Budget_period="Annually",SUMIFS(INDIRECT(AV$10),DetailBudgetWPs_Aleph,IF($J40 = "No Work Package", "", $J40),DetailBudgetCategory_Aleph,$I40),""))))) / AV$6 * AV$7, 0), 0)</f>
        <v>0</v>
      </c>
      <c r="AW40" s="166">
        <f t="array" ref="AW40">IFERROR(IF(ROW()-16&lt;NoRowsBudget, IF($J40="Profit Margin",SUM(AW$16:AW39)*ProfitMargin,IF($J40="VAT",SUM(AW$16:AW39)*VAT,IF(Budget_period="Monthly",SUMIFS(INDIRECT(AW$8),DetailBudgetWPs_Aleph,IF($J40 = "No Work Package", "", $J40),DetailBudgetCategory_Aleph,$I40),IF(Budget_period="Quarterly",SUMIFS(INDIRECT(AW$9),DetailBudgetWPs_Aleph,IF($J40 = "No Work Package", "", $J40),DetailBudgetCategory_Aleph,$I40),IF(Budget_period="Annually",SUMIFS(INDIRECT(AW$10),DetailBudgetWPs_Aleph,IF($J40 = "No Work Package", "", $J40),DetailBudgetCategory_Aleph,$I40),""))))) / AW$6 * AW$7, 0), 0)</f>
        <v>0</v>
      </c>
      <c r="AX40" s="166">
        <f t="array" ref="AX40">IFERROR(IF(ROW()-16&lt;NoRowsBudget, IF($J40="Profit Margin",SUM(AX$16:AX39)*ProfitMargin,IF($J40="VAT",SUM(AX$16:AX39)*VAT,IF(Budget_period="Monthly",SUMIFS(INDIRECT(AX$8),DetailBudgetWPs_Aleph,IF($J40 = "No Work Package", "", $J40),DetailBudgetCategory_Aleph,$I40),IF(Budget_period="Quarterly",SUMIFS(INDIRECT(AX$9),DetailBudgetWPs_Aleph,IF($J40 = "No Work Package", "", $J40),DetailBudgetCategory_Aleph,$I40),IF(Budget_period="Annually",SUMIFS(INDIRECT(AX$10),DetailBudgetWPs_Aleph,IF($J40 = "No Work Package", "", $J40),DetailBudgetCategory_Aleph,$I40),""))))) / AX$6 * AX$7, 0), 0)</f>
        <v>0</v>
      </c>
      <c r="AY40" s="166">
        <f t="array" ref="AY40">IFERROR(IF(ROW()-16&lt;NoRowsBudget, IF($J40="Profit Margin",SUM(AY$16:AY39)*ProfitMargin,IF($J40="VAT",SUM(AY$16:AY39)*VAT,IF(Budget_period="Monthly",SUMIFS(INDIRECT(AY$8),DetailBudgetWPs_Aleph,IF($J40 = "No Work Package", "", $J40),DetailBudgetCategory_Aleph,$I40),IF(Budget_period="Quarterly",SUMIFS(INDIRECT(AY$9),DetailBudgetWPs_Aleph,IF($J40 = "No Work Package", "", $J40),DetailBudgetCategory_Aleph,$I40),IF(Budget_period="Annually",SUMIFS(INDIRECT(AY$10),DetailBudgetWPs_Aleph,IF($J40 = "No Work Package", "", $J40),DetailBudgetCategory_Aleph,$I40),""))))) / AY$6 * AY$7, 0), 0)</f>
        <v>0</v>
      </c>
      <c r="AZ40" s="166">
        <f t="array" ref="AZ40">IFERROR(IF(ROW()-16&lt;NoRowsBudget, IF($J40="Profit Margin",SUM(AZ$16:AZ39)*ProfitMargin,IF($J40="VAT",SUM(AZ$16:AZ39)*VAT,IF(Budget_period="Monthly",SUMIFS(INDIRECT(AZ$8),DetailBudgetWPs_Aleph,IF($J40 = "No Work Package", "", $J40),DetailBudgetCategory_Aleph,$I40),IF(Budget_period="Quarterly",SUMIFS(INDIRECT(AZ$9),DetailBudgetWPs_Aleph,IF($J40 = "No Work Package", "", $J40),DetailBudgetCategory_Aleph,$I40),IF(Budget_period="Annually",SUMIFS(INDIRECT(AZ$10),DetailBudgetWPs_Aleph,IF($J40 = "No Work Package", "", $J40),DetailBudgetCategory_Aleph,$I40),""))))) / AZ$6 * AZ$7, 0), 0)</f>
        <v>0</v>
      </c>
      <c r="BA40" s="166">
        <f t="array" ref="BA40">IFERROR(IF(ROW()-16&lt;NoRowsBudget, IF($J40="Profit Margin",SUM(BA$16:BA39)*ProfitMargin,IF($J40="VAT",SUM(BA$16:BA39)*VAT,IF(Budget_period="Monthly",SUMIFS(INDIRECT(BA$8),DetailBudgetWPs_Aleph,IF($J40 = "No Work Package", "", $J40),DetailBudgetCategory_Aleph,$I40),IF(Budget_period="Quarterly",SUMIFS(INDIRECT(BA$9),DetailBudgetWPs_Aleph,IF($J40 = "No Work Package", "", $J40),DetailBudgetCategory_Aleph,$I40),IF(Budget_period="Annually",SUMIFS(INDIRECT(BA$10),DetailBudgetWPs_Aleph,IF($J40 = "No Work Package", "", $J40),DetailBudgetCategory_Aleph,$I40),""))))) / BA$6 * BA$7, 0), 0)</f>
        <v>0</v>
      </c>
      <c r="BB40" s="166">
        <f t="array" ref="BB40">IFERROR(IF(ROW()-16&lt;NoRowsBudget, IF($J40="Profit Margin",SUM(BB$16:BB39)*ProfitMargin,IF($J40="VAT",SUM(BB$16:BB39)*VAT,IF(Budget_period="Monthly",SUMIFS(INDIRECT(BB$8),DetailBudgetWPs_Aleph,IF($J40 = "No Work Package", "", $J40),DetailBudgetCategory_Aleph,$I40),IF(Budget_period="Quarterly",SUMIFS(INDIRECT(BB$9),DetailBudgetWPs_Aleph,IF($J40 = "No Work Package", "", $J40),DetailBudgetCategory_Aleph,$I40),IF(Budget_period="Annually",SUMIFS(INDIRECT(BB$10),DetailBudgetWPs_Aleph,IF($J40 = "No Work Package", "", $J40),DetailBudgetCategory_Aleph,$I40),""))))) / BB$6 * BB$7, 0), 0)</f>
        <v>0</v>
      </c>
      <c r="BC40" s="166">
        <f t="array" ref="BC40">IFERROR(IF(ROW()-16&lt;NoRowsBudget, IF($J40="Profit Margin",SUM(BC$16:BC39)*ProfitMargin,IF($J40="VAT",SUM(BC$16:BC39)*VAT,IF(Budget_period="Monthly",SUMIFS(INDIRECT(BC$8),DetailBudgetWPs_Aleph,IF($J40 = "No Work Package", "", $J40),DetailBudgetCategory_Aleph,$I40),IF(Budget_period="Quarterly",SUMIFS(INDIRECT(BC$9),DetailBudgetWPs_Aleph,IF($J40 = "No Work Package", "", $J40),DetailBudgetCategory_Aleph,$I40),IF(Budget_period="Annually",SUMIFS(INDIRECT(BC$10),DetailBudgetWPs_Aleph,IF($J40 = "No Work Package", "", $J40),DetailBudgetCategory_Aleph,$I40),""))))) / BC$6 * BC$7, 0), 0)</f>
        <v>0</v>
      </c>
      <c r="BD40" s="166">
        <f t="array" ref="BD40">IFERROR(IF(ROW()-16&lt;NoRowsBudget, IF($J40="Profit Margin",SUM(BD$16:BD39)*ProfitMargin,IF($J40="VAT",SUM(BD$16:BD39)*VAT,IF(Budget_period="Monthly",SUMIFS(INDIRECT(BD$8),DetailBudgetWPs_Aleph,IF($J40 = "No Work Package", "", $J40),DetailBudgetCategory_Aleph,$I40),IF(Budget_period="Quarterly",SUMIFS(INDIRECT(BD$9),DetailBudgetWPs_Aleph,IF($J40 = "No Work Package", "", $J40),DetailBudgetCategory_Aleph,$I40),IF(Budget_period="Annually",SUMIFS(INDIRECT(BD$10),DetailBudgetWPs_Aleph,IF($J40 = "No Work Package", "", $J40),DetailBudgetCategory_Aleph,$I40),""))))) / BD$6 * BD$7, 0), 0)</f>
        <v>0</v>
      </c>
      <c r="BE40" s="166">
        <f t="array" ref="BE40">IFERROR(IF(ROW()-16&lt;NoRowsBudget, IF($J40="Profit Margin",SUM(BE$16:BE39)*ProfitMargin,IF($J40="VAT",SUM(BE$16:BE39)*VAT,IF(Budget_period="Monthly",SUMIFS(INDIRECT(BE$8),DetailBudgetWPs_Aleph,IF($J40 = "No Work Package", "", $J40),DetailBudgetCategory_Aleph,$I40),IF(Budget_period="Quarterly",SUMIFS(INDIRECT(BE$9),DetailBudgetWPs_Aleph,IF($J40 = "No Work Package", "", $J40),DetailBudgetCategory_Aleph,$I40),IF(Budget_period="Annually",SUMIFS(INDIRECT(BE$10),DetailBudgetWPs_Aleph,IF($J40 = "No Work Package", "", $J40),DetailBudgetCategory_Aleph,$I40),""))))) / BE$6 * BE$7, 0), 0)</f>
        <v>0</v>
      </c>
      <c r="BF40" s="166">
        <f t="array" ref="BF40">IFERROR(IF(ROW()-16&lt;NoRowsBudget, IF($J40="Profit Margin",SUM(BF$16:BF39)*ProfitMargin,IF($J40="VAT",SUM(BF$16:BF39)*VAT,IF(Budget_period="Monthly",SUMIFS(INDIRECT(BF$8),DetailBudgetWPs_Aleph,IF($J40 = "No Work Package", "", $J40),DetailBudgetCategory_Aleph,$I40),IF(Budget_period="Quarterly",SUMIFS(INDIRECT(BF$9),DetailBudgetWPs_Aleph,IF($J40 = "No Work Package", "", $J40),DetailBudgetCategory_Aleph,$I40),IF(Budget_period="Annually",SUMIFS(INDIRECT(BF$10),DetailBudgetWPs_Aleph,IF($J40 = "No Work Package", "", $J40),DetailBudgetCategory_Aleph,$I40),""))))) / BF$6 * BF$7, 0), 0)</f>
        <v>0</v>
      </c>
      <c r="BG40" s="166">
        <f t="array" ref="BG40">IFERROR(IF(ROW()-16&lt;NoRowsBudget, IF($J40="Profit Margin",SUM(BG$16:BG39)*ProfitMargin,IF($J40="VAT",SUM(BG$16:BG39)*VAT,IF(Budget_period="Monthly",SUMIFS(INDIRECT(BG$8),DetailBudgetWPs_Aleph,IF($J40 = "No Work Package", "", $J40),DetailBudgetCategory_Aleph,$I40),IF(Budget_period="Quarterly",SUMIFS(INDIRECT(BG$9),DetailBudgetWPs_Aleph,IF($J40 = "No Work Package", "", $J40),DetailBudgetCategory_Aleph,$I40),IF(Budget_period="Annually",SUMIFS(INDIRECT(BG$10),DetailBudgetWPs_Aleph,IF($J40 = "No Work Package", "", $J40),DetailBudgetCategory_Aleph,$I40),""))))) / BG$6 * BG$7, 0), 0)</f>
        <v>0</v>
      </c>
      <c r="BH40" s="166">
        <f t="array" ref="BH40">IFERROR(IF(ROW()-16&lt;NoRowsBudget, IF($J40="Profit Margin",SUM(BH$16:BH39)*ProfitMargin,IF($J40="VAT",SUM(BH$16:BH39)*VAT,IF(Budget_period="Monthly",SUMIFS(INDIRECT(BH$8),DetailBudgetWPs_Aleph,IF($J40 = "No Work Package", "", $J40),DetailBudgetCategory_Aleph,$I40),IF(Budget_period="Quarterly",SUMIFS(INDIRECT(BH$9),DetailBudgetWPs_Aleph,IF($J40 = "No Work Package", "", $J40),DetailBudgetCategory_Aleph,$I40),IF(Budget_period="Annually",SUMIFS(INDIRECT(BH$10),DetailBudgetWPs_Aleph,IF($J40 = "No Work Package", "", $J40),DetailBudgetCategory_Aleph,$I40),""))))) / BH$6 * BH$7, 0), 0)</f>
        <v>0</v>
      </c>
      <c r="BI40" s="166">
        <f t="array" ref="BI40">IFERROR(IF(ROW()-16&lt;NoRowsBudget, IF($J40="Profit Margin",SUM(BI$16:BI39)*ProfitMargin,IF($J40="VAT",SUM(BI$16:BI39)*VAT,IF(Budget_period="Monthly",SUMIFS(INDIRECT(BI$8),DetailBudgetWPs_Aleph,IF($J40 = "No Work Package", "", $J40),DetailBudgetCategory_Aleph,$I40),IF(Budget_period="Quarterly",SUMIFS(INDIRECT(BI$9),DetailBudgetWPs_Aleph,IF($J40 = "No Work Package", "", $J40),DetailBudgetCategory_Aleph,$I40),IF(Budget_period="Annually",SUMIFS(INDIRECT(BI$10),DetailBudgetWPs_Aleph,IF($J40 = "No Work Package", "", $J40),DetailBudgetCategory_Aleph,$I40),""))))) / BI$6 * BI$7, 0), 0)</f>
        <v>0</v>
      </c>
      <c r="BJ40" s="166">
        <f t="array" ref="BJ40">IFERROR(IF(ROW()-16&lt;NoRowsBudget, IF($J40="Profit Margin",SUM(BJ$16:BJ39)*ProfitMargin,IF($J40="VAT",SUM(BJ$16:BJ39)*VAT,IF(Budget_period="Monthly",SUMIFS(INDIRECT(BJ$8),DetailBudgetWPs_Aleph,IF($J40 = "No Work Package", "", $J40),DetailBudgetCategory_Aleph,$I40),IF(Budget_period="Quarterly",SUMIFS(INDIRECT(BJ$9),DetailBudgetWPs_Aleph,IF($J40 = "No Work Package", "", $J40),DetailBudgetCategory_Aleph,$I40),IF(Budget_period="Annually",SUMIFS(INDIRECT(BJ$10),DetailBudgetWPs_Aleph,IF($J40 = "No Work Package", "", $J40),DetailBudgetCategory_Aleph,$I40),""))))) / BJ$6 * BJ$7, 0), 0)</f>
        <v>0</v>
      </c>
      <c r="BK40" s="166">
        <f t="array" ref="BK40">IFERROR(IF(ROW()-16&lt;NoRowsBudget, IF($J40="Profit Margin",SUM(BK$16:BK39)*ProfitMargin,IF($J40="VAT",SUM(BK$16:BK39)*VAT,IF(Budget_period="Monthly",SUMIFS(INDIRECT(BK$8),DetailBudgetWPs_Aleph,IF($J40 = "No Work Package", "", $J40),DetailBudgetCategory_Aleph,$I40),IF(Budget_period="Quarterly",SUMIFS(INDIRECT(BK$9),DetailBudgetWPs_Aleph,IF($J40 = "No Work Package", "", $J40),DetailBudgetCategory_Aleph,$I40),IF(Budget_period="Annually",SUMIFS(INDIRECT(BK$10),DetailBudgetWPs_Aleph,IF($J40 = "No Work Package", "", $J40),DetailBudgetCategory_Aleph,$I40),""))))) / BK$6 * BK$7, 0), 0)</f>
        <v>0</v>
      </c>
      <c r="BL40" s="166">
        <f t="array" ref="BL40">IFERROR(IF(ROW()-16&lt;NoRowsBudget, IF($J40="Profit Margin",SUM(BL$16:BL39)*ProfitMargin,IF($J40="VAT",SUM(BL$16:BL39)*VAT,IF(Budget_period="Monthly",SUMIFS(INDIRECT(BL$8),DetailBudgetWPs_Aleph,IF($J40 = "No Work Package", "", $J40),DetailBudgetCategory_Aleph,$I40),IF(Budget_period="Quarterly",SUMIFS(INDIRECT(BL$9),DetailBudgetWPs_Aleph,IF($J40 = "No Work Package", "", $J40),DetailBudgetCategory_Aleph,$I40),IF(Budget_period="Annually",SUMIFS(INDIRECT(BL$10),DetailBudgetWPs_Aleph,IF($J40 = "No Work Package", "", $J40),DetailBudgetCategory_Aleph,$I40),""))))) / BL$6 * BL$7, 0), 0)</f>
        <v>0</v>
      </c>
      <c r="BM40" s="166">
        <f t="array" ref="BM40">IFERROR(IF(ROW()-16&lt;NoRowsBudget, IF($J40="Profit Margin",SUM(BM$16:BM39)*ProfitMargin,IF($J40="VAT",SUM(BM$16:BM39)*VAT,IF(Budget_period="Monthly",SUMIFS(INDIRECT(BM$8),DetailBudgetWPs_Aleph,IF($J40 = "No Work Package", "", $J40),DetailBudgetCategory_Aleph,$I40),IF(Budget_period="Quarterly",SUMIFS(INDIRECT(BM$9),DetailBudgetWPs_Aleph,IF($J40 = "No Work Package", "", $J40),DetailBudgetCategory_Aleph,$I40),IF(Budget_period="Annually",SUMIFS(INDIRECT(BM$10),DetailBudgetWPs_Aleph,IF($J40 = "No Work Package", "", $J40),DetailBudgetCategory_Aleph,$I40),""))))) / BM$6 * BM$7, 0), 0)</f>
        <v>0</v>
      </c>
      <c r="BN40" s="166">
        <f t="array" ref="BN40">IFERROR(IF(ROW()-16&lt;NoRowsBudget, IF($J40="Profit Margin",SUM(BN$16:BN39)*ProfitMargin,IF($J40="VAT",SUM(BN$16:BN39)*VAT,IF(Budget_period="Monthly",SUMIFS(INDIRECT(BN$8),DetailBudgetWPs_Aleph,IF($J40 = "No Work Package", "", $J40),DetailBudgetCategory_Aleph,$I40),IF(Budget_period="Quarterly",SUMIFS(INDIRECT(BN$9),DetailBudgetWPs_Aleph,IF($J40 = "No Work Package", "", $J40),DetailBudgetCategory_Aleph,$I40),IF(Budget_period="Annually",SUMIFS(INDIRECT(BN$10),DetailBudgetWPs_Aleph,IF($J40 = "No Work Package", "", $J40),DetailBudgetCategory_Aleph,$I40),""))))) / BN$6 * BN$7, 0), 0)</f>
        <v>0</v>
      </c>
      <c r="BO40" s="166">
        <f t="array" ref="BO40">IFERROR(IF(ROW()-16&lt;NoRowsBudget, IF($J40="Profit Margin",SUM(BO$16:BO39)*ProfitMargin,IF($J40="VAT",SUM(BO$16:BO39)*VAT,IF(Budget_period="Monthly",SUMIFS(INDIRECT(BO$8),DetailBudgetWPs_Aleph,IF($J40 = "No Work Package", "", $J40),DetailBudgetCategory_Aleph,$I40),IF(Budget_period="Quarterly",SUMIFS(INDIRECT(BO$9),DetailBudgetWPs_Aleph,IF($J40 = "No Work Package", "", $J40),DetailBudgetCategory_Aleph,$I40),IF(Budget_period="Annually",SUMIFS(INDIRECT(BO$10),DetailBudgetWPs_Aleph,IF($J40 = "No Work Package", "", $J40),DetailBudgetCategory_Aleph,$I40),""))))) / BO$6 * BO$7, 0), 0)</f>
        <v>0</v>
      </c>
      <c r="BP40" s="166">
        <f t="array" ref="BP40">IFERROR(IF(ROW()-16&lt;NoRowsBudget, IF($J40="Profit Margin",SUM(BP$16:BP39)*ProfitMargin,IF($J40="VAT",SUM(BP$16:BP39)*VAT,IF(Budget_period="Monthly",SUMIFS(INDIRECT(BP$8),DetailBudgetWPs_Aleph,IF($J40 = "No Work Package", "", $J40),DetailBudgetCategory_Aleph,$I40),IF(Budget_period="Quarterly",SUMIFS(INDIRECT(BP$9),DetailBudgetWPs_Aleph,IF($J40 = "No Work Package", "", $J40),DetailBudgetCategory_Aleph,$I40),IF(Budget_period="Annually",SUMIFS(INDIRECT(BP$10),DetailBudgetWPs_Aleph,IF($J40 = "No Work Package", "", $J40),DetailBudgetCategory_Aleph,$I40),""))))) / BP$6 * BP$7, 0), 0)</f>
        <v>0</v>
      </c>
      <c r="BQ40" s="166">
        <f t="array" ref="BQ40">IFERROR(IF(ROW()-16&lt;NoRowsBudget, IF($J40="Profit Margin",SUM(BQ$16:BQ39)*ProfitMargin,IF($J40="VAT",SUM(BQ$16:BQ39)*VAT,IF(Budget_period="Monthly",SUMIFS(INDIRECT(BQ$8),DetailBudgetWPs_Aleph,IF($J40 = "No Work Package", "", $J40),DetailBudgetCategory_Aleph,$I40),IF(Budget_period="Quarterly",SUMIFS(INDIRECT(BQ$9),DetailBudgetWPs_Aleph,IF($J40 = "No Work Package", "", $J40),DetailBudgetCategory_Aleph,$I40),IF(Budget_period="Annually",SUMIFS(INDIRECT(BQ$10),DetailBudgetWPs_Aleph,IF($J40 = "No Work Package", "", $J40),DetailBudgetCategory_Aleph,$I40),""))))) / BQ$6 * BQ$7, 0), 0)</f>
        <v>0</v>
      </c>
      <c r="BR40" s="166">
        <f t="array" ref="BR40">IFERROR(IF(ROW()-16&lt;NoRowsBudget, IF($J40="Profit Margin",SUM(BR$16:BR39)*ProfitMargin,IF($J40="VAT",SUM(BR$16:BR39)*VAT,IF(Budget_period="Monthly",SUMIFS(INDIRECT(BR$8),DetailBudgetWPs_Aleph,IF($J40 = "No Work Package", "", $J40),DetailBudgetCategory_Aleph,$I40),IF(Budget_period="Quarterly",SUMIFS(INDIRECT(BR$9),DetailBudgetWPs_Aleph,IF($J40 = "No Work Package", "", $J40),DetailBudgetCategory_Aleph,$I40),IF(Budget_period="Annually",SUMIFS(INDIRECT(BR$10),DetailBudgetWPs_Aleph,IF($J40 = "No Work Package", "", $J40),DetailBudgetCategory_Aleph,$I40),""))))) / BR$6 * BR$7, 0), 0)</f>
        <v>0</v>
      </c>
      <c r="BS40" s="166">
        <f t="array" ref="BS40">IFERROR(IF(ROW()-16&lt;NoRowsBudget, IF($J40="Profit Margin",SUM(BS$16:BS39)*ProfitMargin,IF($J40="VAT",SUM(BS$16:BS39)*VAT,IF(Budget_period="Monthly",SUMIFS(INDIRECT(BS$8),DetailBudgetWPs_Aleph,IF($J40 = "No Work Package", "", $J40),DetailBudgetCategory_Aleph,$I40),IF(Budget_period="Quarterly",SUMIFS(INDIRECT(BS$9),DetailBudgetWPs_Aleph,IF($J40 = "No Work Package", "", $J40),DetailBudgetCategory_Aleph,$I40),IF(Budget_period="Annually",SUMIFS(INDIRECT(BS$10),DetailBudgetWPs_Aleph,IF($J40 = "No Work Package", "", $J40),DetailBudgetCategory_Aleph,$I40),""))))) / BS$6 * BS$7, 0), 0)</f>
        <v>0</v>
      </c>
    </row>
    <row r="41" ht="15.75" customHeight="1">
      <c r="A41" s="114"/>
      <c r="B41" s="15" t="str">
        <f>IF(ROW()-16&lt;NoRowsBudget,OrgName,"")</f>
        <v/>
      </c>
      <c r="C41" s="15" t="str">
        <f>IF(ROW()-16&lt;NoRowsBudget,ProjectName,"")</f>
        <v/>
      </c>
      <c r="D41" s="15" t="str">
        <f>IF(ROW()-16&lt;NoRowsBudget,ProjectRef,"")</f>
        <v/>
      </c>
      <c r="E41" s="15" t="str">
        <f>IF(ROW()-16&lt;NoRowsBudget,ApplicationID,"")</f>
        <v/>
      </c>
      <c r="F41" s="15" t="str">
        <f>IF(ROW()-16&lt;NoRowsBudget,Version,"")</f>
        <v/>
      </c>
      <c r="G41" s="164" t="str">
        <f>IF(ROW()-16&lt;NoRowsBudget,StartDate,"")</f>
        <v/>
      </c>
      <c r="H41" s="164" t="str">
        <f>IF(ROW()-16&lt;NoRowsBudget,EndDate,"")</f>
        <v/>
      </c>
      <c r="I41" s="15" t="str">
        <f t="array" ref="I41">IF(ROW()-16&lt;(NoRowsBudget-3),INDEX(CostCategories,CEILING((ROW()-15)/NoWPs,1)),IF(ROW()-16=NoRowsBudget-3,"Overheads",IF(ROW()-16=NoRowsBudget-2,"Profit Margin",IF(ROW()-16=NoRowsBudget-1,"VAT",""))))</f>
        <v/>
      </c>
      <c r="J41" s="15" t="str">
        <f t="array" ref="J41">IF(ROW()-16&lt;NoRowsBudget-3,INDEX(WPUnique,,MOD(ROW()-16,NoWPs)+1),IF(ROW()-16=NoRowsBudget-3,"Overheads",IF(ROW()-16=NoRowsBudget-2,"Profit Margin",IF(ROW()-16=NoRowsBudget-1,"VAT",""))))</f>
        <v/>
      </c>
      <c r="K41" s="172" t="str">
        <f>IFERROR(IF(OR($J41="Indirect Cost",$J41="VAT",$J41="Profit Margin"),"",VLOOKUP(J41,'1. Basic Info'!$B$40:$C$52,2,FALSE)),BudgetExport!J41)</f>
        <v/>
      </c>
      <c r="L41" s="166">
        <f t="array" ref="L41">IFERROR(IF(ROW()-16&lt;NoRowsBudget, IF($J41="Profit Margin",SUM(L$16:L40)*ProfitMargin,IF($J41="VAT",SUM(L$16:L40)*VAT,IF(Budget_period="Monthly",SUMIFS(INDIRECT(L$8),DetailBudgetWPs_Aleph,IF($J41 = "No Work Package", "", $J41),DetailBudgetCategory_Aleph,$I41),IF(Budget_period="Quarterly",SUMIFS(INDIRECT(L$9),DetailBudgetWPs_Aleph,IF($J41 = "No Work Package", "", $J41),DetailBudgetCategory_Aleph,$I41),IF(Budget_period="Annually",SUMIFS(INDIRECT(L$10),DetailBudgetWPs_Aleph,IF($J41 = "No Work Package", "", $J41),DetailBudgetCategory_Aleph,$I41),""))))) / L$6 * L$7, 0), 0)</f>
        <v>0</v>
      </c>
      <c r="M41" s="166">
        <f t="array" ref="M41">IFERROR(IF(ROW()-16&lt;NoRowsBudget, IF($J41="Profit Margin",SUM(M$16:M40)*ProfitMargin,IF($J41="VAT",SUM(M$16:M40)*VAT,IF(Budget_period="Monthly",SUMIFS(INDIRECT(M$8),DetailBudgetWPs_Aleph,IF($J41 = "No Work Package", "", $J41),DetailBudgetCategory_Aleph,$I41),IF(Budget_period="Quarterly",SUMIFS(INDIRECT(M$9),DetailBudgetWPs_Aleph,IF($J41 = "No Work Package", "", $J41),DetailBudgetCategory_Aleph,$I41),IF(Budget_period="Annually",SUMIFS(INDIRECT(M$10),DetailBudgetWPs_Aleph,IF($J41 = "No Work Package", "", $J41),DetailBudgetCategory_Aleph,$I41),""))))) / M$6 * M$7, 0), 0)</f>
        <v>0</v>
      </c>
      <c r="N41" s="166">
        <f t="array" ref="N41">IFERROR(IF(ROW()-16&lt;NoRowsBudget, IF($J41="Profit Margin",SUM(N$16:N40)*ProfitMargin,IF($J41="VAT",SUM(N$16:N40)*VAT,IF(Budget_period="Monthly",SUMIFS(INDIRECT(N$8),DetailBudgetWPs_Aleph,IF($J41 = "No Work Package", "", $J41),DetailBudgetCategory_Aleph,$I41),IF(Budget_period="Quarterly",SUMIFS(INDIRECT(N$9),DetailBudgetWPs_Aleph,IF($J41 = "No Work Package", "", $J41),DetailBudgetCategory_Aleph,$I41),IF(Budget_period="Annually",SUMIFS(INDIRECT(N$10),DetailBudgetWPs_Aleph,IF($J41 = "No Work Package", "", $J41),DetailBudgetCategory_Aleph,$I41),""))))) / N$6 * N$7, 0), 0)</f>
        <v>0</v>
      </c>
      <c r="O41" s="166">
        <f t="array" ref="O41">IFERROR(IF(ROW()-16&lt;NoRowsBudget, IF($J41="Profit Margin",SUM(O$16:O40)*ProfitMargin,IF($J41="VAT",SUM(O$16:O40)*VAT,IF(Budget_period="Monthly",SUMIFS(INDIRECT(O$8),DetailBudgetWPs_Aleph,IF($J41 = "No Work Package", "", $J41),DetailBudgetCategory_Aleph,$I41),IF(Budget_period="Quarterly",SUMIFS(INDIRECT(O$9),DetailBudgetWPs_Aleph,IF($J41 = "No Work Package", "", $J41),DetailBudgetCategory_Aleph,$I41),IF(Budget_period="Annually",SUMIFS(INDIRECT(O$10),DetailBudgetWPs_Aleph,IF($J41 = "No Work Package", "", $J41),DetailBudgetCategory_Aleph,$I41),""))))) / O$6 * O$7, 0), 0)</f>
        <v>0</v>
      </c>
      <c r="P41" s="166">
        <f t="array" ref="P41">IFERROR(IF(ROW()-16&lt;NoRowsBudget, IF($J41="Profit Margin",SUM(P$16:P40)*ProfitMargin,IF($J41="VAT",SUM(P$16:P40)*VAT,IF(Budget_period="Monthly",SUMIFS(INDIRECT(P$8),DetailBudgetWPs_Aleph,IF($J41 = "No Work Package", "", $J41),DetailBudgetCategory_Aleph,$I41),IF(Budget_period="Quarterly",SUMIFS(INDIRECT(P$9),DetailBudgetWPs_Aleph,IF($J41 = "No Work Package", "", $J41),DetailBudgetCategory_Aleph,$I41),IF(Budget_period="Annually",SUMIFS(INDIRECT(P$10),DetailBudgetWPs_Aleph,IF($J41 = "No Work Package", "", $J41),DetailBudgetCategory_Aleph,$I41),""))))) / P$6 * P$7, 0), 0)</f>
        <v>0</v>
      </c>
      <c r="Q41" s="166">
        <f t="array" ref="Q41">IFERROR(IF(ROW()-16&lt;NoRowsBudget, IF($J41="Profit Margin",SUM(Q$16:Q40)*ProfitMargin,IF($J41="VAT",SUM(Q$16:Q40)*VAT,IF(Budget_period="Monthly",SUMIFS(INDIRECT(Q$8),DetailBudgetWPs_Aleph,IF($J41 = "No Work Package", "", $J41),DetailBudgetCategory_Aleph,$I41),IF(Budget_period="Quarterly",SUMIFS(INDIRECT(Q$9),DetailBudgetWPs_Aleph,IF($J41 = "No Work Package", "", $J41),DetailBudgetCategory_Aleph,$I41),IF(Budget_period="Annually",SUMIFS(INDIRECT(Q$10),DetailBudgetWPs_Aleph,IF($J41 = "No Work Package", "", $J41),DetailBudgetCategory_Aleph,$I41),""))))) / Q$6 * Q$7, 0), 0)</f>
        <v>0</v>
      </c>
      <c r="R41" s="166">
        <f t="array" ref="R41">IFERROR(IF(ROW()-16&lt;NoRowsBudget, IF($J41="Profit Margin",SUM(R$16:R40)*ProfitMargin,IF($J41="VAT",SUM(R$16:R40)*VAT,IF(Budget_period="Monthly",SUMIFS(INDIRECT(R$8),DetailBudgetWPs_Aleph,IF($J41 = "No Work Package", "", $J41),DetailBudgetCategory_Aleph,$I41),IF(Budget_period="Quarterly",SUMIFS(INDIRECT(R$9),DetailBudgetWPs_Aleph,IF($J41 = "No Work Package", "", $J41),DetailBudgetCategory_Aleph,$I41),IF(Budget_period="Annually",SUMIFS(INDIRECT(R$10),DetailBudgetWPs_Aleph,IF($J41 = "No Work Package", "", $J41),DetailBudgetCategory_Aleph,$I41),""))))) / R$6 * R$7, 0), 0)</f>
        <v>0</v>
      </c>
      <c r="S41" s="166">
        <f t="array" ref="S41">IFERROR(IF(ROW()-16&lt;NoRowsBudget, IF($J41="Profit Margin",SUM(S$16:S40)*ProfitMargin,IF($J41="VAT",SUM(S$16:S40)*VAT,IF(Budget_period="Monthly",SUMIFS(INDIRECT(S$8),DetailBudgetWPs_Aleph,IF($J41 = "No Work Package", "", $J41),DetailBudgetCategory_Aleph,$I41),IF(Budget_period="Quarterly",SUMIFS(INDIRECT(S$9),DetailBudgetWPs_Aleph,IF($J41 = "No Work Package", "", $J41),DetailBudgetCategory_Aleph,$I41),IF(Budget_period="Annually",SUMIFS(INDIRECT(S$10),DetailBudgetWPs_Aleph,IF($J41 = "No Work Package", "", $J41),DetailBudgetCategory_Aleph,$I41),""))))) / S$6 * S$7, 0), 0)</f>
        <v>0</v>
      </c>
      <c r="T41" s="166">
        <f t="array" ref="T41">IFERROR(IF(ROW()-16&lt;NoRowsBudget, IF($J41="Profit Margin",SUM(T$16:T40)*ProfitMargin,IF($J41="VAT",SUM(T$16:T40)*VAT,IF(Budget_period="Monthly",SUMIFS(INDIRECT(T$8),DetailBudgetWPs_Aleph,IF($J41 = "No Work Package", "", $J41),DetailBudgetCategory_Aleph,$I41),IF(Budget_period="Quarterly",SUMIFS(INDIRECT(T$9),DetailBudgetWPs_Aleph,IF($J41 = "No Work Package", "", $J41),DetailBudgetCategory_Aleph,$I41),IF(Budget_period="Annually",SUMIFS(INDIRECT(T$10),DetailBudgetWPs_Aleph,IF($J41 = "No Work Package", "", $J41),DetailBudgetCategory_Aleph,$I41),""))))) / T$6 * T$7, 0), 0)</f>
        <v>0</v>
      </c>
      <c r="U41" s="166">
        <f t="array" ref="U41">IFERROR(IF(ROW()-16&lt;NoRowsBudget, IF($J41="Profit Margin",SUM(U$16:U40)*ProfitMargin,IF($J41="VAT",SUM(U$16:U40)*VAT,IF(Budget_period="Monthly",SUMIFS(INDIRECT(U$8),DetailBudgetWPs_Aleph,IF($J41 = "No Work Package", "", $J41),DetailBudgetCategory_Aleph,$I41),IF(Budget_period="Quarterly",SUMIFS(INDIRECT(U$9),DetailBudgetWPs_Aleph,IF($J41 = "No Work Package", "", $J41),DetailBudgetCategory_Aleph,$I41),IF(Budget_period="Annually",SUMIFS(INDIRECT(U$10),DetailBudgetWPs_Aleph,IF($J41 = "No Work Package", "", $J41),DetailBudgetCategory_Aleph,$I41),""))))) / U$6 * U$7, 0), 0)</f>
        <v>0</v>
      </c>
      <c r="V41" s="166">
        <f t="array" ref="V41">IFERROR(IF(ROW()-16&lt;NoRowsBudget, IF($J41="Profit Margin",SUM(V$16:V40)*ProfitMargin,IF($J41="VAT",SUM(V$16:V40)*VAT,IF(Budget_period="Monthly",SUMIFS(INDIRECT(V$8),DetailBudgetWPs_Aleph,IF($J41 = "No Work Package", "", $J41),DetailBudgetCategory_Aleph,$I41),IF(Budget_period="Quarterly",SUMIFS(INDIRECT(V$9),DetailBudgetWPs_Aleph,IF($J41 = "No Work Package", "", $J41),DetailBudgetCategory_Aleph,$I41),IF(Budget_period="Annually",SUMIFS(INDIRECT(V$10),DetailBudgetWPs_Aleph,IF($J41 = "No Work Package", "", $J41),DetailBudgetCategory_Aleph,$I41),""))))) / V$6 * V$7, 0), 0)</f>
        <v>0</v>
      </c>
      <c r="W41" s="166">
        <f t="array" ref="W41">IFERROR(IF(ROW()-16&lt;NoRowsBudget, IF($J41="Profit Margin",SUM(W$16:W40)*ProfitMargin,IF($J41="VAT",SUM(W$16:W40)*VAT,IF(Budget_period="Monthly",SUMIFS(INDIRECT(W$8),DetailBudgetWPs_Aleph,IF($J41 = "No Work Package", "", $J41),DetailBudgetCategory_Aleph,$I41),IF(Budget_period="Quarterly",SUMIFS(INDIRECT(W$9),DetailBudgetWPs_Aleph,IF($J41 = "No Work Package", "", $J41),DetailBudgetCategory_Aleph,$I41),IF(Budget_period="Annually",SUMIFS(INDIRECT(W$10),DetailBudgetWPs_Aleph,IF($J41 = "No Work Package", "", $J41),DetailBudgetCategory_Aleph,$I41),""))))) / W$6 * W$7, 0), 0)</f>
        <v>0</v>
      </c>
      <c r="X41" s="166">
        <f t="array" ref="X41">IFERROR(IF(ROW()-16&lt;NoRowsBudget, IF($J41="Profit Margin",SUM(X$16:X40)*ProfitMargin,IF($J41="VAT",SUM(X$16:X40)*VAT,IF(Budget_period="Monthly",SUMIFS(INDIRECT(X$8),DetailBudgetWPs_Aleph,IF($J41 = "No Work Package", "", $J41),DetailBudgetCategory_Aleph,$I41),IF(Budget_period="Quarterly",SUMIFS(INDIRECT(X$9),DetailBudgetWPs_Aleph,IF($J41 = "No Work Package", "", $J41),DetailBudgetCategory_Aleph,$I41),IF(Budget_period="Annually",SUMIFS(INDIRECT(X$10),DetailBudgetWPs_Aleph,IF($J41 = "No Work Package", "", $J41),DetailBudgetCategory_Aleph,$I41),""))))) / X$6 * X$7, 0), 0)</f>
        <v>0</v>
      </c>
      <c r="Y41" s="166">
        <f t="array" ref="Y41">IFERROR(IF(ROW()-16&lt;NoRowsBudget, IF($J41="Profit Margin",SUM(Y$16:Y40)*ProfitMargin,IF($J41="VAT",SUM(Y$16:Y40)*VAT,IF(Budget_period="Monthly",SUMIFS(INDIRECT(Y$8),DetailBudgetWPs_Aleph,IF($J41 = "No Work Package", "", $J41),DetailBudgetCategory_Aleph,$I41),IF(Budget_period="Quarterly",SUMIFS(INDIRECT(Y$9),DetailBudgetWPs_Aleph,IF($J41 = "No Work Package", "", $J41),DetailBudgetCategory_Aleph,$I41),IF(Budget_period="Annually",SUMIFS(INDIRECT(Y$10),DetailBudgetWPs_Aleph,IF($J41 = "No Work Package", "", $J41),DetailBudgetCategory_Aleph,$I41),""))))) / Y$6 * Y$7, 0), 0)</f>
        <v>0</v>
      </c>
      <c r="Z41" s="166">
        <f t="array" ref="Z41">IFERROR(IF(ROW()-16&lt;NoRowsBudget, IF($J41="Profit Margin",SUM(Z$16:Z40)*ProfitMargin,IF($J41="VAT",SUM(Z$16:Z40)*VAT,IF(Budget_period="Monthly",SUMIFS(INDIRECT(Z$8),DetailBudgetWPs_Aleph,IF($J41 = "No Work Package", "", $J41),DetailBudgetCategory_Aleph,$I41),IF(Budget_period="Quarterly",SUMIFS(INDIRECT(Z$9),DetailBudgetWPs_Aleph,IF($J41 = "No Work Package", "", $J41),DetailBudgetCategory_Aleph,$I41),IF(Budget_period="Annually",SUMIFS(INDIRECT(Z$10),DetailBudgetWPs_Aleph,IF($J41 = "No Work Package", "", $J41),DetailBudgetCategory_Aleph,$I41),""))))) / Z$6 * Z$7, 0), 0)</f>
        <v>0</v>
      </c>
      <c r="AA41" s="166">
        <f t="array" ref="AA41">IFERROR(IF(ROW()-16&lt;NoRowsBudget, IF($J41="Profit Margin",SUM(AA$16:AA40)*ProfitMargin,IF($J41="VAT",SUM(AA$16:AA40)*VAT,IF(Budget_period="Monthly",SUMIFS(INDIRECT(AA$8),DetailBudgetWPs_Aleph,IF($J41 = "No Work Package", "", $J41),DetailBudgetCategory_Aleph,$I41),IF(Budget_period="Quarterly",SUMIFS(INDIRECT(AA$9),DetailBudgetWPs_Aleph,IF($J41 = "No Work Package", "", $J41),DetailBudgetCategory_Aleph,$I41),IF(Budget_period="Annually",SUMIFS(INDIRECT(AA$10),DetailBudgetWPs_Aleph,IF($J41 = "No Work Package", "", $J41),DetailBudgetCategory_Aleph,$I41),""))))) / AA$6 * AA$7, 0), 0)</f>
        <v>0</v>
      </c>
      <c r="AB41" s="166">
        <f t="array" ref="AB41">IFERROR(IF(ROW()-16&lt;NoRowsBudget, IF($J41="Profit Margin",SUM(AB$16:AB40)*ProfitMargin,IF($J41="VAT",SUM(AB$16:AB40)*VAT,IF(Budget_period="Monthly",SUMIFS(INDIRECT(AB$8),DetailBudgetWPs_Aleph,IF($J41 = "No Work Package", "", $J41),DetailBudgetCategory_Aleph,$I41),IF(Budget_period="Quarterly",SUMIFS(INDIRECT(AB$9),DetailBudgetWPs_Aleph,IF($J41 = "No Work Package", "", $J41),DetailBudgetCategory_Aleph,$I41),IF(Budget_period="Annually",SUMIFS(INDIRECT(AB$10),DetailBudgetWPs_Aleph,IF($J41 = "No Work Package", "", $J41),DetailBudgetCategory_Aleph,$I41),""))))) / AB$6 * AB$7, 0), 0)</f>
        <v>0</v>
      </c>
      <c r="AC41" s="166">
        <f t="array" ref="AC41">IFERROR(IF(ROW()-16&lt;NoRowsBudget, IF($J41="Profit Margin",SUM(AC$16:AC40)*ProfitMargin,IF($J41="VAT",SUM(AC$16:AC40)*VAT,IF(Budget_period="Monthly",SUMIFS(INDIRECT(AC$8),DetailBudgetWPs_Aleph,IF($J41 = "No Work Package", "", $J41),DetailBudgetCategory_Aleph,$I41),IF(Budget_period="Quarterly",SUMIFS(INDIRECT(AC$9),DetailBudgetWPs_Aleph,IF($J41 = "No Work Package", "", $J41),DetailBudgetCategory_Aleph,$I41),IF(Budget_period="Annually",SUMIFS(INDIRECT(AC$10),DetailBudgetWPs_Aleph,IF($J41 = "No Work Package", "", $J41),DetailBudgetCategory_Aleph,$I41),""))))) / AC$6 * AC$7, 0), 0)</f>
        <v>0</v>
      </c>
      <c r="AD41" s="166">
        <f t="array" ref="AD41">IFERROR(IF(ROW()-16&lt;NoRowsBudget, IF($J41="Profit Margin",SUM(AD$16:AD40)*ProfitMargin,IF($J41="VAT",SUM(AD$16:AD40)*VAT,IF(Budget_period="Monthly",SUMIFS(INDIRECT(AD$8),DetailBudgetWPs_Aleph,IF($J41 = "No Work Package", "", $J41),DetailBudgetCategory_Aleph,$I41),IF(Budget_period="Quarterly",SUMIFS(INDIRECT(AD$9),DetailBudgetWPs_Aleph,IF($J41 = "No Work Package", "", $J41),DetailBudgetCategory_Aleph,$I41),IF(Budget_period="Annually",SUMIFS(INDIRECT(AD$10),DetailBudgetWPs_Aleph,IF($J41 = "No Work Package", "", $J41),DetailBudgetCategory_Aleph,$I41),""))))) / AD$6 * AD$7, 0), 0)</f>
        <v>0</v>
      </c>
      <c r="AE41" s="166">
        <f t="array" ref="AE41">IFERROR(IF(ROW()-16&lt;NoRowsBudget, IF($J41="Profit Margin",SUM(AE$16:AE40)*ProfitMargin,IF($J41="VAT",SUM(AE$16:AE40)*VAT,IF(Budget_period="Monthly",SUMIFS(INDIRECT(AE$8),DetailBudgetWPs_Aleph,IF($J41 = "No Work Package", "", $J41),DetailBudgetCategory_Aleph,$I41),IF(Budget_period="Quarterly",SUMIFS(INDIRECT(AE$9),DetailBudgetWPs_Aleph,IF($J41 = "No Work Package", "", $J41),DetailBudgetCategory_Aleph,$I41),IF(Budget_period="Annually",SUMIFS(INDIRECT(AE$10),DetailBudgetWPs_Aleph,IF($J41 = "No Work Package", "", $J41),DetailBudgetCategory_Aleph,$I41),""))))) / AE$6 * AE$7, 0), 0)</f>
        <v>0</v>
      </c>
      <c r="AF41" s="166">
        <f t="array" ref="AF41">IFERROR(IF(ROW()-16&lt;NoRowsBudget, IF($J41="Profit Margin",SUM(AF$16:AF40)*ProfitMargin,IF($J41="VAT",SUM(AF$16:AF40)*VAT,IF(Budget_period="Monthly",SUMIFS(INDIRECT(AF$8),DetailBudgetWPs_Aleph,IF($J41 = "No Work Package", "", $J41),DetailBudgetCategory_Aleph,$I41),IF(Budget_period="Quarterly",SUMIFS(INDIRECT(AF$9),DetailBudgetWPs_Aleph,IF($J41 = "No Work Package", "", $J41),DetailBudgetCategory_Aleph,$I41),IF(Budget_period="Annually",SUMIFS(INDIRECT(AF$10),DetailBudgetWPs_Aleph,IF($J41 = "No Work Package", "", $J41),DetailBudgetCategory_Aleph,$I41),""))))) / AF$6 * AF$7, 0), 0)</f>
        <v>0</v>
      </c>
      <c r="AG41" s="166">
        <f t="array" ref="AG41">IFERROR(IF(ROW()-16&lt;NoRowsBudget, IF($J41="Profit Margin",SUM(AG$16:AG40)*ProfitMargin,IF($J41="VAT",SUM(AG$16:AG40)*VAT,IF(Budget_period="Monthly",SUMIFS(INDIRECT(AG$8),DetailBudgetWPs_Aleph,IF($J41 = "No Work Package", "", $J41),DetailBudgetCategory_Aleph,$I41),IF(Budget_period="Quarterly",SUMIFS(INDIRECT(AG$9),DetailBudgetWPs_Aleph,IF($J41 = "No Work Package", "", $J41),DetailBudgetCategory_Aleph,$I41),IF(Budget_period="Annually",SUMIFS(INDIRECT(AG$10),DetailBudgetWPs_Aleph,IF($J41 = "No Work Package", "", $J41),DetailBudgetCategory_Aleph,$I41),""))))) / AG$6 * AG$7, 0), 0)</f>
        <v>0</v>
      </c>
      <c r="AH41" s="166">
        <f t="array" ref="AH41">IFERROR(IF(ROW()-16&lt;NoRowsBudget, IF($J41="Profit Margin",SUM(AH$16:AH40)*ProfitMargin,IF($J41="VAT",SUM(AH$16:AH40)*VAT,IF(Budget_period="Monthly",SUMIFS(INDIRECT(AH$8),DetailBudgetWPs_Aleph,IF($J41 = "No Work Package", "", $J41),DetailBudgetCategory_Aleph,$I41),IF(Budget_period="Quarterly",SUMIFS(INDIRECT(AH$9),DetailBudgetWPs_Aleph,IF($J41 = "No Work Package", "", $J41),DetailBudgetCategory_Aleph,$I41),IF(Budget_period="Annually",SUMIFS(INDIRECT(AH$10),DetailBudgetWPs_Aleph,IF($J41 = "No Work Package", "", $J41),DetailBudgetCategory_Aleph,$I41),""))))) / AH$6 * AH$7, 0), 0)</f>
        <v>0</v>
      </c>
      <c r="AI41" s="166">
        <f t="array" ref="AI41">IFERROR(IF(ROW()-16&lt;NoRowsBudget, IF($J41="Profit Margin",SUM(AI$16:AI40)*ProfitMargin,IF($J41="VAT",SUM(AI$16:AI40)*VAT,IF(Budget_period="Monthly",SUMIFS(INDIRECT(AI$8),DetailBudgetWPs_Aleph,IF($J41 = "No Work Package", "", $J41),DetailBudgetCategory_Aleph,$I41),IF(Budget_period="Quarterly",SUMIFS(INDIRECT(AI$9),DetailBudgetWPs_Aleph,IF($J41 = "No Work Package", "", $J41),DetailBudgetCategory_Aleph,$I41),IF(Budget_period="Annually",SUMIFS(INDIRECT(AI$10),DetailBudgetWPs_Aleph,IF($J41 = "No Work Package", "", $J41),DetailBudgetCategory_Aleph,$I41),""))))) / AI$6 * AI$7, 0), 0)</f>
        <v>0</v>
      </c>
      <c r="AJ41" s="166">
        <f t="array" ref="AJ41">IFERROR(IF(ROW()-16&lt;NoRowsBudget, IF($J41="Profit Margin",SUM(AJ$16:AJ40)*ProfitMargin,IF($J41="VAT",SUM(AJ$16:AJ40)*VAT,IF(Budget_period="Monthly",SUMIFS(INDIRECT(AJ$8),DetailBudgetWPs_Aleph,IF($J41 = "No Work Package", "", $J41),DetailBudgetCategory_Aleph,$I41),IF(Budget_period="Quarterly",SUMIFS(INDIRECT(AJ$9),DetailBudgetWPs_Aleph,IF($J41 = "No Work Package", "", $J41),DetailBudgetCategory_Aleph,$I41),IF(Budget_period="Annually",SUMIFS(INDIRECT(AJ$10),DetailBudgetWPs_Aleph,IF($J41 = "No Work Package", "", $J41),DetailBudgetCategory_Aleph,$I41),""))))) / AJ$6 * AJ$7, 0), 0)</f>
        <v>0</v>
      </c>
      <c r="AK41" s="166">
        <f t="array" ref="AK41">IFERROR(IF(ROW()-16&lt;NoRowsBudget, IF($J41="Profit Margin",SUM(AK$16:AK40)*ProfitMargin,IF($J41="VAT",SUM(AK$16:AK40)*VAT,IF(Budget_period="Monthly",SUMIFS(INDIRECT(AK$8),DetailBudgetWPs_Aleph,IF($J41 = "No Work Package", "", $J41),DetailBudgetCategory_Aleph,$I41),IF(Budget_period="Quarterly",SUMIFS(INDIRECT(AK$9),DetailBudgetWPs_Aleph,IF($J41 = "No Work Package", "", $J41),DetailBudgetCategory_Aleph,$I41),IF(Budget_period="Annually",SUMIFS(INDIRECT(AK$10),DetailBudgetWPs_Aleph,IF($J41 = "No Work Package", "", $J41),DetailBudgetCategory_Aleph,$I41),""))))) / AK$6 * AK$7, 0), 0)</f>
        <v>0</v>
      </c>
      <c r="AL41" s="166">
        <f t="array" ref="AL41">IFERROR(IF(ROW()-16&lt;NoRowsBudget, IF($J41="Profit Margin",SUM(AL$16:AL40)*ProfitMargin,IF($J41="VAT",SUM(AL$16:AL40)*VAT,IF(Budget_period="Monthly",SUMIFS(INDIRECT(AL$8),DetailBudgetWPs_Aleph,IF($J41 = "No Work Package", "", $J41),DetailBudgetCategory_Aleph,$I41),IF(Budget_period="Quarterly",SUMIFS(INDIRECT(AL$9),DetailBudgetWPs_Aleph,IF($J41 = "No Work Package", "", $J41),DetailBudgetCategory_Aleph,$I41),IF(Budget_period="Annually",SUMIFS(INDIRECT(AL$10),DetailBudgetWPs_Aleph,IF($J41 = "No Work Package", "", $J41),DetailBudgetCategory_Aleph,$I41),""))))) / AL$6 * AL$7, 0), 0)</f>
        <v>0</v>
      </c>
      <c r="AM41" s="166">
        <f t="array" ref="AM41">IFERROR(IF(ROW()-16&lt;NoRowsBudget, IF($J41="Profit Margin",SUM(AM$16:AM40)*ProfitMargin,IF($J41="VAT",SUM(AM$16:AM40)*VAT,IF(Budget_period="Monthly",SUMIFS(INDIRECT(AM$8),DetailBudgetWPs_Aleph,IF($J41 = "No Work Package", "", $J41),DetailBudgetCategory_Aleph,$I41),IF(Budget_period="Quarterly",SUMIFS(INDIRECT(AM$9),DetailBudgetWPs_Aleph,IF($J41 = "No Work Package", "", $J41),DetailBudgetCategory_Aleph,$I41),IF(Budget_period="Annually",SUMIFS(INDIRECT(AM$10),DetailBudgetWPs_Aleph,IF($J41 = "No Work Package", "", $J41),DetailBudgetCategory_Aleph,$I41),""))))) / AM$6 * AM$7, 0), 0)</f>
        <v>0</v>
      </c>
      <c r="AN41" s="166">
        <f t="array" ref="AN41">IFERROR(IF(ROW()-16&lt;NoRowsBudget, IF($J41="Profit Margin",SUM(AN$16:AN40)*ProfitMargin,IF($J41="VAT",SUM(AN$16:AN40)*VAT,IF(Budget_period="Monthly",SUMIFS(INDIRECT(AN$8),DetailBudgetWPs_Aleph,IF($J41 = "No Work Package", "", $J41),DetailBudgetCategory_Aleph,$I41),IF(Budget_period="Quarterly",SUMIFS(INDIRECT(AN$9),DetailBudgetWPs_Aleph,IF($J41 = "No Work Package", "", $J41),DetailBudgetCategory_Aleph,$I41),IF(Budget_period="Annually",SUMIFS(INDIRECT(AN$10),DetailBudgetWPs_Aleph,IF($J41 = "No Work Package", "", $J41),DetailBudgetCategory_Aleph,$I41),""))))) / AN$6 * AN$7, 0), 0)</f>
        <v>0</v>
      </c>
      <c r="AO41" s="166">
        <f t="array" ref="AO41">IFERROR(IF(ROW()-16&lt;NoRowsBudget, IF($J41="Profit Margin",SUM(AO$16:AO40)*ProfitMargin,IF($J41="VAT",SUM(AO$16:AO40)*VAT,IF(Budget_period="Monthly",SUMIFS(INDIRECT(AO$8),DetailBudgetWPs_Aleph,IF($J41 = "No Work Package", "", $J41),DetailBudgetCategory_Aleph,$I41),IF(Budget_period="Quarterly",SUMIFS(INDIRECT(AO$9),DetailBudgetWPs_Aleph,IF($J41 = "No Work Package", "", $J41),DetailBudgetCategory_Aleph,$I41),IF(Budget_period="Annually",SUMIFS(INDIRECT(AO$10),DetailBudgetWPs_Aleph,IF($J41 = "No Work Package", "", $J41),DetailBudgetCategory_Aleph,$I41),""))))) / AO$6 * AO$7, 0), 0)</f>
        <v>0</v>
      </c>
      <c r="AP41" s="166">
        <f t="array" ref="AP41">IFERROR(IF(ROW()-16&lt;NoRowsBudget, IF($J41="Profit Margin",SUM(AP$16:AP40)*ProfitMargin,IF($J41="VAT",SUM(AP$16:AP40)*VAT,IF(Budget_period="Monthly",SUMIFS(INDIRECT(AP$8),DetailBudgetWPs_Aleph,IF($J41 = "No Work Package", "", $J41),DetailBudgetCategory_Aleph,$I41),IF(Budget_period="Quarterly",SUMIFS(INDIRECT(AP$9),DetailBudgetWPs_Aleph,IF($J41 = "No Work Package", "", $J41),DetailBudgetCategory_Aleph,$I41),IF(Budget_period="Annually",SUMIFS(INDIRECT(AP$10),DetailBudgetWPs_Aleph,IF($J41 = "No Work Package", "", $J41),DetailBudgetCategory_Aleph,$I41),""))))) / AP$6 * AP$7, 0), 0)</f>
        <v>0</v>
      </c>
      <c r="AQ41" s="166">
        <f t="array" ref="AQ41">IFERROR(IF(ROW()-16&lt;NoRowsBudget, IF($J41="Profit Margin",SUM(AQ$16:AQ40)*ProfitMargin,IF($J41="VAT",SUM(AQ$16:AQ40)*VAT,IF(Budget_period="Monthly",SUMIFS(INDIRECT(AQ$8),DetailBudgetWPs_Aleph,IF($J41 = "No Work Package", "", $J41),DetailBudgetCategory_Aleph,$I41),IF(Budget_period="Quarterly",SUMIFS(INDIRECT(AQ$9),DetailBudgetWPs_Aleph,IF($J41 = "No Work Package", "", $J41),DetailBudgetCategory_Aleph,$I41),IF(Budget_period="Annually",SUMIFS(INDIRECT(AQ$10),DetailBudgetWPs_Aleph,IF($J41 = "No Work Package", "", $J41),DetailBudgetCategory_Aleph,$I41),""))))) / AQ$6 * AQ$7, 0), 0)</f>
        <v>0</v>
      </c>
      <c r="AR41" s="166">
        <f t="array" ref="AR41">IFERROR(IF(ROW()-16&lt;NoRowsBudget, IF($J41="Profit Margin",SUM(AR$16:AR40)*ProfitMargin,IF($J41="VAT",SUM(AR$16:AR40)*VAT,IF(Budget_period="Monthly",SUMIFS(INDIRECT(AR$8),DetailBudgetWPs_Aleph,IF($J41 = "No Work Package", "", $J41),DetailBudgetCategory_Aleph,$I41),IF(Budget_period="Quarterly",SUMIFS(INDIRECT(AR$9),DetailBudgetWPs_Aleph,IF($J41 = "No Work Package", "", $J41),DetailBudgetCategory_Aleph,$I41),IF(Budget_period="Annually",SUMIFS(INDIRECT(AR$10),DetailBudgetWPs_Aleph,IF($J41 = "No Work Package", "", $J41),DetailBudgetCategory_Aleph,$I41),""))))) / AR$6 * AR$7, 0), 0)</f>
        <v>0</v>
      </c>
      <c r="AS41" s="166">
        <f t="array" ref="AS41">IFERROR(IF(ROW()-16&lt;NoRowsBudget, IF($J41="Profit Margin",SUM(AS$16:AS40)*ProfitMargin,IF($J41="VAT",SUM(AS$16:AS40)*VAT,IF(Budget_period="Monthly",SUMIFS(INDIRECT(AS$8),DetailBudgetWPs_Aleph,IF($J41 = "No Work Package", "", $J41),DetailBudgetCategory_Aleph,$I41),IF(Budget_period="Quarterly",SUMIFS(INDIRECT(AS$9),DetailBudgetWPs_Aleph,IF($J41 = "No Work Package", "", $J41),DetailBudgetCategory_Aleph,$I41),IF(Budget_period="Annually",SUMIFS(INDIRECT(AS$10),DetailBudgetWPs_Aleph,IF($J41 = "No Work Package", "", $J41),DetailBudgetCategory_Aleph,$I41),""))))) / AS$6 * AS$7, 0), 0)</f>
        <v>0</v>
      </c>
      <c r="AT41" s="166">
        <f t="array" ref="AT41">IFERROR(IF(ROW()-16&lt;NoRowsBudget, IF($J41="Profit Margin",SUM(AT$16:AT40)*ProfitMargin,IF($J41="VAT",SUM(AT$16:AT40)*VAT,IF(Budget_period="Monthly",SUMIFS(INDIRECT(AT$8),DetailBudgetWPs_Aleph,IF($J41 = "No Work Package", "", $J41),DetailBudgetCategory_Aleph,$I41),IF(Budget_period="Quarterly",SUMIFS(INDIRECT(AT$9),DetailBudgetWPs_Aleph,IF($J41 = "No Work Package", "", $J41),DetailBudgetCategory_Aleph,$I41),IF(Budget_period="Annually",SUMIFS(INDIRECT(AT$10),DetailBudgetWPs_Aleph,IF($J41 = "No Work Package", "", $J41),DetailBudgetCategory_Aleph,$I41),""))))) / AT$6 * AT$7, 0), 0)</f>
        <v>0</v>
      </c>
      <c r="AU41" s="166">
        <f t="array" ref="AU41">IFERROR(IF(ROW()-16&lt;NoRowsBudget, IF($J41="Profit Margin",SUM(AU$16:AU40)*ProfitMargin,IF($J41="VAT",SUM(AU$16:AU40)*VAT,IF(Budget_period="Monthly",SUMIFS(INDIRECT(AU$8),DetailBudgetWPs_Aleph,IF($J41 = "No Work Package", "", $J41),DetailBudgetCategory_Aleph,$I41),IF(Budget_period="Quarterly",SUMIFS(INDIRECT(AU$9),DetailBudgetWPs_Aleph,IF($J41 = "No Work Package", "", $J41),DetailBudgetCategory_Aleph,$I41),IF(Budget_period="Annually",SUMIFS(INDIRECT(AU$10),DetailBudgetWPs_Aleph,IF($J41 = "No Work Package", "", $J41),DetailBudgetCategory_Aleph,$I41),""))))) / AU$6 * AU$7, 0), 0)</f>
        <v>0</v>
      </c>
      <c r="AV41" s="166">
        <f t="array" ref="AV41">IFERROR(IF(ROW()-16&lt;NoRowsBudget, IF($J41="Profit Margin",SUM(AV$16:AV40)*ProfitMargin,IF($J41="VAT",SUM(AV$16:AV40)*VAT,IF(Budget_period="Monthly",SUMIFS(INDIRECT(AV$8),DetailBudgetWPs_Aleph,IF($J41 = "No Work Package", "", $J41),DetailBudgetCategory_Aleph,$I41),IF(Budget_period="Quarterly",SUMIFS(INDIRECT(AV$9),DetailBudgetWPs_Aleph,IF($J41 = "No Work Package", "", $J41),DetailBudgetCategory_Aleph,$I41),IF(Budget_period="Annually",SUMIFS(INDIRECT(AV$10),DetailBudgetWPs_Aleph,IF($J41 = "No Work Package", "", $J41),DetailBudgetCategory_Aleph,$I41),""))))) / AV$6 * AV$7, 0), 0)</f>
        <v>0</v>
      </c>
      <c r="AW41" s="166">
        <f t="array" ref="AW41">IFERROR(IF(ROW()-16&lt;NoRowsBudget, IF($J41="Profit Margin",SUM(AW$16:AW40)*ProfitMargin,IF($J41="VAT",SUM(AW$16:AW40)*VAT,IF(Budget_period="Monthly",SUMIFS(INDIRECT(AW$8),DetailBudgetWPs_Aleph,IF($J41 = "No Work Package", "", $J41),DetailBudgetCategory_Aleph,$I41),IF(Budget_period="Quarterly",SUMIFS(INDIRECT(AW$9),DetailBudgetWPs_Aleph,IF($J41 = "No Work Package", "", $J41),DetailBudgetCategory_Aleph,$I41),IF(Budget_period="Annually",SUMIFS(INDIRECT(AW$10),DetailBudgetWPs_Aleph,IF($J41 = "No Work Package", "", $J41),DetailBudgetCategory_Aleph,$I41),""))))) / AW$6 * AW$7, 0), 0)</f>
        <v>0</v>
      </c>
      <c r="AX41" s="166">
        <f t="array" ref="AX41">IFERROR(IF(ROW()-16&lt;NoRowsBudget, IF($J41="Profit Margin",SUM(AX$16:AX40)*ProfitMargin,IF($J41="VAT",SUM(AX$16:AX40)*VAT,IF(Budget_period="Monthly",SUMIFS(INDIRECT(AX$8),DetailBudgetWPs_Aleph,IF($J41 = "No Work Package", "", $J41),DetailBudgetCategory_Aleph,$I41),IF(Budget_period="Quarterly",SUMIFS(INDIRECT(AX$9),DetailBudgetWPs_Aleph,IF($J41 = "No Work Package", "", $J41),DetailBudgetCategory_Aleph,$I41),IF(Budget_period="Annually",SUMIFS(INDIRECT(AX$10),DetailBudgetWPs_Aleph,IF($J41 = "No Work Package", "", $J41),DetailBudgetCategory_Aleph,$I41),""))))) / AX$6 * AX$7, 0), 0)</f>
        <v>0</v>
      </c>
      <c r="AY41" s="166">
        <f t="array" ref="AY41">IFERROR(IF(ROW()-16&lt;NoRowsBudget, IF($J41="Profit Margin",SUM(AY$16:AY40)*ProfitMargin,IF($J41="VAT",SUM(AY$16:AY40)*VAT,IF(Budget_period="Monthly",SUMIFS(INDIRECT(AY$8),DetailBudgetWPs_Aleph,IF($J41 = "No Work Package", "", $J41),DetailBudgetCategory_Aleph,$I41),IF(Budget_period="Quarterly",SUMIFS(INDIRECT(AY$9),DetailBudgetWPs_Aleph,IF($J41 = "No Work Package", "", $J41),DetailBudgetCategory_Aleph,$I41),IF(Budget_period="Annually",SUMIFS(INDIRECT(AY$10),DetailBudgetWPs_Aleph,IF($J41 = "No Work Package", "", $J41),DetailBudgetCategory_Aleph,$I41),""))))) / AY$6 * AY$7, 0), 0)</f>
        <v>0</v>
      </c>
      <c r="AZ41" s="166">
        <f t="array" ref="AZ41">IFERROR(IF(ROW()-16&lt;NoRowsBudget, IF($J41="Profit Margin",SUM(AZ$16:AZ40)*ProfitMargin,IF($J41="VAT",SUM(AZ$16:AZ40)*VAT,IF(Budget_period="Monthly",SUMIFS(INDIRECT(AZ$8),DetailBudgetWPs_Aleph,IF($J41 = "No Work Package", "", $J41),DetailBudgetCategory_Aleph,$I41),IF(Budget_period="Quarterly",SUMIFS(INDIRECT(AZ$9),DetailBudgetWPs_Aleph,IF($J41 = "No Work Package", "", $J41),DetailBudgetCategory_Aleph,$I41),IF(Budget_period="Annually",SUMIFS(INDIRECT(AZ$10),DetailBudgetWPs_Aleph,IF($J41 = "No Work Package", "", $J41),DetailBudgetCategory_Aleph,$I41),""))))) / AZ$6 * AZ$7, 0), 0)</f>
        <v>0</v>
      </c>
      <c r="BA41" s="166">
        <f t="array" ref="BA41">IFERROR(IF(ROW()-16&lt;NoRowsBudget, IF($J41="Profit Margin",SUM(BA$16:BA40)*ProfitMargin,IF($J41="VAT",SUM(BA$16:BA40)*VAT,IF(Budget_period="Monthly",SUMIFS(INDIRECT(BA$8),DetailBudgetWPs_Aleph,IF($J41 = "No Work Package", "", $J41),DetailBudgetCategory_Aleph,$I41),IF(Budget_period="Quarterly",SUMIFS(INDIRECT(BA$9),DetailBudgetWPs_Aleph,IF($J41 = "No Work Package", "", $J41),DetailBudgetCategory_Aleph,$I41),IF(Budget_period="Annually",SUMIFS(INDIRECT(BA$10),DetailBudgetWPs_Aleph,IF($J41 = "No Work Package", "", $J41),DetailBudgetCategory_Aleph,$I41),""))))) / BA$6 * BA$7, 0), 0)</f>
        <v>0</v>
      </c>
      <c r="BB41" s="166">
        <f t="array" ref="BB41">IFERROR(IF(ROW()-16&lt;NoRowsBudget, IF($J41="Profit Margin",SUM(BB$16:BB40)*ProfitMargin,IF($J41="VAT",SUM(BB$16:BB40)*VAT,IF(Budget_period="Monthly",SUMIFS(INDIRECT(BB$8),DetailBudgetWPs_Aleph,IF($J41 = "No Work Package", "", $J41),DetailBudgetCategory_Aleph,$I41),IF(Budget_period="Quarterly",SUMIFS(INDIRECT(BB$9),DetailBudgetWPs_Aleph,IF($J41 = "No Work Package", "", $J41),DetailBudgetCategory_Aleph,$I41),IF(Budget_period="Annually",SUMIFS(INDIRECT(BB$10),DetailBudgetWPs_Aleph,IF($J41 = "No Work Package", "", $J41),DetailBudgetCategory_Aleph,$I41),""))))) / BB$6 * BB$7, 0), 0)</f>
        <v>0</v>
      </c>
      <c r="BC41" s="166">
        <f t="array" ref="BC41">IFERROR(IF(ROW()-16&lt;NoRowsBudget, IF($J41="Profit Margin",SUM(BC$16:BC40)*ProfitMargin,IF($J41="VAT",SUM(BC$16:BC40)*VAT,IF(Budget_period="Monthly",SUMIFS(INDIRECT(BC$8),DetailBudgetWPs_Aleph,IF($J41 = "No Work Package", "", $J41),DetailBudgetCategory_Aleph,$I41),IF(Budget_period="Quarterly",SUMIFS(INDIRECT(BC$9),DetailBudgetWPs_Aleph,IF($J41 = "No Work Package", "", $J41),DetailBudgetCategory_Aleph,$I41),IF(Budget_period="Annually",SUMIFS(INDIRECT(BC$10),DetailBudgetWPs_Aleph,IF($J41 = "No Work Package", "", $J41),DetailBudgetCategory_Aleph,$I41),""))))) / BC$6 * BC$7, 0), 0)</f>
        <v>0</v>
      </c>
      <c r="BD41" s="166">
        <f t="array" ref="BD41">IFERROR(IF(ROW()-16&lt;NoRowsBudget, IF($J41="Profit Margin",SUM(BD$16:BD40)*ProfitMargin,IF($J41="VAT",SUM(BD$16:BD40)*VAT,IF(Budget_period="Monthly",SUMIFS(INDIRECT(BD$8),DetailBudgetWPs_Aleph,IF($J41 = "No Work Package", "", $J41),DetailBudgetCategory_Aleph,$I41),IF(Budget_period="Quarterly",SUMIFS(INDIRECT(BD$9),DetailBudgetWPs_Aleph,IF($J41 = "No Work Package", "", $J41),DetailBudgetCategory_Aleph,$I41),IF(Budget_period="Annually",SUMIFS(INDIRECT(BD$10),DetailBudgetWPs_Aleph,IF($J41 = "No Work Package", "", $J41),DetailBudgetCategory_Aleph,$I41),""))))) / BD$6 * BD$7, 0), 0)</f>
        <v>0</v>
      </c>
      <c r="BE41" s="166">
        <f t="array" ref="BE41">IFERROR(IF(ROW()-16&lt;NoRowsBudget, IF($J41="Profit Margin",SUM(BE$16:BE40)*ProfitMargin,IF($J41="VAT",SUM(BE$16:BE40)*VAT,IF(Budget_period="Monthly",SUMIFS(INDIRECT(BE$8),DetailBudgetWPs_Aleph,IF($J41 = "No Work Package", "", $J41),DetailBudgetCategory_Aleph,$I41),IF(Budget_period="Quarterly",SUMIFS(INDIRECT(BE$9),DetailBudgetWPs_Aleph,IF($J41 = "No Work Package", "", $J41),DetailBudgetCategory_Aleph,$I41),IF(Budget_period="Annually",SUMIFS(INDIRECT(BE$10),DetailBudgetWPs_Aleph,IF($J41 = "No Work Package", "", $J41),DetailBudgetCategory_Aleph,$I41),""))))) / BE$6 * BE$7, 0), 0)</f>
        <v>0</v>
      </c>
      <c r="BF41" s="166">
        <f t="array" ref="BF41">IFERROR(IF(ROW()-16&lt;NoRowsBudget, IF($J41="Profit Margin",SUM(BF$16:BF40)*ProfitMargin,IF($J41="VAT",SUM(BF$16:BF40)*VAT,IF(Budget_period="Monthly",SUMIFS(INDIRECT(BF$8),DetailBudgetWPs_Aleph,IF($J41 = "No Work Package", "", $J41),DetailBudgetCategory_Aleph,$I41),IF(Budget_period="Quarterly",SUMIFS(INDIRECT(BF$9),DetailBudgetWPs_Aleph,IF($J41 = "No Work Package", "", $J41),DetailBudgetCategory_Aleph,$I41),IF(Budget_period="Annually",SUMIFS(INDIRECT(BF$10),DetailBudgetWPs_Aleph,IF($J41 = "No Work Package", "", $J41),DetailBudgetCategory_Aleph,$I41),""))))) / BF$6 * BF$7, 0), 0)</f>
        <v>0</v>
      </c>
      <c r="BG41" s="166">
        <f t="array" ref="BG41">IFERROR(IF(ROW()-16&lt;NoRowsBudget, IF($J41="Profit Margin",SUM(BG$16:BG40)*ProfitMargin,IF($J41="VAT",SUM(BG$16:BG40)*VAT,IF(Budget_period="Monthly",SUMIFS(INDIRECT(BG$8),DetailBudgetWPs_Aleph,IF($J41 = "No Work Package", "", $J41),DetailBudgetCategory_Aleph,$I41),IF(Budget_period="Quarterly",SUMIFS(INDIRECT(BG$9),DetailBudgetWPs_Aleph,IF($J41 = "No Work Package", "", $J41),DetailBudgetCategory_Aleph,$I41),IF(Budget_period="Annually",SUMIFS(INDIRECT(BG$10),DetailBudgetWPs_Aleph,IF($J41 = "No Work Package", "", $J41),DetailBudgetCategory_Aleph,$I41),""))))) / BG$6 * BG$7, 0), 0)</f>
        <v>0</v>
      </c>
      <c r="BH41" s="166">
        <f t="array" ref="BH41">IFERROR(IF(ROW()-16&lt;NoRowsBudget, IF($J41="Profit Margin",SUM(BH$16:BH40)*ProfitMargin,IF($J41="VAT",SUM(BH$16:BH40)*VAT,IF(Budget_period="Monthly",SUMIFS(INDIRECT(BH$8),DetailBudgetWPs_Aleph,IF($J41 = "No Work Package", "", $J41),DetailBudgetCategory_Aleph,$I41),IF(Budget_period="Quarterly",SUMIFS(INDIRECT(BH$9),DetailBudgetWPs_Aleph,IF($J41 = "No Work Package", "", $J41),DetailBudgetCategory_Aleph,$I41),IF(Budget_period="Annually",SUMIFS(INDIRECT(BH$10),DetailBudgetWPs_Aleph,IF($J41 = "No Work Package", "", $J41),DetailBudgetCategory_Aleph,$I41),""))))) / BH$6 * BH$7, 0), 0)</f>
        <v>0</v>
      </c>
      <c r="BI41" s="166">
        <f t="array" ref="BI41">IFERROR(IF(ROW()-16&lt;NoRowsBudget, IF($J41="Profit Margin",SUM(BI$16:BI40)*ProfitMargin,IF($J41="VAT",SUM(BI$16:BI40)*VAT,IF(Budget_period="Monthly",SUMIFS(INDIRECT(BI$8),DetailBudgetWPs_Aleph,IF($J41 = "No Work Package", "", $J41),DetailBudgetCategory_Aleph,$I41),IF(Budget_period="Quarterly",SUMIFS(INDIRECT(BI$9),DetailBudgetWPs_Aleph,IF($J41 = "No Work Package", "", $J41),DetailBudgetCategory_Aleph,$I41),IF(Budget_period="Annually",SUMIFS(INDIRECT(BI$10),DetailBudgetWPs_Aleph,IF($J41 = "No Work Package", "", $J41),DetailBudgetCategory_Aleph,$I41),""))))) / BI$6 * BI$7, 0), 0)</f>
        <v>0</v>
      </c>
      <c r="BJ41" s="166">
        <f t="array" ref="BJ41">IFERROR(IF(ROW()-16&lt;NoRowsBudget, IF($J41="Profit Margin",SUM(BJ$16:BJ40)*ProfitMargin,IF($J41="VAT",SUM(BJ$16:BJ40)*VAT,IF(Budget_period="Monthly",SUMIFS(INDIRECT(BJ$8),DetailBudgetWPs_Aleph,IF($J41 = "No Work Package", "", $J41),DetailBudgetCategory_Aleph,$I41),IF(Budget_period="Quarterly",SUMIFS(INDIRECT(BJ$9),DetailBudgetWPs_Aleph,IF($J41 = "No Work Package", "", $J41),DetailBudgetCategory_Aleph,$I41),IF(Budget_period="Annually",SUMIFS(INDIRECT(BJ$10),DetailBudgetWPs_Aleph,IF($J41 = "No Work Package", "", $J41),DetailBudgetCategory_Aleph,$I41),""))))) / BJ$6 * BJ$7, 0), 0)</f>
        <v>0</v>
      </c>
      <c r="BK41" s="166">
        <f t="array" ref="BK41">IFERROR(IF(ROW()-16&lt;NoRowsBudget, IF($J41="Profit Margin",SUM(BK$16:BK40)*ProfitMargin,IF($J41="VAT",SUM(BK$16:BK40)*VAT,IF(Budget_period="Monthly",SUMIFS(INDIRECT(BK$8),DetailBudgetWPs_Aleph,IF($J41 = "No Work Package", "", $J41),DetailBudgetCategory_Aleph,$I41),IF(Budget_period="Quarterly",SUMIFS(INDIRECT(BK$9),DetailBudgetWPs_Aleph,IF($J41 = "No Work Package", "", $J41),DetailBudgetCategory_Aleph,$I41),IF(Budget_period="Annually",SUMIFS(INDIRECT(BK$10),DetailBudgetWPs_Aleph,IF($J41 = "No Work Package", "", $J41),DetailBudgetCategory_Aleph,$I41),""))))) / BK$6 * BK$7, 0), 0)</f>
        <v>0</v>
      </c>
      <c r="BL41" s="166">
        <f t="array" ref="BL41">IFERROR(IF(ROW()-16&lt;NoRowsBudget, IF($J41="Profit Margin",SUM(BL$16:BL40)*ProfitMargin,IF($J41="VAT",SUM(BL$16:BL40)*VAT,IF(Budget_period="Monthly",SUMIFS(INDIRECT(BL$8),DetailBudgetWPs_Aleph,IF($J41 = "No Work Package", "", $J41),DetailBudgetCategory_Aleph,$I41),IF(Budget_period="Quarterly",SUMIFS(INDIRECT(BL$9),DetailBudgetWPs_Aleph,IF($J41 = "No Work Package", "", $J41),DetailBudgetCategory_Aleph,$I41),IF(Budget_period="Annually",SUMIFS(INDIRECT(BL$10),DetailBudgetWPs_Aleph,IF($J41 = "No Work Package", "", $J41),DetailBudgetCategory_Aleph,$I41),""))))) / BL$6 * BL$7, 0), 0)</f>
        <v>0</v>
      </c>
      <c r="BM41" s="166">
        <f t="array" ref="BM41">IFERROR(IF(ROW()-16&lt;NoRowsBudget, IF($J41="Profit Margin",SUM(BM$16:BM40)*ProfitMargin,IF($J41="VAT",SUM(BM$16:BM40)*VAT,IF(Budget_period="Monthly",SUMIFS(INDIRECT(BM$8),DetailBudgetWPs_Aleph,IF($J41 = "No Work Package", "", $J41),DetailBudgetCategory_Aleph,$I41),IF(Budget_period="Quarterly",SUMIFS(INDIRECT(BM$9),DetailBudgetWPs_Aleph,IF($J41 = "No Work Package", "", $J41),DetailBudgetCategory_Aleph,$I41),IF(Budget_period="Annually",SUMIFS(INDIRECT(BM$10),DetailBudgetWPs_Aleph,IF($J41 = "No Work Package", "", $J41),DetailBudgetCategory_Aleph,$I41),""))))) / BM$6 * BM$7, 0), 0)</f>
        <v>0</v>
      </c>
      <c r="BN41" s="166">
        <f t="array" ref="BN41">IFERROR(IF(ROW()-16&lt;NoRowsBudget, IF($J41="Profit Margin",SUM(BN$16:BN40)*ProfitMargin,IF($J41="VAT",SUM(BN$16:BN40)*VAT,IF(Budget_period="Monthly",SUMIFS(INDIRECT(BN$8),DetailBudgetWPs_Aleph,IF($J41 = "No Work Package", "", $J41),DetailBudgetCategory_Aleph,$I41),IF(Budget_period="Quarterly",SUMIFS(INDIRECT(BN$9),DetailBudgetWPs_Aleph,IF($J41 = "No Work Package", "", $J41),DetailBudgetCategory_Aleph,$I41),IF(Budget_period="Annually",SUMIFS(INDIRECT(BN$10),DetailBudgetWPs_Aleph,IF($J41 = "No Work Package", "", $J41),DetailBudgetCategory_Aleph,$I41),""))))) / BN$6 * BN$7, 0), 0)</f>
        <v>0</v>
      </c>
      <c r="BO41" s="166">
        <f t="array" ref="BO41">IFERROR(IF(ROW()-16&lt;NoRowsBudget, IF($J41="Profit Margin",SUM(BO$16:BO40)*ProfitMargin,IF($J41="VAT",SUM(BO$16:BO40)*VAT,IF(Budget_period="Monthly",SUMIFS(INDIRECT(BO$8),DetailBudgetWPs_Aleph,IF($J41 = "No Work Package", "", $J41),DetailBudgetCategory_Aleph,$I41),IF(Budget_period="Quarterly",SUMIFS(INDIRECT(BO$9),DetailBudgetWPs_Aleph,IF($J41 = "No Work Package", "", $J41),DetailBudgetCategory_Aleph,$I41),IF(Budget_period="Annually",SUMIFS(INDIRECT(BO$10),DetailBudgetWPs_Aleph,IF($J41 = "No Work Package", "", $J41),DetailBudgetCategory_Aleph,$I41),""))))) / BO$6 * BO$7, 0), 0)</f>
        <v>0</v>
      </c>
      <c r="BP41" s="166">
        <f t="array" ref="BP41">IFERROR(IF(ROW()-16&lt;NoRowsBudget, IF($J41="Profit Margin",SUM(BP$16:BP40)*ProfitMargin,IF($J41="VAT",SUM(BP$16:BP40)*VAT,IF(Budget_period="Monthly",SUMIFS(INDIRECT(BP$8),DetailBudgetWPs_Aleph,IF($J41 = "No Work Package", "", $J41),DetailBudgetCategory_Aleph,$I41),IF(Budget_period="Quarterly",SUMIFS(INDIRECT(BP$9),DetailBudgetWPs_Aleph,IF($J41 = "No Work Package", "", $J41),DetailBudgetCategory_Aleph,$I41),IF(Budget_period="Annually",SUMIFS(INDIRECT(BP$10),DetailBudgetWPs_Aleph,IF($J41 = "No Work Package", "", $J41),DetailBudgetCategory_Aleph,$I41),""))))) / BP$6 * BP$7, 0), 0)</f>
        <v>0</v>
      </c>
      <c r="BQ41" s="166">
        <f t="array" ref="BQ41">IFERROR(IF(ROW()-16&lt;NoRowsBudget, IF($J41="Profit Margin",SUM(BQ$16:BQ40)*ProfitMargin,IF($J41="VAT",SUM(BQ$16:BQ40)*VAT,IF(Budget_period="Monthly",SUMIFS(INDIRECT(BQ$8),DetailBudgetWPs_Aleph,IF($J41 = "No Work Package", "", $J41),DetailBudgetCategory_Aleph,$I41),IF(Budget_period="Quarterly",SUMIFS(INDIRECT(BQ$9),DetailBudgetWPs_Aleph,IF($J41 = "No Work Package", "", $J41),DetailBudgetCategory_Aleph,$I41),IF(Budget_period="Annually",SUMIFS(INDIRECT(BQ$10),DetailBudgetWPs_Aleph,IF($J41 = "No Work Package", "", $J41),DetailBudgetCategory_Aleph,$I41),""))))) / BQ$6 * BQ$7, 0), 0)</f>
        <v>0</v>
      </c>
      <c r="BR41" s="166">
        <f t="array" ref="BR41">IFERROR(IF(ROW()-16&lt;NoRowsBudget, IF($J41="Profit Margin",SUM(BR$16:BR40)*ProfitMargin,IF($J41="VAT",SUM(BR$16:BR40)*VAT,IF(Budget_period="Monthly",SUMIFS(INDIRECT(BR$8),DetailBudgetWPs_Aleph,IF($J41 = "No Work Package", "", $J41),DetailBudgetCategory_Aleph,$I41),IF(Budget_period="Quarterly",SUMIFS(INDIRECT(BR$9),DetailBudgetWPs_Aleph,IF($J41 = "No Work Package", "", $J41),DetailBudgetCategory_Aleph,$I41),IF(Budget_period="Annually",SUMIFS(INDIRECT(BR$10),DetailBudgetWPs_Aleph,IF($J41 = "No Work Package", "", $J41),DetailBudgetCategory_Aleph,$I41),""))))) / BR$6 * BR$7, 0), 0)</f>
        <v>0</v>
      </c>
      <c r="BS41" s="166">
        <f t="array" ref="BS41">IFERROR(IF(ROW()-16&lt;NoRowsBudget, IF($J41="Profit Margin",SUM(BS$16:BS40)*ProfitMargin,IF($J41="VAT",SUM(BS$16:BS40)*VAT,IF(Budget_period="Monthly",SUMIFS(INDIRECT(BS$8),DetailBudgetWPs_Aleph,IF($J41 = "No Work Package", "", $J41),DetailBudgetCategory_Aleph,$I41),IF(Budget_period="Quarterly",SUMIFS(INDIRECT(BS$9),DetailBudgetWPs_Aleph,IF($J41 = "No Work Package", "", $J41),DetailBudgetCategory_Aleph,$I41),IF(Budget_period="Annually",SUMIFS(INDIRECT(BS$10),DetailBudgetWPs_Aleph,IF($J41 = "No Work Package", "", $J41),DetailBudgetCategory_Aleph,$I41),""))))) / BS$6 * BS$7, 0), 0)</f>
        <v>0</v>
      </c>
    </row>
    <row r="42" ht="15.75" customHeight="1">
      <c r="A42" s="114"/>
      <c r="B42" s="15" t="str">
        <f>IF(ROW()-16&lt;NoRowsBudget,OrgName,"")</f>
        <v/>
      </c>
      <c r="C42" s="15" t="str">
        <f>IF(ROW()-16&lt;NoRowsBudget,ProjectName,"")</f>
        <v/>
      </c>
      <c r="D42" s="15" t="str">
        <f>IF(ROW()-16&lt;NoRowsBudget,ProjectRef,"")</f>
        <v/>
      </c>
      <c r="E42" s="15" t="str">
        <f>IF(ROW()-16&lt;NoRowsBudget,ApplicationID,"")</f>
        <v/>
      </c>
      <c r="F42" s="15" t="str">
        <f>IF(ROW()-16&lt;NoRowsBudget,Version,"")</f>
        <v/>
      </c>
      <c r="G42" s="164" t="str">
        <f>IF(ROW()-16&lt;NoRowsBudget,StartDate,"")</f>
        <v/>
      </c>
      <c r="H42" s="164" t="str">
        <f>IF(ROW()-16&lt;NoRowsBudget,EndDate,"")</f>
        <v/>
      </c>
      <c r="I42" s="15" t="str">
        <f t="array" ref="I42">IF(ROW()-16&lt;(NoRowsBudget-3),INDEX(CostCategories,CEILING((ROW()-15)/NoWPs,1)),IF(ROW()-16=NoRowsBudget-3,"Overheads",IF(ROW()-16=NoRowsBudget-2,"Profit Margin",IF(ROW()-16=NoRowsBudget-1,"VAT",""))))</f>
        <v/>
      </c>
      <c r="J42" s="15" t="str">
        <f t="array" ref="J42">IF(ROW()-16&lt;NoRowsBudget-3,INDEX(WPUnique,,MOD(ROW()-16,NoWPs)+1),IF(ROW()-16=NoRowsBudget-3,"Overheads",IF(ROW()-16=NoRowsBudget-2,"Profit Margin",IF(ROW()-16=NoRowsBudget-1,"VAT",""))))</f>
        <v/>
      </c>
      <c r="K42" s="172" t="str">
        <f>IFERROR(IF(OR($J42="Indirect Cost",$J42="VAT",$J42="Profit Margin"),"",VLOOKUP(J42,'1. Basic Info'!$B$40:$C$52,2,FALSE)),BudgetExport!J42)</f>
        <v/>
      </c>
      <c r="L42" s="166">
        <f t="array" ref="L42">IFERROR(IF(ROW()-16&lt;NoRowsBudget, IF($J42="Profit Margin",SUM(L$16:L41)*ProfitMargin,IF($J42="VAT",SUM(L$16:L41)*VAT,IF(Budget_period="Monthly",SUMIFS(INDIRECT(L$8),DetailBudgetWPs_Aleph,IF($J42 = "No Work Package", "", $J42),DetailBudgetCategory_Aleph,$I42),IF(Budget_period="Quarterly",SUMIFS(INDIRECT(L$9),DetailBudgetWPs_Aleph,IF($J42 = "No Work Package", "", $J42),DetailBudgetCategory_Aleph,$I42),IF(Budget_period="Annually",SUMIFS(INDIRECT(L$10),DetailBudgetWPs_Aleph,IF($J42 = "No Work Package", "", $J42),DetailBudgetCategory_Aleph,$I42),""))))) / L$6 * L$7, 0), 0)</f>
        <v>0</v>
      </c>
      <c r="M42" s="166">
        <f t="array" ref="M42">IFERROR(IF(ROW()-16&lt;NoRowsBudget, IF($J42="Profit Margin",SUM(M$16:M41)*ProfitMargin,IF($J42="VAT",SUM(M$16:M41)*VAT,IF(Budget_period="Monthly",SUMIFS(INDIRECT(M$8),DetailBudgetWPs_Aleph,IF($J42 = "No Work Package", "", $J42),DetailBudgetCategory_Aleph,$I42),IF(Budget_period="Quarterly",SUMIFS(INDIRECT(M$9),DetailBudgetWPs_Aleph,IF($J42 = "No Work Package", "", $J42),DetailBudgetCategory_Aleph,$I42),IF(Budget_period="Annually",SUMIFS(INDIRECT(M$10),DetailBudgetWPs_Aleph,IF($J42 = "No Work Package", "", $J42),DetailBudgetCategory_Aleph,$I42),""))))) / M$6 * M$7, 0), 0)</f>
        <v>0</v>
      </c>
      <c r="N42" s="166">
        <f t="array" ref="N42">IFERROR(IF(ROW()-16&lt;NoRowsBudget, IF($J42="Profit Margin",SUM(N$16:N41)*ProfitMargin,IF($J42="VAT",SUM(N$16:N41)*VAT,IF(Budget_period="Monthly",SUMIFS(INDIRECT(N$8),DetailBudgetWPs_Aleph,IF($J42 = "No Work Package", "", $J42),DetailBudgetCategory_Aleph,$I42),IF(Budget_period="Quarterly",SUMIFS(INDIRECT(N$9),DetailBudgetWPs_Aleph,IF($J42 = "No Work Package", "", $J42),DetailBudgetCategory_Aleph,$I42),IF(Budget_period="Annually",SUMIFS(INDIRECT(N$10),DetailBudgetWPs_Aleph,IF($J42 = "No Work Package", "", $J42),DetailBudgetCategory_Aleph,$I42),""))))) / N$6 * N$7, 0), 0)</f>
        <v>0</v>
      </c>
      <c r="O42" s="166">
        <f t="array" ref="O42">IFERROR(IF(ROW()-16&lt;NoRowsBudget, IF($J42="Profit Margin",SUM(O$16:O41)*ProfitMargin,IF($J42="VAT",SUM(O$16:O41)*VAT,IF(Budget_period="Monthly",SUMIFS(INDIRECT(O$8),DetailBudgetWPs_Aleph,IF($J42 = "No Work Package", "", $J42),DetailBudgetCategory_Aleph,$I42),IF(Budget_period="Quarterly",SUMIFS(INDIRECT(O$9),DetailBudgetWPs_Aleph,IF($J42 = "No Work Package", "", $J42),DetailBudgetCategory_Aleph,$I42),IF(Budget_period="Annually",SUMIFS(INDIRECT(O$10),DetailBudgetWPs_Aleph,IF($J42 = "No Work Package", "", $J42),DetailBudgetCategory_Aleph,$I42),""))))) / O$6 * O$7, 0), 0)</f>
        <v>0</v>
      </c>
      <c r="P42" s="166">
        <f t="array" ref="P42">IFERROR(IF(ROW()-16&lt;NoRowsBudget, IF($J42="Profit Margin",SUM(P$16:P41)*ProfitMargin,IF($J42="VAT",SUM(P$16:P41)*VAT,IF(Budget_period="Monthly",SUMIFS(INDIRECT(P$8),DetailBudgetWPs_Aleph,IF($J42 = "No Work Package", "", $J42),DetailBudgetCategory_Aleph,$I42),IF(Budget_period="Quarterly",SUMIFS(INDIRECT(P$9),DetailBudgetWPs_Aleph,IF($J42 = "No Work Package", "", $J42),DetailBudgetCategory_Aleph,$I42),IF(Budget_period="Annually",SUMIFS(INDIRECT(P$10),DetailBudgetWPs_Aleph,IF($J42 = "No Work Package", "", $J42),DetailBudgetCategory_Aleph,$I42),""))))) / P$6 * P$7, 0), 0)</f>
        <v>0</v>
      </c>
      <c r="Q42" s="166">
        <f t="array" ref="Q42">IFERROR(IF(ROW()-16&lt;NoRowsBudget, IF($J42="Profit Margin",SUM(Q$16:Q41)*ProfitMargin,IF($J42="VAT",SUM(Q$16:Q41)*VAT,IF(Budget_period="Monthly",SUMIFS(INDIRECT(Q$8),DetailBudgetWPs_Aleph,IF($J42 = "No Work Package", "", $J42),DetailBudgetCategory_Aleph,$I42),IF(Budget_period="Quarterly",SUMIFS(INDIRECT(Q$9),DetailBudgetWPs_Aleph,IF($J42 = "No Work Package", "", $J42),DetailBudgetCategory_Aleph,$I42),IF(Budget_period="Annually",SUMIFS(INDIRECT(Q$10),DetailBudgetWPs_Aleph,IF($J42 = "No Work Package", "", $J42),DetailBudgetCategory_Aleph,$I42),""))))) / Q$6 * Q$7, 0), 0)</f>
        <v>0</v>
      </c>
      <c r="R42" s="166">
        <f t="array" ref="R42">IFERROR(IF(ROW()-16&lt;NoRowsBudget, IF($J42="Profit Margin",SUM(R$16:R41)*ProfitMargin,IF($J42="VAT",SUM(R$16:R41)*VAT,IF(Budget_period="Monthly",SUMIFS(INDIRECT(R$8),DetailBudgetWPs_Aleph,IF($J42 = "No Work Package", "", $J42),DetailBudgetCategory_Aleph,$I42),IF(Budget_period="Quarterly",SUMIFS(INDIRECT(R$9),DetailBudgetWPs_Aleph,IF($J42 = "No Work Package", "", $J42),DetailBudgetCategory_Aleph,$I42),IF(Budget_period="Annually",SUMIFS(INDIRECT(R$10),DetailBudgetWPs_Aleph,IF($J42 = "No Work Package", "", $J42),DetailBudgetCategory_Aleph,$I42),""))))) / R$6 * R$7, 0), 0)</f>
        <v>0</v>
      </c>
      <c r="S42" s="166">
        <f t="array" ref="S42">IFERROR(IF(ROW()-16&lt;NoRowsBudget, IF($J42="Profit Margin",SUM(S$16:S41)*ProfitMargin,IF($J42="VAT",SUM(S$16:S41)*VAT,IF(Budget_period="Monthly",SUMIFS(INDIRECT(S$8),DetailBudgetWPs_Aleph,IF($J42 = "No Work Package", "", $J42),DetailBudgetCategory_Aleph,$I42),IF(Budget_period="Quarterly",SUMIFS(INDIRECT(S$9),DetailBudgetWPs_Aleph,IF($J42 = "No Work Package", "", $J42),DetailBudgetCategory_Aleph,$I42),IF(Budget_period="Annually",SUMIFS(INDIRECT(S$10),DetailBudgetWPs_Aleph,IF($J42 = "No Work Package", "", $J42),DetailBudgetCategory_Aleph,$I42),""))))) / S$6 * S$7, 0), 0)</f>
        <v>0</v>
      </c>
      <c r="T42" s="166">
        <f t="array" ref="T42">IFERROR(IF(ROW()-16&lt;NoRowsBudget, IF($J42="Profit Margin",SUM(T$16:T41)*ProfitMargin,IF($J42="VAT",SUM(T$16:T41)*VAT,IF(Budget_period="Monthly",SUMIFS(INDIRECT(T$8),DetailBudgetWPs_Aleph,IF($J42 = "No Work Package", "", $J42),DetailBudgetCategory_Aleph,$I42),IF(Budget_period="Quarterly",SUMIFS(INDIRECT(T$9),DetailBudgetWPs_Aleph,IF($J42 = "No Work Package", "", $J42),DetailBudgetCategory_Aleph,$I42),IF(Budget_period="Annually",SUMIFS(INDIRECT(T$10),DetailBudgetWPs_Aleph,IF($J42 = "No Work Package", "", $J42),DetailBudgetCategory_Aleph,$I42),""))))) / T$6 * T$7, 0), 0)</f>
        <v>0</v>
      </c>
      <c r="U42" s="166">
        <f t="array" ref="U42">IFERROR(IF(ROW()-16&lt;NoRowsBudget, IF($J42="Profit Margin",SUM(U$16:U41)*ProfitMargin,IF($J42="VAT",SUM(U$16:U41)*VAT,IF(Budget_period="Monthly",SUMIFS(INDIRECT(U$8),DetailBudgetWPs_Aleph,IF($J42 = "No Work Package", "", $J42),DetailBudgetCategory_Aleph,$I42),IF(Budget_period="Quarterly",SUMIFS(INDIRECT(U$9),DetailBudgetWPs_Aleph,IF($J42 = "No Work Package", "", $J42),DetailBudgetCategory_Aleph,$I42),IF(Budget_period="Annually",SUMIFS(INDIRECT(U$10),DetailBudgetWPs_Aleph,IF($J42 = "No Work Package", "", $J42),DetailBudgetCategory_Aleph,$I42),""))))) / U$6 * U$7, 0), 0)</f>
        <v>0</v>
      </c>
      <c r="V42" s="166">
        <f t="array" ref="V42">IFERROR(IF(ROW()-16&lt;NoRowsBudget, IF($J42="Profit Margin",SUM(V$16:V41)*ProfitMargin,IF($J42="VAT",SUM(V$16:V41)*VAT,IF(Budget_period="Monthly",SUMIFS(INDIRECT(V$8),DetailBudgetWPs_Aleph,IF($J42 = "No Work Package", "", $J42),DetailBudgetCategory_Aleph,$I42),IF(Budget_period="Quarterly",SUMIFS(INDIRECT(V$9),DetailBudgetWPs_Aleph,IF($J42 = "No Work Package", "", $J42),DetailBudgetCategory_Aleph,$I42),IF(Budget_period="Annually",SUMIFS(INDIRECT(V$10),DetailBudgetWPs_Aleph,IF($J42 = "No Work Package", "", $J42),DetailBudgetCategory_Aleph,$I42),""))))) / V$6 * V$7, 0), 0)</f>
        <v>0</v>
      </c>
      <c r="W42" s="166">
        <f t="array" ref="W42">IFERROR(IF(ROW()-16&lt;NoRowsBudget, IF($J42="Profit Margin",SUM(W$16:W41)*ProfitMargin,IF($J42="VAT",SUM(W$16:W41)*VAT,IF(Budget_period="Monthly",SUMIFS(INDIRECT(W$8),DetailBudgetWPs_Aleph,IF($J42 = "No Work Package", "", $J42),DetailBudgetCategory_Aleph,$I42),IF(Budget_period="Quarterly",SUMIFS(INDIRECT(W$9),DetailBudgetWPs_Aleph,IF($J42 = "No Work Package", "", $J42),DetailBudgetCategory_Aleph,$I42),IF(Budget_period="Annually",SUMIFS(INDIRECT(W$10),DetailBudgetWPs_Aleph,IF($J42 = "No Work Package", "", $J42),DetailBudgetCategory_Aleph,$I42),""))))) / W$6 * W$7, 0), 0)</f>
        <v>0</v>
      </c>
      <c r="X42" s="166">
        <f t="array" ref="X42">IFERROR(IF(ROW()-16&lt;NoRowsBudget, IF($J42="Profit Margin",SUM(X$16:X41)*ProfitMargin,IF($J42="VAT",SUM(X$16:X41)*VAT,IF(Budget_period="Monthly",SUMIFS(INDIRECT(X$8),DetailBudgetWPs_Aleph,IF($J42 = "No Work Package", "", $J42),DetailBudgetCategory_Aleph,$I42),IF(Budget_period="Quarterly",SUMIFS(INDIRECT(X$9),DetailBudgetWPs_Aleph,IF($J42 = "No Work Package", "", $J42),DetailBudgetCategory_Aleph,$I42),IF(Budget_period="Annually",SUMIFS(INDIRECT(X$10),DetailBudgetWPs_Aleph,IF($J42 = "No Work Package", "", $J42),DetailBudgetCategory_Aleph,$I42),""))))) / X$6 * X$7, 0), 0)</f>
        <v>0</v>
      </c>
      <c r="Y42" s="166">
        <f t="array" ref="Y42">IFERROR(IF(ROW()-16&lt;NoRowsBudget, IF($J42="Profit Margin",SUM(Y$16:Y41)*ProfitMargin,IF($J42="VAT",SUM(Y$16:Y41)*VAT,IF(Budget_period="Monthly",SUMIFS(INDIRECT(Y$8),DetailBudgetWPs_Aleph,IF($J42 = "No Work Package", "", $J42),DetailBudgetCategory_Aleph,$I42),IF(Budget_period="Quarterly",SUMIFS(INDIRECT(Y$9),DetailBudgetWPs_Aleph,IF($J42 = "No Work Package", "", $J42),DetailBudgetCategory_Aleph,$I42),IF(Budget_period="Annually",SUMIFS(INDIRECT(Y$10),DetailBudgetWPs_Aleph,IF($J42 = "No Work Package", "", $J42),DetailBudgetCategory_Aleph,$I42),""))))) / Y$6 * Y$7, 0), 0)</f>
        <v>0</v>
      </c>
      <c r="Z42" s="166">
        <f t="array" ref="Z42">IFERROR(IF(ROW()-16&lt;NoRowsBudget, IF($J42="Profit Margin",SUM(Z$16:Z41)*ProfitMargin,IF($J42="VAT",SUM(Z$16:Z41)*VAT,IF(Budget_period="Monthly",SUMIFS(INDIRECT(Z$8),DetailBudgetWPs_Aleph,IF($J42 = "No Work Package", "", $J42),DetailBudgetCategory_Aleph,$I42),IF(Budget_period="Quarterly",SUMIFS(INDIRECT(Z$9),DetailBudgetWPs_Aleph,IF($J42 = "No Work Package", "", $J42),DetailBudgetCategory_Aleph,$I42),IF(Budget_period="Annually",SUMIFS(INDIRECT(Z$10),DetailBudgetWPs_Aleph,IF($J42 = "No Work Package", "", $J42),DetailBudgetCategory_Aleph,$I42),""))))) / Z$6 * Z$7, 0), 0)</f>
        <v>0</v>
      </c>
      <c r="AA42" s="166">
        <f t="array" ref="AA42">IFERROR(IF(ROW()-16&lt;NoRowsBudget, IF($J42="Profit Margin",SUM(AA$16:AA41)*ProfitMargin,IF($J42="VAT",SUM(AA$16:AA41)*VAT,IF(Budget_period="Monthly",SUMIFS(INDIRECT(AA$8),DetailBudgetWPs_Aleph,IF($J42 = "No Work Package", "", $J42),DetailBudgetCategory_Aleph,$I42),IF(Budget_period="Quarterly",SUMIFS(INDIRECT(AA$9),DetailBudgetWPs_Aleph,IF($J42 = "No Work Package", "", $J42),DetailBudgetCategory_Aleph,$I42),IF(Budget_period="Annually",SUMIFS(INDIRECT(AA$10),DetailBudgetWPs_Aleph,IF($J42 = "No Work Package", "", $J42),DetailBudgetCategory_Aleph,$I42),""))))) / AA$6 * AA$7, 0), 0)</f>
        <v>0</v>
      </c>
      <c r="AB42" s="166">
        <f t="array" ref="AB42">IFERROR(IF(ROW()-16&lt;NoRowsBudget, IF($J42="Profit Margin",SUM(AB$16:AB41)*ProfitMargin,IF($J42="VAT",SUM(AB$16:AB41)*VAT,IF(Budget_period="Monthly",SUMIFS(INDIRECT(AB$8),DetailBudgetWPs_Aleph,IF($J42 = "No Work Package", "", $J42),DetailBudgetCategory_Aleph,$I42),IF(Budget_period="Quarterly",SUMIFS(INDIRECT(AB$9),DetailBudgetWPs_Aleph,IF($J42 = "No Work Package", "", $J42),DetailBudgetCategory_Aleph,$I42),IF(Budget_period="Annually",SUMIFS(INDIRECT(AB$10),DetailBudgetWPs_Aleph,IF($J42 = "No Work Package", "", $J42),DetailBudgetCategory_Aleph,$I42),""))))) / AB$6 * AB$7, 0), 0)</f>
        <v>0</v>
      </c>
      <c r="AC42" s="166">
        <f t="array" ref="AC42">IFERROR(IF(ROW()-16&lt;NoRowsBudget, IF($J42="Profit Margin",SUM(AC$16:AC41)*ProfitMargin,IF($J42="VAT",SUM(AC$16:AC41)*VAT,IF(Budget_period="Monthly",SUMIFS(INDIRECT(AC$8),DetailBudgetWPs_Aleph,IF($J42 = "No Work Package", "", $J42),DetailBudgetCategory_Aleph,$I42),IF(Budget_period="Quarterly",SUMIFS(INDIRECT(AC$9),DetailBudgetWPs_Aleph,IF($J42 = "No Work Package", "", $J42),DetailBudgetCategory_Aleph,$I42),IF(Budget_period="Annually",SUMIFS(INDIRECT(AC$10),DetailBudgetWPs_Aleph,IF($J42 = "No Work Package", "", $J42),DetailBudgetCategory_Aleph,$I42),""))))) / AC$6 * AC$7, 0), 0)</f>
        <v>0</v>
      </c>
      <c r="AD42" s="166">
        <f t="array" ref="AD42">IFERROR(IF(ROW()-16&lt;NoRowsBudget, IF($J42="Profit Margin",SUM(AD$16:AD41)*ProfitMargin,IF($J42="VAT",SUM(AD$16:AD41)*VAT,IF(Budget_period="Monthly",SUMIFS(INDIRECT(AD$8),DetailBudgetWPs_Aleph,IF($J42 = "No Work Package", "", $J42),DetailBudgetCategory_Aleph,$I42),IF(Budget_period="Quarterly",SUMIFS(INDIRECT(AD$9),DetailBudgetWPs_Aleph,IF($J42 = "No Work Package", "", $J42),DetailBudgetCategory_Aleph,$I42),IF(Budget_period="Annually",SUMIFS(INDIRECT(AD$10),DetailBudgetWPs_Aleph,IF($J42 = "No Work Package", "", $J42),DetailBudgetCategory_Aleph,$I42),""))))) / AD$6 * AD$7, 0), 0)</f>
        <v>0</v>
      </c>
      <c r="AE42" s="166">
        <f t="array" ref="AE42">IFERROR(IF(ROW()-16&lt;NoRowsBudget, IF($J42="Profit Margin",SUM(AE$16:AE41)*ProfitMargin,IF($J42="VAT",SUM(AE$16:AE41)*VAT,IF(Budget_period="Monthly",SUMIFS(INDIRECT(AE$8),DetailBudgetWPs_Aleph,IF($J42 = "No Work Package", "", $J42),DetailBudgetCategory_Aleph,$I42),IF(Budget_period="Quarterly",SUMIFS(INDIRECT(AE$9),DetailBudgetWPs_Aleph,IF($J42 = "No Work Package", "", $J42),DetailBudgetCategory_Aleph,$I42),IF(Budget_period="Annually",SUMIFS(INDIRECT(AE$10),DetailBudgetWPs_Aleph,IF($J42 = "No Work Package", "", $J42),DetailBudgetCategory_Aleph,$I42),""))))) / AE$6 * AE$7, 0), 0)</f>
        <v>0</v>
      </c>
      <c r="AF42" s="166">
        <f t="array" ref="AF42">IFERROR(IF(ROW()-16&lt;NoRowsBudget, IF($J42="Profit Margin",SUM(AF$16:AF41)*ProfitMargin,IF($J42="VAT",SUM(AF$16:AF41)*VAT,IF(Budget_period="Monthly",SUMIFS(INDIRECT(AF$8),DetailBudgetWPs_Aleph,IF($J42 = "No Work Package", "", $J42),DetailBudgetCategory_Aleph,$I42),IF(Budget_period="Quarterly",SUMIFS(INDIRECT(AF$9),DetailBudgetWPs_Aleph,IF($J42 = "No Work Package", "", $J42),DetailBudgetCategory_Aleph,$I42),IF(Budget_period="Annually",SUMIFS(INDIRECT(AF$10),DetailBudgetWPs_Aleph,IF($J42 = "No Work Package", "", $J42),DetailBudgetCategory_Aleph,$I42),""))))) / AF$6 * AF$7, 0), 0)</f>
        <v>0</v>
      </c>
      <c r="AG42" s="166">
        <f t="array" ref="AG42">IFERROR(IF(ROW()-16&lt;NoRowsBudget, IF($J42="Profit Margin",SUM(AG$16:AG41)*ProfitMargin,IF($J42="VAT",SUM(AG$16:AG41)*VAT,IF(Budget_period="Monthly",SUMIFS(INDIRECT(AG$8),DetailBudgetWPs_Aleph,IF($J42 = "No Work Package", "", $J42),DetailBudgetCategory_Aleph,$I42),IF(Budget_period="Quarterly",SUMIFS(INDIRECT(AG$9),DetailBudgetWPs_Aleph,IF($J42 = "No Work Package", "", $J42),DetailBudgetCategory_Aleph,$I42),IF(Budget_period="Annually",SUMIFS(INDIRECT(AG$10),DetailBudgetWPs_Aleph,IF($J42 = "No Work Package", "", $J42),DetailBudgetCategory_Aleph,$I42),""))))) / AG$6 * AG$7, 0), 0)</f>
        <v>0</v>
      </c>
      <c r="AH42" s="166">
        <f t="array" ref="AH42">IFERROR(IF(ROW()-16&lt;NoRowsBudget, IF($J42="Profit Margin",SUM(AH$16:AH41)*ProfitMargin,IF($J42="VAT",SUM(AH$16:AH41)*VAT,IF(Budget_period="Monthly",SUMIFS(INDIRECT(AH$8),DetailBudgetWPs_Aleph,IF($J42 = "No Work Package", "", $J42),DetailBudgetCategory_Aleph,$I42),IF(Budget_period="Quarterly",SUMIFS(INDIRECT(AH$9),DetailBudgetWPs_Aleph,IF($J42 = "No Work Package", "", $J42),DetailBudgetCategory_Aleph,$I42),IF(Budget_period="Annually",SUMIFS(INDIRECT(AH$10),DetailBudgetWPs_Aleph,IF($J42 = "No Work Package", "", $J42),DetailBudgetCategory_Aleph,$I42),""))))) / AH$6 * AH$7, 0), 0)</f>
        <v>0</v>
      </c>
      <c r="AI42" s="166">
        <f t="array" ref="AI42">IFERROR(IF(ROW()-16&lt;NoRowsBudget, IF($J42="Profit Margin",SUM(AI$16:AI41)*ProfitMargin,IF($J42="VAT",SUM(AI$16:AI41)*VAT,IF(Budget_period="Monthly",SUMIFS(INDIRECT(AI$8),DetailBudgetWPs_Aleph,IF($J42 = "No Work Package", "", $J42),DetailBudgetCategory_Aleph,$I42),IF(Budget_period="Quarterly",SUMIFS(INDIRECT(AI$9),DetailBudgetWPs_Aleph,IF($J42 = "No Work Package", "", $J42),DetailBudgetCategory_Aleph,$I42),IF(Budget_period="Annually",SUMIFS(INDIRECT(AI$10),DetailBudgetWPs_Aleph,IF($J42 = "No Work Package", "", $J42),DetailBudgetCategory_Aleph,$I42),""))))) / AI$6 * AI$7, 0), 0)</f>
        <v>0</v>
      </c>
      <c r="AJ42" s="166">
        <f t="array" ref="AJ42">IFERROR(IF(ROW()-16&lt;NoRowsBudget, IF($J42="Profit Margin",SUM(AJ$16:AJ41)*ProfitMargin,IF($J42="VAT",SUM(AJ$16:AJ41)*VAT,IF(Budget_period="Monthly",SUMIFS(INDIRECT(AJ$8),DetailBudgetWPs_Aleph,IF($J42 = "No Work Package", "", $J42),DetailBudgetCategory_Aleph,$I42),IF(Budget_period="Quarterly",SUMIFS(INDIRECT(AJ$9),DetailBudgetWPs_Aleph,IF($J42 = "No Work Package", "", $J42),DetailBudgetCategory_Aleph,$I42),IF(Budget_period="Annually",SUMIFS(INDIRECT(AJ$10),DetailBudgetWPs_Aleph,IF($J42 = "No Work Package", "", $J42),DetailBudgetCategory_Aleph,$I42),""))))) / AJ$6 * AJ$7, 0), 0)</f>
        <v>0</v>
      </c>
      <c r="AK42" s="166">
        <f t="array" ref="AK42">IFERROR(IF(ROW()-16&lt;NoRowsBudget, IF($J42="Profit Margin",SUM(AK$16:AK41)*ProfitMargin,IF($J42="VAT",SUM(AK$16:AK41)*VAT,IF(Budget_period="Monthly",SUMIFS(INDIRECT(AK$8),DetailBudgetWPs_Aleph,IF($J42 = "No Work Package", "", $J42),DetailBudgetCategory_Aleph,$I42),IF(Budget_period="Quarterly",SUMIFS(INDIRECT(AK$9),DetailBudgetWPs_Aleph,IF($J42 = "No Work Package", "", $J42),DetailBudgetCategory_Aleph,$I42),IF(Budget_period="Annually",SUMIFS(INDIRECT(AK$10),DetailBudgetWPs_Aleph,IF($J42 = "No Work Package", "", $J42),DetailBudgetCategory_Aleph,$I42),""))))) / AK$6 * AK$7, 0), 0)</f>
        <v>0</v>
      </c>
      <c r="AL42" s="166">
        <f t="array" ref="AL42">IFERROR(IF(ROW()-16&lt;NoRowsBudget, IF($J42="Profit Margin",SUM(AL$16:AL41)*ProfitMargin,IF($J42="VAT",SUM(AL$16:AL41)*VAT,IF(Budget_period="Monthly",SUMIFS(INDIRECT(AL$8),DetailBudgetWPs_Aleph,IF($J42 = "No Work Package", "", $J42),DetailBudgetCategory_Aleph,$I42),IF(Budget_period="Quarterly",SUMIFS(INDIRECT(AL$9),DetailBudgetWPs_Aleph,IF($J42 = "No Work Package", "", $J42),DetailBudgetCategory_Aleph,$I42),IF(Budget_period="Annually",SUMIFS(INDIRECT(AL$10),DetailBudgetWPs_Aleph,IF($J42 = "No Work Package", "", $J42),DetailBudgetCategory_Aleph,$I42),""))))) / AL$6 * AL$7, 0), 0)</f>
        <v>0</v>
      </c>
      <c r="AM42" s="166">
        <f t="array" ref="AM42">IFERROR(IF(ROW()-16&lt;NoRowsBudget, IF($J42="Profit Margin",SUM(AM$16:AM41)*ProfitMargin,IF($J42="VAT",SUM(AM$16:AM41)*VAT,IF(Budget_period="Monthly",SUMIFS(INDIRECT(AM$8),DetailBudgetWPs_Aleph,IF($J42 = "No Work Package", "", $J42),DetailBudgetCategory_Aleph,$I42),IF(Budget_period="Quarterly",SUMIFS(INDIRECT(AM$9),DetailBudgetWPs_Aleph,IF($J42 = "No Work Package", "", $J42),DetailBudgetCategory_Aleph,$I42),IF(Budget_period="Annually",SUMIFS(INDIRECT(AM$10),DetailBudgetWPs_Aleph,IF($J42 = "No Work Package", "", $J42),DetailBudgetCategory_Aleph,$I42),""))))) / AM$6 * AM$7, 0), 0)</f>
        <v>0</v>
      </c>
      <c r="AN42" s="166">
        <f t="array" ref="AN42">IFERROR(IF(ROW()-16&lt;NoRowsBudget, IF($J42="Profit Margin",SUM(AN$16:AN41)*ProfitMargin,IF($J42="VAT",SUM(AN$16:AN41)*VAT,IF(Budget_period="Monthly",SUMIFS(INDIRECT(AN$8),DetailBudgetWPs_Aleph,IF($J42 = "No Work Package", "", $J42),DetailBudgetCategory_Aleph,$I42),IF(Budget_period="Quarterly",SUMIFS(INDIRECT(AN$9),DetailBudgetWPs_Aleph,IF($J42 = "No Work Package", "", $J42),DetailBudgetCategory_Aleph,$I42),IF(Budget_period="Annually",SUMIFS(INDIRECT(AN$10),DetailBudgetWPs_Aleph,IF($J42 = "No Work Package", "", $J42),DetailBudgetCategory_Aleph,$I42),""))))) / AN$6 * AN$7, 0), 0)</f>
        <v>0</v>
      </c>
      <c r="AO42" s="166">
        <f t="array" ref="AO42">IFERROR(IF(ROW()-16&lt;NoRowsBudget, IF($J42="Profit Margin",SUM(AO$16:AO41)*ProfitMargin,IF($J42="VAT",SUM(AO$16:AO41)*VAT,IF(Budget_period="Monthly",SUMIFS(INDIRECT(AO$8),DetailBudgetWPs_Aleph,IF($J42 = "No Work Package", "", $J42),DetailBudgetCategory_Aleph,$I42),IF(Budget_period="Quarterly",SUMIFS(INDIRECT(AO$9),DetailBudgetWPs_Aleph,IF($J42 = "No Work Package", "", $J42),DetailBudgetCategory_Aleph,$I42),IF(Budget_period="Annually",SUMIFS(INDIRECT(AO$10),DetailBudgetWPs_Aleph,IF($J42 = "No Work Package", "", $J42),DetailBudgetCategory_Aleph,$I42),""))))) / AO$6 * AO$7, 0), 0)</f>
        <v>0</v>
      </c>
      <c r="AP42" s="166">
        <f t="array" ref="AP42">IFERROR(IF(ROW()-16&lt;NoRowsBudget, IF($J42="Profit Margin",SUM(AP$16:AP41)*ProfitMargin,IF($J42="VAT",SUM(AP$16:AP41)*VAT,IF(Budget_period="Monthly",SUMIFS(INDIRECT(AP$8),DetailBudgetWPs_Aleph,IF($J42 = "No Work Package", "", $J42),DetailBudgetCategory_Aleph,$I42),IF(Budget_period="Quarterly",SUMIFS(INDIRECT(AP$9),DetailBudgetWPs_Aleph,IF($J42 = "No Work Package", "", $J42),DetailBudgetCategory_Aleph,$I42),IF(Budget_period="Annually",SUMIFS(INDIRECT(AP$10),DetailBudgetWPs_Aleph,IF($J42 = "No Work Package", "", $J42),DetailBudgetCategory_Aleph,$I42),""))))) / AP$6 * AP$7, 0), 0)</f>
        <v>0</v>
      </c>
      <c r="AQ42" s="166">
        <f t="array" ref="AQ42">IFERROR(IF(ROW()-16&lt;NoRowsBudget, IF($J42="Profit Margin",SUM(AQ$16:AQ41)*ProfitMargin,IF($J42="VAT",SUM(AQ$16:AQ41)*VAT,IF(Budget_period="Monthly",SUMIFS(INDIRECT(AQ$8),DetailBudgetWPs_Aleph,IF($J42 = "No Work Package", "", $J42),DetailBudgetCategory_Aleph,$I42),IF(Budget_period="Quarterly",SUMIFS(INDIRECT(AQ$9),DetailBudgetWPs_Aleph,IF($J42 = "No Work Package", "", $J42),DetailBudgetCategory_Aleph,$I42),IF(Budget_period="Annually",SUMIFS(INDIRECT(AQ$10),DetailBudgetWPs_Aleph,IF($J42 = "No Work Package", "", $J42),DetailBudgetCategory_Aleph,$I42),""))))) / AQ$6 * AQ$7, 0), 0)</f>
        <v>0</v>
      </c>
      <c r="AR42" s="166">
        <f t="array" ref="AR42">IFERROR(IF(ROW()-16&lt;NoRowsBudget, IF($J42="Profit Margin",SUM(AR$16:AR41)*ProfitMargin,IF($J42="VAT",SUM(AR$16:AR41)*VAT,IF(Budget_period="Monthly",SUMIFS(INDIRECT(AR$8),DetailBudgetWPs_Aleph,IF($J42 = "No Work Package", "", $J42),DetailBudgetCategory_Aleph,$I42),IF(Budget_period="Quarterly",SUMIFS(INDIRECT(AR$9),DetailBudgetWPs_Aleph,IF($J42 = "No Work Package", "", $J42),DetailBudgetCategory_Aleph,$I42),IF(Budget_period="Annually",SUMIFS(INDIRECT(AR$10),DetailBudgetWPs_Aleph,IF($J42 = "No Work Package", "", $J42),DetailBudgetCategory_Aleph,$I42),""))))) / AR$6 * AR$7, 0), 0)</f>
        <v>0</v>
      </c>
      <c r="AS42" s="166">
        <f t="array" ref="AS42">IFERROR(IF(ROW()-16&lt;NoRowsBudget, IF($J42="Profit Margin",SUM(AS$16:AS41)*ProfitMargin,IF($J42="VAT",SUM(AS$16:AS41)*VAT,IF(Budget_period="Monthly",SUMIFS(INDIRECT(AS$8),DetailBudgetWPs_Aleph,IF($J42 = "No Work Package", "", $J42),DetailBudgetCategory_Aleph,$I42),IF(Budget_period="Quarterly",SUMIFS(INDIRECT(AS$9),DetailBudgetWPs_Aleph,IF($J42 = "No Work Package", "", $J42),DetailBudgetCategory_Aleph,$I42),IF(Budget_period="Annually",SUMIFS(INDIRECT(AS$10),DetailBudgetWPs_Aleph,IF($J42 = "No Work Package", "", $J42),DetailBudgetCategory_Aleph,$I42),""))))) / AS$6 * AS$7, 0), 0)</f>
        <v>0</v>
      </c>
      <c r="AT42" s="166">
        <f t="array" ref="AT42">IFERROR(IF(ROW()-16&lt;NoRowsBudget, IF($J42="Profit Margin",SUM(AT$16:AT41)*ProfitMargin,IF($J42="VAT",SUM(AT$16:AT41)*VAT,IF(Budget_period="Monthly",SUMIFS(INDIRECT(AT$8),DetailBudgetWPs_Aleph,IF($J42 = "No Work Package", "", $J42),DetailBudgetCategory_Aleph,$I42),IF(Budget_period="Quarterly",SUMIFS(INDIRECT(AT$9),DetailBudgetWPs_Aleph,IF($J42 = "No Work Package", "", $J42),DetailBudgetCategory_Aleph,$I42),IF(Budget_period="Annually",SUMIFS(INDIRECT(AT$10),DetailBudgetWPs_Aleph,IF($J42 = "No Work Package", "", $J42),DetailBudgetCategory_Aleph,$I42),""))))) / AT$6 * AT$7, 0), 0)</f>
        <v>0</v>
      </c>
      <c r="AU42" s="166">
        <f t="array" ref="AU42">IFERROR(IF(ROW()-16&lt;NoRowsBudget, IF($J42="Profit Margin",SUM(AU$16:AU41)*ProfitMargin,IF($J42="VAT",SUM(AU$16:AU41)*VAT,IF(Budget_period="Monthly",SUMIFS(INDIRECT(AU$8),DetailBudgetWPs_Aleph,IF($J42 = "No Work Package", "", $J42),DetailBudgetCategory_Aleph,$I42),IF(Budget_period="Quarterly",SUMIFS(INDIRECT(AU$9),DetailBudgetWPs_Aleph,IF($J42 = "No Work Package", "", $J42),DetailBudgetCategory_Aleph,$I42),IF(Budget_period="Annually",SUMIFS(INDIRECT(AU$10),DetailBudgetWPs_Aleph,IF($J42 = "No Work Package", "", $J42),DetailBudgetCategory_Aleph,$I42),""))))) / AU$6 * AU$7, 0), 0)</f>
        <v>0</v>
      </c>
      <c r="AV42" s="166">
        <f t="array" ref="AV42">IFERROR(IF(ROW()-16&lt;NoRowsBudget, IF($J42="Profit Margin",SUM(AV$16:AV41)*ProfitMargin,IF($J42="VAT",SUM(AV$16:AV41)*VAT,IF(Budget_period="Monthly",SUMIFS(INDIRECT(AV$8),DetailBudgetWPs_Aleph,IF($J42 = "No Work Package", "", $J42),DetailBudgetCategory_Aleph,$I42),IF(Budget_period="Quarterly",SUMIFS(INDIRECT(AV$9),DetailBudgetWPs_Aleph,IF($J42 = "No Work Package", "", $J42),DetailBudgetCategory_Aleph,$I42),IF(Budget_period="Annually",SUMIFS(INDIRECT(AV$10),DetailBudgetWPs_Aleph,IF($J42 = "No Work Package", "", $J42),DetailBudgetCategory_Aleph,$I42),""))))) / AV$6 * AV$7, 0), 0)</f>
        <v>0</v>
      </c>
      <c r="AW42" s="166">
        <f t="array" ref="AW42">IFERROR(IF(ROW()-16&lt;NoRowsBudget, IF($J42="Profit Margin",SUM(AW$16:AW41)*ProfitMargin,IF($J42="VAT",SUM(AW$16:AW41)*VAT,IF(Budget_period="Monthly",SUMIFS(INDIRECT(AW$8),DetailBudgetWPs_Aleph,IF($J42 = "No Work Package", "", $J42),DetailBudgetCategory_Aleph,$I42),IF(Budget_period="Quarterly",SUMIFS(INDIRECT(AW$9),DetailBudgetWPs_Aleph,IF($J42 = "No Work Package", "", $J42),DetailBudgetCategory_Aleph,$I42),IF(Budget_period="Annually",SUMIFS(INDIRECT(AW$10),DetailBudgetWPs_Aleph,IF($J42 = "No Work Package", "", $J42),DetailBudgetCategory_Aleph,$I42),""))))) / AW$6 * AW$7, 0), 0)</f>
        <v>0</v>
      </c>
      <c r="AX42" s="166">
        <f t="array" ref="AX42">IFERROR(IF(ROW()-16&lt;NoRowsBudget, IF($J42="Profit Margin",SUM(AX$16:AX41)*ProfitMargin,IF($J42="VAT",SUM(AX$16:AX41)*VAT,IF(Budget_period="Monthly",SUMIFS(INDIRECT(AX$8),DetailBudgetWPs_Aleph,IF($J42 = "No Work Package", "", $J42),DetailBudgetCategory_Aleph,$I42),IF(Budget_period="Quarterly",SUMIFS(INDIRECT(AX$9),DetailBudgetWPs_Aleph,IF($J42 = "No Work Package", "", $J42),DetailBudgetCategory_Aleph,$I42),IF(Budget_period="Annually",SUMIFS(INDIRECT(AX$10),DetailBudgetWPs_Aleph,IF($J42 = "No Work Package", "", $J42),DetailBudgetCategory_Aleph,$I42),""))))) / AX$6 * AX$7, 0), 0)</f>
        <v>0</v>
      </c>
      <c r="AY42" s="166">
        <f t="array" ref="AY42">IFERROR(IF(ROW()-16&lt;NoRowsBudget, IF($J42="Profit Margin",SUM(AY$16:AY41)*ProfitMargin,IF($J42="VAT",SUM(AY$16:AY41)*VAT,IF(Budget_period="Monthly",SUMIFS(INDIRECT(AY$8),DetailBudgetWPs_Aleph,IF($J42 = "No Work Package", "", $J42),DetailBudgetCategory_Aleph,$I42),IF(Budget_period="Quarterly",SUMIFS(INDIRECT(AY$9),DetailBudgetWPs_Aleph,IF($J42 = "No Work Package", "", $J42),DetailBudgetCategory_Aleph,$I42),IF(Budget_period="Annually",SUMIFS(INDIRECT(AY$10),DetailBudgetWPs_Aleph,IF($J42 = "No Work Package", "", $J42),DetailBudgetCategory_Aleph,$I42),""))))) / AY$6 * AY$7, 0), 0)</f>
        <v>0</v>
      </c>
      <c r="AZ42" s="166">
        <f t="array" ref="AZ42">IFERROR(IF(ROW()-16&lt;NoRowsBudget, IF($J42="Profit Margin",SUM(AZ$16:AZ41)*ProfitMargin,IF($J42="VAT",SUM(AZ$16:AZ41)*VAT,IF(Budget_period="Monthly",SUMIFS(INDIRECT(AZ$8),DetailBudgetWPs_Aleph,IF($J42 = "No Work Package", "", $J42),DetailBudgetCategory_Aleph,$I42),IF(Budget_period="Quarterly",SUMIFS(INDIRECT(AZ$9),DetailBudgetWPs_Aleph,IF($J42 = "No Work Package", "", $J42),DetailBudgetCategory_Aleph,$I42),IF(Budget_period="Annually",SUMIFS(INDIRECT(AZ$10),DetailBudgetWPs_Aleph,IF($J42 = "No Work Package", "", $J42),DetailBudgetCategory_Aleph,$I42),""))))) / AZ$6 * AZ$7, 0), 0)</f>
        <v>0</v>
      </c>
      <c r="BA42" s="166">
        <f t="array" ref="BA42">IFERROR(IF(ROW()-16&lt;NoRowsBudget, IF($J42="Profit Margin",SUM(BA$16:BA41)*ProfitMargin,IF($J42="VAT",SUM(BA$16:BA41)*VAT,IF(Budget_period="Monthly",SUMIFS(INDIRECT(BA$8),DetailBudgetWPs_Aleph,IF($J42 = "No Work Package", "", $J42),DetailBudgetCategory_Aleph,$I42),IF(Budget_period="Quarterly",SUMIFS(INDIRECT(BA$9),DetailBudgetWPs_Aleph,IF($J42 = "No Work Package", "", $J42),DetailBudgetCategory_Aleph,$I42),IF(Budget_period="Annually",SUMIFS(INDIRECT(BA$10),DetailBudgetWPs_Aleph,IF($J42 = "No Work Package", "", $J42),DetailBudgetCategory_Aleph,$I42),""))))) / BA$6 * BA$7, 0), 0)</f>
        <v>0</v>
      </c>
      <c r="BB42" s="166">
        <f t="array" ref="BB42">IFERROR(IF(ROW()-16&lt;NoRowsBudget, IF($J42="Profit Margin",SUM(BB$16:BB41)*ProfitMargin,IF($J42="VAT",SUM(BB$16:BB41)*VAT,IF(Budget_period="Monthly",SUMIFS(INDIRECT(BB$8),DetailBudgetWPs_Aleph,IF($J42 = "No Work Package", "", $J42),DetailBudgetCategory_Aleph,$I42),IF(Budget_period="Quarterly",SUMIFS(INDIRECT(BB$9),DetailBudgetWPs_Aleph,IF($J42 = "No Work Package", "", $J42),DetailBudgetCategory_Aleph,$I42),IF(Budget_period="Annually",SUMIFS(INDIRECT(BB$10),DetailBudgetWPs_Aleph,IF($J42 = "No Work Package", "", $J42),DetailBudgetCategory_Aleph,$I42),""))))) / BB$6 * BB$7, 0), 0)</f>
        <v>0</v>
      </c>
      <c r="BC42" s="166">
        <f t="array" ref="BC42">IFERROR(IF(ROW()-16&lt;NoRowsBudget, IF($J42="Profit Margin",SUM(BC$16:BC41)*ProfitMargin,IF($J42="VAT",SUM(BC$16:BC41)*VAT,IF(Budget_period="Monthly",SUMIFS(INDIRECT(BC$8),DetailBudgetWPs_Aleph,IF($J42 = "No Work Package", "", $J42),DetailBudgetCategory_Aleph,$I42),IF(Budget_period="Quarterly",SUMIFS(INDIRECT(BC$9),DetailBudgetWPs_Aleph,IF($J42 = "No Work Package", "", $J42),DetailBudgetCategory_Aleph,$I42),IF(Budget_period="Annually",SUMIFS(INDIRECT(BC$10),DetailBudgetWPs_Aleph,IF($J42 = "No Work Package", "", $J42),DetailBudgetCategory_Aleph,$I42),""))))) / BC$6 * BC$7, 0), 0)</f>
        <v>0</v>
      </c>
      <c r="BD42" s="166">
        <f t="array" ref="BD42">IFERROR(IF(ROW()-16&lt;NoRowsBudget, IF($J42="Profit Margin",SUM(BD$16:BD41)*ProfitMargin,IF($J42="VAT",SUM(BD$16:BD41)*VAT,IF(Budget_period="Monthly",SUMIFS(INDIRECT(BD$8),DetailBudgetWPs_Aleph,IF($J42 = "No Work Package", "", $J42),DetailBudgetCategory_Aleph,$I42),IF(Budget_period="Quarterly",SUMIFS(INDIRECT(BD$9),DetailBudgetWPs_Aleph,IF($J42 = "No Work Package", "", $J42),DetailBudgetCategory_Aleph,$I42),IF(Budget_period="Annually",SUMIFS(INDIRECT(BD$10),DetailBudgetWPs_Aleph,IF($J42 = "No Work Package", "", $J42),DetailBudgetCategory_Aleph,$I42),""))))) / BD$6 * BD$7, 0), 0)</f>
        <v>0</v>
      </c>
      <c r="BE42" s="166">
        <f t="array" ref="BE42">IFERROR(IF(ROW()-16&lt;NoRowsBudget, IF($J42="Profit Margin",SUM(BE$16:BE41)*ProfitMargin,IF($J42="VAT",SUM(BE$16:BE41)*VAT,IF(Budget_period="Monthly",SUMIFS(INDIRECT(BE$8),DetailBudgetWPs_Aleph,IF($J42 = "No Work Package", "", $J42),DetailBudgetCategory_Aleph,$I42),IF(Budget_period="Quarterly",SUMIFS(INDIRECT(BE$9),DetailBudgetWPs_Aleph,IF($J42 = "No Work Package", "", $J42),DetailBudgetCategory_Aleph,$I42),IF(Budget_period="Annually",SUMIFS(INDIRECT(BE$10),DetailBudgetWPs_Aleph,IF($J42 = "No Work Package", "", $J42),DetailBudgetCategory_Aleph,$I42),""))))) / BE$6 * BE$7, 0), 0)</f>
        <v>0</v>
      </c>
      <c r="BF42" s="166">
        <f t="array" ref="BF42">IFERROR(IF(ROW()-16&lt;NoRowsBudget, IF($J42="Profit Margin",SUM(BF$16:BF41)*ProfitMargin,IF($J42="VAT",SUM(BF$16:BF41)*VAT,IF(Budget_period="Monthly",SUMIFS(INDIRECT(BF$8),DetailBudgetWPs_Aleph,IF($J42 = "No Work Package", "", $J42),DetailBudgetCategory_Aleph,$I42),IF(Budget_period="Quarterly",SUMIFS(INDIRECT(BF$9),DetailBudgetWPs_Aleph,IF($J42 = "No Work Package", "", $J42),DetailBudgetCategory_Aleph,$I42),IF(Budget_period="Annually",SUMIFS(INDIRECT(BF$10),DetailBudgetWPs_Aleph,IF($J42 = "No Work Package", "", $J42),DetailBudgetCategory_Aleph,$I42),""))))) / BF$6 * BF$7, 0), 0)</f>
        <v>0</v>
      </c>
      <c r="BG42" s="166">
        <f t="array" ref="BG42">IFERROR(IF(ROW()-16&lt;NoRowsBudget, IF($J42="Profit Margin",SUM(BG$16:BG41)*ProfitMargin,IF($J42="VAT",SUM(BG$16:BG41)*VAT,IF(Budget_period="Monthly",SUMIFS(INDIRECT(BG$8),DetailBudgetWPs_Aleph,IF($J42 = "No Work Package", "", $J42),DetailBudgetCategory_Aleph,$I42),IF(Budget_period="Quarterly",SUMIFS(INDIRECT(BG$9),DetailBudgetWPs_Aleph,IF($J42 = "No Work Package", "", $J42),DetailBudgetCategory_Aleph,$I42),IF(Budget_period="Annually",SUMIFS(INDIRECT(BG$10),DetailBudgetWPs_Aleph,IF($J42 = "No Work Package", "", $J42),DetailBudgetCategory_Aleph,$I42),""))))) / BG$6 * BG$7, 0), 0)</f>
        <v>0</v>
      </c>
      <c r="BH42" s="166">
        <f t="array" ref="BH42">IFERROR(IF(ROW()-16&lt;NoRowsBudget, IF($J42="Profit Margin",SUM(BH$16:BH41)*ProfitMargin,IF($J42="VAT",SUM(BH$16:BH41)*VAT,IF(Budget_period="Monthly",SUMIFS(INDIRECT(BH$8),DetailBudgetWPs_Aleph,IF($J42 = "No Work Package", "", $J42),DetailBudgetCategory_Aleph,$I42),IF(Budget_period="Quarterly",SUMIFS(INDIRECT(BH$9),DetailBudgetWPs_Aleph,IF($J42 = "No Work Package", "", $J42),DetailBudgetCategory_Aleph,$I42),IF(Budget_period="Annually",SUMIFS(INDIRECT(BH$10),DetailBudgetWPs_Aleph,IF($J42 = "No Work Package", "", $J42),DetailBudgetCategory_Aleph,$I42),""))))) / BH$6 * BH$7, 0), 0)</f>
        <v>0</v>
      </c>
      <c r="BI42" s="166">
        <f t="array" ref="BI42">IFERROR(IF(ROW()-16&lt;NoRowsBudget, IF($J42="Profit Margin",SUM(BI$16:BI41)*ProfitMargin,IF($J42="VAT",SUM(BI$16:BI41)*VAT,IF(Budget_period="Monthly",SUMIFS(INDIRECT(BI$8),DetailBudgetWPs_Aleph,IF($J42 = "No Work Package", "", $J42),DetailBudgetCategory_Aleph,$I42),IF(Budget_period="Quarterly",SUMIFS(INDIRECT(BI$9),DetailBudgetWPs_Aleph,IF($J42 = "No Work Package", "", $J42),DetailBudgetCategory_Aleph,$I42),IF(Budget_period="Annually",SUMIFS(INDIRECT(BI$10),DetailBudgetWPs_Aleph,IF($J42 = "No Work Package", "", $J42),DetailBudgetCategory_Aleph,$I42),""))))) / BI$6 * BI$7, 0), 0)</f>
        <v>0</v>
      </c>
      <c r="BJ42" s="166">
        <f t="array" ref="BJ42">IFERROR(IF(ROW()-16&lt;NoRowsBudget, IF($J42="Profit Margin",SUM(BJ$16:BJ41)*ProfitMargin,IF($J42="VAT",SUM(BJ$16:BJ41)*VAT,IF(Budget_period="Monthly",SUMIFS(INDIRECT(BJ$8),DetailBudgetWPs_Aleph,IF($J42 = "No Work Package", "", $J42),DetailBudgetCategory_Aleph,$I42),IF(Budget_period="Quarterly",SUMIFS(INDIRECT(BJ$9),DetailBudgetWPs_Aleph,IF($J42 = "No Work Package", "", $J42),DetailBudgetCategory_Aleph,$I42),IF(Budget_period="Annually",SUMIFS(INDIRECT(BJ$10),DetailBudgetWPs_Aleph,IF($J42 = "No Work Package", "", $J42),DetailBudgetCategory_Aleph,$I42),""))))) / BJ$6 * BJ$7, 0), 0)</f>
        <v>0</v>
      </c>
      <c r="BK42" s="166">
        <f t="array" ref="BK42">IFERROR(IF(ROW()-16&lt;NoRowsBudget, IF($J42="Profit Margin",SUM(BK$16:BK41)*ProfitMargin,IF($J42="VAT",SUM(BK$16:BK41)*VAT,IF(Budget_period="Monthly",SUMIFS(INDIRECT(BK$8),DetailBudgetWPs_Aleph,IF($J42 = "No Work Package", "", $J42),DetailBudgetCategory_Aleph,$I42),IF(Budget_period="Quarterly",SUMIFS(INDIRECT(BK$9),DetailBudgetWPs_Aleph,IF($J42 = "No Work Package", "", $J42),DetailBudgetCategory_Aleph,$I42),IF(Budget_period="Annually",SUMIFS(INDIRECT(BK$10),DetailBudgetWPs_Aleph,IF($J42 = "No Work Package", "", $J42),DetailBudgetCategory_Aleph,$I42),""))))) / BK$6 * BK$7, 0), 0)</f>
        <v>0</v>
      </c>
      <c r="BL42" s="166">
        <f t="array" ref="BL42">IFERROR(IF(ROW()-16&lt;NoRowsBudget, IF($J42="Profit Margin",SUM(BL$16:BL41)*ProfitMargin,IF($J42="VAT",SUM(BL$16:BL41)*VAT,IF(Budget_period="Monthly",SUMIFS(INDIRECT(BL$8),DetailBudgetWPs_Aleph,IF($J42 = "No Work Package", "", $J42),DetailBudgetCategory_Aleph,$I42),IF(Budget_period="Quarterly",SUMIFS(INDIRECT(BL$9),DetailBudgetWPs_Aleph,IF($J42 = "No Work Package", "", $J42),DetailBudgetCategory_Aleph,$I42),IF(Budget_period="Annually",SUMIFS(INDIRECT(BL$10),DetailBudgetWPs_Aleph,IF($J42 = "No Work Package", "", $J42),DetailBudgetCategory_Aleph,$I42),""))))) / BL$6 * BL$7, 0), 0)</f>
        <v>0</v>
      </c>
      <c r="BM42" s="166">
        <f t="array" ref="BM42">IFERROR(IF(ROW()-16&lt;NoRowsBudget, IF($J42="Profit Margin",SUM(BM$16:BM41)*ProfitMargin,IF($J42="VAT",SUM(BM$16:BM41)*VAT,IF(Budget_period="Monthly",SUMIFS(INDIRECT(BM$8),DetailBudgetWPs_Aleph,IF($J42 = "No Work Package", "", $J42),DetailBudgetCategory_Aleph,$I42),IF(Budget_period="Quarterly",SUMIFS(INDIRECT(BM$9),DetailBudgetWPs_Aleph,IF($J42 = "No Work Package", "", $J42),DetailBudgetCategory_Aleph,$I42),IF(Budget_period="Annually",SUMIFS(INDIRECT(BM$10),DetailBudgetWPs_Aleph,IF($J42 = "No Work Package", "", $J42),DetailBudgetCategory_Aleph,$I42),""))))) / BM$6 * BM$7, 0), 0)</f>
        <v>0</v>
      </c>
      <c r="BN42" s="166">
        <f t="array" ref="BN42">IFERROR(IF(ROW()-16&lt;NoRowsBudget, IF($J42="Profit Margin",SUM(BN$16:BN41)*ProfitMargin,IF($J42="VAT",SUM(BN$16:BN41)*VAT,IF(Budget_period="Monthly",SUMIFS(INDIRECT(BN$8),DetailBudgetWPs_Aleph,IF($J42 = "No Work Package", "", $J42),DetailBudgetCategory_Aleph,$I42),IF(Budget_period="Quarterly",SUMIFS(INDIRECT(BN$9),DetailBudgetWPs_Aleph,IF($J42 = "No Work Package", "", $J42),DetailBudgetCategory_Aleph,$I42),IF(Budget_period="Annually",SUMIFS(INDIRECT(BN$10),DetailBudgetWPs_Aleph,IF($J42 = "No Work Package", "", $J42),DetailBudgetCategory_Aleph,$I42),""))))) / BN$6 * BN$7, 0), 0)</f>
        <v>0</v>
      </c>
      <c r="BO42" s="166">
        <f t="array" ref="BO42">IFERROR(IF(ROW()-16&lt;NoRowsBudget, IF($J42="Profit Margin",SUM(BO$16:BO41)*ProfitMargin,IF($J42="VAT",SUM(BO$16:BO41)*VAT,IF(Budget_period="Monthly",SUMIFS(INDIRECT(BO$8),DetailBudgetWPs_Aleph,IF($J42 = "No Work Package", "", $J42),DetailBudgetCategory_Aleph,$I42),IF(Budget_period="Quarterly",SUMIFS(INDIRECT(BO$9),DetailBudgetWPs_Aleph,IF($J42 = "No Work Package", "", $J42),DetailBudgetCategory_Aleph,$I42),IF(Budget_period="Annually",SUMIFS(INDIRECT(BO$10),DetailBudgetWPs_Aleph,IF($J42 = "No Work Package", "", $J42),DetailBudgetCategory_Aleph,$I42),""))))) / BO$6 * BO$7, 0), 0)</f>
        <v>0</v>
      </c>
      <c r="BP42" s="166">
        <f t="array" ref="BP42">IFERROR(IF(ROW()-16&lt;NoRowsBudget, IF($J42="Profit Margin",SUM(BP$16:BP41)*ProfitMargin,IF($J42="VAT",SUM(BP$16:BP41)*VAT,IF(Budget_period="Monthly",SUMIFS(INDIRECT(BP$8),DetailBudgetWPs_Aleph,IF($J42 = "No Work Package", "", $J42),DetailBudgetCategory_Aleph,$I42),IF(Budget_period="Quarterly",SUMIFS(INDIRECT(BP$9),DetailBudgetWPs_Aleph,IF($J42 = "No Work Package", "", $J42),DetailBudgetCategory_Aleph,$I42),IF(Budget_period="Annually",SUMIFS(INDIRECT(BP$10),DetailBudgetWPs_Aleph,IF($J42 = "No Work Package", "", $J42),DetailBudgetCategory_Aleph,$I42),""))))) / BP$6 * BP$7, 0), 0)</f>
        <v>0</v>
      </c>
      <c r="BQ42" s="166">
        <f t="array" ref="BQ42">IFERROR(IF(ROW()-16&lt;NoRowsBudget, IF($J42="Profit Margin",SUM(BQ$16:BQ41)*ProfitMargin,IF($J42="VAT",SUM(BQ$16:BQ41)*VAT,IF(Budget_period="Monthly",SUMIFS(INDIRECT(BQ$8),DetailBudgetWPs_Aleph,IF($J42 = "No Work Package", "", $J42),DetailBudgetCategory_Aleph,$I42),IF(Budget_period="Quarterly",SUMIFS(INDIRECT(BQ$9),DetailBudgetWPs_Aleph,IF($J42 = "No Work Package", "", $J42),DetailBudgetCategory_Aleph,$I42),IF(Budget_period="Annually",SUMIFS(INDIRECT(BQ$10),DetailBudgetWPs_Aleph,IF($J42 = "No Work Package", "", $J42),DetailBudgetCategory_Aleph,$I42),""))))) / BQ$6 * BQ$7, 0), 0)</f>
        <v>0</v>
      </c>
      <c r="BR42" s="166">
        <f t="array" ref="BR42">IFERROR(IF(ROW()-16&lt;NoRowsBudget, IF($J42="Profit Margin",SUM(BR$16:BR41)*ProfitMargin,IF($J42="VAT",SUM(BR$16:BR41)*VAT,IF(Budget_period="Monthly",SUMIFS(INDIRECT(BR$8),DetailBudgetWPs_Aleph,IF($J42 = "No Work Package", "", $J42),DetailBudgetCategory_Aleph,$I42),IF(Budget_period="Quarterly",SUMIFS(INDIRECT(BR$9),DetailBudgetWPs_Aleph,IF($J42 = "No Work Package", "", $J42),DetailBudgetCategory_Aleph,$I42),IF(Budget_period="Annually",SUMIFS(INDIRECT(BR$10),DetailBudgetWPs_Aleph,IF($J42 = "No Work Package", "", $J42),DetailBudgetCategory_Aleph,$I42),""))))) / BR$6 * BR$7, 0), 0)</f>
        <v>0</v>
      </c>
      <c r="BS42" s="166">
        <f t="array" ref="BS42">IFERROR(IF(ROW()-16&lt;NoRowsBudget, IF($J42="Profit Margin",SUM(BS$16:BS41)*ProfitMargin,IF($J42="VAT",SUM(BS$16:BS41)*VAT,IF(Budget_period="Monthly",SUMIFS(INDIRECT(BS$8),DetailBudgetWPs_Aleph,IF($J42 = "No Work Package", "", $J42),DetailBudgetCategory_Aleph,$I42),IF(Budget_period="Quarterly",SUMIFS(INDIRECT(BS$9),DetailBudgetWPs_Aleph,IF($J42 = "No Work Package", "", $J42),DetailBudgetCategory_Aleph,$I42),IF(Budget_period="Annually",SUMIFS(INDIRECT(BS$10),DetailBudgetWPs_Aleph,IF($J42 = "No Work Package", "", $J42),DetailBudgetCategory_Aleph,$I42),""))))) / BS$6 * BS$7, 0), 0)</f>
        <v>0</v>
      </c>
    </row>
    <row r="43" ht="15.75" customHeight="1">
      <c r="A43" s="114"/>
      <c r="B43" s="15" t="str">
        <f>IF(ROW()-16&lt;NoRowsBudget,OrgName,"")</f>
        <v/>
      </c>
      <c r="C43" s="15" t="str">
        <f>IF(ROW()-16&lt;NoRowsBudget,ProjectName,"")</f>
        <v/>
      </c>
      <c r="D43" s="15" t="str">
        <f>IF(ROW()-16&lt;NoRowsBudget,ProjectRef,"")</f>
        <v/>
      </c>
      <c r="E43" s="15" t="str">
        <f>IF(ROW()-16&lt;NoRowsBudget,ApplicationID,"")</f>
        <v/>
      </c>
      <c r="F43" s="15" t="str">
        <f>IF(ROW()-16&lt;NoRowsBudget,Version,"")</f>
        <v/>
      </c>
      <c r="G43" s="164" t="str">
        <f>IF(ROW()-16&lt;NoRowsBudget,StartDate,"")</f>
        <v/>
      </c>
      <c r="H43" s="164" t="str">
        <f>IF(ROW()-16&lt;NoRowsBudget,EndDate,"")</f>
        <v/>
      </c>
      <c r="I43" s="15" t="str">
        <f t="array" ref="I43">IF(ROW()-16&lt;(NoRowsBudget-3),INDEX(CostCategories,CEILING((ROW()-15)/NoWPs,1)),IF(ROW()-16=NoRowsBudget-3,"Overheads",IF(ROW()-16=NoRowsBudget-2,"Profit Margin",IF(ROW()-16=NoRowsBudget-1,"VAT",""))))</f>
        <v/>
      </c>
      <c r="J43" s="15" t="str">
        <f t="array" ref="J43">IF(ROW()-16&lt;NoRowsBudget-3,INDEX(WPUnique,,MOD(ROW()-16,NoWPs)+1),IF(ROW()-16=NoRowsBudget-3,"Overheads",IF(ROW()-16=NoRowsBudget-2,"Profit Margin",IF(ROW()-16=NoRowsBudget-1,"VAT",""))))</f>
        <v/>
      </c>
      <c r="K43" s="172" t="str">
        <f>IFERROR(IF(OR($J43="Indirect Cost",$J43="VAT",$J43="Profit Margin"),"",VLOOKUP(J43,'1. Basic Info'!$B$40:$C$52,2,FALSE)),BudgetExport!J43)</f>
        <v/>
      </c>
      <c r="L43" s="166">
        <f t="array" ref="L43">IFERROR(IF(ROW()-16&lt;NoRowsBudget, IF($J43="Profit Margin",SUM(L$16:L42)*ProfitMargin,IF($J43="VAT",SUM(L$16:L42)*VAT,IF(Budget_period="Monthly",SUMIFS(INDIRECT(L$8),DetailBudgetWPs_Aleph,IF($J43 = "No Work Package", "", $J43),DetailBudgetCategory_Aleph,$I43),IF(Budget_period="Quarterly",SUMIFS(INDIRECT(L$9),DetailBudgetWPs_Aleph,IF($J43 = "No Work Package", "", $J43),DetailBudgetCategory_Aleph,$I43),IF(Budget_period="Annually",SUMIFS(INDIRECT(L$10),DetailBudgetWPs_Aleph,IF($J43 = "No Work Package", "", $J43),DetailBudgetCategory_Aleph,$I43),""))))) / L$6 * L$7, 0), 0)</f>
        <v>0</v>
      </c>
      <c r="M43" s="166">
        <f t="array" ref="M43">IFERROR(IF(ROW()-16&lt;NoRowsBudget, IF($J43="Profit Margin",SUM(M$16:M42)*ProfitMargin,IF($J43="VAT",SUM(M$16:M42)*VAT,IF(Budget_period="Monthly",SUMIFS(INDIRECT(M$8),DetailBudgetWPs_Aleph,IF($J43 = "No Work Package", "", $J43),DetailBudgetCategory_Aleph,$I43),IF(Budget_period="Quarterly",SUMIFS(INDIRECT(M$9),DetailBudgetWPs_Aleph,IF($J43 = "No Work Package", "", $J43),DetailBudgetCategory_Aleph,$I43),IF(Budget_period="Annually",SUMIFS(INDIRECT(M$10),DetailBudgetWPs_Aleph,IF($J43 = "No Work Package", "", $J43),DetailBudgetCategory_Aleph,$I43),""))))) / M$6 * M$7, 0), 0)</f>
        <v>0</v>
      </c>
      <c r="N43" s="166">
        <f t="array" ref="N43">IFERROR(IF(ROW()-16&lt;NoRowsBudget, IF($J43="Profit Margin",SUM(N$16:N42)*ProfitMargin,IF($J43="VAT",SUM(N$16:N42)*VAT,IF(Budget_period="Monthly",SUMIFS(INDIRECT(N$8),DetailBudgetWPs_Aleph,IF($J43 = "No Work Package", "", $J43),DetailBudgetCategory_Aleph,$I43),IF(Budget_period="Quarterly",SUMIFS(INDIRECT(N$9),DetailBudgetWPs_Aleph,IF($J43 = "No Work Package", "", $J43),DetailBudgetCategory_Aleph,$I43),IF(Budget_period="Annually",SUMIFS(INDIRECT(N$10),DetailBudgetWPs_Aleph,IF($J43 = "No Work Package", "", $J43),DetailBudgetCategory_Aleph,$I43),""))))) / N$6 * N$7, 0), 0)</f>
        <v>0</v>
      </c>
      <c r="O43" s="166">
        <f t="array" ref="O43">IFERROR(IF(ROW()-16&lt;NoRowsBudget, IF($J43="Profit Margin",SUM(O$16:O42)*ProfitMargin,IF($J43="VAT",SUM(O$16:O42)*VAT,IF(Budget_period="Monthly",SUMIFS(INDIRECT(O$8),DetailBudgetWPs_Aleph,IF($J43 = "No Work Package", "", $J43),DetailBudgetCategory_Aleph,$I43),IF(Budget_period="Quarterly",SUMIFS(INDIRECT(O$9),DetailBudgetWPs_Aleph,IF($J43 = "No Work Package", "", $J43),DetailBudgetCategory_Aleph,$I43),IF(Budget_period="Annually",SUMIFS(INDIRECT(O$10),DetailBudgetWPs_Aleph,IF($J43 = "No Work Package", "", $J43),DetailBudgetCategory_Aleph,$I43),""))))) / O$6 * O$7, 0), 0)</f>
        <v>0</v>
      </c>
      <c r="P43" s="166">
        <f t="array" ref="P43">IFERROR(IF(ROW()-16&lt;NoRowsBudget, IF($J43="Profit Margin",SUM(P$16:P42)*ProfitMargin,IF($J43="VAT",SUM(P$16:P42)*VAT,IF(Budget_period="Monthly",SUMIFS(INDIRECT(P$8),DetailBudgetWPs_Aleph,IF($J43 = "No Work Package", "", $J43),DetailBudgetCategory_Aleph,$I43),IF(Budget_period="Quarterly",SUMIFS(INDIRECT(P$9),DetailBudgetWPs_Aleph,IF($J43 = "No Work Package", "", $J43),DetailBudgetCategory_Aleph,$I43),IF(Budget_period="Annually",SUMIFS(INDIRECT(P$10),DetailBudgetWPs_Aleph,IF($J43 = "No Work Package", "", $J43),DetailBudgetCategory_Aleph,$I43),""))))) / P$6 * P$7, 0), 0)</f>
        <v>0</v>
      </c>
      <c r="Q43" s="166">
        <f t="array" ref="Q43">IFERROR(IF(ROW()-16&lt;NoRowsBudget, IF($J43="Profit Margin",SUM(Q$16:Q42)*ProfitMargin,IF($J43="VAT",SUM(Q$16:Q42)*VAT,IF(Budget_period="Monthly",SUMIFS(INDIRECT(Q$8),DetailBudgetWPs_Aleph,IF($J43 = "No Work Package", "", $J43),DetailBudgetCategory_Aleph,$I43),IF(Budget_period="Quarterly",SUMIFS(INDIRECT(Q$9),DetailBudgetWPs_Aleph,IF($J43 = "No Work Package", "", $J43),DetailBudgetCategory_Aleph,$I43),IF(Budget_period="Annually",SUMIFS(INDIRECT(Q$10),DetailBudgetWPs_Aleph,IF($J43 = "No Work Package", "", $J43),DetailBudgetCategory_Aleph,$I43),""))))) / Q$6 * Q$7, 0), 0)</f>
        <v>0</v>
      </c>
      <c r="R43" s="166">
        <f t="array" ref="R43">IFERROR(IF(ROW()-16&lt;NoRowsBudget, IF($J43="Profit Margin",SUM(R$16:R42)*ProfitMargin,IF($J43="VAT",SUM(R$16:R42)*VAT,IF(Budget_period="Monthly",SUMIFS(INDIRECT(R$8),DetailBudgetWPs_Aleph,IF($J43 = "No Work Package", "", $J43),DetailBudgetCategory_Aleph,$I43),IF(Budget_period="Quarterly",SUMIFS(INDIRECT(R$9),DetailBudgetWPs_Aleph,IF($J43 = "No Work Package", "", $J43),DetailBudgetCategory_Aleph,$I43),IF(Budget_period="Annually",SUMIFS(INDIRECT(R$10),DetailBudgetWPs_Aleph,IF($J43 = "No Work Package", "", $J43),DetailBudgetCategory_Aleph,$I43),""))))) / R$6 * R$7, 0), 0)</f>
        <v>0</v>
      </c>
      <c r="S43" s="166">
        <f t="array" ref="S43">IFERROR(IF(ROW()-16&lt;NoRowsBudget, IF($J43="Profit Margin",SUM(S$16:S42)*ProfitMargin,IF($J43="VAT",SUM(S$16:S42)*VAT,IF(Budget_period="Monthly",SUMIFS(INDIRECT(S$8),DetailBudgetWPs_Aleph,IF($J43 = "No Work Package", "", $J43),DetailBudgetCategory_Aleph,$I43),IF(Budget_period="Quarterly",SUMIFS(INDIRECT(S$9),DetailBudgetWPs_Aleph,IF($J43 = "No Work Package", "", $J43),DetailBudgetCategory_Aleph,$I43),IF(Budget_period="Annually",SUMIFS(INDIRECT(S$10),DetailBudgetWPs_Aleph,IF($J43 = "No Work Package", "", $J43),DetailBudgetCategory_Aleph,$I43),""))))) / S$6 * S$7, 0), 0)</f>
        <v>0</v>
      </c>
      <c r="T43" s="166">
        <f t="array" ref="T43">IFERROR(IF(ROW()-16&lt;NoRowsBudget, IF($J43="Profit Margin",SUM(T$16:T42)*ProfitMargin,IF($J43="VAT",SUM(T$16:T42)*VAT,IF(Budget_period="Monthly",SUMIFS(INDIRECT(T$8),DetailBudgetWPs_Aleph,IF($J43 = "No Work Package", "", $J43),DetailBudgetCategory_Aleph,$I43),IF(Budget_period="Quarterly",SUMIFS(INDIRECT(T$9),DetailBudgetWPs_Aleph,IF($J43 = "No Work Package", "", $J43),DetailBudgetCategory_Aleph,$I43),IF(Budget_period="Annually",SUMIFS(INDIRECT(T$10),DetailBudgetWPs_Aleph,IF($J43 = "No Work Package", "", $J43),DetailBudgetCategory_Aleph,$I43),""))))) / T$6 * T$7, 0), 0)</f>
        <v>0</v>
      </c>
      <c r="U43" s="166">
        <f t="array" ref="U43">IFERROR(IF(ROW()-16&lt;NoRowsBudget, IF($J43="Profit Margin",SUM(U$16:U42)*ProfitMargin,IF($J43="VAT",SUM(U$16:U42)*VAT,IF(Budget_period="Monthly",SUMIFS(INDIRECT(U$8),DetailBudgetWPs_Aleph,IF($J43 = "No Work Package", "", $J43),DetailBudgetCategory_Aleph,$I43),IF(Budget_period="Quarterly",SUMIFS(INDIRECT(U$9),DetailBudgetWPs_Aleph,IF($J43 = "No Work Package", "", $J43),DetailBudgetCategory_Aleph,$I43),IF(Budget_period="Annually",SUMIFS(INDIRECT(U$10),DetailBudgetWPs_Aleph,IF($J43 = "No Work Package", "", $J43),DetailBudgetCategory_Aleph,$I43),""))))) / U$6 * U$7, 0), 0)</f>
        <v>0</v>
      </c>
      <c r="V43" s="166">
        <f t="array" ref="V43">IFERROR(IF(ROW()-16&lt;NoRowsBudget, IF($J43="Profit Margin",SUM(V$16:V42)*ProfitMargin,IF($J43="VAT",SUM(V$16:V42)*VAT,IF(Budget_period="Monthly",SUMIFS(INDIRECT(V$8),DetailBudgetWPs_Aleph,IF($J43 = "No Work Package", "", $J43),DetailBudgetCategory_Aleph,$I43),IF(Budget_period="Quarterly",SUMIFS(INDIRECT(V$9),DetailBudgetWPs_Aleph,IF($J43 = "No Work Package", "", $J43),DetailBudgetCategory_Aleph,$I43),IF(Budget_period="Annually",SUMIFS(INDIRECT(V$10),DetailBudgetWPs_Aleph,IF($J43 = "No Work Package", "", $J43),DetailBudgetCategory_Aleph,$I43),""))))) / V$6 * V$7, 0), 0)</f>
        <v>0</v>
      </c>
      <c r="W43" s="166">
        <f t="array" ref="W43">IFERROR(IF(ROW()-16&lt;NoRowsBudget, IF($J43="Profit Margin",SUM(W$16:W42)*ProfitMargin,IF($J43="VAT",SUM(W$16:W42)*VAT,IF(Budget_period="Monthly",SUMIFS(INDIRECT(W$8),DetailBudgetWPs_Aleph,IF($J43 = "No Work Package", "", $J43),DetailBudgetCategory_Aleph,$I43),IF(Budget_period="Quarterly",SUMIFS(INDIRECT(W$9),DetailBudgetWPs_Aleph,IF($J43 = "No Work Package", "", $J43),DetailBudgetCategory_Aleph,$I43),IF(Budget_period="Annually",SUMIFS(INDIRECT(W$10),DetailBudgetWPs_Aleph,IF($J43 = "No Work Package", "", $J43),DetailBudgetCategory_Aleph,$I43),""))))) / W$6 * W$7, 0), 0)</f>
        <v>0</v>
      </c>
      <c r="X43" s="166">
        <f t="array" ref="X43">IFERROR(IF(ROW()-16&lt;NoRowsBudget, IF($J43="Profit Margin",SUM(X$16:X42)*ProfitMargin,IF($J43="VAT",SUM(X$16:X42)*VAT,IF(Budget_period="Monthly",SUMIFS(INDIRECT(X$8),DetailBudgetWPs_Aleph,IF($J43 = "No Work Package", "", $J43),DetailBudgetCategory_Aleph,$I43),IF(Budget_period="Quarterly",SUMIFS(INDIRECT(X$9),DetailBudgetWPs_Aleph,IF($J43 = "No Work Package", "", $J43),DetailBudgetCategory_Aleph,$I43),IF(Budget_period="Annually",SUMIFS(INDIRECT(X$10),DetailBudgetWPs_Aleph,IF($J43 = "No Work Package", "", $J43),DetailBudgetCategory_Aleph,$I43),""))))) / X$6 * X$7, 0), 0)</f>
        <v>0</v>
      </c>
      <c r="Y43" s="166">
        <f t="array" ref="Y43">IFERROR(IF(ROW()-16&lt;NoRowsBudget, IF($J43="Profit Margin",SUM(Y$16:Y42)*ProfitMargin,IF($J43="VAT",SUM(Y$16:Y42)*VAT,IF(Budget_period="Monthly",SUMIFS(INDIRECT(Y$8),DetailBudgetWPs_Aleph,IF($J43 = "No Work Package", "", $J43),DetailBudgetCategory_Aleph,$I43),IF(Budget_period="Quarterly",SUMIFS(INDIRECT(Y$9),DetailBudgetWPs_Aleph,IF($J43 = "No Work Package", "", $J43),DetailBudgetCategory_Aleph,$I43),IF(Budget_period="Annually",SUMIFS(INDIRECT(Y$10),DetailBudgetWPs_Aleph,IF($J43 = "No Work Package", "", $J43),DetailBudgetCategory_Aleph,$I43),""))))) / Y$6 * Y$7, 0), 0)</f>
        <v>0</v>
      </c>
      <c r="Z43" s="166">
        <f t="array" ref="Z43">IFERROR(IF(ROW()-16&lt;NoRowsBudget, IF($J43="Profit Margin",SUM(Z$16:Z42)*ProfitMargin,IF($J43="VAT",SUM(Z$16:Z42)*VAT,IF(Budget_period="Monthly",SUMIFS(INDIRECT(Z$8),DetailBudgetWPs_Aleph,IF($J43 = "No Work Package", "", $J43),DetailBudgetCategory_Aleph,$I43),IF(Budget_period="Quarterly",SUMIFS(INDIRECT(Z$9),DetailBudgetWPs_Aleph,IF($J43 = "No Work Package", "", $J43),DetailBudgetCategory_Aleph,$I43),IF(Budget_period="Annually",SUMIFS(INDIRECT(Z$10),DetailBudgetWPs_Aleph,IF($J43 = "No Work Package", "", $J43),DetailBudgetCategory_Aleph,$I43),""))))) / Z$6 * Z$7, 0), 0)</f>
        <v>0</v>
      </c>
      <c r="AA43" s="166">
        <f t="array" ref="AA43">IFERROR(IF(ROW()-16&lt;NoRowsBudget, IF($J43="Profit Margin",SUM(AA$16:AA42)*ProfitMargin,IF($J43="VAT",SUM(AA$16:AA42)*VAT,IF(Budget_period="Monthly",SUMIFS(INDIRECT(AA$8),DetailBudgetWPs_Aleph,IF($J43 = "No Work Package", "", $J43),DetailBudgetCategory_Aleph,$I43),IF(Budget_period="Quarterly",SUMIFS(INDIRECT(AA$9),DetailBudgetWPs_Aleph,IF($J43 = "No Work Package", "", $J43),DetailBudgetCategory_Aleph,$I43),IF(Budget_period="Annually",SUMIFS(INDIRECT(AA$10),DetailBudgetWPs_Aleph,IF($J43 = "No Work Package", "", $J43),DetailBudgetCategory_Aleph,$I43),""))))) / AA$6 * AA$7, 0), 0)</f>
        <v>0</v>
      </c>
      <c r="AB43" s="166">
        <f t="array" ref="AB43">IFERROR(IF(ROW()-16&lt;NoRowsBudget, IF($J43="Profit Margin",SUM(AB$16:AB42)*ProfitMargin,IF($J43="VAT",SUM(AB$16:AB42)*VAT,IF(Budget_period="Monthly",SUMIFS(INDIRECT(AB$8),DetailBudgetWPs_Aleph,IF($J43 = "No Work Package", "", $J43),DetailBudgetCategory_Aleph,$I43),IF(Budget_period="Quarterly",SUMIFS(INDIRECT(AB$9),DetailBudgetWPs_Aleph,IF($J43 = "No Work Package", "", $J43),DetailBudgetCategory_Aleph,$I43),IF(Budget_period="Annually",SUMIFS(INDIRECT(AB$10),DetailBudgetWPs_Aleph,IF($J43 = "No Work Package", "", $J43),DetailBudgetCategory_Aleph,$I43),""))))) / AB$6 * AB$7, 0), 0)</f>
        <v>0</v>
      </c>
      <c r="AC43" s="166">
        <f t="array" ref="AC43">IFERROR(IF(ROW()-16&lt;NoRowsBudget, IF($J43="Profit Margin",SUM(AC$16:AC42)*ProfitMargin,IF($J43="VAT",SUM(AC$16:AC42)*VAT,IF(Budget_period="Monthly",SUMIFS(INDIRECT(AC$8),DetailBudgetWPs_Aleph,IF($J43 = "No Work Package", "", $J43),DetailBudgetCategory_Aleph,$I43),IF(Budget_period="Quarterly",SUMIFS(INDIRECT(AC$9),DetailBudgetWPs_Aleph,IF($J43 = "No Work Package", "", $J43),DetailBudgetCategory_Aleph,$I43),IF(Budget_period="Annually",SUMIFS(INDIRECT(AC$10),DetailBudgetWPs_Aleph,IF($J43 = "No Work Package", "", $J43),DetailBudgetCategory_Aleph,$I43),""))))) / AC$6 * AC$7, 0), 0)</f>
        <v>0</v>
      </c>
      <c r="AD43" s="166">
        <f t="array" ref="AD43">IFERROR(IF(ROW()-16&lt;NoRowsBudget, IF($J43="Profit Margin",SUM(AD$16:AD42)*ProfitMargin,IF($J43="VAT",SUM(AD$16:AD42)*VAT,IF(Budget_period="Monthly",SUMIFS(INDIRECT(AD$8),DetailBudgetWPs_Aleph,IF($J43 = "No Work Package", "", $J43),DetailBudgetCategory_Aleph,$I43),IF(Budget_period="Quarterly",SUMIFS(INDIRECT(AD$9),DetailBudgetWPs_Aleph,IF($J43 = "No Work Package", "", $J43),DetailBudgetCategory_Aleph,$I43),IF(Budget_period="Annually",SUMIFS(INDIRECT(AD$10),DetailBudgetWPs_Aleph,IF($J43 = "No Work Package", "", $J43),DetailBudgetCategory_Aleph,$I43),""))))) / AD$6 * AD$7, 0), 0)</f>
        <v>0</v>
      </c>
      <c r="AE43" s="166">
        <f t="array" ref="AE43">IFERROR(IF(ROW()-16&lt;NoRowsBudget, IF($J43="Profit Margin",SUM(AE$16:AE42)*ProfitMargin,IF($J43="VAT",SUM(AE$16:AE42)*VAT,IF(Budget_period="Monthly",SUMIFS(INDIRECT(AE$8),DetailBudgetWPs_Aleph,IF($J43 = "No Work Package", "", $J43),DetailBudgetCategory_Aleph,$I43),IF(Budget_period="Quarterly",SUMIFS(INDIRECT(AE$9),DetailBudgetWPs_Aleph,IF($J43 = "No Work Package", "", $J43),DetailBudgetCategory_Aleph,$I43),IF(Budget_period="Annually",SUMIFS(INDIRECT(AE$10),DetailBudgetWPs_Aleph,IF($J43 = "No Work Package", "", $J43),DetailBudgetCategory_Aleph,$I43),""))))) / AE$6 * AE$7, 0), 0)</f>
        <v>0</v>
      </c>
      <c r="AF43" s="166">
        <f t="array" ref="AF43">IFERROR(IF(ROW()-16&lt;NoRowsBudget, IF($J43="Profit Margin",SUM(AF$16:AF42)*ProfitMargin,IF($J43="VAT",SUM(AF$16:AF42)*VAT,IF(Budget_period="Monthly",SUMIFS(INDIRECT(AF$8),DetailBudgetWPs_Aleph,IF($J43 = "No Work Package", "", $J43),DetailBudgetCategory_Aleph,$I43),IF(Budget_period="Quarterly",SUMIFS(INDIRECT(AF$9),DetailBudgetWPs_Aleph,IF($J43 = "No Work Package", "", $J43),DetailBudgetCategory_Aleph,$I43),IF(Budget_period="Annually",SUMIFS(INDIRECT(AF$10),DetailBudgetWPs_Aleph,IF($J43 = "No Work Package", "", $J43),DetailBudgetCategory_Aleph,$I43),""))))) / AF$6 * AF$7, 0), 0)</f>
        <v>0</v>
      </c>
      <c r="AG43" s="166">
        <f t="array" ref="AG43">IFERROR(IF(ROW()-16&lt;NoRowsBudget, IF($J43="Profit Margin",SUM(AG$16:AG42)*ProfitMargin,IF($J43="VAT",SUM(AG$16:AG42)*VAT,IF(Budget_period="Monthly",SUMIFS(INDIRECT(AG$8),DetailBudgetWPs_Aleph,IF($J43 = "No Work Package", "", $J43),DetailBudgetCategory_Aleph,$I43),IF(Budget_period="Quarterly",SUMIFS(INDIRECT(AG$9),DetailBudgetWPs_Aleph,IF($J43 = "No Work Package", "", $J43),DetailBudgetCategory_Aleph,$I43),IF(Budget_period="Annually",SUMIFS(INDIRECT(AG$10),DetailBudgetWPs_Aleph,IF($J43 = "No Work Package", "", $J43),DetailBudgetCategory_Aleph,$I43),""))))) / AG$6 * AG$7, 0), 0)</f>
        <v>0</v>
      </c>
      <c r="AH43" s="166">
        <f t="array" ref="AH43">IFERROR(IF(ROW()-16&lt;NoRowsBudget, IF($J43="Profit Margin",SUM(AH$16:AH42)*ProfitMargin,IF($J43="VAT",SUM(AH$16:AH42)*VAT,IF(Budget_period="Monthly",SUMIFS(INDIRECT(AH$8),DetailBudgetWPs_Aleph,IF($J43 = "No Work Package", "", $J43),DetailBudgetCategory_Aleph,$I43),IF(Budget_period="Quarterly",SUMIFS(INDIRECT(AH$9),DetailBudgetWPs_Aleph,IF($J43 = "No Work Package", "", $J43),DetailBudgetCategory_Aleph,$I43),IF(Budget_period="Annually",SUMIFS(INDIRECT(AH$10),DetailBudgetWPs_Aleph,IF($J43 = "No Work Package", "", $J43),DetailBudgetCategory_Aleph,$I43),""))))) / AH$6 * AH$7, 0), 0)</f>
        <v>0</v>
      </c>
      <c r="AI43" s="166">
        <f t="array" ref="AI43">IFERROR(IF(ROW()-16&lt;NoRowsBudget, IF($J43="Profit Margin",SUM(AI$16:AI42)*ProfitMargin,IF($J43="VAT",SUM(AI$16:AI42)*VAT,IF(Budget_period="Monthly",SUMIFS(INDIRECT(AI$8),DetailBudgetWPs_Aleph,IF($J43 = "No Work Package", "", $J43),DetailBudgetCategory_Aleph,$I43),IF(Budget_period="Quarterly",SUMIFS(INDIRECT(AI$9),DetailBudgetWPs_Aleph,IF($J43 = "No Work Package", "", $J43),DetailBudgetCategory_Aleph,$I43),IF(Budget_period="Annually",SUMIFS(INDIRECT(AI$10),DetailBudgetWPs_Aleph,IF($J43 = "No Work Package", "", $J43),DetailBudgetCategory_Aleph,$I43),""))))) / AI$6 * AI$7, 0), 0)</f>
        <v>0</v>
      </c>
      <c r="AJ43" s="166">
        <f t="array" ref="AJ43">IFERROR(IF(ROW()-16&lt;NoRowsBudget, IF($J43="Profit Margin",SUM(AJ$16:AJ42)*ProfitMargin,IF($J43="VAT",SUM(AJ$16:AJ42)*VAT,IF(Budget_period="Monthly",SUMIFS(INDIRECT(AJ$8),DetailBudgetWPs_Aleph,IF($J43 = "No Work Package", "", $J43),DetailBudgetCategory_Aleph,$I43),IF(Budget_period="Quarterly",SUMIFS(INDIRECT(AJ$9),DetailBudgetWPs_Aleph,IF($J43 = "No Work Package", "", $J43),DetailBudgetCategory_Aleph,$I43),IF(Budget_period="Annually",SUMIFS(INDIRECT(AJ$10),DetailBudgetWPs_Aleph,IF($J43 = "No Work Package", "", $J43),DetailBudgetCategory_Aleph,$I43),""))))) / AJ$6 * AJ$7, 0), 0)</f>
        <v>0</v>
      </c>
      <c r="AK43" s="166">
        <f t="array" ref="AK43">IFERROR(IF(ROW()-16&lt;NoRowsBudget, IF($J43="Profit Margin",SUM(AK$16:AK42)*ProfitMargin,IF($J43="VAT",SUM(AK$16:AK42)*VAT,IF(Budget_period="Monthly",SUMIFS(INDIRECT(AK$8),DetailBudgetWPs_Aleph,IF($J43 = "No Work Package", "", $J43),DetailBudgetCategory_Aleph,$I43),IF(Budget_period="Quarterly",SUMIFS(INDIRECT(AK$9),DetailBudgetWPs_Aleph,IF($J43 = "No Work Package", "", $J43),DetailBudgetCategory_Aleph,$I43),IF(Budget_period="Annually",SUMIFS(INDIRECT(AK$10),DetailBudgetWPs_Aleph,IF($J43 = "No Work Package", "", $J43),DetailBudgetCategory_Aleph,$I43),""))))) / AK$6 * AK$7, 0), 0)</f>
        <v>0</v>
      </c>
      <c r="AL43" s="166">
        <f t="array" ref="AL43">IFERROR(IF(ROW()-16&lt;NoRowsBudget, IF($J43="Profit Margin",SUM(AL$16:AL42)*ProfitMargin,IF($J43="VAT",SUM(AL$16:AL42)*VAT,IF(Budget_period="Monthly",SUMIFS(INDIRECT(AL$8),DetailBudgetWPs_Aleph,IF($J43 = "No Work Package", "", $J43),DetailBudgetCategory_Aleph,$I43),IF(Budget_period="Quarterly",SUMIFS(INDIRECT(AL$9),DetailBudgetWPs_Aleph,IF($J43 = "No Work Package", "", $J43),DetailBudgetCategory_Aleph,$I43),IF(Budget_period="Annually",SUMIFS(INDIRECT(AL$10),DetailBudgetWPs_Aleph,IF($J43 = "No Work Package", "", $J43),DetailBudgetCategory_Aleph,$I43),""))))) / AL$6 * AL$7, 0), 0)</f>
        <v>0</v>
      </c>
      <c r="AM43" s="166">
        <f t="array" ref="AM43">IFERROR(IF(ROW()-16&lt;NoRowsBudget, IF($J43="Profit Margin",SUM(AM$16:AM42)*ProfitMargin,IF($J43="VAT",SUM(AM$16:AM42)*VAT,IF(Budget_period="Monthly",SUMIFS(INDIRECT(AM$8),DetailBudgetWPs_Aleph,IF($J43 = "No Work Package", "", $J43),DetailBudgetCategory_Aleph,$I43),IF(Budget_period="Quarterly",SUMIFS(INDIRECT(AM$9),DetailBudgetWPs_Aleph,IF($J43 = "No Work Package", "", $J43),DetailBudgetCategory_Aleph,$I43),IF(Budget_period="Annually",SUMIFS(INDIRECT(AM$10),DetailBudgetWPs_Aleph,IF($J43 = "No Work Package", "", $J43),DetailBudgetCategory_Aleph,$I43),""))))) / AM$6 * AM$7, 0), 0)</f>
        <v>0</v>
      </c>
      <c r="AN43" s="166">
        <f t="array" ref="AN43">IFERROR(IF(ROW()-16&lt;NoRowsBudget, IF($J43="Profit Margin",SUM(AN$16:AN42)*ProfitMargin,IF($J43="VAT",SUM(AN$16:AN42)*VAT,IF(Budget_period="Monthly",SUMIFS(INDIRECT(AN$8),DetailBudgetWPs_Aleph,IF($J43 = "No Work Package", "", $J43),DetailBudgetCategory_Aleph,$I43),IF(Budget_period="Quarterly",SUMIFS(INDIRECT(AN$9),DetailBudgetWPs_Aleph,IF($J43 = "No Work Package", "", $J43),DetailBudgetCategory_Aleph,$I43),IF(Budget_period="Annually",SUMIFS(INDIRECT(AN$10),DetailBudgetWPs_Aleph,IF($J43 = "No Work Package", "", $J43),DetailBudgetCategory_Aleph,$I43),""))))) / AN$6 * AN$7, 0), 0)</f>
        <v>0</v>
      </c>
      <c r="AO43" s="166">
        <f t="array" ref="AO43">IFERROR(IF(ROW()-16&lt;NoRowsBudget, IF($J43="Profit Margin",SUM(AO$16:AO42)*ProfitMargin,IF($J43="VAT",SUM(AO$16:AO42)*VAT,IF(Budget_period="Monthly",SUMIFS(INDIRECT(AO$8),DetailBudgetWPs_Aleph,IF($J43 = "No Work Package", "", $J43),DetailBudgetCategory_Aleph,$I43),IF(Budget_period="Quarterly",SUMIFS(INDIRECT(AO$9),DetailBudgetWPs_Aleph,IF($J43 = "No Work Package", "", $J43),DetailBudgetCategory_Aleph,$I43),IF(Budget_period="Annually",SUMIFS(INDIRECT(AO$10),DetailBudgetWPs_Aleph,IF($J43 = "No Work Package", "", $J43),DetailBudgetCategory_Aleph,$I43),""))))) / AO$6 * AO$7, 0), 0)</f>
        <v>0</v>
      </c>
      <c r="AP43" s="166">
        <f t="array" ref="AP43">IFERROR(IF(ROW()-16&lt;NoRowsBudget, IF($J43="Profit Margin",SUM(AP$16:AP42)*ProfitMargin,IF($J43="VAT",SUM(AP$16:AP42)*VAT,IF(Budget_period="Monthly",SUMIFS(INDIRECT(AP$8),DetailBudgetWPs_Aleph,IF($J43 = "No Work Package", "", $J43),DetailBudgetCategory_Aleph,$I43),IF(Budget_period="Quarterly",SUMIFS(INDIRECT(AP$9),DetailBudgetWPs_Aleph,IF($J43 = "No Work Package", "", $J43),DetailBudgetCategory_Aleph,$I43),IF(Budget_period="Annually",SUMIFS(INDIRECT(AP$10),DetailBudgetWPs_Aleph,IF($J43 = "No Work Package", "", $J43),DetailBudgetCategory_Aleph,$I43),""))))) / AP$6 * AP$7, 0), 0)</f>
        <v>0</v>
      </c>
      <c r="AQ43" s="166">
        <f t="array" ref="AQ43">IFERROR(IF(ROW()-16&lt;NoRowsBudget, IF($J43="Profit Margin",SUM(AQ$16:AQ42)*ProfitMargin,IF($J43="VAT",SUM(AQ$16:AQ42)*VAT,IF(Budget_period="Monthly",SUMIFS(INDIRECT(AQ$8),DetailBudgetWPs_Aleph,IF($J43 = "No Work Package", "", $J43),DetailBudgetCategory_Aleph,$I43),IF(Budget_period="Quarterly",SUMIFS(INDIRECT(AQ$9),DetailBudgetWPs_Aleph,IF($J43 = "No Work Package", "", $J43),DetailBudgetCategory_Aleph,$I43),IF(Budget_period="Annually",SUMIFS(INDIRECT(AQ$10),DetailBudgetWPs_Aleph,IF($J43 = "No Work Package", "", $J43),DetailBudgetCategory_Aleph,$I43),""))))) / AQ$6 * AQ$7, 0), 0)</f>
        <v>0</v>
      </c>
      <c r="AR43" s="166">
        <f t="array" ref="AR43">IFERROR(IF(ROW()-16&lt;NoRowsBudget, IF($J43="Profit Margin",SUM(AR$16:AR42)*ProfitMargin,IF($J43="VAT",SUM(AR$16:AR42)*VAT,IF(Budget_period="Monthly",SUMIFS(INDIRECT(AR$8),DetailBudgetWPs_Aleph,IF($J43 = "No Work Package", "", $J43),DetailBudgetCategory_Aleph,$I43),IF(Budget_period="Quarterly",SUMIFS(INDIRECT(AR$9),DetailBudgetWPs_Aleph,IF($J43 = "No Work Package", "", $J43),DetailBudgetCategory_Aleph,$I43),IF(Budget_period="Annually",SUMIFS(INDIRECT(AR$10),DetailBudgetWPs_Aleph,IF($J43 = "No Work Package", "", $J43),DetailBudgetCategory_Aleph,$I43),""))))) / AR$6 * AR$7, 0), 0)</f>
        <v>0</v>
      </c>
      <c r="AS43" s="166">
        <f t="array" ref="AS43">IFERROR(IF(ROW()-16&lt;NoRowsBudget, IF($J43="Profit Margin",SUM(AS$16:AS42)*ProfitMargin,IF($J43="VAT",SUM(AS$16:AS42)*VAT,IF(Budget_period="Monthly",SUMIFS(INDIRECT(AS$8),DetailBudgetWPs_Aleph,IF($J43 = "No Work Package", "", $J43),DetailBudgetCategory_Aleph,$I43),IF(Budget_period="Quarterly",SUMIFS(INDIRECT(AS$9),DetailBudgetWPs_Aleph,IF($J43 = "No Work Package", "", $J43),DetailBudgetCategory_Aleph,$I43),IF(Budget_period="Annually",SUMIFS(INDIRECT(AS$10),DetailBudgetWPs_Aleph,IF($J43 = "No Work Package", "", $J43),DetailBudgetCategory_Aleph,$I43),""))))) / AS$6 * AS$7, 0), 0)</f>
        <v>0</v>
      </c>
      <c r="AT43" s="166">
        <f t="array" ref="AT43">IFERROR(IF(ROW()-16&lt;NoRowsBudget, IF($J43="Profit Margin",SUM(AT$16:AT42)*ProfitMargin,IF($J43="VAT",SUM(AT$16:AT42)*VAT,IF(Budget_period="Monthly",SUMIFS(INDIRECT(AT$8),DetailBudgetWPs_Aleph,IF($J43 = "No Work Package", "", $J43),DetailBudgetCategory_Aleph,$I43),IF(Budget_period="Quarterly",SUMIFS(INDIRECT(AT$9),DetailBudgetWPs_Aleph,IF($J43 = "No Work Package", "", $J43),DetailBudgetCategory_Aleph,$I43),IF(Budget_period="Annually",SUMIFS(INDIRECT(AT$10),DetailBudgetWPs_Aleph,IF($J43 = "No Work Package", "", $J43),DetailBudgetCategory_Aleph,$I43),""))))) / AT$6 * AT$7, 0), 0)</f>
        <v>0</v>
      </c>
      <c r="AU43" s="166">
        <f t="array" ref="AU43">IFERROR(IF(ROW()-16&lt;NoRowsBudget, IF($J43="Profit Margin",SUM(AU$16:AU42)*ProfitMargin,IF($J43="VAT",SUM(AU$16:AU42)*VAT,IF(Budget_period="Monthly",SUMIFS(INDIRECT(AU$8),DetailBudgetWPs_Aleph,IF($J43 = "No Work Package", "", $J43),DetailBudgetCategory_Aleph,$I43),IF(Budget_period="Quarterly",SUMIFS(INDIRECT(AU$9),DetailBudgetWPs_Aleph,IF($J43 = "No Work Package", "", $J43),DetailBudgetCategory_Aleph,$I43),IF(Budget_period="Annually",SUMIFS(INDIRECT(AU$10),DetailBudgetWPs_Aleph,IF($J43 = "No Work Package", "", $J43),DetailBudgetCategory_Aleph,$I43),""))))) / AU$6 * AU$7, 0), 0)</f>
        <v>0</v>
      </c>
      <c r="AV43" s="166">
        <f t="array" ref="AV43">IFERROR(IF(ROW()-16&lt;NoRowsBudget, IF($J43="Profit Margin",SUM(AV$16:AV42)*ProfitMargin,IF($J43="VAT",SUM(AV$16:AV42)*VAT,IF(Budget_period="Monthly",SUMIFS(INDIRECT(AV$8),DetailBudgetWPs_Aleph,IF($J43 = "No Work Package", "", $J43),DetailBudgetCategory_Aleph,$I43),IF(Budget_period="Quarterly",SUMIFS(INDIRECT(AV$9),DetailBudgetWPs_Aleph,IF($J43 = "No Work Package", "", $J43),DetailBudgetCategory_Aleph,$I43),IF(Budget_period="Annually",SUMIFS(INDIRECT(AV$10),DetailBudgetWPs_Aleph,IF($J43 = "No Work Package", "", $J43),DetailBudgetCategory_Aleph,$I43),""))))) / AV$6 * AV$7, 0), 0)</f>
        <v>0</v>
      </c>
      <c r="AW43" s="166">
        <f t="array" ref="AW43">IFERROR(IF(ROW()-16&lt;NoRowsBudget, IF($J43="Profit Margin",SUM(AW$16:AW42)*ProfitMargin,IF($J43="VAT",SUM(AW$16:AW42)*VAT,IF(Budget_period="Monthly",SUMIFS(INDIRECT(AW$8),DetailBudgetWPs_Aleph,IF($J43 = "No Work Package", "", $J43),DetailBudgetCategory_Aleph,$I43),IF(Budget_period="Quarterly",SUMIFS(INDIRECT(AW$9),DetailBudgetWPs_Aleph,IF($J43 = "No Work Package", "", $J43),DetailBudgetCategory_Aleph,$I43),IF(Budget_period="Annually",SUMIFS(INDIRECT(AW$10),DetailBudgetWPs_Aleph,IF($J43 = "No Work Package", "", $J43),DetailBudgetCategory_Aleph,$I43),""))))) / AW$6 * AW$7, 0), 0)</f>
        <v>0</v>
      </c>
      <c r="AX43" s="166">
        <f t="array" ref="AX43">IFERROR(IF(ROW()-16&lt;NoRowsBudget, IF($J43="Profit Margin",SUM(AX$16:AX42)*ProfitMargin,IF($J43="VAT",SUM(AX$16:AX42)*VAT,IF(Budget_period="Monthly",SUMIFS(INDIRECT(AX$8),DetailBudgetWPs_Aleph,IF($J43 = "No Work Package", "", $J43),DetailBudgetCategory_Aleph,$I43),IF(Budget_period="Quarterly",SUMIFS(INDIRECT(AX$9),DetailBudgetWPs_Aleph,IF($J43 = "No Work Package", "", $J43),DetailBudgetCategory_Aleph,$I43),IF(Budget_period="Annually",SUMIFS(INDIRECT(AX$10),DetailBudgetWPs_Aleph,IF($J43 = "No Work Package", "", $J43),DetailBudgetCategory_Aleph,$I43),""))))) / AX$6 * AX$7, 0), 0)</f>
        <v>0</v>
      </c>
      <c r="AY43" s="166">
        <f t="array" ref="AY43">IFERROR(IF(ROW()-16&lt;NoRowsBudget, IF($J43="Profit Margin",SUM(AY$16:AY42)*ProfitMargin,IF($J43="VAT",SUM(AY$16:AY42)*VAT,IF(Budget_period="Monthly",SUMIFS(INDIRECT(AY$8),DetailBudgetWPs_Aleph,IF($J43 = "No Work Package", "", $J43),DetailBudgetCategory_Aleph,$I43),IF(Budget_period="Quarterly",SUMIFS(INDIRECT(AY$9),DetailBudgetWPs_Aleph,IF($J43 = "No Work Package", "", $J43),DetailBudgetCategory_Aleph,$I43),IF(Budget_period="Annually",SUMIFS(INDIRECT(AY$10),DetailBudgetWPs_Aleph,IF($J43 = "No Work Package", "", $J43),DetailBudgetCategory_Aleph,$I43),""))))) / AY$6 * AY$7, 0), 0)</f>
        <v>0</v>
      </c>
      <c r="AZ43" s="166">
        <f t="array" ref="AZ43">IFERROR(IF(ROW()-16&lt;NoRowsBudget, IF($J43="Profit Margin",SUM(AZ$16:AZ42)*ProfitMargin,IF($J43="VAT",SUM(AZ$16:AZ42)*VAT,IF(Budget_period="Monthly",SUMIFS(INDIRECT(AZ$8),DetailBudgetWPs_Aleph,IF($J43 = "No Work Package", "", $J43),DetailBudgetCategory_Aleph,$I43),IF(Budget_period="Quarterly",SUMIFS(INDIRECT(AZ$9),DetailBudgetWPs_Aleph,IF($J43 = "No Work Package", "", $J43),DetailBudgetCategory_Aleph,$I43),IF(Budget_period="Annually",SUMIFS(INDIRECT(AZ$10),DetailBudgetWPs_Aleph,IF($J43 = "No Work Package", "", $J43),DetailBudgetCategory_Aleph,$I43),""))))) / AZ$6 * AZ$7, 0), 0)</f>
        <v>0</v>
      </c>
      <c r="BA43" s="166">
        <f t="array" ref="BA43">IFERROR(IF(ROW()-16&lt;NoRowsBudget, IF($J43="Profit Margin",SUM(BA$16:BA42)*ProfitMargin,IF($J43="VAT",SUM(BA$16:BA42)*VAT,IF(Budget_period="Monthly",SUMIFS(INDIRECT(BA$8),DetailBudgetWPs_Aleph,IF($J43 = "No Work Package", "", $J43),DetailBudgetCategory_Aleph,$I43),IF(Budget_period="Quarterly",SUMIFS(INDIRECT(BA$9),DetailBudgetWPs_Aleph,IF($J43 = "No Work Package", "", $J43),DetailBudgetCategory_Aleph,$I43),IF(Budget_period="Annually",SUMIFS(INDIRECT(BA$10),DetailBudgetWPs_Aleph,IF($J43 = "No Work Package", "", $J43),DetailBudgetCategory_Aleph,$I43),""))))) / BA$6 * BA$7, 0), 0)</f>
        <v>0</v>
      </c>
      <c r="BB43" s="166">
        <f t="array" ref="BB43">IFERROR(IF(ROW()-16&lt;NoRowsBudget, IF($J43="Profit Margin",SUM(BB$16:BB42)*ProfitMargin,IF($J43="VAT",SUM(BB$16:BB42)*VAT,IF(Budget_period="Monthly",SUMIFS(INDIRECT(BB$8),DetailBudgetWPs_Aleph,IF($J43 = "No Work Package", "", $J43),DetailBudgetCategory_Aleph,$I43),IF(Budget_period="Quarterly",SUMIFS(INDIRECT(BB$9),DetailBudgetWPs_Aleph,IF($J43 = "No Work Package", "", $J43),DetailBudgetCategory_Aleph,$I43),IF(Budget_period="Annually",SUMIFS(INDIRECT(BB$10),DetailBudgetWPs_Aleph,IF($J43 = "No Work Package", "", $J43),DetailBudgetCategory_Aleph,$I43),""))))) / BB$6 * BB$7, 0), 0)</f>
        <v>0</v>
      </c>
      <c r="BC43" s="166">
        <f t="array" ref="BC43">IFERROR(IF(ROW()-16&lt;NoRowsBudget, IF($J43="Profit Margin",SUM(BC$16:BC42)*ProfitMargin,IF($J43="VAT",SUM(BC$16:BC42)*VAT,IF(Budget_period="Monthly",SUMIFS(INDIRECT(BC$8),DetailBudgetWPs_Aleph,IF($J43 = "No Work Package", "", $J43),DetailBudgetCategory_Aleph,$I43),IF(Budget_period="Quarterly",SUMIFS(INDIRECT(BC$9),DetailBudgetWPs_Aleph,IF($J43 = "No Work Package", "", $J43),DetailBudgetCategory_Aleph,$I43),IF(Budget_period="Annually",SUMIFS(INDIRECT(BC$10),DetailBudgetWPs_Aleph,IF($J43 = "No Work Package", "", $J43),DetailBudgetCategory_Aleph,$I43),""))))) / BC$6 * BC$7, 0), 0)</f>
        <v>0</v>
      </c>
      <c r="BD43" s="166">
        <f t="array" ref="BD43">IFERROR(IF(ROW()-16&lt;NoRowsBudget, IF($J43="Profit Margin",SUM(BD$16:BD42)*ProfitMargin,IF($J43="VAT",SUM(BD$16:BD42)*VAT,IF(Budget_period="Monthly",SUMIFS(INDIRECT(BD$8),DetailBudgetWPs_Aleph,IF($J43 = "No Work Package", "", $J43),DetailBudgetCategory_Aleph,$I43),IF(Budget_period="Quarterly",SUMIFS(INDIRECT(BD$9),DetailBudgetWPs_Aleph,IF($J43 = "No Work Package", "", $J43),DetailBudgetCategory_Aleph,$I43),IF(Budget_period="Annually",SUMIFS(INDIRECT(BD$10),DetailBudgetWPs_Aleph,IF($J43 = "No Work Package", "", $J43),DetailBudgetCategory_Aleph,$I43),""))))) / BD$6 * BD$7, 0), 0)</f>
        <v>0</v>
      </c>
      <c r="BE43" s="166">
        <f t="array" ref="BE43">IFERROR(IF(ROW()-16&lt;NoRowsBudget, IF($J43="Profit Margin",SUM(BE$16:BE42)*ProfitMargin,IF($J43="VAT",SUM(BE$16:BE42)*VAT,IF(Budget_period="Monthly",SUMIFS(INDIRECT(BE$8),DetailBudgetWPs_Aleph,IF($J43 = "No Work Package", "", $J43),DetailBudgetCategory_Aleph,$I43),IF(Budget_period="Quarterly",SUMIFS(INDIRECT(BE$9),DetailBudgetWPs_Aleph,IF($J43 = "No Work Package", "", $J43),DetailBudgetCategory_Aleph,$I43),IF(Budget_period="Annually",SUMIFS(INDIRECT(BE$10),DetailBudgetWPs_Aleph,IF($J43 = "No Work Package", "", $J43),DetailBudgetCategory_Aleph,$I43),""))))) / BE$6 * BE$7, 0), 0)</f>
        <v>0</v>
      </c>
      <c r="BF43" s="166">
        <f t="array" ref="BF43">IFERROR(IF(ROW()-16&lt;NoRowsBudget, IF($J43="Profit Margin",SUM(BF$16:BF42)*ProfitMargin,IF($J43="VAT",SUM(BF$16:BF42)*VAT,IF(Budget_period="Monthly",SUMIFS(INDIRECT(BF$8),DetailBudgetWPs_Aleph,IF($J43 = "No Work Package", "", $J43),DetailBudgetCategory_Aleph,$I43),IF(Budget_period="Quarterly",SUMIFS(INDIRECT(BF$9),DetailBudgetWPs_Aleph,IF($J43 = "No Work Package", "", $J43),DetailBudgetCategory_Aleph,$I43),IF(Budget_period="Annually",SUMIFS(INDIRECT(BF$10),DetailBudgetWPs_Aleph,IF($J43 = "No Work Package", "", $J43),DetailBudgetCategory_Aleph,$I43),""))))) / BF$6 * BF$7, 0), 0)</f>
        <v>0</v>
      </c>
      <c r="BG43" s="166">
        <f t="array" ref="BG43">IFERROR(IF(ROW()-16&lt;NoRowsBudget, IF($J43="Profit Margin",SUM(BG$16:BG42)*ProfitMargin,IF($J43="VAT",SUM(BG$16:BG42)*VAT,IF(Budget_period="Monthly",SUMIFS(INDIRECT(BG$8),DetailBudgetWPs_Aleph,IF($J43 = "No Work Package", "", $J43),DetailBudgetCategory_Aleph,$I43),IF(Budget_period="Quarterly",SUMIFS(INDIRECT(BG$9),DetailBudgetWPs_Aleph,IF($J43 = "No Work Package", "", $J43),DetailBudgetCategory_Aleph,$I43),IF(Budget_period="Annually",SUMIFS(INDIRECT(BG$10),DetailBudgetWPs_Aleph,IF($J43 = "No Work Package", "", $J43),DetailBudgetCategory_Aleph,$I43),""))))) / BG$6 * BG$7, 0), 0)</f>
        <v>0</v>
      </c>
      <c r="BH43" s="166">
        <f t="array" ref="BH43">IFERROR(IF(ROW()-16&lt;NoRowsBudget, IF($J43="Profit Margin",SUM(BH$16:BH42)*ProfitMargin,IF($J43="VAT",SUM(BH$16:BH42)*VAT,IF(Budget_period="Monthly",SUMIFS(INDIRECT(BH$8),DetailBudgetWPs_Aleph,IF($J43 = "No Work Package", "", $J43),DetailBudgetCategory_Aleph,$I43),IF(Budget_period="Quarterly",SUMIFS(INDIRECT(BH$9),DetailBudgetWPs_Aleph,IF($J43 = "No Work Package", "", $J43),DetailBudgetCategory_Aleph,$I43),IF(Budget_period="Annually",SUMIFS(INDIRECT(BH$10),DetailBudgetWPs_Aleph,IF($J43 = "No Work Package", "", $J43),DetailBudgetCategory_Aleph,$I43),""))))) / BH$6 * BH$7, 0), 0)</f>
        <v>0</v>
      </c>
      <c r="BI43" s="166">
        <f t="array" ref="BI43">IFERROR(IF(ROW()-16&lt;NoRowsBudget, IF($J43="Profit Margin",SUM(BI$16:BI42)*ProfitMargin,IF($J43="VAT",SUM(BI$16:BI42)*VAT,IF(Budget_period="Monthly",SUMIFS(INDIRECT(BI$8),DetailBudgetWPs_Aleph,IF($J43 = "No Work Package", "", $J43),DetailBudgetCategory_Aleph,$I43),IF(Budget_period="Quarterly",SUMIFS(INDIRECT(BI$9),DetailBudgetWPs_Aleph,IF($J43 = "No Work Package", "", $J43),DetailBudgetCategory_Aleph,$I43),IF(Budget_period="Annually",SUMIFS(INDIRECT(BI$10),DetailBudgetWPs_Aleph,IF($J43 = "No Work Package", "", $J43),DetailBudgetCategory_Aleph,$I43),""))))) / BI$6 * BI$7, 0), 0)</f>
        <v>0</v>
      </c>
      <c r="BJ43" s="166">
        <f t="array" ref="BJ43">IFERROR(IF(ROW()-16&lt;NoRowsBudget, IF($J43="Profit Margin",SUM(BJ$16:BJ42)*ProfitMargin,IF($J43="VAT",SUM(BJ$16:BJ42)*VAT,IF(Budget_period="Monthly",SUMIFS(INDIRECT(BJ$8),DetailBudgetWPs_Aleph,IF($J43 = "No Work Package", "", $J43),DetailBudgetCategory_Aleph,$I43),IF(Budget_period="Quarterly",SUMIFS(INDIRECT(BJ$9),DetailBudgetWPs_Aleph,IF($J43 = "No Work Package", "", $J43),DetailBudgetCategory_Aleph,$I43),IF(Budget_period="Annually",SUMIFS(INDIRECT(BJ$10),DetailBudgetWPs_Aleph,IF($J43 = "No Work Package", "", $J43),DetailBudgetCategory_Aleph,$I43),""))))) / BJ$6 * BJ$7, 0), 0)</f>
        <v>0</v>
      </c>
      <c r="BK43" s="166">
        <f t="array" ref="BK43">IFERROR(IF(ROW()-16&lt;NoRowsBudget, IF($J43="Profit Margin",SUM(BK$16:BK42)*ProfitMargin,IF($J43="VAT",SUM(BK$16:BK42)*VAT,IF(Budget_period="Monthly",SUMIFS(INDIRECT(BK$8),DetailBudgetWPs_Aleph,IF($J43 = "No Work Package", "", $J43),DetailBudgetCategory_Aleph,$I43),IF(Budget_period="Quarterly",SUMIFS(INDIRECT(BK$9),DetailBudgetWPs_Aleph,IF($J43 = "No Work Package", "", $J43),DetailBudgetCategory_Aleph,$I43),IF(Budget_period="Annually",SUMIFS(INDIRECT(BK$10),DetailBudgetWPs_Aleph,IF($J43 = "No Work Package", "", $J43),DetailBudgetCategory_Aleph,$I43),""))))) / BK$6 * BK$7, 0), 0)</f>
        <v>0</v>
      </c>
      <c r="BL43" s="166">
        <f t="array" ref="BL43">IFERROR(IF(ROW()-16&lt;NoRowsBudget, IF($J43="Profit Margin",SUM(BL$16:BL42)*ProfitMargin,IF($J43="VAT",SUM(BL$16:BL42)*VAT,IF(Budget_period="Monthly",SUMIFS(INDIRECT(BL$8),DetailBudgetWPs_Aleph,IF($J43 = "No Work Package", "", $J43),DetailBudgetCategory_Aleph,$I43),IF(Budget_period="Quarterly",SUMIFS(INDIRECT(BL$9),DetailBudgetWPs_Aleph,IF($J43 = "No Work Package", "", $J43),DetailBudgetCategory_Aleph,$I43),IF(Budget_period="Annually",SUMIFS(INDIRECT(BL$10),DetailBudgetWPs_Aleph,IF($J43 = "No Work Package", "", $J43),DetailBudgetCategory_Aleph,$I43),""))))) / BL$6 * BL$7, 0), 0)</f>
        <v>0</v>
      </c>
      <c r="BM43" s="166">
        <f t="array" ref="BM43">IFERROR(IF(ROW()-16&lt;NoRowsBudget, IF($J43="Profit Margin",SUM(BM$16:BM42)*ProfitMargin,IF($J43="VAT",SUM(BM$16:BM42)*VAT,IF(Budget_period="Monthly",SUMIFS(INDIRECT(BM$8),DetailBudgetWPs_Aleph,IF($J43 = "No Work Package", "", $J43),DetailBudgetCategory_Aleph,$I43),IF(Budget_period="Quarterly",SUMIFS(INDIRECT(BM$9),DetailBudgetWPs_Aleph,IF($J43 = "No Work Package", "", $J43),DetailBudgetCategory_Aleph,$I43),IF(Budget_period="Annually",SUMIFS(INDIRECT(BM$10),DetailBudgetWPs_Aleph,IF($J43 = "No Work Package", "", $J43),DetailBudgetCategory_Aleph,$I43),""))))) / BM$6 * BM$7, 0), 0)</f>
        <v>0</v>
      </c>
      <c r="BN43" s="166">
        <f t="array" ref="BN43">IFERROR(IF(ROW()-16&lt;NoRowsBudget, IF($J43="Profit Margin",SUM(BN$16:BN42)*ProfitMargin,IF($J43="VAT",SUM(BN$16:BN42)*VAT,IF(Budget_period="Monthly",SUMIFS(INDIRECT(BN$8),DetailBudgetWPs_Aleph,IF($J43 = "No Work Package", "", $J43),DetailBudgetCategory_Aleph,$I43),IF(Budget_period="Quarterly",SUMIFS(INDIRECT(BN$9),DetailBudgetWPs_Aleph,IF($J43 = "No Work Package", "", $J43),DetailBudgetCategory_Aleph,$I43),IF(Budget_period="Annually",SUMIFS(INDIRECT(BN$10),DetailBudgetWPs_Aleph,IF($J43 = "No Work Package", "", $J43),DetailBudgetCategory_Aleph,$I43),""))))) / BN$6 * BN$7, 0), 0)</f>
        <v>0</v>
      </c>
      <c r="BO43" s="166">
        <f t="array" ref="BO43">IFERROR(IF(ROW()-16&lt;NoRowsBudget, IF($J43="Profit Margin",SUM(BO$16:BO42)*ProfitMargin,IF($J43="VAT",SUM(BO$16:BO42)*VAT,IF(Budget_period="Monthly",SUMIFS(INDIRECT(BO$8),DetailBudgetWPs_Aleph,IF($J43 = "No Work Package", "", $J43),DetailBudgetCategory_Aleph,$I43),IF(Budget_period="Quarterly",SUMIFS(INDIRECT(BO$9),DetailBudgetWPs_Aleph,IF($J43 = "No Work Package", "", $J43),DetailBudgetCategory_Aleph,$I43),IF(Budget_period="Annually",SUMIFS(INDIRECT(BO$10),DetailBudgetWPs_Aleph,IF($J43 = "No Work Package", "", $J43),DetailBudgetCategory_Aleph,$I43),""))))) / BO$6 * BO$7, 0), 0)</f>
        <v>0</v>
      </c>
      <c r="BP43" s="166">
        <f t="array" ref="BP43">IFERROR(IF(ROW()-16&lt;NoRowsBudget, IF($J43="Profit Margin",SUM(BP$16:BP42)*ProfitMargin,IF($J43="VAT",SUM(BP$16:BP42)*VAT,IF(Budget_period="Monthly",SUMIFS(INDIRECT(BP$8),DetailBudgetWPs_Aleph,IF($J43 = "No Work Package", "", $J43),DetailBudgetCategory_Aleph,$I43),IF(Budget_period="Quarterly",SUMIFS(INDIRECT(BP$9),DetailBudgetWPs_Aleph,IF($J43 = "No Work Package", "", $J43),DetailBudgetCategory_Aleph,$I43),IF(Budget_period="Annually",SUMIFS(INDIRECT(BP$10),DetailBudgetWPs_Aleph,IF($J43 = "No Work Package", "", $J43),DetailBudgetCategory_Aleph,$I43),""))))) / BP$6 * BP$7, 0), 0)</f>
        <v>0</v>
      </c>
      <c r="BQ43" s="166">
        <f t="array" ref="BQ43">IFERROR(IF(ROW()-16&lt;NoRowsBudget, IF($J43="Profit Margin",SUM(BQ$16:BQ42)*ProfitMargin,IF($J43="VAT",SUM(BQ$16:BQ42)*VAT,IF(Budget_period="Monthly",SUMIFS(INDIRECT(BQ$8),DetailBudgetWPs_Aleph,IF($J43 = "No Work Package", "", $J43),DetailBudgetCategory_Aleph,$I43),IF(Budget_period="Quarterly",SUMIFS(INDIRECT(BQ$9),DetailBudgetWPs_Aleph,IF($J43 = "No Work Package", "", $J43),DetailBudgetCategory_Aleph,$I43),IF(Budget_period="Annually",SUMIFS(INDIRECT(BQ$10),DetailBudgetWPs_Aleph,IF($J43 = "No Work Package", "", $J43),DetailBudgetCategory_Aleph,$I43),""))))) / BQ$6 * BQ$7, 0), 0)</f>
        <v>0</v>
      </c>
      <c r="BR43" s="166">
        <f t="array" ref="BR43">IFERROR(IF(ROW()-16&lt;NoRowsBudget, IF($J43="Profit Margin",SUM(BR$16:BR42)*ProfitMargin,IF($J43="VAT",SUM(BR$16:BR42)*VAT,IF(Budget_period="Monthly",SUMIFS(INDIRECT(BR$8),DetailBudgetWPs_Aleph,IF($J43 = "No Work Package", "", $J43),DetailBudgetCategory_Aleph,$I43),IF(Budget_period="Quarterly",SUMIFS(INDIRECT(BR$9),DetailBudgetWPs_Aleph,IF($J43 = "No Work Package", "", $J43),DetailBudgetCategory_Aleph,$I43),IF(Budget_period="Annually",SUMIFS(INDIRECT(BR$10),DetailBudgetWPs_Aleph,IF($J43 = "No Work Package", "", $J43),DetailBudgetCategory_Aleph,$I43),""))))) / BR$6 * BR$7, 0), 0)</f>
        <v>0</v>
      </c>
      <c r="BS43" s="166">
        <f t="array" ref="BS43">IFERROR(IF(ROW()-16&lt;NoRowsBudget, IF($J43="Profit Margin",SUM(BS$16:BS42)*ProfitMargin,IF($J43="VAT",SUM(BS$16:BS42)*VAT,IF(Budget_period="Monthly",SUMIFS(INDIRECT(BS$8),DetailBudgetWPs_Aleph,IF($J43 = "No Work Package", "", $J43),DetailBudgetCategory_Aleph,$I43),IF(Budget_period="Quarterly",SUMIFS(INDIRECT(BS$9),DetailBudgetWPs_Aleph,IF($J43 = "No Work Package", "", $J43),DetailBudgetCategory_Aleph,$I43),IF(Budget_period="Annually",SUMIFS(INDIRECT(BS$10),DetailBudgetWPs_Aleph,IF($J43 = "No Work Package", "", $J43),DetailBudgetCategory_Aleph,$I43),""))))) / BS$6 * BS$7, 0), 0)</f>
        <v>0</v>
      </c>
    </row>
    <row r="44" ht="15.75" customHeight="1">
      <c r="A44" s="114"/>
      <c r="B44" s="15" t="str">
        <f>IF(ROW()-16&lt;NoRowsBudget,OrgName,"")</f>
        <v/>
      </c>
      <c r="C44" s="15" t="str">
        <f>IF(ROW()-16&lt;NoRowsBudget,ProjectName,"")</f>
        <v/>
      </c>
      <c r="D44" s="15" t="str">
        <f>IF(ROW()-16&lt;NoRowsBudget,ProjectRef,"")</f>
        <v/>
      </c>
      <c r="E44" s="15" t="str">
        <f>IF(ROW()-16&lt;NoRowsBudget,ApplicationID,"")</f>
        <v/>
      </c>
      <c r="F44" s="15" t="str">
        <f>IF(ROW()-16&lt;NoRowsBudget,Version,"")</f>
        <v/>
      </c>
      <c r="G44" s="164" t="str">
        <f>IF(ROW()-16&lt;NoRowsBudget,StartDate,"")</f>
        <v/>
      </c>
      <c r="H44" s="164" t="str">
        <f>IF(ROW()-16&lt;NoRowsBudget,EndDate,"")</f>
        <v/>
      </c>
      <c r="I44" s="15" t="str">
        <f t="array" ref="I44">IF(ROW()-16&lt;(NoRowsBudget-3),INDEX(CostCategories,CEILING((ROW()-15)/NoWPs,1)),IF(ROW()-16=NoRowsBudget-3,"Overheads",IF(ROW()-16=NoRowsBudget-2,"Profit Margin",IF(ROW()-16=NoRowsBudget-1,"VAT",""))))</f>
        <v/>
      </c>
      <c r="J44" s="15" t="str">
        <f t="array" ref="J44">IF(ROW()-16&lt;NoRowsBudget-3,INDEX(WPUnique,,MOD(ROW()-16,NoWPs)+1),IF(ROW()-16=NoRowsBudget-3,"Overheads",IF(ROW()-16=NoRowsBudget-2,"Profit Margin",IF(ROW()-16=NoRowsBudget-1,"VAT",""))))</f>
        <v/>
      </c>
      <c r="K44" s="172" t="str">
        <f>IFERROR(IF(OR($J44="Indirect Cost",$J44="VAT",$J44="Profit Margin"),"",VLOOKUP(J44,'1. Basic Info'!$B$40:$C$52,2,FALSE)),BudgetExport!J44)</f>
        <v/>
      </c>
      <c r="L44" s="166">
        <f t="array" ref="L44">IFERROR(IF(ROW()-16&lt;NoRowsBudget, IF($J44="Profit Margin",SUM(L$16:L43)*ProfitMargin,IF($J44="VAT",SUM(L$16:L43)*VAT,IF(Budget_period="Monthly",SUMIFS(INDIRECT(L$8),DetailBudgetWPs_Aleph,IF($J44 = "No Work Package", "", $J44),DetailBudgetCategory_Aleph,$I44),IF(Budget_period="Quarterly",SUMIFS(INDIRECT(L$9),DetailBudgetWPs_Aleph,IF($J44 = "No Work Package", "", $J44),DetailBudgetCategory_Aleph,$I44),IF(Budget_period="Annually",SUMIFS(INDIRECT(L$10),DetailBudgetWPs_Aleph,IF($J44 = "No Work Package", "", $J44),DetailBudgetCategory_Aleph,$I44),""))))) / L$6 * L$7, 0), 0)</f>
        <v>0</v>
      </c>
      <c r="M44" s="166">
        <f t="array" ref="M44">IFERROR(IF(ROW()-16&lt;NoRowsBudget, IF($J44="Profit Margin",SUM(M$16:M43)*ProfitMargin,IF($J44="VAT",SUM(M$16:M43)*VAT,IF(Budget_period="Monthly",SUMIFS(INDIRECT(M$8),DetailBudgetWPs_Aleph,IF($J44 = "No Work Package", "", $J44),DetailBudgetCategory_Aleph,$I44),IF(Budget_period="Quarterly",SUMIFS(INDIRECT(M$9),DetailBudgetWPs_Aleph,IF($J44 = "No Work Package", "", $J44),DetailBudgetCategory_Aleph,$I44),IF(Budget_period="Annually",SUMIFS(INDIRECT(M$10),DetailBudgetWPs_Aleph,IF($J44 = "No Work Package", "", $J44),DetailBudgetCategory_Aleph,$I44),""))))) / M$6 * M$7, 0), 0)</f>
        <v>0</v>
      </c>
      <c r="N44" s="166">
        <f t="array" ref="N44">IFERROR(IF(ROW()-16&lt;NoRowsBudget, IF($J44="Profit Margin",SUM(N$16:N43)*ProfitMargin,IF($J44="VAT",SUM(N$16:N43)*VAT,IF(Budget_period="Monthly",SUMIFS(INDIRECT(N$8),DetailBudgetWPs_Aleph,IF($J44 = "No Work Package", "", $J44),DetailBudgetCategory_Aleph,$I44),IF(Budget_period="Quarterly",SUMIFS(INDIRECT(N$9),DetailBudgetWPs_Aleph,IF($J44 = "No Work Package", "", $J44),DetailBudgetCategory_Aleph,$I44),IF(Budget_period="Annually",SUMIFS(INDIRECT(N$10),DetailBudgetWPs_Aleph,IF($J44 = "No Work Package", "", $J44),DetailBudgetCategory_Aleph,$I44),""))))) / N$6 * N$7, 0), 0)</f>
        <v>0</v>
      </c>
      <c r="O44" s="166">
        <f t="array" ref="O44">IFERROR(IF(ROW()-16&lt;NoRowsBudget, IF($J44="Profit Margin",SUM(O$16:O43)*ProfitMargin,IF($J44="VAT",SUM(O$16:O43)*VAT,IF(Budget_period="Monthly",SUMIFS(INDIRECT(O$8),DetailBudgetWPs_Aleph,IF($J44 = "No Work Package", "", $J44),DetailBudgetCategory_Aleph,$I44),IF(Budget_period="Quarterly",SUMIFS(INDIRECT(O$9),DetailBudgetWPs_Aleph,IF($J44 = "No Work Package", "", $J44),DetailBudgetCategory_Aleph,$I44),IF(Budget_period="Annually",SUMIFS(INDIRECT(O$10),DetailBudgetWPs_Aleph,IF($J44 = "No Work Package", "", $J44),DetailBudgetCategory_Aleph,$I44),""))))) / O$6 * O$7, 0), 0)</f>
        <v>0</v>
      </c>
      <c r="P44" s="166">
        <f t="array" ref="P44">IFERROR(IF(ROW()-16&lt;NoRowsBudget, IF($J44="Profit Margin",SUM(P$16:P43)*ProfitMargin,IF($J44="VAT",SUM(P$16:P43)*VAT,IF(Budget_period="Monthly",SUMIFS(INDIRECT(P$8),DetailBudgetWPs_Aleph,IF($J44 = "No Work Package", "", $J44),DetailBudgetCategory_Aleph,$I44),IF(Budget_period="Quarterly",SUMIFS(INDIRECT(P$9),DetailBudgetWPs_Aleph,IF($J44 = "No Work Package", "", $J44),DetailBudgetCategory_Aleph,$I44),IF(Budget_period="Annually",SUMIFS(INDIRECT(P$10),DetailBudgetWPs_Aleph,IF($J44 = "No Work Package", "", $J44),DetailBudgetCategory_Aleph,$I44),""))))) / P$6 * P$7, 0), 0)</f>
        <v>0</v>
      </c>
      <c r="Q44" s="166">
        <f t="array" ref="Q44">IFERROR(IF(ROW()-16&lt;NoRowsBudget, IF($J44="Profit Margin",SUM(Q$16:Q43)*ProfitMargin,IF($J44="VAT",SUM(Q$16:Q43)*VAT,IF(Budget_period="Monthly",SUMIFS(INDIRECT(Q$8),DetailBudgetWPs_Aleph,IF($J44 = "No Work Package", "", $J44),DetailBudgetCategory_Aleph,$I44),IF(Budget_period="Quarterly",SUMIFS(INDIRECT(Q$9),DetailBudgetWPs_Aleph,IF($J44 = "No Work Package", "", $J44),DetailBudgetCategory_Aleph,$I44),IF(Budget_period="Annually",SUMIFS(INDIRECT(Q$10),DetailBudgetWPs_Aleph,IF($J44 = "No Work Package", "", $J44),DetailBudgetCategory_Aleph,$I44),""))))) / Q$6 * Q$7, 0), 0)</f>
        <v>0</v>
      </c>
      <c r="R44" s="166">
        <f t="array" ref="R44">IFERROR(IF(ROW()-16&lt;NoRowsBudget, IF($J44="Profit Margin",SUM(R$16:R43)*ProfitMargin,IF($J44="VAT",SUM(R$16:R43)*VAT,IF(Budget_period="Monthly",SUMIFS(INDIRECT(R$8),DetailBudgetWPs_Aleph,IF($J44 = "No Work Package", "", $J44),DetailBudgetCategory_Aleph,$I44),IF(Budget_period="Quarterly",SUMIFS(INDIRECT(R$9),DetailBudgetWPs_Aleph,IF($J44 = "No Work Package", "", $J44),DetailBudgetCategory_Aleph,$I44),IF(Budget_period="Annually",SUMIFS(INDIRECT(R$10),DetailBudgetWPs_Aleph,IF($J44 = "No Work Package", "", $J44),DetailBudgetCategory_Aleph,$I44),""))))) / R$6 * R$7, 0), 0)</f>
        <v>0</v>
      </c>
      <c r="S44" s="166">
        <f t="array" ref="S44">IFERROR(IF(ROW()-16&lt;NoRowsBudget, IF($J44="Profit Margin",SUM(S$16:S43)*ProfitMargin,IF($J44="VAT",SUM(S$16:S43)*VAT,IF(Budget_period="Monthly",SUMIFS(INDIRECT(S$8),DetailBudgetWPs_Aleph,IF($J44 = "No Work Package", "", $J44),DetailBudgetCategory_Aleph,$I44),IF(Budget_period="Quarterly",SUMIFS(INDIRECT(S$9),DetailBudgetWPs_Aleph,IF($J44 = "No Work Package", "", $J44),DetailBudgetCategory_Aleph,$I44),IF(Budget_period="Annually",SUMIFS(INDIRECT(S$10),DetailBudgetWPs_Aleph,IF($J44 = "No Work Package", "", $J44),DetailBudgetCategory_Aleph,$I44),""))))) / S$6 * S$7, 0), 0)</f>
        <v>0</v>
      </c>
      <c r="T44" s="166">
        <f t="array" ref="T44">IFERROR(IF(ROW()-16&lt;NoRowsBudget, IF($J44="Profit Margin",SUM(T$16:T43)*ProfitMargin,IF($J44="VAT",SUM(T$16:T43)*VAT,IF(Budget_period="Monthly",SUMIFS(INDIRECT(T$8),DetailBudgetWPs_Aleph,IF($J44 = "No Work Package", "", $J44),DetailBudgetCategory_Aleph,$I44),IF(Budget_period="Quarterly",SUMIFS(INDIRECT(T$9),DetailBudgetWPs_Aleph,IF($J44 = "No Work Package", "", $J44),DetailBudgetCategory_Aleph,$I44),IF(Budget_period="Annually",SUMIFS(INDIRECT(T$10),DetailBudgetWPs_Aleph,IF($J44 = "No Work Package", "", $J44),DetailBudgetCategory_Aleph,$I44),""))))) / T$6 * T$7, 0), 0)</f>
        <v>0</v>
      </c>
      <c r="U44" s="166">
        <f t="array" ref="U44">IFERROR(IF(ROW()-16&lt;NoRowsBudget, IF($J44="Profit Margin",SUM(U$16:U43)*ProfitMargin,IF($J44="VAT",SUM(U$16:U43)*VAT,IF(Budget_period="Monthly",SUMIFS(INDIRECT(U$8),DetailBudgetWPs_Aleph,IF($J44 = "No Work Package", "", $J44),DetailBudgetCategory_Aleph,$I44),IF(Budget_period="Quarterly",SUMIFS(INDIRECT(U$9),DetailBudgetWPs_Aleph,IF($J44 = "No Work Package", "", $J44),DetailBudgetCategory_Aleph,$I44),IF(Budget_period="Annually",SUMIFS(INDIRECT(U$10),DetailBudgetWPs_Aleph,IF($J44 = "No Work Package", "", $J44),DetailBudgetCategory_Aleph,$I44),""))))) / U$6 * U$7, 0), 0)</f>
        <v>0</v>
      </c>
      <c r="V44" s="166">
        <f t="array" ref="V44">IFERROR(IF(ROW()-16&lt;NoRowsBudget, IF($J44="Profit Margin",SUM(V$16:V43)*ProfitMargin,IF($J44="VAT",SUM(V$16:V43)*VAT,IF(Budget_period="Monthly",SUMIFS(INDIRECT(V$8),DetailBudgetWPs_Aleph,IF($J44 = "No Work Package", "", $J44),DetailBudgetCategory_Aleph,$I44),IF(Budget_period="Quarterly",SUMIFS(INDIRECT(V$9),DetailBudgetWPs_Aleph,IF($J44 = "No Work Package", "", $J44),DetailBudgetCategory_Aleph,$I44),IF(Budget_period="Annually",SUMIFS(INDIRECT(V$10),DetailBudgetWPs_Aleph,IF($J44 = "No Work Package", "", $J44),DetailBudgetCategory_Aleph,$I44),""))))) / V$6 * V$7, 0), 0)</f>
        <v>0</v>
      </c>
      <c r="W44" s="166">
        <f t="array" ref="W44">IFERROR(IF(ROW()-16&lt;NoRowsBudget, IF($J44="Profit Margin",SUM(W$16:W43)*ProfitMargin,IF($J44="VAT",SUM(W$16:W43)*VAT,IF(Budget_period="Monthly",SUMIFS(INDIRECT(W$8),DetailBudgetWPs_Aleph,IF($J44 = "No Work Package", "", $J44),DetailBudgetCategory_Aleph,$I44),IF(Budget_period="Quarterly",SUMIFS(INDIRECT(W$9),DetailBudgetWPs_Aleph,IF($J44 = "No Work Package", "", $J44),DetailBudgetCategory_Aleph,$I44),IF(Budget_period="Annually",SUMIFS(INDIRECT(W$10),DetailBudgetWPs_Aleph,IF($J44 = "No Work Package", "", $J44),DetailBudgetCategory_Aleph,$I44),""))))) / W$6 * W$7, 0), 0)</f>
        <v>0</v>
      </c>
      <c r="X44" s="166">
        <f t="array" ref="X44">IFERROR(IF(ROW()-16&lt;NoRowsBudget, IF($J44="Profit Margin",SUM(X$16:X43)*ProfitMargin,IF($J44="VAT",SUM(X$16:X43)*VAT,IF(Budget_period="Monthly",SUMIFS(INDIRECT(X$8),DetailBudgetWPs_Aleph,IF($J44 = "No Work Package", "", $J44),DetailBudgetCategory_Aleph,$I44),IF(Budget_period="Quarterly",SUMIFS(INDIRECT(X$9),DetailBudgetWPs_Aleph,IF($J44 = "No Work Package", "", $J44),DetailBudgetCategory_Aleph,$I44),IF(Budget_period="Annually",SUMIFS(INDIRECT(X$10),DetailBudgetWPs_Aleph,IF($J44 = "No Work Package", "", $J44),DetailBudgetCategory_Aleph,$I44),""))))) / X$6 * X$7, 0), 0)</f>
        <v>0</v>
      </c>
      <c r="Y44" s="166">
        <f t="array" ref="Y44">IFERROR(IF(ROW()-16&lt;NoRowsBudget, IF($J44="Profit Margin",SUM(Y$16:Y43)*ProfitMargin,IF($J44="VAT",SUM(Y$16:Y43)*VAT,IF(Budget_period="Monthly",SUMIFS(INDIRECT(Y$8),DetailBudgetWPs_Aleph,IF($J44 = "No Work Package", "", $J44),DetailBudgetCategory_Aleph,$I44),IF(Budget_period="Quarterly",SUMIFS(INDIRECT(Y$9),DetailBudgetWPs_Aleph,IF($J44 = "No Work Package", "", $J44),DetailBudgetCategory_Aleph,$I44),IF(Budget_period="Annually",SUMIFS(INDIRECT(Y$10),DetailBudgetWPs_Aleph,IF($J44 = "No Work Package", "", $J44),DetailBudgetCategory_Aleph,$I44),""))))) / Y$6 * Y$7, 0), 0)</f>
        <v>0</v>
      </c>
      <c r="Z44" s="166">
        <f t="array" ref="Z44">IFERROR(IF(ROW()-16&lt;NoRowsBudget, IF($J44="Profit Margin",SUM(Z$16:Z43)*ProfitMargin,IF($J44="VAT",SUM(Z$16:Z43)*VAT,IF(Budget_period="Monthly",SUMIFS(INDIRECT(Z$8),DetailBudgetWPs_Aleph,IF($J44 = "No Work Package", "", $J44),DetailBudgetCategory_Aleph,$I44),IF(Budget_period="Quarterly",SUMIFS(INDIRECT(Z$9),DetailBudgetWPs_Aleph,IF($J44 = "No Work Package", "", $J44),DetailBudgetCategory_Aleph,$I44),IF(Budget_period="Annually",SUMIFS(INDIRECT(Z$10),DetailBudgetWPs_Aleph,IF($J44 = "No Work Package", "", $J44),DetailBudgetCategory_Aleph,$I44),""))))) / Z$6 * Z$7, 0), 0)</f>
        <v>0</v>
      </c>
      <c r="AA44" s="166">
        <f t="array" ref="AA44">IFERROR(IF(ROW()-16&lt;NoRowsBudget, IF($J44="Profit Margin",SUM(AA$16:AA43)*ProfitMargin,IF($J44="VAT",SUM(AA$16:AA43)*VAT,IF(Budget_period="Monthly",SUMIFS(INDIRECT(AA$8),DetailBudgetWPs_Aleph,IF($J44 = "No Work Package", "", $J44),DetailBudgetCategory_Aleph,$I44),IF(Budget_period="Quarterly",SUMIFS(INDIRECT(AA$9),DetailBudgetWPs_Aleph,IF($J44 = "No Work Package", "", $J44),DetailBudgetCategory_Aleph,$I44),IF(Budget_period="Annually",SUMIFS(INDIRECT(AA$10),DetailBudgetWPs_Aleph,IF($J44 = "No Work Package", "", $J44),DetailBudgetCategory_Aleph,$I44),""))))) / AA$6 * AA$7, 0), 0)</f>
        <v>0</v>
      </c>
      <c r="AB44" s="166">
        <f t="array" ref="AB44">IFERROR(IF(ROW()-16&lt;NoRowsBudget, IF($J44="Profit Margin",SUM(AB$16:AB43)*ProfitMargin,IF($J44="VAT",SUM(AB$16:AB43)*VAT,IF(Budget_period="Monthly",SUMIFS(INDIRECT(AB$8),DetailBudgetWPs_Aleph,IF($J44 = "No Work Package", "", $J44),DetailBudgetCategory_Aleph,$I44),IF(Budget_period="Quarterly",SUMIFS(INDIRECT(AB$9),DetailBudgetWPs_Aleph,IF($J44 = "No Work Package", "", $J44),DetailBudgetCategory_Aleph,$I44),IF(Budget_period="Annually",SUMIFS(INDIRECT(AB$10),DetailBudgetWPs_Aleph,IF($J44 = "No Work Package", "", $J44),DetailBudgetCategory_Aleph,$I44),""))))) / AB$6 * AB$7, 0), 0)</f>
        <v>0</v>
      </c>
      <c r="AC44" s="166">
        <f t="array" ref="AC44">IFERROR(IF(ROW()-16&lt;NoRowsBudget, IF($J44="Profit Margin",SUM(AC$16:AC43)*ProfitMargin,IF($J44="VAT",SUM(AC$16:AC43)*VAT,IF(Budget_period="Monthly",SUMIFS(INDIRECT(AC$8),DetailBudgetWPs_Aleph,IF($J44 = "No Work Package", "", $J44),DetailBudgetCategory_Aleph,$I44),IF(Budget_period="Quarterly",SUMIFS(INDIRECT(AC$9),DetailBudgetWPs_Aleph,IF($J44 = "No Work Package", "", $J44),DetailBudgetCategory_Aleph,$I44),IF(Budget_period="Annually",SUMIFS(INDIRECT(AC$10),DetailBudgetWPs_Aleph,IF($J44 = "No Work Package", "", $J44),DetailBudgetCategory_Aleph,$I44),""))))) / AC$6 * AC$7, 0), 0)</f>
        <v>0</v>
      </c>
      <c r="AD44" s="166">
        <f t="array" ref="AD44">IFERROR(IF(ROW()-16&lt;NoRowsBudget, IF($J44="Profit Margin",SUM(AD$16:AD43)*ProfitMargin,IF($J44="VAT",SUM(AD$16:AD43)*VAT,IF(Budget_period="Monthly",SUMIFS(INDIRECT(AD$8),DetailBudgetWPs_Aleph,IF($J44 = "No Work Package", "", $J44),DetailBudgetCategory_Aleph,$I44),IF(Budget_period="Quarterly",SUMIFS(INDIRECT(AD$9),DetailBudgetWPs_Aleph,IF($J44 = "No Work Package", "", $J44),DetailBudgetCategory_Aleph,$I44),IF(Budget_period="Annually",SUMIFS(INDIRECT(AD$10),DetailBudgetWPs_Aleph,IF($J44 = "No Work Package", "", $J44),DetailBudgetCategory_Aleph,$I44),""))))) / AD$6 * AD$7, 0), 0)</f>
        <v>0</v>
      </c>
      <c r="AE44" s="166">
        <f t="array" ref="AE44">IFERROR(IF(ROW()-16&lt;NoRowsBudget, IF($J44="Profit Margin",SUM(AE$16:AE43)*ProfitMargin,IF($J44="VAT",SUM(AE$16:AE43)*VAT,IF(Budget_period="Monthly",SUMIFS(INDIRECT(AE$8),DetailBudgetWPs_Aleph,IF($J44 = "No Work Package", "", $J44),DetailBudgetCategory_Aleph,$I44),IF(Budget_period="Quarterly",SUMIFS(INDIRECT(AE$9),DetailBudgetWPs_Aleph,IF($J44 = "No Work Package", "", $J44),DetailBudgetCategory_Aleph,$I44),IF(Budget_period="Annually",SUMIFS(INDIRECT(AE$10),DetailBudgetWPs_Aleph,IF($J44 = "No Work Package", "", $J44),DetailBudgetCategory_Aleph,$I44),""))))) / AE$6 * AE$7, 0), 0)</f>
        <v>0</v>
      </c>
      <c r="AF44" s="166">
        <f t="array" ref="AF44">IFERROR(IF(ROW()-16&lt;NoRowsBudget, IF($J44="Profit Margin",SUM(AF$16:AF43)*ProfitMargin,IF($J44="VAT",SUM(AF$16:AF43)*VAT,IF(Budget_period="Monthly",SUMIFS(INDIRECT(AF$8),DetailBudgetWPs_Aleph,IF($J44 = "No Work Package", "", $J44),DetailBudgetCategory_Aleph,$I44),IF(Budget_period="Quarterly",SUMIFS(INDIRECT(AF$9),DetailBudgetWPs_Aleph,IF($J44 = "No Work Package", "", $J44),DetailBudgetCategory_Aleph,$I44),IF(Budget_period="Annually",SUMIFS(INDIRECT(AF$10),DetailBudgetWPs_Aleph,IF($J44 = "No Work Package", "", $J44),DetailBudgetCategory_Aleph,$I44),""))))) / AF$6 * AF$7, 0), 0)</f>
        <v>0</v>
      </c>
      <c r="AG44" s="166">
        <f t="array" ref="AG44">IFERROR(IF(ROW()-16&lt;NoRowsBudget, IF($J44="Profit Margin",SUM(AG$16:AG43)*ProfitMargin,IF($J44="VAT",SUM(AG$16:AG43)*VAT,IF(Budget_period="Monthly",SUMIFS(INDIRECT(AG$8),DetailBudgetWPs_Aleph,IF($J44 = "No Work Package", "", $J44),DetailBudgetCategory_Aleph,$I44),IF(Budget_period="Quarterly",SUMIFS(INDIRECT(AG$9),DetailBudgetWPs_Aleph,IF($J44 = "No Work Package", "", $J44),DetailBudgetCategory_Aleph,$I44),IF(Budget_period="Annually",SUMIFS(INDIRECT(AG$10),DetailBudgetWPs_Aleph,IF($J44 = "No Work Package", "", $J44),DetailBudgetCategory_Aleph,$I44),""))))) / AG$6 * AG$7, 0), 0)</f>
        <v>0</v>
      </c>
      <c r="AH44" s="166">
        <f t="array" ref="AH44">IFERROR(IF(ROW()-16&lt;NoRowsBudget, IF($J44="Profit Margin",SUM(AH$16:AH43)*ProfitMargin,IF($J44="VAT",SUM(AH$16:AH43)*VAT,IF(Budget_period="Monthly",SUMIFS(INDIRECT(AH$8),DetailBudgetWPs_Aleph,IF($J44 = "No Work Package", "", $J44),DetailBudgetCategory_Aleph,$I44),IF(Budget_period="Quarterly",SUMIFS(INDIRECT(AH$9),DetailBudgetWPs_Aleph,IF($J44 = "No Work Package", "", $J44),DetailBudgetCategory_Aleph,$I44),IF(Budget_period="Annually",SUMIFS(INDIRECT(AH$10),DetailBudgetWPs_Aleph,IF($J44 = "No Work Package", "", $J44),DetailBudgetCategory_Aleph,$I44),""))))) / AH$6 * AH$7, 0), 0)</f>
        <v>0</v>
      </c>
      <c r="AI44" s="166">
        <f t="array" ref="AI44">IFERROR(IF(ROW()-16&lt;NoRowsBudget, IF($J44="Profit Margin",SUM(AI$16:AI43)*ProfitMargin,IF($J44="VAT",SUM(AI$16:AI43)*VAT,IF(Budget_period="Monthly",SUMIFS(INDIRECT(AI$8),DetailBudgetWPs_Aleph,IF($J44 = "No Work Package", "", $J44),DetailBudgetCategory_Aleph,$I44),IF(Budget_period="Quarterly",SUMIFS(INDIRECT(AI$9),DetailBudgetWPs_Aleph,IF($J44 = "No Work Package", "", $J44),DetailBudgetCategory_Aleph,$I44),IF(Budget_period="Annually",SUMIFS(INDIRECT(AI$10),DetailBudgetWPs_Aleph,IF($J44 = "No Work Package", "", $J44),DetailBudgetCategory_Aleph,$I44),""))))) / AI$6 * AI$7, 0), 0)</f>
        <v>0</v>
      </c>
      <c r="AJ44" s="166">
        <f t="array" ref="AJ44">IFERROR(IF(ROW()-16&lt;NoRowsBudget, IF($J44="Profit Margin",SUM(AJ$16:AJ43)*ProfitMargin,IF($J44="VAT",SUM(AJ$16:AJ43)*VAT,IF(Budget_period="Monthly",SUMIFS(INDIRECT(AJ$8),DetailBudgetWPs_Aleph,IF($J44 = "No Work Package", "", $J44),DetailBudgetCategory_Aleph,$I44),IF(Budget_period="Quarterly",SUMIFS(INDIRECT(AJ$9),DetailBudgetWPs_Aleph,IF($J44 = "No Work Package", "", $J44),DetailBudgetCategory_Aleph,$I44),IF(Budget_period="Annually",SUMIFS(INDIRECT(AJ$10),DetailBudgetWPs_Aleph,IF($J44 = "No Work Package", "", $J44),DetailBudgetCategory_Aleph,$I44),""))))) / AJ$6 * AJ$7, 0), 0)</f>
        <v>0</v>
      </c>
      <c r="AK44" s="166">
        <f t="array" ref="AK44">IFERROR(IF(ROW()-16&lt;NoRowsBudget, IF($J44="Profit Margin",SUM(AK$16:AK43)*ProfitMargin,IF($J44="VAT",SUM(AK$16:AK43)*VAT,IF(Budget_period="Monthly",SUMIFS(INDIRECT(AK$8),DetailBudgetWPs_Aleph,IF($J44 = "No Work Package", "", $J44),DetailBudgetCategory_Aleph,$I44),IF(Budget_period="Quarterly",SUMIFS(INDIRECT(AK$9),DetailBudgetWPs_Aleph,IF($J44 = "No Work Package", "", $J44),DetailBudgetCategory_Aleph,$I44),IF(Budget_period="Annually",SUMIFS(INDIRECT(AK$10),DetailBudgetWPs_Aleph,IF($J44 = "No Work Package", "", $J44),DetailBudgetCategory_Aleph,$I44),""))))) / AK$6 * AK$7, 0), 0)</f>
        <v>0</v>
      </c>
      <c r="AL44" s="166">
        <f t="array" ref="AL44">IFERROR(IF(ROW()-16&lt;NoRowsBudget, IF($J44="Profit Margin",SUM(AL$16:AL43)*ProfitMargin,IF($J44="VAT",SUM(AL$16:AL43)*VAT,IF(Budget_period="Monthly",SUMIFS(INDIRECT(AL$8),DetailBudgetWPs_Aleph,IF($J44 = "No Work Package", "", $J44),DetailBudgetCategory_Aleph,$I44),IF(Budget_period="Quarterly",SUMIFS(INDIRECT(AL$9),DetailBudgetWPs_Aleph,IF($J44 = "No Work Package", "", $J44),DetailBudgetCategory_Aleph,$I44),IF(Budget_period="Annually",SUMIFS(INDIRECT(AL$10),DetailBudgetWPs_Aleph,IF($J44 = "No Work Package", "", $J44),DetailBudgetCategory_Aleph,$I44),""))))) / AL$6 * AL$7, 0), 0)</f>
        <v>0</v>
      </c>
      <c r="AM44" s="166">
        <f t="array" ref="AM44">IFERROR(IF(ROW()-16&lt;NoRowsBudget, IF($J44="Profit Margin",SUM(AM$16:AM43)*ProfitMargin,IF($J44="VAT",SUM(AM$16:AM43)*VAT,IF(Budget_period="Monthly",SUMIFS(INDIRECT(AM$8),DetailBudgetWPs_Aleph,IF($J44 = "No Work Package", "", $J44),DetailBudgetCategory_Aleph,$I44),IF(Budget_period="Quarterly",SUMIFS(INDIRECT(AM$9),DetailBudgetWPs_Aleph,IF($J44 = "No Work Package", "", $J44),DetailBudgetCategory_Aleph,$I44),IF(Budget_period="Annually",SUMIFS(INDIRECT(AM$10),DetailBudgetWPs_Aleph,IF($J44 = "No Work Package", "", $J44),DetailBudgetCategory_Aleph,$I44),""))))) / AM$6 * AM$7, 0), 0)</f>
        <v>0</v>
      </c>
      <c r="AN44" s="166">
        <f t="array" ref="AN44">IFERROR(IF(ROW()-16&lt;NoRowsBudget, IF($J44="Profit Margin",SUM(AN$16:AN43)*ProfitMargin,IF($J44="VAT",SUM(AN$16:AN43)*VAT,IF(Budget_period="Monthly",SUMIFS(INDIRECT(AN$8),DetailBudgetWPs_Aleph,IF($J44 = "No Work Package", "", $J44),DetailBudgetCategory_Aleph,$I44),IF(Budget_period="Quarterly",SUMIFS(INDIRECT(AN$9),DetailBudgetWPs_Aleph,IF($J44 = "No Work Package", "", $J44),DetailBudgetCategory_Aleph,$I44),IF(Budget_period="Annually",SUMIFS(INDIRECT(AN$10),DetailBudgetWPs_Aleph,IF($J44 = "No Work Package", "", $J44),DetailBudgetCategory_Aleph,$I44),""))))) / AN$6 * AN$7, 0), 0)</f>
        <v>0</v>
      </c>
      <c r="AO44" s="166">
        <f t="array" ref="AO44">IFERROR(IF(ROW()-16&lt;NoRowsBudget, IF($J44="Profit Margin",SUM(AO$16:AO43)*ProfitMargin,IF($J44="VAT",SUM(AO$16:AO43)*VAT,IF(Budget_period="Monthly",SUMIFS(INDIRECT(AO$8),DetailBudgetWPs_Aleph,IF($J44 = "No Work Package", "", $J44),DetailBudgetCategory_Aleph,$I44),IF(Budget_period="Quarterly",SUMIFS(INDIRECT(AO$9),DetailBudgetWPs_Aleph,IF($J44 = "No Work Package", "", $J44),DetailBudgetCategory_Aleph,$I44),IF(Budget_period="Annually",SUMIFS(INDIRECT(AO$10),DetailBudgetWPs_Aleph,IF($J44 = "No Work Package", "", $J44),DetailBudgetCategory_Aleph,$I44),""))))) / AO$6 * AO$7, 0), 0)</f>
        <v>0</v>
      </c>
      <c r="AP44" s="166">
        <f t="array" ref="AP44">IFERROR(IF(ROW()-16&lt;NoRowsBudget, IF($J44="Profit Margin",SUM(AP$16:AP43)*ProfitMargin,IF($J44="VAT",SUM(AP$16:AP43)*VAT,IF(Budget_period="Monthly",SUMIFS(INDIRECT(AP$8),DetailBudgetWPs_Aleph,IF($J44 = "No Work Package", "", $J44),DetailBudgetCategory_Aleph,$I44),IF(Budget_period="Quarterly",SUMIFS(INDIRECT(AP$9),DetailBudgetWPs_Aleph,IF($J44 = "No Work Package", "", $J44),DetailBudgetCategory_Aleph,$I44),IF(Budget_period="Annually",SUMIFS(INDIRECT(AP$10),DetailBudgetWPs_Aleph,IF($J44 = "No Work Package", "", $J44),DetailBudgetCategory_Aleph,$I44),""))))) / AP$6 * AP$7, 0), 0)</f>
        <v>0</v>
      </c>
      <c r="AQ44" s="166">
        <f t="array" ref="AQ44">IFERROR(IF(ROW()-16&lt;NoRowsBudget, IF($J44="Profit Margin",SUM(AQ$16:AQ43)*ProfitMargin,IF($J44="VAT",SUM(AQ$16:AQ43)*VAT,IF(Budget_period="Monthly",SUMIFS(INDIRECT(AQ$8),DetailBudgetWPs_Aleph,IF($J44 = "No Work Package", "", $J44),DetailBudgetCategory_Aleph,$I44),IF(Budget_period="Quarterly",SUMIFS(INDIRECT(AQ$9),DetailBudgetWPs_Aleph,IF($J44 = "No Work Package", "", $J44),DetailBudgetCategory_Aleph,$I44),IF(Budget_period="Annually",SUMIFS(INDIRECT(AQ$10),DetailBudgetWPs_Aleph,IF($J44 = "No Work Package", "", $J44),DetailBudgetCategory_Aleph,$I44),""))))) / AQ$6 * AQ$7, 0), 0)</f>
        <v>0</v>
      </c>
      <c r="AR44" s="166">
        <f t="array" ref="AR44">IFERROR(IF(ROW()-16&lt;NoRowsBudget, IF($J44="Profit Margin",SUM(AR$16:AR43)*ProfitMargin,IF($J44="VAT",SUM(AR$16:AR43)*VAT,IF(Budget_period="Monthly",SUMIFS(INDIRECT(AR$8),DetailBudgetWPs_Aleph,IF($J44 = "No Work Package", "", $J44),DetailBudgetCategory_Aleph,$I44),IF(Budget_period="Quarterly",SUMIFS(INDIRECT(AR$9),DetailBudgetWPs_Aleph,IF($J44 = "No Work Package", "", $J44),DetailBudgetCategory_Aleph,$I44),IF(Budget_period="Annually",SUMIFS(INDIRECT(AR$10),DetailBudgetWPs_Aleph,IF($J44 = "No Work Package", "", $J44),DetailBudgetCategory_Aleph,$I44),""))))) / AR$6 * AR$7, 0), 0)</f>
        <v>0</v>
      </c>
      <c r="AS44" s="166">
        <f t="array" ref="AS44">IFERROR(IF(ROW()-16&lt;NoRowsBudget, IF($J44="Profit Margin",SUM(AS$16:AS43)*ProfitMargin,IF($J44="VAT",SUM(AS$16:AS43)*VAT,IF(Budget_period="Monthly",SUMIFS(INDIRECT(AS$8),DetailBudgetWPs_Aleph,IF($J44 = "No Work Package", "", $J44),DetailBudgetCategory_Aleph,$I44),IF(Budget_period="Quarterly",SUMIFS(INDIRECT(AS$9),DetailBudgetWPs_Aleph,IF($J44 = "No Work Package", "", $J44),DetailBudgetCategory_Aleph,$I44),IF(Budget_period="Annually",SUMIFS(INDIRECT(AS$10),DetailBudgetWPs_Aleph,IF($J44 = "No Work Package", "", $J44),DetailBudgetCategory_Aleph,$I44),""))))) / AS$6 * AS$7, 0), 0)</f>
        <v>0</v>
      </c>
      <c r="AT44" s="166">
        <f t="array" ref="AT44">IFERROR(IF(ROW()-16&lt;NoRowsBudget, IF($J44="Profit Margin",SUM(AT$16:AT43)*ProfitMargin,IF($J44="VAT",SUM(AT$16:AT43)*VAT,IF(Budget_period="Monthly",SUMIFS(INDIRECT(AT$8),DetailBudgetWPs_Aleph,IF($J44 = "No Work Package", "", $J44),DetailBudgetCategory_Aleph,$I44),IF(Budget_period="Quarterly",SUMIFS(INDIRECT(AT$9),DetailBudgetWPs_Aleph,IF($J44 = "No Work Package", "", $J44),DetailBudgetCategory_Aleph,$I44),IF(Budget_period="Annually",SUMIFS(INDIRECT(AT$10),DetailBudgetWPs_Aleph,IF($J44 = "No Work Package", "", $J44),DetailBudgetCategory_Aleph,$I44),""))))) / AT$6 * AT$7, 0), 0)</f>
        <v>0</v>
      </c>
      <c r="AU44" s="166">
        <f t="array" ref="AU44">IFERROR(IF(ROW()-16&lt;NoRowsBudget, IF($J44="Profit Margin",SUM(AU$16:AU43)*ProfitMargin,IF($J44="VAT",SUM(AU$16:AU43)*VAT,IF(Budget_period="Monthly",SUMIFS(INDIRECT(AU$8),DetailBudgetWPs_Aleph,IF($J44 = "No Work Package", "", $J44),DetailBudgetCategory_Aleph,$I44),IF(Budget_period="Quarterly",SUMIFS(INDIRECT(AU$9),DetailBudgetWPs_Aleph,IF($J44 = "No Work Package", "", $J44),DetailBudgetCategory_Aleph,$I44),IF(Budget_period="Annually",SUMIFS(INDIRECT(AU$10),DetailBudgetWPs_Aleph,IF($J44 = "No Work Package", "", $J44),DetailBudgetCategory_Aleph,$I44),""))))) / AU$6 * AU$7, 0), 0)</f>
        <v>0</v>
      </c>
      <c r="AV44" s="166">
        <f t="array" ref="AV44">IFERROR(IF(ROW()-16&lt;NoRowsBudget, IF($J44="Profit Margin",SUM(AV$16:AV43)*ProfitMargin,IF($J44="VAT",SUM(AV$16:AV43)*VAT,IF(Budget_period="Monthly",SUMIFS(INDIRECT(AV$8),DetailBudgetWPs_Aleph,IF($J44 = "No Work Package", "", $J44),DetailBudgetCategory_Aleph,$I44),IF(Budget_period="Quarterly",SUMIFS(INDIRECT(AV$9),DetailBudgetWPs_Aleph,IF($J44 = "No Work Package", "", $J44),DetailBudgetCategory_Aleph,$I44),IF(Budget_period="Annually",SUMIFS(INDIRECT(AV$10),DetailBudgetWPs_Aleph,IF($J44 = "No Work Package", "", $J44),DetailBudgetCategory_Aleph,$I44),""))))) / AV$6 * AV$7, 0), 0)</f>
        <v>0</v>
      </c>
      <c r="AW44" s="166">
        <f t="array" ref="AW44">IFERROR(IF(ROW()-16&lt;NoRowsBudget, IF($J44="Profit Margin",SUM(AW$16:AW43)*ProfitMargin,IF($J44="VAT",SUM(AW$16:AW43)*VAT,IF(Budget_period="Monthly",SUMIFS(INDIRECT(AW$8),DetailBudgetWPs_Aleph,IF($J44 = "No Work Package", "", $J44),DetailBudgetCategory_Aleph,$I44),IF(Budget_period="Quarterly",SUMIFS(INDIRECT(AW$9),DetailBudgetWPs_Aleph,IF($J44 = "No Work Package", "", $J44),DetailBudgetCategory_Aleph,$I44),IF(Budget_period="Annually",SUMIFS(INDIRECT(AW$10),DetailBudgetWPs_Aleph,IF($J44 = "No Work Package", "", $J44),DetailBudgetCategory_Aleph,$I44),""))))) / AW$6 * AW$7, 0), 0)</f>
        <v>0</v>
      </c>
      <c r="AX44" s="166">
        <f t="array" ref="AX44">IFERROR(IF(ROW()-16&lt;NoRowsBudget, IF($J44="Profit Margin",SUM(AX$16:AX43)*ProfitMargin,IF($J44="VAT",SUM(AX$16:AX43)*VAT,IF(Budget_period="Monthly",SUMIFS(INDIRECT(AX$8),DetailBudgetWPs_Aleph,IF($J44 = "No Work Package", "", $J44),DetailBudgetCategory_Aleph,$I44),IF(Budget_period="Quarterly",SUMIFS(INDIRECT(AX$9),DetailBudgetWPs_Aleph,IF($J44 = "No Work Package", "", $J44),DetailBudgetCategory_Aleph,$I44),IF(Budget_period="Annually",SUMIFS(INDIRECT(AX$10),DetailBudgetWPs_Aleph,IF($J44 = "No Work Package", "", $J44),DetailBudgetCategory_Aleph,$I44),""))))) / AX$6 * AX$7, 0), 0)</f>
        <v>0</v>
      </c>
      <c r="AY44" s="166">
        <f t="array" ref="AY44">IFERROR(IF(ROW()-16&lt;NoRowsBudget, IF($J44="Profit Margin",SUM(AY$16:AY43)*ProfitMargin,IF($J44="VAT",SUM(AY$16:AY43)*VAT,IF(Budget_period="Monthly",SUMIFS(INDIRECT(AY$8),DetailBudgetWPs_Aleph,IF($J44 = "No Work Package", "", $J44),DetailBudgetCategory_Aleph,$I44),IF(Budget_period="Quarterly",SUMIFS(INDIRECT(AY$9),DetailBudgetWPs_Aleph,IF($J44 = "No Work Package", "", $J44),DetailBudgetCategory_Aleph,$I44),IF(Budget_period="Annually",SUMIFS(INDIRECT(AY$10),DetailBudgetWPs_Aleph,IF($J44 = "No Work Package", "", $J44),DetailBudgetCategory_Aleph,$I44),""))))) / AY$6 * AY$7, 0), 0)</f>
        <v>0</v>
      </c>
      <c r="AZ44" s="166">
        <f t="array" ref="AZ44">IFERROR(IF(ROW()-16&lt;NoRowsBudget, IF($J44="Profit Margin",SUM(AZ$16:AZ43)*ProfitMargin,IF($J44="VAT",SUM(AZ$16:AZ43)*VAT,IF(Budget_period="Monthly",SUMIFS(INDIRECT(AZ$8),DetailBudgetWPs_Aleph,IF($J44 = "No Work Package", "", $J44),DetailBudgetCategory_Aleph,$I44),IF(Budget_period="Quarterly",SUMIFS(INDIRECT(AZ$9),DetailBudgetWPs_Aleph,IF($J44 = "No Work Package", "", $J44),DetailBudgetCategory_Aleph,$I44),IF(Budget_period="Annually",SUMIFS(INDIRECT(AZ$10),DetailBudgetWPs_Aleph,IF($J44 = "No Work Package", "", $J44),DetailBudgetCategory_Aleph,$I44),""))))) / AZ$6 * AZ$7, 0), 0)</f>
        <v>0</v>
      </c>
      <c r="BA44" s="166">
        <f t="array" ref="BA44">IFERROR(IF(ROW()-16&lt;NoRowsBudget, IF($J44="Profit Margin",SUM(BA$16:BA43)*ProfitMargin,IF($J44="VAT",SUM(BA$16:BA43)*VAT,IF(Budget_period="Monthly",SUMIFS(INDIRECT(BA$8),DetailBudgetWPs_Aleph,IF($J44 = "No Work Package", "", $J44),DetailBudgetCategory_Aleph,$I44),IF(Budget_period="Quarterly",SUMIFS(INDIRECT(BA$9),DetailBudgetWPs_Aleph,IF($J44 = "No Work Package", "", $J44),DetailBudgetCategory_Aleph,$I44),IF(Budget_period="Annually",SUMIFS(INDIRECT(BA$10),DetailBudgetWPs_Aleph,IF($J44 = "No Work Package", "", $J44),DetailBudgetCategory_Aleph,$I44),""))))) / BA$6 * BA$7, 0), 0)</f>
        <v>0</v>
      </c>
      <c r="BB44" s="166">
        <f t="array" ref="BB44">IFERROR(IF(ROW()-16&lt;NoRowsBudget, IF($J44="Profit Margin",SUM(BB$16:BB43)*ProfitMargin,IF($J44="VAT",SUM(BB$16:BB43)*VAT,IF(Budget_period="Monthly",SUMIFS(INDIRECT(BB$8),DetailBudgetWPs_Aleph,IF($J44 = "No Work Package", "", $J44),DetailBudgetCategory_Aleph,$I44),IF(Budget_period="Quarterly",SUMIFS(INDIRECT(BB$9),DetailBudgetWPs_Aleph,IF($J44 = "No Work Package", "", $J44),DetailBudgetCategory_Aleph,$I44),IF(Budget_period="Annually",SUMIFS(INDIRECT(BB$10),DetailBudgetWPs_Aleph,IF($J44 = "No Work Package", "", $J44),DetailBudgetCategory_Aleph,$I44),""))))) / BB$6 * BB$7, 0), 0)</f>
        <v>0</v>
      </c>
      <c r="BC44" s="166">
        <f t="array" ref="BC44">IFERROR(IF(ROW()-16&lt;NoRowsBudget, IF($J44="Profit Margin",SUM(BC$16:BC43)*ProfitMargin,IF($J44="VAT",SUM(BC$16:BC43)*VAT,IF(Budget_period="Monthly",SUMIFS(INDIRECT(BC$8),DetailBudgetWPs_Aleph,IF($J44 = "No Work Package", "", $J44),DetailBudgetCategory_Aleph,$I44),IF(Budget_period="Quarterly",SUMIFS(INDIRECT(BC$9),DetailBudgetWPs_Aleph,IF($J44 = "No Work Package", "", $J44),DetailBudgetCategory_Aleph,$I44),IF(Budget_period="Annually",SUMIFS(INDIRECT(BC$10),DetailBudgetWPs_Aleph,IF($J44 = "No Work Package", "", $J44),DetailBudgetCategory_Aleph,$I44),""))))) / BC$6 * BC$7, 0), 0)</f>
        <v>0</v>
      </c>
      <c r="BD44" s="166">
        <f t="array" ref="BD44">IFERROR(IF(ROW()-16&lt;NoRowsBudget, IF($J44="Profit Margin",SUM(BD$16:BD43)*ProfitMargin,IF($J44="VAT",SUM(BD$16:BD43)*VAT,IF(Budget_period="Monthly",SUMIFS(INDIRECT(BD$8),DetailBudgetWPs_Aleph,IF($J44 = "No Work Package", "", $J44),DetailBudgetCategory_Aleph,$I44),IF(Budget_period="Quarterly",SUMIFS(INDIRECT(BD$9),DetailBudgetWPs_Aleph,IF($J44 = "No Work Package", "", $J44),DetailBudgetCategory_Aleph,$I44),IF(Budget_period="Annually",SUMIFS(INDIRECT(BD$10),DetailBudgetWPs_Aleph,IF($J44 = "No Work Package", "", $J44),DetailBudgetCategory_Aleph,$I44),""))))) / BD$6 * BD$7, 0), 0)</f>
        <v>0</v>
      </c>
      <c r="BE44" s="166">
        <f t="array" ref="BE44">IFERROR(IF(ROW()-16&lt;NoRowsBudget, IF($J44="Profit Margin",SUM(BE$16:BE43)*ProfitMargin,IF($J44="VAT",SUM(BE$16:BE43)*VAT,IF(Budget_period="Monthly",SUMIFS(INDIRECT(BE$8),DetailBudgetWPs_Aleph,IF($J44 = "No Work Package", "", $J44),DetailBudgetCategory_Aleph,$I44),IF(Budget_period="Quarterly",SUMIFS(INDIRECT(BE$9),DetailBudgetWPs_Aleph,IF($J44 = "No Work Package", "", $J44),DetailBudgetCategory_Aleph,$I44),IF(Budget_period="Annually",SUMIFS(INDIRECT(BE$10),DetailBudgetWPs_Aleph,IF($J44 = "No Work Package", "", $J44),DetailBudgetCategory_Aleph,$I44),""))))) / BE$6 * BE$7, 0), 0)</f>
        <v>0</v>
      </c>
      <c r="BF44" s="166">
        <f t="array" ref="BF44">IFERROR(IF(ROW()-16&lt;NoRowsBudget, IF($J44="Profit Margin",SUM(BF$16:BF43)*ProfitMargin,IF($J44="VAT",SUM(BF$16:BF43)*VAT,IF(Budget_period="Monthly",SUMIFS(INDIRECT(BF$8),DetailBudgetWPs_Aleph,IF($J44 = "No Work Package", "", $J44),DetailBudgetCategory_Aleph,$I44),IF(Budget_period="Quarterly",SUMIFS(INDIRECT(BF$9),DetailBudgetWPs_Aleph,IF($J44 = "No Work Package", "", $J44),DetailBudgetCategory_Aleph,$I44),IF(Budget_period="Annually",SUMIFS(INDIRECT(BF$10),DetailBudgetWPs_Aleph,IF($J44 = "No Work Package", "", $J44),DetailBudgetCategory_Aleph,$I44),""))))) / BF$6 * BF$7, 0), 0)</f>
        <v>0</v>
      </c>
      <c r="BG44" s="166">
        <f t="array" ref="BG44">IFERROR(IF(ROW()-16&lt;NoRowsBudget, IF($J44="Profit Margin",SUM(BG$16:BG43)*ProfitMargin,IF($J44="VAT",SUM(BG$16:BG43)*VAT,IF(Budget_period="Monthly",SUMIFS(INDIRECT(BG$8),DetailBudgetWPs_Aleph,IF($J44 = "No Work Package", "", $J44),DetailBudgetCategory_Aleph,$I44),IF(Budget_period="Quarterly",SUMIFS(INDIRECT(BG$9),DetailBudgetWPs_Aleph,IF($J44 = "No Work Package", "", $J44),DetailBudgetCategory_Aleph,$I44),IF(Budget_period="Annually",SUMIFS(INDIRECT(BG$10),DetailBudgetWPs_Aleph,IF($J44 = "No Work Package", "", $J44),DetailBudgetCategory_Aleph,$I44),""))))) / BG$6 * BG$7, 0), 0)</f>
        <v>0</v>
      </c>
      <c r="BH44" s="166">
        <f t="array" ref="BH44">IFERROR(IF(ROW()-16&lt;NoRowsBudget, IF($J44="Profit Margin",SUM(BH$16:BH43)*ProfitMargin,IF($J44="VAT",SUM(BH$16:BH43)*VAT,IF(Budget_period="Monthly",SUMIFS(INDIRECT(BH$8),DetailBudgetWPs_Aleph,IF($J44 = "No Work Package", "", $J44),DetailBudgetCategory_Aleph,$I44),IF(Budget_period="Quarterly",SUMIFS(INDIRECT(BH$9),DetailBudgetWPs_Aleph,IF($J44 = "No Work Package", "", $J44),DetailBudgetCategory_Aleph,$I44),IF(Budget_period="Annually",SUMIFS(INDIRECT(BH$10),DetailBudgetWPs_Aleph,IF($J44 = "No Work Package", "", $J44),DetailBudgetCategory_Aleph,$I44),""))))) / BH$6 * BH$7, 0), 0)</f>
        <v>0</v>
      </c>
      <c r="BI44" s="166">
        <f t="array" ref="BI44">IFERROR(IF(ROW()-16&lt;NoRowsBudget, IF($J44="Profit Margin",SUM(BI$16:BI43)*ProfitMargin,IF($J44="VAT",SUM(BI$16:BI43)*VAT,IF(Budget_period="Monthly",SUMIFS(INDIRECT(BI$8),DetailBudgetWPs_Aleph,IF($J44 = "No Work Package", "", $J44),DetailBudgetCategory_Aleph,$I44),IF(Budget_period="Quarterly",SUMIFS(INDIRECT(BI$9),DetailBudgetWPs_Aleph,IF($J44 = "No Work Package", "", $J44),DetailBudgetCategory_Aleph,$I44),IF(Budget_period="Annually",SUMIFS(INDIRECT(BI$10),DetailBudgetWPs_Aleph,IF($J44 = "No Work Package", "", $J44),DetailBudgetCategory_Aleph,$I44),""))))) / BI$6 * BI$7, 0), 0)</f>
        <v>0</v>
      </c>
      <c r="BJ44" s="166">
        <f t="array" ref="BJ44">IFERROR(IF(ROW()-16&lt;NoRowsBudget, IF($J44="Profit Margin",SUM(BJ$16:BJ43)*ProfitMargin,IF($J44="VAT",SUM(BJ$16:BJ43)*VAT,IF(Budget_period="Monthly",SUMIFS(INDIRECT(BJ$8),DetailBudgetWPs_Aleph,IF($J44 = "No Work Package", "", $J44),DetailBudgetCategory_Aleph,$I44),IF(Budget_period="Quarterly",SUMIFS(INDIRECT(BJ$9),DetailBudgetWPs_Aleph,IF($J44 = "No Work Package", "", $J44),DetailBudgetCategory_Aleph,$I44),IF(Budget_period="Annually",SUMIFS(INDIRECT(BJ$10),DetailBudgetWPs_Aleph,IF($J44 = "No Work Package", "", $J44),DetailBudgetCategory_Aleph,$I44),""))))) / BJ$6 * BJ$7, 0), 0)</f>
        <v>0</v>
      </c>
      <c r="BK44" s="166">
        <f t="array" ref="BK44">IFERROR(IF(ROW()-16&lt;NoRowsBudget, IF($J44="Profit Margin",SUM(BK$16:BK43)*ProfitMargin,IF($J44="VAT",SUM(BK$16:BK43)*VAT,IF(Budget_period="Monthly",SUMIFS(INDIRECT(BK$8),DetailBudgetWPs_Aleph,IF($J44 = "No Work Package", "", $J44),DetailBudgetCategory_Aleph,$I44),IF(Budget_period="Quarterly",SUMIFS(INDIRECT(BK$9),DetailBudgetWPs_Aleph,IF($J44 = "No Work Package", "", $J44),DetailBudgetCategory_Aleph,$I44),IF(Budget_period="Annually",SUMIFS(INDIRECT(BK$10),DetailBudgetWPs_Aleph,IF($J44 = "No Work Package", "", $J44),DetailBudgetCategory_Aleph,$I44),""))))) / BK$6 * BK$7, 0), 0)</f>
        <v>0</v>
      </c>
      <c r="BL44" s="166">
        <f t="array" ref="BL44">IFERROR(IF(ROW()-16&lt;NoRowsBudget, IF($J44="Profit Margin",SUM(BL$16:BL43)*ProfitMargin,IF($J44="VAT",SUM(BL$16:BL43)*VAT,IF(Budget_period="Monthly",SUMIFS(INDIRECT(BL$8),DetailBudgetWPs_Aleph,IF($J44 = "No Work Package", "", $J44),DetailBudgetCategory_Aleph,$I44),IF(Budget_period="Quarterly",SUMIFS(INDIRECT(BL$9),DetailBudgetWPs_Aleph,IF($J44 = "No Work Package", "", $J44),DetailBudgetCategory_Aleph,$I44),IF(Budget_period="Annually",SUMIFS(INDIRECT(BL$10),DetailBudgetWPs_Aleph,IF($J44 = "No Work Package", "", $J44),DetailBudgetCategory_Aleph,$I44),""))))) / BL$6 * BL$7, 0), 0)</f>
        <v>0</v>
      </c>
      <c r="BM44" s="166">
        <f t="array" ref="BM44">IFERROR(IF(ROW()-16&lt;NoRowsBudget, IF($J44="Profit Margin",SUM(BM$16:BM43)*ProfitMargin,IF($J44="VAT",SUM(BM$16:BM43)*VAT,IF(Budget_period="Monthly",SUMIFS(INDIRECT(BM$8),DetailBudgetWPs_Aleph,IF($J44 = "No Work Package", "", $J44),DetailBudgetCategory_Aleph,$I44),IF(Budget_period="Quarterly",SUMIFS(INDIRECT(BM$9),DetailBudgetWPs_Aleph,IF($J44 = "No Work Package", "", $J44),DetailBudgetCategory_Aleph,$I44),IF(Budget_period="Annually",SUMIFS(INDIRECT(BM$10),DetailBudgetWPs_Aleph,IF($J44 = "No Work Package", "", $J44),DetailBudgetCategory_Aleph,$I44),""))))) / BM$6 * BM$7, 0), 0)</f>
        <v>0</v>
      </c>
      <c r="BN44" s="166">
        <f t="array" ref="BN44">IFERROR(IF(ROW()-16&lt;NoRowsBudget, IF($J44="Profit Margin",SUM(BN$16:BN43)*ProfitMargin,IF($J44="VAT",SUM(BN$16:BN43)*VAT,IF(Budget_period="Monthly",SUMIFS(INDIRECT(BN$8),DetailBudgetWPs_Aleph,IF($J44 = "No Work Package", "", $J44),DetailBudgetCategory_Aleph,$I44),IF(Budget_period="Quarterly",SUMIFS(INDIRECT(BN$9),DetailBudgetWPs_Aleph,IF($J44 = "No Work Package", "", $J44),DetailBudgetCategory_Aleph,$I44),IF(Budget_period="Annually",SUMIFS(INDIRECT(BN$10),DetailBudgetWPs_Aleph,IF($J44 = "No Work Package", "", $J44),DetailBudgetCategory_Aleph,$I44),""))))) / BN$6 * BN$7, 0), 0)</f>
        <v>0</v>
      </c>
      <c r="BO44" s="166">
        <f t="array" ref="BO44">IFERROR(IF(ROW()-16&lt;NoRowsBudget, IF($J44="Profit Margin",SUM(BO$16:BO43)*ProfitMargin,IF($J44="VAT",SUM(BO$16:BO43)*VAT,IF(Budget_period="Monthly",SUMIFS(INDIRECT(BO$8),DetailBudgetWPs_Aleph,IF($J44 = "No Work Package", "", $J44),DetailBudgetCategory_Aleph,$I44),IF(Budget_period="Quarterly",SUMIFS(INDIRECT(BO$9),DetailBudgetWPs_Aleph,IF($J44 = "No Work Package", "", $J44),DetailBudgetCategory_Aleph,$I44),IF(Budget_period="Annually",SUMIFS(INDIRECT(BO$10),DetailBudgetWPs_Aleph,IF($J44 = "No Work Package", "", $J44),DetailBudgetCategory_Aleph,$I44),""))))) / BO$6 * BO$7, 0), 0)</f>
        <v>0</v>
      </c>
      <c r="BP44" s="166">
        <f t="array" ref="BP44">IFERROR(IF(ROW()-16&lt;NoRowsBudget, IF($J44="Profit Margin",SUM(BP$16:BP43)*ProfitMargin,IF($J44="VAT",SUM(BP$16:BP43)*VAT,IF(Budget_period="Monthly",SUMIFS(INDIRECT(BP$8),DetailBudgetWPs_Aleph,IF($J44 = "No Work Package", "", $J44),DetailBudgetCategory_Aleph,$I44),IF(Budget_period="Quarterly",SUMIFS(INDIRECT(BP$9),DetailBudgetWPs_Aleph,IF($J44 = "No Work Package", "", $J44),DetailBudgetCategory_Aleph,$I44),IF(Budget_period="Annually",SUMIFS(INDIRECT(BP$10),DetailBudgetWPs_Aleph,IF($J44 = "No Work Package", "", $J44),DetailBudgetCategory_Aleph,$I44),""))))) / BP$6 * BP$7, 0), 0)</f>
        <v>0</v>
      </c>
      <c r="BQ44" s="166">
        <f t="array" ref="BQ44">IFERROR(IF(ROW()-16&lt;NoRowsBudget, IF($J44="Profit Margin",SUM(BQ$16:BQ43)*ProfitMargin,IF($J44="VAT",SUM(BQ$16:BQ43)*VAT,IF(Budget_period="Monthly",SUMIFS(INDIRECT(BQ$8),DetailBudgetWPs_Aleph,IF($J44 = "No Work Package", "", $J44),DetailBudgetCategory_Aleph,$I44),IF(Budget_period="Quarterly",SUMIFS(INDIRECT(BQ$9),DetailBudgetWPs_Aleph,IF($J44 = "No Work Package", "", $J44),DetailBudgetCategory_Aleph,$I44),IF(Budget_period="Annually",SUMIFS(INDIRECT(BQ$10),DetailBudgetWPs_Aleph,IF($J44 = "No Work Package", "", $J44),DetailBudgetCategory_Aleph,$I44),""))))) / BQ$6 * BQ$7, 0), 0)</f>
        <v>0</v>
      </c>
      <c r="BR44" s="166">
        <f t="array" ref="BR44">IFERROR(IF(ROW()-16&lt;NoRowsBudget, IF($J44="Profit Margin",SUM(BR$16:BR43)*ProfitMargin,IF($J44="VAT",SUM(BR$16:BR43)*VAT,IF(Budget_period="Monthly",SUMIFS(INDIRECT(BR$8),DetailBudgetWPs_Aleph,IF($J44 = "No Work Package", "", $J44),DetailBudgetCategory_Aleph,$I44),IF(Budget_period="Quarterly",SUMIFS(INDIRECT(BR$9),DetailBudgetWPs_Aleph,IF($J44 = "No Work Package", "", $J44),DetailBudgetCategory_Aleph,$I44),IF(Budget_period="Annually",SUMIFS(INDIRECT(BR$10),DetailBudgetWPs_Aleph,IF($J44 = "No Work Package", "", $J44),DetailBudgetCategory_Aleph,$I44),""))))) / BR$6 * BR$7, 0), 0)</f>
        <v>0</v>
      </c>
      <c r="BS44" s="166">
        <f t="array" ref="BS44">IFERROR(IF(ROW()-16&lt;NoRowsBudget, IF($J44="Profit Margin",SUM(BS$16:BS43)*ProfitMargin,IF($J44="VAT",SUM(BS$16:BS43)*VAT,IF(Budget_period="Monthly",SUMIFS(INDIRECT(BS$8),DetailBudgetWPs_Aleph,IF($J44 = "No Work Package", "", $J44),DetailBudgetCategory_Aleph,$I44),IF(Budget_period="Quarterly",SUMIFS(INDIRECT(BS$9),DetailBudgetWPs_Aleph,IF($J44 = "No Work Package", "", $J44),DetailBudgetCategory_Aleph,$I44),IF(Budget_period="Annually",SUMIFS(INDIRECT(BS$10),DetailBudgetWPs_Aleph,IF($J44 = "No Work Package", "", $J44),DetailBudgetCategory_Aleph,$I44),""))))) / BS$6 * BS$7, 0), 0)</f>
        <v>0</v>
      </c>
    </row>
    <row r="45" ht="15.75" customHeight="1">
      <c r="A45" s="114"/>
      <c r="B45" s="15" t="str">
        <f>IF(ROW()-16&lt;NoRowsBudget,OrgName,"")</f>
        <v/>
      </c>
      <c r="C45" s="15" t="str">
        <f>IF(ROW()-16&lt;NoRowsBudget,ProjectName,"")</f>
        <v/>
      </c>
      <c r="D45" s="15" t="str">
        <f>IF(ROW()-16&lt;NoRowsBudget,ProjectRef,"")</f>
        <v/>
      </c>
      <c r="E45" s="15" t="str">
        <f>IF(ROW()-16&lt;NoRowsBudget,ApplicationID,"")</f>
        <v/>
      </c>
      <c r="F45" s="15" t="str">
        <f>IF(ROW()-16&lt;NoRowsBudget,Version,"")</f>
        <v/>
      </c>
      <c r="G45" s="164" t="str">
        <f>IF(ROW()-16&lt;NoRowsBudget,StartDate,"")</f>
        <v/>
      </c>
      <c r="H45" s="164" t="str">
        <f>IF(ROW()-16&lt;NoRowsBudget,EndDate,"")</f>
        <v/>
      </c>
      <c r="I45" s="15" t="str">
        <f t="array" ref="I45">IF(ROW()-16&lt;(NoRowsBudget-3),INDEX(CostCategories,CEILING((ROW()-15)/NoWPs,1)),IF(ROW()-16=NoRowsBudget-3,"Overheads",IF(ROW()-16=NoRowsBudget-2,"Profit Margin",IF(ROW()-16=NoRowsBudget-1,"VAT",""))))</f>
        <v/>
      </c>
      <c r="J45" s="15" t="str">
        <f t="array" ref="J45">IF(ROW()-16&lt;NoRowsBudget-3,INDEX(WPUnique,,MOD(ROW()-16,NoWPs)+1),IF(ROW()-16=NoRowsBudget-3,"Overheads",IF(ROW()-16=NoRowsBudget-2,"Profit Margin",IF(ROW()-16=NoRowsBudget-1,"VAT",""))))</f>
        <v/>
      </c>
      <c r="K45" s="172" t="str">
        <f>IFERROR(IF(OR($J45="Indirect Cost",$J45="VAT",$J45="Profit Margin"),"",VLOOKUP(J45,'1. Basic Info'!$B$40:$C$52,2,FALSE)),BudgetExport!J45)</f>
        <v/>
      </c>
      <c r="L45" s="166">
        <f t="array" ref="L45">IFERROR(IF(ROW()-16&lt;NoRowsBudget, IF($J45="Profit Margin",SUM(L$16:L44)*ProfitMargin,IF($J45="VAT",SUM(L$16:L44)*VAT,IF(Budget_period="Monthly",SUMIFS(INDIRECT(L$8),DetailBudgetWPs_Aleph,IF($J45 = "No Work Package", "", $J45),DetailBudgetCategory_Aleph,$I45),IF(Budget_period="Quarterly",SUMIFS(INDIRECT(L$9),DetailBudgetWPs_Aleph,IF($J45 = "No Work Package", "", $J45),DetailBudgetCategory_Aleph,$I45),IF(Budget_period="Annually",SUMIFS(INDIRECT(L$10),DetailBudgetWPs_Aleph,IF($J45 = "No Work Package", "", $J45),DetailBudgetCategory_Aleph,$I45),""))))) / L$6 * L$7, 0), 0)</f>
        <v>0</v>
      </c>
      <c r="M45" s="166">
        <f t="array" ref="M45">IFERROR(IF(ROW()-16&lt;NoRowsBudget, IF($J45="Profit Margin",SUM(M$16:M44)*ProfitMargin,IF($J45="VAT",SUM(M$16:M44)*VAT,IF(Budget_period="Monthly",SUMIFS(INDIRECT(M$8),DetailBudgetWPs_Aleph,IF($J45 = "No Work Package", "", $J45),DetailBudgetCategory_Aleph,$I45),IF(Budget_period="Quarterly",SUMIFS(INDIRECT(M$9),DetailBudgetWPs_Aleph,IF($J45 = "No Work Package", "", $J45),DetailBudgetCategory_Aleph,$I45),IF(Budget_period="Annually",SUMIFS(INDIRECT(M$10),DetailBudgetWPs_Aleph,IF($J45 = "No Work Package", "", $J45),DetailBudgetCategory_Aleph,$I45),""))))) / M$6 * M$7, 0), 0)</f>
        <v>0</v>
      </c>
      <c r="N45" s="166">
        <f t="array" ref="N45">IFERROR(IF(ROW()-16&lt;NoRowsBudget, IF($J45="Profit Margin",SUM(N$16:N44)*ProfitMargin,IF($J45="VAT",SUM(N$16:N44)*VAT,IF(Budget_period="Monthly",SUMIFS(INDIRECT(N$8),DetailBudgetWPs_Aleph,IF($J45 = "No Work Package", "", $J45),DetailBudgetCategory_Aleph,$I45),IF(Budget_period="Quarterly",SUMIFS(INDIRECT(N$9),DetailBudgetWPs_Aleph,IF($J45 = "No Work Package", "", $J45),DetailBudgetCategory_Aleph,$I45),IF(Budget_period="Annually",SUMIFS(INDIRECT(N$10),DetailBudgetWPs_Aleph,IF($J45 = "No Work Package", "", $J45),DetailBudgetCategory_Aleph,$I45),""))))) / N$6 * N$7, 0), 0)</f>
        <v>0</v>
      </c>
      <c r="O45" s="166">
        <f t="array" ref="O45">IFERROR(IF(ROW()-16&lt;NoRowsBudget, IF($J45="Profit Margin",SUM(O$16:O44)*ProfitMargin,IF($J45="VAT",SUM(O$16:O44)*VAT,IF(Budget_period="Monthly",SUMIFS(INDIRECT(O$8),DetailBudgetWPs_Aleph,IF($J45 = "No Work Package", "", $J45),DetailBudgetCategory_Aleph,$I45),IF(Budget_period="Quarterly",SUMIFS(INDIRECT(O$9),DetailBudgetWPs_Aleph,IF($J45 = "No Work Package", "", $J45),DetailBudgetCategory_Aleph,$I45),IF(Budget_period="Annually",SUMIFS(INDIRECT(O$10),DetailBudgetWPs_Aleph,IF($J45 = "No Work Package", "", $J45),DetailBudgetCategory_Aleph,$I45),""))))) / O$6 * O$7, 0), 0)</f>
        <v>0</v>
      </c>
      <c r="P45" s="166">
        <f t="array" ref="P45">IFERROR(IF(ROW()-16&lt;NoRowsBudget, IF($J45="Profit Margin",SUM(P$16:P44)*ProfitMargin,IF($J45="VAT",SUM(P$16:P44)*VAT,IF(Budget_period="Monthly",SUMIFS(INDIRECT(P$8),DetailBudgetWPs_Aleph,IF($J45 = "No Work Package", "", $J45),DetailBudgetCategory_Aleph,$I45),IF(Budget_period="Quarterly",SUMIFS(INDIRECT(P$9),DetailBudgetWPs_Aleph,IF($J45 = "No Work Package", "", $J45),DetailBudgetCategory_Aleph,$I45),IF(Budget_period="Annually",SUMIFS(INDIRECT(P$10),DetailBudgetWPs_Aleph,IF($J45 = "No Work Package", "", $J45),DetailBudgetCategory_Aleph,$I45),""))))) / P$6 * P$7, 0), 0)</f>
        <v>0</v>
      </c>
      <c r="Q45" s="166">
        <f t="array" ref="Q45">IFERROR(IF(ROW()-16&lt;NoRowsBudget, IF($J45="Profit Margin",SUM(Q$16:Q44)*ProfitMargin,IF($J45="VAT",SUM(Q$16:Q44)*VAT,IF(Budget_period="Monthly",SUMIFS(INDIRECT(Q$8),DetailBudgetWPs_Aleph,IF($J45 = "No Work Package", "", $J45),DetailBudgetCategory_Aleph,$I45),IF(Budget_period="Quarterly",SUMIFS(INDIRECT(Q$9),DetailBudgetWPs_Aleph,IF($J45 = "No Work Package", "", $J45),DetailBudgetCategory_Aleph,$I45),IF(Budget_period="Annually",SUMIFS(INDIRECT(Q$10),DetailBudgetWPs_Aleph,IF($J45 = "No Work Package", "", $J45),DetailBudgetCategory_Aleph,$I45),""))))) / Q$6 * Q$7, 0), 0)</f>
        <v>0</v>
      </c>
      <c r="R45" s="166">
        <f t="array" ref="R45">IFERROR(IF(ROW()-16&lt;NoRowsBudget, IF($J45="Profit Margin",SUM(R$16:R44)*ProfitMargin,IF($J45="VAT",SUM(R$16:R44)*VAT,IF(Budget_period="Monthly",SUMIFS(INDIRECT(R$8),DetailBudgetWPs_Aleph,IF($J45 = "No Work Package", "", $J45),DetailBudgetCategory_Aleph,$I45),IF(Budget_period="Quarterly",SUMIFS(INDIRECT(R$9),DetailBudgetWPs_Aleph,IF($J45 = "No Work Package", "", $J45),DetailBudgetCategory_Aleph,$I45),IF(Budget_period="Annually",SUMIFS(INDIRECT(R$10),DetailBudgetWPs_Aleph,IF($J45 = "No Work Package", "", $J45),DetailBudgetCategory_Aleph,$I45),""))))) / R$6 * R$7, 0), 0)</f>
        <v>0</v>
      </c>
      <c r="S45" s="166">
        <f t="array" ref="S45">IFERROR(IF(ROW()-16&lt;NoRowsBudget, IF($J45="Profit Margin",SUM(S$16:S44)*ProfitMargin,IF($J45="VAT",SUM(S$16:S44)*VAT,IF(Budget_period="Monthly",SUMIFS(INDIRECT(S$8),DetailBudgetWPs_Aleph,IF($J45 = "No Work Package", "", $J45),DetailBudgetCategory_Aleph,$I45),IF(Budget_period="Quarterly",SUMIFS(INDIRECT(S$9),DetailBudgetWPs_Aleph,IF($J45 = "No Work Package", "", $J45),DetailBudgetCategory_Aleph,$I45),IF(Budget_period="Annually",SUMIFS(INDIRECT(S$10),DetailBudgetWPs_Aleph,IF($J45 = "No Work Package", "", $J45),DetailBudgetCategory_Aleph,$I45),""))))) / S$6 * S$7, 0), 0)</f>
        <v>0</v>
      </c>
      <c r="T45" s="166">
        <f t="array" ref="T45">IFERROR(IF(ROW()-16&lt;NoRowsBudget, IF($J45="Profit Margin",SUM(T$16:T44)*ProfitMargin,IF($J45="VAT",SUM(T$16:T44)*VAT,IF(Budget_period="Monthly",SUMIFS(INDIRECT(T$8),DetailBudgetWPs_Aleph,IF($J45 = "No Work Package", "", $J45),DetailBudgetCategory_Aleph,$I45),IF(Budget_period="Quarterly",SUMIFS(INDIRECT(T$9),DetailBudgetWPs_Aleph,IF($J45 = "No Work Package", "", $J45),DetailBudgetCategory_Aleph,$I45),IF(Budget_period="Annually",SUMIFS(INDIRECT(T$10),DetailBudgetWPs_Aleph,IF($J45 = "No Work Package", "", $J45),DetailBudgetCategory_Aleph,$I45),""))))) / T$6 * T$7, 0), 0)</f>
        <v>0</v>
      </c>
      <c r="U45" s="166">
        <f t="array" ref="U45">IFERROR(IF(ROW()-16&lt;NoRowsBudget, IF($J45="Profit Margin",SUM(U$16:U44)*ProfitMargin,IF($J45="VAT",SUM(U$16:U44)*VAT,IF(Budget_period="Monthly",SUMIFS(INDIRECT(U$8),DetailBudgetWPs_Aleph,IF($J45 = "No Work Package", "", $J45),DetailBudgetCategory_Aleph,$I45),IF(Budget_period="Quarterly",SUMIFS(INDIRECT(U$9),DetailBudgetWPs_Aleph,IF($J45 = "No Work Package", "", $J45),DetailBudgetCategory_Aleph,$I45),IF(Budget_period="Annually",SUMIFS(INDIRECT(U$10),DetailBudgetWPs_Aleph,IF($J45 = "No Work Package", "", $J45),DetailBudgetCategory_Aleph,$I45),""))))) / U$6 * U$7, 0), 0)</f>
        <v>0</v>
      </c>
      <c r="V45" s="166">
        <f t="array" ref="V45">IFERROR(IF(ROW()-16&lt;NoRowsBudget, IF($J45="Profit Margin",SUM(V$16:V44)*ProfitMargin,IF($J45="VAT",SUM(V$16:V44)*VAT,IF(Budget_period="Monthly",SUMIFS(INDIRECT(V$8),DetailBudgetWPs_Aleph,IF($J45 = "No Work Package", "", $J45),DetailBudgetCategory_Aleph,$I45),IF(Budget_period="Quarterly",SUMIFS(INDIRECT(V$9),DetailBudgetWPs_Aleph,IF($J45 = "No Work Package", "", $J45),DetailBudgetCategory_Aleph,$I45),IF(Budget_period="Annually",SUMIFS(INDIRECT(V$10),DetailBudgetWPs_Aleph,IF($J45 = "No Work Package", "", $J45),DetailBudgetCategory_Aleph,$I45),""))))) / V$6 * V$7, 0), 0)</f>
        <v>0</v>
      </c>
      <c r="W45" s="166">
        <f t="array" ref="W45">IFERROR(IF(ROW()-16&lt;NoRowsBudget, IF($J45="Profit Margin",SUM(W$16:W44)*ProfitMargin,IF($J45="VAT",SUM(W$16:W44)*VAT,IF(Budget_period="Monthly",SUMIFS(INDIRECT(W$8),DetailBudgetWPs_Aleph,IF($J45 = "No Work Package", "", $J45),DetailBudgetCategory_Aleph,$I45),IF(Budget_period="Quarterly",SUMIFS(INDIRECT(W$9),DetailBudgetWPs_Aleph,IF($J45 = "No Work Package", "", $J45),DetailBudgetCategory_Aleph,$I45),IF(Budget_period="Annually",SUMIFS(INDIRECT(W$10),DetailBudgetWPs_Aleph,IF($J45 = "No Work Package", "", $J45),DetailBudgetCategory_Aleph,$I45),""))))) / W$6 * W$7, 0), 0)</f>
        <v>0</v>
      </c>
      <c r="X45" s="166">
        <f t="array" ref="X45">IFERROR(IF(ROW()-16&lt;NoRowsBudget, IF($J45="Profit Margin",SUM(X$16:X44)*ProfitMargin,IF($J45="VAT",SUM(X$16:X44)*VAT,IF(Budget_period="Monthly",SUMIFS(INDIRECT(X$8),DetailBudgetWPs_Aleph,IF($J45 = "No Work Package", "", $J45),DetailBudgetCategory_Aleph,$I45),IF(Budget_period="Quarterly",SUMIFS(INDIRECT(X$9),DetailBudgetWPs_Aleph,IF($J45 = "No Work Package", "", $J45),DetailBudgetCategory_Aleph,$I45),IF(Budget_period="Annually",SUMIFS(INDIRECT(X$10),DetailBudgetWPs_Aleph,IF($J45 = "No Work Package", "", $J45),DetailBudgetCategory_Aleph,$I45),""))))) / X$6 * X$7, 0), 0)</f>
        <v>0</v>
      </c>
      <c r="Y45" s="166">
        <f t="array" ref="Y45">IFERROR(IF(ROW()-16&lt;NoRowsBudget, IF($J45="Profit Margin",SUM(Y$16:Y44)*ProfitMargin,IF($J45="VAT",SUM(Y$16:Y44)*VAT,IF(Budget_period="Monthly",SUMIFS(INDIRECT(Y$8),DetailBudgetWPs_Aleph,IF($J45 = "No Work Package", "", $J45),DetailBudgetCategory_Aleph,$I45),IF(Budget_period="Quarterly",SUMIFS(INDIRECT(Y$9),DetailBudgetWPs_Aleph,IF($J45 = "No Work Package", "", $J45),DetailBudgetCategory_Aleph,$I45),IF(Budget_period="Annually",SUMIFS(INDIRECT(Y$10),DetailBudgetWPs_Aleph,IF($J45 = "No Work Package", "", $J45),DetailBudgetCategory_Aleph,$I45),""))))) / Y$6 * Y$7, 0), 0)</f>
        <v>0</v>
      </c>
      <c r="Z45" s="166">
        <f t="array" ref="Z45">IFERROR(IF(ROW()-16&lt;NoRowsBudget, IF($J45="Profit Margin",SUM(Z$16:Z44)*ProfitMargin,IF($J45="VAT",SUM(Z$16:Z44)*VAT,IF(Budget_period="Monthly",SUMIFS(INDIRECT(Z$8),DetailBudgetWPs_Aleph,IF($J45 = "No Work Package", "", $J45),DetailBudgetCategory_Aleph,$I45),IF(Budget_period="Quarterly",SUMIFS(INDIRECT(Z$9),DetailBudgetWPs_Aleph,IF($J45 = "No Work Package", "", $J45),DetailBudgetCategory_Aleph,$I45),IF(Budget_period="Annually",SUMIFS(INDIRECT(Z$10),DetailBudgetWPs_Aleph,IF($J45 = "No Work Package", "", $J45),DetailBudgetCategory_Aleph,$I45),""))))) / Z$6 * Z$7, 0), 0)</f>
        <v>0</v>
      </c>
      <c r="AA45" s="166">
        <f t="array" ref="AA45">IFERROR(IF(ROW()-16&lt;NoRowsBudget, IF($J45="Profit Margin",SUM(AA$16:AA44)*ProfitMargin,IF($J45="VAT",SUM(AA$16:AA44)*VAT,IF(Budget_period="Monthly",SUMIFS(INDIRECT(AA$8),DetailBudgetWPs_Aleph,IF($J45 = "No Work Package", "", $J45),DetailBudgetCategory_Aleph,$I45),IF(Budget_period="Quarterly",SUMIFS(INDIRECT(AA$9),DetailBudgetWPs_Aleph,IF($J45 = "No Work Package", "", $J45),DetailBudgetCategory_Aleph,$I45),IF(Budget_period="Annually",SUMIFS(INDIRECT(AA$10),DetailBudgetWPs_Aleph,IF($J45 = "No Work Package", "", $J45),DetailBudgetCategory_Aleph,$I45),""))))) / AA$6 * AA$7, 0), 0)</f>
        <v>0</v>
      </c>
      <c r="AB45" s="166">
        <f t="array" ref="AB45">IFERROR(IF(ROW()-16&lt;NoRowsBudget, IF($J45="Profit Margin",SUM(AB$16:AB44)*ProfitMargin,IF($J45="VAT",SUM(AB$16:AB44)*VAT,IF(Budget_period="Monthly",SUMIFS(INDIRECT(AB$8),DetailBudgetWPs_Aleph,IF($J45 = "No Work Package", "", $J45),DetailBudgetCategory_Aleph,$I45),IF(Budget_period="Quarterly",SUMIFS(INDIRECT(AB$9),DetailBudgetWPs_Aleph,IF($J45 = "No Work Package", "", $J45),DetailBudgetCategory_Aleph,$I45),IF(Budget_period="Annually",SUMIFS(INDIRECT(AB$10),DetailBudgetWPs_Aleph,IF($J45 = "No Work Package", "", $J45),DetailBudgetCategory_Aleph,$I45),""))))) / AB$6 * AB$7, 0), 0)</f>
        <v>0</v>
      </c>
      <c r="AC45" s="166">
        <f t="array" ref="AC45">IFERROR(IF(ROW()-16&lt;NoRowsBudget, IF($J45="Profit Margin",SUM(AC$16:AC44)*ProfitMargin,IF($J45="VAT",SUM(AC$16:AC44)*VAT,IF(Budget_period="Monthly",SUMIFS(INDIRECT(AC$8),DetailBudgetWPs_Aleph,IF($J45 = "No Work Package", "", $J45),DetailBudgetCategory_Aleph,$I45),IF(Budget_period="Quarterly",SUMIFS(INDIRECT(AC$9),DetailBudgetWPs_Aleph,IF($J45 = "No Work Package", "", $J45),DetailBudgetCategory_Aleph,$I45),IF(Budget_period="Annually",SUMIFS(INDIRECT(AC$10),DetailBudgetWPs_Aleph,IF($J45 = "No Work Package", "", $J45),DetailBudgetCategory_Aleph,$I45),""))))) / AC$6 * AC$7, 0), 0)</f>
        <v>0</v>
      </c>
      <c r="AD45" s="166">
        <f t="array" ref="AD45">IFERROR(IF(ROW()-16&lt;NoRowsBudget, IF($J45="Profit Margin",SUM(AD$16:AD44)*ProfitMargin,IF($J45="VAT",SUM(AD$16:AD44)*VAT,IF(Budget_period="Monthly",SUMIFS(INDIRECT(AD$8),DetailBudgetWPs_Aleph,IF($J45 = "No Work Package", "", $J45),DetailBudgetCategory_Aleph,$I45),IF(Budget_period="Quarterly",SUMIFS(INDIRECT(AD$9),DetailBudgetWPs_Aleph,IF($J45 = "No Work Package", "", $J45),DetailBudgetCategory_Aleph,$I45),IF(Budget_period="Annually",SUMIFS(INDIRECT(AD$10),DetailBudgetWPs_Aleph,IF($J45 = "No Work Package", "", $J45),DetailBudgetCategory_Aleph,$I45),""))))) / AD$6 * AD$7, 0), 0)</f>
        <v>0</v>
      </c>
      <c r="AE45" s="166">
        <f t="array" ref="AE45">IFERROR(IF(ROW()-16&lt;NoRowsBudget, IF($J45="Profit Margin",SUM(AE$16:AE44)*ProfitMargin,IF($J45="VAT",SUM(AE$16:AE44)*VAT,IF(Budget_period="Monthly",SUMIFS(INDIRECT(AE$8),DetailBudgetWPs_Aleph,IF($J45 = "No Work Package", "", $J45),DetailBudgetCategory_Aleph,$I45),IF(Budget_period="Quarterly",SUMIFS(INDIRECT(AE$9),DetailBudgetWPs_Aleph,IF($J45 = "No Work Package", "", $J45),DetailBudgetCategory_Aleph,$I45),IF(Budget_period="Annually",SUMIFS(INDIRECT(AE$10),DetailBudgetWPs_Aleph,IF($J45 = "No Work Package", "", $J45),DetailBudgetCategory_Aleph,$I45),""))))) / AE$6 * AE$7, 0), 0)</f>
        <v>0</v>
      </c>
      <c r="AF45" s="166">
        <f t="array" ref="AF45">IFERROR(IF(ROW()-16&lt;NoRowsBudget, IF($J45="Profit Margin",SUM(AF$16:AF44)*ProfitMargin,IF($J45="VAT",SUM(AF$16:AF44)*VAT,IF(Budget_period="Monthly",SUMIFS(INDIRECT(AF$8),DetailBudgetWPs_Aleph,IF($J45 = "No Work Package", "", $J45),DetailBudgetCategory_Aleph,$I45),IF(Budget_period="Quarterly",SUMIFS(INDIRECT(AF$9),DetailBudgetWPs_Aleph,IF($J45 = "No Work Package", "", $J45),DetailBudgetCategory_Aleph,$I45),IF(Budget_period="Annually",SUMIFS(INDIRECT(AF$10),DetailBudgetWPs_Aleph,IF($J45 = "No Work Package", "", $J45),DetailBudgetCategory_Aleph,$I45),""))))) / AF$6 * AF$7, 0), 0)</f>
        <v>0</v>
      </c>
      <c r="AG45" s="166">
        <f t="array" ref="AG45">IFERROR(IF(ROW()-16&lt;NoRowsBudget, IF($J45="Profit Margin",SUM(AG$16:AG44)*ProfitMargin,IF($J45="VAT",SUM(AG$16:AG44)*VAT,IF(Budget_period="Monthly",SUMIFS(INDIRECT(AG$8),DetailBudgetWPs_Aleph,IF($J45 = "No Work Package", "", $J45),DetailBudgetCategory_Aleph,$I45),IF(Budget_period="Quarterly",SUMIFS(INDIRECT(AG$9),DetailBudgetWPs_Aleph,IF($J45 = "No Work Package", "", $J45),DetailBudgetCategory_Aleph,$I45),IF(Budget_period="Annually",SUMIFS(INDIRECT(AG$10),DetailBudgetWPs_Aleph,IF($J45 = "No Work Package", "", $J45),DetailBudgetCategory_Aleph,$I45),""))))) / AG$6 * AG$7, 0), 0)</f>
        <v>0</v>
      </c>
      <c r="AH45" s="166">
        <f t="array" ref="AH45">IFERROR(IF(ROW()-16&lt;NoRowsBudget, IF($J45="Profit Margin",SUM(AH$16:AH44)*ProfitMargin,IF($J45="VAT",SUM(AH$16:AH44)*VAT,IF(Budget_period="Monthly",SUMIFS(INDIRECT(AH$8),DetailBudgetWPs_Aleph,IF($J45 = "No Work Package", "", $J45),DetailBudgetCategory_Aleph,$I45),IF(Budget_period="Quarterly",SUMIFS(INDIRECT(AH$9),DetailBudgetWPs_Aleph,IF($J45 = "No Work Package", "", $J45),DetailBudgetCategory_Aleph,$I45),IF(Budget_period="Annually",SUMIFS(INDIRECT(AH$10),DetailBudgetWPs_Aleph,IF($J45 = "No Work Package", "", $J45),DetailBudgetCategory_Aleph,$I45),""))))) / AH$6 * AH$7, 0), 0)</f>
        <v>0</v>
      </c>
      <c r="AI45" s="166">
        <f t="array" ref="AI45">IFERROR(IF(ROW()-16&lt;NoRowsBudget, IF($J45="Profit Margin",SUM(AI$16:AI44)*ProfitMargin,IF($J45="VAT",SUM(AI$16:AI44)*VAT,IF(Budget_period="Monthly",SUMIFS(INDIRECT(AI$8),DetailBudgetWPs_Aleph,IF($J45 = "No Work Package", "", $J45),DetailBudgetCategory_Aleph,$I45),IF(Budget_period="Quarterly",SUMIFS(INDIRECT(AI$9),DetailBudgetWPs_Aleph,IF($J45 = "No Work Package", "", $J45),DetailBudgetCategory_Aleph,$I45),IF(Budget_period="Annually",SUMIFS(INDIRECT(AI$10),DetailBudgetWPs_Aleph,IF($J45 = "No Work Package", "", $J45),DetailBudgetCategory_Aleph,$I45),""))))) / AI$6 * AI$7, 0), 0)</f>
        <v>0</v>
      </c>
      <c r="AJ45" s="166">
        <f t="array" ref="AJ45">IFERROR(IF(ROW()-16&lt;NoRowsBudget, IF($J45="Profit Margin",SUM(AJ$16:AJ44)*ProfitMargin,IF($J45="VAT",SUM(AJ$16:AJ44)*VAT,IF(Budget_period="Monthly",SUMIFS(INDIRECT(AJ$8),DetailBudgetWPs_Aleph,IF($J45 = "No Work Package", "", $J45),DetailBudgetCategory_Aleph,$I45),IF(Budget_period="Quarterly",SUMIFS(INDIRECT(AJ$9),DetailBudgetWPs_Aleph,IF($J45 = "No Work Package", "", $J45),DetailBudgetCategory_Aleph,$I45),IF(Budget_period="Annually",SUMIFS(INDIRECT(AJ$10),DetailBudgetWPs_Aleph,IF($J45 = "No Work Package", "", $J45),DetailBudgetCategory_Aleph,$I45),""))))) / AJ$6 * AJ$7, 0), 0)</f>
        <v>0</v>
      </c>
      <c r="AK45" s="166">
        <f t="array" ref="AK45">IFERROR(IF(ROW()-16&lt;NoRowsBudget, IF($J45="Profit Margin",SUM(AK$16:AK44)*ProfitMargin,IF($J45="VAT",SUM(AK$16:AK44)*VAT,IF(Budget_period="Monthly",SUMIFS(INDIRECT(AK$8),DetailBudgetWPs_Aleph,IF($J45 = "No Work Package", "", $J45),DetailBudgetCategory_Aleph,$I45),IF(Budget_period="Quarterly",SUMIFS(INDIRECT(AK$9),DetailBudgetWPs_Aleph,IF($J45 = "No Work Package", "", $J45),DetailBudgetCategory_Aleph,$I45),IF(Budget_period="Annually",SUMIFS(INDIRECT(AK$10),DetailBudgetWPs_Aleph,IF($J45 = "No Work Package", "", $J45),DetailBudgetCategory_Aleph,$I45),""))))) / AK$6 * AK$7, 0), 0)</f>
        <v>0</v>
      </c>
      <c r="AL45" s="166">
        <f t="array" ref="AL45">IFERROR(IF(ROW()-16&lt;NoRowsBudget, IF($J45="Profit Margin",SUM(AL$16:AL44)*ProfitMargin,IF($J45="VAT",SUM(AL$16:AL44)*VAT,IF(Budget_period="Monthly",SUMIFS(INDIRECT(AL$8),DetailBudgetWPs_Aleph,IF($J45 = "No Work Package", "", $J45),DetailBudgetCategory_Aleph,$I45),IF(Budget_period="Quarterly",SUMIFS(INDIRECT(AL$9),DetailBudgetWPs_Aleph,IF($J45 = "No Work Package", "", $J45),DetailBudgetCategory_Aleph,$I45),IF(Budget_period="Annually",SUMIFS(INDIRECT(AL$10),DetailBudgetWPs_Aleph,IF($J45 = "No Work Package", "", $J45),DetailBudgetCategory_Aleph,$I45),""))))) / AL$6 * AL$7, 0), 0)</f>
        <v>0</v>
      </c>
      <c r="AM45" s="166">
        <f t="array" ref="AM45">IFERROR(IF(ROW()-16&lt;NoRowsBudget, IF($J45="Profit Margin",SUM(AM$16:AM44)*ProfitMargin,IF($J45="VAT",SUM(AM$16:AM44)*VAT,IF(Budget_period="Monthly",SUMIFS(INDIRECT(AM$8),DetailBudgetWPs_Aleph,IF($J45 = "No Work Package", "", $J45),DetailBudgetCategory_Aleph,$I45),IF(Budget_period="Quarterly",SUMIFS(INDIRECT(AM$9),DetailBudgetWPs_Aleph,IF($J45 = "No Work Package", "", $J45),DetailBudgetCategory_Aleph,$I45),IF(Budget_period="Annually",SUMIFS(INDIRECT(AM$10),DetailBudgetWPs_Aleph,IF($J45 = "No Work Package", "", $J45),DetailBudgetCategory_Aleph,$I45),""))))) / AM$6 * AM$7, 0), 0)</f>
        <v>0</v>
      </c>
      <c r="AN45" s="166">
        <f t="array" ref="AN45">IFERROR(IF(ROW()-16&lt;NoRowsBudget, IF($J45="Profit Margin",SUM(AN$16:AN44)*ProfitMargin,IF($J45="VAT",SUM(AN$16:AN44)*VAT,IF(Budget_period="Monthly",SUMIFS(INDIRECT(AN$8),DetailBudgetWPs_Aleph,IF($J45 = "No Work Package", "", $J45),DetailBudgetCategory_Aleph,$I45),IF(Budget_period="Quarterly",SUMIFS(INDIRECT(AN$9),DetailBudgetWPs_Aleph,IF($J45 = "No Work Package", "", $J45),DetailBudgetCategory_Aleph,$I45),IF(Budget_period="Annually",SUMIFS(INDIRECT(AN$10),DetailBudgetWPs_Aleph,IF($J45 = "No Work Package", "", $J45),DetailBudgetCategory_Aleph,$I45),""))))) / AN$6 * AN$7, 0), 0)</f>
        <v>0</v>
      </c>
      <c r="AO45" s="166">
        <f t="array" ref="AO45">IFERROR(IF(ROW()-16&lt;NoRowsBudget, IF($J45="Profit Margin",SUM(AO$16:AO44)*ProfitMargin,IF($J45="VAT",SUM(AO$16:AO44)*VAT,IF(Budget_period="Monthly",SUMIFS(INDIRECT(AO$8),DetailBudgetWPs_Aleph,IF($J45 = "No Work Package", "", $J45),DetailBudgetCategory_Aleph,$I45),IF(Budget_period="Quarterly",SUMIFS(INDIRECT(AO$9),DetailBudgetWPs_Aleph,IF($J45 = "No Work Package", "", $J45),DetailBudgetCategory_Aleph,$I45),IF(Budget_period="Annually",SUMIFS(INDIRECT(AO$10),DetailBudgetWPs_Aleph,IF($J45 = "No Work Package", "", $J45),DetailBudgetCategory_Aleph,$I45),""))))) / AO$6 * AO$7, 0), 0)</f>
        <v>0</v>
      </c>
      <c r="AP45" s="166">
        <f t="array" ref="AP45">IFERROR(IF(ROW()-16&lt;NoRowsBudget, IF($J45="Profit Margin",SUM(AP$16:AP44)*ProfitMargin,IF($J45="VAT",SUM(AP$16:AP44)*VAT,IF(Budget_period="Monthly",SUMIFS(INDIRECT(AP$8),DetailBudgetWPs_Aleph,IF($J45 = "No Work Package", "", $J45),DetailBudgetCategory_Aleph,$I45),IF(Budget_period="Quarterly",SUMIFS(INDIRECT(AP$9),DetailBudgetWPs_Aleph,IF($J45 = "No Work Package", "", $J45),DetailBudgetCategory_Aleph,$I45),IF(Budget_period="Annually",SUMIFS(INDIRECT(AP$10),DetailBudgetWPs_Aleph,IF($J45 = "No Work Package", "", $J45),DetailBudgetCategory_Aleph,$I45),""))))) / AP$6 * AP$7, 0), 0)</f>
        <v>0</v>
      </c>
      <c r="AQ45" s="166">
        <f t="array" ref="AQ45">IFERROR(IF(ROW()-16&lt;NoRowsBudget, IF($J45="Profit Margin",SUM(AQ$16:AQ44)*ProfitMargin,IF($J45="VAT",SUM(AQ$16:AQ44)*VAT,IF(Budget_period="Monthly",SUMIFS(INDIRECT(AQ$8),DetailBudgetWPs_Aleph,IF($J45 = "No Work Package", "", $J45),DetailBudgetCategory_Aleph,$I45),IF(Budget_period="Quarterly",SUMIFS(INDIRECT(AQ$9),DetailBudgetWPs_Aleph,IF($J45 = "No Work Package", "", $J45),DetailBudgetCategory_Aleph,$I45),IF(Budget_period="Annually",SUMIFS(INDIRECT(AQ$10),DetailBudgetWPs_Aleph,IF($J45 = "No Work Package", "", $J45),DetailBudgetCategory_Aleph,$I45),""))))) / AQ$6 * AQ$7, 0), 0)</f>
        <v>0</v>
      </c>
      <c r="AR45" s="166">
        <f t="array" ref="AR45">IFERROR(IF(ROW()-16&lt;NoRowsBudget, IF($J45="Profit Margin",SUM(AR$16:AR44)*ProfitMargin,IF($J45="VAT",SUM(AR$16:AR44)*VAT,IF(Budget_period="Monthly",SUMIFS(INDIRECT(AR$8),DetailBudgetWPs_Aleph,IF($J45 = "No Work Package", "", $J45),DetailBudgetCategory_Aleph,$I45),IF(Budget_period="Quarterly",SUMIFS(INDIRECT(AR$9),DetailBudgetWPs_Aleph,IF($J45 = "No Work Package", "", $J45),DetailBudgetCategory_Aleph,$I45),IF(Budget_period="Annually",SUMIFS(INDIRECT(AR$10),DetailBudgetWPs_Aleph,IF($J45 = "No Work Package", "", $J45),DetailBudgetCategory_Aleph,$I45),""))))) / AR$6 * AR$7, 0), 0)</f>
        <v>0</v>
      </c>
      <c r="AS45" s="166">
        <f t="array" ref="AS45">IFERROR(IF(ROW()-16&lt;NoRowsBudget, IF($J45="Profit Margin",SUM(AS$16:AS44)*ProfitMargin,IF($J45="VAT",SUM(AS$16:AS44)*VAT,IF(Budget_period="Monthly",SUMIFS(INDIRECT(AS$8),DetailBudgetWPs_Aleph,IF($J45 = "No Work Package", "", $J45),DetailBudgetCategory_Aleph,$I45),IF(Budget_period="Quarterly",SUMIFS(INDIRECT(AS$9),DetailBudgetWPs_Aleph,IF($J45 = "No Work Package", "", $J45),DetailBudgetCategory_Aleph,$I45),IF(Budget_period="Annually",SUMIFS(INDIRECT(AS$10),DetailBudgetWPs_Aleph,IF($J45 = "No Work Package", "", $J45),DetailBudgetCategory_Aleph,$I45),""))))) / AS$6 * AS$7, 0), 0)</f>
        <v>0</v>
      </c>
      <c r="AT45" s="166">
        <f t="array" ref="AT45">IFERROR(IF(ROW()-16&lt;NoRowsBudget, IF($J45="Profit Margin",SUM(AT$16:AT44)*ProfitMargin,IF($J45="VAT",SUM(AT$16:AT44)*VAT,IF(Budget_period="Monthly",SUMIFS(INDIRECT(AT$8),DetailBudgetWPs_Aleph,IF($J45 = "No Work Package", "", $J45),DetailBudgetCategory_Aleph,$I45),IF(Budget_period="Quarterly",SUMIFS(INDIRECT(AT$9),DetailBudgetWPs_Aleph,IF($J45 = "No Work Package", "", $J45),DetailBudgetCategory_Aleph,$I45),IF(Budget_period="Annually",SUMIFS(INDIRECT(AT$10),DetailBudgetWPs_Aleph,IF($J45 = "No Work Package", "", $J45),DetailBudgetCategory_Aleph,$I45),""))))) / AT$6 * AT$7, 0), 0)</f>
        <v>0</v>
      </c>
      <c r="AU45" s="166">
        <f t="array" ref="AU45">IFERROR(IF(ROW()-16&lt;NoRowsBudget, IF($J45="Profit Margin",SUM(AU$16:AU44)*ProfitMargin,IF($J45="VAT",SUM(AU$16:AU44)*VAT,IF(Budget_period="Monthly",SUMIFS(INDIRECT(AU$8),DetailBudgetWPs_Aleph,IF($J45 = "No Work Package", "", $J45),DetailBudgetCategory_Aleph,$I45),IF(Budget_period="Quarterly",SUMIFS(INDIRECT(AU$9),DetailBudgetWPs_Aleph,IF($J45 = "No Work Package", "", $J45),DetailBudgetCategory_Aleph,$I45),IF(Budget_period="Annually",SUMIFS(INDIRECT(AU$10),DetailBudgetWPs_Aleph,IF($J45 = "No Work Package", "", $J45),DetailBudgetCategory_Aleph,$I45),""))))) / AU$6 * AU$7, 0), 0)</f>
        <v>0</v>
      </c>
      <c r="AV45" s="166">
        <f t="array" ref="AV45">IFERROR(IF(ROW()-16&lt;NoRowsBudget, IF($J45="Profit Margin",SUM(AV$16:AV44)*ProfitMargin,IF($J45="VAT",SUM(AV$16:AV44)*VAT,IF(Budget_period="Monthly",SUMIFS(INDIRECT(AV$8),DetailBudgetWPs_Aleph,IF($J45 = "No Work Package", "", $J45),DetailBudgetCategory_Aleph,$I45),IF(Budget_period="Quarterly",SUMIFS(INDIRECT(AV$9),DetailBudgetWPs_Aleph,IF($J45 = "No Work Package", "", $J45),DetailBudgetCategory_Aleph,$I45),IF(Budget_period="Annually",SUMIFS(INDIRECT(AV$10),DetailBudgetWPs_Aleph,IF($J45 = "No Work Package", "", $J45),DetailBudgetCategory_Aleph,$I45),""))))) / AV$6 * AV$7, 0), 0)</f>
        <v>0</v>
      </c>
      <c r="AW45" s="166">
        <f t="array" ref="AW45">IFERROR(IF(ROW()-16&lt;NoRowsBudget, IF($J45="Profit Margin",SUM(AW$16:AW44)*ProfitMargin,IF($J45="VAT",SUM(AW$16:AW44)*VAT,IF(Budget_period="Monthly",SUMIFS(INDIRECT(AW$8),DetailBudgetWPs_Aleph,IF($J45 = "No Work Package", "", $J45),DetailBudgetCategory_Aleph,$I45),IF(Budget_period="Quarterly",SUMIFS(INDIRECT(AW$9),DetailBudgetWPs_Aleph,IF($J45 = "No Work Package", "", $J45),DetailBudgetCategory_Aleph,$I45),IF(Budget_period="Annually",SUMIFS(INDIRECT(AW$10),DetailBudgetWPs_Aleph,IF($J45 = "No Work Package", "", $J45),DetailBudgetCategory_Aleph,$I45),""))))) / AW$6 * AW$7, 0), 0)</f>
        <v>0</v>
      </c>
      <c r="AX45" s="166">
        <f t="array" ref="AX45">IFERROR(IF(ROW()-16&lt;NoRowsBudget, IF($J45="Profit Margin",SUM(AX$16:AX44)*ProfitMargin,IF($J45="VAT",SUM(AX$16:AX44)*VAT,IF(Budget_period="Monthly",SUMIFS(INDIRECT(AX$8),DetailBudgetWPs_Aleph,IF($J45 = "No Work Package", "", $J45),DetailBudgetCategory_Aleph,$I45),IF(Budget_period="Quarterly",SUMIFS(INDIRECT(AX$9),DetailBudgetWPs_Aleph,IF($J45 = "No Work Package", "", $J45),DetailBudgetCategory_Aleph,$I45),IF(Budget_period="Annually",SUMIFS(INDIRECT(AX$10),DetailBudgetWPs_Aleph,IF($J45 = "No Work Package", "", $J45),DetailBudgetCategory_Aleph,$I45),""))))) / AX$6 * AX$7, 0), 0)</f>
        <v>0</v>
      </c>
      <c r="AY45" s="166">
        <f t="array" ref="AY45">IFERROR(IF(ROW()-16&lt;NoRowsBudget, IF($J45="Profit Margin",SUM(AY$16:AY44)*ProfitMargin,IF($J45="VAT",SUM(AY$16:AY44)*VAT,IF(Budget_period="Monthly",SUMIFS(INDIRECT(AY$8),DetailBudgetWPs_Aleph,IF($J45 = "No Work Package", "", $J45),DetailBudgetCategory_Aleph,$I45),IF(Budget_period="Quarterly",SUMIFS(INDIRECT(AY$9),DetailBudgetWPs_Aleph,IF($J45 = "No Work Package", "", $J45),DetailBudgetCategory_Aleph,$I45),IF(Budget_period="Annually",SUMIFS(INDIRECT(AY$10),DetailBudgetWPs_Aleph,IF($J45 = "No Work Package", "", $J45),DetailBudgetCategory_Aleph,$I45),""))))) / AY$6 * AY$7, 0), 0)</f>
        <v>0</v>
      </c>
      <c r="AZ45" s="166">
        <f t="array" ref="AZ45">IFERROR(IF(ROW()-16&lt;NoRowsBudget, IF($J45="Profit Margin",SUM(AZ$16:AZ44)*ProfitMargin,IF($J45="VAT",SUM(AZ$16:AZ44)*VAT,IF(Budget_period="Monthly",SUMIFS(INDIRECT(AZ$8),DetailBudgetWPs_Aleph,IF($J45 = "No Work Package", "", $J45),DetailBudgetCategory_Aleph,$I45),IF(Budget_period="Quarterly",SUMIFS(INDIRECT(AZ$9),DetailBudgetWPs_Aleph,IF($J45 = "No Work Package", "", $J45),DetailBudgetCategory_Aleph,$I45),IF(Budget_period="Annually",SUMIFS(INDIRECT(AZ$10),DetailBudgetWPs_Aleph,IF($J45 = "No Work Package", "", $J45),DetailBudgetCategory_Aleph,$I45),""))))) / AZ$6 * AZ$7, 0), 0)</f>
        <v>0</v>
      </c>
      <c r="BA45" s="166">
        <f t="array" ref="BA45">IFERROR(IF(ROW()-16&lt;NoRowsBudget, IF($J45="Profit Margin",SUM(BA$16:BA44)*ProfitMargin,IF($J45="VAT",SUM(BA$16:BA44)*VAT,IF(Budget_period="Monthly",SUMIFS(INDIRECT(BA$8),DetailBudgetWPs_Aleph,IF($J45 = "No Work Package", "", $J45),DetailBudgetCategory_Aleph,$I45),IF(Budget_period="Quarterly",SUMIFS(INDIRECT(BA$9),DetailBudgetWPs_Aleph,IF($J45 = "No Work Package", "", $J45),DetailBudgetCategory_Aleph,$I45),IF(Budget_period="Annually",SUMIFS(INDIRECT(BA$10),DetailBudgetWPs_Aleph,IF($J45 = "No Work Package", "", $J45),DetailBudgetCategory_Aleph,$I45),""))))) / BA$6 * BA$7, 0), 0)</f>
        <v>0</v>
      </c>
      <c r="BB45" s="166">
        <f t="array" ref="BB45">IFERROR(IF(ROW()-16&lt;NoRowsBudget, IF($J45="Profit Margin",SUM(BB$16:BB44)*ProfitMargin,IF($J45="VAT",SUM(BB$16:BB44)*VAT,IF(Budget_period="Monthly",SUMIFS(INDIRECT(BB$8),DetailBudgetWPs_Aleph,IF($J45 = "No Work Package", "", $J45),DetailBudgetCategory_Aleph,$I45),IF(Budget_period="Quarterly",SUMIFS(INDIRECT(BB$9),DetailBudgetWPs_Aleph,IF($J45 = "No Work Package", "", $J45),DetailBudgetCategory_Aleph,$I45),IF(Budget_period="Annually",SUMIFS(INDIRECT(BB$10),DetailBudgetWPs_Aleph,IF($J45 = "No Work Package", "", $J45),DetailBudgetCategory_Aleph,$I45),""))))) / BB$6 * BB$7, 0), 0)</f>
        <v>0</v>
      </c>
      <c r="BC45" s="166">
        <f t="array" ref="BC45">IFERROR(IF(ROW()-16&lt;NoRowsBudget, IF($J45="Profit Margin",SUM(BC$16:BC44)*ProfitMargin,IF($J45="VAT",SUM(BC$16:BC44)*VAT,IF(Budget_period="Monthly",SUMIFS(INDIRECT(BC$8),DetailBudgetWPs_Aleph,IF($J45 = "No Work Package", "", $J45),DetailBudgetCategory_Aleph,$I45),IF(Budget_period="Quarterly",SUMIFS(INDIRECT(BC$9),DetailBudgetWPs_Aleph,IF($J45 = "No Work Package", "", $J45),DetailBudgetCategory_Aleph,$I45),IF(Budget_period="Annually",SUMIFS(INDIRECT(BC$10),DetailBudgetWPs_Aleph,IF($J45 = "No Work Package", "", $J45),DetailBudgetCategory_Aleph,$I45),""))))) / BC$6 * BC$7, 0), 0)</f>
        <v>0</v>
      </c>
      <c r="BD45" s="166">
        <f t="array" ref="BD45">IFERROR(IF(ROW()-16&lt;NoRowsBudget, IF($J45="Profit Margin",SUM(BD$16:BD44)*ProfitMargin,IF($J45="VAT",SUM(BD$16:BD44)*VAT,IF(Budget_period="Monthly",SUMIFS(INDIRECT(BD$8),DetailBudgetWPs_Aleph,IF($J45 = "No Work Package", "", $J45),DetailBudgetCategory_Aleph,$I45),IF(Budget_period="Quarterly",SUMIFS(INDIRECT(BD$9),DetailBudgetWPs_Aleph,IF($J45 = "No Work Package", "", $J45),DetailBudgetCategory_Aleph,$I45),IF(Budget_period="Annually",SUMIFS(INDIRECT(BD$10),DetailBudgetWPs_Aleph,IF($J45 = "No Work Package", "", $J45),DetailBudgetCategory_Aleph,$I45),""))))) / BD$6 * BD$7, 0), 0)</f>
        <v>0</v>
      </c>
      <c r="BE45" s="166">
        <f t="array" ref="BE45">IFERROR(IF(ROW()-16&lt;NoRowsBudget, IF($J45="Profit Margin",SUM(BE$16:BE44)*ProfitMargin,IF($J45="VAT",SUM(BE$16:BE44)*VAT,IF(Budget_period="Monthly",SUMIFS(INDIRECT(BE$8),DetailBudgetWPs_Aleph,IF($J45 = "No Work Package", "", $J45),DetailBudgetCategory_Aleph,$I45),IF(Budget_period="Quarterly",SUMIFS(INDIRECT(BE$9),DetailBudgetWPs_Aleph,IF($J45 = "No Work Package", "", $J45),DetailBudgetCategory_Aleph,$I45),IF(Budget_period="Annually",SUMIFS(INDIRECT(BE$10),DetailBudgetWPs_Aleph,IF($J45 = "No Work Package", "", $J45),DetailBudgetCategory_Aleph,$I45),""))))) / BE$6 * BE$7, 0), 0)</f>
        <v>0</v>
      </c>
      <c r="BF45" s="166">
        <f t="array" ref="BF45">IFERROR(IF(ROW()-16&lt;NoRowsBudget, IF($J45="Profit Margin",SUM(BF$16:BF44)*ProfitMargin,IF($J45="VAT",SUM(BF$16:BF44)*VAT,IF(Budget_period="Monthly",SUMIFS(INDIRECT(BF$8),DetailBudgetWPs_Aleph,IF($J45 = "No Work Package", "", $J45),DetailBudgetCategory_Aleph,$I45),IF(Budget_period="Quarterly",SUMIFS(INDIRECT(BF$9),DetailBudgetWPs_Aleph,IF($J45 = "No Work Package", "", $J45),DetailBudgetCategory_Aleph,$I45),IF(Budget_period="Annually",SUMIFS(INDIRECT(BF$10),DetailBudgetWPs_Aleph,IF($J45 = "No Work Package", "", $J45),DetailBudgetCategory_Aleph,$I45),""))))) / BF$6 * BF$7, 0), 0)</f>
        <v>0</v>
      </c>
      <c r="BG45" s="166">
        <f t="array" ref="BG45">IFERROR(IF(ROW()-16&lt;NoRowsBudget, IF($J45="Profit Margin",SUM(BG$16:BG44)*ProfitMargin,IF($J45="VAT",SUM(BG$16:BG44)*VAT,IF(Budget_period="Monthly",SUMIFS(INDIRECT(BG$8),DetailBudgetWPs_Aleph,IF($J45 = "No Work Package", "", $J45),DetailBudgetCategory_Aleph,$I45),IF(Budget_period="Quarterly",SUMIFS(INDIRECT(BG$9),DetailBudgetWPs_Aleph,IF($J45 = "No Work Package", "", $J45),DetailBudgetCategory_Aleph,$I45),IF(Budget_period="Annually",SUMIFS(INDIRECT(BG$10),DetailBudgetWPs_Aleph,IF($J45 = "No Work Package", "", $J45),DetailBudgetCategory_Aleph,$I45),""))))) / BG$6 * BG$7, 0), 0)</f>
        <v>0</v>
      </c>
      <c r="BH45" s="166">
        <f t="array" ref="BH45">IFERROR(IF(ROW()-16&lt;NoRowsBudget, IF($J45="Profit Margin",SUM(BH$16:BH44)*ProfitMargin,IF($J45="VAT",SUM(BH$16:BH44)*VAT,IF(Budget_period="Monthly",SUMIFS(INDIRECT(BH$8),DetailBudgetWPs_Aleph,IF($J45 = "No Work Package", "", $J45),DetailBudgetCategory_Aleph,$I45),IF(Budget_period="Quarterly",SUMIFS(INDIRECT(BH$9),DetailBudgetWPs_Aleph,IF($J45 = "No Work Package", "", $J45),DetailBudgetCategory_Aleph,$I45),IF(Budget_period="Annually",SUMIFS(INDIRECT(BH$10),DetailBudgetWPs_Aleph,IF($J45 = "No Work Package", "", $J45),DetailBudgetCategory_Aleph,$I45),""))))) / BH$6 * BH$7, 0), 0)</f>
        <v>0</v>
      </c>
      <c r="BI45" s="166">
        <f t="array" ref="BI45">IFERROR(IF(ROW()-16&lt;NoRowsBudget, IF($J45="Profit Margin",SUM(BI$16:BI44)*ProfitMargin,IF($J45="VAT",SUM(BI$16:BI44)*VAT,IF(Budget_period="Monthly",SUMIFS(INDIRECT(BI$8),DetailBudgetWPs_Aleph,IF($J45 = "No Work Package", "", $J45),DetailBudgetCategory_Aleph,$I45),IF(Budget_period="Quarterly",SUMIFS(INDIRECT(BI$9),DetailBudgetWPs_Aleph,IF($J45 = "No Work Package", "", $J45),DetailBudgetCategory_Aleph,$I45),IF(Budget_period="Annually",SUMIFS(INDIRECT(BI$10),DetailBudgetWPs_Aleph,IF($J45 = "No Work Package", "", $J45),DetailBudgetCategory_Aleph,$I45),""))))) / BI$6 * BI$7, 0), 0)</f>
        <v>0</v>
      </c>
      <c r="BJ45" s="166">
        <f t="array" ref="BJ45">IFERROR(IF(ROW()-16&lt;NoRowsBudget, IF($J45="Profit Margin",SUM(BJ$16:BJ44)*ProfitMargin,IF($J45="VAT",SUM(BJ$16:BJ44)*VAT,IF(Budget_period="Monthly",SUMIFS(INDIRECT(BJ$8),DetailBudgetWPs_Aleph,IF($J45 = "No Work Package", "", $J45),DetailBudgetCategory_Aleph,$I45),IF(Budget_period="Quarterly",SUMIFS(INDIRECT(BJ$9),DetailBudgetWPs_Aleph,IF($J45 = "No Work Package", "", $J45),DetailBudgetCategory_Aleph,$I45),IF(Budget_period="Annually",SUMIFS(INDIRECT(BJ$10),DetailBudgetWPs_Aleph,IF($J45 = "No Work Package", "", $J45),DetailBudgetCategory_Aleph,$I45),""))))) / BJ$6 * BJ$7, 0), 0)</f>
        <v>0</v>
      </c>
      <c r="BK45" s="166">
        <f t="array" ref="BK45">IFERROR(IF(ROW()-16&lt;NoRowsBudget, IF($J45="Profit Margin",SUM(BK$16:BK44)*ProfitMargin,IF($J45="VAT",SUM(BK$16:BK44)*VAT,IF(Budget_period="Monthly",SUMIFS(INDIRECT(BK$8),DetailBudgetWPs_Aleph,IF($J45 = "No Work Package", "", $J45),DetailBudgetCategory_Aleph,$I45),IF(Budget_period="Quarterly",SUMIFS(INDIRECT(BK$9),DetailBudgetWPs_Aleph,IF($J45 = "No Work Package", "", $J45),DetailBudgetCategory_Aleph,$I45),IF(Budget_period="Annually",SUMIFS(INDIRECT(BK$10),DetailBudgetWPs_Aleph,IF($J45 = "No Work Package", "", $J45),DetailBudgetCategory_Aleph,$I45),""))))) / BK$6 * BK$7, 0), 0)</f>
        <v>0</v>
      </c>
      <c r="BL45" s="166">
        <f t="array" ref="BL45">IFERROR(IF(ROW()-16&lt;NoRowsBudget, IF($J45="Profit Margin",SUM(BL$16:BL44)*ProfitMargin,IF($J45="VAT",SUM(BL$16:BL44)*VAT,IF(Budget_period="Monthly",SUMIFS(INDIRECT(BL$8),DetailBudgetWPs_Aleph,IF($J45 = "No Work Package", "", $J45),DetailBudgetCategory_Aleph,$I45),IF(Budget_period="Quarterly",SUMIFS(INDIRECT(BL$9),DetailBudgetWPs_Aleph,IF($J45 = "No Work Package", "", $J45),DetailBudgetCategory_Aleph,$I45),IF(Budget_period="Annually",SUMIFS(INDIRECT(BL$10),DetailBudgetWPs_Aleph,IF($J45 = "No Work Package", "", $J45),DetailBudgetCategory_Aleph,$I45),""))))) / BL$6 * BL$7, 0), 0)</f>
        <v>0</v>
      </c>
      <c r="BM45" s="166">
        <f t="array" ref="BM45">IFERROR(IF(ROW()-16&lt;NoRowsBudget, IF($J45="Profit Margin",SUM(BM$16:BM44)*ProfitMargin,IF($J45="VAT",SUM(BM$16:BM44)*VAT,IF(Budget_period="Monthly",SUMIFS(INDIRECT(BM$8),DetailBudgetWPs_Aleph,IF($J45 = "No Work Package", "", $J45),DetailBudgetCategory_Aleph,$I45),IF(Budget_period="Quarterly",SUMIFS(INDIRECT(BM$9),DetailBudgetWPs_Aleph,IF($J45 = "No Work Package", "", $J45),DetailBudgetCategory_Aleph,$I45),IF(Budget_period="Annually",SUMIFS(INDIRECT(BM$10),DetailBudgetWPs_Aleph,IF($J45 = "No Work Package", "", $J45),DetailBudgetCategory_Aleph,$I45),""))))) / BM$6 * BM$7, 0), 0)</f>
        <v>0</v>
      </c>
      <c r="BN45" s="166">
        <f t="array" ref="BN45">IFERROR(IF(ROW()-16&lt;NoRowsBudget, IF($J45="Profit Margin",SUM(BN$16:BN44)*ProfitMargin,IF($J45="VAT",SUM(BN$16:BN44)*VAT,IF(Budget_period="Monthly",SUMIFS(INDIRECT(BN$8),DetailBudgetWPs_Aleph,IF($J45 = "No Work Package", "", $J45),DetailBudgetCategory_Aleph,$I45),IF(Budget_period="Quarterly",SUMIFS(INDIRECT(BN$9),DetailBudgetWPs_Aleph,IF($J45 = "No Work Package", "", $J45),DetailBudgetCategory_Aleph,$I45),IF(Budget_period="Annually",SUMIFS(INDIRECT(BN$10),DetailBudgetWPs_Aleph,IF($J45 = "No Work Package", "", $J45),DetailBudgetCategory_Aleph,$I45),""))))) / BN$6 * BN$7, 0), 0)</f>
        <v>0</v>
      </c>
      <c r="BO45" s="166">
        <f t="array" ref="BO45">IFERROR(IF(ROW()-16&lt;NoRowsBudget, IF($J45="Profit Margin",SUM(BO$16:BO44)*ProfitMargin,IF($J45="VAT",SUM(BO$16:BO44)*VAT,IF(Budget_period="Monthly",SUMIFS(INDIRECT(BO$8),DetailBudgetWPs_Aleph,IF($J45 = "No Work Package", "", $J45),DetailBudgetCategory_Aleph,$I45),IF(Budget_period="Quarterly",SUMIFS(INDIRECT(BO$9),DetailBudgetWPs_Aleph,IF($J45 = "No Work Package", "", $J45),DetailBudgetCategory_Aleph,$I45),IF(Budget_period="Annually",SUMIFS(INDIRECT(BO$10),DetailBudgetWPs_Aleph,IF($J45 = "No Work Package", "", $J45),DetailBudgetCategory_Aleph,$I45),""))))) / BO$6 * BO$7, 0), 0)</f>
        <v>0</v>
      </c>
      <c r="BP45" s="166">
        <f t="array" ref="BP45">IFERROR(IF(ROW()-16&lt;NoRowsBudget, IF($J45="Profit Margin",SUM(BP$16:BP44)*ProfitMargin,IF($J45="VAT",SUM(BP$16:BP44)*VAT,IF(Budget_period="Monthly",SUMIFS(INDIRECT(BP$8),DetailBudgetWPs_Aleph,IF($J45 = "No Work Package", "", $J45),DetailBudgetCategory_Aleph,$I45),IF(Budget_period="Quarterly",SUMIFS(INDIRECT(BP$9),DetailBudgetWPs_Aleph,IF($J45 = "No Work Package", "", $J45),DetailBudgetCategory_Aleph,$I45),IF(Budget_period="Annually",SUMIFS(INDIRECT(BP$10),DetailBudgetWPs_Aleph,IF($J45 = "No Work Package", "", $J45),DetailBudgetCategory_Aleph,$I45),""))))) / BP$6 * BP$7, 0), 0)</f>
        <v>0</v>
      </c>
      <c r="BQ45" s="166">
        <f t="array" ref="BQ45">IFERROR(IF(ROW()-16&lt;NoRowsBudget, IF($J45="Profit Margin",SUM(BQ$16:BQ44)*ProfitMargin,IF($J45="VAT",SUM(BQ$16:BQ44)*VAT,IF(Budget_period="Monthly",SUMIFS(INDIRECT(BQ$8),DetailBudgetWPs_Aleph,IF($J45 = "No Work Package", "", $J45),DetailBudgetCategory_Aleph,$I45),IF(Budget_period="Quarterly",SUMIFS(INDIRECT(BQ$9),DetailBudgetWPs_Aleph,IF($J45 = "No Work Package", "", $J45),DetailBudgetCategory_Aleph,$I45),IF(Budget_period="Annually",SUMIFS(INDIRECT(BQ$10),DetailBudgetWPs_Aleph,IF($J45 = "No Work Package", "", $J45),DetailBudgetCategory_Aleph,$I45),""))))) / BQ$6 * BQ$7, 0), 0)</f>
        <v>0</v>
      </c>
      <c r="BR45" s="166">
        <f t="array" ref="BR45">IFERROR(IF(ROW()-16&lt;NoRowsBudget, IF($J45="Profit Margin",SUM(BR$16:BR44)*ProfitMargin,IF($J45="VAT",SUM(BR$16:BR44)*VAT,IF(Budget_period="Monthly",SUMIFS(INDIRECT(BR$8),DetailBudgetWPs_Aleph,IF($J45 = "No Work Package", "", $J45),DetailBudgetCategory_Aleph,$I45),IF(Budget_period="Quarterly",SUMIFS(INDIRECT(BR$9),DetailBudgetWPs_Aleph,IF($J45 = "No Work Package", "", $J45),DetailBudgetCategory_Aleph,$I45),IF(Budget_period="Annually",SUMIFS(INDIRECT(BR$10),DetailBudgetWPs_Aleph,IF($J45 = "No Work Package", "", $J45),DetailBudgetCategory_Aleph,$I45),""))))) / BR$6 * BR$7, 0), 0)</f>
        <v>0</v>
      </c>
      <c r="BS45" s="166">
        <f t="array" ref="BS45">IFERROR(IF(ROW()-16&lt;NoRowsBudget, IF($J45="Profit Margin",SUM(BS$16:BS44)*ProfitMargin,IF($J45="VAT",SUM(BS$16:BS44)*VAT,IF(Budget_period="Monthly",SUMIFS(INDIRECT(BS$8),DetailBudgetWPs_Aleph,IF($J45 = "No Work Package", "", $J45),DetailBudgetCategory_Aleph,$I45),IF(Budget_period="Quarterly",SUMIFS(INDIRECT(BS$9),DetailBudgetWPs_Aleph,IF($J45 = "No Work Package", "", $J45),DetailBudgetCategory_Aleph,$I45),IF(Budget_period="Annually",SUMIFS(INDIRECT(BS$10),DetailBudgetWPs_Aleph,IF($J45 = "No Work Package", "", $J45),DetailBudgetCategory_Aleph,$I45),""))))) / BS$6 * BS$7, 0), 0)</f>
        <v>0</v>
      </c>
    </row>
    <row r="46" ht="15.75" customHeight="1">
      <c r="A46" s="114"/>
      <c r="B46" s="15" t="str">
        <f>IF(ROW()-16&lt;NoRowsBudget,OrgName,"")</f>
        <v/>
      </c>
      <c r="C46" s="15" t="str">
        <f>IF(ROW()-16&lt;NoRowsBudget,ProjectName,"")</f>
        <v/>
      </c>
      <c r="D46" s="15" t="str">
        <f>IF(ROW()-16&lt;NoRowsBudget,ProjectRef,"")</f>
        <v/>
      </c>
      <c r="E46" s="15" t="str">
        <f>IF(ROW()-16&lt;NoRowsBudget,ApplicationID,"")</f>
        <v/>
      </c>
      <c r="F46" s="15" t="str">
        <f>IF(ROW()-16&lt;NoRowsBudget,Version,"")</f>
        <v/>
      </c>
      <c r="G46" s="164" t="str">
        <f>IF(ROW()-16&lt;NoRowsBudget,StartDate,"")</f>
        <v/>
      </c>
      <c r="H46" s="164" t="str">
        <f>IF(ROW()-16&lt;NoRowsBudget,EndDate,"")</f>
        <v/>
      </c>
      <c r="I46" s="15" t="str">
        <f t="array" ref="I46">IF(ROW()-16&lt;(NoRowsBudget-3),INDEX(CostCategories,CEILING((ROW()-15)/NoWPs,1)),IF(ROW()-16=NoRowsBudget-3,"Overheads",IF(ROW()-16=NoRowsBudget-2,"Profit Margin",IF(ROW()-16=NoRowsBudget-1,"VAT",""))))</f>
        <v/>
      </c>
      <c r="J46" s="15" t="str">
        <f t="array" ref="J46">IF(ROW()-16&lt;NoRowsBudget-3,INDEX(WPUnique,,MOD(ROW()-16,NoWPs)+1),IF(ROW()-16=NoRowsBudget-3,"Overheads",IF(ROW()-16=NoRowsBudget-2,"Profit Margin",IF(ROW()-16=NoRowsBudget-1,"VAT",""))))</f>
        <v/>
      </c>
      <c r="K46" s="172" t="str">
        <f>IFERROR(IF(OR($J46="Indirect Cost",$J46="VAT",$J46="Profit Margin"),"",VLOOKUP(J46,'1. Basic Info'!$B$40:$C$52,2,FALSE)),BudgetExport!J46)</f>
        <v/>
      </c>
      <c r="L46" s="166">
        <f t="array" ref="L46">IFERROR(IF(ROW()-16&lt;NoRowsBudget, IF($J46="Profit Margin",SUM(L$16:L45)*ProfitMargin,IF($J46="VAT",SUM(L$16:L45)*VAT,IF(Budget_period="Monthly",SUMIFS(INDIRECT(L$8),DetailBudgetWPs_Aleph,IF($J46 = "No Work Package", "", $J46),DetailBudgetCategory_Aleph,$I46),IF(Budget_period="Quarterly",SUMIFS(INDIRECT(L$9),DetailBudgetWPs_Aleph,IF($J46 = "No Work Package", "", $J46),DetailBudgetCategory_Aleph,$I46),IF(Budget_period="Annually",SUMIFS(INDIRECT(L$10),DetailBudgetWPs_Aleph,IF($J46 = "No Work Package", "", $J46),DetailBudgetCategory_Aleph,$I46),""))))) / L$6 * L$7, 0), 0)</f>
        <v>0</v>
      </c>
      <c r="M46" s="166">
        <f t="array" ref="M46">IFERROR(IF(ROW()-16&lt;NoRowsBudget, IF($J46="Profit Margin",SUM(M$16:M45)*ProfitMargin,IF($J46="VAT",SUM(M$16:M45)*VAT,IF(Budget_period="Monthly",SUMIFS(INDIRECT(M$8),DetailBudgetWPs_Aleph,IF($J46 = "No Work Package", "", $J46),DetailBudgetCategory_Aleph,$I46),IF(Budget_period="Quarterly",SUMIFS(INDIRECT(M$9),DetailBudgetWPs_Aleph,IF($J46 = "No Work Package", "", $J46),DetailBudgetCategory_Aleph,$I46),IF(Budget_period="Annually",SUMIFS(INDIRECT(M$10),DetailBudgetWPs_Aleph,IF($J46 = "No Work Package", "", $J46),DetailBudgetCategory_Aleph,$I46),""))))) / M$6 * M$7, 0), 0)</f>
        <v>0</v>
      </c>
      <c r="N46" s="166">
        <f t="array" ref="N46">IFERROR(IF(ROW()-16&lt;NoRowsBudget, IF($J46="Profit Margin",SUM(N$16:N45)*ProfitMargin,IF($J46="VAT",SUM(N$16:N45)*VAT,IF(Budget_period="Monthly",SUMIFS(INDIRECT(N$8),DetailBudgetWPs_Aleph,IF($J46 = "No Work Package", "", $J46),DetailBudgetCategory_Aleph,$I46),IF(Budget_period="Quarterly",SUMIFS(INDIRECT(N$9),DetailBudgetWPs_Aleph,IF($J46 = "No Work Package", "", $J46),DetailBudgetCategory_Aleph,$I46),IF(Budget_period="Annually",SUMIFS(INDIRECT(N$10),DetailBudgetWPs_Aleph,IF($J46 = "No Work Package", "", $J46),DetailBudgetCategory_Aleph,$I46),""))))) / N$6 * N$7, 0), 0)</f>
        <v>0</v>
      </c>
      <c r="O46" s="166">
        <f t="array" ref="O46">IFERROR(IF(ROW()-16&lt;NoRowsBudget, IF($J46="Profit Margin",SUM(O$16:O45)*ProfitMargin,IF($J46="VAT",SUM(O$16:O45)*VAT,IF(Budget_period="Monthly",SUMIFS(INDIRECT(O$8),DetailBudgetWPs_Aleph,IF($J46 = "No Work Package", "", $J46),DetailBudgetCategory_Aleph,$I46),IF(Budget_period="Quarterly",SUMIFS(INDIRECT(O$9),DetailBudgetWPs_Aleph,IF($J46 = "No Work Package", "", $J46),DetailBudgetCategory_Aleph,$I46),IF(Budget_period="Annually",SUMIFS(INDIRECT(O$10),DetailBudgetWPs_Aleph,IF($J46 = "No Work Package", "", $J46),DetailBudgetCategory_Aleph,$I46),""))))) / O$6 * O$7, 0), 0)</f>
        <v>0</v>
      </c>
      <c r="P46" s="166">
        <f t="array" ref="P46">IFERROR(IF(ROW()-16&lt;NoRowsBudget, IF($J46="Profit Margin",SUM(P$16:P45)*ProfitMargin,IF($J46="VAT",SUM(P$16:P45)*VAT,IF(Budget_period="Monthly",SUMIFS(INDIRECT(P$8),DetailBudgetWPs_Aleph,IF($J46 = "No Work Package", "", $J46),DetailBudgetCategory_Aleph,$I46),IF(Budget_period="Quarterly",SUMIFS(INDIRECT(P$9),DetailBudgetWPs_Aleph,IF($J46 = "No Work Package", "", $J46),DetailBudgetCategory_Aleph,$I46),IF(Budget_period="Annually",SUMIFS(INDIRECT(P$10),DetailBudgetWPs_Aleph,IF($J46 = "No Work Package", "", $J46),DetailBudgetCategory_Aleph,$I46),""))))) / P$6 * P$7, 0), 0)</f>
        <v>0</v>
      </c>
      <c r="Q46" s="166">
        <f t="array" ref="Q46">IFERROR(IF(ROW()-16&lt;NoRowsBudget, IF($J46="Profit Margin",SUM(Q$16:Q45)*ProfitMargin,IF($J46="VAT",SUM(Q$16:Q45)*VAT,IF(Budget_period="Monthly",SUMIFS(INDIRECT(Q$8),DetailBudgetWPs_Aleph,IF($J46 = "No Work Package", "", $J46),DetailBudgetCategory_Aleph,$I46),IF(Budget_period="Quarterly",SUMIFS(INDIRECT(Q$9),DetailBudgetWPs_Aleph,IF($J46 = "No Work Package", "", $J46),DetailBudgetCategory_Aleph,$I46),IF(Budget_period="Annually",SUMIFS(INDIRECT(Q$10),DetailBudgetWPs_Aleph,IF($J46 = "No Work Package", "", $J46),DetailBudgetCategory_Aleph,$I46),""))))) / Q$6 * Q$7, 0), 0)</f>
        <v>0</v>
      </c>
      <c r="R46" s="166">
        <f t="array" ref="R46">IFERROR(IF(ROW()-16&lt;NoRowsBudget, IF($J46="Profit Margin",SUM(R$16:R45)*ProfitMargin,IF($J46="VAT",SUM(R$16:R45)*VAT,IF(Budget_period="Monthly",SUMIFS(INDIRECT(R$8),DetailBudgetWPs_Aleph,IF($J46 = "No Work Package", "", $J46),DetailBudgetCategory_Aleph,$I46),IF(Budget_period="Quarterly",SUMIFS(INDIRECT(R$9),DetailBudgetWPs_Aleph,IF($J46 = "No Work Package", "", $J46),DetailBudgetCategory_Aleph,$I46),IF(Budget_period="Annually",SUMIFS(INDIRECT(R$10),DetailBudgetWPs_Aleph,IF($J46 = "No Work Package", "", $J46),DetailBudgetCategory_Aleph,$I46),""))))) / R$6 * R$7, 0), 0)</f>
        <v>0</v>
      </c>
      <c r="S46" s="166">
        <f t="array" ref="S46">IFERROR(IF(ROW()-16&lt;NoRowsBudget, IF($J46="Profit Margin",SUM(S$16:S45)*ProfitMargin,IF($J46="VAT",SUM(S$16:S45)*VAT,IF(Budget_period="Monthly",SUMIFS(INDIRECT(S$8),DetailBudgetWPs_Aleph,IF($J46 = "No Work Package", "", $J46),DetailBudgetCategory_Aleph,$I46),IF(Budget_period="Quarterly",SUMIFS(INDIRECT(S$9),DetailBudgetWPs_Aleph,IF($J46 = "No Work Package", "", $J46),DetailBudgetCategory_Aleph,$I46),IF(Budget_period="Annually",SUMIFS(INDIRECT(S$10),DetailBudgetWPs_Aleph,IF($J46 = "No Work Package", "", $J46),DetailBudgetCategory_Aleph,$I46),""))))) / S$6 * S$7, 0), 0)</f>
        <v>0</v>
      </c>
      <c r="T46" s="166">
        <f t="array" ref="T46">IFERROR(IF(ROW()-16&lt;NoRowsBudget, IF($J46="Profit Margin",SUM(T$16:T45)*ProfitMargin,IF($J46="VAT",SUM(T$16:T45)*VAT,IF(Budget_period="Monthly",SUMIFS(INDIRECT(T$8),DetailBudgetWPs_Aleph,IF($J46 = "No Work Package", "", $J46),DetailBudgetCategory_Aleph,$I46),IF(Budget_period="Quarterly",SUMIFS(INDIRECT(T$9),DetailBudgetWPs_Aleph,IF($J46 = "No Work Package", "", $J46),DetailBudgetCategory_Aleph,$I46),IF(Budget_period="Annually",SUMIFS(INDIRECT(T$10),DetailBudgetWPs_Aleph,IF($J46 = "No Work Package", "", $J46),DetailBudgetCategory_Aleph,$I46),""))))) / T$6 * T$7, 0), 0)</f>
        <v>0</v>
      </c>
      <c r="U46" s="166">
        <f t="array" ref="U46">IFERROR(IF(ROW()-16&lt;NoRowsBudget, IF($J46="Profit Margin",SUM(U$16:U45)*ProfitMargin,IF($J46="VAT",SUM(U$16:U45)*VAT,IF(Budget_period="Monthly",SUMIFS(INDIRECT(U$8),DetailBudgetWPs_Aleph,IF($J46 = "No Work Package", "", $J46),DetailBudgetCategory_Aleph,$I46),IF(Budget_period="Quarterly",SUMIFS(INDIRECT(U$9),DetailBudgetWPs_Aleph,IF($J46 = "No Work Package", "", $J46),DetailBudgetCategory_Aleph,$I46),IF(Budget_period="Annually",SUMIFS(INDIRECT(U$10),DetailBudgetWPs_Aleph,IF($J46 = "No Work Package", "", $J46),DetailBudgetCategory_Aleph,$I46),""))))) / U$6 * U$7, 0), 0)</f>
        <v>0</v>
      </c>
      <c r="V46" s="166">
        <f t="array" ref="V46">IFERROR(IF(ROW()-16&lt;NoRowsBudget, IF($J46="Profit Margin",SUM(V$16:V45)*ProfitMargin,IF($J46="VAT",SUM(V$16:V45)*VAT,IF(Budget_period="Monthly",SUMIFS(INDIRECT(V$8),DetailBudgetWPs_Aleph,IF($J46 = "No Work Package", "", $J46),DetailBudgetCategory_Aleph,$I46),IF(Budget_period="Quarterly",SUMIFS(INDIRECT(V$9),DetailBudgetWPs_Aleph,IF($J46 = "No Work Package", "", $J46),DetailBudgetCategory_Aleph,$I46),IF(Budget_period="Annually",SUMIFS(INDIRECT(V$10),DetailBudgetWPs_Aleph,IF($J46 = "No Work Package", "", $J46),DetailBudgetCategory_Aleph,$I46),""))))) / V$6 * V$7, 0), 0)</f>
        <v>0</v>
      </c>
      <c r="W46" s="166">
        <f t="array" ref="W46">IFERROR(IF(ROW()-16&lt;NoRowsBudget, IF($J46="Profit Margin",SUM(W$16:W45)*ProfitMargin,IF($J46="VAT",SUM(W$16:W45)*VAT,IF(Budget_period="Monthly",SUMIFS(INDIRECT(W$8),DetailBudgetWPs_Aleph,IF($J46 = "No Work Package", "", $J46),DetailBudgetCategory_Aleph,$I46),IF(Budget_period="Quarterly",SUMIFS(INDIRECT(W$9),DetailBudgetWPs_Aleph,IF($J46 = "No Work Package", "", $J46),DetailBudgetCategory_Aleph,$I46),IF(Budget_period="Annually",SUMIFS(INDIRECT(W$10),DetailBudgetWPs_Aleph,IF($J46 = "No Work Package", "", $J46),DetailBudgetCategory_Aleph,$I46),""))))) / W$6 * W$7, 0), 0)</f>
        <v>0</v>
      </c>
      <c r="X46" s="166">
        <f t="array" ref="X46">IFERROR(IF(ROW()-16&lt;NoRowsBudget, IF($J46="Profit Margin",SUM(X$16:X45)*ProfitMargin,IF($J46="VAT",SUM(X$16:X45)*VAT,IF(Budget_period="Monthly",SUMIFS(INDIRECT(X$8),DetailBudgetWPs_Aleph,IF($J46 = "No Work Package", "", $J46),DetailBudgetCategory_Aleph,$I46),IF(Budget_period="Quarterly",SUMIFS(INDIRECT(X$9),DetailBudgetWPs_Aleph,IF($J46 = "No Work Package", "", $J46),DetailBudgetCategory_Aleph,$I46),IF(Budget_period="Annually",SUMIFS(INDIRECT(X$10),DetailBudgetWPs_Aleph,IF($J46 = "No Work Package", "", $J46),DetailBudgetCategory_Aleph,$I46),""))))) / X$6 * X$7, 0), 0)</f>
        <v>0</v>
      </c>
      <c r="Y46" s="166">
        <f t="array" ref="Y46">IFERROR(IF(ROW()-16&lt;NoRowsBudget, IF($J46="Profit Margin",SUM(Y$16:Y45)*ProfitMargin,IF($J46="VAT",SUM(Y$16:Y45)*VAT,IF(Budget_period="Monthly",SUMIFS(INDIRECT(Y$8),DetailBudgetWPs_Aleph,IF($J46 = "No Work Package", "", $J46),DetailBudgetCategory_Aleph,$I46),IF(Budget_period="Quarterly",SUMIFS(INDIRECT(Y$9),DetailBudgetWPs_Aleph,IF($J46 = "No Work Package", "", $J46),DetailBudgetCategory_Aleph,$I46),IF(Budget_period="Annually",SUMIFS(INDIRECT(Y$10),DetailBudgetWPs_Aleph,IF($J46 = "No Work Package", "", $J46),DetailBudgetCategory_Aleph,$I46),""))))) / Y$6 * Y$7, 0), 0)</f>
        <v>0</v>
      </c>
      <c r="Z46" s="166">
        <f t="array" ref="Z46">IFERROR(IF(ROW()-16&lt;NoRowsBudget, IF($J46="Profit Margin",SUM(Z$16:Z45)*ProfitMargin,IF($J46="VAT",SUM(Z$16:Z45)*VAT,IF(Budget_period="Monthly",SUMIFS(INDIRECT(Z$8),DetailBudgetWPs_Aleph,IF($J46 = "No Work Package", "", $J46),DetailBudgetCategory_Aleph,$I46),IF(Budget_period="Quarterly",SUMIFS(INDIRECT(Z$9),DetailBudgetWPs_Aleph,IF($J46 = "No Work Package", "", $J46),DetailBudgetCategory_Aleph,$I46),IF(Budget_period="Annually",SUMIFS(INDIRECT(Z$10),DetailBudgetWPs_Aleph,IF($J46 = "No Work Package", "", $J46),DetailBudgetCategory_Aleph,$I46),""))))) / Z$6 * Z$7, 0), 0)</f>
        <v>0</v>
      </c>
      <c r="AA46" s="166">
        <f t="array" ref="AA46">IFERROR(IF(ROW()-16&lt;NoRowsBudget, IF($J46="Profit Margin",SUM(AA$16:AA45)*ProfitMargin,IF($J46="VAT",SUM(AA$16:AA45)*VAT,IF(Budget_period="Monthly",SUMIFS(INDIRECT(AA$8),DetailBudgetWPs_Aleph,IF($J46 = "No Work Package", "", $J46),DetailBudgetCategory_Aleph,$I46),IF(Budget_period="Quarterly",SUMIFS(INDIRECT(AA$9),DetailBudgetWPs_Aleph,IF($J46 = "No Work Package", "", $J46),DetailBudgetCategory_Aleph,$I46),IF(Budget_period="Annually",SUMIFS(INDIRECT(AA$10),DetailBudgetWPs_Aleph,IF($J46 = "No Work Package", "", $J46),DetailBudgetCategory_Aleph,$I46),""))))) / AA$6 * AA$7, 0), 0)</f>
        <v>0</v>
      </c>
      <c r="AB46" s="166">
        <f t="array" ref="AB46">IFERROR(IF(ROW()-16&lt;NoRowsBudget, IF($J46="Profit Margin",SUM(AB$16:AB45)*ProfitMargin,IF($J46="VAT",SUM(AB$16:AB45)*VAT,IF(Budget_period="Monthly",SUMIFS(INDIRECT(AB$8),DetailBudgetWPs_Aleph,IF($J46 = "No Work Package", "", $J46),DetailBudgetCategory_Aleph,$I46),IF(Budget_period="Quarterly",SUMIFS(INDIRECT(AB$9),DetailBudgetWPs_Aleph,IF($J46 = "No Work Package", "", $J46),DetailBudgetCategory_Aleph,$I46),IF(Budget_period="Annually",SUMIFS(INDIRECT(AB$10),DetailBudgetWPs_Aleph,IF($J46 = "No Work Package", "", $J46),DetailBudgetCategory_Aleph,$I46),""))))) / AB$6 * AB$7, 0), 0)</f>
        <v>0</v>
      </c>
      <c r="AC46" s="166">
        <f t="array" ref="AC46">IFERROR(IF(ROW()-16&lt;NoRowsBudget, IF($J46="Profit Margin",SUM(AC$16:AC45)*ProfitMargin,IF($J46="VAT",SUM(AC$16:AC45)*VAT,IF(Budget_period="Monthly",SUMIFS(INDIRECT(AC$8),DetailBudgetWPs_Aleph,IF($J46 = "No Work Package", "", $J46),DetailBudgetCategory_Aleph,$I46),IF(Budget_period="Quarterly",SUMIFS(INDIRECT(AC$9),DetailBudgetWPs_Aleph,IF($J46 = "No Work Package", "", $J46),DetailBudgetCategory_Aleph,$I46),IF(Budget_period="Annually",SUMIFS(INDIRECT(AC$10),DetailBudgetWPs_Aleph,IF($J46 = "No Work Package", "", $J46),DetailBudgetCategory_Aleph,$I46),""))))) / AC$6 * AC$7, 0), 0)</f>
        <v>0</v>
      </c>
      <c r="AD46" s="166">
        <f t="array" ref="AD46">IFERROR(IF(ROW()-16&lt;NoRowsBudget, IF($J46="Profit Margin",SUM(AD$16:AD45)*ProfitMargin,IF($J46="VAT",SUM(AD$16:AD45)*VAT,IF(Budget_period="Monthly",SUMIFS(INDIRECT(AD$8),DetailBudgetWPs_Aleph,IF($J46 = "No Work Package", "", $J46),DetailBudgetCategory_Aleph,$I46),IF(Budget_period="Quarterly",SUMIFS(INDIRECT(AD$9),DetailBudgetWPs_Aleph,IF($J46 = "No Work Package", "", $J46),DetailBudgetCategory_Aleph,$I46),IF(Budget_period="Annually",SUMIFS(INDIRECT(AD$10),DetailBudgetWPs_Aleph,IF($J46 = "No Work Package", "", $J46),DetailBudgetCategory_Aleph,$I46),""))))) / AD$6 * AD$7, 0), 0)</f>
        <v>0</v>
      </c>
      <c r="AE46" s="166">
        <f t="array" ref="AE46">IFERROR(IF(ROW()-16&lt;NoRowsBudget, IF($J46="Profit Margin",SUM(AE$16:AE45)*ProfitMargin,IF($J46="VAT",SUM(AE$16:AE45)*VAT,IF(Budget_period="Monthly",SUMIFS(INDIRECT(AE$8),DetailBudgetWPs_Aleph,IF($J46 = "No Work Package", "", $J46),DetailBudgetCategory_Aleph,$I46),IF(Budget_period="Quarterly",SUMIFS(INDIRECT(AE$9),DetailBudgetWPs_Aleph,IF($J46 = "No Work Package", "", $J46),DetailBudgetCategory_Aleph,$I46),IF(Budget_period="Annually",SUMIFS(INDIRECT(AE$10),DetailBudgetWPs_Aleph,IF($J46 = "No Work Package", "", $J46),DetailBudgetCategory_Aleph,$I46),""))))) / AE$6 * AE$7, 0), 0)</f>
        <v>0</v>
      </c>
      <c r="AF46" s="166">
        <f t="array" ref="AF46">IFERROR(IF(ROW()-16&lt;NoRowsBudget, IF($J46="Profit Margin",SUM(AF$16:AF45)*ProfitMargin,IF($J46="VAT",SUM(AF$16:AF45)*VAT,IF(Budget_period="Monthly",SUMIFS(INDIRECT(AF$8),DetailBudgetWPs_Aleph,IF($J46 = "No Work Package", "", $J46),DetailBudgetCategory_Aleph,$I46),IF(Budget_period="Quarterly",SUMIFS(INDIRECT(AF$9),DetailBudgetWPs_Aleph,IF($J46 = "No Work Package", "", $J46),DetailBudgetCategory_Aleph,$I46),IF(Budget_period="Annually",SUMIFS(INDIRECT(AF$10),DetailBudgetWPs_Aleph,IF($J46 = "No Work Package", "", $J46),DetailBudgetCategory_Aleph,$I46),""))))) / AF$6 * AF$7, 0), 0)</f>
        <v>0</v>
      </c>
      <c r="AG46" s="166">
        <f t="array" ref="AG46">IFERROR(IF(ROW()-16&lt;NoRowsBudget, IF($J46="Profit Margin",SUM(AG$16:AG45)*ProfitMargin,IF($J46="VAT",SUM(AG$16:AG45)*VAT,IF(Budget_period="Monthly",SUMIFS(INDIRECT(AG$8),DetailBudgetWPs_Aleph,IF($J46 = "No Work Package", "", $J46),DetailBudgetCategory_Aleph,$I46),IF(Budget_period="Quarterly",SUMIFS(INDIRECT(AG$9),DetailBudgetWPs_Aleph,IF($J46 = "No Work Package", "", $J46),DetailBudgetCategory_Aleph,$I46),IF(Budget_period="Annually",SUMIFS(INDIRECT(AG$10),DetailBudgetWPs_Aleph,IF($J46 = "No Work Package", "", $J46),DetailBudgetCategory_Aleph,$I46),""))))) / AG$6 * AG$7, 0), 0)</f>
        <v>0</v>
      </c>
      <c r="AH46" s="166">
        <f t="array" ref="AH46">IFERROR(IF(ROW()-16&lt;NoRowsBudget, IF($J46="Profit Margin",SUM(AH$16:AH45)*ProfitMargin,IF($J46="VAT",SUM(AH$16:AH45)*VAT,IF(Budget_period="Monthly",SUMIFS(INDIRECT(AH$8),DetailBudgetWPs_Aleph,IF($J46 = "No Work Package", "", $J46),DetailBudgetCategory_Aleph,$I46),IF(Budget_period="Quarterly",SUMIFS(INDIRECT(AH$9),DetailBudgetWPs_Aleph,IF($J46 = "No Work Package", "", $J46),DetailBudgetCategory_Aleph,$I46),IF(Budget_period="Annually",SUMIFS(INDIRECT(AH$10),DetailBudgetWPs_Aleph,IF($J46 = "No Work Package", "", $J46),DetailBudgetCategory_Aleph,$I46),""))))) / AH$6 * AH$7, 0), 0)</f>
        <v>0</v>
      </c>
      <c r="AI46" s="166">
        <f t="array" ref="AI46">IFERROR(IF(ROW()-16&lt;NoRowsBudget, IF($J46="Profit Margin",SUM(AI$16:AI45)*ProfitMargin,IF($J46="VAT",SUM(AI$16:AI45)*VAT,IF(Budget_period="Monthly",SUMIFS(INDIRECT(AI$8),DetailBudgetWPs_Aleph,IF($J46 = "No Work Package", "", $J46),DetailBudgetCategory_Aleph,$I46),IF(Budget_period="Quarterly",SUMIFS(INDIRECT(AI$9),DetailBudgetWPs_Aleph,IF($J46 = "No Work Package", "", $J46),DetailBudgetCategory_Aleph,$I46),IF(Budget_period="Annually",SUMIFS(INDIRECT(AI$10),DetailBudgetWPs_Aleph,IF($J46 = "No Work Package", "", $J46),DetailBudgetCategory_Aleph,$I46),""))))) / AI$6 * AI$7, 0), 0)</f>
        <v>0</v>
      </c>
      <c r="AJ46" s="166">
        <f t="array" ref="AJ46">IFERROR(IF(ROW()-16&lt;NoRowsBudget, IF($J46="Profit Margin",SUM(AJ$16:AJ45)*ProfitMargin,IF($J46="VAT",SUM(AJ$16:AJ45)*VAT,IF(Budget_period="Monthly",SUMIFS(INDIRECT(AJ$8),DetailBudgetWPs_Aleph,IF($J46 = "No Work Package", "", $J46),DetailBudgetCategory_Aleph,$I46),IF(Budget_period="Quarterly",SUMIFS(INDIRECT(AJ$9),DetailBudgetWPs_Aleph,IF($J46 = "No Work Package", "", $J46),DetailBudgetCategory_Aleph,$I46),IF(Budget_period="Annually",SUMIFS(INDIRECT(AJ$10),DetailBudgetWPs_Aleph,IF($J46 = "No Work Package", "", $J46),DetailBudgetCategory_Aleph,$I46),""))))) / AJ$6 * AJ$7, 0), 0)</f>
        <v>0</v>
      </c>
      <c r="AK46" s="166">
        <f t="array" ref="AK46">IFERROR(IF(ROW()-16&lt;NoRowsBudget, IF($J46="Profit Margin",SUM(AK$16:AK45)*ProfitMargin,IF($J46="VAT",SUM(AK$16:AK45)*VAT,IF(Budget_period="Monthly",SUMIFS(INDIRECT(AK$8),DetailBudgetWPs_Aleph,IF($J46 = "No Work Package", "", $J46),DetailBudgetCategory_Aleph,$I46),IF(Budget_period="Quarterly",SUMIFS(INDIRECT(AK$9),DetailBudgetWPs_Aleph,IF($J46 = "No Work Package", "", $J46),DetailBudgetCategory_Aleph,$I46),IF(Budget_period="Annually",SUMIFS(INDIRECT(AK$10),DetailBudgetWPs_Aleph,IF($J46 = "No Work Package", "", $J46),DetailBudgetCategory_Aleph,$I46),""))))) / AK$6 * AK$7, 0), 0)</f>
        <v>0</v>
      </c>
      <c r="AL46" s="166">
        <f t="array" ref="AL46">IFERROR(IF(ROW()-16&lt;NoRowsBudget, IF($J46="Profit Margin",SUM(AL$16:AL45)*ProfitMargin,IF($J46="VAT",SUM(AL$16:AL45)*VAT,IF(Budget_period="Monthly",SUMIFS(INDIRECT(AL$8),DetailBudgetWPs_Aleph,IF($J46 = "No Work Package", "", $J46),DetailBudgetCategory_Aleph,$I46),IF(Budget_period="Quarterly",SUMIFS(INDIRECT(AL$9),DetailBudgetWPs_Aleph,IF($J46 = "No Work Package", "", $J46),DetailBudgetCategory_Aleph,$I46),IF(Budget_period="Annually",SUMIFS(INDIRECT(AL$10),DetailBudgetWPs_Aleph,IF($J46 = "No Work Package", "", $J46),DetailBudgetCategory_Aleph,$I46),""))))) / AL$6 * AL$7, 0), 0)</f>
        <v>0</v>
      </c>
      <c r="AM46" s="166">
        <f t="array" ref="AM46">IFERROR(IF(ROW()-16&lt;NoRowsBudget, IF($J46="Profit Margin",SUM(AM$16:AM45)*ProfitMargin,IF($J46="VAT",SUM(AM$16:AM45)*VAT,IF(Budget_period="Monthly",SUMIFS(INDIRECT(AM$8),DetailBudgetWPs_Aleph,IF($J46 = "No Work Package", "", $J46),DetailBudgetCategory_Aleph,$I46),IF(Budget_period="Quarterly",SUMIFS(INDIRECT(AM$9),DetailBudgetWPs_Aleph,IF($J46 = "No Work Package", "", $J46),DetailBudgetCategory_Aleph,$I46),IF(Budget_period="Annually",SUMIFS(INDIRECT(AM$10),DetailBudgetWPs_Aleph,IF($J46 = "No Work Package", "", $J46),DetailBudgetCategory_Aleph,$I46),""))))) / AM$6 * AM$7, 0), 0)</f>
        <v>0</v>
      </c>
      <c r="AN46" s="166">
        <f t="array" ref="AN46">IFERROR(IF(ROW()-16&lt;NoRowsBudget, IF($J46="Profit Margin",SUM(AN$16:AN45)*ProfitMargin,IF($J46="VAT",SUM(AN$16:AN45)*VAT,IF(Budget_period="Monthly",SUMIFS(INDIRECT(AN$8),DetailBudgetWPs_Aleph,IF($J46 = "No Work Package", "", $J46),DetailBudgetCategory_Aleph,$I46),IF(Budget_period="Quarterly",SUMIFS(INDIRECT(AN$9),DetailBudgetWPs_Aleph,IF($J46 = "No Work Package", "", $J46),DetailBudgetCategory_Aleph,$I46),IF(Budget_period="Annually",SUMIFS(INDIRECT(AN$10),DetailBudgetWPs_Aleph,IF($J46 = "No Work Package", "", $J46),DetailBudgetCategory_Aleph,$I46),""))))) / AN$6 * AN$7, 0), 0)</f>
        <v>0</v>
      </c>
      <c r="AO46" s="166">
        <f t="array" ref="AO46">IFERROR(IF(ROW()-16&lt;NoRowsBudget, IF($J46="Profit Margin",SUM(AO$16:AO45)*ProfitMargin,IF($J46="VAT",SUM(AO$16:AO45)*VAT,IF(Budget_period="Monthly",SUMIFS(INDIRECT(AO$8),DetailBudgetWPs_Aleph,IF($J46 = "No Work Package", "", $J46),DetailBudgetCategory_Aleph,$I46),IF(Budget_period="Quarterly",SUMIFS(INDIRECT(AO$9),DetailBudgetWPs_Aleph,IF($J46 = "No Work Package", "", $J46),DetailBudgetCategory_Aleph,$I46),IF(Budget_period="Annually",SUMIFS(INDIRECT(AO$10),DetailBudgetWPs_Aleph,IF($J46 = "No Work Package", "", $J46),DetailBudgetCategory_Aleph,$I46),""))))) / AO$6 * AO$7, 0), 0)</f>
        <v>0</v>
      </c>
      <c r="AP46" s="166">
        <f t="array" ref="AP46">IFERROR(IF(ROW()-16&lt;NoRowsBudget, IF($J46="Profit Margin",SUM(AP$16:AP45)*ProfitMargin,IF($J46="VAT",SUM(AP$16:AP45)*VAT,IF(Budget_period="Monthly",SUMIFS(INDIRECT(AP$8),DetailBudgetWPs_Aleph,IF($J46 = "No Work Package", "", $J46),DetailBudgetCategory_Aleph,$I46),IF(Budget_period="Quarterly",SUMIFS(INDIRECT(AP$9),DetailBudgetWPs_Aleph,IF($J46 = "No Work Package", "", $J46),DetailBudgetCategory_Aleph,$I46),IF(Budget_period="Annually",SUMIFS(INDIRECT(AP$10),DetailBudgetWPs_Aleph,IF($J46 = "No Work Package", "", $J46),DetailBudgetCategory_Aleph,$I46),""))))) / AP$6 * AP$7, 0), 0)</f>
        <v>0</v>
      </c>
      <c r="AQ46" s="166">
        <f t="array" ref="AQ46">IFERROR(IF(ROW()-16&lt;NoRowsBudget, IF($J46="Profit Margin",SUM(AQ$16:AQ45)*ProfitMargin,IF($J46="VAT",SUM(AQ$16:AQ45)*VAT,IF(Budget_period="Monthly",SUMIFS(INDIRECT(AQ$8),DetailBudgetWPs_Aleph,IF($J46 = "No Work Package", "", $J46),DetailBudgetCategory_Aleph,$I46),IF(Budget_period="Quarterly",SUMIFS(INDIRECT(AQ$9),DetailBudgetWPs_Aleph,IF($J46 = "No Work Package", "", $J46),DetailBudgetCategory_Aleph,$I46),IF(Budget_period="Annually",SUMIFS(INDIRECT(AQ$10),DetailBudgetWPs_Aleph,IF($J46 = "No Work Package", "", $J46),DetailBudgetCategory_Aleph,$I46),""))))) / AQ$6 * AQ$7, 0), 0)</f>
        <v>0</v>
      </c>
      <c r="AR46" s="166">
        <f t="array" ref="AR46">IFERROR(IF(ROW()-16&lt;NoRowsBudget, IF($J46="Profit Margin",SUM(AR$16:AR45)*ProfitMargin,IF($J46="VAT",SUM(AR$16:AR45)*VAT,IF(Budget_period="Monthly",SUMIFS(INDIRECT(AR$8),DetailBudgetWPs_Aleph,IF($J46 = "No Work Package", "", $J46),DetailBudgetCategory_Aleph,$I46),IF(Budget_period="Quarterly",SUMIFS(INDIRECT(AR$9),DetailBudgetWPs_Aleph,IF($J46 = "No Work Package", "", $J46),DetailBudgetCategory_Aleph,$I46),IF(Budget_period="Annually",SUMIFS(INDIRECT(AR$10),DetailBudgetWPs_Aleph,IF($J46 = "No Work Package", "", $J46),DetailBudgetCategory_Aleph,$I46),""))))) / AR$6 * AR$7, 0), 0)</f>
        <v>0</v>
      </c>
      <c r="AS46" s="166">
        <f t="array" ref="AS46">IFERROR(IF(ROW()-16&lt;NoRowsBudget, IF($J46="Profit Margin",SUM(AS$16:AS45)*ProfitMargin,IF($J46="VAT",SUM(AS$16:AS45)*VAT,IF(Budget_period="Monthly",SUMIFS(INDIRECT(AS$8),DetailBudgetWPs_Aleph,IF($J46 = "No Work Package", "", $J46),DetailBudgetCategory_Aleph,$I46),IF(Budget_period="Quarterly",SUMIFS(INDIRECT(AS$9),DetailBudgetWPs_Aleph,IF($J46 = "No Work Package", "", $J46),DetailBudgetCategory_Aleph,$I46),IF(Budget_period="Annually",SUMIFS(INDIRECT(AS$10),DetailBudgetWPs_Aleph,IF($J46 = "No Work Package", "", $J46),DetailBudgetCategory_Aleph,$I46),""))))) / AS$6 * AS$7, 0), 0)</f>
        <v>0</v>
      </c>
      <c r="AT46" s="166">
        <f t="array" ref="AT46">IFERROR(IF(ROW()-16&lt;NoRowsBudget, IF($J46="Profit Margin",SUM(AT$16:AT45)*ProfitMargin,IF($J46="VAT",SUM(AT$16:AT45)*VAT,IF(Budget_period="Monthly",SUMIFS(INDIRECT(AT$8),DetailBudgetWPs_Aleph,IF($J46 = "No Work Package", "", $J46),DetailBudgetCategory_Aleph,$I46),IF(Budget_period="Quarterly",SUMIFS(INDIRECT(AT$9),DetailBudgetWPs_Aleph,IF($J46 = "No Work Package", "", $J46),DetailBudgetCategory_Aleph,$I46),IF(Budget_period="Annually",SUMIFS(INDIRECT(AT$10),DetailBudgetWPs_Aleph,IF($J46 = "No Work Package", "", $J46),DetailBudgetCategory_Aleph,$I46),""))))) / AT$6 * AT$7, 0), 0)</f>
        <v>0</v>
      </c>
      <c r="AU46" s="166">
        <f t="array" ref="AU46">IFERROR(IF(ROW()-16&lt;NoRowsBudget, IF($J46="Profit Margin",SUM(AU$16:AU45)*ProfitMargin,IF($J46="VAT",SUM(AU$16:AU45)*VAT,IF(Budget_period="Monthly",SUMIFS(INDIRECT(AU$8),DetailBudgetWPs_Aleph,IF($J46 = "No Work Package", "", $J46),DetailBudgetCategory_Aleph,$I46),IF(Budget_period="Quarterly",SUMIFS(INDIRECT(AU$9),DetailBudgetWPs_Aleph,IF($J46 = "No Work Package", "", $J46),DetailBudgetCategory_Aleph,$I46),IF(Budget_period="Annually",SUMIFS(INDIRECT(AU$10),DetailBudgetWPs_Aleph,IF($J46 = "No Work Package", "", $J46),DetailBudgetCategory_Aleph,$I46),""))))) / AU$6 * AU$7, 0), 0)</f>
        <v>0</v>
      </c>
      <c r="AV46" s="166">
        <f t="array" ref="AV46">IFERROR(IF(ROW()-16&lt;NoRowsBudget, IF($J46="Profit Margin",SUM(AV$16:AV45)*ProfitMargin,IF($J46="VAT",SUM(AV$16:AV45)*VAT,IF(Budget_period="Monthly",SUMIFS(INDIRECT(AV$8),DetailBudgetWPs_Aleph,IF($J46 = "No Work Package", "", $J46),DetailBudgetCategory_Aleph,$I46),IF(Budget_period="Quarterly",SUMIFS(INDIRECT(AV$9),DetailBudgetWPs_Aleph,IF($J46 = "No Work Package", "", $J46),DetailBudgetCategory_Aleph,$I46),IF(Budget_period="Annually",SUMIFS(INDIRECT(AV$10),DetailBudgetWPs_Aleph,IF($J46 = "No Work Package", "", $J46),DetailBudgetCategory_Aleph,$I46),""))))) / AV$6 * AV$7, 0), 0)</f>
        <v>0</v>
      </c>
      <c r="AW46" s="166">
        <f t="array" ref="AW46">IFERROR(IF(ROW()-16&lt;NoRowsBudget, IF($J46="Profit Margin",SUM(AW$16:AW45)*ProfitMargin,IF($J46="VAT",SUM(AW$16:AW45)*VAT,IF(Budget_period="Monthly",SUMIFS(INDIRECT(AW$8),DetailBudgetWPs_Aleph,IF($J46 = "No Work Package", "", $J46),DetailBudgetCategory_Aleph,$I46),IF(Budget_period="Quarterly",SUMIFS(INDIRECT(AW$9),DetailBudgetWPs_Aleph,IF($J46 = "No Work Package", "", $J46),DetailBudgetCategory_Aleph,$I46),IF(Budget_period="Annually",SUMIFS(INDIRECT(AW$10),DetailBudgetWPs_Aleph,IF($J46 = "No Work Package", "", $J46),DetailBudgetCategory_Aleph,$I46),""))))) / AW$6 * AW$7, 0), 0)</f>
        <v>0</v>
      </c>
      <c r="AX46" s="166">
        <f t="array" ref="AX46">IFERROR(IF(ROW()-16&lt;NoRowsBudget, IF($J46="Profit Margin",SUM(AX$16:AX45)*ProfitMargin,IF($J46="VAT",SUM(AX$16:AX45)*VAT,IF(Budget_period="Monthly",SUMIFS(INDIRECT(AX$8),DetailBudgetWPs_Aleph,IF($J46 = "No Work Package", "", $J46),DetailBudgetCategory_Aleph,$I46),IF(Budget_period="Quarterly",SUMIFS(INDIRECT(AX$9),DetailBudgetWPs_Aleph,IF($J46 = "No Work Package", "", $J46),DetailBudgetCategory_Aleph,$I46),IF(Budget_period="Annually",SUMIFS(INDIRECT(AX$10),DetailBudgetWPs_Aleph,IF($J46 = "No Work Package", "", $J46),DetailBudgetCategory_Aleph,$I46),""))))) / AX$6 * AX$7, 0), 0)</f>
        <v>0</v>
      </c>
      <c r="AY46" s="166">
        <f t="array" ref="AY46">IFERROR(IF(ROW()-16&lt;NoRowsBudget, IF($J46="Profit Margin",SUM(AY$16:AY45)*ProfitMargin,IF($J46="VAT",SUM(AY$16:AY45)*VAT,IF(Budget_period="Monthly",SUMIFS(INDIRECT(AY$8),DetailBudgetWPs_Aleph,IF($J46 = "No Work Package", "", $J46),DetailBudgetCategory_Aleph,$I46),IF(Budget_period="Quarterly",SUMIFS(INDIRECT(AY$9),DetailBudgetWPs_Aleph,IF($J46 = "No Work Package", "", $J46),DetailBudgetCategory_Aleph,$I46),IF(Budget_period="Annually",SUMIFS(INDIRECT(AY$10),DetailBudgetWPs_Aleph,IF($J46 = "No Work Package", "", $J46),DetailBudgetCategory_Aleph,$I46),""))))) / AY$6 * AY$7, 0), 0)</f>
        <v>0</v>
      </c>
      <c r="AZ46" s="166">
        <f t="array" ref="AZ46">IFERROR(IF(ROW()-16&lt;NoRowsBudget, IF($J46="Profit Margin",SUM(AZ$16:AZ45)*ProfitMargin,IF($J46="VAT",SUM(AZ$16:AZ45)*VAT,IF(Budget_period="Monthly",SUMIFS(INDIRECT(AZ$8),DetailBudgetWPs_Aleph,IF($J46 = "No Work Package", "", $J46),DetailBudgetCategory_Aleph,$I46),IF(Budget_period="Quarterly",SUMIFS(INDIRECT(AZ$9),DetailBudgetWPs_Aleph,IF($J46 = "No Work Package", "", $J46),DetailBudgetCategory_Aleph,$I46),IF(Budget_period="Annually",SUMIFS(INDIRECT(AZ$10),DetailBudgetWPs_Aleph,IF($J46 = "No Work Package", "", $J46),DetailBudgetCategory_Aleph,$I46),""))))) / AZ$6 * AZ$7, 0), 0)</f>
        <v>0</v>
      </c>
      <c r="BA46" s="166">
        <f t="array" ref="BA46">IFERROR(IF(ROW()-16&lt;NoRowsBudget, IF($J46="Profit Margin",SUM(BA$16:BA45)*ProfitMargin,IF($J46="VAT",SUM(BA$16:BA45)*VAT,IF(Budget_period="Monthly",SUMIFS(INDIRECT(BA$8),DetailBudgetWPs_Aleph,IF($J46 = "No Work Package", "", $J46),DetailBudgetCategory_Aleph,$I46),IF(Budget_period="Quarterly",SUMIFS(INDIRECT(BA$9),DetailBudgetWPs_Aleph,IF($J46 = "No Work Package", "", $J46),DetailBudgetCategory_Aleph,$I46),IF(Budget_period="Annually",SUMIFS(INDIRECT(BA$10),DetailBudgetWPs_Aleph,IF($J46 = "No Work Package", "", $J46),DetailBudgetCategory_Aleph,$I46),""))))) / BA$6 * BA$7, 0), 0)</f>
        <v>0</v>
      </c>
      <c r="BB46" s="166">
        <f t="array" ref="BB46">IFERROR(IF(ROW()-16&lt;NoRowsBudget, IF($J46="Profit Margin",SUM(BB$16:BB45)*ProfitMargin,IF($J46="VAT",SUM(BB$16:BB45)*VAT,IF(Budget_period="Monthly",SUMIFS(INDIRECT(BB$8),DetailBudgetWPs_Aleph,IF($J46 = "No Work Package", "", $J46),DetailBudgetCategory_Aleph,$I46),IF(Budget_period="Quarterly",SUMIFS(INDIRECT(BB$9),DetailBudgetWPs_Aleph,IF($J46 = "No Work Package", "", $J46),DetailBudgetCategory_Aleph,$I46),IF(Budget_period="Annually",SUMIFS(INDIRECT(BB$10),DetailBudgetWPs_Aleph,IF($J46 = "No Work Package", "", $J46),DetailBudgetCategory_Aleph,$I46),""))))) / BB$6 * BB$7, 0), 0)</f>
        <v>0</v>
      </c>
      <c r="BC46" s="166">
        <f t="array" ref="BC46">IFERROR(IF(ROW()-16&lt;NoRowsBudget, IF($J46="Profit Margin",SUM(BC$16:BC45)*ProfitMargin,IF($J46="VAT",SUM(BC$16:BC45)*VAT,IF(Budget_period="Monthly",SUMIFS(INDIRECT(BC$8),DetailBudgetWPs_Aleph,IF($J46 = "No Work Package", "", $J46),DetailBudgetCategory_Aleph,$I46),IF(Budget_period="Quarterly",SUMIFS(INDIRECT(BC$9),DetailBudgetWPs_Aleph,IF($J46 = "No Work Package", "", $J46),DetailBudgetCategory_Aleph,$I46),IF(Budget_period="Annually",SUMIFS(INDIRECT(BC$10),DetailBudgetWPs_Aleph,IF($J46 = "No Work Package", "", $J46),DetailBudgetCategory_Aleph,$I46),""))))) / BC$6 * BC$7, 0), 0)</f>
        <v>0</v>
      </c>
      <c r="BD46" s="166">
        <f t="array" ref="BD46">IFERROR(IF(ROW()-16&lt;NoRowsBudget, IF($J46="Profit Margin",SUM(BD$16:BD45)*ProfitMargin,IF($J46="VAT",SUM(BD$16:BD45)*VAT,IF(Budget_period="Monthly",SUMIFS(INDIRECT(BD$8),DetailBudgetWPs_Aleph,IF($J46 = "No Work Package", "", $J46),DetailBudgetCategory_Aleph,$I46),IF(Budget_period="Quarterly",SUMIFS(INDIRECT(BD$9),DetailBudgetWPs_Aleph,IF($J46 = "No Work Package", "", $J46),DetailBudgetCategory_Aleph,$I46),IF(Budget_period="Annually",SUMIFS(INDIRECT(BD$10),DetailBudgetWPs_Aleph,IF($J46 = "No Work Package", "", $J46),DetailBudgetCategory_Aleph,$I46),""))))) / BD$6 * BD$7, 0), 0)</f>
        <v>0</v>
      </c>
      <c r="BE46" s="166">
        <f t="array" ref="BE46">IFERROR(IF(ROW()-16&lt;NoRowsBudget, IF($J46="Profit Margin",SUM(BE$16:BE45)*ProfitMargin,IF($J46="VAT",SUM(BE$16:BE45)*VAT,IF(Budget_period="Monthly",SUMIFS(INDIRECT(BE$8),DetailBudgetWPs_Aleph,IF($J46 = "No Work Package", "", $J46),DetailBudgetCategory_Aleph,$I46),IF(Budget_period="Quarterly",SUMIFS(INDIRECT(BE$9),DetailBudgetWPs_Aleph,IF($J46 = "No Work Package", "", $J46),DetailBudgetCategory_Aleph,$I46),IF(Budget_period="Annually",SUMIFS(INDIRECT(BE$10),DetailBudgetWPs_Aleph,IF($J46 = "No Work Package", "", $J46),DetailBudgetCategory_Aleph,$I46),""))))) / BE$6 * BE$7, 0), 0)</f>
        <v>0</v>
      </c>
      <c r="BF46" s="166">
        <f t="array" ref="BF46">IFERROR(IF(ROW()-16&lt;NoRowsBudget, IF($J46="Profit Margin",SUM(BF$16:BF45)*ProfitMargin,IF($J46="VAT",SUM(BF$16:BF45)*VAT,IF(Budget_period="Monthly",SUMIFS(INDIRECT(BF$8),DetailBudgetWPs_Aleph,IF($J46 = "No Work Package", "", $J46),DetailBudgetCategory_Aleph,$I46),IF(Budget_period="Quarterly",SUMIFS(INDIRECT(BF$9),DetailBudgetWPs_Aleph,IF($J46 = "No Work Package", "", $J46),DetailBudgetCategory_Aleph,$I46),IF(Budget_period="Annually",SUMIFS(INDIRECT(BF$10),DetailBudgetWPs_Aleph,IF($J46 = "No Work Package", "", $J46),DetailBudgetCategory_Aleph,$I46),""))))) / BF$6 * BF$7, 0), 0)</f>
        <v>0</v>
      </c>
      <c r="BG46" s="166">
        <f t="array" ref="BG46">IFERROR(IF(ROW()-16&lt;NoRowsBudget, IF($J46="Profit Margin",SUM(BG$16:BG45)*ProfitMargin,IF($J46="VAT",SUM(BG$16:BG45)*VAT,IF(Budget_period="Monthly",SUMIFS(INDIRECT(BG$8),DetailBudgetWPs_Aleph,IF($J46 = "No Work Package", "", $J46),DetailBudgetCategory_Aleph,$I46),IF(Budget_period="Quarterly",SUMIFS(INDIRECT(BG$9),DetailBudgetWPs_Aleph,IF($J46 = "No Work Package", "", $J46),DetailBudgetCategory_Aleph,$I46),IF(Budget_period="Annually",SUMIFS(INDIRECT(BG$10),DetailBudgetWPs_Aleph,IF($J46 = "No Work Package", "", $J46),DetailBudgetCategory_Aleph,$I46),""))))) / BG$6 * BG$7, 0), 0)</f>
        <v>0</v>
      </c>
      <c r="BH46" s="166">
        <f t="array" ref="BH46">IFERROR(IF(ROW()-16&lt;NoRowsBudget, IF($J46="Profit Margin",SUM(BH$16:BH45)*ProfitMargin,IF($J46="VAT",SUM(BH$16:BH45)*VAT,IF(Budget_period="Monthly",SUMIFS(INDIRECT(BH$8),DetailBudgetWPs_Aleph,IF($J46 = "No Work Package", "", $J46),DetailBudgetCategory_Aleph,$I46),IF(Budget_period="Quarterly",SUMIFS(INDIRECT(BH$9),DetailBudgetWPs_Aleph,IF($J46 = "No Work Package", "", $J46),DetailBudgetCategory_Aleph,$I46),IF(Budget_period="Annually",SUMIFS(INDIRECT(BH$10),DetailBudgetWPs_Aleph,IF($J46 = "No Work Package", "", $J46),DetailBudgetCategory_Aleph,$I46),""))))) / BH$6 * BH$7, 0), 0)</f>
        <v>0</v>
      </c>
      <c r="BI46" s="166">
        <f t="array" ref="BI46">IFERROR(IF(ROW()-16&lt;NoRowsBudget, IF($J46="Profit Margin",SUM(BI$16:BI45)*ProfitMargin,IF($J46="VAT",SUM(BI$16:BI45)*VAT,IF(Budget_period="Monthly",SUMIFS(INDIRECT(BI$8),DetailBudgetWPs_Aleph,IF($J46 = "No Work Package", "", $J46),DetailBudgetCategory_Aleph,$I46),IF(Budget_period="Quarterly",SUMIFS(INDIRECT(BI$9),DetailBudgetWPs_Aleph,IF($J46 = "No Work Package", "", $J46),DetailBudgetCategory_Aleph,$I46),IF(Budget_period="Annually",SUMIFS(INDIRECT(BI$10),DetailBudgetWPs_Aleph,IF($J46 = "No Work Package", "", $J46),DetailBudgetCategory_Aleph,$I46),""))))) / BI$6 * BI$7, 0), 0)</f>
        <v>0</v>
      </c>
      <c r="BJ46" s="166">
        <f t="array" ref="BJ46">IFERROR(IF(ROW()-16&lt;NoRowsBudget, IF($J46="Profit Margin",SUM(BJ$16:BJ45)*ProfitMargin,IF($J46="VAT",SUM(BJ$16:BJ45)*VAT,IF(Budget_period="Monthly",SUMIFS(INDIRECT(BJ$8),DetailBudgetWPs_Aleph,IF($J46 = "No Work Package", "", $J46),DetailBudgetCategory_Aleph,$I46),IF(Budget_period="Quarterly",SUMIFS(INDIRECT(BJ$9),DetailBudgetWPs_Aleph,IF($J46 = "No Work Package", "", $J46),DetailBudgetCategory_Aleph,$I46),IF(Budget_period="Annually",SUMIFS(INDIRECT(BJ$10),DetailBudgetWPs_Aleph,IF($J46 = "No Work Package", "", $J46),DetailBudgetCategory_Aleph,$I46),""))))) / BJ$6 * BJ$7, 0), 0)</f>
        <v>0</v>
      </c>
      <c r="BK46" s="166">
        <f t="array" ref="BK46">IFERROR(IF(ROW()-16&lt;NoRowsBudget, IF($J46="Profit Margin",SUM(BK$16:BK45)*ProfitMargin,IF($J46="VAT",SUM(BK$16:BK45)*VAT,IF(Budget_period="Monthly",SUMIFS(INDIRECT(BK$8),DetailBudgetWPs_Aleph,IF($J46 = "No Work Package", "", $J46),DetailBudgetCategory_Aleph,$I46),IF(Budget_period="Quarterly",SUMIFS(INDIRECT(BK$9),DetailBudgetWPs_Aleph,IF($J46 = "No Work Package", "", $J46),DetailBudgetCategory_Aleph,$I46),IF(Budget_period="Annually",SUMIFS(INDIRECT(BK$10),DetailBudgetWPs_Aleph,IF($J46 = "No Work Package", "", $J46),DetailBudgetCategory_Aleph,$I46),""))))) / BK$6 * BK$7, 0), 0)</f>
        <v>0</v>
      </c>
      <c r="BL46" s="166">
        <f t="array" ref="BL46">IFERROR(IF(ROW()-16&lt;NoRowsBudget, IF($J46="Profit Margin",SUM(BL$16:BL45)*ProfitMargin,IF($J46="VAT",SUM(BL$16:BL45)*VAT,IF(Budget_period="Monthly",SUMIFS(INDIRECT(BL$8),DetailBudgetWPs_Aleph,IF($J46 = "No Work Package", "", $J46),DetailBudgetCategory_Aleph,$I46),IF(Budget_period="Quarterly",SUMIFS(INDIRECT(BL$9),DetailBudgetWPs_Aleph,IF($J46 = "No Work Package", "", $J46),DetailBudgetCategory_Aleph,$I46),IF(Budget_period="Annually",SUMIFS(INDIRECT(BL$10),DetailBudgetWPs_Aleph,IF($J46 = "No Work Package", "", $J46),DetailBudgetCategory_Aleph,$I46),""))))) / BL$6 * BL$7, 0), 0)</f>
        <v>0</v>
      </c>
      <c r="BM46" s="166">
        <f t="array" ref="BM46">IFERROR(IF(ROW()-16&lt;NoRowsBudget, IF($J46="Profit Margin",SUM(BM$16:BM45)*ProfitMargin,IF($J46="VAT",SUM(BM$16:BM45)*VAT,IF(Budget_period="Monthly",SUMIFS(INDIRECT(BM$8),DetailBudgetWPs_Aleph,IF($J46 = "No Work Package", "", $J46),DetailBudgetCategory_Aleph,$I46),IF(Budget_period="Quarterly",SUMIFS(INDIRECT(BM$9),DetailBudgetWPs_Aleph,IF($J46 = "No Work Package", "", $J46),DetailBudgetCategory_Aleph,$I46),IF(Budget_period="Annually",SUMIFS(INDIRECT(BM$10),DetailBudgetWPs_Aleph,IF($J46 = "No Work Package", "", $J46),DetailBudgetCategory_Aleph,$I46),""))))) / BM$6 * BM$7, 0), 0)</f>
        <v>0</v>
      </c>
      <c r="BN46" s="166">
        <f t="array" ref="BN46">IFERROR(IF(ROW()-16&lt;NoRowsBudget, IF($J46="Profit Margin",SUM(BN$16:BN45)*ProfitMargin,IF($J46="VAT",SUM(BN$16:BN45)*VAT,IF(Budget_period="Monthly",SUMIFS(INDIRECT(BN$8),DetailBudgetWPs_Aleph,IF($J46 = "No Work Package", "", $J46),DetailBudgetCategory_Aleph,$I46),IF(Budget_period="Quarterly",SUMIFS(INDIRECT(BN$9),DetailBudgetWPs_Aleph,IF($J46 = "No Work Package", "", $J46),DetailBudgetCategory_Aleph,$I46),IF(Budget_period="Annually",SUMIFS(INDIRECT(BN$10),DetailBudgetWPs_Aleph,IF($J46 = "No Work Package", "", $J46),DetailBudgetCategory_Aleph,$I46),""))))) / BN$6 * BN$7, 0), 0)</f>
        <v>0</v>
      </c>
      <c r="BO46" s="166">
        <f t="array" ref="BO46">IFERROR(IF(ROW()-16&lt;NoRowsBudget, IF($J46="Profit Margin",SUM(BO$16:BO45)*ProfitMargin,IF($J46="VAT",SUM(BO$16:BO45)*VAT,IF(Budget_period="Monthly",SUMIFS(INDIRECT(BO$8),DetailBudgetWPs_Aleph,IF($J46 = "No Work Package", "", $J46),DetailBudgetCategory_Aleph,$I46),IF(Budget_period="Quarterly",SUMIFS(INDIRECT(BO$9),DetailBudgetWPs_Aleph,IF($J46 = "No Work Package", "", $J46),DetailBudgetCategory_Aleph,$I46),IF(Budget_period="Annually",SUMIFS(INDIRECT(BO$10),DetailBudgetWPs_Aleph,IF($J46 = "No Work Package", "", $J46),DetailBudgetCategory_Aleph,$I46),""))))) / BO$6 * BO$7, 0), 0)</f>
        <v>0</v>
      </c>
      <c r="BP46" s="166">
        <f t="array" ref="BP46">IFERROR(IF(ROW()-16&lt;NoRowsBudget, IF($J46="Profit Margin",SUM(BP$16:BP45)*ProfitMargin,IF($J46="VAT",SUM(BP$16:BP45)*VAT,IF(Budget_period="Monthly",SUMIFS(INDIRECT(BP$8),DetailBudgetWPs_Aleph,IF($J46 = "No Work Package", "", $J46),DetailBudgetCategory_Aleph,$I46),IF(Budget_period="Quarterly",SUMIFS(INDIRECT(BP$9),DetailBudgetWPs_Aleph,IF($J46 = "No Work Package", "", $J46),DetailBudgetCategory_Aleph,$I46),IF(Budget_period="Annually",SUMIFS(INDIRECT(BP$10),DetailBudgetWPs_Aleph,IF($J46 = "No Work Package", "", $J46),DetailBudgetCategory_Aleph,$I46),""))))) / BP$6 * BP$7, 0), 0)</f>
        <v>0</v>
      </c>
      <c r="BQ46" s="166">
        <f t="array" ref="BQ46">IFERROR(IF(ROW()-16&lt;NoRowsBudget, IF($J46="Profit Margin",SUM(BQ$16:BQ45)*ProfitMargin,IF($J46="VAT",SUM(BQ$16:BQ45)*VAT,IF(Budget_period="Monthly",SUMIFS(INDIRECT(BQ$8),DetailBudgetWPs_Aleph,IF($J46 = "No Work Package", "", $J46),DetailBudgetCategory_Aleph,$I46),IF(Budget_period="Quarterly",SUMIFS(INDIRECT(BQ$9),DetailBudgetWPs_Aleph,IF($J46 = "No Work Package", "", $J46),DetailBudgetCategory_Aleph,$I46),IF(Budget_period="Annually",SUMIFS(INDIRECT(BQ$10),DetailBudgetWPs_Aleph,IF($J46 = "No Work Package", "", $J46),DetailBudgetCategory_Aleph,$I46),""))))) / BQ$6 * BQ$7, 0), 0)</f>
        <v>0</v>
      </c>
      <c r="BR46" s="166">
        <f t="array" ref="BR46">IFERROR(IF(ROW()-16&lt;NoRowsBudget, IF($J46="Profit Margin",SUM(BR$16:BR45)*ProfitMargin,IF($J46="VAT",SUM(BR$16:BR45)*VAT,IF(Budget_period="Monthly",SUMIFS(INDIRECT(BR$8),DetailBudgetWPs_Aleph,IF($J46 = "No Work Package", "", $J46),DetailBudgetCategory_Aleph,$I46),IF(Budget_period="Quarterly",SUMIFS(INDIRECT(BR$9),DetailBudgetWPs_Aleph,IF($J46 = "No Work Package", "", $J46),DetailBudgetCategory_Aleph,$I46),IF(Budget_period="Annually",SUMIFS(INDIRECT(BR$10),DetailBudgetWPs_Aleph,IF($J46 = "No Work Package", "", $J46),DetailBudgetCategory_Aleph,$I46),""))))) / BR$6 * BR$7, 0), 0)</f>
        <v>0</v>
      </c>
      <c r="BS46" s="166">
        <f t="array" ref="BS46">IFERROR(IF(ROW()-16&lt;NoRowsBudget, IF($J46="Profit Margin",SUM(BS$16:BS45)*ProfitMargin,IF($J46="VAT",SUM(BS$16:BS45)*VAT,IF(Budget_period="Monthly",SUMIFS(INDIRECT(BS$8),DetailBudgetWPs_Aleph,IF($J46 = "No Work Package", "", $J46),DetailBudgetCategory_Aleph,$I46),IF(Budget_period="Quarterly",SUMIFS(INDIRECT(BS$9),DetailBudgetWPs_Aleph,IF($J46 = "No Work Package", "", $J46),DetailBudgetCategory_Aleph,$I46),IF(Budget_period="Annually",SUMIFS(INDIRECT(BS$10),DetailBudgetWPs_Aleph,IF($J46 = "No Work Package", "", $J46),DetailBudgetCategory_Aleph,$I46),""))))) / BS$6 * BS$7, 0), 0)</f>
        <v>0</v>
      </c>
    </row>
    <row r="47" ht="15.75" customHeight="1">
      <c r="A47" s="114"/>
      <c r="B47" s="15" t="str">
        <f>IF(ROW()-16&lt;NoRowsBudget,OrgName,"")</f>
        <v/>
      </c>
      <c r="C47" s="15" t="str">
        <f>IF(ROW()-16&lt;NoRowsBudget,ProjectName,"")</f>
        <v/>
      </c>
      <c r="D47" s="15" t="str">
        <f>IF(ROW()-16&lt;NoRowsBudget,ProjectRef,"")</f>
        <v/>
      </c>
      <c r="E47" s="15" t="str">
        <f>IF(ROW()-16&lt;NoRowsBudget,ApplicationID,"")</f>
        <v/>
      </c>
      <c r="F47" s="15" t="str">
        <f>IF(ROW()-16&lt;NoRowsBudget,Version,"")</f>
        <v/>
      </c>
      <c r="G47" s="164" t="str">
        <f>IF(ROW()-16&lt;NoRowsBudget,StartDate,"")</f>
        <v/>
      </c>
      <c r="H47" s="164" t="str">
        <f>IF(ROW()-16&lt;NoRowsBudget,EndDate,"")</f>
        <v/>
      </c>
      <c r="I47" s="15" t="str">
        <f t="array" ref="I47">IF(ROW()-16&lt;(NoRowsBudget-3),INDEX(CostCategories,CEILING((ROW()-15)/NoWPs,1)),IF(ROW()-16=NoRowsBudget-3,"Overheads",IF(ROW()-16=NoRowsBudget-2,"Profit Margin",IF(ROW()-16=NoRowsBudget-1,"VAT",""))))</f>
        <v/>
      </c>
      <c r="J47" s="15" t="str">
        <f t="array" ref="J47">IF(ROW()-16&lt;NoRowsBudget-3,INDEX(WPUnique,,MOD(ROW()-16,NoWPs)+1),IF(ROW()-16=NoRowsBudget-3,"Overheads",IF(ROW()-16=NoRowsBudget-2,"Profit Margin",IF(ROW()-16=NoRowsBudget-1,"VAT",""))))</f>
        <v/>
      </c>
      <c r="K47" s="172" t="str">
        <f>IFERROR(IF(OR($J47="Indirect Cost",$J47="VAT",$J47="Profit Margin"),"",VLOOKUP(J47,'1. Basic Info'!$B$40:$C$52,2,FALSE)),BudgetExport!J47)</f>
        <v/>
      </c>
      <c r="L47" s="166">
        <f t="array" ref="L47">IFERROR(IF(ROW()-16&lt;NoRowsBudget, IF($J47="Profit Margin",SUM(L$16:L46)*ProfitMargin,IF($J47="VAT",SUM(L$16:L46)*VAT,IF(Budget_period="Monthly",SUMIFS(INDIRECT(L$8),DetailBudgetWPs_Aleph,IF($J47 = "No Work Package", "", $J47),DetailBudgetCategory_Aleph,$I47),IF(Budget_period="Quarterly",SUMIFS(INDIRECT(L$9),DetailBudgetWPs_Aleph,IF($J47 = "No Work Package", "", $J47),DetailBudgetCategory_Aleph,$I47),IF(Budget_period="Annually",SUMIFS(INDIRECT(L$10),DetailBudgetWPs_Aleph,IF($J47 = "No Work Package", "", $J47),DetailBudgetCategory_Aleph,$I47),""))))) / L$6 * L$7, 0), 0)</f>
        <v>0</v>
      </c>
      <c r="M47" s="166">
        <f t="array" ref="M47">IFERROR(IF(ROW()-16&lt;NoRowsBudget, IF($J47="Profit Margin",SUM(M$16:M46)*ProfitMargin,IF($J47="VAT",SUM(M$16:M46)*VAT,IF(Budget_period="Monthly",SUMIFS(INDIRECT(M$8),DetailBudgetWPs_Aleph,IF($J47 = "No Work Package", "", $J47),DetailBudgetCategory_Aleph,$I47),IF(Budget_period="Quarterly",SUMIFS(INDIRECT(M$9),DetailBudgetWPs_Aleph,IF($J47 = "No Work Package", "", $J47),DetailBudgetCategory_Aleph,$I47),IF(Budget_period="Annually",SUMIFS(INDIRECT(M$10),DetailBudgetWPs_Aleph,IF($J47 = "No Work Package", "", $J47),DetailBudgetCategory_Aleph,$I47),""))))) / M$6 * M$7, 0), 0)</f>
        <v>0</v>
      </c>
      <c r="N47" s="166">
        <f t="array" ref="N47">IFERROR(IF(ROW()-16&lt;NoRowsBudget, IF($J47="Profit Margin",SUM(N$16:N46)*ProfitMargin,IF($J47="VAT",SUM(N$16:N46)*VAT,IF(Budget_period="Monthly",SUMIFS(INDIRECT(N$8),DetailBudgetWPs_Aleph,IF($J47 = "No Work Package", "", $J47),DetailBudgetCategory_Aleph,$I47),IF(Budget_period="Quarterly",SUMIFS(INDIRECT(N$9),DetailBudgetWPs_Aleph,IF($J47 = "No Work Package", "", $J47),DetailBudgetCategory_Aleph,$I47),IF(Budget_period="Annually",SUMIFS(INDIRECT(N$10),DetailBudgetWPs_Aleph,IF($J47 = "No Work Package", "", $J47),DetailBudgetCategory_Aleph,$I47),""))))) / N$6 * N$7, 0), 0)</f>
        <v>0</v>
      </c>
      <c r="O47" s="166">
        <f t="array" ref="O47">IFERROR(IF(ROW()-16&lt;NoRowsBudget, IF($J47="Profit Margin",SUM(O$16:O46)*ProfitMargin,IF($J47="VAT",SUM(O$16:O46)*VAT,IF(Budget_period="Monthly",SUMIFS(INDIRECT(O$8),DetailBudgetWPs_Aleph,IF($J47 = "No Work Package", "", $J47),DetailBudgetCategory_Aleph,$I47),IF(Budget_period="Quarterly",SUMIFS(INDIRECT(O$9),DetailBudgetWPs_Aleph,IF($J47 = "No Work Package", "", $J47),DetailBudgetCategory_Aleph,$I47),IF(Budget_period="Annually",SUMIFS(INDIRECT(O$10),DetailBudgetWPs_Aleph,IF($J47 = "No Work Package", "", $J47),DetailBudgetCategory_Aleph,$I47),""))))) / O$6 * O$7, 0), 0)</f>
        <v>0</v>
      </c>
      <c r="P47" s="166">
        <f t="array" ref="P47">IFERROR(IF(ROW()-16&lt;NoRowsBudget, IF($J47="Profit Margin",SUM(P$16:P46)*ProfitMargin,IF($J47="VAT",SUM(P$16:P46)*VAT,IF(Budget_period="Monthly",SUMIFS(INDIRECT(P$8),DetailBudgetWPs_Aleph,IF($J47 = "No Work Package", "", $J47),DetailBudgetCategory_Aleph,$I47),IF(Budget_period="Quarterly",SUMIFS(INDIRECT(P$9),DetailBudgetWPs_Aleph,IF($J47 = "No Work Package", "", $J47),DetailBudgetCategory_Aleph,$I47),IF(Budget_period="Annually",SUMIFS(INDIRECT(P$10),DetailBudgetWPs_Aleph,IF($J47 = "No Work Package", "", $J47),DetailBudgetCategory_Aleph,$I47),""))))) / P$6 * P$7, 0), 0)</f>
        <v>0</v>
      </c>
      <c r="Q47" s="166">
        <f t="array" ref="Q47">IFERROR(IF(ROW()-16&lt;NoRowsBudget, IF($J47="Profit Margin",SUM(Q$16:Q46)*ProfitMargin,IF($J47="VAT",SUM(Q$16:Q46)*VAT,IF(Budget_period="Monthly",SUMIFS(INDIRECT(Q$8),DetailBudgetWPs_Aleph,IF($J47 = "No Work Package", "", $J47),DetailBudgetCategory_Aleph,$I47),IF(Budget_period="Quarterly",SUMIFS(INDIRECT(Q$9),DetailBudgetWPs_Aleph,IF($J47 = "No Work Package", "", $J47),DetailBudgetCategory_Aleph,$I47),IF(Budget_period="Annually",SUMIFS(INDIRECT(Q$10),DetailBudgetWPs_Aleph,IF($J47 = "No Work Package", "", $J47),DetailBudgetCategory_Aleph,$I47),""))))) / Q$6 * Q$7, 0), 0)</f>
        <v>0</v>
      </c>
      <c r="R47" s="166">
        <f t="array" ref="R47">IFERROR(IF(ROW()-16&lt;NoRowsBudget, IF($J47="Profit Margin",SUM(R$16:R46)*ProfitMargin,IF($J47="VAT",SUM(R$16:R46)*VAT,IF(Budget_period="Monthly",SUMIFS(INDIRECT(R$8),DetailBudgetWPs_Aleph,IF($J47 = "No Work Package", "", $J47),DetailBudgetCategory_Aleph,$I47),IF(Budget_period="Quarterly",SUMIFS(INDIRECT(R$9),DetailBudgetWPs_Aleph,IF($J47 = "No Work Package", "", $J47),DetailBudgetCategory_Aleph,$I47),IF(Budget_period="Annually",SUMIFS(INDIRECT(R$10),DetailBudgetWPs_Aleph,IF($J47 = "No Work Package", "", $J47),DetailBudgetCategory_Aleph,$I47),""))))) / R$6 * R$7, 0), 0)</f>
        <v>0</v>
      </c>
      <c r="S47" s="166">
        <f t="array" ref="S47">IFERROR(IF(ROW()-16&lt;NoRowsBudget, IF($J47="Profit Margin",SUM(S$16:S46)*ProfitMargin,IF($J47="VAT",SUM(S$16:S46)*VAT,IF(Budget_period="Monthly",SUMIFS(INDIRECT(S$8),DetailBudgetWPs_Aleph,IF($J47 = "No Work Package", "", $J47),DetailBudgetCategory_Aleph,$I47),IF(Budget_period="Quarterly",SUMIFS(INDIRECT(S$9),DetailBudgetWPs_Aleph,IF($J47 = "No Work Package", "", $J47),DetailBudgetCategory_Aleph,$I47),IF(Budget_period="Annually",SUMIFS(INDIRECT(S$10),DetailBudgetWPs_Aleph,IF($J47 = "No Work Package", "", $J47),DetailBudgetCategory_Aleph,$I47),""))))) / S$6 * S$7, 0), 0)</f>
        <v>0</v>
      </c>
      <c r="T47" s="166">
        <f t="array" ref="T47">IFERROR(IF(ROW()-16&lt;NoRowsBudget, IF($J47="Profit Margin",SUM(T$16:T46)*ProfitMargin,IF($J47="VAT",SUM(T$16:T46)*VAT,IF(Budget_period="Monthly",SUMIFS(INDIRECT(T$8),DetailBudgetWPs_Aleph,IF($J47 = "No Work Package", "", $J47),DetailBudgetCategory_Aleph,$I47),IF(Budget_period="Quarterly",SUMIFS(INDIRECT(T$9),DetailBudgetWPs_Aleph,IF($J47 = "No Work Package", "", $J47),DetailBudgetCategory_Aleph,$I47),IF(Budget_period="Annually",SUMIFS(INDIRECT(T$10),DetailBudgetWPs_Aleph,IF($J47 = "No Work Package", "", $J47),DetailBudgetCategory_Aleph,$I47),""))))) / T$6 * T$7, 0), 0)</f>
        <v>0</v>
      </c>
      <c r="U47" s="166">
        <f t="array" ref="U47">IFERROR(IF(ROW()-16&lt;NoRowsBudget, IF($J47="Profit Margin",SUM(U$16:U46)*ProfitMargin,IF($J47="VAT",SUM(U$16:U46)*VAT,IF(Budget_period="Monthly",SUMIFS(INDIRECT(U$8),DetailBudgetWPs_Aleph,IF($J47 = "No Work Package", "", $J47),DetailBudgetCategory_Aleph,$I47),IF(Budget_period="Quarterly",SUMIFS(INDIRECT(U$9),DetailBudgetWPs_Aleph,IF($J47 = "No Work Package", "", $J47),DetailBudgetCategory_Aleph,$I47),IF(Budget_period="Annually",SUMIFS(INDIRECT(U$10),DetailBudgetWPs_Aleph,IF($J47 = "No Work Package", "", $J47),DetailBudgetCategory_Aleph,$I47),""))))) / U$6 * U$7, 0), 0)</f>
        <v>0</v>
      </c>
      <c r="V47" s="166">
        <f t="array" ref="V47">IFERROR(IF(ROW()-16&lt;NoRowsBudget, IF($J47="Profit Margin",SUM(V$16:V46)*ProfitMargin,IF($J47="VAT",SUM(V$16:V46)*VAT,IF(Budget_period="Monthly",SUMIFS(INDIRECT(V$8),DetailBudgetWPs_Aleph,IF($J47 = "No Work Package", "", $J47),DetailBudgetCategory_Aleph,$I47),IF(Budget_period="Quarterly",SUMIFS(INDIRECT(V$9),DetailBudgetWPs_Aleph,IF($J47 = "No Work Package", "", $J47),DetailBudgetCategory_Aleph,$I47),IF(Budget_period="Annually",SUMIFS(INDIRECT(V$10),DetailBudgetWPs_Aleph,IF($J47 = "No Work Package", "", $J47),DetailBudgetCategory_Aleph,$I47),""))))) / V$6 * V$7, 0), 0)</f>
        <v>0</v>
      </c>
      <c r="W47" s="166">
        <f t="array" ref="W47">IFERROR(IF(ROW()-16&lt;NoRowsBudget, IF($J47="Profit Margin",SUM(W$16:W46)*ProfitMargin,IF($J47="VAT",SUM(W$16:W46)*VAT,IF(Budget_period="Monthly",SUMIFS(INDIRECT(W$8),DetailBudgetWPs_Aleph,IF($J47 = "No Work Package", "", $J47),DetailBudgetCategory_Aleph,$I47),IF(Budget_period="Quarterly",SUMIFS(INDIRECT(W$9),DetailBudgetWPs_Aleph,IF($J47 = "No Work Package", "", $J47),DetailBudgetCategory_Aleph,$I47),IF(Budget_period="Annually",SUMIFS(INDIRECT(W$10),DetailBudgetWPs_Aleph,IF($J47 = "No Work Package", "", $J47),DetailBudgetCategory_Aleph,$I47),""))))) / W$6 * W$7, 0), 0)</f>
        <v>0</v>
      </c>
      <c r="X47" s="166">
        <f t="array" ref="X47">IFERROR(IF(ROW()-16&lt;NoRowsBudget, IF($J47="Profit Margin",SUM(X$16:X46)*ProfitMargin,IF($J47="VAT",SUM(X$16:X46)*VAT,IF(Budget_period="Monthly",SUMIFS(INDIRECT(X$8),DetailBudgetWPs_Aleph,IF($J47 = "No Work Package", "", $J47),DetailBudgetCategory_Aleph,$I47),IF(Budget_period="Quarterly",SUMIFS(INDIRECT(X$9),DetailBudgetWPs_Aleph,IF($J47 = "No Work Package", "", $J47),DetailBudgetCategory_Aleph,$I47),IF(Budget_period="Annually",SUMIFS(INDIRECT(X$10),DetailBudgetWPs_Aleph,IF($J47 = "No Work Package", "", $J47),DetailBudgetCategory_Aleph,$I47),""))))) / X$6 * X$7, 0), 0)</f>
        <v>0</v>
      </c>
      <c r="Y47" s="166">
        <f t="array" ref="Y47">IFERROR(IF(ROW()-16&lt;NoRowsBudget, IF($J47="Profit Margin",SUM(Y$16:Y46)*ProfitMargin,IF($J47="VAT",SUM(Y$16:Y46)*VAT,IF(Budget_period="Monthly",SUMIFS(INDIRECT(Y$8),DetailBudgetWPs_Aleph,IF($J47 = "No Work Package", "", $J47),DetailBudgetCategory_Aleph,$I47),IF(Budget_period="Quarterly",SUMIFS(INDIRECT(Y$9),DetailBudgetWPs_Aleph,IF($J47 = "No Work Package", "", $J47),DetailBudgetCategory_Aleph,$I47),IF(Budget_period="Annually",SUMIFS(INDIRECT(Y$10),DetailBudgetWPs_Aleph,IF($J47 = "No Work Package", "", $J47),DetailBudgetCategory_Aleph,$I47),""))))) / Y$6 * Y$7, 0), 0)</f>
        <v>0</v>
      </c>
      <c r="Z47" s="166">
        <f t="array" ref="Z47">IFERROR(IF(ROW()-16&lt;NoRowsBudget, IF($J47="Profit Margin",SUM(Z$16:Z46)*ProfitMargin,IF($J47="VAT",SUM(Z$16:Z46)*VAT,IF(Budget_period="Monthly",SUMIFS(INDIRECT(Z$8),DetailBudgetWPs_Aleph,IF($J47 = "No Work Package", "", $J47),DetailBudgetCategory_Aleph,$I47),IF(Budget_period="Quarterly",SUMIFS(INDIRECT(Z$9),DetailBudgetWPs_Aleph,IF($J47 = "No Work Package", "", $J47),DetailBudgetCategory_Aleph,$I47),IF(Budget_period="Annually",SUMIFS(INDIRECT(Z$10),DetailBudgetWPs_Aleph,IF($J47 = "No Work Package", "", $J47),DetailBudgetCategory_Aleph,$I47),""))))) / Z$6 * Z$7, 0), 0)</f>
        <v>0</v>
      </c>
      <c r="AA47" s="166">
        <f t="array" ref="AA47">IFERROR(IF(ROW()-16&lt;NoRowsBudget, IF($J47="Profit Margin",SUM(AA$16:AA46)*ProfitMargin,IF($J47="VAT",SUM(AA$16:AA46)*VAT,IF(Budget_period="Monthly",SUMIFS(INDIRECT(AA$8),DetailBudgetWPs_Aleph,IF($J47 = "No Work Package", "", $J47),DetailBudgetCategory_Aleph,$I47),IF(Budget_period="Quarterly",SUMIFS(INDIRECT(AA$9),DetailBudgetWPs_Aleph,IF($J47 = "No Work Package", "", $J47),DetailBudgetCategory_Aleph,$I47),IF(Budget_period="Annually",SUMIFS(INDIRECT(AA$10),DetailBudgetWPs_Aleph,IF($J47 = "No Work Package", "", $J47),DetailBudgetCategory_Aleph,$I47),""))))) / AA$6 * AA$7, 0), 0)</f>
        <v>0</v>
      </c>
      <c r="AB47" s="166">
        <f t="array" ref="AB47">IFERROR(IF(ROW()-16&lt;NoRowsBudget, IF($J47="Profit Margin",SUM(AB$16:AB46)*ProfitMargin,IF($J47="VAT",SUM(AB$16:AB46)*VAT,IF(Budget_period="Monthly",SUMIFS(INDIRECT(AB$8),DetailBudgetWPs_Aleph,IF($J47 = "No Work Package", "", $J47),DetailBudgetCategory_Aleph,$I47),IF(Budget_period="Quarterly",SUMIFS(INDIRECT(AB$9),DetailBudgetWPs_Aleph,IF($J47 = "No Work Package", "", $J47),DetailBudgetCategory_Aleph,$I47),IF(Budget_period="Annually",SUMIFS(INDIRECT(AB$10),DetailBudgetWPs_Aleph,IF($J47 = "No Work Package", "", $J47),DetailBudgetCategory_Aleph,$I47),""))))) / AB$6 * AB$7, 0), 0)</f>
        <v>0</v>
      </c>
      <c r="AC47" s="166">
        <f t="array" ref="AC47">IFERROR(IF(ROW()-16&lt;NoRowsBudget, IF($J47="Profit Margin",SUM(AC$16:AC46)*ProfitMargin,IF($J47="VAT",SUM(AC$16:AC46)*VAT,IF(Budget_period="Monthly",SUMIFS(INDIRECT(AC$8),DetailBudgetWPs_Aleph,IF($J47 = "No Work Package", "", $J47),DetailBudgetCategory_Aleph,$I47),IF(Budget_period="Quarterly",SUMIFS(INDIRECT(AC$9),DetailBudgetWPs_Aleph,IF($J47 = "No Work Package", "", $J47),DetailBudgetCategory_Aleph,$I47),IF(Budget_period="Annually",SUMIFS(INDIRECT(AC$10),DetailBudgetWPs_Aleph,IF($J47 = "No Work Package", "", $J47),DetailBudgetCategory_Aleph,$I47),""))))) / AC$6 * AC$7, 0), 0)</f>
        <v>0</v>
      </c>
      <c r="AD47" s="166">
        <f t="array" ref="AD47">IFERROR(IF(ROW()-16&lt;NoRowsBudget, IF($J47="Profit Margin",SUM(AD$16:AD46)*ProfitMargin,IF($J47="VAT",SUM(AD$16:AD46)*VAT,IF(Budget_period="Monthly",SUMIFS(INDIRECT(AD$8),DetailBudgetWPs_Aleph,IF($J47 = "No Work Package", "", $J47),DetailBudgetCategory_Aleph,$I47),IF(Budget_period="Quarterly",SUMIFS(INDIRECT(AD$9),DetailBudgetWPs_Aleph,IF($J47 = "No Work Package", "", $J47),DetailBudgetCategory_Aleph,$I47),IF(Budget_period="Annually",SUMIFS(INDIRECT(AD$10),DetailBudgetWPs_Aleph,IF($J47 = "No Work Package", "", $J47),DetailBudgetCategory_Aleph,$I47),""))))) / AD$6 * AD$7, 0), 0)</f>
        <v>0</v>
      </c>
      <c r="AE47" s="166">
        <f t="array" ref="AE47">IFERROR(IF(ROW()-16&lt;NoRowsBudget, IF($J47="Profit Margin",SUM(AE$16:AE46)*ProfitMargin,IF($J47="VAT",SUM(AE$16:AE46)*VAT,IF(Budget_period="Monthly",SUMIFS(INDIRECT(AE$8),DetailBudgetWPs_Aleph,IF($J47 = "No Work Package", "", $J47),DetailBudgetCategory_Aleph,$I47),IF(Budget_period="Quarterly",SUMIFS(INDIRECT(AE$9),DetailBudgetWPs_Aleph,IF($J47 = "No Work Package", "", $J47),DetailBudgetCategory_Aleph,$I47),IF(Budget_period="Annually",SUMIFS(INDIRECT(AE$10),DetailBudgetWPs_Aleph,IF($J47 = "No Work Package", "", $J47),DetailBudgetCategory_Aleph,$I47),""))))) / AE$6 * AE$7, 0), 0)</f>
        <v>0</v>
      </c>
      <c r="AF47" s="166">
        <f t="array" ref="AF47">IFERROR(IF(ROW()-16&lt;NoRowsBudget, IF($J47="Profit Margin",SUM(AF$16:AF46)*ProfitMargin,IF($J47="VAT",SUM(AF$16:AF46)*VAT,IF(Budget_period="Monthly",SUMIFS(INDIRECT(AF$8),DetailBudgetWPs_Aleph,IF($J47 = "No Work Package", "", $J47),DetailBudgetCategory_Aleph,$I47),IF(Budget_period="Quarterly",SUMIFS(INDIRECT(AF$9),DetailBudgetWPs_Aleph,IF($J47 = "No Work Package", "", $J47),DetailBudgetCategory_Aleph,$I47),IF(Budget_period="Annually",SUMIFS(INDIRECT(AF$10),DetailBudgetWPs_Aleph,IF($J47 = "No Work Package", "", $J47),DetailBudgetCategory_Aleph,$I47),""))))) / AF$6 * AF$7, 0), 0)</f>
        <v>0</v>
      </c>
      <c r="AG47" s="166">
        <f t="array" ref="AG47">IFERROR(IF(ROW()-16&lt;NoRowsBudget, IF($J47="Profit Margin",SUM(AG$16:AG46)*ProfitMargin,IF($J47="VAT",SUM(AG$16:AG46)*VAT,IF(Budget_period="Monthly",SUMIFS(INDIRECT(AG$8),DetailBudgetWPs_Aleph,IF($J47 = "No Work Package", "", $J47),DetailBudgetCategory_Aleph,$I47),IF(Budget_period="Quarterly",SUMIFS(INDIRECT(AG$9),DetailBudgetWPs_Aleph,IF($J47 = "No Work Package", "", $J47),DetailBudgetCategory_Aleph,$I47),IF(Budget_period="Annually",SUMIFS(INDIRECT(AG$10),DetailBudgetWPs_Aleph,IF($J47 = "No Work Package", "", $J47),DetailBudgetCategory_Aleph,$I47),""))))) / AG$6 * AG$7, 0), 0)</f>
        <v>0</v>
      </c>
      <c r="AH47" s="166">
        <f t="array" ref="AH47">IFERROR(IF(ROW()-16&lt;NoRowsBudget, IF($J47="Profit Margin",SUM(AH$16:AH46)*ProfitMargin,IF($J47="VAT",SUM(AH$16:AH46)*VAT,IF(Budget_period="Monthly",SUMIFS(INDIRECT(AH$8),DetailBudgetWPs_Aleph,IF($J47 = "No Work Package", "", $J47),DetailBudgetCategory_Aleph,$I47),IF(Budget_period="Quarterly",SUMIFS(INDIRECT(AH$9),DetailBudgetWPs_Aleph,IF($J47 = "No Work Package", "", $J47),DetailBudgetCategory_Aleph,$I47),IF(Budget_period="Annually",SUMIFS(INDIRECT(AH$10),DetailBudgetWPs_Aleph,IF($J47 = "No Work Package", "", $J47),DetailBudgetCategory_Aleph,$I47),""))))) / AH$6 * AH$7, 0), 0)</f>
        <v>0</v>
      </c>
      <c r="AI47" s="166">
        <f t="array" ref="AI47">IFERROR(IF(ROW()-16&lt;NoRowsBudget, IF($J47="Profit Margin",SUM(AI$16:AI46)*ProfitMargin,IF($J47="VAT",SUM(AI$16:AI46)*VAT,IF(Budget_period="Monthly",SUMIFS(INDIRECT(AI$8),DetailBudgetWPs_Aleph,IF($J47 = "No Work Package", "", $J47),DetailBudgetCategory_Aleph,$I47),IF(Budget_period="Quarterly",SUMIFS(INDIRECT(AI$9),DetailBudgetWPs_Aleph,IF($J47 = "No Work Package", "", $J47),DetailBudgetCategory_Aleph,$I47),IF(Budget_period="Annually",SUMIFS(INDIRECT(AI$10),DetailBudgetWPs_Aleph,IF($J47 = "No Work Package", "", $J47),DetailBudgetCategory_Aleph,$I47),""))))) / AI$6 * AI$7, 0), 0)</f>
        <v>0</v>
      </c>
      <c r="AJ47" s="166">
        <f t="array" ref="AJ47">IFERROR(IF(ROW()-16&lt;NoRowsBudget, IF($J47="Profit Margin",SUM(AJ$16:AJ46)*ProfitMargin,IF($J47="VAT",SUM(AJ$16:AJ46)*VAT,IF(Budget_period="Monthly",SUMIFS(INDIRECT(AJ$8),DetailBudgetWPs_Aleph,IF($J47 = "No Work Package", "", $J47),DetailBudgetCategory_Aleph,$I47),IF(Budget_period="Quarterly",SUMIFS(INDIRECT(AJ$9),DetailBudgetWPs_Aleph,IF($J47 = "No Work Package", "", $J47),DetailBudgetCategory_Aleph,$I47),IF(Budget_period="Annually",SUMIFS(INDIRECT(AJ$10),DetailBudgetWPs_Aleph,IF($J47 = "No Work Package", "", $J47),DetailBudgetCategory_Aleph,$I47),""))))) / AJ$6 * AJ$7, 0), 0)</f>
        <v>0</v>
      </c>
      <c r="AK47" s="166">
        <f t="array" ref="AK47">IFERROR(IF(ROW()-16&lt;NoRowsBudget, IF($J47="Profit Margin",SUM(AK$16:AK46)*ProfitMargin,IF($J47="VAT",SUM(AK$16:AK46)*VAT,IF(Budget_period="Monthly",SUMIFS(INDIRECT(AK$8),DetailBudgetWPs_Aleph,IF($J47 = "No Work Package", "", $J47),DetailBudgetCategory_Aleph,$I47),IF(Budget_period="Quarterly",SUMIFS(INDIRECT(AK$9),DetailBudgetWPs_Aleph,IF($J47 = "No Work Package", "", $J47),DetailBudgetCategory_Aleph,$I47),IF(Budget_period="Annually",SUMIFS(INDIRECT(AK$10),DetailBudgetWPs_Aleph,IF($J47 = "No Work Package", "", $J47),DetailBudgetCategory_Aleph,$I47),""))))) / AK$6 * AK$7, 0), 0)</f>
        <v>0</v>
      </c>
      <c r="AL47" s="166">
        <f t="array" ref="AL47">IFERROR(IF(ROW()-16&lt;NoRowsBudget, IF($J47="Profit Margin",SUM(AL$16:AL46)*ProfitMargin,IF($J47="VAT",SUM(AL$16:AL46)*VAT,IF(Budget_period="Monthly",SUMIFS(INDIRECT(AL$8),DetailBudgetWPs_Aleph,IF($J47 = "No Work Package", "", $J47),DetailBudgetCategory_Aleph,$I47),IF(Budget_period="Quarterly",SUMIFS(INDIRECT(AL$9),DetailBudgetWPs_Aleph,IF($J47 = "No Work Package", "", $J47),DetailBudgetCategory_Aleph,$I47),IF(Budget_period="Annually",SUMIFS(INDIRECT(AL$10),DetailBudgetWPs_Aleph,IF($J47 = "No Work Package", "", $J47),DetailBudgetCategory_Aleph,$I47),""))))) / AL$6 * AL$7, 0), 0)</f>
        <v>0</v>
      </c>
      <c r="AM47" s="166">
        <f t="array" ref="AM47">IFERROR(IF(ROW()-16&lt;NoRowsBudget, IF($J47="Profit Margin",SUM(AM$16:AM46)*ProfitMargin,IF($J47="VAT",SUM(AM$16:AM46)*VAT,IF(Budget_period="Monthly",SUMIFS(INDIRECT(AM$8),DetailBudgetWPs_Aleph,IF($J47 = "No Work Package", "", $J47),DetailBudgetCategory_Aleph,$I47),IF(Budget_period="Quarterly",SUMIFS(INDIRECT(AM$9),DetailBudgetWPs_Aleph,IF($J47 = "No Work Package", "", $J47),DetailBudgetCategory_Aleph,$I47),IF(Budget_period="Annually",SUMIFS(INDIRECT(AM$10),DetailBudgetWPs_Aleph,IF($J47 = "No Work Package", "", $J47),DetailBudgetCategory_Aleph,$I47),""))))) / AM$6 * AM$7, 0), 0)</f>
        <v>0</v>
      </c>
      <c r="AN47" s="166">
        <f t="array" ref="AN47">IFERROR(IF(ROW()-16&lt;NoRowsBudget, IF($J47="Profit Margin",SUM(AN$16:AN46)*ProfitMargin,IF($J47="VAT",SUM(AN$16:AN46)*VAT,IF(Budget_period="Monthly",SUMIFS(INDIRECT(AN$8),DetailBudgetWPs_Aleph,IF($J47 = "No Work Package", "", $J47),DetailBudgetCategory_Aleph,$I47),IF(Budget_period="Quarterly",SUMIFS(INDIRECT(AN$9),DetailBudgetWPs_Aleph,IF($J47 = "No Work Package", "", $J47),DetailBudgetCategory_Aleph,$I47),IF(Budget_period="Annually",SUMIFS(INDIRECT(AN$10),DetailBudgetWPs_Aleph,IF($J47 = "No Work Package", "", $J47),DetailBudgetCategory_Aleph,$I47),""))))) / AN$6 * AN$7, 0), 0)</f>
        <v>0</v>
      </c>
      <c r="AO47" s="166">
        <f t="array" ref="AO47">IFERROR(IF(ROW()-16&lt;NoRowsBudget, IF($J47="Profit Margin",SUM(AO$16:AO46)*ProfitMargin,IF($J47="VAT",SUM(AO$16:AO46)*VAT,IF(Budget_period="Monthly",SUMIFS(INDIRECT(AO$8),DetailBudgetWPs_Aleph,IF($J47 = "No Work Package", "", $J47),DetailBudgetCategory_Aleph,$I47),IF(Budget_period="Quarterly",SUMIFS(INDIRECT(AO$9),DetailBudgetWPs_Aleph,IF($J47 = "No Work Package", "", $J47),DetailBudgetCategory_Aleph,$I47),IF(Budget_period="Annually",SUMIFS(INDIRECT(AO$10),DetailBudgetWPs_Aleph,IF($J47 = "No Work Package", "", $J47),DetailBudgetCategory_Aleph,$I47),""))))) / AO$6 * AO$7, 0), 0)</f>
        <v>0</v>
      </c>
      <c r="AP47" s="166">
        <f t="array" ref="AP47">IFERROR(IF(ROW()-16&lt;NoRowsBudget, IF($J47="Profit Margin",SUM(AP$16:AP46)*ProfitMargin,IF($J47="VAT",SUM(AP$16:AP46)*VAT,IF(Budget_period="Monthly",SUMIFS(INDIRECT(AP$8),DetailBudgetWPs_Aleph,IF($J47 = "No Work Package", "", $J47),DetailBudgetCategory_Aleph,$I47),IF(Budget_period="Quarterly",SUMIFS(INDIRECT(AP$9),DetailBudgetWPs_Aleph,IF($J47 = "No Work Package", "", $J47),DetailBudgetCategory_Aleph,$I47),IF(Budget_period="Annually",SUMIFS(INDIRECT(AP$10),DetailBudgetWPs_Aleph,IF($J47 = "No Work Package", "", $J47),DetailBudgetCategory_Aleph,$I47),""))))) / AP$6 * AP$7, 0), 0)</f>
        <v>0</v>
      </c>
      <c r="AQ47" s="166">
        <f t="array" ref="AQ47">IFERROR(IF(ROW()-16&lt;NoRowsBudget, IF($J47="Profit Margin",SUM(AQ$16:AQ46)*ProfitMargin,IF($J47="VAT",SUM(AQ$16:AQ46)*VAT,IF(Budget_period="Monthly",SUMIFS(INDIRECT(AQ$8),DetailBudgetWPs_Aleph,IF($J47 = "No Work Package", "", $J47),DetailBudgetCategory_Aleph,$I47),IF(Budget_period="Quarterly",SUMIFS(INDIRECT(AQ$9),DetailBudgetWPs_Aleph,IF($J47 = "No Work Package", "", $J47),DetailBudgetCategory_Aleph,$I47),IF(Budget_period="Annually",SUMIFS(INDIRECT(AQ$10),DetailBudgetWPs_Aleph,IF($J47 = "No Work Package", "", $J47),DetailBudgetCategory_Aleph,$I47),""))))) / AQ$6 * AQ$7, 0), 0)</f>
        <v>0</v>
      </c>
      <c r="AR47" s="166">
        <f t="array" ref="AR47">IFERROR(IF(ROW()-16&lt;NoRowsBudget, IF($J47="Profit Margin",SUM(AR$16:AR46)*ProfitMargin,IF($J47="VAT",SUM(AR$16:AR46)*VAT,IF(Budget_period="Monthly",SUMIFS(INDIRECT(AR$8),DetailBudgetWPs_Aleph,IF($J47 = "No Work Package", "", $J47),DetailBudgetCategory_Aleph,$I47),IF(Budget_period="Quarterly",SUMIFS(INDIRECT(AR$9),DetailBudgetWPs_Aleph,IF($J47 = "No Work Package", "", $J47),DetailBudgetCategory_Aleph,$I47),IF(Budget_period="Annually",SUMIFS(INDIRECT(AR$10),DetailBudgetWPs_Aleph,IF($J47 = "No Work Package", "", $J47),DetailBudgetCategory_Aleph,$I47),""))))) / AR$6 * AR$7, 0), 0)</f>
        <v>0</v>
      </c>
      <c r="AS47" s="166">
        <f t="array" ref="AS47">IFERROR(IF(ROW()-16&lt;NoRowsBudget, IF($J47="Profit Margin",SUM(AS$16:AS46)*ProfitMargin,IF($J47="VAT",SUM(AS$16:AS46)*VAT,IF(Budget_period="Monthly",SUMIFS(INDIRECT(AS$8),DetailBudgetWPs_Aleph,IF($J47 = "No Work Package", "", $J47),DetailBudgetCategory_Aleph,$I47),IF(Budget_period="Quarterly",SUMIFS(INDIRECT(AS$9),DetailBudgetWPs_Aleph,IF($J47 = "No Work Package", "", $J47),DetailBudgetCategory_Aleph,$I47),IF(Budget_period="Annually",SUMIFS(INDIRECT(AS$10),DetailBudgetWPs_Aleph,IF($J47 = "No Work Package", "", $J47),DetailBudgetCategory_Aleph,$I47),""))))) / AS$6 * AS$7, 0), 0)</f>
        <v>0</v>
      </c>
      <c r="AT47" s="166">
        <f t="array" ref="AT47">IFERROR(IF(ROW()-16&lt;NoRowsBudget, IF($J47="Profit Margin",SUM(AT$16:AT46)*ProfitMargin,IF($J47="VAT",SUM(AT$16:AT46)*VAT,IF(Budget_period="Monthly",SUMIFS(INDIRECT(AT$8),DetailBudgetWPs_Aleph,IF($J47 = "No Work Package", "", $J47),DetailBudgetCategory_Aleph,$I47),IF(Budget_period="Quarterly",SUMIFS(INDIRECT(AT$9),DetailBudgetWPs_Aleph,IF($J47 = "No Work Package", "", $J47),DetailBudgetCategory_Aleph,$I47),IF(Budget_period="Annually",SUMIFS(INDIRECT(AT$10),DetailBudgetWPs_Aleph,IF($J47 = "No Work Package", "", $J47),DetailBudgetCategory_Aleph,$I47),""))))) / AT$6 * AT$7, 0), 0)</f>
        <v>0</v>
      </c>
      <c r="AU47" s="166">
        <f t="array" ref="AU47">IFERROR(IF(ROW()-16&lt;NoRowsBudget, IF($J47="Profit Margin",SUM(AU$16:AU46)*ProfitMargin,IF($J47="VAT",SUM(AU$16:AU46)*VAT,IF(Budget_period="Monthly",SUMIFS(INDIRECT(AU$8),DetailBudgetWPs_Aleph,IF($J47 = "No Work Package", "", $J47),DetailBudgetCategory_Aleph,$I47),IF(Budget_period="Quarterly",SUMIFS(INDIRECT(AU$9),DetailBudgetWPs_Aleph,IF($J47 = "No Work Package", "", $J47),DetailBudgetCategory_Aleph,$I47),IF(Budget_period="Annually",SUMIFS(INDIRECT(AU$10),DetailBudgetWPs_Aleph,IF($J47 = "No Work Package", "", $J47),DetailBudgetCategory_Aleph,$I47),""))))) / AU$6 * AU$7, 0), 0)</f>
        <v>0</v>
      </c>
      <c r="AV47" s="166">
        <f t="array" ref="AV47">IFERROR(IF(ROW()-16&lt;NoRowsBudget, IF($J47="Profit Margin",SUM(AV$16:AV46)*ProfitMargin,IF($J47="VAT",SUM(AV$16:AV46)*VAT,IF(Budget_period="Monthly",SUMIFS(INDIRECT(AV$8),DetailBudgetWPs_Aleph,IF($J47 = "No Work Package", "", $J47),DetailBudgetCategory_Aleph,$I47),IF(Budget_period="Quarterly",SUMIFS(INDIRECT(AV$9),DetailBudgetWPs_Aleph,IF($J47 = "No Work Package", "", $J47),DetailBudgetCategory_Aleph,$I47),IF(Budget_period="Annually",SUMIFS(INDIRECT(AV$10),DetailBudgetWPs_Aleph,IF($J47 = "No Work Package", "", $J47),DetailBudgetCategory_Aleph,$I47),""))))) / AV$6 * AV$7, 0), 0)</f>
        <v>0</v>
      </c>
      <c r="AW47" s="166">
        <f t="array" ref="AW47">IFERROR(IF(ROW()-16&lt;NoRowsBudget, IF($J47="Profit Margin",SUM(AW$16:AW46)*ProfitMargin,IF($J47="VAT",SUM(AW$16:AW46)*VAT,IF(Budget_period="Monthly",SUMIFS(INDIRECT(AW$8),DetailBudgetWPs_Aleph,IF($J47 = "No Work Package", "", $J47),DetailBudgetCategory_Aleph,$I47),IF(Budget_period="Quarterly",SUMIFS(INDIRECT(AW$9),DetailBudgetWPs_Aleph,IF($J47 = "No Work Package", "", $J47),DetailBudgetCategory_Aleph,$I47),IF(Budget_period="Annually",SUMIFS(INDIRECT(AW$10),DetailBudgetWPs_Aleph,IF($J47 = "No Work Package", "", $J47),DetailBudgetCategory_Aleph,$I47),""))))) / AW$6 * AW$7, 0), 0)</f>
        <v>0</v>
      </c>
      <c r="AX47" s="166">
        <f t="array" ref="AX47">IFERROR(IF(ROW()-16&lt;NoRowsBudget, IF($J47="Profit Margin",SUM(AX$16:AX46)*ProfitMargin,IF($J47="VAT",SUM(AX$16:AX46)*VAT,IF(Budget_period="Monthly",SUMIFS(INDIRECT(AX$8),DetailBudgetWPs_Aleph,IF($J47 = "No Work Package", "", $J47),DetailBudgetCategory_Aleph,$I47),IF(Budget_period="Quarterly",SUMIFS(INDIRECT(AX$9),DetailBudgetWPs_Aleph,IF($J47 = "No Work Package", "", $J47),DetailBudgetCategory_Aleph,$I47),IF(Budget_period="Annually",SUMIFS(INDIRECT(AX$10),DetailBudgetWPs_Aleph,IF($J47 = "No Work Package", "", $J47),DetailBudgetCategory_Aleph,$I47),""))))) / AX$6 * AX$7, 0), 0)</f>
        <v>0</v>
      </c>
      <c r="AY47" s="166">
        <f t="array" ref="AY47">IFERROR(IF(ROW()-16&lt;NoRowsBudget, IF($J47="Profit Margin",SUM(AY$16:AY46)*ProfitMargin,IF($J47="VAT",SUM(AY$16:AY46)*VAT,IF(Budget_period="Monthly",SUMIFS(INDIRECT(AY$8),DetailBudgetWPs_Aleph,IF($J47 = "No Work Package", "", $J47),DetailBudgetCategory_Aleph,$I47),IF(Budget_period="Quarterly",SUMIFS(INDIRECT(AY$9),DetailBudgetWPs_Aleph,IF($J47 = "No Work Package", "", $J47),DetailBudgetCategory_Aleph,$I47),IF(Budget_period="Annually",SUMIFS(INDIRECT(AY$10),DetailBudgetWPs_Aleph,IF($J47 = "No Work Package", "", $J47),DetailBudgetCategory_Aleph,$I47),""))))) / AY$6 * AY$7, 0), 0)</f>
        <v>0</v>
      </c>
      <c r="AZ47" s="166">
        <f t="array" ref="AZ47">IFERROR(IF(ROW()-16&lt;NoRowsBudget, IF($J47="Profit Margin",SUM(AZ$16:AZ46)*ProfitMargin,IF($J47="VAT",SUM(AZ$16:AZ46)*VAT,IF(Budget_period="Monthly",SUMIFS(INDIRECT(AZ$8),DetailBudgetWPs_Aleph,IF($J47 = "No Work Package", "", $J47),DetailBudgetCategory_Aleph,$I47),IF(Budget_period="Quarterly",SUMIFS(INDIRECT(AZ$9),DetailBudgetWPs_Aleph,IF($J47 = "No Work Package", "", $J47),DetailBudgetCategory_Aleph,$I47),IF(Budget_period="Annually",SUMIFS(INDIRECT(AZ$10),DetailBudgetWPs_Aleph,IF($J47 = "No Work Package", "", $J47),DetailBudgetCategory_Aleph,$I47),""))))) / AZ$6 * AZ$7, 0), 0)</f>
        <v>0</v>
      </c>
      <c r="BA47" s="166">
        <f t="array" ref="BA47">IFERROR(IF(ROW()-16&lt;NoRowsBudget, IF($J47="Profit Margin",SUM(BA$16:BA46)*ProfitMargin,IF($J47="VAT",SUM(BA$16:BA46)*VAT,IF(Budget_period="Monthly",SUMIFS(INDIRECT(BA$8),DetailBudgetWPs_Aleph,IF($J47 = "No Work Package", "", $J47),DetailBudgetCategory_Aleph,$I47),IF(Budget_period="Quarterly",SUMIFS(INDIRECT(BA$9),DetailBudgetWPs_Aleph,IF($J47 = "No Work Package", "", $J47),DetailBudgetCategory_Aleph,$I47),IF(Budget_period="Annually",SUMIFS(INDIRECT(BA$10),DetailBudgetWPs_Aleph,IF($J47 = "No Work Package", "", $J47),DetailBudgetCategory_Aleph,$I47),""))))) / BA$6 * BA$7, 0), 0)</f>
        <v>0</v>
      </c>
      <c r="BB47" s="166">
        <f t="array" ref="BB47">IFERROR(IF(ROW()-16&lt;NoRowsBudget, IF($J47="Profit Margin",SUM(BB$16:BB46)*ProfitMargin,IF($J47="VAT",SUM(BB$16:BB46)*VAT,IF(Budget_period="Monthly",SUMIFS(INDIRECT(BB$8),DetailBudgetWPs_Aleph,IF($J47 = "No Work Package", "", $J47),DetailBudgetCategory_Aleph,$I47),IF(Budget_period="Quarterly",SUMIFS(INDIRECT(BB$9),DetailBudgetWPs_Aleph,IF($J47 = "No Work Package", "", $J47),DetailBudgetCategory_Aleph,$I47),IF(Budget_period="Annually",SUMIFS(INDIRECT(BB$10),DetailBudgetWPs_Aleph,IF($J47 = "No Work Package", "", $J47),DetailBudgetCategory_Aleph,$I47),""))))) / BB$6 * BB$7, 0), 0)</f>
        <v>0</v>
      </c>
      <c r="BC47" s="166">
        <f t="array" ref="BC47">IFERROR(IF(ROW()-16&lt;NoRowsBudget, IF($J47="Profit Margin",SUM(BC$16:BC46)*ProfitMargin,IF($J47="VAT",SUM(BC$16:BC46)*VAT,IF(Budget_period="Monthly",SUMIFS(INDIRECT(BC$8),DetailBudgetWPs_Aleph,IF($J47 = "No Work Package", "", $J47),DetailBudgetCategory_Aleph,$I47),IF(Budget_period="Quarterly",SUMIFS(INDIRECT(BC$9),DetailBudgetWPs_Aleph,IF($J47 = "No Work Package", "", $J47),DetailBudgetCategory_Aleph,$I47),IF(Budget_period="Annually",SUMIFS(INDIRECT(BC$10),DetailBudgetWPs_Aleph,IF($J47 = "No Work Package", "", $J47),DetailBudgetCategory_Aleph,$I47),""))))) / BC$6 * BC$7, 0), 0)</f>
        <v>0</v>
      </c>
      <c r="BD47" s="166">
        <f t="array" ref="BD47">IFERROR(IF(ROW()-16&lt;NoRowsBudget, IF($J47="Profit Margin",SUM(BD$16:BD46)*ProfitMargin,IF($J47="VAT",SUM(BD$16:BD46)*VAT,IF(Budget_period="Monthly",SUMIFS(INDIRECT(BD$8),DetailBudgetWPs_Aleph,IF($J47 = "No Work Package", "", $J47),DetailBudgetCategory_Aleph,$I47),IF(Budget_period="Quarterly",SUMIFS(INDIRECT(BD$9),DetailBudgetWPs_Aleph,IF($J47 = "No Work Package", "", $J47),DetailBudgetCategory_Aleph,$I47),IF(Budget_period="Annually",SUMIFS(INDIRECT(BD$10),DetailBudgetWPs_Aleph,IF($J47 = "No Work Package", "", $J47),DetailBudgetCategory_Aleph,$I47),""))))) / BD$6 * BD$7, 0), 0)</f>
        <v>0</v>
      </c>
      <c r="BE47" s="166">
        <f t="array" ref="BE47">IFERROR(IF(ROW()-16&lt;NoRowsBudget, IF($J47="Profit Margin",SUM(BE$16:BE46)*ProfitMargin,IF($J47="VAT",SUM(BE$16:BE46)*VAT,IF(Budget_period="Monthly",SUMIFS(INDIRECT(BE$8),DetailBudgetWPs_Aleph,IF($J47 = "No Work Package", "", $J47),DetailBudgetCategory_Aleph,$I47),IF(Budget_period="Quarterly",SUMIFS(INDIRECT(BE$9),DetailBudgetWPs_Aleph,IF($J47 = "No Work Package", "", $J47),DetailBudgetCategory_Aleph,$I47),IF(Budget_period="Annually",SUMIFS(INDIRECT(BE$10),DetailBudgetWPs_Aleph,IF($J47 = "No Work Package", "", $J47),DetailBudgetCategory_Aleph,$I47),""))))) / BE$6 * BE$7, 0), 0)</f>
        <v>0</v>
      </c>
      <c r="BF47" s="166">
        <f t="array" ref="BF47">IFERROR(IF(ROW()-16&lt;NoRowsBudget, IF($J47="Profit Margin",SUM(BF$16:BF46)*ProfitMargin,IF($J47="VAT",SUM(BF$16:BF46)*VAT,IF(Budget_period="Monthly",SUMIFS(INDIRECT(BF$8),DetailBudgetWPs_Aleph,IF($J47 = "No Work Package", "", $J47),DetailBudgetCategory_Aleph,$I47),IF(Budget_period="Quarterly",SUMIFS(INDIRECT(BF$9),DetailBudgetWPs_Aleph,IF($J47 = "No Work Package", "", $J47),DetailBudgetCategory_Aleph,$I47),IF(Budget_period="Annually",SUMIFS(INDIRECT(BF$10),DetailBudgetWPs_Aleph,IF($J47 = "No Work Package", "", $J47),DetailBudgetCategory_Aleph,$I47),""))))) / BF$6 * BF$7, 0), 0)</f>
        <v>0</v>
      </c>
      <c r="BG47" s="166">
        <f t="array" ref="BG47">IFERROR(IF(ROW()-16&lt;NoRowsBudget, IF($J47="Profit Margin",SUM(BG$16:BG46)*ProfitMargin,IF($J47="VAT",SUM(BG$16:BG46)*VAT,IF(Budget_period="Monthly",SUMIFS(INDIRECT(BG$8),DetailBudgetWPs_Aleph,IF($J47 = "No Work Package", "", $J47),DetailBudgetCategory_Aleph,$I47),IF(Budget_period="Quarterly",SUMIFS(INDIRECT(BG$9),DetailBudgetWPs_Aleph,IF($J47 = "No Work Package", "", $J47),DetailBudgetCategory_Aleph,$I47),IF(Budget_period="Annually",SUMIFS(INDIRECT(BG$10),DetailBudgetWPs_Aleph,IF($J47 = "No Work Package", "", $J47),DetailBudgetCategory_Aleph,$I47),""))))) / BG$6 * BG$7, 0), 0)</f>
        <v>0</v>
      </c>
      <c r="BH47" s="166">
        <f t="array" ref="BH47">IFERROR(IF(ROW()-16&lt;NoRowsBudget, IF($J47="Profit Margin",SUM(BH$16:BH46)*ProfitMargin,IF($J47="VAT",SUM(BH$16:BH46)*VAT,IF(Budget_period="Monthly",SUMIFS(INDIRECT(BH$8),DetailBudgetWPs_Aleph,IF($J47 = "No Work Package", "", $J47),DetailBudgetCategory_Aleph,$I47),IF(Budget_period="Quarterly",SUMIFS(INDIRECT(BH$9),DetailBudgetWPs_Aleph,IF($J47 = "No Work Package", "", $J47),DetailBudgetCategory_Aleph,$I47),IF(Budget_period="Annually",SUMIFS(INDIRECT(BH$10),DetailBudgetWPs_Aleph,IF($J47 = "No Work Package", "", $J47),DetailBudgetCategory_Aleph,$I47),""))))) / BH$6 * BH$7, 0), 0)</f>
        <v>0</v>
      </c>
      <c r="BI47" s="166">
        <f t="array" ref="BI47">IFERROR(IF(ROW()-16&lt;NoRowsBudget, IF($J47="Profit Margin",SUM(BI$16:BI46)*ProfitMargin,IF($J47="VAT",SUM(BI$16:BI46)*VAT,IF(Budget_period="Monthly",SUMIFS(INDIRECT(BI$8),DetailBudgetWPs_Aleph,IF($J47 = "No Work Package", "", $J47),DetailBudgetCategory_Aleph,$I47),IF(Budget_period="Quarterly",SUMIFS(INDIRECT(BI$9),DetailBudgetWPs_Aleph,IF($J47 = "No Work Package", "", $J47),DetailBudgetCategory_Aleph,$I47),IF(Budget_period="Annually",SUMIFS(INDIRECT(BI$10),DetailBudgetWPs_Aleph,IF($J47 = "No Work Package", "", $J47),DetailBudgetCategory_Aleph,$I47),""))))) / BI$6 * BI$7, 0), 0)</f>
        <v>0</v>
      </c>
      <c r="BJ47" s="166">
        <f t="array" ref="BJ47">IFERROR(IF(ROW()-16&lt;NoRowsBudget, IF($J47="Profit Margin",SUM(BJ$16:BJ46)*ProfitMargin,IF($J47="VAT",SUM(BJ$16:BJ46)*VAT,IF(Budget_period="Monthly",SUMIFS(INDIRECT(BJ$8),DetailBudgetWPs_Aleph,IF($J47 = "No Work Package", "", $J47),DetailBudgetCategory_Aleph,$I47),IF(Budget_period="Quarterly",SUMIFS(INDIRECT(BJ$9),DetailBudgetWPs_Aleph,IF($J47 = "No Work Package", "", $J47),DetailBudgetCategory_Aleph,$I47),IF(Budget_period="Annually",SUMIFS(INDIRECT(BJ$10),DetailBudgetWPs_Aleph,IF($J47 = "No Work Package", "", $J47),DetailBudgetCategory_Aleph,$I47),""))))) / BJ$6 * BJ$7, 0), 0)</f>
        <v>0</v>
      </c>
      <c r="BK47" s="166">
        <f t="array" ref="BK47">IFERROR(IF(ROW()-16&lt;NoRowsBudget, IF($J47="Profit Margin",SUM(BK$16:BK46)*ProfitMargin,IF($J47="VAT",SUM(BK$16:BK46)*VAT,IF(Budget_period="Monthly",SUMIFS(INDIRECT(BK$8),DetailBudgetWPs_Aleph,IF($J47 = "No Work Package", "", $J47),DetailBudgetCategory_Aleph,$I47),IF(Budget_period="Quarterly",SUMIFS(INDIRECT(BK$9),DetailBudgetWPs_Aleph,IF($J47 = "No Work Package", "", $J47),DetailBudgetCategory_Aleph,$I47),IF(Budget_period="Annually",SUMIFS(INDIRECT(BK$10),DetailBudgetWPs_Aleph,IF($J47 = "No Work Package", "", $J47),DetailBudgetCategory_Aleph,$I47),""))))) / BK$6 * BK$7, 0), 0)</f>
        <v>0</v>
      </c>
      <c r="BL47" s="166">
        <f t="array" ref="BL47">IFERROR(IF(ROW()-16&lt;NoRowsBudget, IF($J47="Profit Margin",SUM(BL$16:BL46)*ProfitMargin,IF($J47="VAT",SUM(BL$16:BL46)*VAT,IF(Budget_period="Monthly",SUMIFS(INDIRECT(BL$8),DetailBudgetWPs_Aleph,IF($J47 = "No Work Package", "", $J47),DetailBudgetCategory_Aleph,$I47),IF(Budget_period="Quarterly",SUMIFS(INDIRECT(BL$9),DetailBudgetWPs_Aleph,IF($J47 = "No Work Package", "", $J47),DetailBudgetCategory_Aleph,$I47),IF(Budget_period="Annually",SUMIFS(INDIRECT(BL$10),DetailBudgetWPs_Aleph,IF($J47 = "No Work Package", "", $J47),DetailBudgetCategory_Aleph,$I47),""))))) / BL$6 * BL$7, 0), 0)</f>
        <v>0</v>
      </c>
      <c r="BM47" s="166">
        <f t="array" ref="BM47">IFERROR(IF(ROW()-16&lt;NoRowsBudget, IF($J47="Profit Margin",SUM(BM$16:BM46)*ProfitMargin,IF($J47="VAT",SUM(BM$16:BM46)*VAT,IF(Budget_period="Monthly",SUMIFS(INDIRECT(BM$8),DetailBudgetWPs_Aleph,IF($J47 = "No Work Package", "", $J47),DetailBudgetCategory_Aleph,$I47),IF(Budget_period="Quarterly",SUMIFS(INDIRECT(BM$9),DetailBudgetWPs_Aleph,IF($J47 = "No Work Package", "", $J47),DetailBudgetCategory_Aleph,$I47),IF(Budget_period="Annually",SUMIFS(INDIRECT(BM$10),DetailBudgetWPs_Aleph,IF($J47 = "No Work Package", "", $J47),DetailBudgetCategory_Aleph,$I47),""))))) / BM$6 * BM$7, 0), 0)</f>
        <v>0</v>
      </c>
      <c r="BN47" s="166">
        <f t="array" ref="BN47">IFERROR(IF(ROW()-16&lt;NoRowsBudget, IF($J47="Profit Margin",SUM(BN$16:BN46)*ProfitMargin,IF($J47="VAT",SUM(BN$16:BN46)*VAT,IF(Budget_period="Monthly",SUMIFS(INDIRECT(BN$8),DetailBudgetWPs_Aleph,IF($J47 = "No Work Package", "", $J47),DetailBudgetCategory_Aleph,$I47),IF(Budget_period="Quarterly",SUMIFS(INDIRECT(BN$9),DetailBudgetWPs_Aleph,IF($J47 = "No Work Package", "", $J47),DetailBudgetCategory_Aleph,$I47),IF(Budget_period="Annually",SUMIFS(INDIRECT(BN$10),DetailBudgetWPs_Aleph,IF($J47 = "No Work Package", "", $J47),DetailBudgetCategory_Aleph,$I47),""))))) / BN$6 * BN$7, 0), 0)</f>
        <v>0</v>
      </c>
      <c r="BO47" s="166">
        <f t="array" ref="BO47">IFERROR(IF(ROW()-16&lt;NoRowsBudget, IF($J47="Profit Margin",SUM(BO$16:BO46)*ProfitMargin,IF($J47="VAT",SUM(BO$16:BO46)*VAT,IF(Budget_period="Monthly",SUMIFS(INDIRECT(BO$8),DetailBudgetWPs_Aleph,IF($J47 = "No Work Package", "", $J47),DetailBudgetCategory_Aleph,$I47),IF(Budget_period="Quarterly",SUMIFS(INDIRECT(BO$9),DetailBudgetWPs_Aleph,IF($J47 = "No Work Package", "", $J47),DetailBudgetCategory_Aleph,$I47),IF(Budget_period="Annually",SUMIFS(INDIRECT(BO$10),DetailBudgetWPs_Aleph,IF($J47 = "No Work Package", "", $J47),DetailBudgetCategory_Aleph,$I47),""))))) / BO$6 * BO$7, 0), 0)</f>
        <v>0</v>
      </c>
      <c r="BP47" s="166">
        <f t="array" ref="BP47">IFERROR(IF(ROW()-16&lt;NoRowsBudget, IF($J47="Profit Margin",SUM(BP$16:BP46)*ProfitMargin,IF($J47="VAT",SUM(BP$16:BP46)*VAT,IF(Budget_period="Monthly",SUMIFS(INDIRECT(BP$8),DetailBudgetWPs_Aleph,IF($J47 = "No Work Package", "", $J47),DetailBudgetCategory_Aleph,$I47),IF(Budget_period="Quarterly",SUMIFS(INDIRECT(BP$9),DetailBudgetWPs_Aleph,IF($J47 = "No Work Package", "", $J47),DetailBudgetCategory_Aleph,$I47),IF(Budget_period="Annually",SUMIFS(INDIRECT(BP$10),DetailBudgetWPs_Aleph,IF($J47 = "No Work Package", "", $J47),DetailBudgetCategory_Aleph,$I47),""))))) / BP$6 * BP$7, 0), 0)</f>
        <v>0</v>
      </c>
      <c r="BQ47" s="166">
        <f t="array" ref="BQ47">IFERROR(IF(ROW()-16&lt;NoRowsBudget, IF($J47="Profit Margin",SUM(BQ$16:BQ46)*ProfitMargin,IF($J47="VAT",SUM(BQ$16:BQ46)*VAT,IF(Budget_period="Monthly",SUMIFS(INDIRECT(BQ$8),DetailBudgetWPs_Aleph,IF($J47 = "No Work Package", "", $J47),DetailBudgetCategory_Aleph,$I47),IF(Budget_period="Quarterly",SUMIFS(INDIRECT(BQ$9),DetailBudgetWPs_Aleph,IF($J47 = "No Work Package", "", $J47),DetailBudgetCategory_Aleph,$I47),IF(Budget_period="Annually",SUMIFS(INDIRECT(BQ$10),DetailBudgetWPs_Aleph,IF($J47 = "No Work Package", "", $J47),DetailBudgetCategory_Aleph,$I47),""))))) / BQ$6 * BQ$7, 0), 0)</f>
        <v>0</v>
      </c>
      <c r="BR47" s="166">
        <f t="array" ref="BR47">IFERROR(IF(ROW()-16&lt;NoRowsBudget, IF($J47="Profit Margin",SUM(BR$16:BR46)*ProfitMargin,IF($J47="VAT",SUM(BR$16:BR46)*VAT,IF(Budget_period="Monthly",SUMIFS(INDIRECT(BR$8),DetailBudgetWPs_Aleph,IF($J47 = "No Work Package", "", $J47),DetailBudgetCategory_Aleph,$I47),IF(Budget_period="Quarterly",SUMIFS(INDIRECT(BR$9),DetailBudgetWPs_Aleph,IF($J47 = "No Work Package", "", $J47),DetailBudgetCategory_Aleph,$I47),IF(Budget_period="Annually",SUMIFS(INDIRECT(BR$10),DetailBudgetWPs_Aleph,IF($J47 = "No Work Package", "", $J47),DetailBudgetCategory_Aleph,$I47),""))))) / BR$6 * BR$7, 0), 0)</f>
        <v>0</v>
      </c>
      <c r="BS47" s="166">
        <f t="array" ref="BS47">IFERROR(IF(ROW()-16&lt;NoRowsBudget, IF($J47="Profit Margin",SUM(BS$16:BS46)*ProfitMargin,IF($J47="VAT",SUM(BS$16:BS46)*VAT,IF(Budget_period="Monthly",SUMIFS(INDIRECT(BS$8),DetailBudgetWPs_Aleph,IF($J47 = "No Work Package", "", $J47),DetailBudgetCategory_Aleph,$I47),IF(Budget_period="Quarterly",SUMIFS(INDIRECT(BS$9),DetailBudgetWPs_Aleph,IF($J47 = "No Work Package", "", $J47),DetailBudgetCategory_Aleph,$I47),IF(Budget_period="Annually",SUMIFS(INDIRECT(BS$10),DetailBudgetWPs_Aleph,IF($J47 = "No Work Package", "", $J47),DetailBudgetCategory_Aleph,$I47),""))))) / BS$6 * BS$7, 0), 0)</f>
        <v>0</v>
      </c>
    </row>
    <row r="48" ht="15.75" customHeight="1">
      <c r="A48" s="114"/>
      <c r="B48" s="15" t="str">
        <f>IF(ROW()-16&lt;NoRowsBudget,OrgName,"")</f>
        <v/>
      </c>
      <c r="C48" s="15" t="str">
        <f>IF(ROW()-16&lt;NoRowsBudget,ProjectName,"")</f>
        <v/>
      </c>
      <c r="D48" s="15" t="str">
        <f>IF(ROW()-16&lt;NoRowsBudget,ProjectRef,"")</f>
        <v/>
      </c>
      <c r="E48" s="15" t="str">
        <f>IF(ROW()-16&lt;NoRowsBudget,ApplicationID,"")</f>
        <v/>
      </c>
      <c r="F48" s="15" t="str">
        <f>IF(ROW()-16&lt;NoRowsBudget,Version,"")</f>
        <v/>
      </c>
      <c r="G48" s="164" t="str">
        <f>IF(ROW()-16&lt;NoRowsBudget,StartDate,"")</f>
        <v/>
      </c>
      <c r="H48" s="164" t="str">
        <f>IF(ROW()-16&lt;NoRowsBudget,EndDate,"")</f>
        <v/>
      </c>
      <c r="I48" s="15" t="str">
        <f t="array" ref="I48">IF(ROW()-16&lt;(NoRowsBudget-3),INDEX(CostCategories,CEILING((ROW()-15)/NoWPs,1)),IF(ROW()-16=NoRowsBudget-3,"Overheads",IF(ROW()-16=NoRowsBudget-2,"Profit Margin",IF(ROW()-16=NoRowsBudget-1,"VAT",""))))</f>
        <v/>
      </c>
      <c r="J48" s="15" t="str">
        <f t="array" ref="J48">IF(ROW()-16&lt;NoRowsBudget-3,INDEX(WPUnique,,MOD(ROW()-16,NoWPs)+1),IF(ROW()-16=NoRowsBudget-3,"Overheads",IF(ROW()-16=NoRowsBudget-2,"Profit Margin",IF(ROW()-16=NoRowsBudget-1,"VAT",""))))</f>
        <v/>
      </c>
      <c r="K48" s="172" t="str">
        <f>IFERROR(IF(OR($J48="Indirect Cost",$J48="VAT",$J48="Profit Margin"),"",VLOOKUP(J48,'1. Basic Info'!$B$40:$C$52,2,FALSE)),BudgetExport!J48)</f>
        <v/>
      </c>
      <c r="L48" s="166">
        <f t="array" ref="L48">IFERROR(IF(ROW()-16&lt;NoRowsBudget, IF($J48="Profit Margin",SUM(L$16:L47)*ProfitMargin,IF($J48="VAT",SUM(L$16:L47)*VAT,IF(Budget_period="Monthly",SUMIFS(INDIRECT(L$8),DetailBudgetWPs_Aleph,IF($J48 = "No Work Package", "", $J48),DetailBudgetCategory_Aleph,$I48),IF(Budget_period="Quarterly",SUMIFS(INDIRECT(L$9),DetailBudgetWPs_Aleph,IF($J48 = "No Work Package", "", $J48),DetailBudgetCategory_Aleph,$I48),IF(Budget_period="Annually",SUMIFS(INDIRECT(L$10),DetailBudgetWPs_Aleph,IF($J48 = "No Work Package", "", $J48),DetailBudgetCategory_Aleph,$I48),""))))) / L$6 * L$7, 0), 0)</f>
        <v>0</v>
      </c>
      <c r="M48" s="166">
        <f t="array" ref="M48">IFERROR(IF(ROW()-16&lt;NoRowsBudget, IF($J48="Profit Margin",SUM(M$16:M47)*ProfitMargin,IF($J48="VAT",SUM(M$16:M47)*VAT,IF(Budget_period="Monthly",SUMIFS(INDIRECT(M$8),DetailBudgetWPs_Aleph,IF($J48 = "No Work Package", "", $J48),DetailBudgetCategory_Aleph,$I48),IF(Budget_period="Quarterly",SUMIFS(INDIRECT(M$9),DetailBudgetWPs_Aleph,IF($J48 = "No Work Package", "", $J48),DetailBudgetCategory_Aleph,$I48),IF(Budget_period="Annually",SUMIFS(INDIRECT(M$10),DetailBudgetWPs_Aleph,IF($J48 = "No Work Package", "", $J48),DetailBudgetCategory_Aleph,$I48),""))))) / M$6 * M$7, 0), 0)</f>
        <v>0</v>
      </c>
      <c r="N48" s="166">
        <f t="array" ref="N48">IFERROR(IF(ROW()-16&lt;NoRowsBudget, IF($J48="Profit Margin",SUM(N$16:N47)*ProfitMargin,IF($J48="VAT",SUM(N$16:N47)*VAT,IF(Budget_period="Monthly",SUMIFS(INDIRECT(N$8),DetailBudgetWPs_Aleph,IF($J48 = "No Work Package", "", $J48),DetailBudgetCategory_Aleph,$I48),IF(Budget_period="Quarterly",SUMIFS(INDIRECT(N$9),DetailBudgetWPs_Aleph,IF($J48 = "No Work Package", "", $J48),DetailBudgetCategory_Aleph,$I48),IF(Budget_period="Annually",SUMIFS(INDIRECT(N$10),DetailBudgetWPs_Aleph,IF($J48 = "No Work Package", "", $J48),DetailBudgetCategory_Aleph,$I48),""))))) / N$6 * N$7, 0), 0)</f>
        <v>0</v>
      </c>
      <c r="O48" s="166">
        <f t="array" ref="O48">IFERROR(IF(ROW()-16&lt;NoRowsBudget, IF($J48="Profit Margin",SUM(O$16:O47)*ProfitMargin,IF($J48="VAT",SUM(O$16:O47)*VAT,IF(Budget_period="Monthly",SUMIFS(INDIRECT(O$8),DetailBudgetWPs_Aleph,IF($J48 = "No Work Package", "", $J48),DetailBudgetCategory_Aleph,$I48),IF(Budget_period="Quarterly",SUMIFS(INDIRECT(O$9),DetailBudgetWPs_Aleph,IF($J48 = "No Work Package", "", $J48),DetailBudgetCategory_Aleph,$I48),IF(Budget_period="Annually",SUMIFS(INDIRECT(O$10),DetailBudgetWPs_Aleph,IF($J48 = "No Work Package", "", $J48),DetailBudgetCategory_Aleph,$I48),""))))) / O$6 * O$7, 0), 0)</f>
        <v>0</v>
      </c>
      <c r="P48" s="166">
        <f t="array" ref="P48">IFERROR(IF(ROW()-16&lt;NoRowsBudget, IF($J48="Profit Margin",SUM(P$16:P47)*ProfitMargin,IF($J48="VAT",SUM(P$16:P47)*VAT,IF(Budget_period="Monthly",SUMIFS(INDIRECT(P$8),DetailBudgetWPs_Aleph,IF($J48 = "No Work Package", "", $J48),DetailBudgetCategory_Aleph,$I48),IF(Budget_period="Quarterly",SUMIFS(INDIRECT(P$9),DetailBudgetWPs_Aleph,IF($J48 = "No Work Package", "", $J48),DetailBudgetCategory_Aleph,$I48),IF(Budget_period="Annually",SUMIFS(INDIRECT(P$10),DetailBudgetWPs_Aleph,IF($J48 = "No Work Package", "", $J48),DetailBudgetCategory_Aleph,$I48),""))))) / P$6 * P$7, 0), 0)</f>
        <v>0</v>
      </c>
      <c r="Q48" s="166">
        <f t="array" ref="Q48">IFERROR(IF(ROW()-16&lt;NoRowsBudget, IF($J48="Profit Margin",SUM(Q$16:Q47)*ProfitMargin,IF($J48="VAT",SUM(Q$16:Q47)*VAT,IF(Budget_period="Monthly",SUMIFS(INDIRECT(Q$8),DetailBudgetWPs_Aleph,IF($J48 = "No Work Package", "", $J48),DetailBudgetCategory_Aleph,$I48),IF(Budget_period="Quarterly",SUMIFS(INDIRECT(Q$9),DetailBudgetWPs_Aleph,IF($J48 = "No Work Package", "", $J48),DetailBudgetCategory_Aleph,$I48),IF(Budget_period="Annually",SUMIFS(INDIRECT(Q$10),DetailBudgetWPs_Aleph,IF($J48 = "No Work Package", "", $J48),DetailBudgetCategory_Aleph,$I48),""))))) / Q$6 * Q$7, 0), 0)</f>
        <v>0</v>
      </c>
      <c r="R48" s="166">
        <f t="array" ref="R48">IFERROR(IF(ROW()-16&lt;NoRowsBudget, IF($J48="Profit Margin",SUM(R$16:R47)*ProfitMargin,IF($J48="VAT",SUM(R$16:R47)*VAT,IF(Budget_period="Monthly",SUMIFS(INDIRECT(R$8),DetailBudgetWPs_Aleph,IF($J48 = "No Work Package", "", $J48),DetailBudgetCategory_Aleph,$I48),IF(Budget_period="Quarterly",SUMIFS(INDIRECT(R$9),DetailBudgetWPs_Aleph,IF($J48 = "No Work Package", "", $J48),DetailBudgetCategory_Aleph,$I48),IF(Budget_period="Annually",SUMIFS(INDIRECT(R$10),DetailBudgetWPs_Aleph,IF($J48 = "No Work Package", "", $J48),DetailBudgetCategory_Aleph,$I48),""))))) / R$6 * R$7, 0), 0)</f>
        <v>0</v>
      </c>
      <c r="S48" s="166">
        <f t="array" ref="S48">IFERROR(IF(ROW()-16&lt;NoRowsBudget, IF($J48="Profit Margin",SUM(S$16:S47)*ProfitMargin,IF($J48="VAT",SUM(S$16:S47)*VAT,IF(Budget_period="Monthly",SUMIFS(INDIRECT(S$8),DetailBudgetWPs_Aleph,IF($J48 = "No Work Package", "", $J48),DetailBudgetCategory_Aleph,$I48),IF(Budget_period="Quarterly",SUMIFS(INDIRECT(S$9),DetailBudgetWPs_Aleph,IF($J48 = "No Work Package", "", $J48),DetailBudgetCategory_Aleph,$I48),IF(Budget_period="Annually",SUMIFS(INDIRECT(S$10),DetailBudgetWPs_Aleph,IF($J48 = "No Work Package", "", $J48),DetailBudgetCategory_Aleph,$I48),""))))) / S$6 * S$7, 0), 0)</f>
        <v>0</v>
      </c>
      <c r="T48" s="166">
        <f t="array" ref="T48">IFERROR(IF(ROW()-16&lt;NoRowsBudget, IF($J48="Profit Margin",SUM(T$16:T47)*ProfitMargin,IF($J48="VAT",SUM(T$16:T47)*VAT,IF(Budget_period="Monthly",SUMIFS(INDIRECT(T$8),DetailBudgetWPs_Aleph,IF($J48 = "No Work Package", "", $J48),DetailBudgetCategory_Aleph,$I48),IF(Budget_period="Quarterly",SUMIFS(INDIRECT(T$9),DetailBudgetWPs_Aleph,IF($J48 = "No Work Package", "", $J48),DetailBudgetCategory_Aleph,$I48),IF(Budget_period="Annually",SUMIFS(INDIRECT(T$10),DetailBudgetWPs_Aleph,IF($J48 = "No Work Package", "", $J48),DetailBudgetCategory_Aleph,$I48),""))))) / T$6 * T$7, 0), 0)</f>
        <v>0</v>
      </c>
      <c r="U48" s="166">
        <f t="array" ref="U48">IFERROR(IF(ROW()-16&lt;NoRowsBudget, IF($J48="Profit Margin",SUM(U$16:U47)*ProfitMargin,IF($J48="VAT",SUM(U$16:U47)*VAT,IF(Budget_period="Monthly",SUMIFS(INDIRECT(U$8),DetailBudgetWPs_Aleph,IF($J48 = "No Work Package", "", $J48),DetailBudgetCategory_Aleph,$I48),IF(Budget_period="Quarterly",SUMIFS(INDIRECT(U$9),DetailBudgetWPs_Aleph,IF($J48 = "No Work Package", "", $J48),DetailBudgetCategory_Aleph,$I48),IF(Budget_period="Annually",SUMIFS(INDIRECT(U$10),DetailBudgetWPs_Aleph,IF($J48 = "No Work Package", "", $J48),DetailBudgetCategory_Aleph,$I48),""))))) / U$6 * U$7, 0), 0)</f>
        <v>0</v>
      </c>
      <c r="V48" s="166">
        <f t="array" ref="V48">IFERROR(IF(ROW()-16&lt;NoRowsBudget, IF($J48="Profit Margin",SUM(V$16:V47)*ProfitMargin,IF($J48="VAT",SUM(V$16:V47)*VAT,IF(Budget_period="Monthly",SUMIFS(INDIRECT(V$8),DetailBudgetWPs_Aleph,IF($J48 = "No Work Package", "", $J48),DetailBudgetCategory_Aleph,$I48),IF(Budget_period="Quarterly",SUMIFS(INDIRECT(V$9),DetailBudgetWPs_Aleph,IF($J48 = "No Work Package", "", $J48),DetailBudgetCategory_Aleph,$I48),IF(Budget_period="Annually",SUMIFS(INDIRECT(V$10),DetailBudgetWPs_Aleph,IF($J48 = "No Work Package", "", $J48),DetailBudgetCategory_Aleph,$I48),""))))) / V$6 * V$7, 0), 0)</f>
        <v>0</v>
      </c>
      <c r="W48" s="166">
        <f t="array" ref="W48">IFERROR(IF(ROW()-16&lt;NoRowsBudget, IF($J48="Profit Margin",SUM(W$16:W47)*ProfitMargin,IF($J48="VAT",SUM(W$16:W47)*VAT,IF(Budget_period="Monthly",SUMIFS(INDIRECT(W$8),DetailBudgetWPs_Aleph,IF($J48 = "No Work Package", "", $J48),DetailBudgetCategory_Aleph,$I48),IF(Budget_period="Quarterly",SUMIFS(INDIRECT(W$9),DetailBudgetWPs_Aleph,IF($J48 = "No Work Package", "", $J48),DetailBudgetCategory_Aleph,$I48),IF(Budget_period="Annually",SUMIFS(INDIRECT(W$10),DetailBudgetWPs_Aleph,IF($J48 = "No Work Package", "", $J48),DetailBudgetCategory_Aleph,$I48),""))))) / W$6 * W$7, 0), 0)</f>
        <v>0</v>
      </c>
      <c r="X48" s="166">
        <f t="array" ref="X48">IFERROR(IF(ROW()-16&lt;NoRowsBudget, IF($J48="Profit Margin",SUM(X$16:X47)*ProfitMargin,IF($J48="VAT",SUM(X$16:X47)*VAT,IF(Budget_period="Monthly",SUMIFS(INDIRECT(X$8),DetailBudgetWPs_Aleph,IF($J48 = "No Work Package", "", $J48),DetailBudgetCategory_Aleph,$I48),IF(Budget_period="Quarterly",SUMIFS(INDIRECT(X$9),DetailBudgetWPs_Aleph,IF($J48 = "No Work Package", "", $J48),DetailBudgetCategory_Aleph,$I48),IF(Budget_period="Annually",SUMIFS(INDIRECT(X$10),DetailBudgetWPs_Aleph,IF($J48 = "No Work Package", "", $J48),DetailBudgetCategory_Aleph,$I48),""))))) / X$6 * X$7, 0), 0)</f>
        <v>0</v>
      </c>
      <c r="Y48" s="166">
        <f t="array" ref="Y48">IFERROR(IF(ROW()-16&lt;NoRowsBudget, IF($J48="Profit Margin",SUM(Y$16:Y47)*ProfitMargin,IF($J48="VAT",SUM(Y$16:Y47)*VAT,IF(Budget_period="Monthly",SUMIFS(INDIRECT(Y$8),DetailBudgetWPs_Aleph,IF($J48 = "No Work Package", "", $J48),DetailBudgetCategory_Aleph,$I48),IF(Budget_period="Quarterly",SUMIFS(INDIRECT(Y$9),DetailBudgetWPs_Aleph,IF($J48 = "No Work Package", "", $J48),DetailBudgetCategory_Aleph,$I48),IF(Budget_period="Annually",SUMIFS(INDIRECT(Y$10),DetailBudgetWPs_Aleph,IF($J48 = "No Work Package", "", $J48),DetailBudgetCategory_Aleph,$I48),""))))) / Y$6 * Y$7, 0), 0)</f>
        <v>0</v>
      </c>
      <c r="Z48" s="166">
        <f t="array" ref="Z48">IFERROR(IF(ROW()-16&lt;NoRowsBudget, IF($J48="Profit Margin",SUM(Z$16:Z47)*ProfitMargin,IF($J48="VAT",SUM(Z$16:Z47)*VAT,IF(Budget_period="Monthly",SUMIFS(INDIRECT(Z$8),DetailBudgetWPs_Aleph,IF($J48 = "No Work Package", "", $J48),DetailBudgetCategory_Aleph,$I48),IF(Budget_period="Quarterly",SUMIFS(INDIRECT(Z$9),DetailBudgetWPs_Aleph,IF($J48 = "No Work Package", "", $J48),DetailBudgetCategory_Aleph,$I48),IF(Budget_period="Annually",SUMIFS(INDIRECT(Z$10),DetailBudgetWPs_Aleph,IF($J48 = "No Work Package", "", $J48),DetailBudgetCategory_Aleph,$I48),""))))) / Z$6 * Z$7, 0), 0)</f>
        <v>0</v>
      </c>
      <c r="AA48" s="166">
        <f t="array" ref="AA48">IFERROR(IF(ROW()-16&lt;NoRowsBudget, IF($J48="Profit Margin",SUM(AA$16:AA47)*ProfitMargin,IF($J48="VAT",SUM(AA$16:AA47)*VAT,IF(Budget_period="Monthly",SUMIFS(INDIRECT(AA$8),DetailBudgetWPs_Aleph,IF($J48 = "No Work Package", "", $J48),DetailBudgetCategory_Aleph,$I48),IF(Budget_period="Quarterly",SUMIFS(INDIRECT(AA$9),DetailBudgetWPs_Aleph,IF($J48 = "No Work Package", "", $J48),DetailBudgetCategory_Aleph,$I48),IF(Budget_period="Annually",SUMIFS(INDIRECT(AA$10),DetailBudgetWPs_Aleph,IF($J48 = "No Work Package", "", $J48),DetailBudgetCategory_Aleph,$I48),""))))) / AA$6 * AA$7, 0), 0)</f>
        <v>0</v>
      </c>
      <c r="AB48" s="166">
        <f t="array" ref="AB48">IFERROR(IF(ROW()-16&lt;NoRowsBudget, IF($J48="Profit Margin",SUM(AB$16:AB47)*ProfitMargin,IF($J48="VAT",SUM(AB$16:AB47)*VAT,IF(Budget_period="Monthly",SUMIFS(INDIRECT(AB$8),DetailBudgetWPs_Aleph,IF($J48 = "No Work Package", "", $J48),DetailBudgetCategory_Aleph,$I48),IF(Budget_period="Quarterly",SUMIFS(INDIRECT(AB$9),DetailBudgetWPs_Aleph,IF($J48 = "No Work Package", "", $J48),DetailBudgetCategory_Aleph,$I48),IF(Budget_period="Annually",SUMIFS(INDIRECT(AB$10),DetailBudgetWPs_Aleph,IF($J48 = "No Work Package", "", $J48),DetailBudgetCategory_Aleph,$I48),""))))) / AB$6 * AB$7, 0), 0)</f>
        <v>0</v>
      </c>
      <c r="AC48" s="166">
        <f t="array" ref="AC48">IFERROR(IF(ROW()-16&lt;NoRowsBudget, IF($J48="Profit Margin",SUM(AC$16:AC47)*ProfitMargin,IF($J48="VAT",SUM(AC$16:AC47)*VAT,IF(Budget_period="Monthly",SUMIFS(INDIRECT(AC$8),DetailBudgetWPs_Aleph,IF($J48 = "No Work Package", "", $J48),DetailBudgetCategory_Aleph,$I48),IF(Budget_period="Quarterly",SUMIFS(INDIRECT(AC$9),DetailBudgetWPs_Aleph,IF($J48 = "No Work Package", "", $J48),DetailBudgetCategory_Aleph,$I48),IF(Budget_period="Annually",SUMIFS(INDIRECT(AC$10),DetailBudgetWPs_Aleph,IF($J48 = "No Work Package", "", $J48),DetailBudgetCategory_Aleph,$I48),""))))) / AC$6 * AC$7, 0), 0)</f>
        <v>0</v>
      </c>
      <c r="AD48" s="166">
        <f t="array" ref="AD48">IFERROR(IF(ROW()-16&lt;NoRowsBudget, IF($J48="Profit Margin",SUM(AD$16:AD47)*ProfitMargin,IF($J48="VAT",SUM(AD$16:AD47)*VAT,IF(Budget_period="Monthly",SUMIFS(INDIRECT(AD$8),DetailBudgetWPs_Aleph,IF($J48 = "No Work Package", "", $J48),DetailBudgetCategory_Aleph,$I48),IF(Budget_period="Quarterly",SUMIFS(INDIRECT(AD$9),DetailBudgetWPs_Aleph,IF($J48 = "No Work Package", "", $J48),DetailBudgetCategory_Aleph,$I48),IF(Budget_period="Annually",SUMIFS(INDIRECT(AD$10),DetailBudgetWPs_Aleph,IF($J48 = "No Work Package", "", $J48),DetailBudgetCategory_Aleph,$I48),""))))) / AD$6 * AD$7, 0), 0)</f>
        <v>0</v>
      </c>
      <c r="AE48" s="166">
        <f t="array" ref="AE48">IFERROR(IF(ROW()-16&lt;NoRowsBudget, IF($J48="Profit Margin",SUM(AE$16:AE47)*ProfitMargin,IF($J48="VAT",SUM(AE$16:AE47)*VAT,IF(Budget_period="Monthly",SUMIFS(INDIRECT(AE$8),DetailBudgetWPs_Aleph,IF($J48 = "No Work Package", "", $J48),DetailBudgetCategory_Aleph,$I48),IF(Budget_period="Quarterly",SUMIFS(INDIRECT(AE$9),DetailBudgetWPs_Aleph,IF($J48 = "No Work Package", "", $J48),DetailBudgetCategory_Aleph,$I48),IF(Budget_period="Annually",SUMIFS(INDIRECT(AE$10),DetailBudgetWPs_Aleph,IF($J48 = "No Work Package", "", $J48),DetailBudgetCategory_Aleph,$I48),""))))) / AE$6 * AE$7, 0), 0)</f>
        <v>0</v>
      </c>
      <c r="AF48" s="166">
        <f t="array" ref="AF48">IFERROR(IF(ROW()-16&lt;NoRowsBudget, IF($J48="Profit Margin",SUM(AF$16:AF47)*ProfitMargin,IF($J48="VAT",SUM(AF$16:AF47)*VAT,IF(Budget_period="Monthly",SUMIFS(INDIRECT(AF$8),DetailBudgetWPs_Aleph,IF($J48 = "No Work Package", "", $J48),DetailBudgetCategory_Aleph,$I48),IF(Budget_period="Quarterly",SUMIFS(INDIRECT(AF$9),DetailBudgetWPs_Aleph,IF($J48 = "No Work Package", "", $J48),DetailBudgetCategory_Aleph,$I48),IF(Budget_period="Annually",SUMIFS(INDIRECT(AF$10),DetailBudgetWPs_Aleph,IF($J48 = "No Work Package", "", $J48),DetailBudgetCategory_Aleph,$I48),""))))) / AF$6 * AF$7, 0), 0)</f>
        <v>0</v>
      </c>
      <c r="AG48" s="166">
        <f t="array" ref="AG48">IFERROR(IF(ROW()-16&lt;NoRowsBudget, IF($J48="Profit Margin",SUM(AG$16:AG47)*ProfitMargin,IF($J48="VAT",SUM(AG$16:AG47)*VAT,IF(Budget_period="Monthly",SUMIFS(INDIRECT(AG$8),DetailBudgetWPs_Aleph,IF($J48 = "No Work Package", "", $J48),DetailBudgetCategory_Aleph,$I48),IF(Budget_period="Quarterly",SUMIFS(INDIRECT(AG$9),DetailBudgetWPs_Aleph,IF($J48 = "No Work Package", "", $J48),DetailBudgetCategory_Aleph,$I48),IF(Budget_period="Annually",SUMIFS(INDIRECT(AG$10),DetailBudgetWPs_Aleph,IF($J48 = "No Work Package", "", $J48),DetailBudgetCategory_Aleph,$I48),""))))) / AG$6 * AG$7, 0), 0)</f>
        <v>0</v>
      </c>
      <c r="AH48" s="166">
        <f t="array" ref="AH48">IFERROR(IF(ROW()-16&lt;NoRowsBudget, IF($J48="Profit Margin",SUM(AH$16:AH47)*ProfitMargin,IF($J48="VAT",SUM(AH$16:AH47)*VAT,IF(Budget_period="Monthly",SUMIFS(INDIRECT(AH$8),DetailBudgetWPs_Aleph,IF($J48 = "No Work Package", "", $J48),DetailBudgetCategory_Aleph,$I48),IF(Budget_period="Quarterly",SUMIFS(INDIRECT(AH$9),DetailBudgetWPs_Aleph,IF($J48 = "No Work Package", "", $J48),DetailBudgetCategory_Aleph,$I48),IF(Budget_period="Annually",SUMIFS(INDIRECT(AH$10),DetailBudgetWPs_Aleph,IF($J48 = "No Work Package", "", $J48),DetailBudgetCategory_Aleph,$I48),""))))) / AH$6 * AH$7, 0), 0)</f>
        <v>0</v>
      </c>
      <c r="AI48" s="166">
        <f t="array" ref="AI48">IFERROR(IF(ROW()-16&lt;NoRowsBudget, IF($J48="Profit Margin",SUM(AI$16:AI47)*ProfitMargin,IF($J48="VAT",SUM(AI$16:AI47)*VAT,IF(Budget_period="Monthly",SUMIFS(INDIRECT(AI$8),DetailBudgetWPs_Aleph,IF($J48 = "No Work Package", "", $J48),DetailBudgetCategory_Aleph,$I48),IF(Budget_period="Quarterly",SUMIFS(INDIRECT(AI$9),DetailBudgetWPs_Aleph,IF($J48 = "No Work Package", "", $J48),DetailBudgetCategory_Aleph,$I48),IF(Budget_period="Annually",SUMIFS(INDIRECT(AI$10),DetailBudgetWPs_Aleph,IF($J48 = "No Work Package", "", $J48),DetailBudgetCategory_Aleph,$I48),""))))) / AI$6 * AI$7, 0), 0)</f>
        <v>0</v>
      </c>
      <c r="AJ48" s="166">
        <f t="array" ref="AJ48">IFERROR(IF(ROW()-16&lt;NoRowsBudget, IF($J48="Profit Margin",SUM(AJ$16:AJ47)*ProfitMargin,IF($J48="VAT",SUM(AJ$16:AJ47)*VAT,IF(Budget_period="Monthly",SUMIFS(INDIRECT(AJ$8),DetailBudgetWPs_Aleph,IF($J48 = "No Work Package", "", $J48),DetailBudgetCategory_Aleph,$I48),IF(Budget_period="Quarterly",SUMIFS(INDIRECT(AJ$9),DetailBudgetWPs_Aleph,IF($J48 = "No Work Package", "", $J48),DetailBudgetCategory_Aleph,$I48),IF(Budget_period="Annually",SUMIFS(INDIRECT(AJ$10),DetailBudgetWPs_Aleph,IF($J48 = "No Work Package", "", $J48),DetailBudgetCategory_Aleph,$I48),""))))) / AJ$6 * AJ$7, 0), 0)</f>
        <v>0</v>
      </c>
      <c r="AK48" s="166">
        <f t="array" ref="AK48">IFERROR(IF(ROW()-16&lt;NoRowsBudget, IF($J48="Profit Margin",SUM(AK$16:AK47)*ProfitMargin,IF($J48="VAT",SUM(AK$16:AK47)*VAT,IF(Budget_period="Monthly",SUMIFS(INDIRECT(AK$8),DetailBudgetWPs_Aleph,IF($J48 = "No Work Package", "", $J48),DetailBudgetCategory_Aleph,$I48),IF(Budget_period="Quarterly",SUMIFS(INDIRECT(AK$9),DetailBudgetWPs_Aleph,IF($J48 = "No Work Package", "", $J48),DetailBudgetCategory_Aleph,$I48),IF(Budget_period="Annually",SUMIFS(INDIRECT(AK$10),DetailBudgetWPs_Aleph,IF($J48 = "No Work Package", "", $J48),DetailBudgetCategory_Aleph,$I48),""))))) / AK$6 * AK$7, 0), 0)</f>
        <v>0</v>
      </c>
      <c r="AL48" s="166">
        <f t="array" ref="AL48">IFERROR(IF(ROW()-16&lt;NoRowsBudget, IF($J48="Profit Margin",SUM(AL$16:AL47)*ProfitMargin,IF($J48="VAT",SUM(AL$16:AL47)*VAT,IF(Budget_period="Monthly",SUMIFS(INDIRECT(AL$8),DetailBudgetWPs_Aleph,IF($J48 = "No Work Package", "", $J48),DetailBudgetCategory_Aleph,$I48),IF(Budget_period="Quarterly",SUMIFS(INDIRECT(AL$9),DetailBudgetWPs_Aleph,IF($J48 = "No Work Package", "", $J48),DetailBudgetCategory_Aleph,$I48),IF(Budget_period="Annually",SUMIFS(INDIRECT(AL$10),DetailBudgetWPs_Aleph,IF($J48 = "No Work Package", "", $J48),DetailBudgetCategory_Aleph,$I48),""))))) / AL$6 * AL$7, 0), 0)</f>
        <v>0</v>
      </c>
      <c r="AM48" s="166">
        <f t="array" ref="AM48">IFERROR(IF(ROW()-16&lt;NoRowsBudget, IF($J48="Profit Margin",SUM(AM$16:AM47)*ProfitMargin,IF($J48="VAT",SUM(AM$16:AM47)*VAT,IF(Budget_period="Monthly",SUMIFS(INDIRECT(AM$8),DetailBudgetWPs_Aleph,IF($J48 = "No Work Package", "", $J48),DetailBudgetCategory_Aleph,$I48),IF(Budget_period="Quarterly",SUMIFS(INDIRECT(AM$9),DetailBudgetWPs_Aleph,IF($J48 = "No Work Package", "", $J48),DetailBudgetCategory_Aleph,$I48),IF(Budget_period="Annually",SUMIFS(INDIRECT(AM$10),DetailBudgetWPs_Aleph,IF($J48 = "No Work Package", "", $J48),DetailBudgetCategory_Aleph,$I48),""))))) / AM$6 * AM$7, 0), 0)</f>
        <v>0</v>
      </c>
      <c r="AN48" s="166">
        <f t="array" ref="AN48">IFERROR(IF(ROW()-16&lt;NoRowsBudget, IF($J48="Profit Margin",SUM(AN$16:AN47)*ProfitMargin,IF($J48="VAT",SUM(AN$16:AN47)*VAT,IF(Budget_period="Monthly",SUMIFS(INDIRECT(AN$8),DetailBudgetWPs_Aleph,IF($J48 = "No Work Package", "", $J48),DetailBudgetCategory_Aleph,$I48),IF(Budget_period="Quarterly",SUMIFS(INDIRECT(AN$9),DetailBudgetWPs_Aleph,IF($J48 = "No Work Package", "", $J48),DetailBudgetCategory_Aleph,$I48),IF(Budget_period="Annually",SUMIFS(INDIRECT(AN$10),DetailBudgetWPs_Aleph,IF($J48 = "No Work Package", "", $J48),DetailBudgetCategory_Aleph,$I48),""))))) / AN$6 * AN$7, 0), 0)</f>
        <v>0</v>
      </c>
      <c r="AO48" s="166">
        <f t="array" ref="AO48">IFERROR(IF(ROW()-16&lt;NoRowsBudget, IF($J48="Profit Margin",SUM(AO$16:AO47)*ProfitMargin,IF($J48="VAT",SUM(AO$16:AO47)*VAT,IF(Budget_period="Monthly",SUMIFS(INDIRECT(AO$8),DetailBudgetWPs_Aleph,IF($J48 = "No Work Package", "", $J48),DetailBudgetCategory_Aleph,$I48),IF(Budget_period="Quarterly",SUMIFS(INDIRECT(AO$9),DetailBudgetWPs_Aleph,IF($J48 = "No Work Package", "", $J48),DetailBudgetCategory_Aleph,$I48),IF(Budget_period="Annually",SUMIFS(INDIRECT(AO$10),DetailBudgetWPs_Aleph,IF($J48 = "No Work Package", "", $J48),DetailBudgetCategory_Aleph,$I48),""))))) / AO$6 * AO$7, 0), 0)</f>
        <v>0</v>
      </c>
      <c r="AP48" s="166">
        <f t="array" ref="AP48">IFERROR(IF(ROW()-16&lt;NoRowsBudget, IF($J48="Profit Margin",SUM(AP$16:AP47)*ProfitMargin,IF($J48="VAT",SUM(AP$16:AP47)*VAT,IF(Budget_period="Monthly",SUMIFS(INDIRECT(AP$8),DetailBudgetWPs_Aleph,IF($J48 = "No Work Package", "", $J48),DetailBudgetCategory_Aleph,$I48),IF(Budget_period="Quarterly",SUMIFS(INDIRECT(AP$9),DetailBudgetWPs_Aleph,IF($J48 = "No Work Package", "", $J48),DetailBudgetCategory_Aleph,$I48),IF(Budget_period="Annually",SUMIFS(INDIRECT(AP$10),DetailBudgetWPs_Aleph,IF($J48 = "No Work Package", "", $J48),DetailBudgetCategory_Aleph,$I48),""))))) / AP$6 * AP$7, 0), 0)</f>
        <v>0</v>
      </c>
      <c r="AQ48" s="166">
        <f t="array" ref="AQ48">IFERROR(IF(ROW()-16&lt;NoRowsBudget, IF($J48="Profit Margin",SUM(AQ$16:AQ47)*ProfitMargin,IF($J48="VAT",SUM(AQ$16:AQ47)*VAT,IF(Budget_period="Monthly",SUMIFS(INDIRECT(AQ$8),DetailBudgetWPs_Aleph,IF($J48 = "No Work Package", "", $J48),DetailBudgetCategory_Aleph,$I48),IF(Budget_period="Quarterly",SUMIFS(INDIRECT(AQ$9),DetailBudgetWPs_Aleph,IF($J48 = "No Work Package", "", $J48),DetailBudgetCategory_Aleph,$I48),IF(Budget_period="Annually",SUMIFS(INDIRECT(AQ$10),DetailBudgetWPs_Aleph,IF($J48 = "No Work Package", "", $J48),DetailBudgetCategory_Aleph,$I48),""))))) / AQ$6 * AQ$7, 0), 0)</f>
        <v>0</v>
      </c>
      <c r="AR48" s="166">
        <f t="array" ref="AR48">IFERROR(IF(ROW()-16&lt;NoRowsBudget, IF($J48="Profit Margin",SUM(AR$16:AR47)*ProfitMargin,IF($J48="VAT",SUM(AR$16:AR47)*VAT,IF(Budget_period="Monthly",SUMIFS(INDIRECT(AR$8),DetailBudgetWPs_Aleph,IF($J48 = "No Work Package", "", $J48),DetailBudgetCategory_Aleph,$I48),IF(Budget_period="Quarterly",SUMIFS(INDIRECT(AR$9),DetailBudgetWPs_Aleph,IF($J48 = "No Work Package", "", $J48),DetailBudgetCategory_Aleph,$I48),IF(Budget_period="Annually",SUMIFS(INDIRECT(AR$10),DetailBudgetWPs_Aleph,IF($J48 = "No Work Package", "", $J48),DetailBudgetCategory_Aleph,$I48),""))))) / AR$6 * AR$7, 0), 0)</f>
        <v>0</v>
      </c>
      <c r="AS48" s="166">
        <f t="array" ref="AS48">IFERROR(IF(ROW()-16&lt;NoRowsBudget, IF($J48="Profit Margin",SUM(AS$16:AS47)*ProfitMargin,IF($J48="VAT",SUM(AS$16:AS47)*VAT,IF(Budget_period="Monthly",SUMIFS(INDIRECT(AS$8),DetailBudgetWPs_Aleph,IF($J48 = "No Work Package", "", $J48),DetailBudgetCategory_Aleph,$I48),IF(Budget_period="Quarterly",SUMIFS(INDIRECT(AS$9),DetailBudgetWPs_Aleph,IF($J48 = "No Work Package", "", $J48),DetailBudgetCategory_Aleph,$I48),IF(Budget_period="Annually",SUMIFS(INDIRECT(AS$10),DetailBudgetWPs_Aleph,IF($J48 = "No Work Package", "", $J48),DetailBudgetCategory_Aleph,$I48),""))))) / AS$6 * AS$7, 0), 0)</f>
        <v>0</v>
      </c>
      <c r="AT48" s="166">
        <f t="array" ref="AT48">IFERROR(IF(ROW()-16&lt;NoRowsBudget, IF($J48="Profit Margin",SUM(AT$16:AT47)*ProfitMargin,IF($J48="VAT",SUM(AT$16:AT47)*VAT,IF(Budget_period="Monthly",SUMIFS(INDIRECT(AT$8),DetailBudgetWPs_Aleph,IF($J48 = "No Work Package", "", $J48),DetailBudgetCategory_Aleph,$I48),IF(Budget_period="Quarterly",SUMIFS(INDIRECT(AT$9),DetailBudgetWPs_Aleph,IF($J48 = "No Work Package", "", $J48),DetailBudgetCategory_Aleph,$I48),IF(Budget_period="Annually",SUMIFS(INDIRECT(AT$10),DetailBudgetWPs_Aleph,IF($J48 = "No Work Package", "", $J48),DetailBudgetCategory_Aleph,$I48),""))))) / AT$6 * AT$7, 0), 0)</f>
        <v>0</v>
      </c>
      <c r="AU48" s="166">
        <f t="array" ref="AU48">IFERROR(IF(ROW()-16&lt;NoRowsBudget, IF($J48="Profit Margin",SUM(AU$16:AU47)*ProfitMargin,IF($J48="VAT",SUM(AU$16:AU47)*VAT,IF(Budget_period="Monthly",SUMIFS(INDIRECT(AU$8),DetailBudgetWPs_Aleph,IF($J48 = "No Work Package", "", $J48),DetailBudgetCategory_Aleph,$I48),IF(Budget_period="Quarterly",SUMIFS(INDIRECT(AU$9),DetailBudgetWPs_Aleph,IF($J48 = "No Work Package", "", $J48),DetailBudgetCategory_Aleph,$I48),IF(Budget_period="Annually",SUMIFS(INDIRECT(AU$10),DetailBudgetWPs_Aleph,IF($J48 = "No Work Package", "", $J48),DetailBudgetCategory_Aleph,$I48),""))))) / AU$6 * AU$7, 0), 0)</f>
        <v>0</v>
      </c>
      <c r="AV48" s="166">
        <f t="array" ref="AV48">IFERROR(IF(ROW()-16&lt;NoRowsBudget, IF($J48="Profit Margin",SUM(AV$16:AV47)*ProfitMargin,IF($J48="VAT",SUM(AV$16:AV47)*VAT,IF(Budget_period="Monthly",SUMIFS(INDIRECT(AV$8),DetailBudgetWPs_Aleph,IF($J48 = "No Work Package", "", $J48),DetailBudgetCategory_Aleph,$I48),IF(Budget_period="Quarterly",SUMIFS(INDIRECT(AV$9),DetailBudgetWPs_Aleph,IF($J48 = "No Work Package", "", $J48),DetailBudgetCategory_Aleph,$I48),IF(Budget_period="Annually",SUMIFS(INDIRECT(AV$10),DetailBudgetWPs_Aleph,IF($J48 = "No Work Package", "", $J48),DetailBudgetCategory_Aleph,$I48),""))))) / AV$6 * AV$7, 0), 0)</f>
        <v>0</v>
      </c>
      <c r="AW48" s="166">
        <f t="array" ref="AW48">IFERROR(IF(ROW()-16&lt;NoRowsBudget, IF($J48="Profit Margin",SUM(AW$16:AW47)*ProfitMargin,IF($J48="VAT",SUM(AW$16:AW47)*VAT,IF(Budget_period="Monthly",SUMIFS(INDIRECT(AW$8),DetailBudgetWPs_Aleph,IF($J48 = "No Work Package", "", $J48),DetailBudgetCategory_Aleph,$I48),IF(Budget_period="Quarterly",SUMIFS(INDIRECT(AW$9),DetailBudgetWPs_Aleph,IF($J48 = "No Work Package", "", $J48),DetailBudgetCategory_Aleph,$I48),IF(Budget_period="Annually",SUMIFS(INDIRECT(AW$10),DetailBudgetWPs_Aleph,IF($J48 = "No Work Package", "", $J48),DetailBudgetCategory_Aleph,$I48),""))))) / AW$6 * AW$7, 0), 0)</f>
        <v>0</v>
      </c>
      <c r="AX48" s="166">
        <f t="array" ref="AX48">IFERROR(IF(ROW()-16&lt;NoRowsBudget, IF($J48="Profit Margin",SUM(AX$16:AX47)*ProfitMargin,IF($J48="VAT",SUM(AX$16:AX47)*VAT,IF(Budget_period="Monthly",SUMIFS(INDIRECT(AX$8),DetailBudgetWPs_Aleph,IF($J48 = "No Work Package", "", $J48),DetailBudgetCategory_Aleph,$I48),IF(Budget_period="Quarterly",SUMIFS(INDIRECT(AX$9),DetailBudgetWPs_Aleph,IF($J48 = "No Work Package", "", $J48),DetailBudgetCategory_Aleph,$I48),IF(Budget_period="Annually",SUMIFS(INDIRECT(AX$10),DetailBudgetWPs_Aleph,IF($J48 = "No Work Package", "", $J48),DetailBudgetCategory_Aleph,$I48),""))))) / AX$6 * AX$7, 0), 0)</f>
        <v>0</v>
      </c>
      <c r="AY48" s="166">
        <f t="array" ref="AY48">IFERROR(IF(ROW()-16&lt;NoRowsBudget, IF($J48="Profit Margin",SUM(AY$16:AY47)*ProfitMargin,IF($J48="VAT",SUM(AY$16:AY47)*VAT,IF(Budget_period="Monthly",SUMIFS(INDIRECT(AY$8),DetailBudgetWPs_Aleph,IF($J48 = "No Work Package", "", $J48),DetailBudgetCategory_Aleph,$I48),IF(Budget_period="Quarterly",SUMIFS(INDIRECT(AY$9),DetailBudgetWPs_Aleph,IF($J48 = "No Work Package", "", $J48),DetailBudgetCategory_Aleph,$I48),IF(Budget_period="Annually",SUMIFS(INDIRECT(AY$10),DetailBudgetWPs_Aleph,IF($J48 = "No Work Package", "", $J48),DetailBudgetCategory_Aleph,$I48),""))))) / AY$6 * AY$7, 0), 0)</f>
        <v>0</v>
      </c>
      <c r="AZ48" s="166">
        <f t="array" ref="AZ48">IFERROR(IF(ROW()-16&lt;NoRowsBudget, IF($J48="Profit Margin",SUM(AZ$16:AZ47)*ProfitMargin,IF($J48="VAT",SUM(AZ$16:AZ47)*VAT,IF(Budget_period="Monthly",SUMIFS(INDIRECT(AZ$8),DetailBudgetWPs_Aleph,IF($J48 = "No Work Package", "", $J48),DetailBudgetCategory_Aleph,$I48),IF(Budget_period="Quarterly",SUMIFS(INDIRECT(AZ$9),DetailBudgetWPs_Aleph,IF($J48 = "No Work Package", "", $J48),DetailBudgetCategory_Aleph,$I48),IF(Budget_period="Annually",SUMIFS(INDIRECT(AZ$10),DetailBudgetWPs_Aleph,IF($J48 = "No Work Package", "", $J48),DetailBudgetCategory_Aleph,$I48),""))))) / AZ$6 * AZ$7, 0), 0)</f>
        <v>0</v>
      </c>
      <c r="BA48" s="166">
        <f t="array" ref="BA48">IFERROR(IF(ROW()-16&lt;NoRowsBudget, IF($J48="Profit Margin",SUM(BA$16:BA47)*ProfitMargin,IF($J48="VAT",SUM(BA$16:BA47)*VAT,IF(Budget_period="Monthly",SUMIFS(INDIRECT(BA$8),DetailBudgetWPs_Aleph,IF($J48 = "No Work Package", "", $J48),DetailBudgetCategory_Aleph,$I48),IF(Budget_period="Quarterly",SUMIFS(INDIRECT(BA$9),DetailBudgetWPs_Aleph,IF($J48 = "No Work Package", "", $J48),DetailBudgetCategory_Aleph,$I48),IF(Budget_period="Annually",SUMIFS(INDIRECT(BA$10),DetailBudgetWPs_Aleph,IF($J48 = "No Work Package", "", $J48),DetailBudgetCategory_Aleph,$I48),""))))) / BA$6 * BA$7, 0), 0)</f>
        <v>0</v>
      </c>
      <c r="BB48" s="166">
        <f t="array" ref="BB48">IFERROR(IF(ROW()-16&lt;NoRowsBudget, IF($J48="Profit Margin",SUM(BB$16:BB47)*ProfitMargin,IF($J48="VAT",SUM(BB$16:BB47)*VAT,IF(Budget_period="Monthly",SUMIFS(INDIRECT(BB$8),DetailBudgetWPs_Aleph,IF($J48 = "No Work Package", "", $J48),DetailBudgetCategory_Aleph,$I48),IF(Budget_period="Quarterly",SUMIFS(INDIRECT(BB$9),DetailBudgetWPs_Aleph,IF($J48 = "No Work Package", "", $J48),DetailBudgetCategory_Aleph,$I48),IF(Budget_period="Annually",SUMIFS(INDIRECT(BB$10),DetailBudgetWPs_Aleph,IF($J48 = "No Work Package", "", $J48),DetailBudgetCategory_Aleph,$I48),""))))) / BB$6 * BB$7, 0), 0)</f>
        <v>0</v>
      </c>
      <c r="BC48" s="166">
        <f t="array" ref="BC48">IFERROR(IF(ROW()-16&lt;NoRowsBudget, IF($J48="Profit Margin",SUM(BC$16:BC47)*ProfitMargin,IF($J48="VAT",SUM(BC$16:BC47)*VAT,IF(Budget_period="Monthly",SUMIFS(INDIRECT(BC$8),DetailBudgetWPs_Aleph,IF($J48 = "No Work Package", "", $J48),DetailBudgetCategory_Aleph,$I48),IF(Budget_period="Quarterly",SUMIFS(INDIRECT(BC$9),DetailBudgetWPs_Aleph,IF($J48 = "No Work Package", "", $J48),DetailBudgetCategory_Aleph,$I48),IF(Budget_period="Annually",SUMIFS(INDIRECT(BC$10),DetailBudgetWPs_Aleph,IF($J48 = "No Work Package", "", $J48),DetailBudgetCategory_Aleph,$I48),""))))) / BC$6 * BC$7, 0), 0)</f>
        <v>0</v>
      </c>
      <c r="BD48" s="166">
        <f t="array" ref="BD48">IFERROR(IF(ROW()-16&lt;NoRowsBudget, IF($J48="Profit Margin",SUM(BD$16:BD47)*ProfitMargin,IF($J48="VAT",SUM(BD$16:BD47)*VAT,IF(Budget_period="Monthly",SUMIFS(INDIRECT(BD$8),DetailBudgetWPs_Aleph,IF($J48 = "No Work Package", "", $J48),DetailBudgetCategory_Aleph,$I48),IF(Budget_period="Quarterly",SUMIFS(INDIRECT(BD$9),DetailBudgetWPs_Aleph,IF($J48 = "No Work Package", "", $J48),DetailBudgetCategory_Aleph,$I48),IF(Budget_period="Annually",SUMIFS(INDIRECT(BD$10),DetailBudgetWPs_Aleph,IF($J48 = "No Work Package", "", $J48),DetailBudgetCategory_Aleph,$I48),""))))) / BD$6 * BD$7, 0), 0)</f>
        <v>0</v>
      </c>
      <c r="BE48" s="166">
        <f t="array" ref="BE48">IFERROR(IF(ROW()-16&lt;NoRowsBudget, IF($J48="Profit Margin",SUM(BE$16:BE47)*ProfitMargin,IF($J48="VAT",SUM(BE$16:BE47)*VAT,IF(Budget_period="Monthly",SUMIFS(INDIRECT(BE$8),DetailBudgetWPs_Aleph,IF($J48 = "No Work Package", "", $J48),DetailBudgetCategory_Aleph,$I48),IF(Budget_period="Quarterly",SUMIFS(INDIRECT(BE$9),DetailBudgetWPs_Aleph,IF($J48 = "No Work Package", "", $J48),DetailBudgetCategory_Aleph,$I48),IF(Budget_period="Annually",SUMIFS(INDIRECT(BE$10),DetailBudgetWPs_Aleph,IF($J48 = "No Work Package", "", $J48),DetailBudgetCategory_Aleph,$I48),""))))) / BE$6 * BE$7, 0), 0)</f>
        <v>0</v>
      </c>
      <c r="BF48" s="166">
        <f t="array" ref="BF48">IFERROR(IF(ROW()-16&lt;NoRowsBudget, IF($J48="Profit Margin",SUM(BF$16:BF47)*ProfitMargin,IF($J48="VAT",SUM(BF$16:BF47)*VAT,IF(Budget_period="Monthly",SUMIFS(INDIRECT(BF$8),DetailBudgetWPs_Aleph,IF($J48 = "No Work Package", "", $J48),DetailBudgetCategory_Aleph,$I48),IF(Budget_period="Quarterly",SUMIFS(INDIRECT(BF$9),DetailBudgetWPs_Aleph,IF($J48 = "No Work Package", "", $J48),DetailBudgetCategory_Aleph,$I48),IF(Budget_period="Annually",SUMIFS(INDIRECT(BF$10),DetailBudgetWPs_Aleph,IF($J48 = "No Work Package", "", $J48),DetailBudgetCategory_Aleph,$I48),""))))) / BF$6 * BF$7, 0), 0)</f>
        <v>0</v>
      </c>
      <c r="BG48" s="166">
        <f t="array" ref="BG48">IFERROR(IF(ROW()-16&lt;NoRowsBudget, IF($J48="Profit Margin",SUM(BG$16:BG47)*ProfitMargin,IF($J48="VAT",SUM(BG$16:BG47)*VAT,IF(Budget_period="Monthly",SUMIFS(INDIRECT(BG$8),DetailBudgetWPs_Aleph,IF($J48 = "No Work Package", "", $J48),DetailBudgetCategory_Aleph,$I48),IF(Budget_period="Quarterly",SUMIFS(INDIRECT(BG$9),DetailBudgetWPs_Aleph,IF($J48 = "No Work Package", "", $J48),DetailBudgetCategory_Aleph,$I48),IF(Budget_period="Annually",SUMIFS(INDIRECT(BG$10),DetailBudgetWPs_Aleph,IF($J48 = "No Work Package", "", $J48),DetailBudgetCategory_Aleph,$I48),""))))) / BG$6 * BG$7, 0), 0)</f>
        <v>0</v>
      </c>
      <c r="BH48" s="166">
        <f t="array" ref="BH48">IFERROR(IF(ROW()-16&lt;NoRowsBudget, IF($J48="Profit Margin",SUM(BH$16:BH47)*ProfitMargin,IF($J48="VAT",SUM(BH$16:BH47)*VAT,IF(Budget_period="Monthly",SUMIFS(INDIRECT(BH$8),DetailBudgetWPs_Aleph,IF($J48 = "No Work Package", "", $J48),DetailBudgetCategory_Aleph,$I48),IF(Budget_period="Quarterly",SUMIFS(INDIRECT(BH$9),DetailBudgetWPs_Aleph,IF($J48 = "No Work Package", "", $J48),DetailBudgetCategory_Aleph,$I48),IF(Budget_period="Annually",SUMIFS(INDIRECT(BH$10),DetailBudgetWPs_Aleph,IF($J48 = "No Work Package", "", $J48),DetailBudgetCategory_Aleph,$I48),""))))) / BH$6 * BH$7, 0), 0)</f>
        <v>0</v>
      </c>
      <c r="BI48" s="166">
        <f t="array" ref="BI48">IFERROR(IF(ROW()-16&lt;NoRowsBudget, IF($J48="Profit Margin",SUM(BI$16:BI47)*ProfitMargin,IF($J48="VAT",SUM(BI$16:BI47)*VAT,IF(Budget_period="Monthly",SUMIFS(INDIRECT(BI$8),DetailBudgetWPs_Aleph,IF($J48 = "No Work Package", "", $J48),DetailBudgetCategory_Aleph,$I48),IF(Budget_period="Quarterly",SUMIFS(INDIRECT(BI$9),DetailBudgetWPs_Aleph,IF($J48 = "No Work Package", "", $J48),DetailBudgetCategory_Aleph,$I48),IF(Budget_period="Annually",SUMIFS(INDIRECT(BI$10),DetailBudgetWPs_Aleph,IF($J48 = "No Work Package", "", $J48),DetailBudgetCategory_Aleph,$I48),""))))) / BI$6 * BI$7, 0), 0)</f>
        <v>0</v>
      </c>
      <c r="BJ48" s="166">
        <f t="array" ref="BJ48">IFERROR(IF(ROW()-16&lt;NoRowsBudget, IF($J48="Profit Margin",SUM(BJ$16:BJ47)*ProfitMargin,IF($J48="VAT",SUM(BJ$16:BJ47)*VAT,IF(Budget_period="Monthly",SUMIFS(INDIRECT(BJ$8),DetailBudgetWPs_Aleph,IF($J48 = "No Work Package", "", $J48),DetailBudgetCategory_Aleph,$I48),IF(Budget_period="Quarterly",SUMIFS(INDIRECT(BJ$9),DetailBudgetWPs_Aleph,IF($J48 = "No Work Package", "", $J48),DetailBudgetCategory_Aleph,$I48),IF(Budget_period="Annually",SUMIFS(INDIRECT(BJ$10),DetailBudgetWPs_Aleph,IF($J48 = "No Work Package", "", $J48),DetailBudgetCategory_Aleph,$I48),""))))) / BJ$6 * BJ$7, 0), 0)</f>
        <v>0</v>
      </c>
      <c r="BK48" s="166">
        <f t="array" ref="BK48">IFERROR(IF(ROW()-16&lt;NoRowsBudget, IF($J48="Profit Margin",SUM(BK$16:BK47)*ProfitMargin,IF($J48="VAT",SUM(BK$16:BK47)*VAT,IF(Budget_period="Monthly",SUMIFS(INDIRECT(BK$8),DetailBudgetWPs_Aleph,IF($J48 = "No Work Package", "", $J48),DetailBudgetCategory_Aleph,$I48),IF(Budget_period="Quarterly",SUMIFS(INDIRECT(BK$9),DetailBudgetWPs_Aleph,IF($J48 = "No Work Package", "", $J48),DetailBudgetCategory_Aleph,$I48),IF(Budget_period="Annually",SUMIFS(INDIRECT(BK$10),DetailBudgetWPs_Aleph,IF($J48 = "No Work Package", "", $J48),DetailBudgetCategory_Aleph,$I48),""))))) / BK$6 * BK$7, 0), 0)</f>
        <v>0</v>
      </c>
      <c r="BL48" s="166">
        <f t="array" ref="BL48">IFERROR(IF(ROW()-16&lt;NoRowsBudget, IF($J48="Profit Margin",SUM(BL$16:BL47)*ProfitMargin,IF($J48="VAT",SUM(BL$16:BL47)*VAT,IF(Budget_period="Monthly",SUMIFS(INDIRECT(BL$8),DetailBudgetWPs_Aleph,IF($J48 = "No Work Package", "", $J48),DetailBudgetCategory_Aleph,$I48),IF(Budget_period="Quarterly",SUMIFS(INDIRECT(BL$9),DetailBudgetWPs_Aleph,IF($J48 = "No Work Package", "", $J48),DetailBudgetCategory_Aleph,$I48),IF(Budget_period="Annually",SUMIFS(INDIRECT(BL$10),DetailBudgetWPs_Aleph,IF($J48 = "No Work Package", "", $J48),DetailBudgetCategory_Aleph,$I48),""))))) / BL$6 * BL$7, 0), 0)</f>
        <v>0</v>
      </c>
      <c r="BM48" s="166">
        <f t="array" ref="BM48">IFERROR(IF(ROW()-16&lt;NoRowsBudget, IF($J48="Profit Margin",SUM(BM$16:BM47)*ProfitMargin,IF($J48="VAT",SUM(BM$16:BM47)*VAT,IF(Budget_period="Monthly",SUMIFS(INDIRECT(BM$8),DetailBudgetWPs_Aleph,IF($J48 = "No Work Package", "", $J48),DetailBudgetCategory_Aleph,$I48),IF(Budget_period="Quarterly",SUMIFS(INDIRECT(BM$9),DetailBudgetWPs_Aleph,IF($J48 = "No Work Package", "", $J48),DetailBudgetCategory_Aleph,$I48),IF(Budget_period="Annually",SUMIFS(INDIRECT(BM$10),DetailBudgetWPs_Aleph,IF($J48 = "No Work Package", "", $J48),DetailBudgetCategory_Aleph,$I48),""))))) / BM$6 * BM$7, 0), 0)</f>
        <v>0</v>
      </c>
      <c r="BN48" s="166">
        <f t="array" ref="BN48">IFERROR(IF(ROW()-16&lt;NoRowsBudget, IF($J48="Profit Margin",SUM(BN$16:BN47)*ProfitMargin,IF($J48="VAT",SUM(BN$16:BN47)*VAT,IF(Budget_period="Monthly",SUMIFS(INDIRECT(BN$8),DetailBudgetWPs_Aleph,IF($J48 = "No Work Package", "", $J48),DetailBudgetCategory_Aleph,$I48),IF(Budget_period="Quarterly",SUMIFS(INDIRECT(BN$9),DetailBudgetWPs_Aleph,IF($J48 = "No Work Package", "", $J48),DetailBudgetCategory_Aleph,$I48),IF(Budget_period="Annually",SUMIFS(INDIRECT(BN$10),DetailBudgetWPs_Aleph,IF($J48 = "No Work Package", "", $J48),DetailBudgetCategory_Aleph,$I48),""))))) / BN$6 * BN$7, 0), 0)</f>
        <v>0</v>
      </c>
      <c r="BO48" s="166">
        <f t="array" ref="BO48">IFERROR(IF(ROW()-16&lt;NoRowsBudget, IF($J48="Profit Margin",SUM(BO$16:BO47)*ProfitMargin,IF($J48="VAT",SUM(BO$16:BO47)*VAT,IF(Budget_period="Monthly",SUMIFS(INDIRECT(BO$8),DetailBudgetWPs_Aleph,IF($J48 = "No Work Package", "", $J48),DetailBudgetCategory_Aleph,$I48),IF(Budget_period="Quarterly",SUMIFS(INDIRECT(BO$9),DetailBudgetWPs_Aleph,IF($J48 = "No Work Package", "", $J48),DetailBudgetCategory_Aleph,$I48),IF(Budget_period="Annually",SUMIFS(INDIRECT(BO$10),DetailBudgetWPs_Aleph,IF($J48 = "No Work Package", "", $J48),DetailBudgetCategory_Aleph,$I48),""))))) / BO$6 * BO$7, 0), 0)</f>
        <v>0</v>
      </c>
      <c r="BP48" s="166">
        <f t="array" ref="BP48">IFERROR(IF(ROW()-16&lt;NoRowsBudget, IF($J48="Profit Margin",SUM(BP$16:BP47)*ProfitMargin,IF($J48="VAT",SUM(BP$16:BP47)*VAT,IF(Budget_period="Monthly",SUMIFS(INDIRECT(BP$8),DetailBudgetWPs_Aleph,IF($J48 = "No Work Package", "", $J48),DetailBudgetCategory_Aleph,$I48),IF(Budget_period="Quarterly",SUMIFS(INDIRECT(BP$9),DetailBudgetWPs_Aleph,IF($J48 = "No Work Package", "", $J48),DetailBudgetCategory_Aleph,$I48),IF(Budget_period="Annually",SUMIFS(INDIRECT(BP$10),DetailBudgetWPs_Aleph,IF($J48 = "No Work Package", "", $J48),DetailBudgetCategory_Aleph,$I48),""))))) / BP$6 * BP$7, 0), 0)</f>
        <v>0</v>
      </c>
      <c r="BQ48" s="166">
        <f t="array" ref="BQ48">IFERROR(IF(ROW()-16&lt;NoRowsBudget, IF($J48="Profit Margin",SUM(BQ$16:BQ47)*ProfitMargin,IF($J48="VAT",SUM(BQ$16:BQ47)*VAT,IF(Budget_period="Monthly",SUMIFS(INDIRECT(BQ$8),DetailBudgetWPs_Aleph,IF($J48 = "No Work Package", "", $J48),DetailBudgetCategory_Aleph,$I48),IF(Budget_period="Quarterly",SUMIFS(INDIRECT(BQ$9),DetailBudgetWPs_Aleph,IF($J48 = "No Work Package", "", $J48),DetailBudgetCategory_Aleph,$I48),IF(Budget_period="Annually",SUMIFS(INDIRECT(BQ$10),DetailBudgetWPs_Aleph,IF($J48 = "No Work Package", "", $J48),DetailBudgetCategory_Aleph,$I48),""))))) / BQ$6 * BQ$7, 0), 0)</f>
        <v>0</v>
      </c>
      <c r="BR48" s="166">
        <f t="array" ref="BR48">IFERROR(IF(ROW()-16&lt;NoRowsBudget, IF($J48="Profit Margin",SUM(BR$16:BR47)*ProfitMargin,IF($J48="VAT",SUM(BR$16:BR47)*VAT,IF(Budget_period="Monthly",SUMIFS(INDIRECT(BR$8),DetailBudgetWPs_Aleph,IF($J48 = "No Work Package", "", $J48),DetailBudgetCategory_Aleph,$I48),IF(Budget_period="Quarterly",SUMIFS(INDIRECT(BR$9),DetailBudgetWPs_Aleph,IF($J48 = "No Work Package", "", $J48),DetailBudgetCategory_Aleph,$I48),IF(Budget_period="Annually",SUMIFS(INDIRECT(BR$10),DetailBudgetWPs_Aleph,IF($J48 = "No Work Package", "", $J48),DetailBudgetCategory_Aleph,$I48),""))))) / BR$6 * BR$7, 0), 0)</f>
        <v>0</v>
      </c>
      <c r="BS48" s="166">
        <f t="array" ref="BS48">IFERROR(IF(ROW()-16&lt;NoRowsBudget, IF($J48="Profit Margin",SUM(BS$16:BS47)*ProfitMargin,IF($J48="VAT",SUM(BS$16:BS47)*VAT,IF(Budget_period="Monthly",SUMIFS(INDIRECT(BS$8),DetailBudgetWPs_Aleph,IF($J48 = "No Work Package", "", $J48),DetailBudgetCategory_Aleph,$I48),IF(Budget_period="Quarterly",SUMIFS(INDIRECT(BS$9),DetailBudgetWPs_Aleph,IF($J48 = "No Work Package", "", $J48),DetailBudgetCategory_Aleph,$I48),IF(Budget_period="Annually",SUMIFS(INDIRECT(BS$10),DetailBudgetWPs_Aleph,IF($J48 = "No Work Package", "", $J48),DetailBudgetCategory_Aleph,$I48),""))))) / BS$6 * BS$7, 0), 0)</f>
        <v>0</v>
      </c>
    </row>
    <row r="49" ht="15.75" customHeight="1">
      <c r="A49" s="114"/>
      <c r="B49" s="15" t="str">
        <f>IF(ROW()-16&lt;NoRowsBudget,OrgName,"")</f>
        <v/>
      </c>
      <c r="C49" s="15" t="str">
        <f>IF(ROW()-16&lt;NoRowsBudget,ProjectName,"")</f>
        <v/>
      </c>
      <c r="D49" s="15" t="str">
        <f>IF(ROW()-16&lt;NoRowsBudget,ProjectRef,"")</f>
        <v/>
      </c>
      <c r="E49" s="15" t="str">
        <f>IF(ROW()-16&lt;NoRowsBudget,ApplicationID,"")</f>
        <v/>
      </c>
      <c r="F49" s="15" t="str">
        <f>IF(ROW()-16&lt;NoRowsBudget,Version,"")</f>
        <v/>
      </c>
      <c r="G49" s="164" t="str">
        <f>IF(ROW()-16&lt;NoRowsBudget,StartDate,"")</f>
        <v/>
      </c>
      <c r="H49" s="164" t="str">
        <f>IF(ROW()-16&lt;NoRowsBudget,EndDate,"")</f>
        <v/>
      </c>
      <c r="I49" s="15" t="str">
        <f t="array" ref="I49">IF(ROW()-16&lt;(NoRowsBudget-3),INDEX(CostCategories,CEILING((ROW()-15)/NoWPs,1)),IF(ROW()-16=NoRowsBudget-3,"Overheads",IF(ROW()-16=NoRowsBudget-2,"Profit Margin",IF(ROW()-16=NoRowsBudget-1,"VAT",""))))</f>
        <v/>
      </c>
      <c r="J49" s="15" t="str">
        <f t="array" ref="J49">IF(ROW()-16&lt;NoRowsBudget-3,INDEX(WPUnique,,MOD(ROW()-16,NoWPs)+1),IF(ROW()-16=NoRowsBudget-3,"Overheads",IF(ROW()-16=NoRowsBudget-2,"Profit Margin",IF(ROW()-16=NoRowsBudget-1,"VAT",""))))</f>
        <v/>
      </c>
      <c r="K49" s="172" t="str">
        <f>IFERROR(IF(OR($J49="Indirect Cost",$J49="VAT",$J49="Profit Margin"),"",VLOOKUP(J49,'1. Basic Info'!$B$40:$C$52,2,FALSE)),BudgetExport!J49)</f>
        <v/>
      </c>
      <c r="L49" s="166">
        <f t="array" ref="L49">IFERROR(IF(ROW()-16&lt;NoRowsBudget, IF($J49="Profit Margin",SUM(L$16:L48)*ProfitMargin,IF($J49="VAT",SUM(L$16:L48)*VAT,IF(Budget_period="Monthly",SUMIFS(INDIRECT(L$8),DetailBudgetWPs_Aleph,IF($J49 = "No Work Package", "", $J49),DetailBudgetCategory_Aleph,$I49),IF(Budget_period="Quarterly",SUMIFS(INDIRECT(L$9),DetailBudgetWPs_Aleph,IF($J49 = "No Work Package", "", $J49),DetailBudgetCategory_Aleph,$I49),IF(Budget_period="Annually",SUMIFS(INDIRECT(L$10),DetailBudgetWPs_Aleph,IF($J49 = "No Work Package", "", $J49),DetailBudgetCategory_Aleph,$I49),""))))) / L$6 * L$7, 0), 0)</f>
        <v>0</v>
      </c>
      <c r="M49" s="166">
        <f t="array" ref="M49">IFERROR(IF(ROW()-16&lt;NoRowsBudget, IF($J49="Profit Margin",SUM(M$16:M48)*ProfitMargin,IF($J49="VAT",SUM(M$16:M48)*VAT,IF(Budget_period="Monthly",SUMIFS(INDIRECT(M$8),DetailBudgetWPs_Aleph,IF($J49 = "No Work Package", "", $J49),DetailBudgetCategory_Aleph,$I49),IF(Budget_period="Quarterly",SUMIFS(INDIRECT(M$9),DetailBudgetWPs_Aleph,IF($J49 = "No Work Package", "", $J49),DetailBudgetCategory_Aleph,$I49),IF(Budget_period="Annually",SUMIFS(INDIRECT(M$10),DetailBudgetWPs_Aleph,IF($J49 = "No Work Package", "", $J49),DetailBudgetCategory_Aleph,$I49),""))))) / M$6 * M$7, 0), 0)</f>
        <v>0</v>
      </c>
      <c r="N49" s="166">
        <f t="array" ref="N49">IFERROR(IF(ROW()-16&lt;NoRowsBudget, IF($J49="Profit Margin",SUM(N$16:N48)*ProfitMargin,IF($J49="VAT",SUM(N$16:N48)*VAT,IF(Budget_period="Monthly",SUMIFS(INDIRECT(N$8),DetailBudgetWPs_Aleph,IF($J49 = "No Work Package", "", $J49),DetailBudgetCategory_Aleph,$I49),IF(Budget_period="Quarterly",SUMIFS(INDIRECT(N$9),DetailBudgetWPs_Aleph,IF($J49 = "No Work Package", "", $J49),DetailBudgetCategory_Aleph,$I49),IF(Budget_period="Annually",SUMIFS(INDIRECT(N$10),DetailBudgetWPs_Aleph,IF($J49 = "No Work Package", "", $J49),DetailBudgetCategory_Aleph,$I49),""))))) / N$6 * N$7, 0), 0)</f>
        <v>0</v>
      </c>
      <c r="O49" s="166">
        <f t="array" ref="O49">IFERROR(IF(ROW()-16&lt;NoRowsBudget, IF($J49="Profit Margin",SUM(O$16:O48)*ProfitMargin,IF($J49="VAT",SUM(O$16:O48)*VAT,IF(Budget_period="Monthly",SUMIFS(INDIRECT(O$8),DetailBudgetWPs_Aleph,IF($J49 = "No Work Package", "", $J49),DetailBudgetCategory_Aleph,$I49),IF(Budget_period="Quarterly",SUMIFS(INDIRECT(O$9),DetailBudgetWPs_Aleph,IF($J49 = "No Work Package", "", $J49),DetailBudgetCategory_Aleph,$I49),IF(Budget_period="Annually",SUMIFS(INDIRECT(O$10),DetailBudgetWPs_Aleph,IF($J49 = "No Work Package", "", $J49),DetailBudgetCategory_Aleph,$I49),""))))) / O$6 * O$7, 0), 0)</f>
        <v>0</v>
      </c>
      <c r="P49" s="166">
        <f t="array" ref="P49">IFERROR(IF(ROW()-16&lt;NoRowsBudget, IF($J49="Profit Margin",SUM(P$16:P48)*ProfitMargin,IF($J49="VAT",SUM(P$16:P48)*VAT,IF(Budget_period="Monthly",SUMIFS(INDIRECT(P$8),DetailBudgetWPs_Aleph,IF($J49 = "No Work Package", "", $J49),DetailBudgetCategory_Aleph,$I49),IF(Budget_period="Quarterly",SUMIFS(INDIRECT(P$9),DetailBudgetWPs_Aleph,IF($J49 = "No Work Package", "", $J49),DetailBudgetCategory_Aleph,$I49),IF(Budget_period="Annually",SUMIFS(INDIRECT(P$10),DetailBudgetWPs_Aleph,IF($J49 = "No Work Package", "", $J49),DetailBudgetCategory_Aleph,$I49),""))))) / P$6 * P$7, 0), 0)</f>
        <v>0</v>
      </c>
      <c r="Q49" s="166">
        <f t="array" ref="Q49">IFERROR(IF(ROW()-16&lt;NoRowsBudget, IF($J49="Profit Margin",SUM(Q$16:Q48)*ProfitMargin,IF($J49="VAT",SUM(Q$16:Q48)*VAT,IF(Budget_period="Monthly",SUMIFS(INDIRECT(Q$8),DetailBudgetWPs_Aleph,IF($J49 = "No Work Package", "", $J49),DetailBudgetCategory_Aleph,$I49),IF(Budget_period="Quarterly",SUMIFS(INDIRECT(Q$9),DetailBudgetWPs_Aleph,IF($J49 = "No Work Package", "", $J49),DetailBudgetCategory_Aleph,$I49),IF(Budget_period="Annually",SUMIFS(INDIRECT(Q$10),DetailBudgetWPs_Aleph,IF($J49 = "No Work Package", "", $J49),DetailBudgetCategory_Aleph,$I49),""))))) / Q$6 * Q$7, 0), 0)</f>
        <v>0</v>
      </c>
      <c r="R49" s="166">
        <f t="array" ref="R49">IFERROR(IF(ROW()-16&lt;NoRowsBudget, IF($J49="Profit Margin",SUM(R$16:R48)*ProfitMargin,IF($J49="VAT",SUM(R$16:R48)*VAT,IF(Budget_period="Monthly",SUMIFS(INDIRECT(R$8),DetailBudgetWPs_Aleph,IF($J49 = "No Work Package", "", $J49),DetailBudgetCategory_Aleph,$I49),IF(Budget_period="Quarterly",SUMIFS(INDIRECT(R$9),DetailBudgetWPs_Aleph,IF($J49 = "No Work Package", "", $J49),DetailBudgetCategory_Aleph,$I49),IF(Budget_period="Annually",SUMIFS(INDIRECT(R$10),DetailBudgetWPs_Aleph,IF($J49 = "No Work Package", "", $J49),DetailBudgetCategory_Aleph,$I49),""))))) / R$6 * R$7, 0), 0)</f>
        <v>0</v>
      </c>
      <c r="S49" s="166">
        <f t="array" ref="S49">IFERROR(IF(ROW()-16&lt;NoRowsBudget, IF($J49="Profit Margin",SUM(S$16:S48)*ProfitMargin,IF($J49="VAT",SUM(S$16:S48)*VAT,IF(Budget_period="Monthly",SUMIFS(INDIRECT(S$8),DetailBudgetWPs_Aleph,IF($J49 = "No Work Package", "", $J49),DetailBudgetCategory_Aleph,$I49),IF(Budget_period="Quarterly",SUMIFS(INDIRECT(S$9),DetailBudgetWPs_Aleph,IF($J49 = "No Work Package", "", $J49),DetailBudgetCategory_Aleph,$I49),IF(Budget_period="Annually",SUMIFS(INDIRECT(S$10),DetailBudgetWPs_Aleph,IF($J49 = "No Work Package", "", $J49),DetailBudgetCategory_Aleph,$I49),""))))) / S$6 * S$7, 0), 0)</f>
        <v>0</v>
      </c>
      <c r="T49" s="166">
        <f t="array" ref="T49">IFERROR(IF(ROW()-16&lt;NoRowsBudget, IF($J49="Profit Margin",SUM(T$16:T48)*ProfitMargin,IF($J49="VAT",SUM(T$16:T48)*VAT,IF(Budget_period="Monthly",SUMIFS(INDIRECT(T$8),DetailBudgetWPs_Aleph,IF($J49 = "No Work Package", "", $J49),DetailBudgetCategory_Aleph,$I49),IF(Budget_period="Quarterly",SUMIFS(INDIRECT(T$9),DetailBudgetWPs_Aleph,IF($J49 = "No Work Package", "", $J49),DetailBudgetCategory_Aleph,$I49),IF(Budget_period="Annually",SUMIFS(INDIRECT(T$10),DetailBudgetWPs_Aleph,IF($J49 = "No Work Package", "", $J49),DetailBudgetCategory_Aleph,$I49),""))))) / T$6 * T$7, 0), 0)</f>
        <v>0</v>
      </c>
      <c r="U49" s="166">
        <f t="array" ref="U49">IFERROR(IF(ROW()-16&lt;NoRowsBudget, IF($J49="Profit Margin",SUM(U$16:U48)*ProfitMargin,IF($J49="VAT",SUM(U$16:U48)*VAT,IF(Budget_period="Monthly",SUMIFS(INDIRECT(U$8),DetailBudgetWPs_Aleph,IF($J49 = "No Work Package", "", $J49),DetailBudgetCategory_Aleph,$I49),IF(Budget_period="Quarterly",SUMIFS(INDIRECT(U$9),DetailBudgetWPs_Aleph,IF($J49 = "No Work Package", "", $J49),DetailBudgetCategory_Aleph,$I49),IF(Budget_period="Annually",SUMIFS(INDIRECT(U$10),DetailBudgetWPs_Aleph,IF($J49 = "No Work Package", "", $J49),DetailBudgetCategory_Aleph,$I49),""))))) / U$6 * U$7, 0), 0)</f>
        <v>0</v>
      </c>
      <c r="V49" s="166">
        <f t="array" ref="V49">IFERROR(IF(ROW()-16&lt;NoRowsBudget, IF($J49="Profit Margin",SUM(V$16:V48)*ProfitMargin,IF($J49="VAT",SUM(V$16:V48)*VAT,IF(Budget_period="Monthly",SUMIFS(INDIRECT(V$8),DetailBudgetWPs_Aleph,IF($J49 = "No Work Package", "", $J49),DetailBudgetCategory_Aleph,$I49),IF(Budget_period="Quarterly",SUMIFS(INDIRECT(V$9),DetailBudgetWPs_Aleph,IF($J49 = "No Work Package", "", $J49),DetailBudgetCategory_Aleph,$I49),IF(Budget_period="Annually",SUMIFS(INDIRECT(V$10),DetailBudgetWPs_Aleph,IF($J49 = "No Work Package", "", $J49),DetailBudgetCategory_Aleph,$I49),""))))) / V$6 * V$7, 0), 0)</f>
        <v>0</v>
      </c>
      <c r="W49" s="166">
        <f t="array" ref="W49">IFERROR(IF(ROW()-16&lt;NoRowsBudget, IF($J49="Profit Margin",SUM(W$16:W48)*ProfitMargin,IF($J49="VAT",SUM(W$16:W48)*VAT,IF(Budget_period="Monthly",SUMIFS(INDIRECT(W$8),DetailBudgetWPs_Aleph,IF($J49 = "No Work Package", "", $J49),DetailBudgetCategory_Aleph,$I49),IF(Budget_period="Quarterly",SUMIFS(INDIRECT(W$9),DetailBudgetWPs_Aleph,IF($J49 = "No Work Package", "", $J49),DetailBudgetCategory_Aleph,$I49),IF(Budget_period="Annually",SUMIFS(INDIRECT(W$10),DetailBudgetWPs_Aleph,IF($J49 = "No Work Package", "", $J49),DetailBudgetCategory_Aleph,$I49),""))))) / W$6 * W$7, 0), 0)</f>
        <v>0</v>
      </c>
      <c r="X49" s="166">
        <f t="array" ref="X49">IFERROR(IF(ROW()-16&lt;NoRowsBudget, IF($J49="Profit Margin",SUM(X$16:X48)*ProfitMargin,IF($J49="VAT",SUM(X$16:X48)*VAT,IF(Budget_period="Monthly",SUMIFS(INDIRECT(X$8),DetailBudgetWPs_Aleph,IF($J49 = "No Work Package", "", $J49),DetailBudgetCategory_Aleph,$I49),IF(Budget_period="Quarterly",SUMIFS(INDIRECT(X$9),DetailBudgetWPs_Aleph,IF($J49 = "No Work Package", "", $J49),DetailBudgetCategory_Aleph,$I49),IF(Budget_period="Annually",SUMIFS(INDIRECT(X$10),DetailBudgetWPs_Aleph,IF($J49 = "No Work Package", "", $J49),DetailBudgetCategory_Aleph,$I49),""))))) / X$6 * X$7, 0), 0)</f>
        <v>0</v>
      </c>
      <c r="Y49" s="166">
        <f t="array" ref="Y49">IFERROR(IF(ROW()-16&lt;NoRowsBudget, IF($J49="Profit Margin",SUM(Y$16:Y48)*ProfitMargin,IF($J49="VAT",SUM(Y$16:Y48)*VAT,IF(Budget_period="Monthly",SUMIFS(INDIRECT(Y$8),DetailBudgetWPs_Aleph,IF($J49 = "No Work Package", "", $J49),DetailBudgetCategory_Aleph,$I49),IF(Budget_period="Quarterly",SUMIFS(INDIRECT(Y$9),DetailBudgetWPs_Aleph,IF($J49 = "No Work Package", "", $J49),DetailBudgetCategory_Aleph,$I49),IF(Budget_period="Annually",SUMIFS(INDIRECT(Y$10),DetailBudgetWPs_Aleph,IF($J49 = "No Work Package", "", $J49),DetailBudgetCategory_Aleph,$I49),""))))) / Y$6 * Y$7, 0), 0)</f>
        <v>0</v>
      </c>
      <c r="Z49" s="166">
        <f t="array" ref="Z49">IFERROR(IF(ROW()-16&lt;NoRowsBudget, IF($J49="Profit Margin",SUM(Z$16:Z48)*ProfitMargin,IF($J49="VAT",SUM(Z$16:Z48)*VAT,IF(Budget_period="Monthly",SUMIFS(INDIRECT(Z$8),DetailBudgetWPs_Aleph,IF($J49 = "No Work Package", "", $J49),DetailBudgetCategory_Aleph,$I49),IF(Budget_period="Quarterly",SUMIFS(INDIRECT(Z$9),DetailBudgetWPs_Aleph,IF($J49 = "No Work Package", "", $J49),DetailBudgetCategory_Aleph,$I49),IF(Budget_period="Annually",SUMIFS(INDIRECT(Z$10),DetailBudgetWPs_Aleph,IF($J49 = "No Work Package", "", $J49),DetailBudgetCategory_Aleph,$I49),""))))) / Z$6 * Z$7, 0), 0)</f>
        <v>0</v>
      </c>
      <c r="AA49" s="166">
        <f t="array" ref="AA49">IFERROR(IF(ROW()-16&lt;NoRowsBudget, IF($J49="Profit Margin",SUM(AA$16:AA48)*ProfitMargin,IF($J49="VAT",SUM(AA$16:AA48)*VAT,IF(Budget_period="Monthly",SUMIFS(INDIRECT(AA$8),DetailBudgetWPs_Aleph,IF($J49 = "No Work Package", "", $J49),DetailBudgetCategory_Aleph,$I49),IF(Budget_period="Quarterly",SUMIFS(INDIRECT(AA$9),DetailBudgetWPs_Aleph,IF($J49 = "No Work Package", "", $J49),DetailBudgetCategory_Aleph,$I49),IF(Budget_period="Annually",SUMIFS(INDIRECT(AA$10),DetailBudgetWPs_Aleph,IF($J49 = "No Work Package", "", $J49),DetailBudgetCategory_Aleph,$I49),""))))) / AA$6 * AA$7, 0), 0)</f>
        <v>0</v>
      </c>
      <c r="AB49" s="166">
        <f t="array" ref="AB49">IFERROR(IF(ROW()-16&lt;NoRowsBudget, IF($J49="Profit Margin",SUM(AB$16:AB48)*ProfitMargin,IF($J49="VAT",SUM(AB$16:AB48)*VAT,IF(Budget_period="Monthly",SUMIFS(INDIRECT(AB$8),DetailBudgetWPs_Aleph,IF($J49 = "No Work Package", "", $J49),DetailBudgetCategory_Aleph,$I49),IF(Budget_period="Quarterly",SUMIFS(INDIRECT(AB$9),DetailBudgetWPs_Aleph,IF($J49 = "No Work Package", "", $J49),DetailBudgetCategory_Aleph,$I49),IF(Budget_period="Annually",SUMIFS(INDIRECT(AB$10),DetailBudgetWPs_Aleph,IF($J49 = "No Work Package", "", $J49),DetailBudgetCategory_Aleph,$I49),""))))) / AB$6 * AB$7, 0), 0)</f>
        <v>0</v>
      </c>
      <c r="AC49" s="166">
        <f t="array" ref="AC49">IFERROR(IF(ROW()-16&lt;NoRowsBudget, IF($J49="Profit Margin",SUM(AC$16:AC48)*ProfitMargin,IF($J49="VAT",SUM(AC$16:AC48)*VAT,IF(Budget_period="Monthly",SUMIFS(INDIRECT(AC$8),DetailBudgetWPs_Aleph,IF($J49 = "No Work Package", "", $J49),DetailBudgetCategory_Aleph,$I49),IF(Budget_period="Quarterly",SUMIFS(INDIRECT(AC$9),DetailBudgetWPs_Aleph,IF($J49 = "No Work Package", "", $J49),DetailBudgetCategory_Aleph,$I49),IF(Budget_period="Annually",SUMIFS(INDIRECT(AC$10),DetailBudgetWPs_Aleph,IF($J49 = "No Work Package", "", $J49),DetailBudgetCategory_Aleph,$I49),""))))) / AC$6 * AC$7, 0), 0)</f>
        <v>0</v>
      </c>
      <c r="AD49" s="166">
        <f t="array" ref="AD49">IFERROR(IF(ROW()-16&lt;NoRowsBudget, IF($J49="Profit Margin",SUM(AD$16:AD48)*ProfitMargin,IF($J49="VAT",SUM(AD$16:AD48)*VAT,IF(Budget_period="Monthly",SUMIFS(INDIRECT(AD$8),DetailBudgetWPs_Aleph,IF($J49 = "No Work Package", "", $J49),DetailBudgetCategory_Aleph,$I49),IF(Budget_period="Quarterly",SUMIFS(INDIRECT(AD$9),DetailBudgetWPs_Aleph,IF($J49 = "No Work Package", "", $J49),DetailBudgetCategory_Aleph,$I49),IF(Budget_period="Annually",SUMIFS(INDIRECT(AD$10),DetailBudgetWPs_Aleph,IF($J49 = "No Work Package", "", $J49),DetailBudgetCategory_Aleph,$I49),""))))) / AD$6 * AD$7, 0), 0)</f>
        <v>0</v>
      </c>
      <c r="AE49" s="166">
        <f t="array" ref="AE49">IFERROR(IF(ROW()-16&lt;NoRowsBudget, IF($J49="Profit Margin",SUM(AE$16:AE48)*ProfitMargin,IF($J49="VAT",SUM(AE$16:AE48)*VAT,IF(Budget_period="Monthly",SUMIFS(INDIRECT(AE$8),DetailBudgetWPs_Aleph,IF($J49 = "No Work Package", "", $J49),DetailBudgetCategory_Aleph,$I49),IF(Budget_period="Quarterly",SUMIFS(INDIRECT(AE$9),DetailBudgetWPs_Aleph,IF($J49 = "No Work Package", "", $J49),DetailBudgetCategory_Aleph,$I49),IF(Budget_period="Annually",SUMIFS(INDIRECT(AE$10),DetailBudgetWPs_Aleph,IF($J49 = "No Work Package", "", $J49),DetailBudgetCategory_Aleph,$I49),""))))) / AE$6 * AE$7, 0), 0)</f>
        <v>0</v>
      </c>
      <c r="AF49" s="166">
        <f t="array" ref="AF49">IFERROR(IF(ROW()-16&lt;NoRowsBudget, IF($J49="Profit Margin",SUM(AF$16:AF48)*ProfitMargin,IF($J49="VAT",SUM(AF$16:AF48)*VAT,IF(Budget_period="Monthly",SUMIFS(INDIRECT(AF$8),DetailBudgetWPs_Aleph,IF($J49 = "No Work Package", "", $J49),DetailBudgetCategory_Aleph,$I49),IF(Budget_period="Quarterly",SUMIFS(INDIRECT(AF$9),DetailBudgetWPs_Aleph,IF($J49 = "No Work Package", "", $J49),DetailBudgetCategory_Aleph,$I49),IF(Budget_period="Annually",SUMIFS(INDIRECT(AF$10),DetailBudgetWPs_Aleph,IF($J49 = "No Work Package", "", $J49),DetailBudgetCategory_Aleph,$I49),""))))) / AF$6 * AF$7, 0), 0)</f>
        <v>0</v>
      </c>
      <c r="AG49" s="166">
        <f t="array" ref="AG49">IFERROR(IF(ROW()-16&lt;NoRowsBudget, IF($J49="Profit Margin",SUM(AG$16:AG48)*ProfitMargin,IF($J49="VAT",SUM(AG$16:AG48)*VAT,IF(Budget_period="Monthly",SUMIFS(INDIRECT(AG$8),DetailBudgetWPs_Aleph,IF($J49 = "No Work Package", "", $J49),DetailBudgetCategory_Aleph,$I49),IF(Budget_period="Quarterly",SUMIFS(INDIRECT(AG$9),DetailBudgetWPs_Aleph,IF($J49 = "No Work Package", "", $J49),DetailBudgetCategory_Aleph,$I49),IF(Budget_period="Annually",SUMIFS(INDIRECT(AG$10),DetailBudgetWPs_Aleph,IF($J49 = "No Work Package", "", $J49),DetailBudgetCategory_Aleph,$I49),""))))) / AG$6 * AG$7, 0), 0)</f>
        <v>0</v>
      </c>
      <c r="AH49" s="166">
        <f t="array" ref="AH49">IFERROR(IF(ROW()-16&lt;NoRowsBudget, IF($J49="Profit Margin",SUM(AH$16:AH48)*ProfitMargin,IF($J49="VAT",SUM(AH$16:AH48)*VAT,IF(Budget_period="Monthly",SUMIFS(INDIRECT(AH$8),DetailBudgetWPs_Aleph,IF($J49 = "No Work Package", "", $J49),DetailBudgetCategory_Aleph,$I49),IF(Budget_period="Quarterly",SUMIFS(INDIRECT(AH$9),DetailBudgetWPs_Aleph,IF($J49 = "No Work Package", "", $J49),DetailBudgetCategory_Aleph,$I49),IF(Budget_period="Annually",SUMIFS(INDIRECT(AH$10),DetailBudgetWPs_Aleph,IF($J49 = "No Work Package", "", $J49),DetailBudgetCategory_Aleph,$I49),""))))) / AH$6 * AH$7, 0), 0)</f>
        <v>0</v>
      </c>
      <c r="AI49" s="166">
        <f t="array" ref="AI49">IFERROR(IF(ROW()-16&lt;NoRowsBudget, IF($J49="Profit Margin",SUM(AI$16:AI48)*ProfitMargin,IF($J49="VAT",SUM(AI$16:AI48)*VAT,IF(Budget_period="Monthly",SUMIFS(INDIRECT(AI$8),DetailBudgetWPs_Aleph,IF($J49 = "No Work Package", "", $J49),DetailBudgetCategory_Aleph,$I49),IF(Budget_period="Quarterly",SUMIFS(INDIRECT(AI$9),DetailBudgetWPs_Aleph,IF($J49 = "No Work Package", "", $J49),DetailBudgetCategory_Aleph,$I49),IF(Budget_period="Annually",SUMIFS(INDIRECT(AI$10),DetailBudgetWPs_Aleph,IF($J49 = "No Work Package", "", $J49),DetailBudgetCategory_Aleph,$I49),""))))) / AI$6 * AI$7, 0), 0)</f>
        <v>0</v>
      </c>
      <c r="AJ49" s="166">
        <f t="array" ref="AJ49">IFERROR(IF(ROW()-16&lt;NoRowsBudget, IF($J49="Profit Margin",SUM(AJ$16:AJ48)*ProfitMargin,IF($J49="VAT",SUM(AJ$16:AJ48)*VAT,IF(Budget_period="Monthly",SUMIFS(INDIRECT(AJ$8),DetailBudgetWPs_Aleph,IF($J49 = "No Work Package", "", $J49),DetailBudgetCategory_Aleph,$I49),IF(Budget_period="Quarterly",SUMIFS(INDIRECT(AJ$9),DetailBudgetWPs_Aleph,IF($J49 = "No Work Package", "", $J49),DetailBudgetCategory_Aleph,$I49),IF(Budget_period="Annually",SUMIFS(INDIRECT(AJ$10),DetailBudgetWPs_Aleph,IF($J49 = "No Work Package", "", $J49),DetailBudgetCategory_Aleph,$I49),""))))) / AJ$6 * AJ$7, 0), 0)</f>
        <v>0</v>
      </c>
      <c r="AK49" s="166">
        <f t="array" ref="AK49">IFERROR(IF(ROW()-16&lt;NoRowsBudget, IF($J49="Profit Margin",SUM(AK$16:AK48)*ProfitMargin,IF($J49="VAT",SUM(AK$16:AK48)*VAT,IF(Budget_period="Monthly",SUMIFS(INDIRECT(AK$8),DetailBudgetWPs_Aleph,IF($J49 = "No Work Package", "", $J49),DetailBudgetCategory_Aleph,$I49),IF(Budget_period="Quarterly",SUMIFS(INDIRECT(AK$9),DetailBudgetWPs_Aleph,IF($J49 = "No Work Package", "", $J49),DetailBudgetCategory_Aleph,$I49),IF(Budget_period="Annually",SUMIFS(INDIRECT(AK$10),DetailBudgetWPs_Aleph,IF($J49 = "No Work Package", "", $J49),DetailBudgetCategory_Aleph,$I49),""))))) / AK$6 * AK$7, 0), 0)</f>
        <v>0</v>
      </c>
      <c r="AL49" s="166">
        <f t="array" ref="AL49">IFERROR(IF(ROW()-16&lt;NoRowsBudget, IF($J49="Profit Margin",SUM(AL$16:AL48)*ProfitMargin,IF($J49="VAT",SUM(AL$16:AL48)*VAT,IF(Budget_period="Monthly",SUMIFS(INDIRECT(AL$8),DetailBudgetWPs_Aleph,IF($J49 = "No Work Package", "", $J49),DetailBudgetCategory_Aleph,$I49),IF(Budget_period="Quarterly",SUMIFS(INDIRECT(AL$9),DetailBudgetWPs_Aleph,IF($J49 = "No Work Package", "", $J49),DetailBudgetCategory_Aleph,$I49),IF(Budget_period="Annually",SUMIFS(INDIRECT(AL$10),DetailBudgetWPs_Aleph,IF($J49 = "No Work Package", "", $J49),DetailBudgetCategory_Aleph,$I49),""))))) / AL$6 * AL$7, 0), 0)</f>
        <v>0</v>
      </c>
      <c r="AM49" s="166">
        <f t="array" ref="AM49">IFERROR(IF(ROW()-16&lt;NoRowsBudget, IF($J49="Profit Margin",SUM(AM$16:AM48)*ProfitMargin,IF($J49="VAT",SUM(AM$16:AM48)*VAT,IF(Budget_period="Monthly",SUMIFS(INDIRECT(AM$8),DetailBudgetWPs_Aleph,IF($J49 = "No Work Package", "", $J49),DetailBudgetCategory_Aleph,$I49),IF(Budget_period="Quarterly",SUMIFS(INDIRECT(AM$9),DetailBudgetWPs_Aleph,IF($J49 = "No Work Package", "", $J49),DetailBudgetCategory_Aleph,$I49),IF(Budget_period="Annually",SUMIFS(INDIRECT(AM$10),DetailBudgetWPs_Aleph,IF($J49 = "No Work Package", "", $J49),DetailBudgetCategory_Aleph,$I49),""))))) / AM$6 * AM$7, 0), 0)</f>
        <v>0</v>
      </c>
      <c r="AN49" s="166">
        <f t="array" ref="AN49">IFERROR(IF(ROW()-16&lt;NoRowsBudget, IF($J49="Profit Margin",SUM(AN$16:AN48)*ProfitMargin,IF($J49="VAT",SUM(AN$16:AN48)*VAT,IF(Budget_period="Monthly",SUMIFS(INDIRECT(AN$8),DetailBudgetWPs_Aleph,IF($J49 = "No Work Package", "", $J49),DetailBudgetCategory_Aleph,$I49),IF(Budget_period="Quarterly",SUMIFS(INDIRECT(AN$9),DetailBudgetWPs_Aleph,IF($J49 = "No Work Package", "", $J49),DetailBudgetCategory_Aleph,$I49),IF(Budget_period="Annually",SUMIFS(INDIRECT(AN$10),DetailBudgetWPs_Aleph,IF($J49 = "No Work Package", "", $J49),DetailBudgetCategory_Aleph,$I49),""))))) / AN$6 * AN$7, 0), 0)</f>
        <v>0</v>
      </c>
      <c r="AO49" s="166">
        <f t="array" ref="AO49">IFERROR(IF(ROW()-16&lt;NoRowsBudget, IF($J49="Profit Margin",SUM(AO$16:AO48)*ProfitMargin,IF($J49="VAT",SUM(AO$16:AO48)*VAT,IF(Budget_period="Monthly",SUMIFS(INDIRECT(AO$8),DetailBudgetWPs_Aleph,IF($J49 = "No Work Package", "", $J49),DetailBudgetCategory_Aleph,$I49),IF(Budget_period="Quarterly",SUMIFS(INDIRECT(AO$9),DetailBudgetWPs_Aleph,IF($J49 = "No Work Package", "", $J49),DetailBudgetCategory_Aleph,$I49),IF(Budget_period="Annually",SUMIFS(INDIRECT(AO$10),DetailBudgetWPs_Aleph,IF($J49 = "No Work Package", "", $J49),DetailBudgetCategory_Aleph,$I49),""))))) / AO$6 * AO$7, 0), 0)</f>
        <v>0</v>
      </c>
      <c r="AP49" s="166">
        <f t="array" ref="AP49">IFERROR(IF(ROW()-16&lt;NoRowsBudget, IF($J49="Profit Margin",SUM(AP$16:AP48)*ProfitMargin,IF($J49="VAT",SUM(AP$16:AP48)*VAT,IF(Budget_period="Monthly",SUMIFS(INDIRECT(AP$8),DetailBudgetWPs_Aleph,IF($J49 = "No Work Package", "", $J49),DetailBudgetCategory_Aleph,$I49),IF(Budget_period="Quarterly",SUMIFS(INDIRECT(AP$9),DetailBudgetWPs_Aleph,IF($J49 = "No Work Package", "", $J49),DetailBudgetCategory_Aleph,$I49),IF(Budget_period="Annually",SUMIFS(INDIRECT(AP$10),DetailBudgetWPs_Aleph,IF($J49 = "No Work Package", "", $J49),DetailBudgetCategory_Aleph,$I49),""))))) / AP$6 * AP$7, 0), 0)</f>
        <v>0</v>
      </c>
      <c r="AQ49" s="166">
        <f t="array" ref="AQ49">IFERROR(IF(ROW()-16&lt;NoRowsBudget, IF($J49="Profit Margin",SUM(AQ$16:AQ48)*ProfitMargin,IF($J49="VAT",SUM(AQ$16:AQ48)*VAT,IF(Budget_period="Monthly",SUMIFS(INDIRECT(AQ$8),DetailBudgetWPs_Aleph,IF($J49 = "No Work Package", "", $J49),DetailBudgetCategory_Aleph,$I49),IF(Budget_period="Quarterly",SUMIFS(INDIRECT(AQ$9),DetailBudgetWPs_Aleph,IF($J49 = "No Work Package", "", $J49),DetailBudgetCategory_Aleph,$I49),IF(Budget_period="Annually",SUMIFS(INDIRECT(AQ$10),DetailBudgetWPs_Aleph,IF($J49 = "No Work Package", "", $J49),DetailBudgetCategory_Aleph,$I49),""))))) / AQ$6 * AQ$7, 0), 0)</f>
        <v>0</v>
      </c>
      <c r="AR49" s="166">
        <f t="array" ref="AR49">IFERROR(IF(ROW()-16&lt;NoRowsBudget, IF($J49="Profit Margin",SUM(AR$16:AR48)*ProfitMargin,IF($J49="VAT",SUM(AR$16:AR48)*VAT,IF(Budget_period="Monthly",SUMIFS(INDIRECT(AR$8),DetailBudgetWPs_Aleph,IF($J49 = "No Work Package", "", $J49),DetailBudgetCategory_Aleph,$I49),IF(Budget_period="Quarterly",SUMIFS(INDIRECT(AR$9),DetailBudgetWPs_Aleph,IF($J49 = "No Work Package", "", $J49),DetailBudgetCategory_Aleph,$I49),IF(Budget_period="Annually",SUMIFS(INDIRECT(AR$10),DetailBudgetWPs_Aleph,IF($J49 = "No Work Package", "", $J49),DetailBudgetCategory_Aleph,$I49),""))))) / AR$6 * AR$7, 0), 0)</f>
        <v>0</v>
      </c>
      <c r="AS49" s="166">
        <f t="array" ref="AS49">IFERROR(IF(ROW()-16&lt;NoRowsBudget, IF($J49="Profit Margin",SUM(AS$16:AS48)*ProfitMargin,IF($J49="VAT",SUM(AS$16:AS48)*VAT,IF(Budget_period="Monthly",SUMIFS(INDIRECT(AS$8),DetailBudgetWPs_Aleph,IF($J49 = "No Work Package", "", $J49),DetailBudgetCategory_Aleph,$I49),IF(Budget_period="Quarterly",SUMIFS(INDIRECT(AS$9),DetailBudgetWPs_Aleph,IF($J49 = "No Work Package", "", $J49),DetailBudgetCategory_Aleph,$I49),IF(Budget_period="Annually",SUMIFS(INDIRECT(AS$10),DetailBudgetWPs_Aleph,IF($J49 = "No Work Package", "", $J49),DetailBudgetCategory_Aleph,$I49),""))))) / AS$6 * AS$7, 0), 0)</f>
        <v>0</v>
      </c>
      <c r="AT49" s="166">
        <f t="array" ref="AT49">IFERROR(IF(ROW()-16&lt;NoRowsBudget, IF($J49="Profit Margin",SUM(AT$16:AT48)*ProfitMargin,IF($J49="VAT",SUM(AT$16:AT48)*VAT,IF(Budget_period="Monthly",SUMIFS(INDIRECT(AT$8),DetailBudgetWPs_Aleph,IF($J49 = "No Work Package", "", $J49),DetailBudgetCategory_Aleph,$I49),IF(Budget_period="Quarterly",SUMIFS(INDIRECT(AT$9),DetailBudgetWPs_Aleph,IF($J49 = "No Work Package", "", $J49),DetailBudgetCategory_Aleph,$I49),IF(Budget_period="Annually",SUMIFS(INDIRECT(AT$10),DetailBudgetWPs_Aleph,IF($J49 = "No Work Package", "", $J49),DetailBudgetCategory_Aleph,$I49),""))))) / AT$6 * AT$7, 0), 0)</f>
        <v>0</v>
      </c>
      <c r="AU49" s="166">
        <f t="array" ref="AU49">IFERROR(IF(ROW()-16&lt;NoRowsBudget, IF($J49="Profit Margin",SUM(AU$16:AU48)*ProfitMargin,IF($J49="VAT",SUM(AU$16:AU48)*VAT,IF(Budget_period="Monthly",SUMIFS(INDIRECT(AU$8),DetailBudgetWPs_Aleph,IF($J49 = "No Work Package", "", $J49),DetailBudgetCategory_Aleph,$I49),IF(Budget_period="Quarterly",SUMIFS(INDIRECT(AU$9),DetailBudgetWPs_Aleph,IF($J49 = "No Work Package", "", $J49),DetailBudgetCategory_Aleph,$I49),IF(Budget_period="Annually",SUMIFS(INDIRECT(AU$10),DetailBudgetWPs_Aleph,IF($J49 = "No Work Package", "", $J49),DetailBudgetCategory_Aleph,$I49),""))))) / AU$6 * AU$7, 0), 0)</f>
        <v>0</v>
      </c>
      <c r="AV49" s="166">
        <f t="array" ref="AV49">IFERROR(IF(ROW()-16&lt;NoRowsBudget, IF($J49="Profit Margin",SUM(AV$16:AV48)*ProfitMargin,IF($J49="VAT",SUM(AV$16:AV48)*VAT,IF(Budget_period="Monthly",SUMIFS(INDIRECT(AV$8),DetailBudgetWPs_Aleph,IF($J49 = "No Work Package", "", $J49),DetailBudgetCategory_Aleph,$I49),IF(Budget_period="Quarterly",SUMIFS(INDIRECT(AV$9),DetailBudgetWPs_Aleph,IF($J49 = "No Work Package", "", $J49),DetailBudgetCategory_Aleph,$I49),IF(Budget_period="Annually",SUMIFS(INDIRECT(AV$10),DetailBudgetWPs_Aleph,IF($J49 = "No Work Package", "", $J49),DetailBudgetCategory_Aleph,$I49),""))))) / AV$6 * AV$7, 0), 0)</f>
        <v>0</v>
      </c>
      <c r="AW49" s="166">
        <f t="array" ref="AW49">IFERROR(IF(ROW()-16&lt;NoRowsBudget, IF($J49="Profit Margin",SUM(AW$16:AW48)*ProfitMargin,IF($J49="VAT",SUM(AW$16:AW48)*VAT,IF(Budget_period="Monthly",SUMIFS(INDIRECT(AW$8),DetailBudgetWPs_Aleph,IF($J49 = "No Work Package", "", $J49),DetailBudgetCategory_Aleph,$I49),IF(Budget_period="Quarterly",SUMIFS(INDIRECT(AW$9),DetailBudgetWPs_Aleph,IF($J49 = "No Work Package", "", $J49),DetailBudgetCategory_Aleph,$I49),IF(Budget_period="Annually",SUMIFS(INDIRECT(AW$10),DetailBudgetWPs_Aleph,IF($J49 = "No Work Package", "", $J49),DetailBudgetCategory_Aleph,$I49),""))))) / AW$6 * AW$7, 0), 0)</f>
        <v>0</v>
      </c>
      <c r="AX49" s="166">
        <f t="array" ref="AX49">IFERROR(IF(ROW()-16&lt;NoRowsBudget, IF($J49="Profit Margin",SUM(AX$16:AX48)*ProfitMargin,IF($J49="VAT",SUM(AX$16:AX48)*VAT,IF(Budget_period="Monthly",SUMIFS(INDIRECT(AX$8),DetailBudgetWPs_Aleph,IF($J49 = "No Work Package", "", $J49),DetailBudgetCategory_Aleph,$I49),IF(Budget_period="Quarterly",SUMIFS(INDIRECT(AX$9),DetailBudgetWPs_Aleph,IF($J49 = "No Work Package", "", $J49),DetailBudgetCategory_Aleph,$I49),IF(Budget_period="Annually",SUMIFS(INDIRECT(AX$10),DetailBudgetWPs_Aleph,IF($J49 = "No Work Package", "", $J49),DetailBudgetCategory_Aleph,$I49),""))))) / AX$6 * AX$7, 0), 0)</f>
        <v>0</v>
      </c>
      <c r="AY49" s="166">
        <f t="array" ref="AY49">IFERROR(IF(ROW()-16&lt;NoRowsBudget, IF($J49="Profit Margin",SUM(AY$16:AY48)*ProfitMargin,IF($J49="VAT",SUM(AY$16:AY48)*VAT,IF(Budget_period="Monthly",SUMIFS(INDIRECT(AY$8),DetailBudgetWPs_Aleph,IF($J49 = "No Work Package", "", $J49),DetailBudgetCategory_Aleph,$I49),IF(Budget_period="Quarterly",SUMIFS(INDIRECT(AY$9),DetailBudgetWPs_Aleph,IF($J49 = "No Work Package", "", $J49),DetailBudgetCategory_Aleph,$I49),IF(Budget_period="Annually",SUMIFS(INDIRECT(AY$10),DetailBudgetWPs_Aleph,IF($J49 = "No Work Package", "", $J49),DetailBudgetCategory_Aleph,$I49),""))))) / AY$6 * AY$7, 0), 0)</f>
        <v>0</v>
      </c>
      <c r="AZ49" s="166">
        <f t="array" ref="AZ49">IFERROR(IF(ROW()-16&lt;NoRowsBudget, IF($J49="Profit Margin",SUM(AZ$16:AZ48)*ProfitMargin,IF($J49="VAT",SUM(AZ$16:AZ48)*VAT,IF(Budget_period="Monthly",SUMIFS(INDIRECT(AZ$8),DetailBudgetWPs_Aleph,IF($J49 = "No Work Package", "", $J49),DetailBudgetCategory_Aleph,$I49),IF(Budget_period="Quarterly",SUMIFS(INDIRECT(AZ$9),DetailBudgetWPs_Aleph,IF($J49 = "No Work Package", "", $J49),DetailBudgetCategory_Aleph,$I49),IF(Budget_period="Annually",SUMIFS(INDIRECT(AZ$10),DetailBudgetWPs_Aleph,IF($J49 = "No Work Package", "", $J49),DetailBudgetCategory_Aleph,$I49),""))))) / AZ$6 * AZ$7, 0), 0)</f>
        <v>0</v>
      </c>
      <c r="BA49" s="166">
        <f t="array" ref="BA49">IFERROR(IF(ROW()-16&lt;NoRowsBudget, IF($J49="Profit Margin",SUM(BA$16:BA48)*ProfitMargin,IF($J49="VAT",SUM(BA$16:BA48)*VAT,IF(Budget_period="Monthly",SUMIFS(INDIRECT(BA$8),DetailBudgetWPs_Aleph,IF($J49 = "No Work Package", "", $J49),DetailBudgetCategory_Aleph,$I49),IF(Budget_period="Quarterly",SUMIFS(INDIRECT(BA$9),DetailBudgetWPs_Aleph,IF($J49 = "No Work Package", "", $J49),DetailBudgetCategory_Aleph,$I49),IF(Budget_period="Annually",SUMIFS(INDIRECT(BA$10),DetailBudgetWPs_Aleph,IF($J49 = "No Work Package", "", $J49),DetailBudgetCategory_Aleph,$I49),""))))) / BA$6 * BA$7, 0), 0)</f>
        <v>0</v>
      </c>
      <c r="BB49" s="166">
        <f t="array" ref="BB49">IFERROR(IF(ROW()-16&lt;NoRowsBudget, IF($J49="Profit Margin",SUM(BB$16:BB48)*ProfitMargin,IF($J49="VAT",SUM(BB$16:BB48)*VAT,IF(Budget_period="Monthly",SUMIFS(INDIRECT(BB$8),DetailBudgetWPs_Aleph,IF($J49 = "No Work Package", "", $J49),DetailBudgetCategory_Aleph,$I49),IF(Budget_period="Quarterly",SUMIFS(INDIRECT(BB$9),DetailBudgetWPs_Aleph,IF($J49 = "No Work Package", "", $J49),DetailBudgetCategory_Aleph,$I49),IF(Budget_period="Annually",SUMIFS(INDIRECT(BB$10),DetailBudgetWPs_Aleph,IF($J49 = "No Work Package", "", $J49),DetailBudgetCategory_Aleph,$I49),""))))) / BB$6 * BB$7, 0), 0)</f>
        <v>0</v>
      </c>
      <c r="BC49" s="166">
        <f t="array" ref="BC49">IFERROR(IF(ROW()-16&lt;NoRowsBudget, IF($J49="Profit Margin",SUM(BC$16:BC48)*ProfitMargin,IF($J49="VAT",SUM(BC$16:BC48)*VAT,IF(Budget_period="Monthly",SUMIFS(INDIRECT(BC$8),DetailBudgetWPs_Aleph,IF($J49 = "No Work Package", "", $J49),DetailBudgetCategory_Aleph,$I49),IF(Budget_period="Quarterly",SUMIFS(INDIRECT(BC$9),DetailBudgetWPs_Aleph,IF($J49 = "No Work Package", "", $J49),DetailBudgetCategory_Aleph,$I49),IF(Budget_period="Annually",SUMIFS(INDIRECT(BC$10),DetailBudgetWPs_Aleph,IF($J49 = "No Work Package", "", $J49),DetailBudgetCategory_Aleph,$I49),""))))) / BC$6 * BC$7, 0), 0)</f>
        <v>0</v>
      </c>
      <c r="BD49" s="166">
        <f t="array" ref="BD49">IFERROR(IF(ROW()-16&lt;NoRowsBudget, IF($J49="Profit Margin",SUM(BD$16:BD48)*ProfitMargin,IF($J49="VAT",SUM(BD$16:BD48)*VAT,IF(Budget_period="Monthly",SUMIFS(INDIRECT(BD$8),DetailBudgetWPs_Aleph,IF($J49 = "No Work Package", "", $J49),DetailBudgetCategory_Aleph,$I49),IF(Budget_period="Quarterly",SUMIFS(INDIRECT(BD$9),DetailBudgetWPs_Aleph,IF($J49 = "No Work Package", "", $J49),DetailBudgetCategory_Aleph,$I49),IF(Budget_period="Annually",SUMIFS(INDIRECT(BD$10),DetailBudgetWPs_Aleph,IF($J49 = "No Work Package", "", $J49),DetailBudgetCategory_Aleph,$I49),""))))) / BD$6 * BD$7, 0), 0)</f>
        <v>0</v>
      </c>
      <c r="BE49" s="166">
        <f t="array" ref="BE49">IFERROR(IF(ROW()-16&lt;NoRowsBudget, IF($J49="Profit Margin",SUM(BE$16:BE48)*ProfitMargin,IF($J49="VAT",SUM(BE$16:BE48)*VAT,IF(Budget_period="Monthly",SUMIFS(INDIRECT(BE$8),DetailBudgetWPs_Aleph,IF($J49 = "No Work Package", "", $J49),DetailBudgetCategory_Aleph,$I49),IF(Budget_period="Quarterly",SUMIFS(INDIRECT(BE$9),DetailBudgetWPs_Aleph,IF($J49 = "No Work Package", "", $J49),DetailBudgetCategory_Aleph,$I49),IF(Budget_period="Annually",SUMIFS(INDIRECT(BE$10),DetailBudgetWPs_Aleph,IF($J49 = "No Work Package", "", $J49),DetailBudgetCategory_Aleph,$I49),""))))) / BE$6 * BE$7, 0), 0)</f>
        <v>0</v>
      </c>
      <c r="BF49" s="166">
        <f t="array" ref="BF49">IFERROR(IF(ROW()-16&lt;NoRowsBudget, IF($J49="Profit Margin",SUM(BF$16:BF48)*ProfitMargin,IF($J49="VAT",SUM(BF$16:BF48)*VAT,IF(Budget_period="Monthly",SUMIFS(INDIRECT(BF$8),DetailBudgetWPs_Aleph,IF($J49 = "No Work Package", "", $J49),DetailBudgetCategory_Aleph,$I49),IF(Budget_period="Quarterly",SUMIFS(INDIRECT(BF$9),DetailBudgetWPs_Aleph,IF($J49 = "No Work Package", "", $J49),DetailBudgetCategory_Aleph,$I49),IF(Budget_period="Annually",SUMIFS(INDIRECT(BF$10),DetailBudgetWPs_Aleph,IF($J49 = "No Work Package", "", $J49),DetailBudgetCategory_Aleph,$I49),""))))) / BF$6 * BF$7, 0), 0)</f>
        <v>0</v>
      </c>
      <c r="BG49" s="166">
        <f t="array" ref="BG49">IFERROR(IF(ROW()-16&lt;NoRowsBudget, IF($J49="Profit Margin",SUM(BG$16:BG48)*ProfitMargin,IF($J49="VAT",SUM(BG$16:BG48)*VAT,IF(Budget_period="Monthly",SUMIFS(INDIRECT(BG$8),DetailBudgetWPs_Aleph,IF($J49 = "No Work Package", "", $J49),DetailBudgetCategory_Aleph,$I49),IF(Budget_period="Quarterly",SUMIFS(INDIRECT(BG$9),DetailBudgetWPs_Aleph,IF($J49 = "No Work Package", "", $J49),DetailBudgetCategory_Aleph,$I49),IF(Budget_period="Annually",SUMIFS(INDIRECT(BG$10),DetailBudgetWPs_Aleph,IF($J49 = "No Work Package", "", $J49),DetailBudgetCategory_Aleph,$I49),""))))) / BG$6 * BG$7, 0), 0)</f>
        <v>0</v>
      </c>
      <c r="BH49" s="166">
        <f t="array" ref="BH49">IFERROR(IF(ROW()-16&lt;NoRowsBudget, IF($J49="Profit Margin",SUM(BH$16:BH48)*ProfitMargin,IF($J49="VAT",SUM(BH$16:BH48)*VAT,IF(Budget_period="Monthly",SUMIFS(INDIRECT(BH$8),DetailBudgetWPs_Aleph,IF($J49 = "No Work Package", "", $J49),DetailBudgetCategory_Aleph,$I49),IF(Budget_period="Quarterly",SUMIFS(INDIRECT(BH$9),DetailBudgetWPs_Aleph,IF($J49 = "No Work Package", "", $J49),DetailBudgetCategory_Aleph,$I49),IF(Budget_period="Annually",SUMIFS(INDIRECT(BH$10),DetailBudgetWPs_Aleph,IF($J49 = "No Work Package", "", $J49),DetailBudgetCategory_Aleph,$I49),""))))) / BH$6 * BH$7, 0), 0)</f>
        <v>0</v>
      </c>
      <c r="BI49" s="166">
        <f t="array" ref="BI49">IFERROR(IF(ROW()-16&lt;NoRowsBudget, IF($J49="Profit Margin",SUM(BI$16:BI48)*ProfitMargin,IF($J49="VAT",SUM(BI$16:BI48)*VAT,IF(Budget_period="Monthly",SUMIFS(INDIRECT(BI$8),DetailBudgetWPs_Aleph,IF($J49 = "No Work Package", "", $J49),DetailBudgetCategory_Aleph,$I49),IF(Budget_period="Quarterly",SUMIFS(INDIRECT(BI$9),DetailBudgetWPs_Aleph,IF($J49 = "No Work Package", "", $J49),DetailBudgetCategory_Aleph,$I49),IF(Budget_period="Annually",SUMIFS(INDIRECT(BI$10),DetailBudgetWPs_Aleph,IF($J49 = "No Work Package", "", $J49),DetailBudgetCategory_Aleph,$I49),""))))) / BI$6 * BI$7, 0), 0)</f>
        <v>0</v>
      </c>
      <c r="BJ49" s="166">
        <f t="array" ref="BJ49">IFERROR(IF(ROW()-16&lt;NoRowsBudget, IF($J49="Profit Margin",SUM(BJ$16:BJ48)*ProfitMargin,IF($J49="VAT",SUM(BJ$16:BJ48)*VAT,IF(Budget_period="Monthly",SUMIFS(INDIRECT(BJ$8),DetailBudgetWPs_Aleph,IF($J49 = "No Work Package", "", $J49),DetailBudgetCategory_Aleph,$I49),IF(Budget_period="Quarterly",SUMIFS(INDIRECT(BJ$9),DetailBudgetWPs_Aleph,IF($J49 = "No Work Package", "", $J49),DetailBudgetCategory_Aleph,$I49),IF(Budget_period="Annually",SUMIFS(INDIRECT(BJ$10),DetailBudgetWPs_Aleph,IF($J49 = "No Work Package", "", $J49),DetailBudgetCategory_Aleph,$I49),""))))) / BJ$6 * BJ$7, 0), 0)</f>
        <v>0</v>
      </c>
      <c r="BK49" s="166">
        <f t="array" ref="BK49">IFERROR(IF(ROW()-16&lt;NoRowsBudget, IF($J49="Profit Margin",SUM(BK$16:BK48)*ProfitMargin,IF($J49="VAT",SUM(BK$16:BK48)*VAT,IF(Budget_period="Monthly",SUMIFS(INDIRECT(BK$8),DetailBudgetWPs_Aleph,IF($J49 = "No Work Package", "", $J49),DetailBudgetCategory_Aleph,$I49),IF(Budget_period="Quarterly",SUMIFS(INDIRECT(BK$9),DetailBudgetWPs_Aleph,IF($J49 = "No Work Package", "", $J49),DetailBudgetCategory_Aleph,$I49),IF(Budget_period="Annually",SUMIFS(INDIRECT(BK$10),DetailBudgetWPs_Aleph,IF($J49 = "No Work Package", "", $J49),DetailBudgetCategory_Aleph,$I49),""))))) / BK$6 * BK$7, 0), 0)</f>
        <v>0</v>
      </c>
      <c r="BL49" s="166">
        <f t="array" ref="BL49">IFERROR(IF(ROW()-16&lt;NoRowsBudget, IF($J49="Profit Margin",SUM(BL$16:BL48)*ProfitMargin,IF($J49="VAT",SUM(BL$16:BL48)*VAT,IF(Budget_period="Monthly",SUMIFS(INDIRECT(BL$8),DetailBudgetWPs_Aleph,IF($J49 = "No Work Package", "", $J49),DetailBudgetCategory_Aleph,$I49),IF(Budget_period="Quarterly",SUMIFS(INDIRECT(BL$9),DetailBudgetWPs_Aleph,IF($J49 = "No Work Package", "", $J49),DetailBudgetCategory_Aleph,$I49),IF(Budget_period="Annually",SUMIFS(INDIRECT(BL$10),DetailBudgetWPs_Aleph,IF($J49 = "No Work Package", "", $J49),DetailBudgetCategory_Aleph,$I49),""))))) / BL$6 * BL$7, 0), 0)</f>
        <v>0</v>
      </c>
      <c r="BM49" s="166">
        <f t="array" ref="BM49">IFERROR(IF(ROW()-16&lt;NoRowsBudget, IF($J49="Profit Margin",SUM(BM$16:BM48)*ProfitMargin,IF($J49="VAT",SUM(BM$16:BM48)*VAT,IF(Budget_period="Monthly",SUMIFS(INDIRECT(BM$8),DetailBudgetWPs_Aleph,IF($J49 = "No Work Package", "", $J49),DetailBudgetCategory_Aleph,$I49),IF(Budget_period="Quarterly",SUMIFS(INDIRECT(BM$9),DetailBudgetWPs_Aleph,IF($J49 = "No Work Package", "", $J49),DetailBudgetCategory_Aleph,$I49),IF(Budget_period="Annually",SUMIFS(INDIRECT(BM$10),DetailBudgetWPs_Aleph,IF($J49 = "No Work Package", "", $J49),DetailBudgetCategory_Aleph,$I49),""))))) / BM$6 * BM$7, 0), 0)</f>
        <v>0</v>
      </c>
      <c r="BN49" s="166">
        <f t="array" ref="BN49">IFERROR(IF(ROW()-16&lt;NoRowsBudget, IF($J49="Profit Margin",SUM(BN$16:BN48)*ProfitMargin,IF($J49="VAT",SUM(BN$16:BN48)*VAT,IF(Budget_period="Monthly",SUMIFS(INDIRECT(BN$8),DetailBudgetWPs_Aleph,IF($J49 = "No Work Package", "", $J49),DetailBudgetCategory_Aleph,$I49),IF(Budget_period="Quarterly",SUMIFS(INDIRECT(BN$9),DetailBudgetWPs_Aleph,IF($J49 = "No Work Package", "", $J49),DetailBudgetCategory_Aleph,$I49),IF(Budget_period="Annually",SUMIFS(INDIRECT(BN$10),DetailBudgetWPs_Aleph,IF($J49 = "No Work Package", "", $J49),DetailBudgetCategory_Aleph,$I49),""))))) / BN$6 * BN$7, 0), 0)</f>
        <v>0</v>
      </c>
      <c r="BO49" s="166">
        <f t="array" ref="BO49">IFERROR(IF(ROW()-16&lt;NoRowsBudget, IF($J49="Profit Margin",SUM(BO$16:BO48)*ProfitMargin,IF($J49="VAT",SUM(BO$16:BO48)*VAT,IF(Budget_period="Monthly",SUMIFS(INDIRECT(BO$8),DetailBudgetWPs_Aleph,IF($J49 = "No Work Package", "", $J49),DetailBudgetCategory_Aleph,$I49),IF(Budget_period="Quarterly",SUMIFS(INDIRECT(BO$9),DetailBudgetWPs_Aleph,IF($J49 = "No Work Package", "", $J49),DetailBudgetCategory_Aleph,$I49),IF(Budget_period="Annually",SUMIFS(INDIRECT(BO$10),DetailBudgetWPs_Aleph,IF($J49 = "No Work Package", "", $J49),DetailBudgetCategory_Aleph,$I49),""))))) / BO$6 * BO$7, 0), 0)</f>
        <v>0</v>
      </c>
      <c r="BP49" s="166">
        <f t="array" ref="BP49">IFERROR(IF(ROW()-16&lt;NoRowsBudget, IF($J49="Profit Margin",SUM(BP$16:BP48)*ProfitMargin,IF($J49="VAT",SUM(BP$16:BP48)*VAT,IF(Budget_period="Monthly",SUMIFS(INDIRECT(BP$8),DetailBudgetWPs_Aleph,IF($J49 = "No Work Package", "", $J49),DetailBudgetCategory_Aleph,$I49),IF(Budget_period="Quarterly",SUMIFS(INDIRECT(BP$9),DetailBudgetWPs_Aleph,IF($J49 = "No Work Package", "", $J49),DetailBudgetCategory_Aleph,$I49),IF(Budget_period="Annually",SUMIFS(INDIRECT(BP$10),DetailBudgetWPs_Aleph,IF($J49 = "No Work Package", "", $J49),DetailBudgetCategory_Aleph,$I49),""))))) / BP$6 * BP$7, 0), 0)</f>
        <v>0</v>
      </c>
      <c r="BQ49" s="166">
        <f t="array" ref="BQ49">IFERROR(IF(ROW()-16&lt;NoRowsBudget, IF($J49="Profit Margin",SUM(BQ$16:BQ48)*ProfitMargin,IF($J49="VAT",SUM(BQ$16:BQ48)*VAT,IF(Budget_period="Monthly",SUMIFS(INDIRECT(BQ$8),DetailBudgetWPs_Aleph,IF($J49 = "No Work Package", "", $J49),DetailBudgetCategory_Aleph,$I49),IF(Budget_period="Quarterly",SUMIFS(INDIRECT(BQ$9),DetailBudgetWPs_Aleph,IF($J49 = "No Work Package", "", $J49),DetailBudgetCategory_Aleph,$I49),IF(Budget_period="Annually",SUMIFS(INDIRECT(BQ$10),DetailBudgetWPs_Aleph,IF($J49 = "No Work Package", "", $J49),DetailBudgetCategory_Aleph,$I49),""))))) / BQ$6 * BQ$7, 0), 0)</f>
        <v>0</v>
      </c>
      <c r="BR49" s="166">
        <f t="array" ref="BR49">IFERROR(IF(ROW()-16&lt;NoRowsBudget, IF($J49="Profit Margin",SUM(BR$16:BR48)*ProfitMargin,IF($J49="VAT",SUM(BR$16:BR48)*VAT,IF(Budget_period="Monthly",SUMIFS(INDIRECT(BR$8),DetailBudgetWPs_Aleph,IF($J49 = "No Work Package", "", $J49),DetailBudgetCategory_Aleph,$I49),IF(Budget_period="Quarterly",SUMIFS(INDIRECT(BR$9),DetailBudgetWPs_Aleph,IF($J49 = "No Work Package", "", $J49),DetailBudgetCategory_Aleph,$I49),IF(Budget_period="Annually",SUMIFS(INDIRECT(BR$10),DetailBudgetWPs_Aleph,IF($J49 = "No Work Package", "", $J49),DetailBudgetCategory_Aleph,$I49),""))))) / BR$6 * BR$7, 0), 0)</f>
        <v>0</v>
      </c>
      <c r="BS49" s="166">
        <f t="array" ref="BS49">IFERROR(IF(ROW()-16&lt;NoRowsBudget, IF($J49="Profit Margin",SUM(BS$16:BS48)*ProfitMargin,IF($J49="VAT",SUM(BS$16:BS48)*VAT,IF(Budget_period="Monthly",SUMIFS(INDIRECT(BS$8),DetailBudgetWPs_Aleph,IF($J49 = "No Work Package", "", $J49),DetailBudgetCategory_Aleph,$I49),IF(Budget_period="Quarterly",SUMIFS(INDIRECT(BS$9),DetailBudgetWPs_Aleph,IF($J49 = "No Work Package", "", $J49),DetailBudgetCategory_Aleph,$I49),IF(Budget_period="Annually",SUMIFS(INDIRECT(BS$10),DetailBudgetWPs_Aleph,IF($J49 = "No Work Package", "", $J49),DetailBudgetCategory_Aleph,$I49),""))))) / BS$6 * BS$7, 0), 0)</f>
        <v>0</v>
      </c>
    </row>
    <row r="50" ht="15.75" customHeight="1">
      <c r="A50" s="114"/>
      <c r="B50" s="15" t="str">
        <f>IF(ROW()-16&lt;NoRowsBudget,OrgName,"")</f>
        <v/>
      </c>
      <c r="C50" s="15" t="str">
        <f>IF(ROW()-16&lt;NoRowsBudget,ProjectName,"")</f>
        <v/>
      </c>
      <c r="D50" s="15" t="str">
        <f>IF(ROW()-16&lt;NoRowsBudget,ProjectRef,"")</f>
        <v/>
      </c>
      <c r="E50" s="15" t="str">
        <f>IF(ROW()-16&lt;NoRowsBudget,ApplicationID,"")</f>
        <v/>
      </c>
      <c r="F50" s="15" t="str">
        <f>IF(ROW()-16&lt;NoRowsBudget,Version,"")</f>
        <v/>
      </c>
      <c r="G50" s="164" t="str">
        <f>IF(ROW()-16&lt;NoRowsBudget,StartDate,"")</f>
        <v/>
      </c>
      <c r="H50" s="164" t="str">
        <f>IF(ROW()-16&lt;NoRowsBudget,EndDate,"")</f>
        <v/>
      </c>
      <c r="I50" s="15" t="str">
        <f t="array" ref="I50">IF(ROW()-16&lt;(NoRowsBudget-3),INDEX(CostCategories,CEILING((ROW()-15)/NoWPs,1)),IF(ROW()-16=NoRowsBudget-3,"Overheads",IF(ROW()-16=NoRowsBudget-2,"Profit Margin",IF(ROW()-16=NoRowsBudget-1,"VAT",""))))</f>
        <v/>
      </c>
      <c r="J50" s="15" t="str">
        <f t="array" ref="J50">IF(ROW()-16&lt;NoRowsBudget-3,INDEX(WPUnique,,MOD(ROW()-16,NoWPs)+1),IF(ROW()-16=NoRowsBudget-3,"Overheads",IF(ROW()-16=NoRowsBudget-2,"Profit Margin",IF(ROW()-16=NoRowsBudget-1,"VAT",""))))</f>
        <v/>
      </c>
      <c r="K50" s="172" t="str">
        <f>IFERROR(IF(OR($J50="Indirect Cost",$J50="VAT",$J50="Profit Margin"),"",VLOOKUP(J50,'1. Basic Info'!$B$40:$C$52,2,FALSE)),BudgetExport!J50)</f>
        <v/>
      </c>
      <c r="L50" s="166">
        <f t="array" ref="L50">IFERROR(IF(ROW()-16&lt;NoRowsBudget, IF($J50="Profit Margin",SUM(L$16:L49)*ProfitMargin,IF($J50="VAT",SUM(L$16:L49)*VAT,IF(Budget_period="Monthly",SUMIFS(INDIRECT(L$8),DetailBudgetWPs_Aleph,IF($J50 = "No Work Package", "", $J50),DetailBudgetCategory_Aleph,$I50),IF(Budget_period="Quarterly",SUMIFS(INDIRECT(L$9),DetailBudgetWPs_Aleph,IF($J50 = "No Work Package", "", $J50),DetailBudgetCategory_Aleph,$I50),IF(Budget_period="Annually",SUMIFS(INDIRECT(L$10),DetailBudgetWPs_Aleph,IF($J50 = "No Work Package", "", $J50),DetailBudgetCategory_Aleph,$I50),""))))) / L$6 * L$7, 0), 0)</f>
        <v>0</v>
      </c>
      <c r="M50" s="166">
        <f t="array" ref="M50">IFERROR(IF(ROW()-16&lt;NoRowsBudget, IF($J50="Profit Margin",SUM(M$16:M49)*ProfitMargin,IF($J50="VAT",SUM(M$16:M49)*VAT,IF(Budget_period="Monthly",SUMIFS(INDIRECT(M$8),DetailBudgetWPs_Aleph,IF($J50 = "No Work Package", "", $J50),DetailBudgetCategory_Aleph,$I50),IF(Budget_period="Quarterly",SUMIFS(INDIRECT(M$9),DetailBudgetWPs_Aleph,IF($J50 = "No Work Package", "", $J50),DetailBudgetCategory_Aleph,$I50),IF(Budget_period="Annually",SUMIFS(INDIRECT(M$10),DetailBudgetWPs_Aleph,IF($J50 = "No Work Package", "", $J50),DetailBudgetCategory_Aleph,$I50),""))))) / M$6 * M$7, 0), 0)</f>
        <v>0</v>
      </c>
      <c r="N50" s="166">
        <f t="array" ref="N50">IFERROR(IF(ROW()-16&lt;NoRowsBudget, IF($J50="Profit Margin",SUM(N$16:N49)*ProfitMargin,IF($J50="VAT",SUM(N$16:N49)*VAT,IF(Budget_period="Monthly",SUMIFS(INDIRECT(N$8),DetailBudgetWPs_Aleph,IF($J50 = "No Work Package", "", $J50),DetailBudgetCategory_Aleph,$I50),IF(Budget_period="Quarterly",SUMIFS(INDIRECT(N$9),DetailBudgetWPs_Aleph,IF($J50 = "No Work Package", "", $J50),DetailBudgetCategory_Aleph,$I50),IF(Budget_period="Annually",SUMIFS(INDIRECT(N$10),DetailBudgetWPs_Aleph,IF($J50 = "No Work Package", "", $J50),DetailBudgetCategory_Aleph,$I50),""))))) / N$6 * N$7, 0), 0)</f>
        <v>0</v>
      </c>
      <c r="O50" s="166">
        <f t="array" ref="O50">IFERROR(IF(ROW()-16&lt;NoRowsBudget, IF($J50="Profit Margin",SUM(O$16:O49)*ProfitMargin,IF($J50="VAT",SUM(O$16:O49)*VAT,IF(Budget_period="Monthly",SUMIFS(INDIRECT(O$8),DetailBudgetWPs_Aleph,IF($J50 = "No Work Package", "", $J50),DetailBudgetCategory_Aleph,$I50),IF(Budget_period="Quarterly",SUMIFS(INDIRECT(O$9),DetailBudgetWPs_Aleph,IF($J50 = "No Work Package", "", $J50),DetailBudgetCategory_Aleph,$I50),IF(Budget_period="Annually",SUMIFS(INDIRECT(O$10),DetailBudgetWPs_Aleph,IF($J50 = "No Work Package", "", $J50),DetailBudgetCategory_Aleph,$I50),""))))) / O$6 * O$7, 0), 0)</f>
        <v>0</v>
      </c>
      <c r="P50" s="166">
        <f t="array" ref="P50">IFERROR(IF(ROW()-16&lt;NoRowsBudget, IF($J50="Profit Margin",SUM(P$16:P49)*ProfitMargin,IF($J50="VAT",SUM(P$16:P49)*VAT,IF(Budget_period="Monthly",SUMIFS(INDIRECT(P$8),DetailBudgetWPs_Aleph,IF($J50 = "No Work Package", "", $J50),DetailBudgetCategory_Aleph,$I50),IF(Budget_period="Quarterly",SUMIFS(INDIRECT(P$9),DetailBudgetWPs_Aleph,IF($J50 = "No Work Package", "", $J50),DetailBudgetCategory_Aleph,$I50),IF(Budget_period="Annually",SUMIFS(INDIRECT(P$10),DetailBudgetWPs_Aleph,IF($J50 = "No Work Package", "", $J50),DetailBudgetCategory_Aleph,$I50),""))))) / P$6 * P$7, 0), 0)</f>
        <v>0</v>
      </c>
      <c r="Q50" s="166">
        <f t="array" ref="Q50">IFERROR(IF(ROW()-16&lt;NoRowsBudget, IF($J50="Profit Margin",SUM(Q$16:Q49)*ProfitMargin,IF($J50="VAT",SUM(Q$16:Q49)*VAT,IF(Budget_period="Monthly",SUMIFS(INDIRECT(Q$8),DetailBudgetWPs_Aleph,IF($J50 = "No Work Package", "", $J50),DetailBudgetCategory_Aleph,$I50),IF(Budget_period="Quarterly",SUMIFS(INDIRECT(Q$9),DetailBudgetWPs_Aleph,IF($J50 = "No Work Package", "", $J50),DetailBudgetCategory_Aleph,$I50),IF(Budget_period="Annually",SUMIFS(INDIRECT(Q$10),DetailBudgetWPs_Aleph,IF($J50 = "No Work Package", "", $J50),DetailBudgetCategory_Aleph,$I50),""))))) / Q$6 * Q$7, 0), 0)</f>
        <v>0</v>
      </c>
      <c r="R50" s="166">
        <f t="array" ref="R50">IFERROR(IF(ROW()-16&lt;NoRowsBudget, IF($J50="Profit Margin",SUM(R$16:R49)*ProfitMargin,IF($J50="VAT",SUM(R$16:R49)*VAT,IF(Budget_period="Monthly",SUMIFS(INDIRECT(R$8),DetailBudgetWPs_Aleph,IF($J50 = "No Work Package", "", $J50),DetailBudgetCategory_Aleph,$I50),IF(Budget_period="Quarterly",SUMIFS(INDIRECT(R$9),DetailBudgetWPs_Aleph,IF($J50 = "No Work Package", "", $J50),DetailBudgetCategory_Aleph,$I50),IF(Budget_period="Annually",SUMIFS(INDIRECT(R$10),DetailBudgetWPs_Aleph,IF($J50 = "No Work Package", "", $J50),DetailBudgetCategory_Aleph,$I50),""))))) / R$6 * R$7, 0), 0)</f>
        <v>0</v>
      </c>
      <c r="S50" s="166">
        <f t="array" ref="S50">IFERROR(IF(ROW()-16&lt;NoRowsBudget, IF($J50="Profit Margin",SUM(S$16:S49)*ProfitMargin,IF($J50="VAT",SUM(S$16:S49)*VAT,IF(Budget_period="Monthly",SUMIFS(INDIRECT(S$8),DetailBudgetWPs_Aleph,IF($J50 = "No Work Package", "", $J50),DetailBudgetCategory_Aleph,$I50),IF(Budget_period="Quarterly",SUMIFS(INDIRECT(S$9),DetailBudgetWPs_Aleph,IF($J50 = "No Work Package", "", $J50),DetailBudgetCategory_Aleph,$I50),IF(Budget_period="Annually",SUMIFS(INDIRECT(S$10),DetailBudgetWPs_Aleph,IF($J50 = "No Work Package", "", $J50),DetailBudgetCategory_Aleph,$I50),""))))) / S$6 * S$7, 0), 0)</f>
        <v>0</v>
      </c>
      <c r="T50" s="166">
        <f t="array" ref="T50">IFERROR(IF(ROW()-16&lt;NoRowsBudget, IF($J50="Profit Margin",SUM(T$16:T49)*ProfitMargin,IF($J50="VAT",SUM(T$16:T49)*VAT,IF(Budget_period="Monthly",SUMIFS(INDIRECT(T$8),DetailBudgetWPs_Aleph,IF($J50 = "No Work Package", "", $J50),DetailBudgetCategory_Aleph,$I50),IF(Budget_period="Quarterly",SUMIFS(INDIRECT(T$9),DetailBudgetWPs_Aleph,IF($J50 = "No Work Package", "", $J50),DetailBudgetCategory_Aleph,$I50),IF(Budget_period="Annually",SUMIFS(INDIRECT(T$10),DetailBudgetWPs_Aleph,IF($J50 = "No Work Package", "", $J50),DetailBudgetCategory_Aleph,$I50),""))))) / T$6 * T$7, 0), 0)</f>
        <v>0</v>
      </c>
      <c r="U50" s="166">
        <f t="array" ref="U50">IFERROR(IF(ROW()-16&lt;NoRowsBudget, IF($J50="Profit Margin",SUM(U$16:U49)*ProfitMargin,IF($J50="VAT",SUM(U$16:U49)*VAT,IF(Budget_period="Monthly",SUMIFS(INDIRECT(U$8),DetailBudgetWPs_Aleph,IF($J50 = "No Work Package", "", $J50),DetailBudgetCategory_Aleph,$I50),IF(Budget_period="Quarterly",SUMIFS(INDIRECT(U$9),DetailBudgetWPs_Aleph,IF($J50 = "No Work Package", "", $J50),DetailBudgetCategory_Aleph,$I50),IF(Budget_period="Annually",SUMIFS(INDIRECT(U$10),DetailBudgetWPs_Aleph,IF($J50 = "No Work Package", "", $J50),DetailBudgetCategory_Aleph,$I50),""))))) / U$6 * U$7, 0), 0)</f>
        <v>0</v>
      </c>
      <c r="V50" s="166">
        <f t="array" ref="V50">IFERROR(IF(ROW()-16&lt;NoRowsBudget, IF($J50="Profit Margin",SUM(V$16:V49)*ProfitMargin,IF($J50="VAT",SUM(V$16:V49)*VAT,IF(Budget_period="Monthly",SUMIFS(INDIRECT(V$8),DetailBudgetWPs_Aleph,IF($J50 = "No Work Package", "", $J50),DetailBudgetCategory_Aleph,$I50),IF(Budget_period="Quarterly",SUMIFS(INDIRECT(V$9),DetailBudgetWPs_Aleph,IF($J50 = "No Work Package", "", $J50),DetailBudgetCategory_Aleph,$I50),IF(Budget_period="Annually",SUMIFS(INDIRECT(V$10),DetailBudgetWPs_Aleph,IF($J50 = "No Work Package", "", $J50),DetailBudgetCategory_Aleph,$I50),""))))) / V$6 * V$7, 0), 0)</f>
        <v>0</v>
      </c>
      <c r="W50" s="166">
        <f t="array" ref="W50">IFERROR(IF(ROW()-16&lt;NoRowsBudget, IF($J50="Profit Margin",SUM(W$16:W49)*ProfitMargin,IF($J50="VAT",SUM(W$16:W49)*VAT,IF(Budget_period="Monthly",SUMIFS(INDIRECT(W$8),DetailBudgetWPs_Aleph,IF($J50 = "No Work Package", "", $J50),DetailBudgetCategory_Aleph,$I50),IF(Budget_period="Quarterly",SUMIFS(INDIRECT(W$9),DetailBudgetWPs_Aleph,IF($J50 = "No Work Package", "", $J50),DetailBudgetCategory_Aleph,$I50),IF(Budget_period="Annually",SUMIFS(INDIRECT(W$10),DetailBudgetWPs_Aleph,IF($J50 = "No Work Package", "", $J50),DetailBudgetCategory_Aleph,$I50),""))))) / W$6 * W$7, 0), 0)</f>
        <v>0</v>
      </c>
      <c r="X50" s="166">
        <f t="array" ref="X50">IFERROR(IF(ROW()-16&lt;NoRowsBudget, IF($J50="Profit Margin",SUM(X$16:X49)*ProfitMargin,IF($J50="VAT",SUM(X$16:X49)*VAT,IF(Budget_period="Monthly",SUMIFS(INDIRECT(X$8),DetailBudgetWPs_Aleph,IF($J50 = "No Work Package", "", $J50),DetailBudgetCategory_Aleph,$I50),IF(Budget_period="Quarterly",SUMIFS(INDIRECT(X$9),DetailBudgetWPs_Aleph,IF($J50 = "No Work Package", "", $J50),DetailBudgetCategory_Aleph,$I50),IF(Budget_period="Annually",SUMIFS(INDIRECT(X$10),DetailBudgetWPs_Aleph,IF($J50 = "No Work Package", "", $J50),DetailBudgetCategory_Aleph,$I50),""))))) / X$6 * X$7, 0), 0)</f>
        <v>0</v>
      </c>
      <c r="Y50" s="166">
        <f t="array" ref="Y50">IFERROR(IF(ROW()-16&lt;NoRowsBudget, IF($J50="Profit Margin",SUM(Y$16:Y49)*ProfitMargin,IF($J50="VAT",SUM(Y$16:Y49)*VAT,IF(Budget_period="Monthly",SUMIFS(INDIRECT(Y$8),DetailBudgetWPs_Aleph,IF($J50 = "No Work Package", "", $J50),DetailBudgetCategory_Aleph,$I50),IF(Budget_period="Quarterly",SUMIFS(INDIRECT(Y$9),DetailBudgetWPs_Aleph,IF($J50 = "No Work Package", "", $J50),DetailBudgetCategory_Aleph,$I50),IF(Budget_period="Annually",SUMIFS(INDIRECT(Y$10),DetailBudgetWPs_Aleph,IF($J50 = "No Work Package", "", $J50),DetailBudgetCategory_Aleph,$I50),""))))) / Y$6 * Y$7, 0), 0)</f>
        <v>0</v>
      </c>
      <c r="Z50" s="166">
        <f t="array" ref="Z50">IFERROR(IF(ROW()-16&lt;NoRowsBudget, IF($J50="Profit Margin",SUM(Z$16:Z49)*ProfitMargin,IF($J50="VAT",SUM(Z$16:Z49)*VAT,IF(Budget_period="Monthly",SUMIFS(INDIRECT(Z$8),DetailBudgetWPs_Aleph,IF($J50 = "No Work Package", "", $J50),DetailBudgetCategory_Aleph,$I50),IF(Budget_period="Quarterly",SUMIFS(INDIRECT(Z$9),DetailBudgetWPs_Aleph,IF($J50 = "No Work Package", "", $J50),DetailBudgetCategory_Aleph,$I50),IF(Budget_period="Annually",SUMIFS(INDIRECT(Z$10),DetailBudgetWPs_Aleph,IF($J50 = "No Work Package", "", $J50),DetailBudgetCategory_Aleph,$I50),""))))) / Z$6 * Z$7, 0), 0)</f>
        <v>0</v>
      </c>
      <c r="AA50" s="166">
        <f t="array" ref="AA50">IFERROR(IF(ROW()-16&lt;NoRowsBudget, IF($J50="Profit Margin",SUM(AA$16:AA49)*ProfitMargin,IF($J50="VAT",SUM(AA$16:AA49)*VAT,IF(Budget_period="Monthly",SUMIFS(INDIRECT(AA$8),DetailBudgetWPs_Aleph,IF($J50 = "No Work Package", "", $J50),DetailBudgetCategory_Aleph,$I50),IF(Budget_period="Quarterly",SUMIFS(INDIRECT(AA$9),DetailBudgetWPs_Aleph,IF($J50 = "No Work Package", "", $J50),DetailBudgetCategory_Aleph,$I50),IF(Budget_period="Annually",SUMIFS(INDIRECT(AA$10),DetailBudgetWPs_Aleph,IF($J50 = "No Work Package", "", $J50),DetailBudgetCategory_Aleph,$I50),""))))) / AA$6 * AA$7, 0), 0)</f>
        <v>0</v>
      </c>
      <c r="AB50" s="166">
        <f t="array" ref="AB50">IFERROR(IF(ROW()-16&lt;NoRowsBudget, IF($J50="Profit Margin",SUM(AB$16:AB49)*ProfitMargin,IF($J50="VAT",SUM(AB$16:AB49)*VAT,IF(Budget_period="Monthly",SUMIFS(INDIRECT(AB$8),DetailBudgetWPs_Aleph,IF($J50 = "No Work Package", "", $J50),DetailBudgetCategory_Aleph,$I50),IF(Budget_period="Quarterly",SUMIFS(INDIRECT(AB$9),DetailBudgetWPs_Aleph,IF($J50 = "No Work Package", "", $J50),DetailBudgetCategory_Aleph,$I50),IF(Budget_period="Annually",SUMIFS(INDIRECT(AB$10),DetailBudgetWPs_Aleph,IF($J50 = "No Work Package", "", $J50),DetailBudgetCategory_Aleph,$I50),""))))) / AB$6 * AB$7, 0), 0)</f>
        <v>0</v>
      </c>
      <c r="AC50" s="166">
        <f t="array" ref="AC50">IFERROR(IF(ROW()-16&lt;NoRowsBudget, IF($J50="Profit Margin",SUM(AC$16:AC49)*ProfitMargin,IF($J50="VAT",SUM(AC$16:AC49)*VAT,IF(Budget_period="Monthly",SUMIFS(INDIRECT(AC$8),DetailBudgetWPs_Aleph,IF($J50 = "No Work Package", "", $J50),DetailBudgetCategory_Aleph,$I50),IF(Budget_period="Quarterly",SUMIFS(INDIRECT(AC$9),DetailBudgetWPs_Aleph,IF($J50 = "No Work Package", "", $J50),DetailBudgetCategory_Aleph,$I50),IF(Budget_period="Annually",SUMIFS(INDIRECT(AC$10),DetailBudgetWPs_Aleph,IF($J50 = "No Work Package", "", $J50),DetailBudgetCategory_Aleph,$I50),""))))) / AC$6 * AC$7, 0), 0)</f>
        <v>0</v>
      </c>
      <c r="AD50" s="166">
        <f t="array" ref="AD50">IFERROR(IF(ROW()-16&lt;NoRowsBudget, IF($J50="Profit Margin",SUM(AD$16:AD49)*ProfitMargin,IF($J50="VAT",SUM(AD$16:AD49)*VAT,IF(Budget_period="Monthly",SUMIFS(INDIRECT(AD$8),DetailBudgetWPs_Aleph,IF($J50 = "No Work Package", "", $J50),DetailBudgetCategory_Aleph,$I50),IF(Budget_period="Quarterly",SUMIFS(INDIRECT(AD$9),DetailBudgetWPs_Aleph,IF($J50 = "No Work Package", "", $J50),DetailBudgetCategory_Aleph,$I50),IF(Budget_period="Annually",SUMIFS(INDIRECT(AD$10),DetailBudgetWPs_Aleph,IF($J50 = "No Work Package", "", $J50),DetailBudgetCategory_Aleph,$I50),""))))) / AD$6 * AD$7, 0), 0)</f>
        <v>0</v>
      </c>
      <c r="AE50" s="166">
        <f t="array" ref="AE50">IFERROR(IF(ROW()-16&lt;NoRowsBudget, IF($J50="Profit Margin",SUM(AE$16:AE49)*ProfitMargin,IF($J50="VAT",SUM(AE$16:AE49)*VAT,IF(Budget_period="Monthly",SUMIFS(INDIRECT(AE$8),DetailBudgetWPs_Aleph,IF($J50 = "No Work Package", "", $J50),DetailBudgetCategory_Aleph,$I50),IF(Budget_period="Quarterly",SUMIFS(INDIRECT(AE$9),DetailBudgetWPs_Aleph,IF($J50 = "No Work Package", "", $J50),DetailBudgetCategory_Aleph,$I50),IF(Budget_period="Annually",SUMIFS(INDIRECT(AE$10),DetailBudgetWPs_Aleph,IF($J50 = "No Work Package", "", $J50),DetailBudgetCategory_Aleph,$I50),""))))) / AE$6 * AE$7, 0), 0)</f>
        <v>0</v>
      </c>
      <c r="AF50" s="166">
        <f t="array" ref="AF50">IFERROR(IF(ROW()-16&lt;NoRowsBudget, IF($J50="Profit Margin",SUM(AF$16:AF49)*ProfitMargin,IF($J50="VAT",SUM(AF$16:AF49)*VAT,IF(Budget_period="Monthly",SUMIFS(INDIRECT(AF$8),DetailBudgetWPs_Aleph,IF($J50 = "No Work Package", "", $J50),DetailBudgetCategory_Aleph,$I50),IF(Budget_period="Quarterly",SUMIFS(INDIRECT(AF$9),DetailBudgetWPs_Aleph,IF($J50 = "No Work Package", "", $J50),DetailBudgetCategory_Aleph,$I50),IF(Budget_period="Annually",SUMIFS(INDIRECT(AF$10),DetailBudgetWPs_Aleph,IF($J50 = "No Work Package", "", $J50),DetailBudgetCategory_Aleph,$I50),""))))) / AF$6 * AF$7, 0), 0)</f>
        <v>0</v>
      </c>
      <c r="AG50" s="166">
        <f t="array" ref="AG50">IFERROR(IF(ROW()-16&lt;NoRowsBudget, IF($J50="Profit Margin",SUM(AG$16:AG49)*ProfitMargin,IF($J50="VAT",SUM(AG$16:AG49)*VAT,IF(Budget_period="Monthly",SUMIFS(INDIRECT(AG$8),DetailBudgetWPs_Aleph,IF($J50 = "No Work Package", "", $J50),DetailBudgetCategory_Aleph,$I50),IF(Budget_period="Quarterly",SUMIFS(INDIRECT(AG$9),DetailBudgetWPs_Aleph,IF($J50 = "No Work Package", "", $J50),DetailBudgetCategory_Aleph,$I50),IF(Budget_period="Annually",SUMIFS(INDIRECT(AG$10),DetailBudgetWPs_Aleph,IF($J50 = "No Work Package", "", $J50),DetailBudgetCategory_Aleph,$I50),""))))) / AG$6 * AG$7, 0), 0)</f>
        <v>0</v>
      </c>
      <c r="AH50" s="166">
        <f t="array" ref="AH50">IFERROR(IF(ROW()-16&lt;NoRowsBudget, IF($J50="Profit Margin",SUM(AH$16:AH49)*ProfitMargin,IF($J50="VAT",SUM(AH$16:AH49)*VAT,IF(Budget_period="Monthly",SUMIFS(INDIRECT(AH$8),DetailBudgetWPs_Aleph,IF($J50 = "No Work Package", "", $J50),DetailBudgetCategory_Aleph,$I50),IF(Budget_period="Quarterly",SUMIFS(INDIRECT(AH$9),DetailBudgetWPs_Aleph,IF($J50 = "No Work Package", "", $J50),DetailBudgetCategory_Aleph,$I50),IF(Budget_period="Annually",SUMIFS(INDIRECT(AH$10),DetailBudgetWPs_Aleph,IF($J50 = "No Work Package", "", $J50),DetailBudgetCategory_Aleph,$I50),""))))) / AH$6 * AH$7, 0), 0)</f>
        <v>0</v>
      </c>
      <c r="AI50" s="166">
        <f t="array" ref="AI50">IFERROR(IF(ROW()-16&lt;NoRowsBudget, IF($J50="Profit Margin",SUM(AI$16:AI49)*ProfitMargin,IF($J50="VAT",SUM(AI$16:AI49)*VAT,IF(Budget_period="Monthly",SUMIFS(INDIRECT(AI$8),DetailBudgetWPs_Aleph,IF($J50 = "No Work Package", "", $J50),DetailBudgetCategory_Aleph,$I50),IF(Budget_period="Quarterly",SUMIFS(INDIRECT(AI$9),DetailBudgetWPs_Aleph,IF($J50 = "No Work Package", "", $J50),DetailBudgetCategory_Aleph,$I50),IF(Budget_period="Annually",SUMIFS(INDIRECT(AI$10),DetailBudgetWPs_Aleph,IF($J50 = "No Work Package", "", $J50),DetailBudgetCategory_Aleph,$I50),""))))) / AI$6 * AI$7, 0), 0)</f>
        <v>0</v>
      </c>
      <c r="AJ50" s="166">
        <f t="array" ref="AJ50">IFERROR(IF(ROW()-16&lt;NoRowsBudget, IF($J50="Profit Margin",SUM(AJ$16:AJ49)*ProfitMargin,IF($J50="VAT",SUM(AJ$16:AJ49)*VAT,IF(Budget_period="Monthly",SUMIFS(INDIRECT(AJ$8),DetailBudgetWPs_Aleph,IF($J50 = "No Work Package", "", $J50),DetailBudgetCategory_Aleph,$I50),IF(Budget_period="Quarterly",SUMIFS(INDIRECT(AJ$9),DetailBudgetWPs_Aleph,IF($J50 = "No Work Package", "", $J50),DetailBudgetCategory_Aleph,$I50),IF(Budget_period="Annually",SUMIFS(INDIRECT(AJ$10),DetailBudgetWPs_Aleph,IF($J50 = "No Work Package", "", $J50),DetailBudgetCategory_Aleph,$I50),""))))) / AJ$6 * AJ$7, 0), 0)</f>
        <v>0</v>
      </c>
      <c r="AK50" s="166">
        <f t="array" ref="AK50">IFERROR(IF(ROW()-16&lt;NoRowsBudget, IF($J50="Profit Margin",SUM(AK$16:AK49)*ProfitMargin,IF($J50="VAT",SUM(AK$16:AK49)*VAT,IF(Budget_period="Monthly",SUMIFS(INDIRECT(AK$8),DetailBudgetWPs_Aleph,IF($J50 = "No Work Package", "", $J50),DetailBudgetCategory_Aleph,$I50),IF(Budget_period="Quarterly",SUMIFS(INDIRECT(AK$9),DetailBudgetWPs_Aleph,IF($J50 = "No Work Package", "", $J50),DetailBudgetCategory_Aleph,$I50),IF(Budget_period="Annually",SUMIFS(INDIRECT(AK$10),DetailBudgetWPs_Aleph,IF($J50 = "No Work Package", "", $J50),DetailBudgetCategory_Aleph,$I50),""))))) / AK$6 * AK$7, 0), 0)</f>
        <v>0</v>
      </c>
      <c r="AL50" s="166">
        <f t="array" ref="AL50">IFERROR(IF(ROW()-16&lt;NoRowsBudget, IF($J50="Profit Margin",SUM(AL$16:AL49)*ProfitMargin,IF($J50="VAT",SUM(AL$16:AL49)*VAT,IF(Budget_period="Monthly",SUMIFS(INDIRECT(AL$8),DetailBudgetWPs_Aleph,IF($J50 = "No Work Package", "", $J50),DetailBudgetCategory_Aleph,$I50),IF(Budget_period="Quarterly",SUMIFS(INDIRECT(AL$9),DetailBudgetWPs_Aleph,IF($J50 = "No Work Package", "", $J50),DetailBudgetCategory_Aleph,$I50),IF(Budget_period="Annually",SUMIFS(INDIRECT(AL$10),DetailBudgetWPs_Aleph,IF($J50 = "No Work Package", "", $J50),DetailBudgetCategory_Aleph,$I50),""))))) / AL$6 * AL$7, 0), 0)</f>
        <v>0</v>
      </c>
      <c r="AM50" s="166">
        <f t="array" ref="AM50">IFERROR(IF(ROW()-16&lt;NoRowsBudget, IF($J50="Profit Margin",SUM(AM$16:AM49)*ProfitMargin,IF($J50="VAT",SUM(AM$16:AM49)*VAT,IF(Budget_period="Monthly",SUMIFS(INDIRECT(AM$8),DetailBudgetWPs_Aleph,IF($J50 = "No Work Package", "", $J50),DetailBudgetCategory_Aleph,$I50),IF(Budget_period="Quarterly",SUMIFS(INDIRECT(AM$9),DetailBudgetWPs_Aleph,IF($J50 = "No Work Package", "", $J50),DetailBudgetCategory_Aleph,$I50),IF(Budget_period="Annually",SUMIFS(INDIRECT(AM$10),DetailBudgetWPs_Aleph,IF($J50 = "No Work Package", "", $J50),DetailBudgetCategory_Aleph,$I50),""))))) / AM$6 * AM$7, 0), 0)</f>
        <v>0</v>
      </c>
      <c r="AN50" s="166">
        <f t="array" ref="AN50">IFERROR(IF(ROW()-16&lt;NoRowsBudget, IF($J50="Profit Margin",SUM(AN$16:AN49)*ProfitMargin,IF($J50="VAT",SUM(AN$16:AN49)*VAT,IF(Budget_period="Monthly",SUMIFS(INDIRECT(AN$8),DetailBudgetWPs_Aleph,IF($J50 = "No Work Package", "", $J50),DetailBudgetCategory_Aleph,$I50),IF(Budget_period="Quarterly",SUMIFS(INDIRECT(AN$9),DetailBudgetWPs_Aleph,IF($J50 = "No Work Package", "", $J50),DetailBudgetCategory_Aleph,$I50),IF(Budget_period="Annually",SUMIFS(INDIRECT(AN$10),DetailBudgetWPs_Aleph,IF($J50 = "No Work Package", "", $J50),DetailBudgetCategory_Aleph,$I50),""))))) / AN$6 * AN$7, 0), 0)</f>
        <v>0</v>
      </c>
      <c r="AO50" s="166">
        <f t="array" ref="AO50">IFERROR(IF(ROW()-16&lt;NoRowsBudget, IF($J50="Profit Margin",SUM(AO$16:AO49)*ProfitMargin,IF($J50="VAT",SUM(AO$16:AO49)*VAT,IF(Budget_period="Monthly",SUMIFS(INDIRECT(AO$8),DetailBudgetWPs_Aleph,IF($J50 = "No Work Package", "", $J50),DetailBudgetCategory_Aleph,$I50),IF(Budget_period="Quarterly",SUMIFS(INDIRECT(AO$9),DetailBudgetWPs_Aleph,IF($J50 = "No Work Package", "", $J50),DetailBudgetCategory_Aleph,$I50),IF(Budget_period="Annually",SUMIFS(INDIRECT(AO$10),DetailBudgetWPs_Aleph,IF($J50 = "No Work Package", "", $J50),DetailBudgetCategory_Aleph,$I50),""))))) / AO$6 * AO$7, 0), 0)</f>
        <v>0</v>
      </c>
      <c r="AP50" s="166">
        <f t="array" ref="AP50">IFERROR(IF(ROW()-16&lt;NoRowsBudget, IF($J50="Profit Margin",SUM(AP$16:AP49)*ProfitMargin,IF($J50="VAT",SUM(AP$16:AP49)*VAT,IF(Budget_period="Monthly",SUMIFS(INDIRECT(AP$8),DetailBudgetWPs_Aleph,IF($J50 = "No Work Package", "", $J50),DetailBudgetCategory_Aleph,$I50),IF(Budget_period="Quarterly",SUMIFS(INDIRECT(AP$9),DetailBudgetWPs_Aleph,IF($J50 = "No Work Package", "", $J50),DetailBudgetCategory_Aleph,$I50),IF(Budget_period="Annually",SUMIFS(INDIRECT(AP$10),DetailBudgetWPs_Aleph,IF($J50 = "No Work Package", "", $J50),DetailBudgetCategory_Aleph,$I50),""))))) / AP$6 * AP$7, 0), 0)</f>
        <v>0</v>
      </c>
      <c r="AQ50" s="166">
        <f t="array" ref="AQ50">IFERROR(IF(ROW()-16&lt;NoRowsBudget, IF($J50="Profit Margin",SUM(AQ$16:AQ49)*ProfitMargin,IF($J50="VAT",SUM(AQ$16:AQ49)*VAT,IF(Budget_period="Monthly",SUMIFS(INDIRECT(AQ$8),DetailBudgetWPs_Aleph,IF($J50 = "No Work Package", "", $J50),DetailBudgetCategory_Aleph,$I50),IF(Budget_period="Quarterly",SUMIFS(INDIRECT(AQ$9),DetailBudgetWPs_Aleph,IF($J50 = "No Work Package", "", $J50),DetailBudgetCategory_Aleph,$I50),IF(Budget_period="Annually",SUMIFS(INDIRECT(AQ$10),DetailBudgetWPs_Aleph,IF($J50 = "No Work Package", "", $J50),DetailBudgetCategory_Aleph,$I50),""))))) / AQ$6 * AQ$7, 0), 0)</f>
        <v>0</v>
      </c>
      <c r="AR50" s="166">
        <f t="array" ref="AR50">IFERROR(IF(ROW()-16&lt;NoRowsBudget, IF($J50="Profit Margin",SUM(AR$16:AR49)*ProfitMargin,IF($J50="VAT",SUM(AR$16:AR49)*VAT,IF(Budget_period="Monthly",SUMIFS(INDIRECT(AR$8),DetailBudgetWPs_Aleph,IF($J50 = "No Work Package", "", $J50),DetailBudgetCategory_Aleph,$I50),IF(Budget_period="Quarterly",SUMIFS(INDIRECT(AR$9),DetailBudgetWPs_Aleph,IF($J50 = "No Work Package", "", $J50),DetailBudgetCategory_Aleph,$I50),IF(Budget_period="Annually",SUMIFS(INDIRECT(AR$10),DetailBudgetWPs_Aleph,IF($J50 = "No Work Package", "", $J50),DetailBudgetCategory_Aleph,$I50),""))))) / AR$6 * AR$7, 0), 0)</f>
        <v>0</v>
      </c>
      <c r="AS50" s="166">
        <f t="array" ref="AS50">IFERROR(IF(ROW()-16&lt;NoRowsBudget, IF($J50="Profit Margin",SUM(AS$16:AS49)*ProfitMargin,IF($J50="VAT",SUM(AS$16:AS49)*VAT,IF(Budget_period="Monthly",SUMIFS(INDIRECT(AS$8),DetailBudgetWPs_Aleph,IF($J50 = "No Work Package", "", $J50),DetailBudgetCategory_Aleph,$I50),IF(Budget_period="Quarterly",SUMIFS(INDIRECT(AS$9),DetailBudgetWPs_Aleph,IF($J50 = "No Work Package", "", $J50),DetailBudgetCategory_Aleph,$I50),IF(Budget_period="Annually",SUMIFS(INDIRECT(AS$10),DetailBudgetWPs_Aleph,IF($J50 = "No Work Package", "", $J50),DetailBudgetCategory_Aleph,$I50),""))))) / AS$6 * AS$7, 0), 0)</f>
        <v>0</v>
      </c>
      <c r="AT50" s="166">
        <f t="array" ref="AT50">IFERROR(IF(ROW()-16&lt;NoRowsBudget, IF($J50="Profit Margin",SUM(AT$16:AT49)*ProfitMargin,IF($J50="VAT",SUM(AT$16:AT49)*VAT,IF(Budget_period="Monthly",SUMIFS(INDIRECT(AT$8),DetailBudgetWPs_Aleph,IF($J50 = "No Work Package", "", $J50),DetailBudgetCategory_Aleph,$I50),IF(Budget_period="Quarterly",SUMIFS(INDIRECT(AT$9),DetailBudgetWPs_Aleph,IF($J50 = "No Work Package", "", $J50),DetailBudgetCategory_Aleph,$I50),IF(Budget_period="Annually",SUMIFS(INDIRECT(AT$10),DetailBudgetWPs_Aleph,IF($J50 = "No Work Package", "", $J50),DetailBudgetCategory_Aleph,$I50),""))))) / AT$6 * AT$7, 0), 0)</f>
        <v>0</v>
      </c>
      <c r="AU50" s="166">
        <f t="array" ref="AU50">IFERROR(IF(ROW()-16&lt;NoRowsBudget, IF($J50="Profit Margin",SUM(AU$16:AU49)*ProfitMargin,IF($J50="VAT",SUM(AU$16:AU49)*VAT,IF(Budget_period="Monthly",SUMIFS(INDIRECT(AU$8),DetailBudgetWPs_Aleph,IF($J50 = "No Work Package", "", $J50),DetailBudgetCategory_Aleph,$I50),IF(Budget_period="Quarterly",SUMIFS(INDIRECT(AU$9),DetailBudgetWPs_Aleph,IF($J50 = "No Work Package", "", $J50),DetailBudgetCategory_Aleph,$I50),IF(Budget_period="Annually",SUMIFS(INDIRECT(AU$10),DetailBudgetWPs_Aleph,IF($J50 = "No Work Package", "", $J50),DetailBudgetCategory_Aleph,$I50),""))))) / AU$6 * AU$7, 0), 0)</f>
        <v>0</v>
      </c>
      <c r="AV50" s="166">
        <f t="array" ref="AV50">IFERROR(IF(ROW()-16&lt;NoRowsBudget, IF($J50="Profit Margin",SUM(AV$16:AV49)*ProfitMargin,IF($J50="VAT",SUM(AV$16:AV49)*VAT,IF(Budget_period="Monthly",SUMIFS(INDIRECT(AV$8),DetailBudgetWPs_Aleph,IF($J50 = "No Work Package", "", $J50),DetailBudgetCategory_Aleph,$I50),IF(Budget_period="Quarterly",SUMIFS(INDIRECT(AV$9),DetailBudgetWPs_Aleph,IF($J50 = "No Work Package", "", $J50),DetailBudgetCategory_Aleph,$I50),IF(Budget_period="Annually",SUMIFS(INDIRECT(AV$10),DetailBudgetWPs_Aleph,IF($J50 = "No Work Package", "", $J50),DetailBudgetCategory_Aleph,$I50),""))))) / AV$6 * AV$7, 0), 0)</f>
        <v>0</v>
      </c>
      <c r="AW50" s="166">
        <f t="array" ref="AW50">IFERROR(IF(ROW()-16&lt;NoRowsBudget, IF($J50="Profit Margin",SUM(AW$16:AW49)*ProfitMargin,IF($J50="VAT",SUM(AW$16:AW49)*VAT,IF(Budget_period="Monthly",SUMIFS(INDIRECT(AW$8),DetailBudgetWPs_Aleph,IF($J50 = "No Work Package", "", $J50),DetailBudgetCategory_Aleph,$I50),IF(Budget_period="Quarterly",SUMIFS(INDIRECT(AW$9),DetailBudgetWPs_Aleph,IF($J50 = "No Work Package", "", $J50),DetailBudgetCategory_Aleph,$I50),IF(Budget_period="Annually",SUMIFS(INDIRECT(AW$10),DetailBudgetWPs_Aleph,IF($J50 = "No Work Package", "", $J50),DetailBudgetCategory_Aleph,$I50),""))))) / AW$6 * AW$7, 0), 0)</f>
        <v>0</v>
      </c>
      <c r="AX50" s="166">
        <f t="array" ref="AX50">IFERROR(IF(ROW()-16&lt;NoRowsBudget, IF($J50="Profit Margin",SUM(AX$16:AX49)*ProfitMargin,IF($J50="VAT",SUM(AX$16:AX49)*VAT,IF(Budget_period="Monthly",SUMIFS(INDIRECT(AX$8),DetailBudgetWPs_Aleph,IF($J50 = "No Work Package", "", $J50),DetailBudgetCategory_Aleph,$I50),IF(Budget_period="Quarterly",SUMIFS(INDIRECT(AX$9),DetailBudgetWPs_Aleph,IF($J50 = "No Work Package", "", $J50),DetailBudgetCategory_Aleph,$I50),IF(Budget_period="Annually",SUMIFS(INDIRECT(AX$10),DetailBudgetWPs_Aleph,IF($J50 = "No Work Package", "", $J50),DetailBudgetCategory_Aleph,$I50),""))))) / AX$6 * AX$7, 0), 0)</f>
        <v>0</v>
      </c>
      <c r="AY50" s="166">
        <f t="array" ref="AY50">IFERROR(IF(ROW()-16&lt;NoRowsBudget, IF($J50="Profit Margin",SUM(AY$16:AY49)*ProfitMargin,IF($J50="VAT",SUM(AY$16:AY49)*VAT,IF(Budget_period="Monthly",SUMIFS(INDIRECT(AY$8),DetailBudgetWPs_Aleph,IF($J50 = "No Work Package", "", $J50),DetailBudgetCategory_Aleph,$I50),IF(Budget_period="Quarterly",SUMIFS(INDIRECT(AY$9),DetailBudgetWPs_Aleph,IF($J50 = "No Work Package", "", $J50),DetailBudgetCategory_Aleph,$I50),IF(Budget_period="Annually",SUMIFS(INDIRECT(AY$10),DetailBudgetWPs_Aleph,IF($J50 = "No Work Package", "", $J50),DetailBudgetCategory_Aleph,$I50),""))))) / AY$6 * AY$7, 0), 0)</f>
        <v>0</v>
      </c>
      <c r="AZ50" s="166">
        <f t="array" ref="AZ50">IFERROR(IF(ROW()-16&lt;NoRowsBudget, IF($J50="Profit Margin",SUM(AZ$16:AZ49)*ProfitMargin,IF($J50="VAT",SUM(AZ$16:AZ49)*VAT,IF(Budget_period="Monthly",SUMIFS(INDIRECT(AZ$8),DetailBudgetWPs_Aleph,IF($J50 = "No Work Package", "", $J50),DetailBudgetCategory_Aleph,$I50),IF(Budget_period="Quarterly",SUMIFS(INDIRECT(AZ$9),DetailBudgetWPs_Aleph,IF($J50 = "No Work Package", "", $J50),DetailBudgetCategory_Aleph,$I50),IF(Budget_period="Annually",SUMIFS(INDIRECT(AZ$10),DetailBudgetWPs_Aleph,IF($J50 = "No Work Package", "", $J50),DetailBudgetCategory_Aleph,$I50),""))))) / AZ$6 * AZ$7, 0), 0)</f>
        <v>0</v>
      </c>
      <c r="BA50" s="166">
        <f t="array" ref="BA50">IFERROR(IF(ROW()-16&lt;NoRowsBudget, IF($J50="Profit Margin",SUM(BA$16:BA49)*ProfitMargin,IF($J50="VAT",SUM(BA$16:BA49)*VAT,IF(Budget_period="Monthly",SUMIFS(INDIRECT(BA$8),DetailBudgetWPs_Aleph,IF($J50 = "No Work Package", "", $J50),DetailBudgetCategory_Aleph,$I50),IF(Budget_period="Quarterly",SUMIFS(INDIRECT(BA$9),DetailBudgetWPs_Aleph,IF($J50 = "No Work Package", "", $J50),DetailBudgetCategory_Aleph,$I50),IF(Budget_period="Annually",SUMIFS(INDIRECT(BA$10),DetailBudgetWPs_Aleph,IF($J50 = "No Work Package", "", $J50),DetailBudgetCategory_Aleph,$I50),""))))) / BA$6 * BA$7, 0), 0)</f>
        <v>0</v>
      </c>
      <c r="BB50" s="166">
        <f t="array" ref="BB50">IFERROR(IF(ROW()-16&lt;NoRowsBudget, IF($J50="Profit Margin",SUM(BB$16:BB49)*ProfitMargin,IF($J50="VAT",SUM(BB$16:BB49)*VAT,IF(Budget_period="Monthly",SUMIFS(INDIRECT(BB$8),DetailBudgetWPs_Aleph,IF($J50 = "No Work Package", "", $J50),DetailBudgetCategory_Aleph,$I50),IF(Budget_period="Quarterly",SUMIFS(INDIRECT(BB$9),DetailBudgetWPs_Aleph,IF($J50 = "No Work Package", "", $J50),DetailBudgetCategory_Aleph,$I50),IF(Budget_period="Annually",SUMIFS(INDIRECT(BB$10),DetailBudgetWPs_Aleph,IF($J50 = "No Work Package", "", $J50),DetailBudgetCategory_Aleph,$I50),""))))) / BB$6 * BB$7, 0), 0)</f>
        <v>0</v>
      </c>
      <c r="BC50" s="166">
        <f t="array" ref="BC50">IFERROR(IF(ROW()-16&lt;NoRowsBudget, IF($J50="Profit Margin",SUM(BC$16:BC49)*ProfitMargin,IF($J50="VAT",SUM(BC$16:BC49)*VAT,IF(Budget_period="Monthly",SUMIFS(INDIRECT(BC$8),DetailBudgetWPs_Aleph,IF($J50 = "No Work Package", "", $J50),DetailBudgetCategory_Aleph,$I50),IF(Budget_period="Quarterly",SUMIFS(INDIRECT(BC$9),DetailBudgetWPs_Aleph,IF($J50 = "No Work Package", "", $J50),DetailBudgetCategory_Aleph,$I50),IF(Budget_period="Annually",SUMIFS(INDIRECT(BC$10),DetailBudgetWPs_Aleph,IF($J50 = "No Work Package", "", $J50),DetailBudgetCategory_Aleph,$I50),""))))) / BC$6 * BC$7, 0), 0)</f>
        <v>0</v>
      </c>
      <c r="BD50" s="166">
        <f t="array" ref="BD50">IFERROR(IF(ROW()-16&lt;NoRowsBudget, IF($J50="Profit Margin",SUM(BD$16:BD49)*ProfitMargin,IF($J50="VAT",SUM(BD$16:BD49)*VAT,IF(Budget_period="Monthly",SUMIFS(INDIRECT(BD$8),DetailBudgetWPs_Aleph,IF($J50 = "No Work Package", "", $J50),DetailBudgetCategory_Aleph,$I50),IF(Budget_period="Quarterly",SUMIFS(INDIRECT(BD$9),DetailBudgetWPs_Aleph,IF($J50 = "No Work Package", "", $J50),DetailBudgetCategory_Aleph,$I50),IF(Budget_period="Annually",SUMIFS(INDIRECT(BD$10),DetailBudgetWPs_Aleph,IF($J50 = "No Work Package", "", $J50),DetailBudgetCategory_Aleph,$I50),""))))) / BD$6 * BD$7, 0), 0)</f>
        <v>0</v>
      </c>
      <c r="BE50" s="166">
        <f t="array" ref="BE50">IFERROR(IF(ROW()-16&lt;NoRowsBudget, IF($J50="Profit Margin",SUM(BE$16:BE49)*ProfitMargin,IF($J50="VAT",SUM(BE$16:BE49)*VAT,IF(Budget_period="Monthly",SUMIFS(INDIRECT(BE$8),DetailBudgetWPs_Aleph,IF($J50 = "No Work Package", "", $J50),DetailBudgetCategory_Aleph,$I50),IF(Budget_period="Quarterly",SUMIFS(INDIRECT(BE$9),DetailBudgetWPs_Aleph,IF($J50 = "No Work Package", "", $J50),DetailBudgetCategory_Aleph,$I50),IF(Budget_period="Annually",SUMIFS(INDIRECT(BE$10),DetailBudgetWPs_Aleph,IF($J50 = "No Work Package", "", $J50),DetailBudgetCategory_Aleph,$I50),""))))) / BE$6 * BE$7, 0), 0)</f>
        <v>0</v>
      </c>
      <c r="BF50" s="166">
        <f t="array" ref="BF50">IFERROR(IF(ROW()-16&lt;NoRowsBudget, IF($J50="Profit Margin",SUM(BF$16:BF49)*ProfitMargin,IF($J50="VAT",SUM(BF$16:BF49)*VAT,IF(Budget_period="Monthly",SUMIFS(INDIRECT(BF$8),DetailBudgetWPs_Aleph,IF($J50 = "No Work Package", "", $J50),DetailBudgetCategory_Aleph,$I50),IF(Budget_period="Quarterly",SUMIFS(INDIRECT(BF$9),DetailBudgetWPs_Aleph,IF($J50 = "No Work Package", "", $J50),DetailBudgetCategory_Aleph,$I50),IF(Budget_period="Annually",SUMIFS(INDIRECT(BF$10),DetailBudgetWPs_Aleph,IF($J50 = "No Work Package", "", $J50),DetailBudgetCategory_Aleph,$I50),""))))) / BF$6 * BF$7, 0), 0)</f>
        <v>0</v>
      </c>
      <c r="BG50" s="166">
        <f t="array" ref="BG50">IFERROR(IF(ROW()-16&lt;NoRowsBudget, IF($J50="Profit Margin",SUM(BG$16:BG49)*ProfitMargin,IF($J50="VAT",SUM(BG$16:BG49)*VAT,IF(Budget_period="Monthly",SUMIFS(INDIRECT(BG$8),DetailBudgetWPs_Aleph,IF($J50 = "No Work Package", "", $J50),DetailBudgetCategory_Aleph,$I50),IF(Budget_period="Quarterly",SUMIFS(INDIRECT(BG$9),DetailBudgetWPs_Aleph,IF($J50 = "No Work Package", "", $J50),DetailBudgetCategory_Aleph,$I50),IF(Budget_period="Annually",SUMIFS(INDIRECT(BG$10),DetailBudgetWPs_Aleph,IF($J50 = "No Work Package", "", $J50),DetailBudgetCategory_Aleph,$I50),""))))) / BG$6 * BG$7, 0), 0)</f>
        <v>0</v>
      </c>
      <c r="BH50" s="166">
        <f t="array" ref="BH50">IFERROR(IF(ROW()-16&lt;NoRowsBudget, IF($J50="Profit Margin",SUM(BH$16:BH49)*ProfitMargin,IF($J50="VAT",SUM(BH$16:BH49)*VAT,IF(Budget_period="Monthly",SUMIFS(INDIRECT(BH$8),DetailBudgetWPs_Aleph,IF($J50 = "No Work Package", "", $J50),DetailBudgetCategory_Aleph,$I50),IF(Budget_period="Quarterly",SUMIFS(INDIRECT(BH$9),DetailBudgetWPs_Aleph,IF($J50 = "No Work Package", "", $J50),DetailBudgetCategory_Aleph,$I50),IF(Budget_period="Annually",SUMIFS(INDIRECT(BH$10),DetailBudgetWPs_Aleph,IF($J50 = "No Work Package", "", $J50),DetailBudgetCategory_Aleph,$I50),""))))) / BH$6 * BH$7, 0), 0)</f>
        <v>0</v>
      </c>
      <c r="BI50" s="166">
        <f t="array" ref="BI50">IFERROR(IF(ROW()-16&lt;NoRowsBudget, IF($J50="Profit Margin",SUM(BI$16:BI49)*ProfitMargin,IF($J50="VAT",SUM(BI$16:BI49)*VAT,IF(Budget_period="Monthly",SUMIFS(INDIRECT(BI$8),DetailBudgetWPs_Aleph,IF($J50 = "No Work Package", "", $J50),DetailBudgetCategory_Aleph,$I50),IF(Budget_period="Quarterly",SUMIFS(INDIRECT(BI$9),DetailBudgetWPs_Aleph,IF($J50 = "No Work Package", "", $J50),DetailBudgetCategory_Aleph,$I50),IF(Budget_period="Annually",SUMIFS(INDIRECT(BI$10),DetailBudgetWPs_Aleph,IF($J50 = "No Work Package", "", $J50),DetailBudgetCategory_Aleph,$I50),""))))) / BI$6 * BI$7, 0), 0)</f>
        <v>0</v>
      </c>
      <c r="BJ50" s="166">
        <f t="array" ref="BJ50">IFERROR(IF(ROW()-16&lt;NoRowsBudget, IF($J50="Profit Margin",SUM(BJ$16:BJ49)*ProfitMargin,IF($J50="VAT",SUM(BJ$16:BJ49)*VAT,IF(Budget_period="Monthly",SUMIFS(INDIRECT(BJ$8),DetailBudgetWPs_Aleph,IF($J50 = "No Work Package", "", $J50),DetailBudgetCategory_Aleph,$I50),IF(Budget_period="Quarterly",SUMIFS(INDIRECT(BJ$9),DetailBudgetWPs_Aleph,IF($J50 = "No Work Package", "", $J50),DetailBudgetCategory_Aleph,$I50),IF(Budget_period="Annually",SUMIFS(INDIRECT(BJ$10),DetailBudgetWPs_Aleph,IF($J50 = "No Work Package", "", $J50),DetailBudgetCategory_Aleph,$I50),""))))) / BJ$6 * BJ$7, 0), 0)</f>
        <v>0</v>
      </c>
      <c r="BK50" s="166">
        <f t="array" ref="BK50">IFERROR(IF(ROW()-16&lt;NoRowsBudget, IF($J50="Profit Margin",SUM(BK$16:BK49)*ProfitMargin,IF($J50="VAT",SUM(BK$16:BK49)*VAT,IF(Budget_period="Monthly",SUMIFS(INDIRECT(BK$8),DetailBudgetWPs_Aleph,IF($J50 = "No Work Package", "", $J50),DetailBudgetCategory_Aleph,$I50),IF(Budget_period="Quarterly",SUMIFS(INDIRECT(BK$9),DetailBudgetWPs_Aleph,IF($J50 = "No Work Package", "", $J50),DetailBudgetCategory_Aleph,$I50),IF(Budget_period="Annually",SUMIFS(INDIRECT(BK$10),DetailBudgetWPs_Aleph,IF($J50 = "No Work Package", "", $J50),DetailBudgetCategory_Aleph,$I50),""))))) / BK$6 * BK$7, 0), 0)</f>
        <v>0</v>
      </c>
      <c r="BL50" s="166">
        <f t="array" ref="BL50">IFERROR(IF(ROW()-16&lt;NoRowsBudget, IF($J50="Profit Margin",SUM(BL$16:BL49)*ProfitMargin,IF($J50="VAT",SUM(BL$16:BL49)*VAT,IF(Budget_period="Monthly",SUMIFS(INDIRECT(BL$8),DetailBudgetWPs_Aleph,IF($J50 = "No Work Package", "", $J50),DetailBudgetCategory_Aleph,$I50),IF(Budget_period="Quarterly",SUMIFS(INDIRECT(BL$9),DetailBudgetWPs_Aleph,IF($J50 = "No Work Package", "", $J50),DetailBudgetCategory_Aleph,$I50),IF(Budget_period="Annually",SUMIFS(INDIRECT(BL$10),DetailBudgetWPs_Aleph,IF($J50 = "No Work Package", "", $J50),DetailBudgetCategory_Aleph,$I50),""))))) / BL$6 * BL$7, 0), 0)</f>
        <v>0</v>
      </c>
      <c r="BM50" s="166">
        <f t="array" ref="BM50">IFERROR(IF(ROW()-16&lt;NoRowsBudget, IF($J50="Profit Margin",SUM(BM$16:BM49)*ProfitMargin,IF($J50="VAT",SUM(BM$16:BM49)*VAT,IF(Budget_period="Monthly",SUMIFS(INDIRECT(BM$8),DetailBudgetWPs_Aleph,IF($J50 = "No Work Package", "", $J50),DetailBudgetCategory_Aleph,$I50),IF(Budget_period="Quarterly",SUMIFS(INDIRECT(BM$9),DetailBudgetWPs_Aleph,IF($J50 = "No Work Package", "", $J50),DetailBudgetCategory_Aleph,$I50),IF(Budget_period="Annually",SUMIFS(INDIRECT(BM$10),DetailBudgetWPs_Aleph,IF($J50 = "No Work Package", "", $J50),DetailBudgetCategory_Aleph,$I50),""))))) / BM$6 * BM$7, 0), 0)</f>
        <v>0</v>
      </c>
      <c r="BN50" s="166">
        <f t="array" ref="BN50">IFERROR(IF(ROW()-16&lt;NoRowsBudget, IF($J50="Profit Margin",SUM(BN$16:BN49)*ProfitMargin,IF($J50="VAT",SUM(BN$16:BN49)*VAT,IF(Budget_period="Monthly",SUMIFS(INDIRECT(BN$8),DetailBudgetWPs_Aleph,IF($J50 = "No Work Package", "", $J50),DetailBudgetCategory_Aleph,$I50),IF(Budget_period="Quarterly",SUMIFS(INDIRECT(BN$9),DetailBudgetWPs_Aleph,IF($J50 = "No Work Package", "", $J50),DetailBudgetCategory_Aleph,$I50),IF(Budget_period="Annually",SUMIFS(INDIRECT(BN$10),DetailBudgetWPs_Aleph,IF($J50 = "No Work Package", "", $J50),DetailBudgetCategory_Aleph,$I50),""))))) / BN$6 * BN$7, 0), 0)</f>
        <v>0</v>
      </c>
      <c r="BO50" s="166">
        <f t="array" ref="BO50">IFERROR(IF(ROW()-16&lt;NoRowsBudget, IF($J50="Profit Margin",SUM(BO$16:BO49)*ProfitMargin,IF($J50="VAT",SUM(BO$16:BO49)*VAT,IF(Budget_period="Monthly",SUMIFS(INDIRECT(BO$8),DetailBudgetWPs_Aleph,IF($J50 = "No Work Package", "", $J50),DetailBudgetCategory_Aleph,$I50),IF(Budget_period="Quarterly",SUMIFS(INDIRECT(BO$9),DetailBudgetWPs_Aleph,IF($J50 = "No Work Package", "", $J50),DetailBudgetCategory_Aleph,$I50),IF(Budget_period="Annually",SUMIFS(INDIRECT(BO$10),DetailBudgetWPs_Aleph,IF($J50 = "No Work Package", "", $J50),DetailBudgetCategory_Aleph,$I50),""))))) / BO$6 * BO$7, 0), 0)</f>
        <v>0</v>
      </c>
      <c r="BP50" s="166">
        <f t="array" ref="BP50">IFERROR(IF(ROW()-16&lt;NoRowsBudget, IF($J50="Profit Margin",SUM(BP$16:BP49)*ProfitMargin,IF($J50="VAT",SUM(BP$16:BP49)*VAT,IF(Budget_period="Monthly",SUMIFS(INDIRECT(BP$8),DetailBudgetWPs_Aleph,IF($J50 = "No Work Package", "", $J50),DetailBudgetCategory_Aleph,$I50),IF(Budget_period="Quarterly",SUMIFS(INDIRECT(BP$9),DetailBudgetWPs_Aleph,IF($J50 = "No Work Package", "", $J50),DetailBudgetCategory_Aleph,$I50),IF(Budget_period="Annually",SUMIFS(INDIRECT(BP$10),DetailBudgetWPs_Aleph,IF($J50 = "No Work Package", "", $J50),DetailBudgetCategory_Aleph,$I50),""))))) / BP$6 * BP$7, 0), 0)</f>
        <v>0</v>
      </c>
      <c r="BQ50" s="166">
        <f t="array" ref="BQ50">IFERROR(IF(ROW()-16&lt;NoRowsBudget, IF($J50="Profit Margin",SUM(BQ$16:BQ49)*ProfitMargin,IF($J50="VAT",SUM(BQ$16:BQ49)*VAT,IF(Budget_period="Monthly",SUMIFS(INDIRECT(BQ$8),DetailBudgetWPs_Aleph,IF($J50 = "No Work Package", "", $J50),DetailBudgetCategory_Aleph,$I50),IF(Budget_period="Quarterly",SUMIFS(INDIRECT(BQ$9),DetailBudgetWPs_Aleph,IF($J50 = "No Work Package", "", $J50),DetailBudgetCategory_Aleph,$I50),IF(Budget_period="Annually",SUMIFS(INDIRECT(BQ$10),DetailBudgetWPs_Aleph,IF($J50 = "No Work Package", "", $J50),DetailBudgetCategory_Aleph,$I50),""))))) / BQ$6 * BQ$7, 0), 0)</f>
        <v>0</v>
      </c>
      <c r="BR50" s="166">
        <f t="array" ref="BR50">IFERROR(IF(ROW()-16&lt;NoRowsBudget, IF($J50="Profit Margin",SUM(BR$16:BR49)*ProfitMargin,IF($J50="VAT",SUM(BR$16:BR49)*VAT,IF(Budget_period="Monthly",SUMIFS(INDIRECT(BR$8),DetailBudgetWPs_Aleph,IF($J50 = "No Work Package", "", $J50),DetailBudgetCategory_Aleph,$I50),IF(Budget_period="Quarterly",SUMIFS(INDIRECT(BR$9),DetailBudgetWPs_Aleph,IF($J50 = "No Work Package", "", $J50),DetailBudgetCategory_Aleph,$I50),IF(Budget_period="Annually",SUMIFS(INDIRECT(BR$10),DetailBudgetWPs_Aleph,IF($J50 = "No Work Package", "", $J50),DetailBudgetCategory_Aleph,$I50),""))))) / BR$6 * BR$7, 0), 0)</f>
        <v>0</v>
      </c>
      <c r="BS50" s="166">
        <f t="array" ref="BS50">IFERROR(IF(ROW()-16&lt;NoRowsBudget, IF($J50="Profit Margin",SUM(BS$16:BS49)*ProfitMargin,IF($J50="VAT",SUM(BS$16:BS49)*VAT,IF(Budget_period="Monthly",SUMIFS(INDIRECT(BS$8),DetailBudgetWPs_Aleph,IF($J50 = "No Work Package", "", $J50),DetailBudgetCategory_Aleph,$I50),IF(Budget_period="Quarterly",SUMIFS(INDIRECT(BS$9),DetailBudgetWPs_Aleph,IF($J50 = "No Work Package", "", $J50),DetailBudgetCategory_Aleph,$I50),IF(Budget_period="Annually",SUMIFS(INDIRECT(BS$10),DetailBudgetWPs_Aleph,IF($J50 = "No Work Package", "", $J50),DetailBudgetCategory_Aleph,$I50),""))))) / BS$6 * BS$7, 0), 0)</f>
        <v>0</v>
      </c>
    </row>
    <row r="51" ht="15.75" customHeight="1">
      <c r="A51" s="114"/>
      <c r="B51" s="15" t="str">
        <f>IF(ROW()-16&lt;NoRowsBudget,OrgName,"")</f>
        <v/>
      </c>
      <c r="C51" s="15" t="str">
        <f>IF(ROW()-16&lt;NoRowsBudget,ProjectName,"")</f>
        <v/>
      </c>
      <c r="D51" s="15" t="str">
        <f>IF(ROW()-16&lt;NoRowsBudget,ProjectRef,"")</f>
        <v/>
      </c>
      <c r="E51" s="15" t="str">
        <f>IF(ROW()-16&lt;NoRowsBudget,ApplicationID,"")</f>
        <v/>
      </c>
      <c r="F51" s="15" t="str">
        <f>IF(ROW()-16&lt;NoRowsBudget,Version,"")</f>
        <v/>
      </c>
      <c r="G51" s="164" t="str">
        <f>IF(ROW()-16&lt;NoRowsBudget,StartDate,"")</f>
        <v/>
      </c>
      <c r="H51" s="164" t="str">
        <f>IF(ROW()-16&lt;NoRowsBudget,EndDate,"")</f>
        <v/>
      </c>
      <c r="I51" s="15" t="str">
        <f t="array" ref="I51">IF(ROW()-16&lt;(NoRowsBudget-3),INDEX(CostCategories,CEILING((ROW()-15)/NoWPs,1)),IF(ROW()-16=NoRowsBudget-3,"Overheads",IF(ROW()-16=NoRowsBudget-2,"Profit Margin",IF(ROW()-16=NoRowsBudget-1,"VAT",""))))</f>
        <v/>
      </c>
      <c r="J51" s="15" t="str">
        <f t="array" ref="J51">IF(ROW()-16&lt;NoRowsBudget-3,INDEX(WPUnique,,MOD(ROW()-16,NoWPs)+1),IF(ROW()-16=NoRowsBudget-3,"Overheads",IF(ROW()-16=NoRowsBudget-2,"Profit Margin",IF(ROW()-16=NoRowsBudget-1,"VAT",""))))</f>
        <v/>
      </c>
      <c r="K51" s="172" t="str">
        <f>IFERROR(IF(OR($J51="Indirect Cost",$J51="VAT",$J51="Profit Margin"),"",VLOOKUP(J51,'1. Basic Info'!$B$40:$C$52,2,FALSE)),BudgetExport!J51)</f>
        <v/>
      </c>
      <c r="L51" s="166">
        <f t="array" ref="L51">IFERROR(IF(ROW()-16&lt;NoRowsBudget, IF($J51="Profit Margin",SUM(L$16:L50)*ProfitMargin,IF($J51="VAT",SUM(L$16:L50)*VAT,IF(Budget_period="Monthly",SUMIFS(INDIRECT(L$8),DetailBudgetWPs_Aleph,IF($J51 = "No Work Package", "", $J51),DetailBudgetCategory_Aleph,$I51),IF(Budget_period="Quarterly",SUMIFS(INDIRECT(L$9),DetailBudgetWPs_Aleph,IF($J51 = "No Work Package", "", $J51),DetailBudgetCategory_Aleph,$I51),IF(Budget_period="Annually",SUMIFS(INDIRECT(L$10),DetailBudgetWPs_Aleph,IF($J51 = "No Work Package", "", $J51),DetailBudgetCategory_Aleph,$I51),""))))) / L$6 * L$7, 0), 0)</f>
        <v>0</v>
      </c>
      <c r="M51" s="166">
        <f t="array" ref="M51">IFERROR(IF(ROW()-16&lt;NoRowsBudget, IF($J51="Profit Margin",SUM(M$16:M50)*ProfitMargin,IF($J51="VAT",SUM(M$16:M50)*VAT,IF(Budget_period="Monthly",SUMIFS(INDIRECT(M$8),DetailBudgetWPs_Aleph,IF($J51 = "No Work Package", "", $J51),DetailBudgetCategory_Aleph,$I51),IF(Budget_period="Quarterly",SUMIFS(INDIRECT(M$9),DetailBudgetWPs_Aleph,IF($J51 = "No Work Package", "", $J51),DetailBudgetCategory_Aleph,$I51),IF(Budget_period="Annually",SUMIFS(INDIRECT(M$10),DetailBudgetWPs_Aleph,IF($J51 = "No Work Package", "", $J51),DetailBudgetCategory_Aleph,$I51),""))))) / M$6 * M$7, 0), 0)</f>
        <v>0</v>
      </c>
      <c r="N51" s="166">
        <f t="array" ref="N51">IFERROR(IF(ROW()-16&lt;NoRowsBudget, IF($J51="Profit Margin",SUM(N$16:N50)*ProfitMargin,IF($J51="VAT",SUM(N$16:N50)*VAT,IF(Budget_period="Monthly",SUMIFS(INDIRECT(N$8),DetailBudgetWPs_Aleph,IF($J51 = "No Work Package", "", $J51),DetailBudgetCategory_Aleph,$I51),IF(Budget_period="Quarterly",SUMIFS(INDIRECT(N$9),DetailBudgetWPs_Aleph,IF($J51 = "No Work Package", "", $J51),DetailBudgetCategory_Aleph,$I51),IF(Budget_period="Annually",SUMIFS(INDIRECT(N$10),DetailBudgetWPs_Aleph,IF($J51 = "No Work Package", "", $J51),DetailBudgetCategory_Aleph,$I51),""))))) / N$6 * N$7, 0), 0)</f>
        <v>0</v>
      </c>
      <c r="O51" s="166">
        <f t="array" ref="O51">IFERROR(IF(ROW()-16&lt;NoRowsBudget, IF($J51="Profit Margin",SUM(O$16:O50)*ProfitMargin,IF($J51="VAT",SUM(O$16:O50)*VAT,IF(Budget_period="Monthly",SUMIFS(INDIRECT(O$8),DetailBudgetWPs_Aleph,IF($J51 = "No Work Package", "", $J51),DetailBudgetCategory_Aleph,$I51),IF(Budget_period="Quarterly",SUMIFS(INDIRECT(O$9),DetailBudgetWPs_Aleph,IF($J51 = "No Work Package", "", $J51),DetailBudgetCategory_Aleph,$I51),IF(Budget_period="Annually",SUMIFS(INDIRECT(O$10),DetailBudgetWPs_Aleph,IF($J51 = "No Work Package", "", $J51),DetailBudgetCategory_Aleph,$I51),""))))) / O$6 * O$7, 0), 0)</f>
        <v>0</v>
      </c>
      <c r="P51" s="166">
        <f t="array" ref="P51">IFERROR(IF(ROW()-16&lt;NoRowsBudget, IF($J51="Profit Margin",SUM(P$16:P50)*ProfitMargin,IF($J51="VAT",SUM(P$16:P50)*VAT,IF(Budget_period="Monthly",SUMIFS(INDIRECT(P$8),DetailBudgetWPs_Aleph,IF($J51 = "No Work Package", "", $J51),DetailBudgetCategory_Aleph,$I51),IF(Budget_period="Quarterly",SUMIFS(INDIRECT(P$9),DetailBudgetWPs_Aleph,IF($J51 = "No Work Package", "", $J51),DetailBudgetCategory_Aleph,$I51),IF(Budget_period="Annually",SUMIFS(INDIRECT(P$10),DetailBudgetWPs_Aleph,IF($J51 = "No Work Package", "", $J51),DetailBudgetCategory_Aleph,$I51),""))))) / P$6 * P$7, 0), 0)</f>
        <v>0</v>
      </c>
      <c r="Q51" s="166">
        <f t="array" ref="Q51">IFERROR(IF(ROW()-16&lt;NoRowsBudget, IF($J51="Profit Margin",SUM(Q$16:Q50)*ProfitMargin,IF($J51="VAT",SUM(Q$16:Q50)*VAT,IF(Budget_period="Monthly",SUMIFS(INDIRECT(Q$8),DetailBudgetWPs_Aleph,IF($J51 = "No Work Package", "", $J51),DetailBudgetCategory_Aleph,$I51),IF(Budget_period="Quarterly",SUMIFS(INDIRECT(Q$9),DetailBudgetWPs_Aleph,IF($J51 = "No Work Package", "", $J51),DetailBudgetCategory_Aleph,$I51),IF(Budget_period="Annually",SUMIFS(INDIRECT(Q$10),DetailBudgetWPs_Aleph,IF($J51 = "No Work Package", "", $J51),DetailBudgetCategory_Aleph,$I51),""))))) / Q$6 * Q$7, 0), 0)</f>
        <v>0</v>
      </c>
      <c r="R51" s="166">
        <f t="array" ref="R51">IFERROR(IF(ROW()-16&lt;NoRowsBudget, IF($J51="Profit Margin",SUM(R$16:R50)*ProfitMargin,IF($J51="VAT",SUM(R$16:R50)*VAT,IF(Budget_period="Monthly",SUMIFS(INDIRECT(R$8),DetailBudgetWPs_Aleph,IF($J51 = "No Work Package", "", $J51),DetailBudgetCategory_Aleph,$I51),IF(Budget_period="Quarterly",SUMIFS(INDIRECT(R$9),DetailBudgetWPs_Aleph,IF($J51 = "No Work Package", "", $J51),DetailBudgetCategory_Aleph,$I51),IF(Budget_period="Annually",SUMIFS(INDIRECT(R$10),DetailBudgetWPs_Aleph,IF($J51 = "No Work Package", "", $J51),DetailBudgetCategory_Aleph,$I51),""))))) / R$6 * R$7, 0), 0)</f>
        <v>0</v>
      </c>
      <c r="S51" s="166">
        <f t="array" ref="S51">IFERROR(IF(ROW()-16&lt;NoRowsBudget, IF($J51="Profit Margin",SUM(S$16:S50)*ProfitMargin,IF($J51="VAT",SUM(S$16:S50)*VAT,IF(Budget_period="Monthly",SUMIFS(INDIRECT(S$8),DetailBudgetWPs_Aleph,IF($J51 = "No Work Package", "", $J51),DetailBudgetCategory_Aleph,$I51),IF(Budget_period="Quarterly",SUMIFS(INDIRECT(S$9),DetailBudgetWPs_Aleph,IF($J51 = "No Work Package", "", $J51),DetailBudgetCategory_Aleph,$I51),IF(Budget_period="Annually",SUMIFS(INDIRECT(S$10),DetailBudgetWPs_Aleph,IF($J51 = "No Work Package", "", $J51),DetailBudgetCategory_Aleph,$I51),""))))) / S$6 * S$7, 0), 0)</f>
        <v>0</v>
      </c>
      <c r="T51" s="166">
        <f t="array" ref="T51">IFERROR(IF(ROW()-16&lt;NoRowsBudget, IF($J51="Profit Margin",SUM(T$16:T50)*ProfitMargin,IF($J51="VAT",SUM(T$16:T50)*VAT,IF(Budget_period="Monthly",SUMIFS(INDIRECT(T$8),DetailBudgetWPs_Aleph,IF($J51 = "No Work Package", "", $J51),DetailBudgetCategory_Aleph,$I51),IF(Budget_period="Quarterly",SUMIFS(INDIRECT(T$9),DetailBudgetWPs_Aleph,IF($J51 = "No Work Package", "", $J51),DetailBudgetCategory_Aleph,$I51),IF(Budget_period="Annually",SUMIFS(INDIRECT(T$10),DetailBudgetWPs_Aleph,IF($J51 = "No Work Package", "", $J51),DetailBudgetCategory_Aleph,$I51),""))))) / T$6 * T$7, 0), 0)</f>
        <v>0</v>
      </c>
      <c r="U51" s="166">
        <f t="array" ref="U51">IFERROR(IF(ROW()-16&lt;NoRowsBudget, IF($J51="Profit Margin",SUM(U$16:U50)*ProfitMargin,IF($J51="VAT",SUM(U$16:U50)*VAT,IF(Budget_period="Monthly",SUMIFS(INDIRECT(U$8),DetailBudgetWPs_Aleph,IF($J51 = "No Work Package", "", $J51),DetailBudgetCategory_Aleph,$I51),IF(Budget_period="Quarterly",SUMIFS(INDIRECT(U$9),DetailBudgetWPs_Aleph,IF($J51 = "No Work Package", "", $J51),DetailBudgetCategory_Aleph,$I51),IF(Budget_period="Annually",SUMIFS(INDIRECT(U$10),DetailBudgetWPs_Aleph,IF($J51 = "No Work Package", "", $J51),DetailBudgetCategory_Aleph,$I51),""))))) / U$6 * U$7, 0), 0)</f>
        <v>0</v>
      </c>
      <c r="V51" s="166">
        <f t="array" ref="V51">IFERROR(IF(ROW()-16&lt;NoRowsBudget, IF($J51="Profit Margin",SUM(V$16:V50)*ProfitMargin,IF($J51="VAT",SUM(V$16:V50)*VAT,IF(Budget_period="Monthly",SUMIFS(INDIRECT(V$8),DetailBudgetWPs_Aleph,IF($J51 = "No Work Package", "", $J51),DetailBudgetCategory_Aleph,$I51),IF(Budget_period="Quarterly",SUMIFS(INDIRECT(V$9),DetailBudgetWPs_Aleph,IF($J51 = "No Work Package", "", $J51),DetailBudgetCategory_Aleph,$I51),IF(Budget_period="Annually",SUMIFS(INDIRECT(V$10),DetailBudgetWPs_Aleph,IF($J51 = "No Work Package", "", $J51),DetailBudgetCategory_Aleph,$I51),""))))) / V$6 * V$7, 0), 0)</f>
        <v>0</v>
      </c>
      <c r="W51" s="166">
        <f t="array" ref="W51">IFERROR(IF(ROW()-16&lt;NoRowsBudget, IF($J51="Profit Margin",SUM(W$16:W50)*ProfitMargin,IF($J51="VAT",SUM(W$16:W50)*VAT,IF(Budget_period="Monthly",SUMIFS(INDIRECT(W$8),DetailBudgetWPs_Aleph,IF($J51 = "No Work Package", "", $J51),DetailBudgetCategory_Aleph,$I51),IF(Budget_period="Quarterly",SUMIFS(INDIRECT(W$9),DetailBudgetWPs_Aleph,IF($J51 = "No Work Package", "", $J51),DetailBudgetCategory_Aleph,$I51),IF(Budget_period="Annually",SUMIFS(INDIRECT(W$10),DetailBudgetWPs_Aleph,IF($J51 = "No Work Package", "", $J51),DetailBudgetCategory_Aleph,$I51),""))))) / W$6 * W$7, 0), 0)</f>
        <v>0</v>
      </c>
      <c r="X51" s="166">
        <f t="array" ref="X51">IFERROR(IF(ROW()-16&lt;NoRowsBudget, IF($J51="Profit Margin",SUM(X$16:X50)*ProfitMargin,IF($J51="VAT",SUM(X$16:X50)*VAT,IF(Budget_period="Monthly",SUMIFS(INDIRECT(X$8),DetailBudgetWPs_Aleph,IF($J51 = "No Work Package", "", $J51),DetailBudgetCategory_Aleph,$I51),IF(Budget_period="Quarterly",SUMIFS(INDIRECT(X$9),DetailBudgetWPs_Aleph,IF($J51 = "No Work Package", "", $J51),DetailBudgetCategory_Aleph,$I51),IF(Budget_period="Annually",SUMIFS(INDIRECT(X$10),DetailBudgetWPs_Aleph,IF($J51 = "No Work Package", "", $J51),DetailBudgetCategory_Aleph,$I51),""))))) / X$6 * X$7, 0), 0)</f>
        <v>0</v>
      </c>
      <c r="Y51" s="166">
        <f t="array" ref="Y51">IFERROR(IF(ROW()-16&lt;NoRowsBudget, IF($J51="Profit Margin",SUM(Y$16:Y50)*ProfitMargin,IF($J51="VAT",SUM(Y$16:Y50)*VAT,IF(Budget_period="Monthly",SUMIFS(INDIRECT(Y$8),DetailBudgetWPs_Aleph,IF($J51 = "No Work Package", "", $J51),DetailBudgetCategory_Aleph,$I51),IF(Budget_period="Quarterly",SUMIFS(INDIRECT(Y$9),DetailBudgetWPs_Aleph,IF($J51 = "No Work Package", "", $J51),DetailBudgetCategory_Aleph,$I51),IF(Budget_period="Annually",SUMIFS(INDIRECT(Y$10),DetailBudgetWPs_Aleph,IF($J51 = "No Work Package", "", $J51),DetailBudgetCategory_Aleph,$I51),""))))) / Y$6 * Y$7, 0), 0)</f>
        <v>0</v>
      </c>
      <c r="Z51" s="166">
        <f t="array" ref="Z51">IFERROR(IF(ROW()-16&lt;NoRowsBudget, IF($J51="Profit Margin",SUM(Z$16:Z50)*ProfitMargin,IF($J51="VAT",SUM(Z$16:Z50)*VAT,IF(Budget_period="Monthly",SUMIFS(INDIRECT(Z$8),DetailBudgetWPs_Aleph,IF($J51 = "No Work Package", "", $J51),DetailBudgetCategory_Aleph,$I51),IF(Budget_period="Quarterly",SUMIFS(INDIRECT(Z$9),DetailBudgetWPs_Aleph,IF($J51 = "No Work Package", "", $J51),DetailBudgetCategory_Aleph,$I51),IF(Budget_period="Annually",SUMIFS(INDIRECT(Z$10),DetailBudgetWPs_Aleph,IF($J51 = "No Work Package", "", $J51),DetailBudgetCategory_Aleph,$I51),""))))) / Z$6 * Z$7, 0), 0)</f>
        <v>0</v>
      </c>
      <c r="AA51" s="166">
        <f t="array" ref="AA51">IFERROR(IF(ROW()-16&lt;NoRowsBudget, IF($J51="Profit Margin",SUM(AA$16:AA50)*ProfitMargin,IF($J51="VAT",SUM(AA$16:AA50)*VAT,IF(Budget_period="Monthly",SUMIFS(INDIRECT(AA$8),DetailBudgetWPs_Aleph,IF($J51 = "No Work Package", "", $J51),DetailBudgetCategory_Aleph,$I51),IF(Budget_period="Quarterly",SUMIFS(INDIRECT(AA$9),DetailBudgetWPs_Aleph,IF($J51 = "No Work Package", "", $J51),DetailBudgetCategory_Aleph,$I51),IF(Budget_period="Annually",SUMIFS(INDIRECT(AA$10),DetailBudgetWPs_Aleph,IF($J51 = "No Work Package", "", $J51),DetailBudgetCategory_Aleph,$I51),""))))) / AA$6 * AA$7, 0), 0)</f>
        <v>0</v>
      </c>
      <c r="AB51" s="166">
        <f t="array" ref="AB51">IFERROR(IF(ROW()-16&lt;NoRowsBudget, IF($J51="Profit Margin",SUM(AB$16:AB50)*ProfitMargin,IF($J51="VAT",SUM(AB$16:AB50)*VAT,IF(Budget_period="Monthly",SUMIFS(INDIRECT(AB$8),DetailBudgetWPs_Aleph,IF($J51 = "No Work Package", "", $J51),DetailBudgetCategory_Aleph,$I51),IF(Budget_period="Quarterly",SUMIFS(INDIRECT(AB$9),DetailBudgetWPs_Aleph,IF($J51 = "No Work Package", "", $J51),DetailBudgetCategory_Aleph,$I51),IF(Budget_period="Annually",SUMIFS(INDIRECT(AB$10),DetailBudgetWPs_Aleph,IF($J51 = "No Work Package", "", $J51),DetailBudgetCategory_Aleph,$I51),""))))) / AB$6 * AB$7, 0), 0)</f>
        <v>0</v>
      </c>
      <c r="AC51" s="166">
        <f t="array" ref="AC51">IFERROR(IF(ROW()-16&lt;NoRowsBudget, IF($J51="Profit Margin",SUM(AC$16:AC50)*ProfitMargin,IF($J51="VAT",SUM(AC$16:AC50)*VAT,IF(Budget_period="Monthly",SUMIFS(INDIRECT(AC$8),DetailBudgetWPs_Aleph,IF($J51 = "No Work Package", "", $J51),DetailBudgetCategory_Aleph,$I51),IF(Budget_period="Quarterly",SUMIFS(INDIRECT(AC$9),DetailBudgetWPs_Aleph,IF($J51 = "No Work Package", "", $J51),DetailBudgetCategory_Aleph,$I51),IF(Budget_period="Annually",SUMIFS(INDIRECT(AC$10),DetailBudgetWPs_Aleph,IF($J51 = "No Work Package", "", $J51),DetailBudgetCategory_Aleph,$I51),""))))) / AC$6 * AC$7, 0), 0)</f>
        <v>0</v>
      </c>
      <c r="AD51" s="166">
        <f t="array" ref="AD51">IFERROR(IF(ROW()-16&lt;NoRowsBudget, IF($J51="Profit Margin",SUM(AD$16:AD50)*ProfitMargin,IF($J51="VAT",SUM(AD$16:AD50)*VAT,IF(Budget_period="Monthly",SUMIFS(INDIRECT(AD$8),DetailBudgetWPs_Aleph,IF($J51 = "No Work Package", "", $J51),DetailBudgetCategory_Aleph,$I51),IF(Budget_period="Quarterly",SUMIFS(INDIRECT(AD$9),DetailBudgetWPs_Aleph,IF($J51 = "No Work Package", "", $J51),DetailBudgetCategory_Aleph,$I51),IF(Budget_period="Annually",SUMIFS(INDIRECT(AD$10),DetailBudgetWPs_Aleph,IF($J51 = "No Work Package", "", $J51),DetailBudgetCategory_Aleph,$I51),""))))) / AD$6 * AD$7, 0), 0)</f>
        <v>0</v>
      </c>
      <c r="AE51" s="166">
        <f t="array" ref="AE51">IFERROR(IF(ROW()-16&lt;NoRowsBudget, IF($J51="Profit Margin",SUM(AE$16:AE50)*ProfitMargin,IF($J51="VAT",SUM(AE$16:AE50)*VAT,IF(Budget_period="Monthly",SUMIFS(INDIRECT(AE$8),DetailBudgetWPs_Aleph,IF($J51 = "No Work Package", "", $J51),DetailBudgetCategory_Aleph,$I51),IF(Budget_period="Quarterly",SUMIFS(INDIRECT(AE$9),DetailBudgetWPs_Aleph,IF($J51 = "No Work Package", "", $J51),DetailBudgetCategory_Aleph,$I51),IF(Budget_period="Annually",SUMIFS(INDIRECT(AE$10),DetailBudgetWPs_Aleph,IF($J51 = "No Work Package", "", $J51),DetailBudgetCategory_Aleph,$I51),""))))) / AE$6 * AE$7, 0), 0)</f>
        <v>0</v>
      </c>
      <c r="AF51" s="166">
        <f t="array" ref="AF51">IFERROR(IF(ROW()-16&lt;NoRowsBudget, IF($J51="Profit Margin",SUM(AF$16:AF50)*ProfitMargin,IF($J51="VAT",SUM(AF$16:AF50)*VAT,IF(Budget_period="Monthly",SUMIFS(INDIRECT(AF$8),DetailBudgetWPs_Aleph,IF($J51 = "No Work Package", "", $J51),DetailBudgetCategory_Aleph,$I51),IF(Budget_period="Quarterly",SUMIFS(INDIRECT(AF$9),DetailBudgetWPs_Aleph,IF($J51 = "No Work Package", "", $J51),DetailBudgetCategory_Aleph,$I51),IF(Budget_period="Annually",SUMIFS(INDIRECT(AF$10),DetailBudgetWPs_Aleph,IF($J51 = "No Work Package", "", $J51),DetailBudgetCategory_Aleph,$I51),""))))) / AF$6 * AF$7, 0), 0)</f>
        <v>0</v>
      </c>
      <c r="AG51" s="166">
        <f t="array" ref="AG51">IFERROR(IF(ROW()-16&lt;NoRowsBudget, IF($J51="Profit Margin",SUM(AG$16:AG50)*ProfitMargin,IF($J51="VAT",SUM(AG$16:AG50)*VAT,IF(Budget_period="Monthly",SUMIFS(INDIRECT(AG$8),DetailBudgetWPs_Aleph,IF($J51 = "No Work Package", "", $J51),DetailBudgetCategory_Aleph,$I51),IF(Budget_period="Quarterly",SUMIFS(INDIRECT(AG$9),DetailBudgetWPs_Aleph,IF($J51 = "No Work Package", "", $J51),DetailBudgetCategory_Aleph,$I51),IF(Budget_period="Annually",SUMIFS(INDIRECT(AG$10),DetailBudgetWPs_Aleph,IF($J51 = "No Work Package", "", $J51),DetailBudgetCategory_Aleph,$I51),""))))) / AG$6 * AG$7, 0), 0)</f>
        <v>0</v>
      </c>
      <c r="AH51" s="166">
        <f t="array" ref="AH51">IFERROR(IF(ROW()-16&lt;NoRowsBudget, IF($J51="Profit Margin",SUM(AH$16:AH50)*ProfitMargin,IF($J51="VAT",SUM(AH$16:AH50)*VAT,IF(Budget_period="Monthly",SUMIFS(INDIRECT(AH$8),DetailBudgetWPs_Aleph,IF($J51 = "No Work Package", "", $J51),DetailBudgetCategory_Aleph,$I51),IF(Budget_period="Quarterly",SUMIFS(INDIRECT(AH$9),DetailBudgetWPs_Aleph,IF($J51 = "No Work Package", "", $J51),DetailBudgetCategory_Aleph,$I51),IF(Budget_period="Annually",SUMIFS(INDIRECT(AH$10),DetailBudgetWPs_Aleph,IF($J51 = "No Work Package", "", $J51),DetailBudgetCategory_Aleph,$I51),""))))) / AH$6 * AH$7, 0), 0)</f>
        <v>0</v>
      </c>
      <c r="AI51" s="166">
        <f t="array" ref="AI51">IFERROR(IF(ROW()-16&lt;NoRowsBudget, IF($J51="Profit Margin",SUM(AI$16:AI50)*ProfitMargin,IF($J51="VAT",SUM(AI$16:AI50)*VAT,IF(Budget_period="Monthly",SUMIFS(INDIRECT(AI$8),DetailBudgetWPs_Aleph,IF($J51 = "No Work Package", "", $J51),DetailBudgetCategory_Aleph,$I51),IF(Budget_period="Quarterly",SUMIFS(INDIRECT(AI$9),DetailBudgetWPs_Aleph,IF($J51 = "No Work Package", "", $J51),DetailBudgetCategory_Aleph,$I51),IF(Budget_period="Annually",SUMIFS(INDIRECT(AI$10),DetailBudgetWPs_Aleph,IF($J51 = "No Work Package", "", $J51),DetailBudgetCategory_Aleph,$I51),""))))) / AI$6 * AI$7, 0), 0)</f>
        <v>0</v>
      </c>
      <c r="AJ51" s="166">
        <f t="array" ref="AJ51">IFERROR(IF(ROW()-16&lt;NoRowsBudget, IF($J51="Profit Margin",SUM(AJ$16:AJ50)*ProfitMargin,IF($J51="VAT",SUM(AJ$16:AJ50)*VAT,IF(Budget_period="Monthly",SUMIFS(INDIRECT(AJ$8),DetailBudgetWPs_Aleph,IF($J51 = "No Work Package", "", $J51),DetailBudgetCategory_Aleph,$I51),IF(Budget_period="Quarterly",SUMIFS(INDIRECT(AJ$9),DetailBudgetWPs_Aleph,IF($J51 = "No Work Package", "", $J51),DetailBudgetCategory_Aleph,$I51),IF(Budget_period="Annually",SUMIFS(INDIRECT(AJ$10),DetailBudgetWPs_Aleph,IF($J51 = "No Work Package", "", $J51),DetailBudgetCategory_Aleph,$I51),""))))) / AJ$6 * AJ$7, 0), 0)</f>
        <v>0</v>
      </c>
      <c r="AK51" s="166">
        <f t="array" ref="AK51">IFERROR(IF(ROW()-16&lt;NoRowsBudget, IF($J51="Profit Margin",SUM(AK$16:AK50)*ProfitMargin,IF($J51="VAT",SUM(AK$16:AK50)*VAT,IF(Budget_period="Monthly",SUMIFS(INDIRECT(AK$8),DetailBudgetWPs_Aleph,IF($J51 = "No Work Package", "", $J51),DetailBudgetCategory_Aleph,$I51),IF(Budget_period="Quarterly",SUMIFS(INDIRECT(AK$9),DetailBudgetWPs_Aleph,IF($J51 = "No Work Package", "", $J51),DetailBudgetCategory_Aleph,$I51),IF(Budget_period="Annually",SUMIFS(INDIRECT(AK$10),DetailBudgetWPs_Aleph,IF($J51 = "No Work Package", "", $J51),DetailBudgetCategory_Aleph,$I51),""))))) / AK$6 * AK$7, 0), 0)</f>
        <v>0</v>
      </c>
      <c r="AL51" s="166">
        <f t="array" ref="AL51">IFERROR(IF(ROW()-16&lt;NoRowsBudget, IF($J51="Profit Margin",SUM(AL$16:AL50)*ProfitMargin,IF($J51="VAT",SUM(AL$16:AL50)*VAT,IF(Budget_period="Monthly",SUMIFS(INDIRECT(AL$8),DetailBudgetWPs_Aleph,IF($J51 = "No Work Package", "", $J51),DetailBudgetCategory_Aleph,$I51),IF(Budget_period="Quarterly",SUMIFS(INDIRECT(AL$9),DetailBudgetWPs_Aleph,IF($J51 = "No Work Package", "", $J51),DetailBudgetCategory_Aleph,$I51),IF(Budget_period="Annually",SUMIFS(INDIRECT(AL$10),DetailBudgetWPs_Aleph,IF($J51 = "No Work Package", "", $J51),DetailBudgetCategory_Aleph,$I51),""))))) / AL$6 * AL$7, 0), 0)</f>
        <v>0</v>
      </c>
      <c r="AM51" s="166">
        <f t="array" ref="AM51">IFERROR(IF(ROW()-16&lt;NoRowsBudget, IF($J51="Profit Margin",SUM(AM$16:AM50)*ProfitMargin,IF($J51="VAT",SUM(AM$16:AM50)*VAT,IF(Budget_period="Monthly",SUMIFS(INDIRECT(AM$8),DetailBudgetWPs_Aleph,IF($J51 = "No Work Package", "", $J51),DetailBudgetCategory_Aleph,$I51),IF(Budget_period="Quarterly",SUMIFS(INDIRECT(AM$9),DetailBudgetWPs_Aleph,IF($J51 = "No Work Package", "", $J51),DetailBudgetCategory_Aleph,$I51),IF(Budget_period="Annually",SUMIFS(INDIRECT(AM$10),DetailBudgetWPs_Aleph,IF($J51 = "No Work Package", "", $J51),DetailBudgetCategory_Aleph,$I51),""))))) / AM$6 * AM$7, 0), 0)</f>
        <v>0</v>
      </c>
      <c r="AN51" s="166">
        <f t="array" ref="AN51">IFERROR(IF(ROW()-16&lt;NoRowsBudget, IF($J51="Profit Margin",SUM(AN$16:AN50)*ProfitMargin,IF($J51="VAT",SUM(AN$16:AN50)*VAT,IF(Budget_period="Monthly",SUMIFS(INDIRECT(AN$8),DetailBudgetWPs_Aleph,IF($J51 = "No Work Package", "", $J51),DetailBudgetCategory_Aleph,$I51),IF(Budget_period="Quarterly",SUMIFS(INDIRECT(AN$9),DetailBudgetWPs_Aleph,IF($J51 = "No Work Package", "", $J51),DetailBudgetCategory_Aleph,$I51),IF(Budget_period="Annually",SUMIFS(INDIRECT(AN$10),DetailBudgetWPs_Aleph,IF($J51 = "No Work Package", "", $J51),DetailBudgetCategory_Aleph,$I51),""))))) / AN$6 * AN$7, 0), 0)</f>
        <v>0</v>
      </c>
      <c r="AO51" s="166">
        <f t="array" ref="AO51">IFERROR(IF(ROW()-16&lt;NoRowsBudget, IF($J51="Profit Margin",SUM(AO$16:AO50)*ProfitMargin,IF($J51="VAT",SUM(AO$16:AO50)*VAT,IF(Budget_period="Monthly",SUMIFS(INDIRECT(AO$8),DetailBudgetWPs_Aleph,IF($J51 = "No Work Package", "", $J51),DetailBudgetCategory_Aleph,$I51),IF(Budget_period="Quarterly",SUMIFS(INDIRECT(AO$9),DetailBudgetWPs_Aleph,IF($J51 = "No Work Package", "", $J51),DetailBudgetCategory_Aleph,$I51),IF(Budget_period="Annually",SUMIFS(INDIRECT(AO$10),DetailBudgetWPs_Aleph,IF($J51 = "No Work Package", "", $J51),DetailBudgetCategory_Aleph,$I51),""))))) / AO$6 * AO$7, 0), 0)</f>
        <v>0</v>
      </c>
      <c r="AP51" s="166">
        <f t="array" ref="AP51">IFERROR(IF(ROW()-16&lt;NoRowsBudget, IF($J51="Profit Margin",SUM(AP$16:AP50)*ProfitMargin,IF($J51="VAT",SUM(AP$16:AP50)*VAT,IF(Budget_period="Monthly",SUMIFS(INDIRECT(AP$8),DetailBudgetWPs_Aleph,IF($J51 = "No Work Package", "", $J51),DetailBudgetCategory_Aleph,$I51),IF(Budget_period="Quarterly",SUMIFS(INDIRECT(AP$9),DetailBudgetWPs_Aleph,IF($J51 = "No Work Package", "", $J51),DetailBudgetCategory_Aleph,$I51),IF(Budget_period="Annually",SUMIFS(INDIRECT(AP$10),DetailBudgetWPs_Aleph,IF($J51 = "No Work Package", "", $J51),DetailBudgetCategory_Aleph,$I51),""))))) / AP$6 * AP$7, 0), 0)</f>
        <v>0</v>
      </c>
      <c r="AQ51" s="166">
        <f t="array" ref="AQ51">IFERROR(IF(ROW()-16&lt;NoRowsBudget, IF($J51="Profit Margin",SUM(AQ$16:AQ50)*ProfitMargin,IF($J51="VAT",SUM(AQ$16:AQ50)*VAT,IF(Budget_period="Monthly",SUMIFS(INDIRECT(AQ$8),DetailBudgetWPs_Aleph,IF($J51 = "No Work Package", "", $J51),DetailBudgetCategory_Aleph,$I51),IF(Budget_period="Quarterly",SUMIFS(INDIRECT(AQ$9),DetailBudgetWPs_Aleph,IF($J51 = "No Work Package", "", $J51),DetailBudgetCategory_Aleph,$I51),IF(Budget_period="Annually",SUMIFS(INDIRECT(AQ$10),DetailBudgetWPs_Aleph,IF($J51 = "No Work Package", "", $J51),DetailBudgetCategory_Aleph,$I51),""))))) / AQ$6 * AQ$7, 0), 0)</f>
        <v>0</v>
      </c>
      <c r="AR51" s="166">
        <f t="array" ref="AR51">IFERROR(IF(ROW()-16&lt;NoRowsBudget, IF($J51="Profit Margin",SUM(AR$16:AR50)*ProfitMargin,IF($J51="VAT",SUM(AR$16:AR50)*VAT,IF(Budget_period="Monthly",SUMIFS(INDIRECT(AR$8),DetailBudgetWPs_Aleph,IF($J51 = "No Work Package", "", $J51),DetailBudgetCategory_Aleph,$I51),IF(Budget_period="Quarterly",SUMIFS(INDIRECT(AR$9),DetailBudgetWPs_Aleph,IF($J51 = "No Work Package", "", $J51),DetailBudgetCategory_Aleph,$I51),IF(Budget_period="Annually",SUMIFS(INDIRECT(AR$10),DetailBudgetWPs_Aleph,IF($J51 = "No Work Package", "", $J51),DetailBudgetCategory_Aleph,$I51),""))))) / AR$6 * AR$7, 0), 0)</f>
        <v>0</v>
      </c>
      <c r="AS51" s="166">
        <f t="array" ref="AS51">IFERROR(IF(ROW()-16&lt;NoRowsBudget, IF($J51="Profit Margin",SUM(AS$16:AS50)*ProfitMargin,IF($J51="VAT",SUM(AS$16:AS50)*VAT,IF(Budget_period="Monthly",SUMIFS(INDIRECT(AS$8),DetailBudgetWPs_Aleph,IF($J51 = "No Work Package", "", $J51),DetailBudgetCategory_Aleph,$I51),IF(Budget_period="Quarterly",SUMIFS(INDIRECT(AS$9),DetailBudgetWPs_Aleph,IF($J51 = "No Work Package", "", $J51),DetailBudgetCategory_Aleph,$I51),IF(Budget_period="Annually",SUMIFS(INDIRECT(AS$10),DetailBudgetWPs_Aleph,IF($J51 = "No Work Package", "", $J51),DetailBudgetCategory_Aleph,$I51),""))))) / AS$6 * AS$7, 0), 0)</f>
        <v>0</v>
      </c>
      <c r="AT51" s="166">
        <f t="array" ref="AT51">IFERROR(IF(ROW()-16&lt;NoRowsBudget, IF($J51="Profit Margin",SUM(AT$16:AT50)*ProfitMargin,IF($J51="VAT",SUM(AT$16:AT50)*VAT,IF(Budget_period="Monthly",SUMIFS(INDIRECT(AT$8),DetailBudgetWPs_Aleph,IF($J51 = "No Work Package", "", $J51),DetailBudgetCategory_Aleph,$I51),IF(Budget_period="Quarterly",SUMIFS(INDIRECT(AT$9),DetailBudgetWPs_Aleph,IF($J51 = "No Work Package", "", $J51),DetailBudgetCategory_Aleph,$I51),IF(Budget_period="Annually",SUMIFS(INDIRECT(AT$10),DetailBudgetWPs_Aleph,IF($J51 = "No Work Package", "", $J51),DetailBudgetCategory_Aleph,$I51),""))))) / AT$6 * AT$7, 0), 0)</f>
        <v>0</v>
      </c>
      <c r="AU51" s="166">
        <f t="array" ref="AU51">IFERROR(IF(ROW()-16&lt;NoRowsBudget, IF($J51="Profit Margin",SUM(AU$16:AU50)*ProfitMargin,IF($J51="VAT",SUM(AU$16:AU50)*VAT,IF(Budget_period="Monthly",SUMIFS(INDIRECT(AU$8),DetailBudgetWPs_Aleph,IF($J51 = "No Work Package", "", $J51),DetailBudgetCategory_Aleph,$I51),IF(Budget_period="Quarterly",SUMIFS(INDIRECT(AU$9),DetailBudgetWPs_Aleph,IF($J51 = "No Work Package", "", $J51),DetailBudgetCategory_Aleph,$I51),IF(Budget_period="Annually",SUMIFS(INDIRECT(AU$10),DetailBudgetWPs_Aleph,IF($J51 = "No Work Package", "", $J51),DetailBudgetCategory_Aleph,$I51),""))))) / AU$6 * AU$7, 0), 0)</f>
        <v>0</v>
      </c>
      <c r="AV51" s="166">
        <f t="array" ref="AV51">IFERROR(IF(ROW()-16&lt;NoRowsBudget, IF($J51="Profit Margin",SUM(AV$16:AV50)*ProfitMargin,IF($J51="VAT",SUM(AV$16:AV50)*VAT,IF(Budget_period="Monthly",SUMIFS(INDIRECT(AV$8),DetailBudgetWPs_Aleph,IF($J51 = "No Work Package", "", $J51),DetailBudgetCategory_Aleph,$I51),IF(Budget_period="Quarterly",SUMIFS(INDIRECT(AV$9),DetailBudgetWPs_Aleph,IF($J51 = "No Work Package", "", $J51),DetailBudgetCategory_Aleph,$I51),IF(Budget_period="Annually",SUMIFS(INDIRECT(AV$10),DetailBudgetWPs_Aleph,IF($J51 = "No Work Package", "", $J51),DetailBudgetCategory_Aleph,$I51),""))))) / AV$6 * AV$7, 0), 0)</f>
        <v>0</v>
      </c>
      <c r="AW51" s="166">
        <f t="array" ref="AW51">IFERROR(IF(ROW()-16&lt;NoRowsBudget, IF($J51="Profit Margin",SUM(AW$16:AW50)*ProfitMargin,IF($J51="VAT",SUM(AW$16:AW50)*VAT,IF(Budget_period="Monthly",SUMIFS(INDIRECT(AW$8),DetailBudgetWPs_Aleph,IF($J51 = "No Work Package", "", $J51),DetailBudgetCategory_Aleph,$I51),IF(Budget_period="Quarterly",SUMIFS(INDIRECT(AW$9),DetailBudgetWPs_Aleph,IF($J51 = "No Work Package", "", $J51),DetailBudgetCategory_Aleph,$I51),IF(Budget_period="Annually",SUMIFS(INDIRECT(AW$10),DetailBudgetWPs_Aleph,IF($J51 = "No Work Package", "", $J51),DetailBudgetCategory_Aleph,$I51),""))))) / AW$6 * AW$7, 0), 0)</f>
        <v>0</v>
      </c>
      <c r="AX51" s="166">
        <f t="array" ref="AX51">IFERROR(IF(ROW()-16&lt;NoRowsBudget, IF($J51="Profit Margin",SUM(AX$16:AX50)*ProfitMargin,IF($J51="VAT",SUM(AX$16:AX50)*VAT,IF(Budget_period="Monthly",SUMIFS(INDIRECT(AX$8),DetailBudgetWPs_Aleph,IF($J51 = "No Work Package", "", $J51),DetailBudgetCategory_Aleph,$I51),IF(Budget_period="Quarterly",SUMIFS(INDIRECT(AX$9),DetailBudgetWPs_Aleph,IF($J51 = "No Work Package", "", $J51),DetailBudgetCategory_Aleph,$I51),IF(Budget_period="Annually",SUMIFS(INDIRECT(AX$10),DetailBudgetWPs_Aleph,IF($J51 = "No Work Package", "", $J51),DetailBudgetCategory_Aleph,$I51),""))))) / AX$6 * AX$7, 0), 0)</f>
        <v>0</v>
      </c>
      <c r="AY51" s="166">
        <f t="array" ref="AY51">IFERROR(IF(ROW()-16&lt;NoRowsBudget, IF($J51="Profit Margin",SUM(AY$16:AY50)*ProfitMargin,IF($J51="VAT",SUM(AY$16:AY50)*VAT,IF(Budget_period="Monthly",SUMIFS(INDIRECT(AY$8),DetailBudgetWPs_Aleph,IF($J51 = "No Work Package", "", $J51),DetailBudgetCategory_Aleph,$I51),IF(Budget_period="Quarterly",SUMIFS(INDIRECT(AY$9),DetailBudgetWPs_Aleph,IF($J51 = "No Work Package", "", $J51),DetailBudgetCategory_Aleph,$I51),IF(Budget_period="Annually",SUMIFS(INDIRECT(AY$10),DetailBudgetWPs_Aleph,IF($J51 = "No Work Package", "", $J51),DetailBudgetCategory_Aleph,$I51),""))))) / AY$6 * AY$7, 0), 0)</f>
        <v>0</v>
      </c>
      <c r="AZ51" s="166">
        <f t="array" ref="AZ51">IFERROR(IF(ROW()-16&lt;NoRowsBudget, IF($J51="Profit Margin",SUM(AZ$16:AZ50)*ProfitMargin,IF($J51="VAT",SUM(AZ$16:AZ50)*VAT,IF(Budget_period="Monthly",SUMIFS(INDIRECT(AZ$8),DetailBudgetWPs_Aleph,IF($J51 = "No Work Package", "", $J51),DetailBudgetCategory_Aleph,$I51),IF(Budget_period="Quarterly",SUMIFS(INDIRECT(AZ$9),DetailBudgetWPs_Aleph,IF($J51 = "No Work Package", "", $J51),DetailBudgetCategory_Aleph,$I51),IF(Budget_period="Annually",SUMIFS(INDIRECT(AZ$10),DetailBudgetWPs_Aleph,IF($J51 = "No Work Package", "", $J51),DetailBudgetCategory_Aleph,$I51),""))))) / AZ$6 * AZ$7, 0), 0)</f>
        <v>0</v>
      </c>
      <c r="BA51" s="166">
        <f t="array" ref="BA51">IFERROR(IF(ROW()-16&lt;NoRowsBudget, IF($J51="Profit Margin",SUM(BA$16:BA50)*ProfitMargin,IF($J51="VAT",SUM(BA$16:BA50)*VAT,IF(Budget_period="Monthly",SUMIFS(INDIRECT(BA$8),DetailBudgetWPs_Aleph,IF($J51 = "No Work Package", "", $J51),DetailBudgetCategory_Aleph,$I51),IF(Budget_period="Quarterly",SUMIFS(INDIRECT(BA$9),DetailBudgetWPs_Aleph,IF($J51 = "No Work Package", "", $J51),DetailBudgetCategory_Aleph,$I51),IF(Budget_period="Annually",SUMIFS(INDIRECT(BA$10),DetailBudgetWPs_Aleph,IF($J51 = "No Work Package", "", $J51),DetailBudgetCategory_Aleph,$I51),""))))) / BA$6 * BA$7, 0), 0)</f>
        <v>0</v>
      </c>
      <c r="BB51" s="166">
        <f t="array" ref="BB51">IFERROR(IF(ROW()-16&lt;NoRowsBudget, IF($J51="Profit Margin",SUM(BB$16:BB50)*ProfitMargin,IF($J51="VAT",SUM(BB$16:BB50)*VAT,IF(Budget_period="Monthly",SUMIFS(INDIRECT(BB$8),DetailBudgetWPs_Aleph,IF($J51 = "No Work Package", "", $J51),DetailBudgetCategory_Aleph,$I51),IF(Budget_period="Quarterly",SUMIFS(INDIRECT(BB$9),DetailBudgetWPs_Aleph,IF($J51 = "No Work Package", "", $J51),DetailBudgetCategory_Aleph,$I51),IF(Budget_period="Annually",SUMIFS(INDIRECT(BB$10),DetailBudgetWPs_Aleph,IF($J51 = "No Work Package", "", $J51),DetailBudgetCategory_Aleph,$I51),""))))) / BB$6 * BB$7, 0), 0)</f>
        <v>0</v>
      </c>
      <c r="BC51" s="166">
        <f t="array" ref="BC51">IFERROR(IF(ROW()-16&lt;NoRowsBudget, IF($J51="Profit Margin",SUM(BC$16:BC50)*ProfitMargin,IF($J51="VAT",SUM(BC$16:BC50)*VAT,IF(Budget_period="Monthly",SUMIFS(INDIRECT(BC$8),DetailBudgetWPs_Aleph,IF($J51 = "No Work Package", "", $J51),DetailBudgetCategory_Aleph,$I51),IF(Budget_period="Quarterly",SUMIFS(INDIRECT(BC$9),DetailBudgetWPs_Aleph,IF($J51 = "No Work Package", "", $J51),DetailBudgetCategory_Aleph,$I51),IF(Budget_period="Annually",SUMIFS(INDIRECT(BC$10),DetailBudgetWPs_Aleph,IF($J51 = "No Work Package", "", $J51),DetailBudgetCategory_Aleph,$I51),""))))) / BC$6 * BC$7, 0), 0)</f>
        <v>0</v>
      </c>
      <c r="BD51" s="166">
        <f t="array" ref="BD51">IFERROR(IF(ROW()-16&lt;NoRowsBudget, IF($J51="Profit Margin",SUM(BD$16:BD50)*ProfitMargin,IF($J51="VAT",SUM(BD$16:BD50)*VAT,IF(Budget_period="Monthly",SUMIFS(INDIRECT(BD$8),DetailBudgetWPs_Aleph,IF($J51 = "No Work Package", "", $J51),DetailBudgetCategory_Aleph,$I51),IF(Budget_period="Quarterly",SUMIFS(INDIRECT(BD$9),DetailBudgetWPs_Aleph,IF($J51 = "No Work Package", "", $J51),DetailBudgetCategory_Aleph,$I51),IF(Budget_period="Annually",SUMIFS(INDIRECT(BD$10),DetailBudgetWPs_Aleph,IF($J51 = "No Work Package", "", $J51),DetailBudgetCategory_Aleph,$I51),""))))) / BD$6 * BD$7, 0), 0)</f>
        <v>0</v>
      </c>
      <c r="BE51" s="166">
        <f t="array" ref="BE51">IFERROR(IF(ROW()-16&lt;NoRowsBudget, IF($J51="Profit Margin",SUM(BE$16:BE50)*ProfitMargin,IF($J51="VAT",SUM(BE$16:BE50)*VAT,IF(Budget_period="Monthly",SUMIFS(INDIRECT(BE$8),DetailBudgetWPs_Aleph,IF($J51 = "No Work Package", "", $J51),DetailBudgetCategory_Aleph,$I51),IF(Budget_period="Quarterly",SUMIFS(INDIRECT(BE$9),DetailBudgetWPs_Aleph,IF($J51 = "No Work Package", "", $J51),DetailBudgetCategory_Aleph,$I51),IF(Budget_period="Annually",SUMIFS(INDIRECT(BE$10),DetailBudgetWPs_Aleph,IF($J51 = "No Work Package", "", $J51),DetailBudgetCategory_Aleph,$I51),""))))) / BE$6 * BE$7, 0), 0)</f>
        <v>0</v>
      </c>
      <c r="BF51" s="166">
        <f t="array" ref="BF51">IFERROR(IF(ROW()-16&lt;NoRowsBudget, IF($J51="Profit Margin",SUM(BF$16:BF50)*ProfitMargin,IF($J51="VAT",SUM(BF$16:BF50)*VAT,IF(Budget_period="Monthly",SUMIFS(INDIRECT(BF$8),DetailBudgetWPs_Aleph,IF($J51 = "No Work Package", "", $J51),DetailBudgetCategory_Aleph,$I51),IF(Budget_period="Quarterly",SUMIFS(INDIRECT(BF$9),DetailBudgetWPs_Aleph,IF($J51 = "No Work Package", "", $J51),DetailBudgetCategory_Aleph,$I51),IF(Budget_period="Annually",SUMIFS(INDIRECT(BF$10),DetailBudgetWPs_Aleph,IF($J51 = "No Work Package", "", $J51),DetailBudgetCategory_Aleph,$I51),""))))) / BF$6 * BF$7, 0), 0)</f>
        <v>0</v>
      </c>
      <c r="BG51" s="166">
        <f t="array" ref="BG51">IFERROR(IF(ROW()-16&lt;NoRowsBudget, IF($J51="Profit Margin",SUM(BG$16:BG50)*ProfitMargin,IF($J51="VAT",SUM(BG$16:BG50)*VAT,IF(Budget_period="Monthly",SUMIFS(INDIRECT(BG$8),DetailBudgetWPs_Aleph,IF($J51 = "No Work Package", "", $J51),DetailBudgetCategory_Aleph,$I51),IF(Budget_period="Quarterly",SUMIFS(INDIRECT(BG$9),DetailBudgetWPs_Aleph,IF($J51 = "No Work Package", "", $J51),DetailBudgetCategory_Aleph,$I51),IF(Budget_period="Annually",SUMIFS(INDIRECT(BG$10),DetailBudgetWPs_Aleph,IF($J51 = "No Work Package", "", $J51),DetailBudgetCategory_Aleph,$I51),""))))) / BG$6 * BG$7, 0), 0)</f>
        <v>0</v>
      </c>
      <c r="BH51" s="166">
        <f t="array" ref="BH51">IFERROR(IF(ROW()-16&lt;NoRowsBudget, IF($J51="Profit Margin",SUM(BH$16:BH50)*ProfitMargin,IF($J51="VAT",SUM(BH$16:BH50)*VAT,IF(Budget_period="Monthly",SUMIFS(INDIRECT(BH$8),DetailBudgetWPs_Aleph,IF($J51 = "No Work Package", "", $J51),DetailBudgetCategory_Aleph,$I51),IF(Budget_period="Quarterly",SUMIFS(INDIRECT(BH$9),DetailBudgetWPs_Aleph,IF($J51 = "No Work Package", "", $J51),DetailBudgetCategory_Aleph,$I51),IF(Budget_period="Annually",SUMIFS(INDIRECT(BH$10),DetailBudgetWPs_Aleph,IF($J51 = "No Work Package", "", $J51),DetailBudgetCategory_Aleph,$I51),""))))) / BH$6 * BH$7, 0), 0)</f>
        <v>0</v>
      </c>
      <c r="BI51" s="166">
        <f t="array" ref="BI51">IFERROR(IF(ROW()-16&lt;NoRowsBudget, IF($J51="Profit Margin",SUM(BI$16:BI50)*ProfitMargin,IF($J51="VAT",SUM(BI$16:BI50)*VAT,IF(Budget_period="Monthly",SUMIFS(INDIRECT(BI$8),DetailBudgetWPs_Aleph,IF($J51 = "No Work Package", "", $J51),DetailBudgetCategory_Aleph,$I51),IF(Budget_period="Quarterly",SUMIFS(INDIRECT(BI$9),DetailBudgetWPs_Aleph,IF($J51 = "No Work Package", "", $J51),DetailBudgetCategory_Aleph,$I51),IF(Budget_period="Annually",SUMIFS(INDIRECT(BI$10),DetailBudgetWPs_Aleph,IF($J51 = "No Work Package", "", $J51),DetailBudgetCategory_Aleph,$I51),""))))) / BI$6 * BI$7, 0), 0)</f>
        <v>0</v>
      </c>
      <c r="BJ51" s="166">
        <f t="array" ref="BJ51">IFERROR(IF(ROW()-16&lt;NoRowsBudget, IF($J51="Profit Margin",SUM(BJ$16:BJ50)*ProfitMargin,IF($J51="VAT",SUM(BJ$16:BJ50)*VAT,IF(Budget_period="Monthly",SUMIFS(INDIRECT(BJ$8),DetailBudgetWPs_Aleph,IF($J51 = "No Work Package", "", $J51),DetailBudgetCategory_Aleph,$I51),IF(Budget_period="Quarterly",SUMIFS(INDIRECT(BJ$9),DetailBudgetWPs_Aleph,IF($J51 = "No Work Package", "", $J51),DetailBudgetCategory_Aleph,$I51),IF(Budget_period="Annually",SUMIFS(INDIRECT(BJ$10),DetailBudgetWPs_Aleph,IF($J51 = "No Work Package", "", $J51),DetailBudgetCategory_Aleph,$I51),""))))) / BJ$6 * BJ$7, 0), 0)</f>
        <v>0</v>
      </c>
      <c r="BK51" s="166">
        <f t="array" ref="BK51">IFERROR(IF(ROW()-16&lt;NoRowsBudget, IF($J51="Profit Margin",SUM(BK$16:BK50)*ProfitMargin,IF($J51="VAT",SUM(BK$16:BK50)*VAT,IF(Budget_period="Monthly",SUMIFS(INDIRECT(BK$8),DetailBudgetWPs_Aleph,IF($J51 = "No Work Package", "", $J51),DetailBudgetCategory_Aleph,$I51),IF(Budget_period="Quarterly",SUMIFS(INDIRECT(BK$9),DetailBudgetWPs_Aleph,IF($J51 = "No Work Package", "", $J51),DetailBudgetCategory_Aleph,$I51),IF(Budget_period="Annually",SUMIFS(INDIRECT(BK$10),DetailBudgetWPs_Aleph,IF($J51 = "No Work Package", "", $J51),DetailBudgetCategory_Aleph,$I51),""))))) / BK$6 * BK$7, 0), 0)</f>
        <v>0</v>
      </c>
      <c r="BL51" s="166">
        <f t="array" ref="BL51">IFERROR(IF(ROW()-16&lt;NoRowsBudget, IF($J51="Profit Margin",SUM(BL$16:BL50)*ProfitMargin,IF($J51="VAT",SUM(BL$16:BL50)*VAT,IF(Budget_period="Monthly",SUMIFS(INDIRECT(BL$8),DetailBudgetWPs_Aleph,IF($J51 = "No Work Package", "", $J51),DetailBudgetCategory_Aleph,$I51),IF(Budget_period="Quarterly",SUMIFS(INDIRECT(BL$9),DetailBudgetWPs_Aleph,IF($J51 = "No Work Package", "", $J51),DetailBudgetCategory_Aleph,$I51),IF(Budget_period="Annually",SUMIFS(INDIRECT(BL$10),DetailBudgetWPs_Aleph,IF($J51 = "No Work Package", "", $J51),DetailBudgetCategory_Aleph,$I51),""))))) / BL$6 * BL$7, 0), 0)</f>
        <v>0</v>
      </c>
      <c r="BM51" s="166">
        <f t="array" ref="BM51">IFERROR(IF(ROW()-16&lt;NoRowsBudget, IF($J51="Profit Margin",SUM(BM$16:BM50)*ProfitMargin,IF($J51="VAT",SUM(BM$16:BM50)*VAT,IF(Budget_period="Monthly",SUMIFS(INDIRECT(BM$8),DetailBudgetWPs_Aleph,IF($J51 = "No Work Package", "", $J51),DetailBudgetCategory_Aleph,$I51),IF(Budget_period="Quarterly",SUMIFS(INDIRECT(BM$9),DetailBudgetWPs_Aleph,IF($J51 = "No Work Package", "", $J51),DetailBudgetCategory_Aleph,$I51),IF(Budget_period="Annually",SUMIFS(INDIRECT(BM$10),DetailBudgetWPs_Aleph,IF($J51 = "No Work Package", "", $J51),DetailBudgetCategory_Aleph,$I51),""))))) / BM$6 * BM$7, 0), 0)</f>
        <v>0</v>
      </c>
      <c r="BN51" s="166">
        <f t="array" ref="BN51">IFERROR(IF(ROW()-16&lt;NoRowsBudget, IF($J51="Profit Margin",SUM(BN$16:BN50)*ProfitMargin,IF($J51="VAT",SUM(BN$16:BN50)*VAT,IF(Budget_period="Monthly",SUMIFS(INDIRECT(BN$8),DetailBudgetWPs_Aleph,IF($J51 = "No Work Package", "", $J51),DetailBudgetCategory_Aleph,$I51),IF(Budget_period="Quarterly",SUMIFS(INDIRECT(BN$9),DetailBudgetWPs_Aleph,IF($J51 = "No Work Package", "", $J51),DetailBudgetCategory_Aleph,$I51),IF(Budget_period="Annually",SUMIFS(INDIRECT(BN$10),DetailBudgetWPs_Aleph,IF($J51 = "No Work Package", "", $J51),DetailBudgetCategory_Aleph,$I51),""))))) / BN$6 * BN$7, 0), 0)</f>
        <v>0</v>
      </c>
      <c r="BO51" s="166">
        <f t="array" ref="BO51">IFERROR(IF(ROW()-16&lt;NoRowsBudget, IF($J51="Profit Margin",SUM(BO$16:BO50)*ProfitMargin,IF($J51="VAT",SUM(BO$16:BO50)*VAT,IF(Budget_period="Monthly",SUMIFS(INDIRECT(BO$8),DetailBudgetWPs_Aleph,IF($J51 = "No Work Package", "", $J51),DetailBudgetCategory_Aleph,$I51),IF(Budget_period="Quarterly",SUMIFS(INDIRECT(BO$9),DetailBudgetWPs_Aleph,IF($J51 = "No Work Package", "", $J51),DetailBudgetCategory_Aleph,$I51),IF(Budget_period="Annually",SUMIFS(INDIRECT(BO$10),DetailBudgetWPs_Aleph,IF($J51 = "No Work Package", "", $J51),DetailBudgetCategory_Aleph,$I51),""))))) / BO$6 * BO$7, 0), 0)</f>
        <v>0</v>
      </c>
      <c r="BP51" s="166">
        <f t="array" ref="BP51">IFERROR(IF(ROW()-16&lt;NoRowsBudget, IF($J51="Profit Margin",SUM(BP$16:BP50)*ProfitMargin,IF($J51="VAT",SUM(BP$16:BP50)*VAT,IF(Budget_period="Monthly",SUMIFS(INDIRECT(BP$8),DetailBudgetWPs_Aleph,IF($J51 = "No Work Package", "", $J51),DetailBudgetCategory_Aleph,$I51),IF(Budget_period="Quarterly",SUMIFS(INDIRECT(BP$9),DetailBudgetWPs_Aleph,IF($J51 = "No Work Package", "", $J51),DetailBudgetCategory_Aleph,$I51),IF(Budget_period="Annually",SUMIFS(INDIRECT(BP$10),DetailBudgetWPs_Aleph,IF($J51 = "No Work Package", "", $J51),DetailBudgetCategory_Aleph,$I51),""))))) / BP$6 * BP$7, 0), 0)</f>
        <v>0</v>
      </c>
      <c r="BQ51" s="166">
        <f t="array" ref="BQ51">IFERROR(IF(ROW()-16&lt;NoRowsBudget, IF($J51="Profit Margin",SUM(BQ$16:BQ50)*ProfitMargin,IF($J51="VAT",SUM(BQ$16:BQ50)*VAT,IF(Budget_period="Monthly",SUMIFS(INDIRECT(BQ$8),DetailBudgetWPs_Aleph,IF($J51 = "No Work Package", "", $J51),DetailBudgetCategory_Aleph,$I51),IF(Budget_period="Quarterly",SUMIFS(INDIRECT(BQ$9),DetailBudgetWPs_Aleph,IF($J51 = "No Work Package", "", $J51),DetailBudgetCategory_Aleph,$I51),IF(Budget_period="Annually",SUMIFS(INDIRECT(BQ$10),DetailBudgetWPs_Aleph,IF($J51 = "No Work Package", "", $J51),DetailBudgetCategory_Aleph,$I51),""))))) / BQ$6 * BQ$7, 0), 0)</f>
        <v>0</v>
      </c>
      <c r="BR51" s="166">
        <f t="array" ref="BR51">IFERROR(IF(ROW()-16&lt;NoRowsBudget, IF($J51="Profit Margin",SUM(BR$16:BR50)*ProfitMargin,IF($J51="VAT",SUM(BR$16:BR50)*VAT,IF(Budget_period="Monthly",SUMIFS(INDIRECT(BR$8),DetailBudgetWPs_Aleph,IF($J51 = "No Work Package", "", $J51),DetailBudgetCategory_Aleph,$I51),IF(Budget_period="Quarterly",SUMIFS(INDIRECT(BR$9),DetailBudgetWPs_Aleph,IF($J51 = "No Work Package", "", $J51),DetailBudgetCategory_Aleph,$I51),IF(Budget_period="Annually",SUMIFS(INDIRECT(BR$10),DetailBudgetWPs_Aleph,IF($J51 = "No Work Package", "", $J51),DetailBudgetCategory_Aleph,$I51),""))))) / BR$6 * BR$7, 0), 0)</f>
        <v>0</v>
      </c>
      <c r="BS51" s="166">
        <f t="array" ref="BS51">IFERROR(IF(ROW()-16&lt;NoRowsBudget, IF($J51="Profit Margin",SUM(BS$16:BS50)*ProfitMargin,IF($J51="VAT",SUM(BS$16:BS50)*VAT,IF(Budget_period="Monthly",SUMIFS(INDIRECT(BS$8),DetailBudgetWPs_Aleph,IF($J51 = "No Work Package", "", $J51),DetailBudgetCategory_Aleph,$I51),IF(Budget_period="Quarterly",SUMIFS(INDIRECT(BS$9),DetailBudgetWPs_Aleph,IF($J51 = "No Work Package", "", $J51),DetailBudgetCategory_Aleph,$I51),IF(Budget_period="Annually",SUMIFS(INDIRECT(BS$10),DetailBudgetWPs_Aleph,IF($J51 = "No Work Package", "", $J51),DetailBudgetCategory_Aleph,$I51),""))))) / BS$6 * BS$7, 0), 0)</f>
        <v>0</v>
      </c>
    </row>
    <row r="52" ht="15.75" customHeight="1">
      <c r="A52" s="114"/>
      <c r="B52" s="15" t="str">
        <f>IF(ROW()-16&lt;NoRowsBudget,OrgName,"")</f>
        <v/>
      </c>
      <c r="C52" s="15" t="str">
        <f>IF(ROW()-16&lt;NoRowsBudget,ProjectName,"")</f>
        <v/>
      </c>
      <c r="D52" s="15" t="str">
        <f>IF(ROW()-16&lt;NoRowsBudget,ProjectRef,"")</f>
        <v/>
      </c>
      <c r="E52" s="15" t="str">
        <f>IF(ROW()-16&lt;NoRowsBudget,ApplicationID,"")</f>
        <v/>
      </c>
      <c r="F52" s="15" t="str">
        <f>IF(ROW()-16&lt;NoRowsBudget,Version,"")</f>
        <v/>
      </c>
      <c r="G52" s="164" t="str">
        <f>IF(ROW()-16&lt;NoRowsBudget,StartDate,"")</f>
        <v/>
      </c>
      <c r="H52" s="164" t="str">
        <f>IF(ROW()-16&lt;NoRowsBudget,EndDate,"")</f>
        <v/>
      </c>
      <c r="I52" s="15" t="str">
        <f t="array" ref="I52">IF(ROW()-16&lt;(NoRowsBudget-3),INDEX(CostCategories,CEILING((ROW()-15)/NoWPs,1)),IF(ROW()-16=NoRowsBudget-3,"Overheads",IF(ROW()-16=NoRowsBudget-2,"Profit Margin",IF(ROW()-16=NoRowsBudget-1,"VAT",""))))</f>
        <v/>
      </c>
      <c r="J52" s="15" t="str">
        <f t="array" ref="J52">IF(ROW()-16&lt;NoRowsBudget-3,INDEX(WPUnique,,MOD(ROW()-16,NoWPs)+1),IF(ROW()-16=NoRowsBudget-3,"Overheads",IF(ROW()-16=NoRowsBudget-2,"Profit Margin",IF(ROW()-16=NoRowsBudget-1,"VAT",""))))</f>
        <v/>
      </c>
      <c r="K52" s="172" t="str">
        <f>IFERROR(IF(OR($J52="Indirect Cost",$J52="VAT",$J52="Profit Margin"),"",VLOOKUP(J52,'1. Basic Info'!$B$40:$C$52,2,FALSE)),BudgetExport!J52)</f>
        <v/>
      </c>
      <c r="L52" s="166">
        <f t="array" ref="L52">IFERROR(IF(ROW()-16&lt;NoRowsBudget, IF($J52="Profit Margin",SUM(L$16:L51)*ProfitMargin,IF($J52="VAT",SUM(L$16:L51)*VAT,IF(Budget_period="Monthly",SUMIFS(INDIRECT(L$8),DetailBudgetWPs_Aleph,IF($J52 = "No Work Package", "", $J52),DetailBudgetCategory_Aleph,$I52),IF(Budget_period="Quarterly",SUMIFS(INDIRECT(L$9),DetailBudgetWPs_Aleph,IF($J52 = "No Work Package", "", $J52),DetailBudgetCategory_Aleph,$I52),IF(Budget_period="Annually",SUMIFS(INDIRECT(L$10),DetailBudgetWPs_Aleph,IF($J52 = "No Work Package", "", $J52),DetailBudgetCategory_Aleph,$I52),""))))) / L$6 * L$7, 0), 0)</f>
        <v>0</v>
      </c>
      <c r="M52" s="166">
        <f t="array" ref="M52">IFERROR(IF(ROW()-16&lt;NoRowsBudget, IF($J52="Profit Margin",SUM(M$16:M51)*ProfitMargin,IF($J52="VAT",SUM(M$16:M51)*VAT,IF(Budget_period="Monthly",SUMIFS(INDIRECT(M$8),DetailBudgetWPs_Aleph,IF($J52 = "No Work Package", "", $J52),DetailBudgetCategory_Aleph,$I52),IF(Budget_period="Quarterly",SUMIFS(INDIRECT(M$9),DetailBudgetWPs_Aleph,IF($J52 = "No Work Package", "", $J52),DetailBudgetCategory_Aleph,$I52),IF(Budget_period="Annually",SUMIFS(INDIRECT(M$10),DetailBudgetWPs_Aleph,IF($J52 = "No Work Package", "", $J52),DetailBudgetCategory_Aleph,$I52),""))))) / M$6 * M$7, 0), 0)</f>
        <v>0</v>
      </c>
      <c r="N52" s="166">
        <f t="array" ref="N52">IFERROR(IF(ROW()-16&lt;NoRowsBudget, IF($J52="Profit Margin",SUM(N$16:N51)*ProfitMargin,IF($J52="VAT",SUM(N$16:N51)*VAT,IF(Budget_period="Monthly",SUMIFS(INDIRECT(N$8),DetailBudgetWPs_Aleph,IF($J52 = "No Work Package", "", $J52),DetailBudgetCategory_Aleph,$I52),IF(Budget_period="Quarterly",SUMIFS(INDIRECT(N$9),DetailBudgetWPs_Aleph,IF($J52 = "No Work Package", "", $J52),DetailBudgetCategory_Aleph,$I52),IF(Budget_period="Annually",SUMIFS(INDIRECT(N$10),DetailBudgetWPs_Aleph,IF($J52 = "No Work Package", "", $J52),DetailBudgetCategory_Aleph,$I52),""))))) / N$6 * N$7, 0), 0)</f>
        <v>0</v>
      </c>
      <c r="O52" s="166">
        <f t="array" ref="O52">IFERROR(IF(ROW()-16&lt;NoRowsBudget, IF($J52="Profit Margin",SUM(O$16:O51)*ProfitMargin,IF($J52="VAT",SUM(O$16:O51)*VAT,IF(Budget_period="Monthly",SUMIFS(INDIRECT(O$8),DetailBudgetWPs_Aleph,IF($J52 = "No Work Package", "", $J52),DetailBudgetCategory_Aleph,$I52),IF(Budget_period="Quarterly",SUMIFS(INDIRECT(O$9),DetailBudgetWPs_Aleph,IF($J52 = "No Work Package", "", $J52),DetailBudgetCategory_Aleph,$I52),IF(Budget_period="Annually",SUMIFS(INDIRECT(O$10),DetailBudgetWPs_Aleph,IF($J52 = "No Work Package", "", $J52),DetailBudgetCategory_Aleph,$I52),""))))) / O$6 * O$7, 0), 0)</f>
        <v>0</v>
      </c>
      <c r="P52" s="166">
        <f t="array" ref="P52">IFERROR(IF(ROW()-16&lt;NoRowsBudget, IF($J52="Profit Margin",SUM(P$16:P51)*ProfitMargin,IF($J52="VAT",SUM(P$16:P51)*VAT,IF(Budget_period="Monthly",SUMIFS(INDIRECT(P$8),DetailBudgetWPs_Aleph,IF($J52 = "No Work Package", "", $J52),DetailBudgetCategory_Aleph,$I52),IF(Budget_period="Quarterly",SUMIFS(INDIRECT(P$9),DetailBudgetWPs_Aleph,IF($J52 = "No Work Package", "", $J52),DetailBudgetCategory_Aleph,$I52),IF(Budget_period="Annually",SUMIFS(INDIRECT(P$10),DetailBudgetWPs_Aleph,IF($J52 = "No Work Package", "", $J52),DetailBudgetCategory_Aleph,$I52),""))))) / P$6 * P$7, 0), 0)</f>
        <v>0</v>
      </c>
      <c r="Q52" s="166">
        <f t="array" ref="Q52">IFERROR(IF(ROW()-16&lt;NoRowsBudget, IF($J52="Profit Margin",SUM(Q$16:Q51)*ProfitMargin,IF($J52="VAT",SUM(Q$16:Q51)*VAT,IF(Budget_period="Monthly",SUMIFS(INDIRECT(Q$8),DetailBudgetWPs_Aleph,IF($J52 = "No Work Package", "", $J52),DetailBudgetCategory_Aleph,$I52),IF(Budget_period="Quarterly",SUMIFS(INDIRECT(Q$9),DetailBudgetWPs_Aleph,IF($J52 = "No Work Package", "", $J52),DetailBudgetCategory_Aleph,$I52),IF(Budget_period="Annually",SUMIFS(INDIRECT(Q$10),DetailBudgetWPs_Aleph,IF($J52 = "No Work Package", "", $J52),DetailBudgetCategory_Aleph,$I52),""))))) / Q$6 * Q$7, 0), 0)</f>
        <v>0</v>
      </c>
      <c r="R52" s="166">
        <f t="array" ref="R52">IFERROR(IF(ROW()-16&lt;NoRowsBudget, IF($J52="Profit Margin",SUM(R$16:R51)*ProfitMargin,IF($J52="VAT",SUM(R$16:R51)*VAT,IF(Budget_period="Monthly",SUMIFS(INDIRECT(R$8),DetailBudgetWPs_Aleph,IF($J52 = "No Work Package", "", $J52),DetailBudgetCategory_Aleph,$I52),IF(Budget_period="Quarterly",SUMIFS(INDIRECT(R$9),DetailBudgetWPs_Aleph,IF($J52 = "No Work Package", "", $J52),DetailBudgetCategory_Aleph,$I52),IF(Budget_period="Annually",SUMIFS(INDIRECT(R$10),DetailBudgetWPs_Aleph,IF($J52 = "No Work Package", "", $J52),DetailBudgetCategory_Aleph,$I52),""))))) / R$6 * R$7, 0), 0)</f>
        <v>0</v>
      </c>
      <c r="S52" s="166">
        <f t="array" ref="S52">IFERROR(IF(ROW()-16&lt;NoRowsBudget, IF($J52="Profit Margin",SUM(S$16:S51)*ProfitMargin,IF($J52="VAT",SUM(S$16:S51)*VAT,IF(Budget_period="Monthly",SUMIFS(INDIRECT(S$8),DetailBudgetWPs_Aleph,IF($J52 = "No Work Package", "", $J52),DetailBudgetCategory_Aleph,$I52),IF(Budget_period="Quarterly",SUMIFS(INDIRECT(S$9),DetailBudgetWPs_Aleph,IF($J52 = "No Work Package", "", $J52),DetailBudgetCategory_Aleph,$I52),IF(Budget_period="Annually",SUMIFS(INDIRECT(S$10),DetailBudgetWPs_Aleph,IF($J52 = "No Work Package", "", $J52),DetailBudgetCategory_Aleph,$I52),""))))) / S$6 * S$7, 0), 0)</f>
        <v>0</v>
      </c>
      <c r="T52" s="166">
        <f t="array" ref="T52">IFERROR(IF(ROW()-16&lt;NoRowsBudget, IF($J52="Profit Margin",SUM(T$16:T51)*ProfitMargin,IF($J52="VAT",SUM(T$16:T51)*VAT,IF(Budget_period="Monthly",SUMIFS(INDIRECT(T$8),DetailBudgetWPs_Aleph,IF($J52 = "No Work Package", "", $J52),DetailBudgetCategory_Aleph,$I52),IF(Budget_period="Quarterly",SUMIFS(INDIRECT(T$9),DetailBudgetWPs_Aleph,IF($J52 = "No Work Package", "", $J52),DetailBudgetCategory_Aleph,$I52),IF(Budget_period="Annually",SUMIFS(INDIRECT(T$10),DetailBudgetWPs_Aleph,IF($J52 = "No Work Package", "", $J52),DetailBudgetCategory_Aleph,$I52),""))))) / T$6 * T$7, 0), 0)</f>
        <v>0</v>
      </c>
      <c r="U52" s="166">
        <f t="array" ref="U52">IFERROR(IF(ROW()-16&lt;NoRowsBudget, IF($J52="Profit Margin",SUM(U$16:U51)*ProfitMargin,IF($J52="VAT",SUM(U$16:U51)*VAT,IF(Budget_period="Monthly",SUMIFS(INDIRECT(U$8),DetailBudgetWPs_Aleph,IF($J52 = "No Work Package", "", $J52),DetailBudgetCategory_Aleph,$I52),IF(Budget_period="Quarterly",SUMIFS(INDIRECT(U$9),DetailBudgetWPs_Aleph,IF($J52 = "No Work Package", "", $J52),DetailBudgetCategory_Aleph,$I52),IF(Budget_period="Annually",SUMIFS(INDIRECT(U$10),DetailBudgetWPs_Aleph,IF($J52 = "No Work Package", "", $J52),DetailBudgetCategory_Aleph,$I52),""))))) / U$6 * U$7, 0), 0)</f>
        <v>0</v>
      </c>
      <c r="V52" s="166">
        <f t="array" ref="V52">IFERROR(IF(ROW()-16&lt;NoRowsBudget, IF($J52="Profit Margin",SUM(V$16:V51)*ProfitMargin,IF($J52="VAT",SUM(V$16:V51)*VAT,IF(Budget_period="Monthly",SUMIFS(INDIRECT(V$8),DetailBudgetWPs_Aleph,IF($J52 = "No Work Package", "", $J52),DetailBudgetCategory_Aleph,$I52),IF(Budget_period="Quarterly",SUMIFS(INDIRECT(V$9),DetailBudgetWPs_Aleph,IF($J52 = "No Work Package", "", $J52),DetailBudgetCategory_Aleph,$I52),IF(Budget_period="Annually",SUMIFS(INDIRECT(V$10),DetailBudgetWPs_Aleph,IF($J52 = "No Work Package", "", $J52),DetailBudgetCategory_Aleph,$I52),""))))) / V$6 * V$7, 0), 0)</f>
        <v>0</v>
      </c>
      <c r="W52" s="166">
        <f t="array" ref="W52">IFERROR(IF(ROW()-16&lt;NoRowsBudget, IF($J52="Profit Margin",SUM(W$16:W51)*ProfitMargin,IF($J52="VAT",SUM(W$16:W51)*VAT,IF(Budget_period="Monthly",SUMIFS(INDIRECT(W$8),DetailBudgetWPs_Aleph,IF($J52 = "No Work Package", "", $J52),DetailBudgetCategory_Aleph,$I52),IF(Budget_period="Quarterly",SUMIFS(INDIRECT(W$9),DetailBudgetWPs_Aleph,IF($J52 = "No Work Package", "", $J52),DetailBudgetCategory_Aleph,$I52),IF(Budget_period="Annually",SUMIFS(INDIRECT(W$10),DetailBudgetWPs_Aleph,IF($J52 = "No Work Package", "", $J52),DetailBudgetCategory_Aleph,$I52),""))))) / W$6 * W$7, 0), 0)</f>
        <v>0</v>
      </c>
      <c r="X52" s="166">
        <f t="array" ref="X52">IFERROR(IF(ROW()-16&lt;NoRowsBudget, IF($J52="Profit Margin",SUM(X$16:X51)*ProfitMargin,IF($J52="VAT",SUM(X$16:X51)*VAT,IF(Budget_period="Monthly",SUMIFS(INDIRECT(X$8),DetailBudgetWPs_Aleph,IF($J52 = "No Work Package", "", $J52),DetailBudgetCategory_Aleph,$I52),IF(Budget_period="Quarterly",SUMIFS(INDIRECT(X$9),DetailBudgetWPs_Aleph,IF($J52 = "No Work Package", "", $J52),DetailBudgetCategory_Aleph,$I52),IF(Budget_period="Annually",SUMIFS(INDIRECT(X$10),DetailBudgetWPs_Aleph,IF($J52 = "No Work Package", "", $J52),DetailBudgetCategory_Aleph,$I52),""))))) / X$6 * X$7, 0), 0)</f>
        <v>0</v>
      </c>
      <c r="Y52" s="166">
        <f t="array" ref="Y52">IFERROR(IF(ROW()-16&lt;NoRowsBudget, IF($J52="Profit Margin",SUM(Y$16:Y51)*ProfitMargin,IF($J52="VAT",SUM(Y$16:Y51)*VAT,IF(Budget_period="Monthly",SUMIFS(INDIRECT(Y$8),DetailBudgetWPs_Aleph,IF($J52 = "No Work Package", "", $J52),DetailBudgetCategory_Aleph,$I52),IF(Budget_period="Quarterly",SUMIFS(INDIRECT(Y$9),DetailBudgetWPs_Aleph,IF($J52 = "No Work Package", "", $J52),DetailBudgetCategory_Aleph,$I52),IF(Budget_period="Annually",SUMIFS(INDIRECT(Y$10),DetailBudgetWPs_Aleph,IF($J52 = "No Work Package", "", $J52),DetailBudgetCategory_Aleph,$I52),""))))) / Y$6 * Y$7, 0), 0)</f>
        <v>0</v>
      </c>
      <c r="Z52" s="166">
        <f t="array" ref="Z52">IFERROR(IF(ROW()-16&lt;NoRowsBudget, IF($J52="Profit Margin",SUM(Z$16:Z51)*ProfitMargin,IF($J52="VAT",SUM(Z$16:Z51)*VAT,IF(Budget_period="Monthly",SUMIFS(INDIRECT(Z$8),DetailBudgetWPs_Aleph,IF($J52 = "No Work Package", "", $J52),DetailBudgetCategory_Aleph,$I52),IF(Budget_period="Quarterly",SUMIFS(INDIRECT(Z$9),DetailBudgetWPs_Aleph,IF($J52 = "No Work Package", "", $J52),DetailBudgetCategory_Aleph,$I52),IF(Budget_period="Annually",SUMIFS(INDIRECT(Z$10),DetailBudgetWPs_Aleph,IF($J52 = "No Work Package", "", $J52),DetailBudgetCategory_Aleph,$I52),""))))) / Z$6 * Z$7, 0), 0)</f>
        <v>0</v>
      </c>
      <c r="AA52" s="166">
        <f t="array" ref="AA52">IFERROR(IF(ROW()-16&lt;NoRowsBudget, IF($J52="Profit Margin",SUM(AA$16:AA51)*ProfitMargin,IF($J52="VAT",SUM(AA$16:AA51)*VAT,IF(Budget_period="Monthly",SUMIFS(INDIRECT(AA$8),DetailBudgetWPs_Aleph,IF($J52 = "No Work Package", "", $J52),DetailBudgetCategory_Aleph,$I52),IF(Budget_period="Quarterly",SUMIFS(INDIRECT(AA$9),DetailBudgetWPs_Aleph,IF($J52 = "No Work Package", "", $J52),DetailBudgetCategory_Aleph,$I52),IF(Budget_period="Annually",SUMIFS(INDIRECT(AA$10),DetailBudgetWPs_Aleph,IF($J52 = "No Work Package", "", $J52),DetailBudgetCategory_Aleph,$I52),""))))) / AA$6 * AA$7, 0), 0)</f>
        <v>0</v>
      </c>
      <c r="AB52" s="166">
        <f t="array" ref="AB52">IFERROR(IF(ROW()-16&lt;NoRowsBudget, IF($J52="Profit Margin",SUM(AB$16:AB51)*ProfitMargin,IF($J52="VAT",SUM(AB$16:AB51)*VAT,IF(Budget_period="Monthly",SUMIFS(INDIRECT(AB$8),DetailBudgetWPs_Aleph,IF($J52 = "No Work Package", "", $J52),DetailBudgetCategory_Aleph,$I52),IF(Budget_period="Quarterly",SUMIFS(INDIRECT(AB$9),DetailBudgetWPs_Aleph,IF($J52 = "No Work Package", "", $J52),DetailBudgetCategory_Aleph,$I52),IF(Budget_period="Annually",SUMIFS(INDIRECT(AB$10),DetailBudgetWPs_Aleph,IF($J52 = "No Work Package", "", $J52),DetailBudgetCategory_Aleph,$I52),""))))) / AB$6 * AB$7, 0), 0)</f>
        <v>0</v>
      </c>
      <c r="AC52" s="166">
        <f t="array" ref="AC52">IFERROR(IF(ROW()-16&lt;NoRowsBudget, IF($J52="Profit Margin",SUM(AC$16:AC51)*ProfitMargin,IF($J52="VAT",SUM(AC$16:AC51)*VAT,IF(Budget_period="Monthly",SUMIFS(INDIRECT(AC$8),DetailBudgetWPs_Aleph,IF($J52 = "No Work Package", "", $J52),DetailBudgetCategory_Aleph,$I52),IF(Budget_period="Quarterly",SUMIFS(INDIRECT(AC$9),DetailBudgetWPs_Aleph,IF($J52 = "No Work Package", "", $J52),DetailBudgetCategory_Aleph,$I52),IF(Budget_period="Annually",SUMIFS(INDIRECT(AC$10),DetailBudgetWPs_Aleph,IF($J52 = "No Work Package", "", $J52),DetailBudgetCategory_Aleph,$I52),""))))) / AC$6 * AC$7, 0), 0)</f>
        <v>0</v>
      </c>
      <c r="AD52" s="166">
        <f t="array" ref="AD52">IFERROR(IF(ROW()-16&lt;NoRowsBudget, IF($J52="Profit Margin",SUM(AD$16:AD51)*ProfitMargin,IF($J52="VAT",SUM(AD$16:AD51)*VAT,IF(Budget_period="Monthly",SUMIFS(INDIRECT(AD$8),DetailBudgetWPs_Aleph,IF($J52 = "No Work Package", "", $J52),DetailBudgetCategory_Aleph,$I52),IF(Budget_period="Quarterly",SUMIFS(INDIRECT(AD$9),DetailBudgetWPs_Aleph,IF($J52 = "No Work Package", "", $J52),DetailBudgetCategory_Aleph,$I52),IF(Budget_period="Annually",SUMIFS(INDIRECT(AD$10),DetailBudgetWPs_Aleph,IF($J52 = "No Work Package", "", $J52),DetailBudgetCategory_Aleph,$I52),""))))) / AD$6 * AD$7, 0), 0)</f>
        <v>0</v>
      </c>
      <c r="AE52" s="166">
        <f t="array" ref="AE52">IFERROR(IF(ROW()-16&lt;NoRowsBudget, IF($J52="Profit Margin",SUM(AE$16:AE51)*ProfitMargin,IF($J52="VAT",SUM(AE$16:AE51)*VAT,IF(Budget_period="Monthly",SUMIFS(INDIRECT(AE$8),DetailBudgetWPs_Aleph,IF($J52 = "No Work Package", "", $J52),DetailBudgetCategory_Aleph,$I52),IF(Budget_period="Quarterly",SUMIFS(INDIRECT(AE$9),DetailBudgetWPs_Aleph,IF($J52 = "No Work Package", "", $J52),DetailBudgetCategory_Aleph,$I52),IF(Budget_period="Annually",SUMIFS(INDIRECT(AE$10),DetailBudgetWPs_Aleph,IF($J52 = "No Work Package", "", $J52),DetailBudgetCategory_Aleph,$I52),""))))) / AE$6 * AE$7, 0), 0)</f>
        <v>0</v>
      </c>
      <c r="AF52" s="166">
        <f t="array" ref="AF52">IFERROR(IF(ROW()-16&lt;NoRowsBudget, IF($J52="Profit Margin",SUM(AF$16:AF51)*ProfitMargin,IF($J52="VAT",SUM(AF$16:AF51)*VAT,IF(Budget_period="Monthly",SUMIFS(INDIRECT(AF$8),DetailBudgetWPs_Aleph,IF($J52 = "No Work Package", "", $J52),DetailBudgetCategory_Aleph,$I52),IF(Budget_period="Quarterly",SUMIFS(INDIRECT(AF$9),DetailBudgetWPs_Aleph,IF($J52 = "No Work Package", "", $J52),DetailBudgetCategory_Aleph,$I52),IF(Budget_period="Annually",SUMIFS(INDIRECT(AF$10),DetailBudgetWPs_Aleph,IF($J52 = "No Work Package", "", $J52),DetailBudgetCategory_Aleph,$I52),""))))) / AF$6 * AF$7, 0), 0)</f>
        <v>0</v>
      </c>
      <c r="AG52" s="166">
        <f t="array" ref="AG52">IFERROR(IF(ROW()-16&lt;NoRowsBudget, IF($J52="Profit Margin",SUM(AG$16:AG51)*ProfitMargin,IF($J52="VAT",SUM(AG$16:AG51)*VAT,IF(Budget_period="Monthly",SUMIFS(INDIRECT(AG$8),DetailBudgetWPs_Aleph,IF($J52 = "No Work Package", "", $J52),DetailBudgetCategory_Aleph,$I52),IF(Budget_period="Quarterly",SUMIFS(INDIRECT(AG$9),DetailBudgetWPs_Aleph,IF($J52 = "No Work Package", "", $J52),DetailBudgetCategory_Aleph,$I52),IF(Budget_period="Annually",SUMIFS(INDIRECT(AG$10),DetailBudgetWPs_Aleph,IF($J52 = "No Work Package", "", $J52),DetailBudgetCategory_Aleph,$I52),""))))) / AG$6 * AG$7, 0), 0)</f>
        <v>0</v>
      </c>
      <c r="AH52" s="166">
        <f t="array" ref="AH52">IFERROR(IF(ROW()-16&lt;NoRowsBudget, IF($J52="Profit Margin",SUM(AH$16:AH51)*ProfitMargin,IF($J52="VAT",SUM(AH$16:AH51)*VAT,IF(Budget_period="Monthly",SUMIFS(INDIRECT(AH$8),DetailBudgetWPs_Aleph,IF($J52 = "No Work Package", "", $J52),DetailBudgetCategory_Aleph,$I52),IF(Budget_period="Quarterly",SUMIFS(INDIRECT(AH$9),DetailBudgetWPs_Aleph,IF($J52 = "No Work Package", "", $J52),DetailBudgetCategory_Aleph,$I52),IF(Budget_period="Annually",SUMIFS(INDIRECT(AH$10),DetailBudgetWPs_Aleph,IF($J52 = "No Work Package", "", $J52),DetailBudgetCategory_Aleph,$I52),""))))) / AH$6 * AH$7, 0), 0)</f>
        <v>0</v>
      </c>
      <c r="AI52" s="166">
        <f t="array" ref="AI52">IFERROR(IF(ROW()-16&lt;NoRowsBudget, IF($J52="Profit Margin",SUM(AI$16:AI51)*ProfitMargin,IF($J52="VAT",SUM(AI$16:AI51)*VAT,IF(Budget_period="Monthly",SUMIFS(INDIRECT(AI$8),DetailBudgetWPs_Aleph,IF($J52 = "No Work Package", "", $J52),DetailBudgetCategory_Aleph,$I52),IF(Budget_period="Quarterly",SUMIFS(INDIRECT(AI$9),DetailBudgetWPs_Aleph,IF($J52 = "No Work Package", "", $J52),DetailBudgetCategory_Aleph,$I52),IF(Budget_period="Annually",SUMIFS(INDIRECT(AI$10),DetailBudgetWPs_Aleph,IF($J52 = "No Work Package", "", $J52),DetailBudgetCategory_Aleph,$I52),""))))) / AI$6 * AI$7, 0), 0)</f>
        <v>0</v>
      </c>
      <c r="AJ52" s="166">
        <f t="array" ref="AJ52">IFERROR(IF(ROW()-16&lt;NoRowsBudget, IF($J52="Profit Margin",SUM(AJ$16:AJ51)*ProfitMargin,IF($J52="VAT",SUM(AJ$16:AJ51)*VAT,IF(Budget_period="Monthly",SUMIFS(INDIRECT(AJ$8),DetailBudgetWPs_Aleph,IF($J52 = "No Work Package", "", $J52),DetailBudgetCategory_Aleph,$I52),IF(Budget_period="Quarterly",SUMIFS(INDIRECT(AJ$9),DetailBudgetWPs_Aleph,IF($J52 = "No Work Package", "", $J52),DetailBudgetCategory_Aleph,$I52),IF(Budget_period="Annually",SUMIFS(INDIRECT(AJ$10),DetailBudgetWPs_Aleph,IF($J52 = "No Work Package", "", $J52),DetailBudgetCategory_Aleph,$I52),""))))) / AJ$6 * AJ$7, 0), 0)</f>
        <v>0</v>
      </c>
      <c r="AK52" s="166">
        <f t="array" ref="AK52">IFERROR(IF(ROW()-16&lt;NoRowsBudget, IF($J52="Profit Margin",SUM(AK$16:AK51)*ProfitMargin,IF($J52="VAT",SUM(AK$16:AK51)*VAT,IF(Budget_period="Monthly",SUMIFS(INDIRECT(AK$8),DetailBudgetWPs_Aleph,IF($J52 = "No Work Package", "", $J52),DetailBudgetCategory_Aleph,$I52),IF(Budget_period="Quarterly",SUMIFS(INDIRECT(AK$9),DetailBudgetWPs_Aleph,IF($J52 = "No Work Package", "", $J52),DetailBudgetCategory_Aleph,$I52),IF(Budget_period="Annually",SUMIFS(INDIRECT(AK$10),DetailBudgetWPs_Aleph,IF($J52 = "No Work Package", "", $J52),DetailBudgetCategory_Aleph,$I52),""))))) / AK$6 * AK$7, 0), 0)</f>
        <v>0</v>
      </c>
      <c r="AL52" s="166">
        <f t="array" ref="AL52">IFERROR(IF(ROW()-16&lt;NoRowsBudget, IF($J52="Profit Margin",SUM(AL$16:AL51)*ProfitMargin,IF($J52="VAT",SUM(AL$16:AL51)*VAT,IF(Budget_period="Monthly",SUMIFS(INDIRECT(AL$8),DetailBudgetWPs_Aleph,IF($J52 = "No Work Package", "", $J52),DetailBudgetCategory_Aleph,$I52),IF(Budget_period="Quarterly",SUMIFS(INDIRECT(AL$9),DetailBudgetWPs_Aleph,IF($J52 = "No Work Package", "", $J52),DetailBudgetCategory_Aleph,$I52),IF(Budget_period="Annually",SUMIFS(INDIRECT(AL$10),DetailBudgetWPs_Aleph,IF($J52 = "No Work Package", "", $J52),DetailBudgetCategory_Aleph,$I52),""))))) / AL$6 * AL$7, 0), 0)</f>
        <v>0</v>
      </c>
      <c r="AM52" s="166">
        <f t="array" ref="AM52">IFERROR(IF(ROW()-16&lt;NoRowsBudget, IF($J52="Profit Margin",SUM(AM$16:AM51)*ProfitMargin,IF($J52="VAT",SUM(AM$16:AM51)*VAT,IF(Budget_period="Monthly",SUMIFS(INDIRECT(AM$8),DetailBudgetWPs_Aleph,IF($J52 = "No Work Package", "", $J52),DetailBudgetCategory_Aleph,$I52),IF(Budget_period="Quarterly",SUMIFS(INDIRECT(AM$9),DetailBudgetWPs_Aleph,IF($J52 = "No Work Package", "", $J52),DetailBudgetCategory_Aleph,$I52),IF(Budget_period="Annually",SUMIFS(INDIRECT(AM$10),DetailBudgetWPs_Aleph,IF($J52 = "No Work Package", "", $J52),DetailBudgetCategory_Aleph,$I52),""))))) / AM$6 * AM$7, 0), 0)</f>
        <v>0</v>
      </c>
      <c r="AN52" s="166">
        <f t="array" ref="AN52">IFERROR(IF(ROW()-16&lt;NoRowsBudget, IF($J52="Profit Margin",SUM(AN$16:AN51)*ProfitMargin,IF($J52="VAT",SUM(AN$16:AN51)*VAT,IF(Budget_period="Monthly",SUMIFS(INDIRECT(AN$8),DetailBudgetWPs_Aleph,IF($J52 = "No Work Package", "", $J52),DetailBudgetCategory_Aleph,$I52),IF(Budget_period="Quarterly",SUMIFS(INDIRECT(AN$9),DetailBudgetWPs_Aleph,IF($J52 = "No Work Package", "", $J52),DetailBudgetCategory_Aleph,$I52),IF(Budget_period="Annually",SUMIFS(INDIRECT(AN$10),DetailBudgetWPs_Aleph,IF($J52 = "No Work Package", "", $J52),DetailBudgetCategory_Aleph,$I52),""))))) / AN$6 * AN$7, 0), 0)</f>
        <v>0</v>
      </c>
      <c r="AO52" s="166">
        <f t="array" ref="AO52">IFERROR(IF(ROW()-16&lt;NoRowsBudget, IF($J52="Profit Margin",SUM(AO$16:AO51)*ProfitMargin,IF($J52="VAT",SUM(AO$16:AO51)*VAT,IF(Budget_period="Monthly",SUMIFS(INDIRECT(AO$8),DetailBudgetWPs_Aleph,IF($J52 = "No Work Package", "", $J52),DetailBudgetCategory_Aleph,$I52),IF(Budget_period="Quarterly",SUMIFS(INDIRECT(AO$9),DetailBudgetWPs_Aleph,IF($J52 = "No Work Package", "", $J52),DetailBudgetCategory_Aleph,$I52),IF(Budget_period="Annually",SUMIFS(INDIRECT(AO$10),DetailBudgetWPs_Aleph,IF($J52 = "No Work Package", "", $J52),DetailBudgetCategory_Aleph,$I52),""))))) / AO$6 * AO$7, 0), 0)</f>
        <v>0</v>
      </c>
      <c r="AP52" s="166">
        <f t="array" ref="AP52">IFERROR(IF(ROW()-16&lt;NoRowsBudget, IF($J52="Profit Margin",SUM(AP$16:AP51)*ProfitMargin,IF($J52="VAT",SUM(AP$16:AP51)*VAT,IF(Budget_period="Monthly",SUMIFS(INDIRECT(AP$8),DetailBudgetWPs_Aleph,IF($J52 = "No Work Package", "", $J52),DetailBudgetCategory_Aleph,$I52),IF(Budget_period="Quarterly",SUMIFS(INDIRECT(AP$9),DetailBudgetWPs_Aleph,IF($J52 = "No Work Package", "", $J52),DetailBudgetCategory_Aleph,$I52),IF(Budget_period="Annually",SUMIFS(INDIRECT(AP$10),DetailBudgetWPs_Aleph,IF($J52 = "No Work Package", "", $J52),DetailBudgetCategory_Aleph,$I52),""))))) / AP$6 * AP$7, 0), 0)</f>
        <v>0</v>
      </c>
      <c r="AQ52" s="166">
        <f t="array" ref="AQ52">IFERROR(IF(ROW()-16&lt;NoRowsBudget, IF($J52="Profit Margin",SUM(AQ$16:AQ51)*ProfitMargin,IF($J52="VAT",SUM(AQ$16:AQ51)*VAT,IF(Budget_period="Monthly",SUMIFS(INDIRECT(AQ$8),DetailBudgetWPs_Aleph,IF($J52 = "No Work Package", "", $J52),DetailBudgetCategory_Aleph,$I52),IF(Budget_period="Quarterly",SUMIFS(INDIRECT(AQ$9),DetailBudgetWPs_Aleph,IF($J52 = "No Work Package", "", $J52),DetailBudgetCategory_Aleph,$I52),IF(Budget_period="Annually",SUMIFS(INDIRECT(AQ$10),DetailBudgetWPs_Aleph,IF($J52 = "No Work Package", "", $J52),DetailBudgetCategory_Aleph,$I52),""))))) / AQ$6 * AQ$7, 0), 0)</f>
        <v>0</v>
      </c>
      <c r="AR52" s="166">
        <f t="array" ref="AR52">IFERROR(IF(ROW()-16&lt;NoRowsBudget, IF($J52="Profit Margin",SUM(AR$16:AR51)*ProfitMargin,IF($J52="VAT",SUM(AR$16:AR51)*VAT,IF(Budget_period="Monthly",SUMIFS(INDIRECT(AR$8),DetailBudgetWPs_Aleph,IF($J52 = "No Work Package", "", $J52),DetailBudgetCategory_Aleph,$I52),IF(Budget_period="Quarterly",SUMIFS(INDIRECT(AR$9),DetailBudgetWPs_Aleph,IF($J52 = "No Work Package", "", $J52),DetailBudgetCategory_Aleph,$I52),IF(Budget_period="Annually",SUMIFS(INDIRECT(AR$10),DetailBudgetWPs_Aleph,IF($J52 = "No Work Package", "", $J52),DetailBudgetCategory_Aleph,$I52),""))))) / AR$6 * AR$7, 0), 0)</f>
        <v>0</v>
      </c>
      <c r="AS52" s="166">
        <f t="array" ref="AS52">IFERROR(IF(ROW()-16&lt;NoRowsBudget, IF($J52="Profit Margin",SUM(AS$16:AS51)*ProfitMargin,IF($J52="VAT",SUM(AS$16:AS51)*VAT,IF(Budget_period="Monthly",SUMIFS(INDIRECT(AS$8),DetailBudgetWPs_Aleph,IF($J52 = "No Work Package", "", $J52),DetailBudgetCategory_Aleph,$I52),IF(Budget_period="Quarterly",SUMIFS(INDIRECT(AS$9),DetailBudgetWPs_Aleph,IF($J52 = "No Work Package", "", $J52),DetailBudgetCategory_Aleph,$I52),IF(Budget_period="Annually",SUMIFS(INDIRECT(AS$10),DetailBudgetWPs_Aleph,IF($J52 = "No Work Package", "", $J52),DetailBudgetCategory_Aleph,$I52),""))))) / AS$6 * AS$7, 0), 0)</f>
        <v>0</v>
      </c>
      <c r="AT52" s="166">
        <f t="array" ref="AT52">IFERROR(IF(ROW()-16&lt;NoRowsBudget, IF($J52="Profit Margin",SUM(AT$16:AT51)*ProfitMargin,IF($J52="VAT",SUM(AT$16:AT51)*VAT,IF(Budget_period="Monthly",SUMIFS(INDIRECT(AT$8),DetailBudgetWPs_Aleph,IF($J52 = "No Work Package", "", $J52),DetailBudgetCategory_Aleph,$I52),IF(Budget_period="Quarterly",SUMIFS(INDIRECT(AT$9),DetailBudgetWPs_Aleph,IF($J52 = "No Work Package", "", $J52),DetailBudgetCategory_Aleph,$I52),IF(Budget_period="Annually",SUMIFS(INDIRECT(AT$10),DetailBudgetWPs_Aleph,IF($J52 = "No Work Package", "", $J52),DetailBudgetCategory_Aleph,$I52),""))))) / AT$6 * AT$7, 0), 0)</f>
        <v>0</v>
      </c>
      <c r="AU52" s="166">
        <f t="array" ref="AU52">IFERROR(IF(ROW()-16&lt;NoRowsBudget, IF($J52="Profit Margin",SUM(AU$16:AU51)*ProfitMargin,IF($J52="VAT",SUM(AU$16:AU51)*VAT,IF(Budget_period="Monthly",SUMIFS(INDIRECT(AU$8),DetailBudgetWPs_Aleph,IF($J52 = "No Work Package", "", $J52),DetailBudgetCategory_Aleph,$I52),IF(Budget_period="Quarterly",SUMIFS(INDIRECT(AU$9),DetailBudgetWPs_Aleph,IF($J52 = "No Work Package", "", $J52),DetailBudgetCategory_Aleph,$I52),IF(Budget_period="Annually",SUMIFS(INDIRECT(AU$10),DetailBudgetWPs_Aleph,IF($J52 = "No Work Package", "", $J52),DetailBudgetCategory_Aleph,$I52),""))))) / AU$6 * AU$7, 0), 0)</f>
        <v>0</v>
      </c>
      <c r="AV52" s="166">
        <f t="array" ref="AV52">IFERROR(IF(ROW()-16&lt;NoRowsBudget, IF($J52="Profit Margin",SUM(AV$16:AV51)*ProfitMargin,IF($J52="VAT",SUM(AV$16:AV51)*VAT,IF(Budget_period="Monthly",SUMIFS(INDIRECT(AV$8),DetailBudgetWPs_Aleph,IF($J52 = "No Work Package", "", $J52),DetailBudgetCategory_Aleph,$I52),IF(Budget_period="Quarterly",SUMIFS(INDIRECT(AV$9),DetailBudgetWPs_Aleph,IF($J52 = "No Work Package", "", $J52),DetailBudgetCategory_Aleph,$I52),IF(Budget_period="Annually",SUMIFS(INDIRECT(AV$10),DetailBudgetWPs_Aleph,IF($J52 = "No Work Package", "", $J52),DetailBudgetCategory_Aleph,$I52),""))))) / AV$6 * AV$7, 0), 0)</f>
        <v>0</v>
      </c>
      <c r="AW52" s="166">
        <f t="array" ref="AW52">IFERROR(IF(ROW()-16&lt;NoRowsBudget, IF($J52="Profit Margin",SUM(AW$16:AW51)*ProfitMargin,IF($J52="VAT",SUM(AW$16:AW51)*VAT,IF(Budget_period="Monthly",SUMIFS(INDIRECT(AW$8),DetailBudgetWPs_Aleph,IF($J52 = "No Work Package", "", $J52),DetailBudgetCategory_Aleph,$I52),IF(Budget_period="Quarterly",SUMIFS(INDIRECT(AW$9),DetailBudgetWPs_Aleph,IF($J52 = "No Work Package", "", $J52),DetailBudgetCategory_Aleph,$I52),IF(Budget_period="Annually",SUMIFS(INDIRECT(AW$10),DetailBudgetWPs_Aleph,IF($J52 = "No Work Package", "", $J52),DetailBudgetCategory_Aleph,$I52),""))))) / AW$6 * AW$7, 0), 0)</f>
        <v>0</v>
      </c>
      <c r="AX52" s="166">
        <f t="array" ref="AX52">IFERROR(IF(ROW()-16&lt;NoRowsBudget, IF($J52="Profit Margin",SUM(AX$16:AX51)*ProfitMargin,IF($J52="VAT",SUM(AX$16:AX51)*VAT,IF(Budget_period="Monthly",SUMIFS(INDIRECT(AX$8),DetailBudgetWPs_Aleph,IF($J52 = "No Work Package", "", $J52),DetailBudgetCategory_Aleph,$I52),IF(Budget_period="Quarterly",SUMIFS(INDIRECT(AX$9),DetailBudgetWPs_Aleph,IF($J52 = "No Work Package", "", $J52),DetailBudgetCategory_Aleph,$I52),IF(Budget_period="Annually",SUMIFS(INDIRECT(AX$10),DetailBudgetWPs_Aleph,IF($J52 = "No Work Package", "", $J52),DetailBudgetCategory_Aleph,$I52),""))))) / AX$6 * AX$7, 0), 0)</f>
        <v>0</v>
      </c>
      <c r="AY52" s="166">
        <f t="array" ref="AY52">IFERROR(IF(ROW()-16&lt;NoRowsBudget, IF($J52="Profit Margin",SUM(AY$16:AY51)*ProfitMargin,IF($J52="VAT",SUM(AY$16:AY51)*VAT,IF(Budget_period="Monthly",SUMIFS(INDIRECT(AY$8),DetailBudgetWPs_Aleph,IF($J52 = "No Work Package", "", $J52),DetailBudgetCategory_Aleph,$I52),IF(Budget_period="Quarterly",SUMIFS(INDIRECT(AY$9),DetailBudgetWPs_Aleph,IF($J52 = "No Work Package", "", $J52),DetailBudgetCategory_Aleph,$I52),IF(Budget_period="Annually",SUMIFS(INDIRECT(AY$10),DetailBudgetWPs_Aleph,IF($J52 = "No Work Package", "", $J52),DetailBudgetCategory_Aleph,$I52),""))))) / AY$6 * AY$7, 0), 0)</f>
        <v>0</v>
      </c>
      <c r="AZ52" s="166">
        <f t="array" ref="AZ52">IFERROR(IF(ROW()-16&lt;NoRowsBudget, IF($J52="Profit Margin",SUM(AZ$16:AZ51)*ProfitMargin,IF($J52="VAT",SUM(AZ$16:AZ51)*VAT,IF(Budget_period="Monthly",SUMIFS(INDIRECT(AZ$8),DetailBudgetWPs_Aleph,IF($J52 = "No Work Package", "", $J52),DetailBudgetCategory_Aleph,$I52),IF(Budget_period="Quarterly",SUMIFS(INDIRECT(AZ$9),DetailBudgetWPs_Aleph,IF($J52 = "No Work Package", "", $J52),DetailBudgetCategory_Aleph,$I52),IF(Budget_period="Annually",SUMIFS(INDIRECT(AZ$10),DetailBudgetWPs_Aleph,IF($J52 = "No Work Package", "", $J52),DetailBudgetCategory_Aleph,$I52),""))))) / AZ$6 * AZ$7, 0), 0)</f>
        <v>0</v>
      </c>
      <c r="BA52" s="166">
        <f t="array" ref="BA52">IFERROR(IF(ROW()-16&lt;NoRowsBudget, IF($J52="Profit Margin",SUM(BA$16:BA51)*ProfitMargin,IF($J52="VAT",SUM(BA$16:BA51)*VAT,IF(Budget_period="Monthly",SUMIFS(INDIRECT(BA$8),DetailBudgetWPs_Aleph,IF($J52 = "No Work Package", "", $J52),DetailBudgetCategory_Aleph,$I52),IF(Budget_period="Quarterly",SUMIFS(INDIRECT(BA$9),DetailBudgetWPs_Aleph,IF($J52 = "No Work Package", "", $J52),DetailBudgetCategory_Aleph,$I52),IF(Budget_period="Annually",SUMIFS(INDIRECT(BA$10),DetailBudgetWPs_Aleph,IF($J52 = "No Work Package", "", $J52),DetailBudgetCategory_Aleph,$I52),""))))) / BA$6 * BA$7, 0), 0)</f>
        <v>0</v>
      </c>
      <c r="BB52" s="166">
        <f t="array" ref="BB52">IFERROR(IF(ROW()-16&lt;NoRowsBudget, IF($J52="Profit Margin",SUM(BB$16:BB51)*ProfitMargin,IF($J52="VAT",SUM(BB$16:BB51)*VAT,IF(Budget_period="Monthly",SUMIFS(INDIRECT(BB$8),DetailBudgetWPs_Aleph,IF($J52 = "No Work Package", "", $J52),DetailBudgetCategory_Aleph,$I52),IF(Budget_period="Quarterly",SUMIFS(INDIRECT(BB$9),DetailBudgetWPs_Aleph,IF($J52 = "No Work Package", "", $J52),DetailBudgetCategory_Aleph,$I52),IF(Budget_period="Annually",SUMIFS(INDIRECT(BB$10),DetailBudgetWPs_Aleph,IF($J52 = "No Work Package", "", $J52),DetailBudgetCategory_Aleph,$I52),""))))) / BB$6 * BB$7, 0), 0)</f>
        <v>0</v>
      </c>
      <c r="BC52" s="166">
        <f t="array" ref="BC52">IFERROR(IF(ROW()-16&lt;NoRowsBudget, IF($J52="Profit Margin",SUM(BC$16:BC51)*ProfitMargin,IF($J52="VAT",SUM(BC$16:BC51)*VAT,IF(Budget_period="Monthly",SUMIFS(INDIRECT(BC$8),DetailBudgetWPs_Aleph,IF($J52 = "No Work Package", "", $J52),DetailBudgetCategory_Aleph,$I52),IF(Budget_period="Quarterly",SUMIFS(INDIRECT(BC$9),DetailBudgetWPs_Aleph,IF($J52 = "No Work Package", "", $J52),DetailBudgetCategory_Aleph,$I52),IF(Budget_period="Annually",SUMIFS(INDIRECT(BC$10),DetailBudgetWPs_Aleph,IF($J52 = "No Work Package", "", $J52),DetailBudgetCategory_Aleph,$I52),""))))) / BC$6 * BC$7, 0), 0)</f>
        <v>0</v>
      </c>
      <c r="BD52" s="166">
        <f t="array" ref="BD52">IFERROR(IF(ROW()-16&lt;NoRowsBudget, IF($J52="Profit Margin",SUM(BD$16:BD51)*ProfitMargin,IF($J52="VAT",SUM(BD$16:BD51)*VAT,IF(Budget_period="Monthly",SUMIFS(INDIRECT(BD$8),DetailBudgetWPs_Aleph,IF($J52 = "No Work Package", "", $J52),DetailBudgetCategory_Aleph,$I52),IF(Budget_period="Quarterly",SUMIFS(INDIRECT(BD$9),DetailBudgetWPs_Aleph,IF($J52 = "No Work Package", "", $J52),DetailBudgetCategory_Aleph,$I52),IF(Budget_period="Annually",SUMIFS(INDIRECT(BD$10),DetailBudgetWPs_Aleph,IF($J52 = "No Work Package", "", $J52),DetailBudgetCategory_Aleph,$I52),""))))) / BD$6 * BD$7, 0), 0)</f>
        <v>0</v>
      </c>
      <c r="BE52" s="166">
        <f t="array" ref="BE52">IFERROR(IF(ROW()-16&lt;NoRowsBudget, IF($J52="Profit Margin",SUM(BE$16:BE51)*ProfitMargin,IF($J52="VAT",SUM(BE$16:BE51)*VAT,IF(Budget_period="Monthly",SUMIFS(INDIRECT(BE$8),DetailBudgetWPs_Aleph,IF($J52 = "No Work Package", "", $J52),DetailBudgetCategory_Aleph,$I52),IF(Budget_period="Quarterly",SUMIFS(INDIRECT(BE$9),DetailBudgetWPs_Aleph,IF($J52 = "No Work Package", "", $J52),DetailBudgetCategory_Aleph,$I52),IF(Budget_period="Annually",SUMIFS(INDIRECT(BE$10),DetailBudgetWPs_Aleph,IF($J52 = "No Work Package", "", $J52),DetailBudgetCategory_Aleph,$I52),""))))) / BE$6 * BE$7, 0), 0)</f>
        <v>0</v>
      </c>
      <c r="BF52" s="166">
        <f t="array" ref="BF52">IFERROR(IF(ROW()-16&lt;NoRowsBudget, IF($J52="Profit Margin",SUM(BF$16:BF51)*ProfitMargin,IF($J52="VAT",SUM(BF$16:BF51)*VAT,IF(Budget_period="Monthly",SUMIFS(INDIRECT(BF$8),DetailBudgetWPs_Aleph,IF($J52 = "No Work Package", "", $J52),DetailBudgetCategory_Aleph,$I52),IF(Budget_period="Quarterly",SUMIFS(INDIRECT(BF$9),DetailBudgetWPs_Aleph,IF($J52 = "No Work Package", "", $J52),DetailBudgetCategory_Aleph,$I52),IF(Budget_period="Annually",SUMIFS(INDIRECT(BF$10),DetailBudgetWPs_Aleph,IF($J52 = "No Work Package", "", $J52),DetailBudgetCategory_Aleph,$I52),""))))) / BF$6 * BF$7, 0), 0)</f>
        <v>0</v>
      </c>
      <c r="BG52" s="166">
        <f t="array" ref="BG52">IFERROR(IF(ROW()-16&lt;NoRowsBudget, IF($J52="Profit Margin",SUM(BG$16:BG51)*ProfitMargin,IF($J52="VAT",SUM(BG$16:BG51)*VAT,IF(Budget_period="Monthly",SUMIFS(INDIRECT(BG$8),DetailBudgetWPs_Aleph,IF($J52 = "No Work Package", "", $J52),DetailBudgetCategory_Aleph,$I52),IF(Budget_period="Quarterly",SUMIFS(INDIRECT(BG$9),DetailBudgetWPs_Aleph,IF($J52 = "No Work Package", "", $J52),DetailBudgetCategory_Aleph,$I52),IF(Budget_period="Annually",SUMIFS(INDIRECT(BG$10),DetailBudgetWPs_Aleph,IF($J52 = "No Work Package", "", $J52),DetailBudgetCategory_Aleph,$I52),""))))) / BG$6 * BG$7, 0), 0)</f>
        <v>0</v>
      </c>
      <c r="BH52" s="166">
        <f t="array" ref="BH52">IFERROR(IF(ROW()-16&lt;NoRowsBudget, IF($J52="Profit Margin",SUM(BH$16:BH51)*ProfitMargin,IF($J52="VAT",SUM(BH$16:BH51)*VAT,IF(Budget_period="Monthly",SUMIFS(INDIRECT(BH$8),DetailBudgetWPs_Aleph,IF($J52 = "No Work Package", "", $J52),DetailBudgetCategory_Aleph,$I52),IF(Budget_period="Quarterly",SUMIFS(INDIRECT(BH$9),DetailBudgetWPs_Aleph,IF($J52 = "No Work Package", "", $J52),DetailBudgetCategory_Aleph,$I52),IF(Budget_period="Annually",SUMIFS(INDIRECT(BH$10),DetailBudgetWPs_Aleph,IF($J52 = "No Work Package", "", $J52),DetailBudgetCategory_Aleph,$I52),""))))) / BH$6 * BH$7, 0), 0)</f>
        <v>0</v>
      </c>
      <c r="BI52" s="166">
        <f t="array" ref="BI52">IFERROR(IF(ROW()-16&lt;NoRowsBudget, IF($J52="Profit Margin",SUM(BI$16:BI51)*ProfitMargin,IF($J52="VAT",SUM(BI$16:BI51)*VAT,IF(Budget_period="Monthly",SUMIFS(INDIRECT(BI$8),DetailBudgetWPs_Aleph,IF($J52 = "No Work Package", "", $J52),DetailBudgetCategory_Aleph,$I52),IF(Budget_period="Quarterly",SUMIFS(INDIRECT(BI$9),DetailBudgetWPs_Aleph,IF($J52 = "No Work Package", "", $J52),DetailBudgetCategory_Aleph,$I52),IF(Budget_period="Annually",SUMIFS(INDIRECT(BI$10),DetailBudgetWPs_Aleph,IF($J52 = "No Work Package", "", $J52),DetailBudgetCategory_Aleph,$I52),""))))) / BI$6 * BI$7, 0), 0)</f>
        <v>0</v>
      </c>
      <c r="BJ52" s="166">
        <f t="array" ref="BJ52">IFERROR(IF(ROW()-16&lt;NoRowsBudget, IF($J52="Profit Margin",SUM(BJ$16:BJ51)*ProfitMargin,IF($J52="VAT",SUM(BJ$16:BJ51)*VAT,IF(Budget_period="Monthly",SUMIFS(INDIRECT(BJ$8),DetailBudgetWPs_Aleph,IF($J52 = "No Work Package", "", $J52),DetailBudgetCategory_Aleph,$I52),IF(Budget_period="Quarterly",SUMIFS(INDIRECT(BJ$9),DetailBudgetWPs_Aleph,IF($J52 = "No Work Package", "", $J52),DetailBudgetCategory_Aleph,$I52),IF(Budget_period="Annually",SUMIFS(INDIRECT(BJ$10),DetailBudgetWPs_Aleph,IF($J52 = "No Work Package", "", $J52),DetailBudgetCategory_Aleph,$I52),""))))) / BJ$6 * BJ$7, 0), 0)</f>
        <v>0</v>
      </c>
      <c r="BK52" s="166">
        <f t="array" ref="BK52">IFERROR(IF(ROW()-16&lt;NoRowsBudget, IF($J52="Profit Margin",SUM(BK$16:BK51)*ProfitMargin,IF($J52="VAT",SUM(BK$16:BK51)*VAT,IF(Budget_period="Monthly",SUMIFS(INDIRECT(BK$8),DetailBudgetWPs_Aleph,IF($J52 = "No Work Package", "", $J52),DetailBudgetCategory_Aleph,$I52),IF(Budget_period="Quarterly",SUMIFS(INDIRECT(BK$9),DetailBudgetWPs_Aleph,IF($J52 = "No Work Package", "", $J52),DetailBudgetCategory_Aleph,$I52),IF(Budget_period="Annually",SUMIFS(INDIRECT(BK$10),DetailBudgetWPs_Aleph,IF($J52 = "No Work Package", "", $J52),DetailBudgetCategory_Aleph,$I52),""))))) / BK$6 * BK$7, 0), 0)</f>
        <v>0</v>
      </c>
      <c r="BL52" s="166">
        <f t="array" ref="BL52">IFERROR(IF(ROW()-16&lt;NoRowsBudget, IF($J52="Profit Margin",SUM(BL$16:BL51)*ProfitMargin,IF($J52="VAT",SUM(BL$16:BL51)*VAT,IF(Budget_period="Monthly",SUMIFS(INDIRECT(BL$8),DetailBudgetWPs_Aleph,IF($J52 = "No Work Package", "", $J52),DetailBudgetCategory_Aleph,$I52),IF(Budget_period="Quarterly",SUMIFS(INDIRECT(BL$9),DetailBudgetWPs_Aleph,IF($J52 = "No Work Package", "", $J52),DetailBudgetCategory_Aleph,$I52),IF(Budget_period="Annually",SUMIFS(INDIRECT(BL$10),DetailBudgetWPs_Aleph,IF($J52 = "No Work Package", "", $J52),DetailBudgetCategory_Aleph,$I52),""))))) / BL$6 * BL$7, 0), 0)</f>
        <v>0</v>
      </c>
      <c r="BM52" s="166">
        <f t="array" ref="BM52">IFERROR(IF(ROW()-16&lt;NoRowsBudget, IF($J52="Profit Margin",SUM(BM$16:BM51)*ProfitMargin,IF($J52="VAT",SUM(BM$16:BM51)*VAT,IF(Budget_period="Monthly",SUMIFS(INDIRECT(BM$8),DetailBudgetWPs_Aleph,IF($J52 = "No Work Package", "", $J52),DetailBudgetCategory_Aleph,$I52),IF(Budget_period="Quarterly",SUMIFS(INDIRECT(BM$9),DetailBudgetWPs_Aleph,IF($J52 = "No Work Package", "", $J52),DetailBudgetCategory_Aleph,$I52),IF(Budget_period="Annually",SUMIFS(INDIRECT(BM$10),DetailBudgetWPs_Aleph,IF($J52 = "No Work Package", "", $J52),DetailBudgetCategory_Aleph,$I52),""))))) / BM$6 * BM$7, 0), 0)</f>
        <v>0</v>
      </c>
      <c r="BN52" s="166">
        <f t="array" ref="BN52">IFERROR(IF(ROW()-16&lt;NoRowsBudget, IF($J52="Profit Margin",SUM(BN$16:BN51)*ProfitMargin,IF($J52="VAT",SUM(BN$16:BN51)*VAT,IF(Budget_period="Monthly",SUMIFS(INDIRECT(BN$8),DetailBudgetWPs_Aleph,IF($J52 = "No Work Package", "", $J52),DetailBudgetCategory_Aleph,$I52),IF(Budget_period="Quarterly",SUMIFS(INDIRECT(BN$9),DetailBudgetWPs_Aleph,IF($J52 = "No Work Package", "", $J52),DetailBudgetCategory_Aleph,$I52),IF(Budget_period="Annually",SUMIFS(INDIRECT(BN$10),DetailBudgetWPs_Aleph,IF($J52 = "No Work Package", "", $J52),DetailBudgetCategory_Aleph,$I52),""))))) / BN$6 * BN$7, 0), 0)</f>
        <v>0</v>
      </c>
      <c r="BO52" s="166">
        <f t="array" ref="BO52">IFERROR(IF(ROW()-16&lt;NoRowsBudget, IF($J52="Profit Margin",SUM(BO$16:BO51)*ProfitMargin,IF($J52="VAT",SUM(BO$16:BO51)*VAT,IF(Budget_period="Monthly",SUMIFS(INDIRECT(BO$8),DetailBudgetWPs_Aleph,IF($J52 = "No Work Package", "", $J52),DetailBudgetCategory_Aleph,$I52),IF(Budget_period="Quarterly",SUMIFS(INDIRECT(BO$9),DetailBudgetWPs_Aleph,IF($J52 = "No Work Package", "", $J52),DetailBudgetCategory_Aleph,$I52),IF(Budget_period="Annually",SUMIFS(INDIRECT(BO$10),DetailBudgetWPs_Aleph,IF($J52 = "No Work Package", "", $J52),DetailBudgetCategory_Aleph,$I52),""))))) / BO$6 * BO$7, 0), 0)</f>
        <v>0</v>
      </c>
      <c r="BP52" s="166">
        <f t="array" ref="BP52">IFERROR(IF(ROW()-16&lt;NoRowsBudget, IF($J52="Profit Margin",SUM(BP$16:BP51)*ProfitMargin,IF($J52="VAT",SUM(BP$16:BP51)*VAT,IF(Budget_period="Monthly",SUMIFS(INDIRECT(BP$8),DetailBudgetWPs_Aleph,IF($J52 = "No Work Package", "", $J52),DetailBudgetCategory_Aleph,$I52),IF(Budget_period="Quarterly",SUMIFS(INDIRECT(BP$9),DetailBudgetWPs_Aleph,IF($J52 = "No Work Package", "", $J52),DetailBudgetCategory_Aleph,$I52),IF(Budget_period="Annually",SUMIFS(INDIRECT(BP$10),DetailBudgetWPs_Aleph,IF($J52 = "No Work Package", "", $J52),DetailBudgetCategory_Aleph,$I52),""))))) / BP$6 * BP$7, 0), 0)</f>
        <v>0</v>
      </c>
      <c r="BQ52" s="166">
        <f t="array" ref="BQ52">IFERROR(IF(ROW()-16&lt;NoRowsBudget, IF($J52="Profit Margin",SUM(BQ$16:BQ51)*ProfitMargin,IF($J52="VAT",SUM(BQ$16:BQ51)*VAT,IF(Budget_period="Monthly",SUMIFS(INDIRECT(BQ$8),DetailBudgetWPs_Aleph,IF($J52 = "No Work Package", "", $J52),DetailBudgetCategory_Aleph,$I52),IF(Budget_period="Quarterly",SUMIFS(INDIRECT(BQ$9),DetailBudgetWPs_Aleph,IF($J52 = "No Work Package", "", $J52),DetailBudgetCategory_Aleph,$I52),IF(Budget_period="Annually",SUMIFS(INDIRECT(BQ$10),DetailBudgetWPs_Aleph,IF($J52 = "No Work Package", "", $J52),DetailBudgetCategory_Aleph,$I52),""))))) / BQ$6 * BQ$7, 0), 0)</f>
        <v>0</v>
      </c>
      <c r="BR52" s="166">
        <f t="array" ref="BR52">IFERROR(IF(ROW()-16&lt;NoRowsBudget, IF($J52="Profit Margin",SUM(BR$16:BR51)*ProfitMargin,IF($J52="VAT",SUM(BR$16:BR51)*VAT,IF(Budget_period="Monthly",SUMIFS(INDIRECT(BR$8),DetailBudgetWPs_Aleph,IF($J52 = "No Work Package", "", $J52),DetailBudgetCategory_Aleph,$I52),IF(Budget_period="Quarterly",SUMIFS(INDIRECT(BR$9),DetailBudgetWPs_Aleph,IF($J52 = "No Work Package", "", $J52),DetailBudgetCategory_Aleph,$I52),IF(Budget_period="Annually",SUMIFS(INDIRECT(BR$10),DetailBudgetWPs_Aleph,IF($J52 = "No Work Package", "", $J52),DetailBudgetCategory_Aleph,$I52),""))))) / BR$6 * BR$7, 0), 0)</f>
        <v>0</v>
      </c>
      <c r="BS52" s="166">
        <f t="array" ref="BS52">IFERROR(IF(ROW()-16&lt;NoRowsBudget, IF($J52="Profit Margin",SUM(BS$16:BS51)*ProfitMargin,IF($J52="VAT",SUM(BS$16:BS51)*VAT,IF(Budget_period="Monthly",SUMIFS(INDIRECT(BS$8),DetailBudgetWPs_Aleph,IF($J52 = "No Work Package", "", $J52),DetailBudgetCategory_Aleph,$I52),IF(Budget_period="Quarterly",SUMIFS(INDIRECT(BS$9),DetailBudgetWPs_Aleph,IF($J52 = "No Work Package", "", $J52),DetailBudgetCategory_Aleph,$I52),IF(Budget_period="Annually",SUMIFS(INDIRECT(BS$10),DetailBudgetWPs_Aleph,IF($J52 = "No Work Package", "", $J52),DetailBudgetCategory_Aleph,$I52),""))))) / BS$6 * BS$7, 0), 0)</f>
        <v>0</v>
      </c>
    </row>
    <row r="53" ht="15.75" customHeight="1">
      <c r="A53" s="114"/>
      <c r="B53" s="15" t="str">
        <f>IF(ROW()-16&lt;NoRowsBudget,OrgName,"")</f>
        <v/>
      </c>
      <c r="C53" s="15" t="str">
        <f>IF(ROW()-16&lt;NoRowsBudget,ProjectName,"")</f>
        <v/>
      </c>
      <c r="D53" s="15" t="str">
        <f>IF(ROW()-16&lt;NoRowsBudget,ProjectRef,"")</f>
        <v/>
      </c>
      <c r="E53" s="15" t="str">
        <f>IF(ROW()-16&lt;NoRowsBudget,ApplicationID,"")</f>
        <v/>
      </c>
      <c r="F53" s="15" t="str">
        <f>IF(ROW()-16&lt;NoRowsBudget,Version,"")</f>
        <v/>
      </c>
      <c r="G53" s="164" t="str">
        <f>IF(ROW()-16&lt;NoRowsBudget,StartDate,"")</f>
        <v/>
      </c>
      <c r="H53" s="164" t="str">
        <f>IF(ROW()-16&lt;NoRowsBudget,EndDate,"")</f>
        <v/>
      </c>
      <c r="I53" s="15" t="str">
        <f t="array" ref="I53">IF(ROW()-16&lt;(NoRowsBudget-3),INDEX(CostCategories,CEILING((ROW()-15)/NoWPs,1)),IF(ROW()-16=NoRowsBudget-3,"Overheads",IF(ROW()-16=NoRowsBudget-2,"Profit Margin",IF(ROW()-16=NoRowsBudget-1,"VAT",""))))</f>
        <v/>
      </c>
      <c r="J53" s="15" t="str">
        <f t="array" ref="J53">IF(ROW()-16&lt;NoRowsBudget-3,INDEX(WPUnique,,MOD(ROW()-16,NoWPs)+1),IF(ROW()-16=NoRowsBudget-3,"Overheads",IF(ROW()-16=NoRowsBudget-2,"Profit Margin",IF(ROW()-16=NoRowsBudget-1,"VAT",""))))</f>
        <v/>
      </c>
      <c r="K53" s="172" t="str">
        <f>IFERROR(IF(OR($J53="Indirect Cost",$J53="VAT",$J53="Profit Margin"),"",VLOOKUP(J53,'1. Basic Info'!$B$40:$C$52,2,FALSE)),BudgetExport!J53)</f>
        <v/>
      </c>
      <c r="L53" s="166">
        <f t="array" ref="L53">IFERROR(IF(ROW()-16&lt;NoRowsBudget, IF($J53="Profit Margin",SUM(L$16:L52)*ProfitMargin,IF($J53="VAT",SUM(L$16:L52)*VAT,IF(Budget_period="Monthly",SUMIFS(INDIRECT(L$8),DetailBudgetWPs_Aleph,IF($J53 = "No Work Package", "", $J53),DetailBudgetCategory_Aleph,$I53),IF(Budget_period="Quarterly",SUMIFS(INDIRECT(L$9),DetailBudgetWPs_Aleph,IF($J53 = "No Work Package", "", $J53),DetailBudgetCategory_Aleph,$I53),IF(Budget_period="Annually",SUMIFS(INDIRECT(L$10),DetailBudgetWPs_Aleph,IF($J53 = "No Work Package", "", $J53),DetailBudgetCategory_Aleph,$I53),""))))) / L$6 * L$7, 0), 0)</f>
        <v>0</v>
      </c>
      <c r="M53" s="166">
        <f t="array" ref="M53">IFERROR(IF(ROW()-16&lt;NoRowsBudget, IF($J53="Profit Margin",SUM(M$16:M52)*ProfitMargin,IF($J53="VAT",SUM(M$16:M52)*VAT,IF(Budget_period="Monthly",SUMIFS(INDIRECT(M$8),DetailBudgetWPs_Aleph,IF($J53 = "No Work Package", "", $J53),DetailBudgetCategory_Aleph,$I53),IF(Budget_period="Quarterly",SUMIFS(INDIRECT(M$9),DetailBudgetWPs_Aleph,IF($J53 = "No Work Package", "", $J53),DetailBudgetCategory_Aleph,$I53),IF(Budget_period="Annually",SUMIFS(INDIRECT(M$10),DetailBudgetWPs_Aleph,IF($J53 = "No Work Package", "", $J53),DetailBudgetCategory_Aleph,$I53),""))))) / M$6 * M$7, 0), 0)</f>
        <v>0</v>
      </c>
      <c r="N53" s="166">
        <f t="array" ref="N53">IFERROR(IF(ROW()-16&lt;NoRowsBudget, IF($J53="Profit Margin",SUM(N$16:N52)*ProfitMargin,IF($J53="VAT",SUM(N$16:N52)*VAT,IF(Budget_period="Monthly",SUMIFS(INDIRECT(N$8),DetailBudgetWPs_Aleph,IF($J53 = "No Work Package", "", $J53),DetailBudgetCategory_Aleph,$I53),IF(Budget_period="Quarterly",SUMIFS(INDIRECT(N$9),DetailBudgetWPs_Aleph,IF($J53 = "No Work Package", "", $J53),DetailBudgetCategory_Aleph,$I53),IF(Budget_period="Annually",SUMIFS(INDIRECT(N$10),DetailBudgetWPs_Aleph,IF($J53 = "No Work Package", "", $J53),DetailBudgetCategory_Aleph,$I53),""))))) / N$6 * N$7, 0), 0)</f>
        <v>0</v>
      </c>
      <c r="O53" s="166">
        <f t="array" ref="O53">IFERROR(IF(ROW()-16&lt;NoRowsBudget, IF($J53="Profit Margin",SUM(O$16:O52)*ProfitMargin,IF($J53="VAT",SUM(O$16:O52)*VAT,IF(Budget_period="Monthly",SUMIFS(INDIRECT(O$8),DetailBudgetWPs_Aleph,IF($J53 = "No Work Package", "", $J53),DetailBudgetCategory_Aleph,$I53),IF(Budget_period="Quarterly",SUMIFS(INDIRECT(O$9),DetailBudgetWPs_Aleph,IF($J53 = "No Work Package", "", $J53),DetailBudgetCategory_Aleph,$I53),IF(Budget_period="Annually",SUMIFS(INDIRECT(O$10),DetailBudgetWPs_Aleph,IF($J53 = "No Work Package", "", $J53),DetailBudgetCategory_Aleph,$I53),""))))) / O$6 * O$7, 0), 0)</f>
        <v>0</v>
      </c>
      <c r="P53" s="166">
        <f t="array" ref="P53">IFERROR(IF(ROW()-16&lt;NoRowsBudget, IF($J53="Profit Margin",SUM(P$16:P52)*ProfitMargin,IF($J53="VAT",SUM(P$16:P52)*VAT,IF(Budget_period="Monthly",SUMIFS(INDIRECT(P$8),DetailBudgetWPs_Aleph,IF($J53 = "No Work Package", "", $J53),DetailBudgetCategory_Aleph,$I53),IF(Budget_period="Quarterly",SUMIFS(INDIRECT(P$9),DetailBudgetWPs_Aleph,IF($J53 = "No Work Package", "", $J53),DetailBudgetCategory_Aleph,$I53),IF(Budget_period="Annually",SUMIFS(INDIRECT(P$10),DetailBudgetWPs_Aleph,IF($J53 = "No Work Package", "", $J53),DetailBudgetCategory_Aleph,$I53),""))))) / P$6 * P$7, 0), 0)</f>
        <v>0</v>
      </c>
      <c r="Q53" s="166">
        <f t="array" ref="Q53">IFERROR(IF(ROW()-16&lt;NoRowsBudget, IF($J53="Profit Margin",SUM(Q$16:Q52)*ProfitMargin,IF($J53="VAT",SUM(Q$16:Q52)*VAT,IF(Budget_period="Monthly",SUMIFS(INDIRECT(Q$8),DetailBudgetWPs_Aleph,IF($J53 = "No Work Package", "", $J53),DetailBudgetCategory_Aleph,$I53),IF(Budget_period="Quarterly",SUMIFS(INDIRECT(Q$9),DetailBudgetWPs_Aleph,IF($J53 = "No Work Package", "", $J53),DetailBudgetCategory_Aleph,$I53),IF(Budget_period="Annually",SUMIFS(INDIRECT(Q$10),DetailBudgetWPs_Aleph,IF($J53 = "No Work Package", "", $J53),DetailBudgetCategory_Aleph,$I53),""))))) / Q$6 * Q$7, 0), 0)</f>
        <v>0</v>
      </c>
      <c r="R53" s="166">
        <f t="array" ref="R53">IFERROR(IF(ROW()-16&lt;NoRowsBudget, IF($J53="Profit Margin",SUM(R$16:R52)*ProfitMargin,IF($J53="VAT",SUM(R$16:R52)*VAT,IF(Budget_period="Monthly",SUMIFS(INDIRECT(R$8),DetailBudgetWPs_Aleph,IF($J53 = "No Work Package", "", $J53),DetailBudgetCategory_Aleph,$I53),IF(Budget_period="Quarterly",SUMIFS(INDIRECT(R$9),DetailBudgetWPs_Aleph,IF($J53 = "No Work Package", "", $J53),DetailBudgetCategory_Aleph,$I53),IF(Budget_period="Annually",SUMIFS(INDIRECT(R$10),DetailBudgetWPs_Aleph,IF($J53 = "No Work Package", "", $J53),DetailBudgetCategory_Aleph,$I53),""))))) / R$6 * R$7, 0), 0)</f>
        <v>0</v>
      </c>
      <c r="S53" s="166">
        <f t="array" ref="S53">IFERROR(IF(ROW()-16&lt;NoRowsBudget, IF($J53="Profit Margin",SUM(S$16:S52)*ProfitMargin,IF($J53="VAT",SUM(S$16:S52)*VAT,IF(Budget_period="Monthly",SUMIFS(INDIRECT(S$8),DetailBudgetWPs_Aleph,IF($J53 = "No Work Package", "", $J53),DetailBudgetCategory_Aleph,$I53),IF(Budget_period="Quarterly",SUMIFS(INDIRECT(S$9),DetailBudgetWPs_Aleph,IF($J53 = "No Work Package", "", $J53),DetailBudgetCategory_Aleph,$I53),IF(Budget_period="Annually",SUMIFS(INDIRECT(S$10),DetailBudgetWPs_Aleph,IF($J53 = "No Work Package", "", $J53),DetailBudgetCategory_Aleph,$I53),""))))) / S$6 * S$7, 0), 0)</f>
        <v>0</v>
      </c>
      <c r="T53" s="166">
        <f t="array" ref="T53">IFERROR(IF(ROW()-16&lt;NoRowsBudget, IF($J53="Profit Margin",SUM(T$16:T52)*ProfitMargin,IF($J53="VAT",SUM(T$16:T52)*VAT,IF(Budget_period="Monthly",SUMIFS(INDIRECT(T$8),DetailBudgetWPs_Aleph,IF($J53 = "No Work Package", "", $J53),DetailBudgetCategory_Aleph,$I53),IF(Budget_period="Quarterly",SUMIFS(INDIRECT(T$9),DetailBudgetWPs_Aleph,IF($J53 = "No Work Package", "", $J53),DetailBudgetCategory_Aleph,$I53),IF(Budget_period="Annually",SUMIFS(INDIRECT(T$10),DetailBudgetWPs_Aleph,IF($J53 = "No Work Package", "", $J53),DetailBudgetCategory_Aleph,$I53),""))))) / T$6 * T$7, 0), 0)</f>
        <v>0</v>
      </c>
      <c r="U53" s="166">
        <f t="array" ref="U53">IFERROR(IF(ROW()-16&lt;NoRowsBudget, IF($J53="Profit Margin",SUM(U$16:U52)*ProfitMargin,IF($J53="VAT",SUM(U$16:U52)*VAT,IF(Budget_period="Monthly",SUMIFS(INDIRECT(U$8),DetailBudgetWPs_Aleph,IF($J53 = "No Work Package", "", $J53),DetailBudgetCategory_Aleph,$I53),IF(Budget_period="Quarterly",SUMIFS(INDIRECT(U$9),DetailBudgetWPs_Aleph,IF($J53 = "No Work Package", "", $J53),DetailBudgetCategory_Aleph,$I53),IF(Budget_period="Annually",SUMIFS(INDIRECT(U$10),DetailBudgetWPs_Aleph,IF($J53 = "No Work Package", "", $J53),DetailBudgetCategory_Aleph,$I53),""))))) / U$6 * U$7, 0), 0)</f>
        <v>0</v>
      </c>
      <c r="V53" s="166">
        <f t="array" ref="V53">IFERROR(IF(ROW()-16&lt;NoRowsBudget, IF($J53="Profit Margin",SUM(V$16:V52)*ProfitMargin,IF($J53="VAT",SUM(V$16:V52)*VAT,IF(Budget_period="Monthly",SUMIFS(INDIRECT(V$8),DetailBudgetWPs_Aleph,IF($J53 = "No Work Package", "", $J53),DetailBudgetCategory_Aleph,$I53),IF(Budget_period="Quarterly",SUMIFS(INDIRECT(V$9),DetailBudgetWPs_Aleph,IF($J53 = "No Work Package", "", $J53),DetailBudgetCategory_Aleph,$I53),IF(Budget_period="Annually",SUMIFS(INDIRECT(V$10),DetailBudgetWPs_Aleph,IF($J53 = "No Work Package", "", $J53),DetailBudgetCategory_Aleph,$I53),""))))) / V$6 * V$7, 0), 0)</f>
        <v>0</v>
      </c>
      <c r="W53" s="166">
        <f t="array" ref="W53">IFERROR(IF(ROW()-16&lt;NoRowsBudget, IF($J53="Profit Margin",SUM(W$16:W52)*ProfitMargin,IF($J53="VAT",SUM(W$16:W52)*VAT,IF(Budget_period="Monthly",SUMIFS(INDIRECT(W$8),DetailBudgetWPs_Aleph,IF($J53 = "No Work Package", "", $J53),DetailBudgetCategory_Aleph,$I53),IF(Budget_period="Quarterly",SUMIFS(INDIRECT(W$9),DetailBudgetWPs_Aleph,IF($J53 = "No Work Package", "", $J53),DetailBudgetCategory_Aleph,$I53),IF(Budget_period="Annually",SUMIFS(INDIRECT(W$10),DetailBudgetWPs_Aleph,IF($J53 = "No Work Package", "", $J53),DetailBudgetCategory_Aleph,$I53),""))))) / W$6 * W$7, 0), 0)</f>
        <v>0</v>
      </c>
      <c r="X53" s="166">
        <f t="array" ref="X53">IFERROR(IF(ROW()-16&lt;NoRowsBudget, IF($J53="Profit Margin",SUM(X$16:X52)*ProfitMargin,IF($J53="VAT",SUM(X$16:X52)*VAT,IF(Budget_period="Monthly",SUMIFS(INDIRECT(X$8),DetailBudgetWPs_Aleph,IF($J53 = "No Work Package", "", $J53),DetailBudgetCategory_Aleph,$I53),IF(Budget_period="Quarterly",SUMIFS(INDIRECT(X$9),DetailBudgetWPs_Aleph,IF($J53 = "No Work Package", "", $J53),DetailBudgetCategory_Aleph,$I53),IF(Budget_period="Annually",SUMIFS(INDIRECT(X$10),DetailBudgetWPs_Aleph,IF($J53 = "No Work Package", "", $J53),DetailBudgetCategory_Aleph,$I53),""))))) / X$6 * X$7, 0), 0)</f>
        <v>0</v>
      </c>
      <c r="Y53" s="166">
        <f t="array" ref="Y53">IFERROR(IF(ROW()-16&lt;NoRowsBudget, IF($J53="Profit Margin",SUM(Y$16:Y52)*ProfitMargin,IF($J53="VAT",SUM(Y$16:Y52)*VAT,IF(Budget_period="Monthly",SUMIFS(INDIRECT(Y$8),DetailBudgetWPs_Aleph,IF($J53 = "No Work Package", "", $J53),DetailBudgetCategory_Aleph,$I53),IF(Budget_period="Quarterly",SUMIFS(INDIRECT(Y$9),DetailBudgetWPs_Aleph,IF($J53 = "No Work Package", "", $J53),DetailBudgetCategory_Aleph,$I53),IF(Budget_period="Annually",SUMIFS(INDIRECT(Y$10),DetailBudgetWPs_Aleph,IF($J53 = "No Work Package", "", $J53),DetailBudgetCategory_Aleph,$I53),""))))) / Y$6 * Y$7, 0), 0)</f>
        <v>0</v>
      </c>
      <c r="Z53" s="166">
        <f t="array" ref="Z53">IFERROR(IF(ROW()-16&lt;NoRowsBudget, IF($J53="Profit Margin",SUM(Z$16:Z52)*ProfitMargin,IF($J53="VAT",SUM(Z$16:Z52)*VAT,IF(Budget_period="Monthly",SUMIFS(INDIRECT(Z$8),DetailBudgetWPs_Aleph,IF($J53 = "No Work Package", "", $J53),DetailBudgetCategory_Aleph,$I53),IF(Budget_period="Quarterly",SUMIFS(INDIRECT(Z$9),DetailBudgetWPs_Aleph,IF($J53 = "No Work Package", "", $J53),DetailBudgetCategory_Aleph,$I53),IF(Budget_period="Annually",SUMIFS(INDIRECT(Z$10),DetailBudgetWPs_Aleph,IF($J53 = "No Work Package", "", $J53),DetailBudgetCategory_Aleph,$I53),""))))) / Z$6 * Z$7, 0), 0)</f>
        <v>0</v>
      </c>
      <c r="AA53" s="166">
        <f t="array" ref="AA53">IFERROR(IF(ROW()-16&lt;NoRowsBudget, IF($J53="Profit Margin",SUM(AA$16:AA52)*ProfitMargin,IF($J53="VAT",SUM(AA$16:AA52)*VAT,IF(Budget_period="Monthly",SUMIFS(INDIRECT(AA$8),DetailBudgetWPs_Aleph,IF($J53 = "No Work Package", "", $J53),DetailBudgetCategory_Aleph,$I53),IF(Budget_period="Quarterly",SUMIFS(INDIRECT(AA$9),DetailBudgetWPs_Aleph,IF($J53 = "No Work Package", "", $J53),DetailBudgetCategory_Aleph,$I53),IF(Budget_period="Annually",SUMIFS(INDIRECT(AA$10),DetailBudgetWPs_Aleph,IF($J53 = "No Work Package", "", $J53),DetailBudgetCategory_Aleph,$I53),""))))) / AA$6 * AA$7, 0), 0)</f>
        <v>0</v>
      </c>
      <c r="AB53" s="166">
        <f t="array" ref="AB53">IFERROR(IF(ROW()-16&lt;NoRowsBudget, IF($J53="Profit Margin",SUM(AB$16:AB52)*ProfitMargin,IF($J53="VAT",SUM(AB$16:AB52)*VAT,IF(Budget_period="Monthly",SUMIFS(INDIRECT(AB$8),DetailBudgetWPs_Aleph,IF($J53 = "No Work Package", "", $J53),DetailBudgetCategory_Aleph,$I53),IF(Budget_period="Quarterly",SUMIFS(INDIRECT(AB$9),DetailBudgetWPs_Aleph,IF($J53 = "No Work Package", "", $J53),DetailBudgetCategory_Aleph,$I53),IF(Budget_period="Annually",SUMIFS(INDIRECT(AB$10),DetailBudgetWPs_Aleph,IF($J53 = "No Work Package", "", $J53),DetailBudgetCategory_Aleph,$I53),""))))) / AB$6 * AB$7, 0), 0)</f>
        <v>0</v>
      </c>
      <c r="AC53" s="166">
        <f t="array" ref="AC53">IFERROR(IF(ROW()-16&lt;NoRowsBudget, IF($J53="Profit Margin",SUM(AC$16:AC52)*ProfitMargin,IF($J53="VAT",SUM(AC$16:AC52)*VAT,IF(Budget_period="Monthly",SUMIFS(INDIRECT(AC$8),DetailBudgetWPs_Aleph,IF($J53 = "No Work Package", "", $J53),DetailBudgetCategory_Aleph,$I53),IF(Budget_period="Quarterly",SUMIFS(INDIRECT(AC$9),DetailBudgetWPs_Aleph,IF($J53 = "No Work Package", "", $J53),DetailBudgetCategory_Aleph,$I53),IF(Budget_period="Annually",SUMIFS(INDIRECT(AC$10),DetailBudgetWPs_Aleph,IF($J53 = "No Work Package", "", $J53),DetailBudgetCategory_Aleph,$I53),""))))) / AC$6 * AC$7, 0), 0)</f>
        <v>0</v>
      </c>
      <c r="AD53" s="166">
        <f t="array" ref="AD53">IFERROR(IF(ROW()-16&lt;NoRowsBudget, IF($J53="Profit Margin",SUM(AD$16:AD52)*ProfitMargin,IF($J53="VAT",SUM(AD$16:AD52)*VAT,IF(Budget_period="Monthly",SUMIFS(INDIRECT(AD$8),DetailBudgetWPs_Aleph,IF($J53 = "No Work Package", "", $J53),DetailBudgetCategory_Aleph,$I53),IF(Budget_period="Quarterly",SUMIFS(INDIRECT(AD$9),DetailBudgetWPs_Aleph,IF($J53 = "No Work Package", "", $J53),DetailBudgetCategory_Aleph,$I53),IF(Budget_period="Annually",SUMIFS(INDIRECT(AD$10),DetailBudgetWPs_Aleph,IF($J53 = "No Work Package", "", $J53),DetailBudgetCategory_Aleph,$I53),""))))) / AD$6 * AD$7, 0), 0)</f>
        <v>0</v>
      </c>
      <c r="AE53" s="166">
        <f t="array" ref="AE53">IFERROR(IF(ROW()-16&lt;NoRowsBudget, IF($J53="Profit Margin",SUM(AE$16:AE52)*ProfitMargin,IF($J53="VAT",SUM(AE$16:AE52)*VAT,IF(Budget_period="Monthly",SUMIFS(INDIRECT(AE$8),DetailBudgetWPs_Aleph,IF($J53 = "No Work Package", "", $J53),DetailBudgetCategory_Aleph,$I53),IF(Budget_period="Quarterly",SUMIFS(INDIRECT(AE$9),DetailBudgetWPs_Aleph,IF($J53 = "No Work Package", "", $J53),DetailBudgetCategory_Aleph,$I53),IF(Budget_period="Annually",SUMIFS(INDIRECT(AE$10),DetailBudgetWPs_Aleph,IF($J53 = "No Work Package", "", $J53),DetailBudgetCategory_Aleph,$I53),""))))) / AE$6 * AE$7, 0), 0)</f>
        <v>0</v>
      </c>
      <c r="AF53" s="166">
        <f t="array" ref="AF53">IFERROR(IF(ROW()-16&lt;NoRowsBudget, IF($J53="Profit Margin",SUM(AF$16:AF52)*ProfitMargin,IF($J53="VAT",SUM(AF$16:AF52)*VAT,IF(Budget_period="Monthly",SUMIFS(INDIRECT(AF$8),DetailBudgetWPs_Aleph,IF($J53 = "No Work Package", "", $J53),DetailBudgetCategory_Aleph,$I53),IF(Budget_period="Quarterly",SUMIFS(INDIRECT(AF$9),DetailBudgetWPs_Aleph,IF($J53 = "No Work Package", "", $J53),DetailBudgetCategory_Aleph,$I53),IF(Budget_period="Annually",SUMIFS(INDIRECT(AF$10),DetailBudgetWPs_Aleph,IF($J53 = "No Work Package", "", $J53),DetailBudgetCategory_Aleph,$I53),""))))) / AF$6 * AF$7, 0), 0)</f>
        <v>0</v>
      </c>
      <c r="AG53" s="166">
        <f t="array" ref="AG53">IFERROR(IF(ROW()-16&lt;NoRowsBudget, IF($J53="Profit Margin",SUM(AG$16:AG52)*ProfitMargin,IF($J53="VAT",SUM(AG$16:AG52)*VAT,IF(Budget_period="Monthly",SUMIFS(INDIRECT(AG$8),DetailBudgetWPs_Aleph,IF($J53 = "No Work Package", "", $J53),DetailBudgetCategory_Aleph,$I53),IF(Budget_period="Quarterly",SUMIFS(INDIRECT(AG$9),DetailBudgetWPs_Aleph,IF($J53 = "No Work Package", "", $J53),DetailBudgetCategory_Aleph,$I53),IF(Budget_period="Annually",SUMIFS(INDIRECT(AG$10),DetailBudgetWPs_Aleph,IF($J53 = "No Work Package", "", $J53),DetailBudgetCategory_Aleph,$I53),""))))) / AG$6 * AG$7, 0), 0)</f>
        <v>0</v>
      </c>
      <c r="AH53" s="166">
        <f t="array" ref="AH53">IFERROR(IF(ROW()-16&lt;NoRowsBudget, IF($J53="Profit Margin",SUM(AH$16:AH52)*ProfitMargin,IF($J53="VAT",SUM(AH$16:AH52)*VAT,IF(Budget_period="Monthly",SUMIFS(INDIRECT(AH$8),DetailBudgetWPs_Aleph,IF($J53 = "No Work Package", "", $J53),DetailBudgetCategory_Aleph,$I53),IF(Budget_period="Quarterly",SUMIFS(INDIRECT(AH$9),DetailBudgetWPs_Aleph,IF($J53 = "No Work Package", "", $J53),DetailBudgetCategory_Aleph,$I53),IF(Budget_period="Annually",SUMIFS(INDIRECT(AH$10),DetailBudgetWPs_Aleph,IF($J53 = "No Work Package", "", $J53),DetailBudgetCategory_Aleph,$I53),""))))) / AH$6 * AH$7, 0), 0)</f>
        <v>0</v>
      </c>
      <c r="AI53" s="166">
        <f t="array" ref="AI53">IFERROR(IF(ROW()-16&lt;NoRowsBudget, IF($J53="Profit Margin",SUM(AI$16:AI52)*ProfitMargin,IF($J53="VAT",SUM(AI$16:AI52)*VAT,IF(Budget_period="Monthly",SUMIFS(INDIRECT(AI$8),DetailBudgetWPs_Aleph,IF($J53 = "No Work Package", "", $J53),DetailBudgetCategory_Aleph,$I53),IF(Budget_period="Quarterly",SUMIFS(INDIRECT(AI$9),DetailBudgetWPs_Aleph,IF($J53 = "No Work Package", "", $J53),DetailBudgetCategory_Aleph,$I53),IF(Budget_period="Annually",SUMIFS(INDIRECT(AI$10),DetailBudgetWPs_Aleph,IF($J53 = "No Work Package", "", $J53),DetailBudgetCategory_Aleph,$I53),""))))) / AI$6 * AI$7, 0), 0)</f>
        <v>0</v>
      </c>
      <c r="AJ53" s="166">
        <f t="array" ref="AJ53">IFERROR(IF(ROW()-16&lt;NoRowsBudget, IF($J53="Profit Margin",SUM(AJ$16:AJ52)*ProfitMargin,IF($J53="VAT",SUM(AJ$16:AJ52)*VAT,IF(Budget_period="Monthly",SUMIFS(INDIRECT(AJ$8),DetailBudgetWPs_Aleph,IF($J53 = "No Work Package", "", $J53),DetailBudgetCategory_Aleph,$I53),IF(Budget_period="Quarterly",SUMIFS(INDIRECT(AJ$9),DetailBudgetWPs_Aleph,IF($J53 = "No Work Package", "", $J53),DetailBudgetCategory_Aleph,$I53),IF(Budget_period="Annually",SUMIFS(INDIRECT(AJ$10),DetailBudgetWPs_Aleph,IF($J53 = "No Work Package", "", $J53),DetailBudgetCategory_Aleph,$I53),""))))) / AJ$6 * AJ$7, 0), 0)</f>
        <v>0</v>
      </c>
      <c r="AK53" s="166">
        <f t="array" ref="AK53">IFERROR(IF(ROW()-16&lt;NoRowsBudget, IF($J53="Profit Margin",SUM(AK$16:AK52)*ProfitMargin,IF($J53="VAT",SUM(AK$16:AK52)*VAT,IF(Budget_period="Monthly",SUMIFS(INDIRECT(AK$8),DetailBudgetWPs_Aleph,IF($J53 = "No Work Package", "", $J53),DetailBudgetCategory_Aleph,$I53),IF(Budget_period="Quarterly",SUMIFS(INDIRECT(AK$9),DetailBudgetWPs_Aleph,IF($J53 = "No Work Package", "", $J53),DetailBudgetCategory_Aleph,$I53),IF(Budget_period="Annually",SUMIFS(INDIRECT(AK$10),DetailBudgetWPs_Aleph,IF($J53 = "No Work Package", "", $J53),DetailBudgetCategory_Aleph,$I53),""))))) / AK$6 * AK$7, 0), 0)</f>
        <v>0</v>
      </c>
      <c r="AL53" s="166">
        <f t="array" ref="AL53">IFERROR(IF(ROW()-16&lt;NoRowsBudget, IF($J53="Profit Margin",SUM(AL$16:AL52)*ProfitMargin,IF($J53="VAT",SUM(AL$16:AL52)*VAT,IF(Budget_period="Monthly",SUMIFS(INDIRECT(AL$8),DetailBudgetWPs_Aleph,IF($J53 = "No Work Package", "", $J53),DetailBudgetCategory_Aleph,$I53),IF(Budget_period="Quarterly",SUMIFS(INDIRECT(AL$9),DetailBudgetWPs_Aleph,IF($J53 = "No Work Package", "", $J53),DetailBudgetCategory_Aleph,$I53),IF(Budget_period="Annually",SUMIFS(INDIRECT(AL$10),DetailBudgetWPs_Aleph,IF($J53 = "No Work Package", "", $J53),DetailBudgetCategory_Aleph,$I53),""))))) / AL$6 * AL$7, 0), 0)</f>
        <v>0</v>
      </c>
      <c r="AM53" s="166">
        <f t="array" ref="AM53">IFERROR(IF(ROW()-16&lt;NoRowsBudget, IF($J53="Profit Margin",SUM(AM$16:AM52)*ProfitMargin,IF($J53="VAT",SUM(AM$16:AM52)*VAT,IF(Budget_period="Monthly",SUMIFS(INDIRECT(AM$8),DetailBudgetWPs_Aleph,IF($J53 = "No Work Package", "", $J53),DetailBudgetCategory_Aleph,$I53),IF(Budget_period="Quarterly",SUMIFS(INDIRECT(AM$9),DetailBudgetWPs_Aleph,IF($J53 = "No Work Package", "", $J53),DetailBudgetCategory_Aleph,$I53),IF(Budget_period="Annually",SUMIFS(INDIRECT(AM$10),DetailBudgetWPs_Aleph,IF($J53 = "No Work Package", "", $J53),DetailBudgetCategory_Aleph,$I53),""))))) / AM$6 * AM$7, 0), 0)</f>
        <v>0</v>
      </c>
      <c r="AN53" s="166">
        <f t="array" ref="AN53">IFERROR(IF(ROW()-16&lt;NoRowsBudget, IF($J53="Profit Margin",SUM(AN$16:AN52)*ProfitMargin,IF($J53="VAT",SUM(AN$16:AN52)*VAT,IF(Budget_period="Monthly",SUMIFS(INDIRECT(AN$8),DetailBudgetWPs_Aleph,IF($J53 = "No Work Package", "", $J53),DetailBudgetCategory_Aleph,$I53),IF(Budget_period="Quarterly",SUMIFS(INDIRECT(AN$9),DetailBudgetWPs_Aleph,IF($J53 = "No Work Package", "", $J53),DetailBudgetCategory_Aleph,$I53),IF(Budget_period="Annually",SUMIFS(INDIRECT(AN$10),DetailBudgetWPs_Aleph,IF($J53 = "No Work Package", "", $J53),DetailBudgetCategory_Aleph,$I53),""))))) / AN$6 * AN$7, 0), 0)</f>
        <v>0</v>
      </c>
      <c r="AO53" s="166">
        <f t="array" ref="AO53">IFERROR(IF(ROW()-16&lt;NoRowsBudget, IF($J53="Profit Margin",SUM(AO$16:AO52)*ProfitMargin,IF($J53="VAT",SUM(AO$16:AO52)*VAT,IF(Budget_period="Monthly",SUMIFS(INDIRECT(AO$8),DetailBudgetWPs_Aleph,IF($J53 = "No Work Package", "", $J53),DetailBudgetCategory_Aleph,$I53),IF(Budget_period="Quarterly",SUMIFS(INDIRECT(AO$9),DetailBudgetWPs_Aleph,IF($J53 = "No Work Package", "", $J53),DetailBudgetCategory_Aleph,$I53),IF(Budget_period="Annually",SUMIFS(INDIRECT(AO$10),DetailBudgetWPs_Aleph,IF($J53 = "No Work Package", "", $J53),DetailBudgetCategory_Aleph,$I53),""))))) / AO$6 * AO$7, 0), 0)</f>
        <v>0</v>
      </c>
      <c r="AP53" s="166">
        <f t="array" ref="AP53">IFERROR(IF(ROW()-16&lt;NoRowsBudget, IF($J53="Profit Margin",SUM(AP$16:AP52)*ProfitMargin,IF($J53="VAT",SUM(AP$16:AP52)*VAT,IF(Budget_period="Monthly",SUMIFS(INDIRECT(AP$8),DetailBudgetWPs_Aleph,IF($J53 = "No Work Package", "", $J53),DetailBudgetCategory_Aleph,$I53),IF(Budget_period="Quarterly",SUMIFS(INDIRECT(AP$9),DetailBudgetWPs_Aleph,IF($J53 = "No Work Package", "", $J53),DetailBudgetCategory_Aleph,$I53),IF(Budget_period="Annually",SUMIFS(INDIRECT(AP$10),DetailBudgetWPs_Aleph,IF($J53 = "No Work Package", "", $J53),DetailBudgetCategory_Aleph,$I53),""))))) / AP$6 * AP$7, 0), 0)</f>
        <v>0</v>
      </c>
      <c r="AQ53" s="166">
        <f t="array" ref="AQ53">IFERROR(IF(ROW()-16&lt;NoRowsBudget, IF($J53="Profit Margin",SUM(AQ$16:AQ52)*ProfitMargin,IF($J53="VAT",SUM(AQ$16:AQ52)*VAT,IF(Budget_period="Monthly",SUMIFS(INDIRECT(AQ$8),DetailBudgetWPs_Aleph,IF($J53 = "No Work Package", "", $J53),DetailBudgetCategory_Aleph,$I53),IF(Budget_period="Quarterly",SUMIFS(INDIRECT(AQ$9),DetailBudgetWPs_Aleph,IF($J53 = "No Work Package", "", $J53),DetailBudgetCategory_Aleph,$I53),IF(Budget_period="Annually",SUMIFS(INDIRECT(AQ$10),DetailBudgetWPs_Aleph,IF($J53 = "No Work Package", "", $J53),DetailBudgetCategory_Aleph,$I53),""))))) / AQ$6 * AQ$7, 0), 0)</f>
        <v>0</v>
      </c>
      <c r="AR53" s="166">
        <f t="array" ref="AR53">IFERROR(IF(ROW()-16&lt;NoRowsBudget, IF($J53="Profit Margin",SUM(AR$16:AR52)*ProfitMargin,IF($J53="VAT",SUM(AR$16:AR52)*VAT,IF(Budget_period="Monthly",SUMIFS(INDIRECT(AR$8),DetailBudgetWPs_Aleph,IF($J53 = "No Work Package", "", $J53),DetailBudgetCategory_Aleph,$I53),IF(Budget_period="Quarterly",SUMIFS(INDIRECT(AR$9),DetailBudgetWPs_Aleph,IF($J53 = "No Work Package", "", $J53),DetailBudgetCategory_Aleph,$I53),IF(Budget_period="Annually",SUMIFS(INDIRECT(AR$10),DetailBudgetWPs_Aleph,IF($J53 = "No Work Package", "", $J53),DetailBudgetCategory_Aleph,$I53),""))))) / AR$6 * AR$7, 0), 0)</f>
        <v>0</v>
      </c>
      <c r="AS53" s="166">
        <f t="array" ref="AS53">IFERROR(IF(ROW()-16&lt;NoRowsBudget, IF($J53="Profit Margin",SUM(AS$16:AS52)*ProfitMargin,IF($J53="VAT",SUM(AS$16:AS52)*VAT,IF(Budget_period="Monthly",SUMIFS(INDIRECT(AS$8),DetailBudgetWPs_Aleph,IF($J53 = "No Work Package", "", $J53),DetailBudgetCategory_Aleph,$I53),IF(Budget_period="Quarterly",SUMIFS(INDIRECT(AS$9),DetailBudgetWPs_Aleph,IF($J53 = "No Work Package", "", $J53),DetailBudgetCategory_Aleph,$I53),IF(Budget_period="Annually",SUMIFS(INDIRECT(AS$10),DetailBudgetWPs_Aleph,IF($J53 = "No Work Package", "", $J53),DetailBudgetCategory_Aleph,$I53),""))))) / AS$6 * AS$7, 0), 0)</f>
        <v>0</v>
      </c>
      <c r="AT53" s="166">
        <f t="array" ref="AT53">IFERROR(IF(ROW()-16&lt;NoRowsBudget, IF($J53="Profit Margin",SUM(AT$16:AT52)*ProfitMargin,IF($J53="VAT",SUM(AT$16:AT52)*VAT,IF(Budget_period="Monthly",SUMIFS(INDIRECT(AT$8),DetailBudgetWPs_Aleph,IF($J53 = "No Work Package", "", $J53),DetailBudgetCategory_Aleph,$I53),IF(Budget_period="Quarterly",SUMIFS(INDIRECT(AT$9),DetailBudgetWPs_Aleph,IF($J53 = "No Work Package", "", $J53),DetailBudgetCategory_Aleph,$I53),IF(Budget_period="Annually",SUMIFS(INDIRECT(AT$10),DetailBudgetWPs_Aleph,IF($J53 = "No Work Package", "", $J53),DetailBudgetCategory_Aleph,$I53),""))))) / AT$6 * AT$7, 0), 0)</f>
        <v>0</v>
      </c>
      <c r="AU53" s="166">
        <f t="array" ref="AU53">IFERROR(IF(ROW()-16&lt;NoRowsBudget, IF($J53="Profit Margin",SUM(AU$16:AU52)*ProfitMargin,IF($J53="VAT",SUM(AU$16:AU52)*VAT,IF(Budget_period="Monthly",SUMIFS(INDIRECT(AU$8),DetailBudgetWPs_Aleph,IF($J53 = "No Work Package", "", $J53),DetailBudgetCategory_Aleph,$I53),IF(Budget_period="Quarterly",SUMIFS(INDIRECT(AU$9),DetailBudgetWPs_Aleph,IF($J53 = "No Work Package", "", $J53),DetailBudgetCategory_Aleph,$I53),IF(Budget_period="Annually",SUMIFS(INDIRECT(AU$10),DetailBudgetWPs_Aleph,IF($J53 = "No Work Package", "", $J53),DetailBudgetCategory_Aleph,$I53),""))))) / AU$6 * AU$7, 0), 0)</f>
        <v>0</v>
      </c>
      <c r="AV53" s="166">
        <f t="array" ref="AV53">IFERROR(IF(ROW()-16&lt;NoRowsBudget, IF($J53="Profit Margin",SUM(AV$16:AV52)*ProfitMargin,IF($J53="VAT",SUM(AV$16:AV52)*VAT,IF(Budget_period="Monthly",SUMIFS(INDIRECT(AV$8),DetailBudgetWPs_Aleph,IF($J53 = "No Work Package", "", $J53),DetailBudgetCategory_Aleph,$I53),IF(Budget_period="Quarterly",SUMIFS(INDIRECT(AV$9),DetailBudgetWPs_Aleph,IF($J53 = "No Work Package", "", $J53),DetailBudgetCategory_Aleph,$I53),IF(Budget_period="Annually",SUMIFS(INDIRECT(AV$10),DetailBudgetWPs_Aleph,IF($J53 = "No Work Package", "", $J53),DetailBudgetCategory_Aleph,$I53),""))))) / AV$6 * AV$7, 0), 0)</f>
        <v>0</v>
      </c>
      <c r="AW53" s="166">
        <f t="array" ref="AW53">IFERROR(IF(ROW()-16&lt;NoRowsBudget, IF($J53="Profit Margin",SUM(AW$16:AW52)*ProfitMargin,IF($J53="VAT",SUM(AW$16:AW52)*VAT,IF(Budget_period="Monthly",SUMIFS(INDIRECT(AW$8),DetailBudgetWPs_Aleph,IF($J53 = "No Work Package", "", $J53),DetailBudgetCategory_Aleph,$I53),IF(Budget_period="Quarterly",SUMIFS(INDIRECT(AW$9),DetailBudgetWPs_Aleph,IF($J53 = "No Work Package", "", $J53),DetailBudgetCategory_Aleph,$I53),IF(Budget_period="Annually",SUMIFS(INDIRECT(AW$10),DetailBudgetWPs_Aleph,IF($J53 = "No Work Package", "", $J53),DetailBudgetCategory_Aleph,$I53),""))))) / AW$6 * AW$7, 0), 0)</f>
        <v>0</v>
      </c>
      <c r="AX53" s="166">
        <f t="array" ref="AX53">IFERROR(IF(ROW()-16&lt;NoRowsBudget, IF($J53="Profit Margin",SUM(AX$16:AX52)*ProfitMargin,IF($J53="VAT",SUM(AX$16:AX52)*VAT,IF(Budget_period="Monthly",SUMIFS(INDIRECT(AX$8),DetailBudgetWPs_Aleph,IF($J53 = "No Work Package", "", $J53),DetailBudgetCategory_Aleph,$I53),IF(Budget_period="Quarterly",SUMIFS(INDIRECT(AX$9),DetailBudgetWPs_Aleph,IF($J53 = "No Work Package", "", $J53),DetailBudgetCategory_Aleph,$I53),IF(Budget_period="Annually",SUMIFS(INDIRECT(AX$10),DetailBudgetWPs_Aleph,IF($J53 = "No Work Package", "", $J53),DetailBudgetCategory_Aleph,$I53),""))))) / AX$6 * AX$7, 0), 0)</f>
        <v>0</v>
      </c>
      <c r="AY53" s="166">
        <f t="array" ref="AY53">IFERROR(IF(ROW()-16&lt;NoRowsBudget, IF($J53="Profit Margin",SUM(AY$16:AY52)*ProfitMargin,IF($J53="VAT",SUM(AY$16:AY52)*VAT,IF(Budget_period="Monthly",SUMIFS(INDIRECT(AY$8),DetailBudgetWPs_Aleph,IF($J53 = "No Work Package", "", $J53),DetailBudgetCategory_Aleph,$I53),IF(Budget_period="Quarterly",SUMIFS(INDIRECT(AY$9),DetailBudgetWPs_Aleph,IF($J53 = "No Work Package", "", $J53),DetailBudgetCategory_Aleph,$I53),IF(Budget_period="Annually",SUMIFS(INDIRECT(AY$10),DetailBudgetWPs_Aleph,IF($J53 = "No Work Package", "", $J53),DetailBudgetCategory_Aleph,$I53),""))))) / AY$6 * AY$7, 0), 0)</f>
        <v>0</v>
      </c>
      <c r="AZ53" s="166">
        <f t="array" ref="AZ53">IFERROR(IF(ROW()-16&lt;NoRowsBudget, IF($J53="Profit Margin",SUM(AZ$16:AZ52)*ProfitMargin,IF($J53="VAT",SUM(AZ$16:AZ52)*VAT,IF(Budget_period="Monthly",SUMIFS(INDIRECT(AZ$8),DetailBudgetWPs_Aleph,IF($J53 = "No Work Package", "", $J53),DetailBudgetCategory_Aleph,$I53),IF(Budget_period="Quarterly",SUMIFS(INDIRECT(AZ$9),DetailBudgetWPs_Aleph,IF($J53 = "No Work Package", "", $J53),DetailBudgetCategory_Aleph,$I53),IF(Budget_period="Annually",SUMIFS(INDIRECT(AZ$10),DetailBudgetWPs_Aleph,IF($J53 = "No Work Package", "", $J53),DetailBudgetCategory_Aleph,$I53),""))))) / AZ$6 * AZ$7, 0), 0)</f>
        <v>0</v>
      </c>
      <c r="BA53" s="166">
        <f t="array" ref="BA53">IFERROR(IF(ROW()-16&lt;NoRowsBudget, IF($J53="Profit Margin",SUM(BA$16:BA52)*ProfitMargin,IF($J53="VAT",SUM(BA$16:BA52)*VAT,IF(Budget_period="Monthly",SUMIFS(INDIRECT(BA$8),DetailBudgetWPs_Aleph,IF($J53 = "No Work Package", "", $J53),DetailBudgetCategory_Aleph,$I53),IF(Budget_period="Quarterly",SUMIFS(INDIRECT(BA$9),DetailBudgetWPs_Aleph,IF($J53 = "No Work Package", "", $J53),DetailBudgetCategory_Aleph,$I53),IF(Budget_period="Annually",SUMIFS(INDIRECT(BA$10),DetailBudgetWPs_Aleph,IF($J53 = "No Work Package", "", $J53),DetailBudgetCategory_Aleph,$I53),""))))) / BA$6 * BA$7, 0), 0)</f>
        <v>0</v>
      </c>
      <c r="BB53" s="166">
        <f t="array" ref="BB53">IFERROR(IF(ROW()-16&lt;NoRowsBudget, IF($J53="Profit Margin",SUM(BB$16:BB52)*ProfitMargin,IF($J53="VAT",SUM(BB$16:BB52)*VAT,IF(Budget_period="Monthly",SUMIFS(INDIRECT(BB$8),DetailBudgetWPs_Aleph,IF($J53 = "No Work Package", "", $J53),DetailBudgetCategory_Aleph,$I53),IF(Budget_period="Quarterly",SUMIFS(INDIRECT(BB$9),DetailBudgetWPs_Aleph,IF($J53 = "No Work Package", "", $J53),DetailBudgetCategory_Aleph,$I53),IF(Budget_period="Annually",SUMIFS(INDIRECT(BB$10),DetailBudgetWPs_Aleph,IF($J53 = "No Work Package", "", $J53),DetailBudgetCategory_Aleph,$I53),""))))) / BB$6 * BB$7, 0), 0)</f>
        <v>0</v>
      </c>
      <c r="BC53" s="166">
        <f t="array" ref="BC53">IFERROR(IF(ROW()-16&lt;NoRowsBudget, IF($J53="Profit Margin",SUM(BC$16:BC52)*ProfitMargin,IF($J53="VAT",SUM(BC$16:BC52)*VAT,IF(Budget_period="Monthly",SUMIFS(INDIRECT(BC$8),DetailBudgetWPs_Aleph,IF($J53 = "No Work Package", "", $J53),DetailBudgetCategory_Aleph,$I53),IF(Budget_period="Quarterly",SUMIFS(INDIRECT(BC$9),DetailBudgetWPs_Aleph,IF($J53 = "No Work Package", "", $J53),DetailBudgetCategory_Aleph,$I53),IF(Budget_period="Annually",SUMIFS(INDIRECT(BC$10),DetailBudgetWPs_Aleph,IF($J53 = "No Work Package", "", $J53),DetailBudgetCategory_Aleph,$I53),""))))) / BC$6 * BC$7, 0), 0)</f>
        <v>0</v>
      </c>
      <c r="BD53" s="166">
        <f t="array" ref="BD53">IFERROR(IF(ROW()-16&lt;NoRowsBudget, IF($J53="Profit Margin",SUM(BD$16:BD52)*ProfitMargin,IF($J53="VAT",SUM(BD$16:BD52)*VAT,IF(Budget_period="Monthly",SUMIFS(INDIRECT(BD$8),DetailBudgetWPs_Aleph,IF($J53 = "No Work Package", "", $J53),DetailBudgetCategory_Aleph,$I53),IF(Budget_period="Quarterly",SUMIFS(INDIRECT(BD$9),DetailBudgetWPs_Aleph,IF($J53 = "No Work Package", "", $J53),DetailBudgetCategory_Aleph,$I53),IF(Budget_period="Annually",SUMIFS(INDIRECT(BD$10),DetailBudgetWPs_Aleph,IF($J53 = "No Work Package", "", $J53),DetailBudgetCategory_Aleph,$I53),""))))) / BD$6 * BD$7, 0), 0)</f>
        <v>0</v>
      </c>
      <c r="BE53" s="166">
        <f t="array" ref="BE53">IFERROR(IF(ROW()-16&lt;NoRowsBudget, IF($J53="Profit Margin",SUM(BE$16:BE52)*ProfitMargin,IF($J53="VAT",SUM(BE$16:BE52)*VAT,IF(Budget_period="Monthly",SUMIFS(INDIRECT(BE$8),DetailBudgetWPs_Aleph,IF($J53 = "No Work Package", "", $J53),DetailBudgetCategory_Aleph,$I53),IF(Budget_period="Quarterly",SUMIFS(INDIRECT(BE$9),DetailBudgetWPs_Aleph,IF($J53 = "No Work Package", "", $J53),DetailBudgetCategory_Aleph,$I53),IF(Budget_period="Annually",SUMIFS(INDIRECT(BE$10),DetailBudgetWPs_Aleph,IF($J53 = "No Work Package", "", $J53),DetailBudgetCategory_Aleph,$I53),""))))) / BE$6 * BE$7, 0), 0)</f>
        <v>0</v>
      </c>
      <c r="BF53" s="166">
        <f t="array" ref="BF53">IFERROR(IF(ROW()-16&lt;NoRowsBudget, IF($J53="Profit Margin",SUM(BF$16:BF52)*ProfitMargin,IF($J53="VAT",SUM(BF$16:BF52)*VAT,IF(Budget_period="Monthly",SUMIFS(INDIRECT(BF$8),DetailBudgetWPs_Aleph,IF($J53 = "No Work Package", "", $J53),DetailBudgetCategory_Aleph,$I53),IF(Budget_period="Quarterly",SUMIFS(INDIRECT(BF$9),DetailBudgetWPs_Aleph,IF($J53 = "No Work Package", "", $J53),DetailBudgetCategory_Aleph,$I53),IF(Budget_period="Annually",SUMIFS(INDIRECT(BF$10),DetailBudgetWPs_Aleph,IF($J53 = "No Work Package", "", $J53),DetailBudgetCategory_Aleph,$I53),""))))) / BF$6 * BF$7, 0), 0)</f>
        <v>0</v>
      </c>
      <c r="BG53" s="166">
        <f t="array" ref="BG53">IFERROR(IF(ROW()-16&lt;NoRowsBudget, IF($J53="Profit Margin",SUM(BG$16:BG52)*ProfitMargin,IF($J53="VAT",SUM(BG$16:BG52)*VAT,IF(Budget_period="Monthly",SUMIFS(INDIRECT(BG$8),DetailBudgetWPs_Aleph,IF($J53 = "No Work Package", "", $J53),DetailBudgetCategory_Aleph,$I53),IF(Budget_period="Quarterly",SUMIFS(INDIRECT(BG$9),DetailBudgetWPs_Aleph,IF($J53 = "No Work Package", "", $J53),DetailBudgetCategory_Aleph,$I53),IF(Budget_period="Annually",SUMIFS(INDIRECT(BG$10),DetailBudgetWPs_Aleph,IF($J53 = "No Work Package", "", $J53),DetailBudgetCategory_Aleph,$I53),""))))) / BG$6 * BG$7, 0), 0)</f>
        <v>0</v>
      </c>
      <c r="BH53" s="166">
        <f t="array" ref="BH53">IFERROR(IF(ROW()-16&lt;NoRowsBudget, IF($J53="Profit Margin",SUM(BH$16:BH52)*ProfitMargin,IF($J53="VAT",SUM(BH$16:BH52)*VAT,IF(Budget_period="Monthly",SUMIFS(INDIRECT(BH$8),DetailBudgetWPs_Aleph,IF($J53 = "No Work Package", "", $J53),DetailBudgetCategory_Aleph,$I53),IF(Budget_period="Quarterly",SUMIFS(INDIRECT(BH$9),DetailBudgetWPs_Aleph,IF($J53 = "No Work Package", "", $J53),DetailBudgetCategory_Aleph,$I53),IF(Budget_period="Annually",SUMIFS(INDIRECT(BH$10),DetailBudgetWPs_Aleph,IF($J53 = "No Work Package", "", $J53),DetailBudgetCategory_Aleph,$I53),""))))) / BH$6 * BH$7, 0), 0)</f>
        <v>0</v>
      </c>
      <c r="BI53" s="166">
        <f t="array" ref="BI53">IFERROR(IF(ROW()-16&lt;NoRowsBudget, IF($J53="Profit Margin",SUM(BI$16:BI52)*ProfitMargin,IF($J53="VAT",SUM(BI$16:BI52)*VAT,IF(Budget_period="Monthly",SUMIFS(INDIRECT(BI$8),DetailBudgetWPs_Aleph,IF($J53 = "No Work Package", "", $J53),DetailBudgetCategory_Aleph,$I53),IF(Budget_period="Quarterly",SUMIFS(INDIRECT(BI$9),DetailBudgetWPs_Aleph,IF($J53 = "No Work Package", "", $J53),DetailBudgetCategory_Aleph,$I53),IF(Budget_period="Annually",SUMIFS(INDIRECT(BI$10),DetailBudgetWPs_Aleph,IF($J53 = "No Work Package", "", $J53),DetailBudgetCategory_Aleph,$I53),""))))) / BI$6 * BI$7, 0), 0)</f>
        <v>0</v>
      </c>
      <c r="BJ53" s="166">
        <f t="array" ref="BJ53">IFERROR(IF(ROW()-16&lt;NoRowsBudget, IF($J53="Profit Margin",SUM(BJ$16:BJ52)*ProfitMargin,IF($J53="VAT",SUM(BJ$16:BJ52)*VAT,IF(Budget_period="Monthly",SUMIFS(INDIRECT(BJ$8),DetailBudgetWPs_Aleph,IF($J53 = "No Work Package", "", $J53),DetailBudgetCategory_Aleph,$I53),IF(Budget_period="Quarterly",SUMIFS(INDIRECT(BJ$9),DetailBudgetWPs_Aleph,IF($J53 = "No Work Package", "", $J53),DetailBudgetCategory_Aleph,$I53),IF(Budget_period="Annually",SUMIFS(INDIRECT(BJ$10),DetailBudgetWPs_Aleph,IF($J53 = "No Work Package", "", $J53),DetailBudgetCategory_Aleph,$I53),""))))) / BJ$6 * BJ$7, 0), 0)</f>
        <v>0</v>
      </c>
      <c r="BK53" s="166">
        <f t="array" ref="BK53">IFERROR(IF(ROW()-16&lt;NoRowsBudget, IF($J53="Profit Margin",SUM(BK$16:BK52)*ProfitMargin,IF($J53="VAT",SUM(BK$16:BK52)*VAT,IF(Budget_period="Monthly",SUMIFS(INDIRECT(BK$8),DetailBudgetWPs_Aleph,IF($J53 = "No Work Package", "", $J53),DetailBudgetCategory_Aleph,$I53),IF(Budget_period="Quarterly",SUMIFS(INDIRECT(BK$9),DetailBudgetWPs_Aleph,IF($J53 = "No Work Package", "", $J53),DetailBudgetCategory_Aleph,$I53),IF(Budget_period="Annually",SUMIFS(INDIRECT(BK$10),DetailBudgetWPs_Aleph,IF($J53 = "No Work Package", "", $J53),DetailBudgetCategory_Aleph,$I53),""))))) / BK$6 * BK$7, 0), 0)</f>
        <v>0</v>
      </c>
      <c r="BL53" s="166">
        <f t="array" ref="BL53">IFERROR(IF(ROW()-16&lt;NoRowsBudget, IF($J53="Profit Margin",SUM(BL$16:BL52)*ProfitMargin,IF($J53="VAT",SUM(BL$16:BL52)*VAT,IF(Budget_period="Monthly",SUMIFS(INDIRECT(BL$8),DetailBudgetWPs_Aleph,IF($J53 = "No Work Package", "", $J53),DetailBudgetCategory_Aleph,$I53),IF(Budget_period="Quarterly",SUMIFS(INDIRECT(BL$9),DetailBudgetWPs_Aleph,IF($J53 = "No Work Package", "", $J53),DetailBudgetCategory_Aleph,$I53),IF(Budget_period="Annually",SUMIFS(INDIRECT(BL$10),DetailBudgetWPs_Aleph,IF($J53 = "No Work Package", "", $J53),DetailBudgetCategory_Aleph,$I53),""))))) / BL$6 * BL$7, 0), 0)</f>
        <v>0</v>
      </c>
      <c r="BM53" s="166">
        <f t="array" ref="BM53">IFERROR(IF(ROW()-16&lt;NoRowsBudget, IF($J53="Profit Margin",SUM(BM$16:BM52)*ProfitMargin,IF($J53="VAT",SUM(BM$16:BM52)*VAT,IF(Budget_period="Monthly",SUMIFS(INDIRECT(BM$8),DetailBudgetWPs_Aleph,IF($J53 = "No Work Package", "", $J53),DetailBudgetCategory_Aleph,$I53),IF(Budget_period="Quarterly",SUMIFS(INDIRECT(BM$9),DetailBudgetWPs_Aleph,IF($J53 = "No Work Package", "", $J53),DetailBudgetCategory_Aleph,$I53),IF(Budget_period="Annually",SUMIFS(INDIRECT(BM$10),DetailBudgetWPs_Aleph,IF($J53 = "No Work Package", "", $J53),DetailBudgetCategory_Aleph,$I53),""))))) / BM$6 * BM$7, 0), 0)</f>
        <v>0</v>
      </c>
      <c r="BN53" s="166">
        <f t="array" ref="BN53">IFERROR(IF(ROW()-16&lt;NoRowsBudget, IF($J53="Profit Margin",SUM(BN$16:BN52)*ProfitMargin,IF($J53="VAT",SUM(BN$16:BN52)*VAT,IF(Budget_period="Monthly",SUMIFS(INDIRECT(BN$8),DetailBudgetWPs_Aleph,IF($J53 = "No Work Package", "", $J53),DetailBudgetCategory_Aleph,$I53),IF(Budget_period="Quarterly",SUMIFS(INDIRECT(BN$9),DetailBudgetWPs_Aleph,IF($J53 = "No Work Package", "", $J53),DetailBudgetCategory_Aleph,$I53),IF(Budget_period="Annually",SUMIFS(INDIRECT(BN$10),DetailBudgetWPs_Aleph,IF($J53 = "No Work Package", "", $J53),DetailBudgetCategory_Aleph,$I53),""))))) / BN$6 * BN$7, 0), 0)</f>
        <v>0</v>
      </c>
      <c r="BO53" s="166">
        <f t="array" ref="BO53">IFERROR(IF(ROW()-16&lt;NoRowsBudget, IF($J53="Profit Margin",SUM(BO$16:BO52)*ProfitMargin,IF($J53="VAT",SUM(BO$16:BO52)*VAT,IF(Budget_period="Monthly",SUMIFS(INDIRECT(BO$8),DetailBudgetWPs_Aleph,IF($J53 = "No Work Package", "", $J53),DetailBudgetCategory_Aleph,$I53),IF(Budget_period="Quarterly",SUMIFS(INDIRECT(BO$9),DetailBudgetWPs_Aleph,IF($J53 = "No Work Package", "", $J53),DetailBudgetCategory_Aleph,$I53),IF(Budget_period="Annually",SUMIFS(INDIRECT(BO$10),DetailBudgetWPs_Aleph,IF($J53 = "No Work Package", "", $J53),DetailBudgetCategory_Aleph,$I53),""))))) / BO$6 * BO$7, 0), 0)</f>
        <v>0</v>
      </c>
      <c r="BP53" s="166">
        <f t="array" ref="BP53">IFERROR(IF(ROW()-16&lt;NoRowsBudget, IF($J53="Profit Margin",SUM(BP$16:BP52)*ProfitMargin,IF($J53="VAT",SUM(BP$16:BP52)*VAT,IF(Budget_period="Monthly",SUMIFS(INDIRECT(BP$8),DetailBudgetWPs_Aleph,IF($J53 = "No Work Package", "", $J53),DetailBudgetCategory_Aleph,$I53),IF(Budget_period="Quarterly",SUMIFS(INDIRECT(BP$9),DetailBudgetWPs_Aleph,IF($J53 = "No Work Package", "", $J53),DetailBudgetCategory_Aleph,$I53),IF(Budget_period="Annually",SUMIFS(INDIRECT(BP$10),DetailBudgetWPs_Aleph,IF($J53 = "No Work Package", "", $J53),DetailBudgetCategory_Aleph,$I53),""))))) / BP$6 * BP$7, 0), 0)</f>
        <v>0</v>
      </c>
      <c r="BQ53" s="166">
        <f t="array" ref="BQ53">IFERROR(IF(ROW()-16&lt;NoRowsBudget, IF($J53="Profit Margin",SUM(BQ$16:BQ52)*ProfitMargin,IF($J53="VAT",SUM(BQ$16:BQ52)*VAT,IF(Budget_period="Monthly",SUMIFS(INDIRECT(BQ$8),DetailBudgetWPs_Aleph,IF($J53 = "No Work Package", "", $J53),DetailBudgetCategory_Aleph,$I53),IF(Budget_period="Quarterly",SUMIFS(INDIRECT(BQ$9),DetailBudgetWPs_Aleph,IF($J53 = "No Work Package", "", $J53),DetailBudgetCategory_Aleph,$I53),IF(Budget_period="Annually",SUMIFS(INDIRECT(BQ$10),DetailBudgetWPs_Aleph,IF($J53 = "No Work Package", "", $J53),DetailBudgetCategory_Aleph,$I53),""))))) / BQ$6 * BQ$7, 0), 0)</f>
        <v>0</v>
      </c>
      <c r="BR53" s="166">
        <f t="array" ref="BR53">IFERROR(IF(ROW()-16&lt;NoRowsBudget, IF($J53="Profit Margin",SUM(BR$16:BR52)*ProfitMargin,IF($J53="VAT",SUM(BR$16:BR52)*VAT,IF(Budget_period="Monthly",SUMIFS(INDIRECT(BR$8),DetailBudgetWPs_Aleph,IF($J53 = "No Work Package", "", $J53),DetailBudgetCategory_Aleph,$I53),IF(Budget_period="Quarterly",SUMIFS(INDIRECT(BR$9),DetailBudgetWPs_Aleph,IF($J53 = "No Work Package", "", $J53),DetailBudgetCategory_Aleph,$I53),IF(Budget_period="Annually",SUMIFS(INDIRECT(BR$10),DetailBudgetWPs_Aleph,IF($J53 = "No Work Package", "", $J53),DetailBudgetCategory_Aleph,$I53),""))))) / BR$6 * BR$7, 0), 0)</f>
        <v>0</v>
      </c>
      <c r="BS53" s="166">
        <f t="array" ref="BS53">IFERROR(IF(ROW()-16&lt;NoRowsBudget, IF($J53="Profit Margin",SUM(BS$16:BS52)*ProfitMargin,IF($J53="VAT",SUM(BS$16:BS52)*VAT,IF(Budget_period="Monthly",SUMIFS(INDIRECT(BS$8),DetailBudgetWPs_Aleph,IF($J53 = "No Work Package", "", $J53),DetailBudgetCategory_Aleph,$I53),IF(Budget_period="Quarterly",SUMIFS(INDIRECT(BS$9),DetailBudgetWPs_Aleph,IF($J53 = "No Work Package", "", $J53),DetailBudgetCategory_Aleph,$I53),IF(Budget_period="Annually",SUMIFS(INDIRECT(BS$10),DetailBudgetWPs_Aleph,IF($J53 = "No Work Package", "", $J53),DetailBudgetCategory_Aleph,$I53),""))))) / BS$6 * BS$7, 0), 0)</f>
        <v>0</v>
      </c>
    </row>
    <row r="54" ht="15.75" customHeight="1">
      <c r="A54" s="114"/>
      <c r="B54" s="15" t="str">
        <f>IF(ROW()-16&lt;NoRowsBudget,OrgName,"")</f>
        <v/>
      </c>
      <c r="C54" s="15" t="str">
        <f>IF(ROW()-16&lt;NoRowsBudget,ProjectName,"")</f>
        <v/>
      </c>
      <c r="D54" s="15" t="str">
        <f>IF(ROW()-16&lt;NoRowsBudget,ProjectRef,"")</f>
        <v/>
      </c>
      <c r="E54" s="15" t="str">
        <f>IF(ROW()-16&lt;NoRowsBudget,ApplicationID,"")</f>
        <v/>
      </c>
      <c r="F54" s="15" t="str">
        <f>IF(ROW()-16&lt;NoRowsBudget,Version,"")</f>
        <v/>
      </c>
      <c r="G54" s="164" t="str">
        <f>IF(ROW()-16&lt;NoRowsBudget,StartDate,"")</f>
        <v/>
      </c>
      <c r="H54" s="164" t="str">
        <f>IF(ROW()-16&lt;NoRowsBudget,EndDate,"")</f>
        <v/>
      </c>
      <c r="I54" s="15" t="str">
        <f t="array" ref="I54">IF(ROW()-16&lt;(NoRowsBudget-3),INDEX(CostCategories,CEILING((ROW()-15)/NoWPs,1)),IF(ROW()-16=NoRowsBudget-3,"Overheads",IF(ROW()-16=NoRowsBudget-2,"Profit Margin",IF(ROW()-16=NoRowsBudget-1,"VAT",""))))</f>
        <v/>
      </c>
      <c r="J54" s="15" t="str">
        <f t="array" ref="J54">IF(ROW()-16&lt;NoRowsBudget-3,INDEX(WPUnique,,MOD(ROW()-16,NoWPs)+1),IF(ROW()-16=NoRowsBudget-3,"Overheads",IF(ROW()-16=NoRowsBudget-2,"Profit Margin",IF(ROW()-16=NoRowsBudget-1,"VAT",""))))</f>
        <v/>
      </c>
      <c r="K54" s="172" t="str">
        <f>IFERROR(IF(OR($J54="Indirect Cost",$J54="VAT",$J54="Profit Margin"),"",VLOOKUP(J54,'1. Basic Info'!$B$40:$C$52,2,FALSE)),BudgetExport!J54)</f>
        <v/>
      </c>
      <c r="L54" s="166">
        <f t="array" ref="L54">IFERROR(IF(ROW()-16&lt;NoRowsBudget, IF($J54="Profit Margin",SUM(L$16:L53)*ProfitMargin,IF($J54="VAT",SUM(L$16:L53)*VAT,IF(Budget_period="Monthly",SUMIFS(INDIRECT(L$8),DetailBudgetWPs_Aleph,IF($J54 = "No Work Package", "", $J54),DetailBudgetCategory_Aleph,$I54),IF(Budget_period="Quarterly",SUMIFS(INDIRECT(L$9),DetailBudgetWPs_Aleph,IF($J54 = "No Work Package", "", $J54),DetailBudgetCategory_Aleph,$I54),IF(Budget_period="Annually",SUMIFS(INDIRECT(L$10),DetailBudgetWPs_Aleph,IF($J54 = "No Work Package", "", $J54),DetailBudgetCategory_Aleph,$I54),""))))) / L$6 * L$7, 0), 0)</f>
        <v>0</v>
      </c>
      <c r="M54" s="166">
        <f t="array" ref="M54">IFERROR(IF(ROW()-16&lt;NoRowsBudget, IF($J54="Profit Margin",SUM(M$16:M53)*ProfitMargin,IF($J54="VAT",SUM(M$16:M53)*VAT,IF(Budget_period="Monthly",SUMIFS(INDIRECT(M$8),DetailBudgetWPs_Aleph,IF($J54 = "No Work Package", "", $J54),DetailBudgetCategory_Aleph,$I54),IF(Budget_period="Quarterly",SUMIFS(INDIRECT(M$9),DetailBudgetWPs_Aleph,IF($J54 = "No Work Package", "", $J54),DetailBudgetCategory_Aleph,$I54),IF(Budget_period="Annually",SUMIFS(INDIRECT(M$10),DetailBudgetWPs_Aleph,IF($J54 = "No Work Package", "", $J54),DetailBudgetCategory_Aleph,$I54),""))))) / M$6 * M$7, 0), 0)</f>
        <v>0</v>
      </c>
      <c r="N54" s="166">
        <f t="array" ref="N54">IFERROR(IF(ROW()-16&lt;NoRowsBudget, IF($J54="Profit Margin",SUM(N$16:N53)*ProfitMargin,IF($J54="VAT",SUM(N$16:N53)*VAT,IF(Budget_period="Monthly",SUMIFS(INDIRECT(N$8),DetailBudgetWPs_Aleph,IF($J54 = "No Work Package", "", $J54),DetailBudgetCategory_Aleph,$I54),IF(Budget_period="Quarterly",SUMIFS(INDIRECT(N$9),DetailBudgetWPs_Aleph,IF($J54 = "No Work Package", "", $J54),DetailBudgetCategory_Aleph,$I54),IF(Budget_period="Annually",SUMIFS(INDIRECT(N$10),DetailBudgetWPs_Aleph,IF($J54 = "No Work Package", "", $J54),DetailBudgetCategory_Aleph,$I54),""))))) / N$6 * N$7, 0), 0)</f>
        <v>0</v>
      </c>
      <c r="O54" s="166">
        <f t="array" ref="O54">IFERROR(IF(ROW()-16&lt;NoRowsBudget, IF($J54="Profit Margin",SUM(O$16:O53)*ProfitMargin,IF($J54="VAT",SUM(O$16:O53)*VAT,IF(Budget_period="Monthly",SUMIFS(INDIRECT(O$8),DetailBudgetWPs_Aleph,IF($J54 = "No Work Package", "", $J54),DetailBudgetCategory_Aleph,$I54),IF(Budget_period="Quarterly",SUMIFS(INDIRECT(O$9),DetailBudgetWPs_Aleph,IF($J54 = "No Work Package", "", $J54),DetailBudgetCategory_Aleph,$I54),IF(Budget_period="Annually",SUMIFS(INDIRECT(O$10),DetailBudgetWPs_Aleph,IF($J54 = "No Work Package", "", $J54),DetailBudgetCategory_Aleph,$I54),""))))) / O$6 * O$7, 0), 0)</f>
        <v>0</v>
      </c>
      <c r="P54" s="166">
        <f t="array" ref="P54">IFERROR(IF(ROW()-16&lt;NoRowsBudget, IF($J54="Profit Margin",SUM(P$16:P53)*ProfitMargin,IF($J54="VAT",SUM(P$16:P53)*VAT,IF(Budget_period="Monthly",SUMIFS(INDIRECT(P$8),DetailBudgetWPs_Aleph,IF($J54 = "No Work Package", "", $J54),DetailBudgetCategory_Aleph,$I54),IF(Budget_period="Quarterly",SUMIFS(INDIRECT(P$9),DetailBudgetWPs_Aleph,IF($J54 = "No Work Package", "", $J54),DetailBudgetCategory_Aleph,$I54),IF(Budget_period="Annually",SUMIFS(INDIRECT(P$10),DetailBudgetWPs_Aleph,IF($J54 = "No Work Package", "", $J54),DetailBudgetCategory_Aleph,$I54),""))))) / P$6 * P$7, 0), 0)</f>
        <v>0</v>
      </c>
      <c r="Q54" s="166">
        <f t="array" ref="Q54">IFERROR(IF(ROW()-16&lt;NoRowsBudget, IF($J54="Profit Margin",SUM(Q$16:Q53)*ProfitMargin,IF($J54="VAT",SUM(Q$16:Q53)*VAT,IF(Budget_period="Monthly",SUMIFS(INDIRECT(Q$8),DetailBudgetWPs_Aleph,IF($J54 = "No Work Package", "", $J54),DetailBudgetCategory_Aleph,$I54),IF(Budget_period="Quarterly",SUMIFS(INDIRECT(Q$9),DetailBudgetWPs_Aleph,IF($J54 = "No Work Package", "", $J54),DetailBudgetCategory_Aleph,$I54),IF(Budget_period="Annually",SUMIFS(INDIRECT(Q$10),DetailBudgetWPs_Aleph,IF($J54 = "No Work Package", "", $J54),DetailBudgetCategory_Aleph,$I54),""))))) / Q$6 * Q$7, 0), 0)</f>
        <v>0</v>
      </c>
      <c r="R54" s="166">
        <f t="array" ref="R54">IFERROR(IF(ROW()-16&lt;NoRowsBudget, IF($J54="Profit Margin",SUM(R$16:R53)*ProfitMargin,IF($J54="VAT",SUM(R$16:R53)*VAT,IF(Budget_period="Monthly",SUMIFS(INDIRECT(R$8),DetailBudgetWPs_Aleph,IF($J54 = "No Work Package", "", $J54),DetailBudgetCategory_Aleph,$I54),IF(Budget_period="Quarterly",SUMIFS(INDIRECT(R$9),DetailBudgetWPs_Aleph,IF($J54 = "No Work Package", "", $J54),DetailBudgetCategory_Aleph,$I54),IF(Budget_period="Annually",SUMIFS(INDIRECT(R$10),DetailBudgetWPs_Aleph,IF($J54 = "No Work Package", "", $J54),DetailBudgetCategory_Aleph,$I54),""))))) / R$6 * R$7, 0), 0)</f>
        <v>0</v>
      </c>
      <c r="S54" s="166">
        <f t="array" ref="S54">IFERROR(IF(ROW()-16&lt;NoRowsBudget, IF($J54="Profit Margin",SUM(S$16:S53)*ProfitMargin,IF($J54="VAT",SUM(S$16:S53)*VAT,IF(Budget_period="Monthly",SUMIFS(INDIRECT(S$8),DetailBudgetWPs_Aleph,IF($J54 = "No Work Package", "", $J54),DetailBudgetCategory_Aleph,$I54),IF(Budget_period="Quarterly",SUMIFS(INDIRECT(S$9),DetailBudgetWPs_Aleph,IF($J54 = "No Work Package", "", $J54),DetailBudgetCategory_Aleph,$I54),IF(Budget_period="Annually",SUMIFS(INDIRECT(S$10),DetailBudgetWPs_Aleph,IF($J54 = "No Work Package", "", $J54),DetailBudgetCategory_Aleph,$I54),""))))) / S$6 * S$7, 0), 0)</f>
        <v>0</v>
      </c>
      <c r="T54" s="166">
        <f t="array" ref="T54">IFERROR(IF(ROW()-16&lt;NoRowsBudget, IF($J54="Profit Margin",SUM(T$16:T53)*ProfitMargin,IF($J54="VAT",SUM(T$16:T53)*VAT,IF(Budget_period="Monthly",SUMIFS(INDIRECT(T$8),DetailBudgetWPs_Aleph,IF($J54 = "No Work Package", "", $J54),DetailBudgetCategory_Aleph,$I54),IF(Budget_period="Quarterly",SUMIFS(INDIRECT(T$9),DetailBudgetWPs_Aleph,IF($J54 = "No Work Package", "", $J54),DetailBudgetCategory_Aleph,$I54),IF(Budget_period="Annually",SUMIFS(INDIRECT(T$10),DetailBudgetWPs_Aleph,IF($J54 = "No Work Package", "", $J54),DetailBudgetCategory_Aleph,$I54),""))))) / T$6 * T$7, 0), 0)</f>
        <v>0</v>
      </c>
      <c r="U54" s="166">
        <f t="array" ref="U54">IFERROR(IF(ROW()-16&lt;NoRowsBudget, IF($J54="Profit Margin",SUM(U$16:U53)*ProfitMargin,IF($J54="VAT",SUM(U$16:U53)*VAT,IF(Budget_period="Monthly",SUMIFS(INDIRECT(U$8),DetailBudgetWPs_Aleph,IF($J54 = "No Work Package", "", $J54),DetailBudgetCategory_Aleph,$I54),IF(Budget_period="Quarterly",SUMIFS(INDIRECT(U$9),DetailBudgetWPs_Aleph,IF($J54 = "No Work Package", "", $J54),DetailBudgetCategory_Aleph,$I54),IF(Budget_period="Annually",SUMIFS(INDIRECT(U$10),DetailBudgetWPs_Aleph,IF($J54 = "No Work Package", "", $J54),DetailBudgetCategory_Aleph,$I54),""))))) / U$6 * U$7, 0), 0)</f>
        <v>0</v>
      </c>
      <c r="V54" s="166">
        <f t="array" ref="V54">IFERROR(IF(ROW()-16&lt;NoRowsBudget, IF($J54="Profit Margin",SUM(V$16:V53)*ProfitMargin,IF($J54="VAT",SUM(V$16:V53)*VAT,IF(Budget_period="Monthly",SUMIFS(INDIRECT(V$8),DetailBudgetWPs_Aleph,IF($J54 = "No Work Package", "", $J54),DetailBudgetCategory_Aleph,$I54),IF(Budget_period="Quarterly",SUMIFS(INDIRECT(V$9),DetailBudgetWPs_Aleph,IF($J54 = "No Work Package", "", $J54),DetailBudgetCategory_Aleph,$I54),IF(Budget_period="Annually",SUMIFS(INDIRECT(V$10),DetailBudgetWPs_Aleph,IF($J54 = "No Work Package", "", $J54),DetailBudgetCategory_Aleph,$I54),""))))) / V$6 * V$7, 0), 0)</f>
        <v>0</v>
      </c>
      <c r="W54" s="166">
        <f t="array" ref="W54">IFERROR(IF(ROW()-16&lt;NoRowsBudget, IF($J54="Profit Margin",SUM(W$16:W53)*ProfitMargin,IF($J54="VAT",SUM(W$16:W53)*VAT,IF(Budget_period="Monthly",SUMIFS(INDIRECT(W$8),DetailBudgetWPs_Aleph,IF($J54 = "No Work Package", "", $J54),DetailBudgetCategory_Aleph,$I54),IF(Budget_period="Quarterly",SUMIFS(INDIRECT(W$9),DetailBudgetWPs_Aleph,IF($J54 = "No Work Package", "", $J54),DetailBudgetCategory_Aleph,$I54),IF(Budget_period="Annually",SUMIFS(INDIRECT(W$10),DetailBudgetWPs_Aleph,IF($J54 = "No Work Package", "", $J54),DetailBudgetCategory_Aleph,$I54),""))))) / W$6 * W$7, 0), 0)</f>
        <v>0</v>
      </c>
      <c r="X54" s="166">
        <f t="array" ref="X54">IFERROR(IF(ROW()-16&lt;NoRowsBudget, IF($J54="Profit Margin",SUM(X$16:X53)*ProfitMargin,IF($J54="VAT",SUM(X$16:X53)*VAT,IF(Budget_period="Monthly",SUMIFS(INDIRECT(X$8),DetailBudgetWPs_Aleph,IF($J54 = "No Work Package", "", $J54),DetailBudgetCategory_Aleph,$I54),IF(Budget_period="Quarterly",SUMIFS(INDIRECT(X$9),DetailBudgetWPs_Aleph,IF($J54 = "No Work Package", "", $J54),DetailBudgetCategory_Aleph,$I54),IF(Budget_period="Annually",SUMIFS(INDIRECT(X$10),DetailBudgetWPs_Aleph,IF($J54 = "No Work Package", "", $J54),DetailBudgetCategory_Aleph,$I54),""))))) / X$6 * X$7, 0), 0)</f>
        <v>0</v>
      </c>
      <c r="Y54" s="166">
        <f t="array" ref="Y54">IFERROR(IF(ROW()-16&lt;NoRowsBudget, IF($J54="Profit Margin",SUM(Y$16:Y53)*ProfitMargin,IF($J54="VAT",SUM(Y$16:Y53)*VAT,IF(Budget_period="Monthly",SUMIFS(INDIRECT(Y$8),DetailBudgetWPs_Aleph,IF($J54 = "No Work Package", "", $J54),DetailBudgetCategory_Aleph,$I54),IF(Budget_period="Quarterly",SUMIFS(INDIRECT(Y$9),DetailBudgetWPs_Aleph,IF($J54 = "No Work Package", "", $J54),DetailBudgetCategory_Aleph,$I54),IF(Budget_period="Annually",SUMIFS(INDIRECT(Y$10),DetailBudgetWPs_Aleph,IF($J54 = "No Work Package", "", $J54),DetailBudgetCategory_Aleph,$I54),""))))) / Y$6 * Y$7, 0), 0)</f>
        <v>0</v>
      </c>
      <c r="Z54" s="166">
        <f t="array" ref="Z54">IFERROR(IF(ROW()-16&lt;NoRowsBudget, IF($J54="Profit Margin",SUM(Z$16:Z53)*ProfitMargin,IF($J54="VAT",SUM(Z$16:Z53)*VAT,IF(Budget_period="Monthly",SUMIFS(INDIRECT(Z$8),DetailBudgetWPs_Aleph,IF($J54 = "No Work Package", "", $J54),DetailBudgetCategory_Aleph,$I54),IF(Budget_period="Quarterly",SUMIFS(INDIRECT(Z$9),DetailBudgetWPs_Aleph,IF($J54 = "No Work Package", "", $J54),DetailBudgetCategory_Aleph,$I54),IF(Budget_period="Annually",SUMIFS(INDIRECT(Z$10),DetailBudgetWPs_Aleph,IF($J54 = "No Work Package", "", $J54),DetailBudgetCategory_Aleph,$I54),""))))) / Z$6 * Z$7, 0), 0)</f>
        <v>0</v>
      </c>
      <c r="AA54" s="166">
        <f t="array" ref="AA54">IFERROR(IF(ROW()-16&lt;NoRowsBudget, IF($J54="Profit Margin",SUM(AA$16:AA53)*ProfitMargin,IF($J54="VAT",SUM(AA$16:AA53)*VAT,IF(Budget_period="Monthly",SUMIFS(INDIRECT(AA$8),DetailBudgetWPs_Aleph,IF($J54 = "No Work Package", "", $J54),DetailBudgetCategory_Aleph,$I54),IF(Budget_period="Quarterly",SUMIFS(INDIRECT(AA$9),DetailBudgetWPs_Aleph,IF($J54 = "No Work Package", "", $J54),DetailBudgetCategory_Aleph,$I54),IF(Budget_period="Annually",SUMIFS(INDIRECT(AA$10),DetailBudgetWPs_Aleph,IF($J54 = "No Work Package", "", $J54),DetailBudgetCategory_Aleph,$I54),""))))) / AA$6 * AA$7, 0), 0)</f>
        <v>0</v>
      </c>
      <c r="AB54" s="166">
        <f t="array" ref="AB54">IFERROR(IF(ROW()-16&lt;NoRowsBudget, IF($J54="Profit Margin",SUM(AB$16:AB53)*ProfitMargin,IF($J54="VAT",SUM(AB$16:AB53)*VAT,IF(Budget_period="Monthly",SUMIFS(INDIRECT(AB$8),DetailBudgetWPs_Aleph,IF($J54 = "No Work Package", "", $J54),DetailBudgetCategory_Aleph,$I54),IF(Budget_period="Quarterly",SUMIFS(INDIRECT(AB$9),DetailBudgetWPs_Aleph,IF($J54 = "No Work Package", "", $J54),DetailBudgetCategory_Aleph,$I54),IF(Budget_period="Annually",SUMIFS(INDIRECT(AB$10),DetailBudgetWPs_Aleph,IF($J54 = "No Work Package", "", $J54),DetailBudgetCategory_Aleph,$I54),""))))) / AB$6 * AB$7, 0), 0)</f>
        <v>0</v>
      </c>
      <c r="AC54" s="166">
        <f t="array" ref="AC54">IFERROR(IF(ROW()-16&lt;NoRowsBudget, IF($J54="Profit Margin",SUM(AC$16:AC53)*ProfitMargin,IF($J54="VAT",SUM(AC$16:AC53)*VAT,IF(Budget_period="Monthly",SUMIFS(INDIRECT(AC$8),DetailBudgetWPs_Aleph,IF($J54 = "No Work Package", "", $J54),DetailBudgetCategory_Aleph,$I54),IF(Budget_period="Quarterly",SUMIFS(INDIRECT(AC$9),DetailBudgetWPs_Aleph,IF($J54 = "No Work Package", "", $J54),DetailBudgetCategory_Aleph,$I54),IF(Budget_period="Annually",SUMIFS(INDIRECT(AC$10),DetailBudgetWPs_Aleph,IF($J54 = "No Work Package", "", $J54),DetailBudgetCategory_Aleph,$I54),""))))) / AC$6 * AC$7, 0), 0)</f>
        <v>0</v>
      </c>
      <c r="AD54" s="166">
        <f t="array" ref="AD54">IFERROR(IF(ROW()-16&lt;NoRowsBudget, IF($J54="Profit Margin",SUM(AD$16:AD53)*ProfitMargin,IF($J54="VAT",SUM(AD$16:AD53)*VAT,IF(Budget_period="Monthly",SUMIFS(INDIRECT(AD$8),DetailBudgetWPs_Aleph,IF($J54 = "No Work Package", "", $J54),DetailBudgetCategory_Aleph,$I54),IF(Budget_period="Quarterly",SUMIFS(INDIRECT(AD$9),DetailBudgetWPs_Aleph,IF($J54 = "No Work Package", "", $J54),DetailBudgetCategory_Aleph,$I54),IF(Budget_period="Annually",SUMIFS(INDIRECT(AD$10),DetailBudgetWPs_Aleph,IF($J54 = "No Work Package", "", $J54),DetailBudgetCategory_Aleph,$I54),""))))) / AD$6 * AD$7, 0), 0)</f>
        <v>0</v>
      </c>
      <c r="AE54" s="166">
        <f t="array" ref="AE54">IFERROR(IF(ROW()-16&lt;NoRowsBudget, IF($J54="Profit Margin",SUM(AE$16:AE53)*ProfitMargin,IF($J54="VAT",SUM(AE$16:AE53)*VAT,IF(Budget_period="Monthly",SUMIFS(INDIRECT(AE$8),DetailBudgetWPs_Aleph,IF($J54 = "No Work Package", "", $J54),DetailBudgetCategory_Aleph,$I54),IF(Budget_period="Quarterly",SUMIFS(INDIRECT(AE$9),DetailBudgetWPs_Aleph,IF($J54 = "No Work Package", "", $J54),DetailBudgetCategory_Aleph,$I54),IF(Budget_period="Annually",SUMIFS(INDIRECT(AE$10),DetailBudgetWPs_Aleph,IF($J54 = "No Work Package", "", $J54),DetailBudgetCategory_Aleph,$I54),""))))) / AE$6 * AE$7, 0), 0)</f>
        <v>0</v>
      </c>
      <c r="AF54" s="166">
        <f t="array" ref="AF54">IFERROR(IF(ROW()-16&lt;NoRowsBudget, IF($J54="Profit Margin",SUM(AF$16:AF53)*ProfitMargin,IF($J54="VAT",SUM(AF$16:AF53)*VAT,IF(Budget_period="Monthly",SUMIFS(INDIRECT(AF$8),DetailBudgetWPs_Aleph,IF($J54 = "No Work Package", "", $J54),DetailBudgetCategory_Aleph,$I54),IF(Budget_period="Quarterly",SUMIFS(INDIRECT(AF$9),DetailBudgetWPs_Aleph,IF($J54 = "No Work Package", "", $J54),DetailBudgetCategory_Aleph,$I54),IF(Budget_period="Annually",SUMIFS(INDIRECT(AF$10),DetailBudgetWPs_Aleph,IF($J54 = "No Work Package", "", $J54),DetailBudgetCategory_Aleph,$I54),""))))) / AF$6 * AF$7, 0), 0)</f>
        <v>0</v>
      </c>
      <c r="AG54" s="166">
        <f t="array" ref="AG54">IFERROR(IF(ROW()-16&lt;NoRowsBudget, IF($J54="Profit Margin",SUM(AG$16:AG53)*ProfitMargin,IF($J54="VAT",SUM(AG$16:AG53)*VAT,IF(Budget_period="Monthly",SUMIFS(INDIRECT(AG$8),DetailBudgetWPs_Aleph,IF($J54 = "No Work Package", "", $J54),DetailBudgetCategory_Aleph,$I54),IF(Budget_period="Quarterly",SUMIFS(INDIRECT(AG$9),DetailBudgetWPs_Aleph,IF($J54 = "No Work Package", "", $J54),DetailBudgetCategory_Aleph,$I54),IF(Budget_period="Annually",SUMIFS(INDIRECT(AG$10),DetailBudgetWPs_Aleph,IF($J54 = "No Work Package", "", $J54),DetailBudgetCategory_Aleph,$I54),""))))) / AG$6 * AG$7, 0), 0)</f>
        <v>0</v>
      </c>
      <c r="AH54" s="166">
        <f t="array" ref="AH54">IFERROR(IF(ROW()-16&lt;NoRowsBudget, IF($J54="Profit Margin",SUM(AH$16:AH53)*ProfitMargin,IF($J54="VAT",SUM(AH$16:AH53)*VAT,IF(Budget_period="Monthly",SUMIFS(INDIRECT(AH$8),DetailBudgetWPs_Aleph,IF($J54 = "No Work Package", "", $J54),DetailBudgetCategory_Aleph,$I54),IF(Budget_period="Quarterly",SUMIFS(INDIRECT(AH$9),DetailBudgetWPs_Aleph,IF($J54 = "No Work Package", "", $J54),DetailBudgetCategory_Aleph,$I54),IF(Budget_period="Annually",SUMIFS(INDIRECT(AH$10),DetailBudgetWPs_Aleph,IF($J54 = "No Work Package", "", $J54),DetailBudgetCategory_Aleph,$I54),""))))) / AH$6 * AH$7, 0), 0)</f>
        <v>0</v>
      </c>
      <c r="AI54" s="166">
        <f t="array" ref="AI54">IFERROR(IF(ROW()-16&lt;NoRowsBudget, IF($J54="Profit Margin",SUM(AI$16:AI53)*ProfitMargin,IF($J54="VAT",SUM(AI$16:AI53)*VAT,IF(Budget_period="Monthly",SUMIFS(INDIRECT(AI$8),DetailBudgetWPs_Aleph,IF($J54 = "No Work Package", "", $J54),DetailBudgetCategory_Aleph,$I54),IF(Budget_period="Quarterly",SUMIFS(INDIRECT(AI$9),DetailBudgetWPs_Aleph,IF($J54 = "No Work Package", "", $J54),DetailBudgetCategory_Aleph,$I54),IF(Budget_period="Annually",SUMIFS(INDIRECT(AI$10),DetailBudgetWPs_Aleph,IF($J54 = "No Work Package", "", $J54),DetailBudgetCategory_Aleph,$I54),""))))) / AI$6 * AI$7, 0), 0)</f>
        <v>0</v>
      </c>
      <c r="AJ54" s="166">
        <f t="array" ref="AJ54">IFERROR(IF(ROW()-16&lt;NoRowsBudget, IF($J54="Profit Margin",SUM(AJ$16:AJ53)*ProfitMargin,IF($J54="VAT",SUM(AJ$16:AJ53)*VAT,IF(Budget_period="Monthly",SUMIFS(INDIRECT(AJ$8),DetailBudgetWPs_Aleph,IF($J54 = "No Work Package", "", $J54),DetailBudgetCategory_Aleph,$I54),IF(Budget_period="Quarterly",SUMIFS(INDIRECT(AJ$9),DetailBudgetWPs_Aleph,IF($J54 = "No Work Package", "", $J54),DetailBudgetCategory_Aleph,$I54),IF(Budget_period="Annually",SUMIFS(INDIRECT(AJ$10),DetailBudgetWPs_Aleph,IF($J54 = "No Work Package", "", $J54),DetailBudgetCategory_Aleph,$I54),""))))) / AJ$6 * AJ$7, 0), 0)</f>
        <v>0</v>
      </c>
      <c r="AK54" s="166">
        <f t="array" ref="AK54">IFERROR(IF(ROW()-16&lt;NoRowsBudget, IF($J54="Profit Margin",SUM(AK$16:AK53)*ProfitMargin,IF($J54="VAT",SUM(AK$16:AK53)*VAT,IF(Budget_period="Monthly",SUMIFS(INDIRECT(AK$8),DetailBudgetWPs_Aleph,IF($J54 = "No Work Package", "", $J54),DetailBudgetCategory_Aleph,$I54),IF(Budget_period="Quarterly",SUMIFS(INDIRECT(AK$9),DetailBudgetWPs_Aleph,IF($J54 = "No Work Package", "", $J54),DetailBudgetCategory_Aleph,$I54),IF(Budget_period="Annually",SUMIFS(INDIRECT(AK$10),DetailBudgetWPs_Aleph,IF($J54 = "No Work Package", "", $J54),DetailBudgetCategory_Aleph,$I54),""))))) / AK$6 * AK$7, 0), 0)</f>
        <v>0</v>
      </c>
      <c r="AL54" s="166">
        <f t="array" ref="AL54">IFERROR(IF(ROW()-16&lt;NoRowsBudget, IF($J54="Profit Margin",SUM(AL$16:AL53)*ProfitMargin,IF($J54="VAT",SUM(AL$16:AL53)*VAT,IF(Budget_period="Monthly",SUMIFS(INDIRECT(AL$8),DetailBudgetWPs_Aleph,IF($J54 = "No Work Package", "", $J54),DetailBudgetCategory_Aleph,$I54),IF(Budget_period="Quarterly",SUMIFS(INDIRECT(AL$9),DetailBudgetWPs_Aleph,IF($J54 = "No Work Package", "", $J54),DetailBudgetCategory_Aleph,$I54),IF(Budget_period="Annually",SUMIFS(INDIRECT(AL$10),DetailBudgetWPs_Aleph,IF($J54 = "No Work Package", "", $J54),DetailBudgetCategory_Aleph,$I54),""))))) / AL$6 * AL$7, 0), 0)</f>
        <v>0</v>
      </c>
      <c r="AM54" s="166">
        <f t="array" ref="AM54">IFERROR(IF(ROW()-16&lt;NoRowsBudget, IF($J54="Profit Margin",SUM(AM$16:AM53)*ProfitMargin,IF($J54="VAT",SUM(AM$16:AM53)*VAT,IF(Budget_period="Monthly",SUMIFS(INDIRECT(AM$8),DetailBudgetWPs_Aleph,IF($J54 = "No Work Package", "", $J54),DetailBudgetCategory_Aleph,$I54),IF(Budget_period="Quarterly",SUMIFS(INDIRECT(AM$9),DetailBudgetWPs_Aleph,IF($J54 = "No Work Package", "", $J54),DetailBudgetCategory_Aleph,$I54),IF(Budget_period="Annually",SUMIFS(INDIRECT(AM$10),DetailBudgetWPs_Aleph,IF($J54 = "No Work Package", "", $J54),DetailBudgetCategory_Aleph,$I54),""))))) / AM$6 * AM$7, 0), 0)</f>
        <v>0</v>
      </c>
      <c r="AN54" s="166">
        <f t="array" ref="AN54">IFERROR(IF(ROW()-16&lt;NoRowsBudget, IF($J54="Profit Margin",SUM(AN$16:AN53)*ProfitMargin,IF($J54="VAT",SUM(AN$16:AN53)*VAT,IF(Budget_period="Monthly",SUMIFS(INDIRECT(AN$8),DetailBudgetWPs_Aleph,IF($J54 = "No Work Package", "", $J54),DetailBudgetCategory_Aleph,$I54),IF(Budget_period="Quarterly",SUMIFS(INDIRECT(AN$9),DetailBudgetWPs_Aleph,IF($J54 = "No Work Package", "", $J54),DetailBudgetCategory_Aleph,$I54),IF(Budget_period="Annually",SUMIFS(INDIRECT(AN$10),DetailBudgetWPs_Aleph,IF($J54 = "No Work Package", "", $J54),DetailBudgetCategory_Aleph,$I54),""))))) / AN$6 * AN$7, 0), 0)</f>
        <v>0</v>
      </c>
      <c r="AO54" s="166">
        <f t="array" ref="AO54">IFERROR(IF(ROW()-16&lt;NoRowsBudget, IF($J54="Profit Margin",SUM(AO$16:AO53)*ProfitMargin,IF($J54="VAT",SUM(AO$16:AO53)*VAT,IF(Budget_period="Monthly",SUMIFS(INDIRECT(AO$8),DetailBudgetWPs_Aleph,IF($J54 = "No Work Package", "", $J54),DetailBudgetCategory_Aleph,$I54),IF(Budget_period="Quarterly",SUMIFS(INDIRECT(AO$9),DetailBudgetWPs_Aleph,IF($J54 = "No Work Package", "", $J54),DetailBudgetCategory_Aleph,$I54),IF(Budget_period="Annually",SUMIFS(INDIRECT(AO$10),DetailBudgetWPs_Aleph,IF($J54 = "No Work Package", "", $J54),DetailBudgetCategory_Aleph,$I54),""))))) / AO$6 * AO$7, 0), 0)</f>
        <v>0</v>
      </c>
      <c r="AP54" s="166">
        <f t="array" ref="AP54">IFERROR(IF(ROW()-16&lt;NoRowsBudget, IF($J54="Profit Margin",SUM(AP$16:AP53)*ProfitMargin,IF($J54="VAT",SUM(AP$16:AP53)*VAT,IF(Budget_period="Monthly",SUMIFS(INDIRECT(AP$8),DetailBudgetWPs_Aleph,IF($J54 = "No Work Package", "", $J54),DetailBudgetCategory_Aleph,$I54),IF(Budget_period="Quarterly",SUMIFS(INDIRECT(AP$9),DetailBudgetWPs_Aleph,IF($J54 = "No Work Package", "", $J54),DetailBudgetCategory_Aleph,$I54),IF(Budget_period="Annually",SUMIFS(INDIRECT(AP$10),DetailBudgetWPs_Aleph,IF($J54 = "No Work Package", "", $J54),DetailBudgetCategory_Aleph,$I54),""))))) / AP$6 * AP$7, 0), 0)</f>
        <v>0</v>
      </c>
      <c r="AQ54" s="166">
        <f t="array" ref="AQ54">IFERROR(IF(ROW()-16&lt;NoRowsBudget, IF($J54="Profit Margin",SUM(AQ$16:AQ53)*ProfitMargin,IF($J54="VAT",SUM(AQ$16:AQ53)*VAT,IF(Budget_period="Monthly",SUMIFS(INDIRECT(AQ$8),DetailBudgetWPs_Aleph,IF($J54 = "No Work Package", "", $J54),DetailBudgetCategory_Aleph,$I54),IF(Budget_period="Quarterly",SUMIFS(INDIRECT(AQ$9),DetailBudgetWPs_Aleph,IF($J54 = "No Work Package", "", $J54),DetailBudgetCategory_Aleph,$I54),IF(Budget_period="Annually",SUMIFS(INDIRECT(AQ$10),DetailBudgetWPs_Aleph,IF($J54 = "No Work Package", "", $J54),DetailBudgetCategory_Aleph,$I54),""))))) / AQ$6 * AQ$7, 0), 0)</f>
        <v>0</v>
      </c>
      <c r="AR54" s="166">
        <f t="array" ref="AR54">IFERROR(IF(ROW()-16&lt;NoRowsBudget, IF($J54="Profit Margin",SUM(AR$16:AR53)*ProfitMargin,IF($J54="VAT",SUM(AR$16:AR53)*VAT,IF(Budget_period="Monthly",SUMIFS(INDIRECT(AR$8),DetailBudgetWPs_Aleph,IF($J54 = "No Work Package", "", $J54),DetailBudgetCategory_Aleph,$I54),IF(Budget_period="Quarterly",SUMIFS(INDIRECT(AR$9),DetailBudgetWPs_Aleph,IF($J54 = "No Work Package", "", $J54),DetailBudgetCategory_Aleph,$I54),IF(Budget_period="Annually",SUMIFS(INDIRECT(AR$10),DetailBudgetWPs_Aleph,IF($J54 = "No Work Package", "", $J54),DetailBudgetCategory_Aleph,$I54),""))))) / AR$6 * AR$7, 0), 0)</f>
        <v>0</v>
      </c>
      <c r="AS54" s="166">
        <f t="array" ref="AS54">IFERROR(IF(ROW()-16&lt;NoRowsBudget, IF($J54="Profit Margin",SUM(AS$16:AS53)*ProfitMargin,IF($J54="VAT",SUM(AS$16:AS53)*VAT,IF(Budget_period="Monthly",SUMIFS(INDIRECT(AS$8),DetailBudgetWPs_Aleph,IF($J54 = "No Work Package", "", $J54),DetailBudgetCategory_Aleph,$I54),IF(Budget_period="Quarterly",SUMIFS(INDIRECT(AS$9),DetailBudgetWPs_Aleph,IF($J54 = "No Work Package", "", $J54),DetailBudgetCategory_Aleph,$I54),IF(Budget_period="Annually",SUMIFS(INDIRECT(AS$10),DetailBudgetWPs_Aleph,IF($J54 = "No Work Package", "", $J54),DetailBudgetCategory_Aleph,$I54),""))))) / AS$6 * AS$7, 0), 0)</f>
        <v>0</v>
      </c>
      <c r="AT54" s="166">
        <f t="array" ref="AT54">IFERROR(IF(ROW()-16&lt;NoRowsBudget, IF($J54="Profit Margin",SUM(AT$16:AT53)*ProfitMargin,IF($J54="VAT",SUM(AT$16:AT53)*VAT,IF(Budget_period="Monthly",SUMIFS(INDIRECT(AT$8),DetailBudgetWPs_Aleph,IF($J54 = "No Work Package", "", $J54),DetailBudgetCategory_Aleph,$I54),IF(Budget_period="Quarterly",SUMIFS(INDIRECT(AT$9),DetailBudgetWPs_Aleph,IF($J54 = "No Work Package", "", $J54),DetailBudgetCategory_Aleph,$I54),IF(Budget_period="Annually",SUMIFS(INDIRECT(AT$10),DetailBudgetWPs_Aleph,IF($J54 = "No Work Package", "", $J54),DetailBudgetCategory_Aleph,$I54),""))))) / AT$6 * AT$7, 0), 0)</f>
        <v>0</v>
      </c>
      <c r="AU54" s="166">
        <f t="array" ref="AU54">IFERROR(IF(ROW()-16&lt;NoRowsBudget, IF($J54="Profit Margin",SUM(AU$16:AU53)*ProfitMargin,IF($J54="VAT",SUM(AU$16:AU53)*VAT,IF(Budget_period="Monthly",SUMIFS(INDIRECT(AU$8),DetailBudgetWPs_Aleph,IF($J54 = "No Work Package", "", $J54),DetailBudgetCategory_Aleph,$I54),IF(Budget_period="Quarterly",SUMIFS(INDIRECT(AU$9),DetailBudgetWPs_Aleph,IF($J54 = "No Work Package", "", $J54),DetailBudgetCategory_Aleph,$I54),IF(Budget_period="Annually",SUMIFS(INDIRECT(AU$10),DetailBudgetWPs_Aleph,IF($J54 = "No Work Package", "", $J54),DetailBudgetCategory_Aleph,$I54),""))))) / AU$6 * AU$7, 0), 0)</f>
        <v>0</v>
      </c>
      <c r="AV54" s="166">
        <f t="array" ref="AV54">IFERROR(IF(ROW()-16&lt;NoRowsBudget, IF($J54="Profit Margin",SUM(AV$16:AV53)*ProfitMargin,IF($J54="VAT",SUM(AV$16:AV53)*VAT,IF(Budget_period="Monthly",SUMIFS(INDIRECT(AV$8),DetailBudgetWPs_Aleph,IF($J54 = "No Work Package", "", $J54),DetailBudgetCategory_Aleph,$I54),IF(Budget_period="Quarterly",SUMIFS(INDIRECT(AV$9),DetailBudgetWPs_Aleph,IF($J54 = "No Work Package", "", $J54),DetailBudgetCategory_Aleph,$I54),IF(Budget_period="Annually",SUMIFS(INDIRECT(AV$10),DetailBudgetWPs_Aleph,IF($J54 = "No Work Package", "", $J54),DetailBudgetCategory_Aleph,$I54),""))))) / AV$6 * AV$7, 0), 0)</f>
        <v>0</v>
      </c>
      <c r="AW54" s="166">
        <f t="array" ref="AW54">IFERROR(IF(ROW()-16&lt;NoRowsBudget, IF($J54="Profit Margin",SUM(AW$16:AW53)*ProfitMargin,IF($J54="VAT",SUM(AW$16:AW53)*VAT,IF(Budget_period="Monthly",SUMIFS(INDIRECT(AW$8),DetailBudgetWPs_Aleph,IF($J54 = "No Work Package", "", $J54),DetailBudgetCategory_Aleph,$I54),IF(Budget_period="Quarterly",SUMIFS(INDIRECT(AW$9),DetailBudgetWPs_Aleph,IF($J54 = "No Work Package", "", $J54),DetailBudgetCategory_Aleph,$I54),IF(Budget_period="Annually",SUMIFS(INDIRECT(AW$10),DetailBudgetWPs_Aleph,IF($J54 = "No Work Package", "", $J54),DetailBudgetCategory_Aleph,$I54),""))))) / AW$6 * AW$7, 0), 0)</f>
        <v>0</v>
      </c>
      <c r="AX54" s="166">
        <f t="array" ref="AX54">IFERROR(IF(ROW()-16&lt;NoRowsBudget, IF($J54="Profit Margin",SUM(AX$16:AX53)*ProfitMargin,IF($J54="VAT",SUM(AX$16:AX53)*VAT,IF(Budget_period="Monthly",SUMIFS(INDIRECT(AX$8),DetailBudgetWPs_Aleph,IF($J54 = "No Work Package", "", $J54),DetailBudgetCategory_Aleph,$I54),IF(Budget_period="Quarterly",SUMIFS(INDIRECT(AX$9),DetailBudgetWPs_Aleph,IF($J54 = "No Work Package", "", $J54),DetailBudgetCategory_Aleph,$I54),IF(Budget_period="Annually",SUMIFS(INDIRECT(AX$10),DetailBudgetWPs_Aleph,IF($J54 = "No Work Package", "", $J54),DetailBudgetCategory_Aleph,$I54),""))))) / AX$6 * AX$7, 0), 0)</f>
        <v>0</v>
      </c>
      <c r="AY54" s="166">
        <f t="array" ref="AY54">IFERROR(IF(ROW()-16&lt;NoRowsBudget, IF($J54="Profit Margin",SUM(AY$16:AY53)*ProfitMargin,IF($J54="VAT",SUM(AY$16:AY53)*VAT,IF(Budget_period="Monthly",SUMIFS(INDIRECT(AY$8),DetailBudgetWPs_Aleph,IF($J54 = "No Work Package", "", $J54),DetailBudgetCategory_Aleph,$I54),IF(Budget_period="Quarterly",SUMIFS(INDIRECT(AY$9),DetailBudgetWPs_Aleph,IF($J54 = "No Work Package", "", $J54),DetailBudgetCategory_Aleph,$I54),IF(Budget_period="Annually",SUMIFS(INDIRECT(AY$10),DetailBudgetWPs_Aleph,IF($J54 = "No Work Package", "", $J54),DetailBudgetCategory_Aleph,$I54),""))))) / AY$6 * AY$7, 0), 0)</f>
        <v>0</v>
      </c>
      <c r="AZ54" s="166">
        <f t="array" ref="AZ54">IFERROR(IF(ROW()-16&lt;NoRowsBudget, IF($J54="Profit Margin",SUM(AZ$16:AZ53)*ProfitMargin,IF($J54="VAT",SUM(AZ$16:AZ53)*VAT,IF(Budget_period="Monthly",SUMIFS(INDIRECT(AZ$8),DetailBudgetWPs_Aleph,IF($J54 = "No Work Package", "", $J54),DetailBudgetCategory_Aleph,$I54),IF(Budget_period="Quarterly",SUMIFS(INDIRECT(AZ$9),DetailBudgetWPs_Aleph,IF($J54 = "No Work Package", "", $J54),DetailBudgetCategory_Aleph,$I54),IF(Budget_period="Annually",SUMIFS(INDIRECT(AZ$10),DetailBudgetWPs_Aleph,IF($J54 = "No Work Package", "", $J54),DetailBudgetCategory_Aleph,$I54),""))))) / AZ$6 * AZ$7, 0), 0)</f>
        <v>0</v>
      </c>
      <c r="BA54" s="166">
        <f t="array" ref="BA54">IFERROR(IF(ROW()-16&lt;NoRowsBudget, IF($J54="Profit Margin",SUM(BA$16:BA53)*ProfitMargin,IF($J54="VAT",SUM(BA$16:BA53)*VAT,IF(Budget_period="Monthly",SUMIFS(INDIRECT(BA$8),DetailBudgetWPs_Aleph,IF($J54 = "No Work Package", "", $J54),DetailBudgetCategory_Aleph,$I54),IF(Budget_period="Quarterly",SUMIFS(INDIRECT(BA$9),DetailBudgetWPs_Aleph,IF($J54 = "No Work Package", "", $J54),DetailBudgetCategory_Aleph,$I54),IF(Budget_period="Annually",SUMIFS(INDIRECT(BA$10),DetailBudgetWPs_Aleph,IF($J54 = "No Work Package", "", $J54),DetailBudgetCategory_Aleph,$I54),""))))) / BA$6 * BA$7, 0), 0)</f>
        <v>0</v>
      </c>
      <c r="BB54" s="166">
        <f t="array" ref="BB54">IFERROR(IF(ROW()-16&lt;NoRowsBudget, IF($J54="Profit Margin",SUM(BB$16:BB53)*ProfitMargin,IF($J54="VAT",SUM(BB$16:BB53)*VAT,IF(Budget_period="Monthly",SUMIFS(INDIRECT(BB$8),DetailBudgetWPs_Aleph,IF($J54 = "No Work Package", "", $J54),DetailBudgetCategory_Aleph,$I54),IF(Budget_period="Quarterly",SUMIFS(INDIRECT(BB$9),DetailBudgetWPs_Aleph,IF($J54 = "No Work Package", "", $J54),DetailBudgetCategory_Aleph,$I54),IF(Budget_period="Annually",SUMIFS(INDIRECT(BB$10),DetailBudgetWPs_Aleph,IF($J54 = "No Work Package", "", $J54),DetailBudgetCategory_Aleph,$I54),""))))) / BB$6 * BB$7, 0), 0)</f>
        <v>0</v>
      </c>
      <c r="BC54" s="166">
        <f t="array" ref="BC54">IFERROR(IF(ROW()-16&lt;NoRowsBudget, IF($J54="Profit Margin",SUM(BC$16:BC53)*ProfitMargin,IF($J54="VAT",SUM(BC$16:BC53)*VAT,IF(Budget_period="Monthly",SUMIFS(INDIRECT(BC$8),DetailBudgetWPs_Aleph,IF($J54 = "No Work Package", "", $J54),DetailBudgetCategory_Aleph,$I54),IF(Budget_period="Quarterly",SUMIFS(INDIRECT(BC$9),DetailBudgetWPs_Aleph,IF($J54 = "No Work Package", "", $J54),DetailBudgetCategory_Aleph,$I54),IF(Budget_period="Annually",SUMIFS(INDIRECT(BC$10),DetailBudgetWPs_Aleph,IF($J54 = "No Work Package", "", $J54),DetailBudgetCategory_Aleph,$I54),""))))) / BC$6 * BC$7, 0), 0)</f>
        <v>0</v>
      </c>
      <c r="BD54" s="166">
        <f t="array" ref="BD54">IFERROR(IF(ROW()-16&lt;NoRowsBudget, IF($J54="Profit Margin",SUM(BD$16:BD53)*ProfitMargin,IF($J54="VAT",SUM(BD$16:BD53)*VAT,IF(Budget_period="Monthly",SUMIFS(INDIRECT(BD$8),DetailBudgetWPs_Aleph,IF($J54 = "No Work Package", "", $J54),DetailBudgetCategory_Aleph,$I54),IF(Budget_period="Quarterly",SUMIFS(INDIRECT(BD$9),DetailBudgetWPs_Aleph,IF($J54 = "No Work Package", "", $J54),DetailBudgetCategory_Aleph,$I54),IF(Budget_period="Annually",SUMIFS(INDIRECT(BD$10),DetailBudgetWPs_Aleph,IF($J54 = "No Work Package", "", $J54),DetailBudgetCategory_Aleph,$I54),""))))) / BD$6 * BD$7, 0), 0)</f>
        <v>0</v>
      </c>
      <c r="BE54" s="166">
        <f t="array" ref="BE54">IFERROR(IF(ROW()-16&lt;NoRowsBudget, IF($J54="Profit Margin",SUM(BE$16:BE53)*ProfitMargin,IF($J54="VAT",SUM(BE$16:BE53)*VAT,IF(Budget_period="Monthly",SUMIFS(INDIRECT(BE$8),DetailBudgetWPs_Aleph,IF($J54 = "No Work Package", "", $J54),DetailBudgetCategory_Aleph,$I54),IF(Budget_period="Quarterly",SUMIFS(INDIRECT(BE$9),DetailBudgetWPs_Aleph,IF($J54 = "No Work Package", "", $J54),DetailBudgetCategory_Aleph,$I54),IF(Budget_period="Annually",SUMIFS(INDIRECT(BE$10),DetailBudgetWPs_Aleph,IF($J54 = "No Work Package", "", $J54),DetailBudgetCategory_Aleph,$I54),""))))) / BE$6 * BE$7, 0), 0)</f>
        <v>0</v>
      </c>
      <c r="BF54" s="166">
        <f t="array" ref="BF54">IFERROR(IF(ROW()-16&lt;NoRowsBudget, IF($J54="Profit Margin",SUM(BF$16:BF53)*ProfitMargin,IF($J54="VAT",SUM(BF$16:BF53)*VAT,IF(Budget_period="Monthly",SUMIFS(INDIRECT(BF$8),DetailBudgetWPs_Aleph,IF($J54 = "No Work Package", "", $J54),DetailBudgetCategory_Aleph,$I54),IF(Budget_period="Quarterly",SUMIFS(INDIRECT(BF$9),DetailBudgetWPs_Aleph,IF($J54 = "No Work Package", "", $J54),DetailBudgetCategory_Aleph,$I54),IF(Budget_period="Annually",SUMIFS(INDIRECT(BF$10),DetailBudgetWPs_Aleph,IF($J54 = "No Work Package", "", $J54),DetailBudgetCategory_Aleph,$I54),""))))) / BF$6 * BF$7, 0), 0)</f>
        <v>0</v>
      </c>
      <c r="BG54" s="166">
        <f t="array" ref="BG54">IFERROR(IF(ROW()-16&lt;NoRowsBudget, IF($J54="Profit Margin",SUM(BG$16:BG53)*ProfitMargin,IF($J54="VAT",SUM(BG$16:BG53)*VAT,IF(Budget_period="Monthly",SUMIFS(INDIRECT(BG$8),DetailBudgetWPs_Aleph,IF($J54 = "No Work Package", "", $J54),DetailBudgetCategory_Aleph,$I54),IF(Budget_period="Quarterly",SUMIFS(INDIRECT(BG$9),DetailBudgetWPs_Aleph,IF($J54 = "No Work Package", "", $J54),DetailBudgetCategory_Aleph,$I54),IF(Budget_period="Annually",SUMIFS(INDIRECT(BG$10),DetailBudgetWPs_Aleph,IF($J54 = "No Work Package", "", $J54),DetailBudgetCategory_Aleph,$I54),""))))) / BG$6 * BG$7, 0), 0)</f>
        <v>0</v>
      </c>
      <c r="BH54" s="166">
        <f t="array" ref="BH54">IFERROR(IF(ROW()-16&lt;NoRowsBudget, IF($J54="Profit Margin",SUM(BH$16:BH53)*ProfitMargin,IF($J54="VAT",SUM(BH$16:BH53)*VAT,IF(Budget_period="Monthly",SUMIFS(INDIRECT(BH$8),DetailBudgetWPs_Aleph,IF($J54 = "No Work Package", "", $J54),DetailBudgetCategory_Aleph,$I54),IF(Budget_period="Quarterly",SUMIFS(INDIRECT(BH$9),DetailBudgetWPs_Aleph,IF($J54 = "No Work Package", "", $J54),DetailBudgetCategory_Aleph,$I54),IF(Budget_period="Annually",SUMIFS(INDIRECT(BH$10),DetailBudgetWPs_Aleph,IF($J54 = "No Work Package", "", $J54),DetailBudgetCategory_Aleph,$I54),""))))) / BH$6 * BH$7, 0), 0)</f>
        <v>0</v>
      </c>
      <c r="BI54" s="166">
        <f t="array" ref="BI54">IFERROR(IF(ROW()-16&lt;NoRowsBudget, IF($J54="Profit Margin",SUM(BI$16:BI53)*ProfitMargin,IF($J54="VAT",SUM(BI$16:BI53)*VAT,IF(Budget_period="Monthly",SUMIFS(INDIRECT(BI$8),DetailBudgetWPs_Aleph,IF($J54 = "No Work Package", "", $J54),DetailBudgetCategory_Aleph,$I54),IF(Budget_period="Quarterly",SUMIFS(INDIRECT(BI$9),DetailBudgetWPs_Aleph,IF($J54 = "No Work Package", "", $J54),DetailBudgetCategory_Aleph,$I54),IF(Budget_period="Annually",SUMIFS(INDIRECT(BI$10),DetailBudgetWPs_Aleph,IF($J54 = "No Work Package", "", $J54),DetailBudgetCategory_Aleph,$I54),""))))) / BI$6 * BI$7, 0), 0)</f>
        <v>0</v>
      </c>
      <c r="BJ54" s="166">
        <f t="array" ref="BJ54">IFERROR(IF(ROW()-16&lt;NoRowsBudget, IF($J54="Profit Margin",SUM(BJ$16:BJ53)*ProfitMargin,IF($J54="VAT",SUM(BJ$16:BJ53)*VAT,IF(Budget_period="Monthly",SUMIFS(INDIRECT(BJ$8),DetailBudgetWPs_Aleph,IF($J54 = "No Work Package", "", $J54),DetailBudgetCategory_Aleph,$I54),IF(Budget_period="Quarterly",SUMIFS(INDIRECT(BJ$9),DetailBudgetWPs_Aleph,IF($J54 = "No Work Package", "", $J54),DetailBudgetCategory_Aleph,$I54),IF(Budget_period="Annually",SUMIFS(INDIRECT(BJ$10),DetailBudgetWPs_Aleph,IF($J54 = "No Work Package", "", $J54),DetailBudgetCategory_Aleph,$I54),""))))) / BJ$6 * BJ$7, 0), 0)</f>
        <v>0</v>
      </c>
      <c r="BK54" s="166">
        <f t="array" ref="BK54">IFERROR(IF(ROW()-16&lt;NoRowsBudget, IF($J54="Profit Margin",SUM(BK$16:BK53)*ProfitMargin,IF($J54="VAT",SUM(BK$16:BK53)*VAT,IF(Budget_period="Monthly",SUMIFS(INDIRECT(BK$8),DetailBudgetWPs_Aleph,IF($J54 = "No Work Package", "", $J54),DetailBudgetCategory_Aleph,$I54),IF(Budget_period="Quarterly",SUMIFS(INDIRECT(BK$9),DetailBudgetWPs_Aleph,IF($J54 = "No Work Package", "", $J54),DetailBudgetCategory_Aleph,$I54),IF(Budget_period="Annually",SUMIFS(INDIRECT(BK$10),DetailBudgetWPs_Aleph,IF($J54 = "No Work Package", "", $J54),DetailBudgetCategory_Aleph,$I54),""))))) / BK$6 * BK$7, 0), 0)</f>
        <v>0</v>
      </c>
      <c r="BL54" s="166">
        <f t="array" ref="BL54">IFERROR(IF(ROW()-16&lt;NoRowsBudget, IF($J54="Profit Margin",SUM(BL$16:BL53)*ProfitMargin,IF($J54="VAT",SUM(BL$16:BL53)*VAT,IF(Budget_period="Monthly",SUMIFS(INDIRECT(BL$8),DetailBudgetWPs_Aleph,IF($J54 = "No Work Package", "", $J54),DetailBudgetCategory_Aleph,$I54),IF(Budget_period="Quarterly",SUMIFS(INDIRECT(BL$9),DetailBudgetWPs_Aleph,IF($J54 = "No Work Package", "", $J54),DetailBudgetCategory_Aleph,$I54),IF(Budget_period="Annually",SUMIFS(INDIRECT(BL$10),DetailBudgetWPs_Aleph,IF($J54 = "No Work Package", "", $J54),DetailBudgetCategory_Aleph,$I54),""))))) / BL$6 * BL$7, 0), 0)</f>
        <v>0</v>
      </c>
      <c r="BM54" s="166">
        <f t="array" ref="BM54">IFERROR(IF(ROW()-16&lt;NoRowsBudget, IF($J54="Profit Margin",SUM(BM$16:BM53)*ProfitMargin,IF($J54="VAT",SUM(BM$16:BM53)*VAT,IF(Budget_period="Monthly",SUMIFS(INDIRECT(BM$8),DetailBudgetWPs_Aleph,IF($J54 = "No Work Package", "", $J54),DetailBudgetCategory_Aleph,$I54),IF(Budget_period="Quarterly",SUMIFS(INDIRECT(BM$9),DetailBudgetWPs_Aleph,IF($J54 = "No Work Package", "", $J54),DetailBudgetCategory_Aleph,$I54),IF(Budget_period="Annually",SUMIFS(INDIRECT(BM$10),DetailBudgetWPs_Aleph,IF($J54 = "No Work Package", "", $J54),DetailBudgetCategory_Aleph,$I54),""))))) / BM$6 * BM$7, 0), 0)</f>
        <v>0</v>
      </c>
      <c r="BN54" s="166">
        <f t="array" ref="BN54">IFERROR(IF(ROW()-16&lt;NoRowsBudget, IF($J54="Profit Margin",SUM(BN$16:BN53)*ProfitMargin,IF($J54="VAT",SUM(BN$16:BN53)*VAT,IF(Budget_period="Monthly",SUMIFS(INDIRECT(BN$8),DetailBudgetWPs_Aleph,IF($J54 = "No Work Package", "", $J54),DetailBudgetCategory_Aleph,$I54),IF(Budget_period="Quarterly",SUMIFS(INDIRECT(BN$9),DetailBudgetWPs_Aleph,IF($J54 = "No Work Package", "", $J54),DetailBudgetCategory_Aleph,$I54),IF(Budget_period="Annually",SUMIFS(INDIRECT(BN$10),DetailBudgetWPs_Aleph,IF($J54 = "No Work Package", "", $J54),DetailBudgetCategory_Aleph,$I54),""))))) / BN$6 * BN$7, 0), 0)</f>
        <v>0</v>
      </c>
      <c r="BO54" s="166">
        <f t="array" ref="BO54">IFERROR(IF(ROW()-16&lt;NoRowsBudget, IF($J54="Profit Margin",SUM(BO$16:BO53)*ProfitMargin,IF($J54="VAT",SUM(BO$16:BO53)*VAT,IF(Budget_period="Monthly",SUMIFS(INDIRECT(BO$8),DetailBudgetWPs_Aleph,IF($J54 = "No Work Package", "", $J54),DetailBudgetCategory_Aleph,$I54),IF(Budget_period="Quarterly",SUMIFS(INDIRECT(BO$9),DetailBudgetWPs_Aleph,IF($J54 = "No Work Package", "", $J54),DetailBudgetCategory_Aleph,$I54),IF(Budget_period="Annually",SUMIFS(INDIRECT(BO$10),DetailBudgetWPs_Aleph,IF($J54 = "No Work Package", "", $J54),DetailBudgetCategory_Aleph,$I54),""))))) / BO$6 * BO$7, 0), 0)</f>
        <v>0</v>
      </c>
      <c r="BP54" s="166">
        <f t="array" ref="BP54">IFERROR(IF(ROW()-16&lt;NoRowsBudget, IF($J54="Profit Margin",SUM(BP$16:BP53)*ProfitMargin,IF($J54="VAT",SUM(BP$16:BP53)*VAT,IF(Budget_period="Monthly",SUMIFS(INDIRECT(BP$8),DetailBudgetWPs_Aleph,IF($J54 = "No Work Package", "", $J54),DetailBudgetCategory_Aleph,$I54),IF(Budget_period="Quarterly",SUMIFS(INDIRECT(BP$9),DetailBudgetWPs_Aleph,IF($J54 = "No Work Package", "", $J54),DetailBudgetCategory_Aleph,$I54),IF(Budget_period="Annually",SUMIFS(INDIRECT(BP$10),DetailBudgetWPs_Aleph,IF($J54 = "No Work Package", "", $J54),DetailBudgetCategory_Aleph,$I54),""))))) / BP$6 * BP$7, 0), 0)</f>
        <v>0</v>
      </c>
      <c r="BQ54" s="166">
        <f t="array" ref="BQ54">IFERROR(IF(ROW()-16&lt;NoRowsBudget, IF($J54="Profit Margin",SUM(BQ$16:BQ53)*ProfitMargin,IF($J54="VAT",SUM(BQ$16:BQ53)*VAT,IF(Budget_period="Monthly",SUMIFS(INDIRECT(BQ$8),DetailBudgetWPs_Aleph,IF($J54 = "No Work Package", "", $J54),DetailBudgetCategory_Aleph,$I54),IF(Budget_period="Quarterly",SUMIFS(INDIRECT(BQ$9),DetailBudgetWPs_Aleph,IF($J54 = "No Work Package", "", $J54),DetailBudgetCategory_Aleph,$I54),IF(Budget_period="Annually",SUMIFS(INDIRECT(BQ$10),DetailBudgetWPs_Aleph,IF($J54 = "No Work Package", "", $J54),DetailBudgetCategory_Aleph,$I54),""))))) / BQ$6 * BQ$7, 0), 0)</f>
        <v>0</v>
      </c>
      <c r="BR54" s="166">
        <f t="array" ref="BR54">IFERROR(IF(ROW()-16&lt;NoRowsBudget, IF($J54="Profit Margin",SUM(BR$16:BR53)*ProfitMargin,IF($J54="VAT",SUM(BR$16:BR53)*VAT,IF(Budget_period="Monthly",SUMIFS(INDIRECT(BR$8),DetailBudgetWPs_Aleph,IF($J54 = "No Work Package", "", $J54),DetailBudgetCategory_Aleph,$I54),IF(Budget_period="Quarterly",SUMIFS(INDIRECT(BR$9),DetailBudgetWPs_Aleph,IF($J54 = "No Work Package", "", $J54),DetailBudgetCategory_Aleph,$I54),IF(Budget_period="Annually",SUMIFS(INDIRECT(BR$10),DetailBudgetWPs_Aleph,IF($J54 = "No Work Package", "", $J54),DetailBudgetCategory_Aleph,$I54),""))))) / BR$6 * BR$7, 0), 0)</f>
        <v>0</v>
      </c>
      <c r="BS54" s="166">
        <f t="array" ref="BS54">IFERROR(IF(ROW()-16&lt;NoRowsBudget, IF($J54="Profit Margin",SUM(BS$16:BS53)*ProfitMargin,IF($J54="VAT",SUM(BS$16:BS53)*VAT,IF(Budget_period="Monthly",SUMIFS(INDIRECT(BS$8),DetailBudgetWPs_Aleph,IF($J54 = "No Work Package", "", $J54),DetailBudgetCategory_Aleph,$I54),IF(Budget_period="Quarterly",SUMIFS(INDIRECT(BS$9),DetailBudgetWPs_Aleph,IF($J54 = "No Work Package", "", $J54),DetailBudgetCategory_Aleph,$I54),IF(Budget_period="Annually",SUMIFS(INDIRECT(BS$10),DetailBudgetWPs_Aleph,IF($J54 = "No Work Package", "", $J54),DetailBudgetCategory_Aleph,$I54),""))))) / BS$6 * BS$7, 0), 0)</f>
        <v>0</v>
      </c>
    </row>
    <row r="55" ht="15.75" customHeight="1">
      <c r="A55" s="114"/>
      <c r="B55" s="15" t="str">
        <f>IF(ROW()-16&lt;NoRowsBudget,OrgName,"")</f>
        <v/>
      </c>
      <c r="C55" s="15" t="str">
        <f>IF(ROW()-16&lt;NoRowsBudget,ProjectName,"")</f>
        <v/>
      </c>
      <c r="D55" s="15" t="str">
        <f>IF(ROW()-16&lt;NoRowsBudget,ProjectRef,"")</f>
        <v/>
      </c>
      <c r="E55" s="15" t="str">
        <f>IF(ROW()-16&lt;NoRowsBudget,ApplicationID,"")</f>
        <v/>
      </c>
      <c r="F55" s="15" t="str">
        <f>IF(ROW()-16&lt;NoRowsBudget,Version,"")</f>
        <v/>
      </c>
      <c r="G55" s="164" t="str">
        <f>IF(ROW()-16&lt;NoRowsBudget,StartDate,"")</f>
        <v/>
      </c>
      <c r="H55" s="164" t="str">
        <f>IF(ROW()-16&lt;NoRowsBudget,EndDate,"")</f>
        <v/>
      </c>
      <c r="I55" s="15" t="str">
        <f t="array" ref="I55">IF(ROW()-16&lt;(NoRowsBudget-3),INDEX(CostCategories,CEILING((ROW()-15)/NoWPs,1)),IF(ROW()-16=NoRowsBudget-3,"Overheads",IF(ROW()-16=NoRowsBudget-2,"Profit Margin",IF(ROW()-16=NoRowsBudget-1,"VAT",""))))</f>
        <v/>
      </c>
      <c r="J55" s="15" t="str">
        <f t="array" ref="J55">IF(ROW()-16&lt;NoRowsBudget-3,INDEX(WPUnique,,MOD(ROW()-16,NoWPs)+1),IF(ROW()-16=NoRowsBudget-3,"Overheads",IF(ROW()-16=NoRowsBudget-2,"Profit Margin",IF(ROW()-16=NoRowsBudget-1,"VAT",""))))</f>
        <v/>
      </c>
      <c r="K55" s="172" t="str">
        <f>IFERROR(IF(OR($J55="Indirect Cost",$J55="VAT",$J55="Profit Margin"),"",VLOOKUP(J55,'1. Basic Info'!$B$40:$C$52,2,FALSE)),BudgetExport!J55)</f>
        <v/>
      </c>
      <c r="L55" s="166">
        <f t="array" ref="L55">IFERROR(IF(ROW()-16&lt;NoRowsBudget, IF($J55="Profit Margin",SUM(L$16:L54)*ProfitMargin,IF($J55="VAT",SUM(L$16:L54)*VAT,IF(Budget_period="Monthly",SUMIFS(INDIRECT(L$8),DetailBudgetWPs_Aleph,IF($J55 = "No Work Package", "", $J55),DetailBudgetCategory_Aleph,$I55),IF(Budget_period="Quarterly",SUMIFS(INDIRECT(L$9),DetailBudgetWPs_Aleph,IF($J55 = "No Work Package", "", $J55),DetailBudgetCategory_Aleph,$I55),IF(Budget_period="Annually",SUMIFS(INDIRECT(L$10),DetailBudgetWPs_Aleph,IF($J55 = "No Work Package", "", $J55),DetailBudgetCategory_Aleph,$I55),""))))) / L$6 * L$7, 0), 0)</f>
        <v>0</v>
      </c>
      <c r="M55" s="166">
        <f t="array" ref="M55">IFERROR(IF(ROW()-16&lt;NoRowsBudget, IF($J55="Profit Margin",SUM(M$16:M54)*ProfitMargin,IF($J55="VAT",SUM(M$16:M54)*VAT,IF(Budget_period="Monthly",SUMIFS(INDIRECT(M$8),DetailBudgetWPs_Aleph,IF($J55 = "No Work Package", "", $J55),DetailBudgetCategory_Aleph,$I55),IF(Budget_period="Quarterly",SUMIFS(INDIRECT(M$9),DetailBudgetWPs_Aleph,IF($J55 = "No Work Package", "", $J55),DetailBudgetCategory_Aleph,$I55),IF(Budget_period="Annually",SUMIFS(INDIRECT(M$10),DetailBudgetWPs_Aleph,IF($J55 = "No Work Package", "", $J55),DetailBudgetCategory_Aleph,$I55),""))))) / M$6 * M$7, 0), 0)</f>
        <v>0</v>
      </c>
      <c r="N55" s="166">
        <f t="array" ref="N55">IFERROR(IF(ROW()-16&lt;NoRowsBudget, IF($J55="Profit Margin",SUM(N$16:N54)*ProfitMargin,IF($J55="VAT",SUM(N$16:N54)*VAT,IF(Budget_period="Monthly",SUMIFS(INDIRECT(N$8),DetailBudgetWPs_Aleph,IF($J55 = "No Work Package", "", $J55),DetailBudgetCategory_Aleph,$I55),IF(Budget_period="Quarterly",SUMIFS(INDIRECT(N$9),DetailBudgetWPs_Aleph,IF($J55 = "No Work Package", "", $J55),DetailBudgetCategory_Aleph,$I55),IF(Budget_period="Annually",SUMIFS(INDIRECT(N$10),DetailBudgetWPs_Aleph,IF($J55 = "No Work Package", "", $J55),DetailBudgetCategory_Aleph,$I55),""))))) / N$6 * N$7, 0), 0)</f>
        <v>0</v>
      </c>
      <c r="O55" s="166">
        <f t="array" ref="O55">IFERROR(IF(ROW()-16&lt;NoRowsBudget, IF($J55="Profit Margin",SUM(O$16:O54)*ProfitMargin,IF($J55="VAT",SUM(O$16:O54)*VAT,IF(Budget_period="Monthly",SUMIFS(INDIRECT(O$8),DetailBudgetWPs_Aleph,IF($J55 = "No Work Package", "", $J55),DetailBudgetCategory_Aleph,$I55),IF(Budget_period="Quarterly",SUMIFS(INDIRECT(O$9),DetailBudgetWPs_Aleph,IF($J55 = "No Work Package", "", $J55),DetailBudgetCategory_Aleph,$I55),IF(Budget_period="Annually",SUMIFS(INDIRECT(O$10),DetailBudgetWPs_Aleph,IF($J55 = "No Work Package", "", $J55),DetailBudgetCategory_Aleph,$I55),""))))) / O$6 * O$7, 0), 0)</f>
        <v>0</v>
      </c>
      <c r="P55" s="166">
        <f t="array" ref="P55">IFERROR(IF(ROW()-16&lt;NoRowsBudget, IF($J55="Profit Margin",SUM(P$16:P54)*ProfitMargin,IF($J55="VAT",SUM(P$16:P54)*VAT,IF(Budget_period="Monthly",SUMIFS(INDIRECT(P$8),DetailBudgetWPs_Aleph,IF($J55 = "No Work Package", "", $J55),DetailBudgetCategory_Aleph,$I55),IF(Budget_period="Quarterly",SUMIFS(INDIRECT(P$9),DetailBudgetWPs_Aleph,IF($J55 = "No Work Package", "", $J55),DetailBudgetCategory_Aleph,$I55),IF(Budget_period="Annually",SUMIFS(INDIRECT(P$10),DetailBudgetWPs_Aleph,IF($J55 = "No Work Package", "", $J55),DetailBudgetCategory_Aleph,$I55),""))))) / P$6 * P$7, 0), 0)</f>
        <v>0</v>
      </c>
      <c r="Q55" s="166">
        <f t="array" ref="Q55">IFERROR(IF(ROW()-16&lt;NoRowsBudget, IF($J55="Profit Margin",SUM(Q$16:Q54)*ProfitMargin,IF($J55="VAT",SUM(Q$16:Q54)*VAT,IF(Budget_period="Monthly",SUMIFS(INDIRECT(Q$8),DetailBudgetWPs_Aleph,IF($J55 = "No Work Package", "", $J55),DetailBudgetCategory_Aleph,$I55),IF(Budget_period="Quarterly",SUMIFS(INDIRECT(Q$9),DetailBudgetWPs_Aleph,IF($J55 = "No Work Package", "", $J55),DetailBudgetCategory_Aleph,$I55),IF(Budget_period="Annually",SUMIFS(INDIRECT(Q$10),DetailBudgetWPs_Aleph,IF($J55 = "No Work Package", "", $J55),DetailBudgetCategory_Aleph,$I55),""))))) / Q$6 * Q$7, 0), 0)</f>
        <v>0</v>
      </c>
      <c r="R55" s="166">
        <f t="array" ref="R55">IFERROR(IF(ROW()-16&lt;NoRowsBudget, IF($J55="Profit Margin",SUM(R$16:R54)*ProfitMargin,IF($J55="VAT",SUM(R$16:R54)*VAT,IF(Budget_period="Monthly",SUMIFS(INDIRECT(R$8),DetailBudgetWPs_Aleph,IF($J55 = "No Work Package", "", $J55),DetailBudgetCategory_Aleph,$I55),IF(Budget_period="Quarterly",SUMIFS(INDIRECT(R$9),DetailBudgetWPs_Aleph,IF($J55 = "No Work Package", "", $J55),DetailBudgetCategory_Aleph,$I55),IF(Budget_period="Annually",SUMIFS(INDIRECT(R$10),DetailBudgetWPs_Aleph,IF($J55 = "No Work Package", "", $J55),DetailBudgetCategory_Aleph,$I55),""))))) / R$6 * R$7, 0), 0)</f>
        <v>0</v>
      </c>
      <c r="S55" s="166">
        <f t="array" ref="S55">IFERROR(IF(ROW()-16&lt;NoRowsBudget, IF($J55="Profit Margin",SUM(S$16:S54)*ProfitMargin,IF($J55="VAT",SUM(S$16:S54)*VAT,IF(Budget_period="Monthly",SUMIFS(INDIRECT(S$8),DetailBudgetWPs_Aleph,IF($J55 = "No Work Package", "", $J55),DetailBudgetCategory_Aleph,$I55),IF(Budget_period="Quarterly",SUMIFS(INDIRECT(S$9),DetailBudgetWPs_Aleph,IF($J55 = "No Work Package", "", $J55),DetailBudgetCategory_Aleph,$I55),IF(Budget_period="Annually",SUMIFS(INDIRECT(S$10),DetailBudgetWPs_Aleph,IF($J55 = "No Work Package", "", $J55),DetailBudgetCategory_Aleph,$I55),""))))) / S$6 * S$7, 0), 0)</f>
        <v>0</v>
      </c>
      <c r="T55" s="166">
        <f t="array" ref="T55">IFERROR(IF(ROW()-16&lt;NoRowsBudget, IF($J55="Profit Margin",SUM(T$16:T54)*ProfitMargin,IF($J55="VAT",SUM(T$16:T54)*VAT,IF(Budget_period="Monthly",SUMIFS(INDIRECT(T$8),DetailBudgetWPs_Aleph,IF($J55 = "No Work Package", "", $J55),DetailBudgetCategory_Aleph,$I55),IF(Budget_period="Quarterly",SUMIFS(INDIRECT(T$9),DetailBudgetWPs_Aleph,IF($J55 = "No Work Package", "", $J55),DetailBudgetCategory_Aleph,$I55),IF(Budget_period="Annually",SUMIFS(INDIRECT(T$10),DetailBudgetWPs_Aleph,IF($J55 = "No Work Package", "", $J55),DetailBudgetCategory_Aleph,$I55),""))))) / T$6 * T$7, 0), 0)</f>
        <v>0</v>
      </c>
      <c r="U55" s="166">
        <f t="array" ref="U55">IFERROR(IF(ROW()-16&lt;NoRowsBudget, IF($J55="Profit Margin",SUM(U$16:U54)*ProfitMargin,IF($J55="VAT",SUM(U$16:U54)*VAT,IF(Budget_period="Monthly",SUMIFS(INDIRECT(U$8),DetailBudgetWPs_Aleph,IF($J55 = "No Work Package", "", $J55),DetailBudgetCategory_Aleph,$I55),IF(Budget_period="Quarterly",SUMIFS(INDIRECT(U$9),DetailBudgetWPs_Aleph,IF($J55 = "No Work Package", "", $J55),DetailBudgetCategory_Aleph,$I55),IF(Budget_period="Annually",SUMIFS(INDIRECT(U$10),DetailBudgetWPs_Aleph,IF($J55 = "No Work Package", "", $J55),DetailBudgetCategory_Aleph,$I55),""))))) / U$6 * U$7, 0), 0)</f>
        <v>0</v>
      </c>
      <c r="V55" s="166">
        <f t="array" ref="V55">IFERROR(IF(ROW()-16&lt;NoRowsBudget, IF($J55="Profit Margin",SUM(V$16:V54)*ProfitMargin,IF($J55="VAT",SUM(V$16:V54)*VAT,IF(Budget_period="Monthly",SUMIFS(INDIRECT(V$8),DetailBudgetWPs_Aleph,IF($J55 = "No Work Package", "", $J55),DetailBudgetCategory_Aleph,$I55),IF(Budget_period="Quarterly",SUMIFS(INDIRECT(V$9),DetailBudgetWPs_Aleph,IF($J55 = "No Work Package", "", $J55),DetailBudgetCategory_Aleph,$I55),IF(Budget_period="Annually",SUMIFS(INDIRECT(V$10),DetailBudgetWPs_Aleph,IF($J55 = "No Work Package", "", $J55),DetailBudgetCategory_Aleph,$I55),""))))) / V$6 * V$7, 0), 0)</f>
        <v>0</v>
      </c>
      <c r="W55" s="166">
        <f t="array" ref="W55">IFERROR(IF(ROW()-16&lt;NoRowsBudget, IF($J55="Profit Margin",SUM(W$16:W54)*ProfitMargin,IF($J55="VAT",SUM(W$16:W54)*VAT,IF(Budget_period="Monthly",SUMIFS(INDIRECT(W$8),DetailBudgetWPs_Aleph,IF($J55 = "No Work Package", "", $J55),DetailBudgetCategory_Aleph,$I55),IF(Budget_period="Quarterly",SUMIFS(INDIRECT(W$9),DetailBudgetWPs_Aleph,IF($J55 = "No Work Package", "", $J55),DetailBudgetCategory_Aleph,$I55),IF(Budget_period="Annually",SUMIFS(INDIRECT(W$10),DetailBudgetWPs_Aleph,IF($J55 = "No Work Package", "", $J55),DetailBudgetCategory_Aleph,$I55),""))))) / W$6 * W$7, 0), 0)</f>
        <v>0</v>
      </c>
      <c r="X55" s="166">
        <f t="array" ref="X55">IFERROR(IF(ROW()-16&lt;NoRowsBudget, IF($J55="Profit Margin",SUM(X$16:X54)*ProfitMargin,IF($J55="VAT",SUM(X$16:X54)*VAT,IF(Budget_period="Monthly",SUMIFS(INDIRECT(X$8),DetailBudgetWPs_Aleph,IF($J55 = "No Work Package", "", $J55),DetailBudgetCategory_Aleph,$I55),IF(Budget_period="Quarterly",SUMIFS(INDIRECT(X$9),DetailBudgetWPs_Aleph,IF($J55 = "No Work Package", "", $J55),DetailBudgetCategory_Aleph,$I55),IF(Budget_period="Annually",SUMIFS(INDIRECT(X$10),DetailBudgetWPs_Aleph,IF($J55 = "No Work Package", "", $J55),DetailBudgetCategory_Aleph,$I55),""))))) / X$6 * X$7, 0), 0)</f>
        <v>0</v>
      </c>
      <c r="Y55" s="166">
        <f t="array" ref="Y55">IFERROR(IF(ROW()-16&lt;NoRowsBudget, IF($J55="Profit Margin",SUM(Y$16:Y54)*ProfitMargin,IF($J55="VAT",SUM(Y$16:Y54)*VAT,IF(Budget_period="Monthly",SUMIFS(INDIRECT(Y$8),DetailBudgetWPs_Aleph,IF($J55 = "No Work Package", "", $J55),DetailBudgetCategory_Aleph,$I55),IF(Budget_period="Quarterly",SUMIFS(INDIRECT(Y$9),DetailBudgetWPs_Aleph,IF($J55 = "No Work Package", "", $J55),DetailBudgetCategory_Aleph,$I55),IF(Budget_period="Annually",SUMIFS(INDIRECT(Y$10),DetailBudgetWPs_Aleph,IF($J55 = "No Work Package", "", $J55),DetailBudgetCategory_Aleph,$I55),""))))) / Y$6 * Y$7, 0), 0)</f>
        <v>0</v>
      </c>
      <c r="Z55" s="166">
        <f t="array" ref="Z55">IFERROR(IF(ROW()-16&lt;NoRowsBudget, IF($J55="Profit Margin",SUM(Z$16:Z54)*ProfitMargin,IF($J55="VAT",SUM(Z$16:Z54)*VAT,IF(Budget_period="Monthly",SUMIFS(INDIRECT(Z$8),DetailBudgetWPs_Aleph,IF($J55 = "No Work Package", "", $J55),DetailBudgetCategory_Aleph,$I55),IF(Budget_period="Quarterly",SUMIFS(INDIRECT(Z$9),DetailBudgetWPs_Aleph,IF($J55 = "No Work Package", "", $J55),DetailBudgetCategory_Aleph,$I55),IF(Budget_period="Annually",SUMIFS(INDIRECT(Z$10),DetailBudgetWPs_Aleph,IF($J55 = "No Work Package", "", $J55),DetailBudgetCategory_Aleph,$I55),""))))) / Z$6 * Z$7, 0), 0)</f>
        <v>0</v>
      </c>
      <c r="AA55" s="166">
        <f t="array" ref="AA55">IFERROR(IF(ROW()-16&lt;NoRowsBudget, IF($J55="Profit Margin",SUM(AA$16:AA54)*ProfitMargin,IF($J55="VAT",SUM(AA$16:AA54)*VAT,IF(Budget_period="Monthly",SUMIFS(INDIRECT(AA$8),DetailBudgetWPs_Aleph,IF($J55 = "No Work Package", "", $J55),DetailBudgetCategory_Aleph,$I55),IF(Budget_period="Quarterly",SUMIFS(INDIRECT(AA$9),DetailBudgetWPs_Aleph,IF($J55 = "No Work Package", "", $J55),DetailBudgetCategory_Aleph,$I55),IF(Budget_period="Annually",SUMIFS(INDIRECT(AA$10),DetailBudgetWPs_Aleph,IF($J55 = "No Work Package", "", $J55),DetailBudgetCategory_Aleph,$I55),""))))) / AA$6 * AA$7, 0), 0)</f>
        <v>0</v>
      </c>
      <c r="AB55" s="166">
        <f t="array" ref="AB55">IFERROR(IF(ROW()-16&lt;NoRowsBudget, IF($J55="Profit Margin",SUM(AB$16:AB54)*ProfitMargin,IF($J55="VAT",SUM(AB$16:AB54)*VAT,IF(Budget_period="Monthly",SUMIFS(INDIRECT(AB$8),DetailBudgetWPs_Aleph,IF($J55 = "No Work Package", "", $J55),DetailBudgetCategory_Aleph,$I55),IF(Budget_period="Quarterly",SUMIFS(INDIRECT(AB$9),DetailBudgetWPs_Aleph,IF($J55 = "No Work Package", "", $J55),DetailBudgetCategory_Aleph,$I55),IF(Budget_period="Annually",SUMIFS(INDIRECT(AB$10),DetailBudgetWPs_Aleph,IF($J55 = "No Work Package", "", $J55),DetailBudgetCategory_Aleph,$I55),""))))) / AB$6 * AB$7, 0), 0)</f>
        <v>0</v>
      </c>
      <c r="AC55" s="166">
        <f t="array" ref="AC55">IFERROR(IF(ROW()-16&lt;NoRowsBudget, IF($J55="Profit Margin",SUM(AC$16:AC54)*ProfitMargin,IF($J55="VAT",SUM(AC$16:AC54)*VAT,IF(Budget_period="Monthly",SUMIFS(INDIRECT(AC$8),DetailBudgetWPs_Aleph,IF($J55 = "No Work Package", "", $J55),DetailBudgetCategory_Aleph,$I55),IF(Budget_period="Quarterly",SUMIFS(INDIRECT(AC$9),DetailBudgetWPs_Aleph,IF($J55 = "No Work Package", "", $J55),DetailBudgetCategory_Aleph,$I55),IF(Budget_period="Annually",SUMIFS(INDIRECT(AC$10),DetailBudgetWPs_Aleph,IF($J55 = "No Work Package", "", $J55),DetailBudgetCategory_Aleph,$I55),""))))) / AC$6 * AC$7, 0), 0)</f>
        <v>0</v>
      </c>
      <c r="AD55" s="166">
        <f t="array" ref="AD55">IFERROR(IF(ROW()-16&lt;NoRowsBudget, IF($J55="Profit Margin",SUM(AD$16:AD54)*ProfitMargin,IF($J55="VAT",SUM(AD$16:AD54)*VAT,IF(Budget_period="Monthly",SUMIFS(INDIRECT(AD$8),DetailBudgetWPs_Aleph,IF($J55 = "No Work Package", "", $J55),DetailBudgetCategory_Aleph,$I55),IF(Budget_period="Quarterly",SUMIFS(INDIRECT(AD$9),DetailBudgetWPs_Aleph,IF($J55 = "No Work Package", "", $J55),DetailBudgetCategory_Aleph,$I55),IF(Budget_period="Annually",SUMIFS(INDIRECT(AD$10),DetailBudgetWPs_Aleph,IF($J55 = "No Work Package", "", $J55),DetailBudgetCategory_Aleph,$I55),""))))) / AD$6 * AD$7, 0), 0)</f>
        <v>0</v>
      </c>
      <c r="AE55" s="166">
        <f t="array" ref="AE55">IFERROR(IF(ROW()-16&lt;NoRowsBudget, IF($J55="Profit Margin",SUM(AE$16:AE54)*ProfitMargin,IF($J55="VAT",SUM(AE$16:AE54)*VAT,IF(Budget_period="Monthly",SUMIFS(INDIRECT(AE$8),DetailBudgetWPs_Aleph,IF($J55 = "No Work Package", "", $J55),DetailBudgetCategory_Aleph,$I55),IF(Budget_period="Quarterly",SUMIFS(INDIRECT(AE$9),DetailBudgetWPs_Aleph,IF($J55 = "No Work Package", "", $J55),DetailBudgetCategory_Aleph,$I55),IF(Budget_period="Annually",SUMIFS(INDIRECT(AE$10),DetailBudgetWPs_Aleph,IF($J55 = "No Work Package", "", $J55),DetailBudgetCategory_Aleph,$I55),""))))) / AE$6 * AE$7, 0), 0)</f>
        <v>0</v>
      </c>
      <c r="AF55" s="166">
        <f t="array" ref="AF55">IFERROR(IF(ROW()-16&lt;NoRowsBudget, IF($J55="Profit Margin",SUM(AF$16:AF54)*ProfitMargin,IF($J55="VAT",SUM(AF$16:AF54)*VAT,IF(Budget_period="Monthly",SUMIFS(INDIRECT(AF$8),DetailBudgetWPs_Aleph,IF($J55 = "No Work Package", "", $J55),DetailBudgetCategory_Aleph,$I55),IF(Budget_period="Quarterly",SUMIFS(INDIRECT(AF$9),DetailBudgetWPs_Aleph,IF($J55 = "No Work Package", "", $J55),DetailBudgetCategory_Aleph,$I55),IF(Budget_period="Annually",SUMIFS(INDIRECT(AF$10),DetailBudgetWPs_Aleph,IF($J55 = "No Work Package", "", $J55),DetailBudgetCategory_Aleph,$I55),""))))) / AF$6 * AF$7, 0), 0)</f>
        <v>0</v>
      </c>
      <c r="AG55" s="166">
        <f t="array" ref="AG55">IFERROR(IF(ROW()-16&lt;NoRowsBudget, IF($J55="Profit Margin",SUM(AG$16:AG54)*ProfitMargin,IF($J55="VAT",SUM(AG$16:AG54)*VAT,IF(Budget_period="Monthly",SUMIFS(INDIRECT(AG$8),DetailBudgetWPs_Aleph,IF($J55 = "No Work Package", "", $J55),DetailBudgetCategory_Aleph,$I55),IF(Budget_period="Quarterly",SUMIFS(INDIRECT(AG$9),DetailBudgetWPs_Aleph,IF($J55 = "No Work Package", "", $J55),DetailBudgetCategory_Aleph,$I55),IF(Budget_period="Annually",SUMIFS(INDIRECT(AG$10),DetailBudgetWPs_Aleph,IF($J55 = "No Work Package", "", $J55),DetailBudgetCategory_Aleph,$I55),""))))) / AG$6 * AG$7, 0), 0)</f>
        <v>0</v>
      </c>
      <c r="AH55" s="166">
        <f t="array" ref="AH55">IFERROR(IF(ROW()-16&lt;NoRowsBudget, IF($J55="Profit Margin",SUM(AH$16:AH54)*ProfitMargin,IF($J55="VAT",SUM(AH$16:AH54)*VAT,IF(Budget_period="Monthly",SUMIFS(INDIRECT(AH$8),DetailBudgetWPs_Aleph,IF($J55 = "No Work Package", "", $J55),DetailBudgetCategory_Aleph,$I55),IF(Budget_period="Quarterly",SUMIFS(INDIRECT(AH$9),DetailBudgetWPs_Aleph,IF($J55 = "No Work Package", "", $J55),DetailBudgetCategory_Aleph,$I55),IF(Budget_period="Annually",SUMIFS(INDIRECT(AH$10),DetailBudgetWPs_Aleph,IF($J55 = "No Work Package", "", $J55),DetailBudgetCategory_Aleph,$I55),""))))) / AH$6 * AH$7, 0), 0)</f>
        <v>0</v>
      </c>
      <c r="AI55" s="166">
        <f t="array" ref="AI55">IFERROR(IF(ROW()-16&lt;NoRowsBudget, IF($J55="Profit Margin",SUM(AI$16:AI54)*ProfitMargin,IF($J55="VAT",SUM(AI$16:AI54)*VAT,IF(Budget_period="Monthly",SUMIFS(INDIRECT(AI$8),DetailBudgetWPs_Aleph,IF($J55 = "No Work Package", "", $J55),DetailBudgetCategory_Aleph,$I55),IF(Budget_period="Quarterly",SUMIFS(INDIRECT(AI$9),DetailBudgetWPs_Aleph,IF($J55 = "No Work Package", "", $J55),DetailBudgetCategory_Aleph,$I55),IF(Budget_period="Annually",SUMIFS(INDIRECT(AI$10),DetailBudgetWPs_Aleph,IF($J55 = "No Work Package", "", $J55),DetailBudgetCategory_Aleph,$I55),""))))) / AI$6 * AI$7, 0), 0)</f>
        <v>0</v>
      </c>
      <c r="AJ55" s="166">
        <f t="array" ref="AJ55">IFERROR(IF(ROW()-16&lt;NoRowsBudget, IF($J55="Profit Margin",SUM(AJ$16:AJ54)*ProfitMargin,IF($J55="VAT",SUM(AJ$16:AJ54)*VAT,IF(Budget_period="Monthly",SUMIFS(INDIRECT(AJ$8),DetailBudgetWPs_Aleph,IF($J55 = "No Work Package", "", $J55),DetailBudgetCategory_Aleph,$I55),IF(Budget_period="Quarterly",SUMIFS(INDIRECT(AJ$9),DetailBudgetWPs_Aleph,IF($J55 = "No Work Package", "", $J55),DetailBudgetCategory_Aleph,$I55),IF(Budget_period="Annually",SUMIFS(INDIRECT(AJ$10),DetailBudgetWPs_Aleph,IF($J55 = "No Work Package", "", $J55),DetailBudgetCategory_Aleph,$I55),""))))) / AJ$6 * AJ$7, 0), 0)</f>
        <v>0</v>
      </c>
      <c r="AK55" s="166">
        <f t="array" ref="AK55">IFERROR(IF(ROW()-16&lt;NoRowsBudget, IF($J55="Profit Margin",SUM(AK$16:AK54)*ProfitMargin,IF($J55="VAT",SUM(AK$16:AK54)*VAT,IF(Budget_period="Monthly",SUMIFS(INDIRECT(AK$8),DetailBudgetWPs_Aleph,IF($J55 = "No Work Package", "", $J55),DetailBudgetCategory_Aleph,$I55),IF(Budget_period="Quarterly",SUMIFS(INDIRECT(AK$9),DetailBudgetWPs_Aleph,IF($J55 = "No Work Package", "", $J55),DetailBudgetCategory_Aleph,$I55),IF(Budget_period="Annually",SUMIFS(INDIRECT(AK$10),DetailBudgetWPs_Aleph,IF($J55 = "No Work Package", "", $J55),DetailBudgetCategory_Aleph,$I55),""))))) / AK$6 * AK$7, 0), 0)</f>
        <v>0</v>
      </c>
      <c r="AL55" s="166">
        <f t="array" ref="AL55">IFERROR(IF(ROW()-16&lt;NoRowsBudget, IF($J55="Profit Margin",SUM(AL$16:AL54)*ProfitMargin,IF($J55="VAT",SUM(AL$16:AL54)*VAT,IF(Budget_period="Monthly",SUMIFS(INDIRECT(AL$8),DetailBudgetWPs_Aleph,IF($J55 = "No Work Package", "", $J55),DetailBudgetCategory_Aleph,$I55),IF(Budget_period="Quarterly",SUMIFS(INDIRECT(AL$9),DetailBudgetWPs_Aleph,IF($J55 = "No Work Package", "", $J55),DetailBudgetCategory_Aleph,$I55),IF(Budget_period="Annually",SUMIFS(INDIRECT(AL$10),DetailBudgetWPs_Aleph,IF($J55 = "No Work Package", "", $J55),DetailBudgetCategory_Aleph,$I55),""))))) / AL$6 * AL$7, 0), 0)</f>
        <v>0</v>
      </c>
      <c r="AM55" s="166">
        <f t="array" ref="AM55">IFERROR(IF(ROW()-16&lt;NoRowsBudget, IF($J55="Profit Margin",SUM(AM$16:AM54)*ProfitMargin,IF($J55="VAT",SUM(AM$16:AM54)*VAT,IF(Budget_period="Monthly",SUMIFS(INDIRECT(AM$8),DetailBudgetWPs_Aleph,IF($J55 = "No Work Package", "", $J55),DetailBudgetCategory_Aleph,$I55),IF(Budget_period="Quarterly",SUMIFS(INDIRECT(AM$9),DetailBudgetWPs_Aleph,IF($J55 = "No Work Package", "", $J55),DetailBudgetCategory_Aleph,$I55),IF(Budget_period="Annually",SUMIFS(INDIRECT(AM$10),DetailBudgetWPs_Aleph,IF($J55 = "No Work Package", "", $J55),DetailBudgetCategory_Aleph,$I55),""))))) / AM$6 * AM$7, 0), 0)</f>
        <v>0</v>
      </c>
      <c r="AN55" s="166">
        <f t="array" ref="AN55">IFERROR(IF(ROW()-16&lt;NoRowsBudget, IF($J55="Profit Margin",SUM(AN$16:AN54)*ProfitMargin,IF($J55="VAT",SUM(AN$16:AN54)*VAT,IF(Budget_period="Monthly",SUMIFS(INDIRECT(AN$8),DetailBudgetWPs_Aleph,IF($J55 = "No Work Package", "", $J55),DetailBudgetCategory_Aleph,$I55),IF(Budget_period="Quarterly",SUMIFS(INDIRECT(AN$9),DetailBudgetWPs_Aleph,IF($J55 = "No Work Package", "", $J55),DetailBudgetCategory_Aleph,$I55),IF(Budget_period="Annually",SUMIFS(INDIRECT(AN$10),DetailBudgetWPs_Aleph,IF($J55 = "No Work Package", "", $J55),DetailBudgetCategory_Aleph,$I55),""))))) / AN$6 * AN$7, 0), 0)</f>
        <v>0</v>
      </c>
      <c r="AO55" s="166">
        <f t="array" ref="AO55">IFERROR(IF(ROW()-16&lt;NoRowsBudget, IF($J55="Profit Margin",SUM(AO$16:AO54)*ProfitMargin,IF($J55="VAT",SUM(AO$16:AO54)*VAT,IF(Budget_period="Monthly",SUMIFS(INDIRECT(AO$8),DetailBudgetWPs_Aleph,IF($J55 = "No Work Package", "", $J55),DetailBudgetCategory_Aleph,$I55),IF(Budget_period="Quarterly",SUMIFS(INDIRECT(AO$9),DetailBudgetWPs_Aleph,IF($J55 = "No Work Package", "", $J55),DetailBudgetCategory_Aleph,$I55),IF(Budget_period="Annually",SUMIFS(INDIRECT(AO$10),DetailBudgetWPs_Aleph,IF($J55 = "No Work Package", "", $J55),DetailBudgetCategory_Aleph,$I55),""))))) / AO$6 * AO$7, 0), 0)</f>
        <v>0</v>
      </c>
      <c r="AP55" s="166">
        <f t="array" ref="AP55">IFERROR(IF(ROW()-16&lt;NoRowsBudget, IF($J55="Profit Margin",SUM(AP$16:AP54)*ProfitMargin,IF($J55="VAT",SUM(AP$16:AP54)*VAT,IF(Budget_period="Monthly",SUMIFS(INDIRECT(AP$8),DetailBudgetWPs_Aleph,IF($J55 = "No Work Package", "", $J55),DetailBudgetCategory_Aleph,$I55),IF(Budget_period="Quarterly",SUMIFS(INDIRECT(AP$9),DetailBudgetWPs_Aleph,IF($J55 = "No Work Package", "", $J55),DetailBudgetCategory_Aleph,$I55),IF(Budget_period="Annually",SUMIFS(INDIRECT(AP$10),DetailBudgetWPs_Aleph,IF($J55 = "No Work Package", "", $J55),DetailBudgetCategory_Aleph,$I55),""))))) / AP$6 * AP$7, 0), 0)</f>
        <v>0</v>
      </c>
      <c r="AQ55" s="166">
        <f t="array" ref="AQ55">IFERROR(IF(ROW()-16&lt;NoRowsBudget, IF($J55="Profit Margin",SUM(AQ$16:AQ54)*ProfitMargin,IF($J55="VAT",SUM(AQ$16:AQ54)*VAT,IF(Budget_period="Monthly",SUMIFS(INDIRECT(AQ$8),DetailBudgetWPs_Aleph,IF($J55 = "No Work Package", "", $J55),DetailBudgetCategory_Aleph,$I55),IF(Budget_period="Quarterly",SUMIFS(INDIRECT(AQ$9),DetailBudgetWPs_Aleph,IF($J55 = "No Work Package", "", $J55),DetailBudgetCategory_Aleph,$I55),IF(Budget_period="Annually",SUMIFS(INDIRECT(AQ$10),DetailBudgetWPs_Aleph,IF($J55 = "No Work Package", "", $J55),DetailBudgetCategory_Aleph,$I55),""))))) / AQ$6 * AQ$7, 0), 0)</f>
        <v>0</v>
      </c>
      <c r="AR55" s="166">
        <f t="array" ref="AR55">IFERROR(IF(ROW()-16&lt;NoRowsBudget, IF($J55="Profit Margin",SUM(AR$16:AR54)*ProfitMargin,IF($J55="VAT",SUM(AR$16:AR54)*VAT,IF(Budget_period="Monthly",SUMIFS(INDIRECT(AR$8),DetailBudgetWPs_Aleph,IF($J55 = "No Work Package", "", $J55),DetailBudgetCategory_Aleph,$I55),IF(Budget_period="Quarterly",SUMIFS(INDIRECT(AR$9),DetailBudgetWPs_Aleph,IF($J55 = "No Work Package", "", $J55),DetailBudgetCategory_Aleph,$I55),IF(Budget_period="Annually",SUMIFS(INDIRECT(AR$10),DetailBudgetWPs_Aleph,IF($J55 = "No Work Package", "", $J55),DetailBudgetCategory_Aleph,$I55),""))))) / AR$6 * AR$7, 0), 0)</f>
        <v>0</v>
      </c>
      <c r="AS55" s="166">
        <f t="array" ref="AS55">IFERROR(IF(ROW()-16&lt;NoRowsBudget, IF($J55="Profit Margin",SUM(AS$16:AS54)*ProfitMargin,IF($J55="VAT",SUM(AS$16:AS54)*VAT,IF(Budget_period="Monthly",SUMIFS(INDIRECT(AS$8),DetailBudgetWPs_Aleph,IF($J55 = "No Work Package", "", $J55),DetailBudgetCategory_Aleph,$I55),IF(Budget_period="Quarterly",SUMIFS(INDIRECT(AS$9),DetailBudgetWPs_Aleph,IF($J55 = "No Work Package", "", $J55),DetailBudgetCategory_Aleph,$I55),IF(Budget_period="Annually",SUMIFS(INDIRECT(AS$10),DetailBudgetWPs_Aleph,IF($J55 = "No Work Package", "", $J55),DetailBudgetCategory_Aleph,$I55),""))))) / AS$6 * AS$7, 0), 0)</f>
        <v>0</v>
      </c>
      <c r="AT55" s="166">
        <f t="array" ref="AT55">IFERROR(IF(ROW()-16&lt;NoRowsBudget, IF($J55="Profit Margin",SUM(AT$16:AT54)*ProfitMargin,IF($J55="VAT",SUM(AT$16:AT54)*VAT,IF(Budget_period="Monthly",SUMIFS(INDIRECT(AT$8),DetailBudgetWPs_Aleph,IF($J55 = "No Work Package", "", $J55),DetailBudgetCategory_Aleph,$I55),IF(Budget_period="Quarterly",SUMIFS(INDIRECT(AT$9),DetailBudgetWPs_Aleph,IF($J55 = "No Work Package", "", $J55),DetailBudgetCategory_Aleph,$I55),IF(Budget_period="Annually",SUMIFS(INDIRECT(AT$10),DetailBudgetWPs_Aleph,IF($J55 = "No Work Package", "", $J55),DetailBudgetCategory_Aleph,$I55),""))))) / AT$6 * AT$7, 0), 0)</f>
        <v>0</v>
      </c>
      <c r="AU55" s="166">
        <f t="array" ref="AU55">IFERROR(IF(ROW()-16&lt;NoRowsBudget, IF($J55="Profit Margin",SUM(AU$16:AU54)*ProfitMargin,IF($J55="VAT",SUM(AU$16:AU54)*VAT,IF(Budget_period="Monthly",SUMIFS(INDIRECT(AU$8),DetailBudgetWPs_Aleph,IF($J55 = "No Work Package", "", $J55),DetailBudgetCategory_Aleph,$I55),IF(Budget_period="Quarterly",SUMIFS(INDIRECT(AU$9),DetailBudgetWPs_Aleph,IF($J55 = "No Work Package", "", $J55),DetailBudgetCategory_Aleph,$I55),IF(Budget_period="Annually",SUMIFS(INDIRECT(AU$10),DetailBudgetWPs_Aleph,IF($J55 = "No Work Package", "", $J55),DetailBudgetCategory_Aleph,$I55),""))))) / AU$6 * AU$7, 0), 0)</f>
        <v>0</v>
      </c>
      <c r="AV55" s="166">
        <f t="array" ref="AV55">IFERROR(IF(ROW()-16&lt;NoRowsBudget, IF($J55="Profit Margin",SUM(AV$16:AV54)*ProfitMargin,IF($J55="VAT",SUM(AV$16:AV54)*VAT,IF(Budget_period="Monthly",SUMIFS(INDIRECT(AV$8),DetailBudgetWPs_Aleph,IF($J55 = "No Work Package", "", $J55),DetailBudgetCategory_Aleph,$I55),IF(Budget_period="Quarterly",SUMIFS(INDIRECT(AV$9),DetailBudgetWPs_Aleph,IF($J55 = "No Work Package", "", $J55),DetailBudgetCategory_Aleph,$I55),IF(Budget_period="Annually",SUMIFS(INDIRECT(AV$10),DetailBudgetWPs_Aleph,IF($J55 = "No Work Package", "", $J55),DetailBudgetCategory_Aleph,$I55),""))))) / AV$6 * AV$7, 0), 0)</f>
        <v>0</v>
      </c>
      <c r="AW55" s="166">
        <f t="array" ref="AW55">IFERROR(IF(ROW()-16&lt;NoRowsBudget, IF($J55="Profit Margin",SUM(AW$16:AW54)*ProfitMargin,IF($J55="VAT",SUM(AW$16:AW54)*VAT,IF(Budget_period="Monthly",SUMIFS(INDIRECT(AW$8),DetailBudgetWPs_Aleph,IF($J55 = "No Work Package", "", $J55),DetailBudgetCategory_Aleph,$I55),IF(Budget_period="Quarterly",SUMIFS(INDIRECT(AW$9),DetailBudgetWPs_Aleph,IF($J55 = "No Work Package", "", $J55),DetailBudgetCategory_Aleph,$I55),IF(Budget_period="Annually",SUMIFS(INDIRECT(AW$10),DetailBudgetWPs_Aleph,IF($J55 = "No Work Package", "", $J55),DetailBudgetCategory_Aleph,$I55),""))))) / AW$6 * AW$7, 0), 0)</f>
        <v>0</v>
      </c>
      <c r="AX55" s="166">
        <f t="array" ref="AX55">IFERROR(IF(ROW()-16&lt;NoRowsBudget, IF($J55="Profit Margin",SUM(AX$16:AX54)*ProfitMargin,IF($J55="VAT",SUM(AX$16:AX54)*VAT,IF(Budget_period="Monthly",SUMIFS(INDIRECT(AX$8),DetailBudgetWPs_Aleph,IF($J55 = "No Work Package", "", $J55),DetailBudgetCategory_Aleph,$I55),IF(Budget_period="Quarterly",SUMIFS(INDIRECT(AX$9),DetailBudgetWPs_Aleph,IF($J55 = "No Work Package", "", $J55),DetailBudgetCategory_Aleph,$I55),IF(Budget_period="Annually",SUMIFS(INDIRECT(AX$10),DetailBudgetWPs_Aleph,IF($J55 = "No Work Package", "", $J55),DetailBudgetCategory_Aleph,$I55),""))))) / AX$6 * AX$7, 0), 0)</f>
        <v>0</v>
      </c>
      <c r="AY55" s="166">
        <f t="array" ref="AY55">IFERROR(IF(ROW()-16&lt;NoRowsBudget, IF($J55="Profit Margin",SUM(AY$16:AY54)*ProfitMargin,IF($J55="VAT",SUM(AY$16:AY54)*VAT,IF(Budget_period="Monthly",SUMIFS(INDIRECT(AY$8),DetailBudgetWPs_Aleph,IF($J55 = "No Work Package", "", $J55),DetailBudgetCategory_Aleph,$I55),IF(Budget_period="Quarterly",SUMIFS(INDIRECT(AY$9),DetailBudgetWPs_Aleph,IF($J55 = "No Work Package", "", $J55),DetailBudgetCategory_Aleph,$I55),IF(Budget_period="Annually",SUMIFS(INDIRECT(AY$10),DetailBudgetWPs_Aleph,IF($J55 = "No Work Package", "", $J55),DetailBudgetCategory_Aleph,$I55),""))))) / AY$6 * AY$7, 0), 0)</f>
        <v>0</v>
      </c>
      <c r="AZ55" s="166">
        <f t="array" ref="AZ55">IFERROR(IF(ROW()-16&lt;NoRowsBudget, IF($J55="Profit Margin",SUM(AZ$16:AZ54)*ProfitMargin,IF($J55="VAT",SUM(AZ$16:AZ54)*VAT,IF(Budget_period="Monthly",SUMIFS(INDIRECT(AZ$8),DetailBudgetWPs_Aleph,IF($J55 = "No Work Package", "", $J55),DetailBudgetCategory_Aleph,$I55),IF(Budget_period="Quarterly",SUMIFS(INDIRECT(AZ$9),DetailBudgetWPs_Aleph,IF($J55 = "No Work Package", "", $J55),DetailBudgetCategory_Aleph,$I55),IF(Budget_period="Annually",SUMIFS(INDIRECT(AZ$10),DetailBudgetWPs_Aleph,IF($J55 = "No Work Package", "", $J55),DetailBudgetCategory_Aleph,$I55),""))))) / AZ$6 * AZ$7, 0), 0)</f>
        <v>0</v>
      </c>
      <c r="BA55" s="166">
        <f t="array" ref="BA55">IFERROR(IF(ROW()-16&lt;NoRowsBudget, IF($J55="Profit Margin",SUM(BA$16:BA54)*ProfitMargin,IF($J55="VAT",SUM(BA$16:BA54)*VAT,IF(Budget_period="Monthly",SUMIFS(INDIRECT(BA$8),DetailBudgetWPs_Aleph,IF($J55 = "No Work Package", "", $J55),DetailBudgetCategory_Aleph,$I55),IF(Budget_period="Quarterly",SUMIFS(INDIRECT(BA$9),DetailBudgetWPs_Aleph,IF($J55 = "No Work Package", "", $J55),DetailBudgetCategory_Aleph,$I55),IF(Budget_period="Annually",SUMIFS(INDIRECT(BA$10),DetailBudgetWPs_Aleph,IF($J55 = "No Work Package", "", $J55),DetailBudgetCategory_Aleph,$I55),""))))) / BA$6 * BA$7, 0), 0)</f>
        <v>0</v>
      </c>
      <c r="BB55" s="166">
        <f t="array" ref="BB55">IFERROR(IF(ROW()-16&lt;NoRowsBudget, IF($J55="Profit Margin",SUM(BB$16:BB54)*ProfitMargin,IF($J55="VAT",SUM(BB$16:BB54)*VAT,IF(Budget_period="Monthly",SUMIFS(INDIRECT(BB$8),DetailBudgetWPs_Aleph,IF($J55 = "No Work Package", "", $J55),DetailBudgetCategory_Aleph,$I55),IF(Budget_period="Quarterly",SUMIFS(INDIRECT(BB$9),DetailBudgetWPs_Aleph,IF($J55 = "No Work Package", "", $J55),DetailBudgetCategory_Aleph,$I55),IF(Budget_period="Annually",SUMIFS(INDIRECT(BB$10),DetailBudgetWPs_Aleph,IF($J55 = "No Work Package", "", $J55),DetailBudgetCategory_Aleph,$I55),""))))) / BB$6 * BB$7, 0), 0)</f>
        <v>0</v>
      </c>
      <c r="BC55" s="166">
        <f t="array" ref="BC55">IFERROR(IF(ROW()-16&lt;NoRowsBudget, IF($J55="Profit Margin",SUM(BC$16:BC54)*ProfitMargin,IF($J55="VAT",SUM(BC$16:BC54)*VAT,IF(Budget_period="Monthly",SUMIFS(INDIRECT(BC$8),DetailBudgetWPs_Aleph,IF($J55 = "No Work Package", "", $J55),DetailBudgetCategory_Aleph,$I55),IF(Budget_period="Quarterly",SUMIFS(INDIRECT(BC$9),DetailBudgetWPs_Aleph,IF($J55 = "No Work Package", "", $J55),DetailBudgetCategory_Aleph,$I55),IF(Budget_period="Annually",SUMIFS(INDIRECT(BC$10),DetailBudgetWPs_Aleph,IF($J55 = "No Work Package", "", $J55),DetailBudgetCategory_Aleph,$I55),""))))) / BC$6 * BC$7, 0), 0)</f>
        <v>0</v>
      </c>
      <c r="BD55" s="166">
        <f t="array" ref="BD55">IFERROR(IF(ROW()-16&lt;NoRowsBudget, IF($J55="Profit Margin",SUM(BD$16:BD54)*ProfitMargin,IF($J55="VAT",SUM(BD$16:BD54)*VAT,IF(Budget_period="Monthly",SUMIFS(INDIRECT(BD$8),DetailBudgetWPs_Aleph,IF($J55 = "No Work Package", "", $J55),DetailBudgetCategory_Aleph,$I55),IF(Budget_period="Quarterly",SUMIFS(INDIRECT(BD$9),DetailBudgetWPs_Aleph,IF($J55 = "No Work Package", "", $J55),DetailBudgetCategory_Aleph,$I55),IF(Budget_period="Annually",SUMIFS(INDIRECT(BD$10),DetailBudgetWPs_Aleph,IF($J55 = "No Work Package", "", $J55),DetailBudgetCategory_Aleph,$I55),""))))) / BD$6 * BD$7, 0), 0)</f>
        <v>0</v>
      </c>
      <c r="BE55" s="166">
        <f t="array" ref="BE55">IFERROR(IF(ROW()-16&lt;NoRowsBudget, IF($J55="Profit Margin",SUM(BE$16:BE54)*ProfitMargin,IF($J55="VAT",SUM(BE$16:BE54)*VAT,IF(Budget_period="Monthly",SUMIFS(INDIRECT(BE$8),DetailBudgetWPs_Aleph,IF($J55 = "No Work Package", "", $J55),DetailBudgetCategory_Aleph,$I55),IF(Budget_period="Quarterly",SUMIFS(INDIRECT(BE$9),DetailBudgetWPs_Aleph,IF($J55 = "No Work Package", "", $J55),DetailBudgetCategory_Aleph,$I55),IF(Budget_period="Annually",SUMIFS(INDIRECT(BE$10),DetailBudgetWPs_Aleph,IF($J55 = "No Work Package", "", $J55),DetailBudgetCategory_Aleph,$I55),""))))) / BE$6 * BE$7, 0), 0)</f>
        <v>0</v>
      </c>
      <c r="BF55" s="166">
        <f t="array" ref="BF55">IFERROR(IF(ROW()-16&lt;NoRowsBudget, IF($J55="Profit Margin",SUM(BF$16:BF54)*ProfitMargin,IF($J55="VAT",SUM(BF$16:BF54)*VAT,IF(Budget_period="Monthly",SUMIFS(INDIRECT(BF$8),DetailBudgetWPs_Aleph,IF($J55 = "No Work Package", "", $J55),DetailBudgetCategory_Aleph,$I55),IF(Budget_period="Quarterly",SUMIFS(INDIRECT(BF$9),DetailBudgetWPs_Aleph,IF($J55 = "No Work Package", "", $J55),DetailBudgetCategory_Aleph,$I55),IF(Budget_period="Annually",SUMIFS(INDIRECT(BF$10),DetailBudgetWPs_Aleph,IF($J55 = "No Work Package", "", $J55),DetailBudgetCategory_Aleph,$I55),""))))) / BF$6 * BF$7, 0), 0)</f>
        <v>0</v>
      </c>
      <c r="BG55" s="166">
        <f t="array" ref="BG55">IFERROR(IF(ROW()-16&lt;NoRowsBudget, IF($J55="Profit Margin",SUM(BG$16:BG54)*ProfitMargin,IF($J55="VAT",SUM(BG$16:BG54)*VAT,IF(Budget_period="Monthly",SUMIFS(INDIRECT(BG$8),DetailBudgetWPs_Aleph,IF($J55 = "No Work Package", "", $J55),DetailBudgetCategory_Aleph,$I55),IF(Budget_period="Quarterly",SUMIFS(INDIRECT(BG$9),DetailBudgetWPs_Aleph,IF($J55 = "No Work Package", "", $J55),DetailBudgetCategory_Aleph,$I55),IF(Budget_period="Annually",SUMIFS(INDIRECT(BG$10),DetailBudgetWPs_Aleph,IF($J55 = "No Work Package", "", $J55),DetailBudgetCategory_Aleph,$I55),""))))) / BG$6 * BG$7, 0), 0)</f>
        <v>0</v>
      </c>
      <c r="BH55" s="166">
        <f t="array" ref="BH55">IFERROR(IF(ROW()-16&lt;NoRowsBudget, IF($J55="Profit Margin",SUM(BH$16:BH54)*ProfitMargin,IF($J55="VAT",SUM(BH$16:BH54)*VAT,IF(Budget_period="Monthly",SUMIFS(INDIRECT(BH$8),DetailBudgetWPs_Aleph,IF($J55 = "No Work Package", "", $J55),DetailBudgetCategory_Aleph,$I55),IF(Budget_period="Quarterly",SUMIFS(INDIRECT(BH$9),DetailBudgetWPs_Aleph,IF($J55 = "No Work Package", "", $J55),DetailBudgetCategory_Aleph,$I55),IF(Budget_period="Annually",SUMIFS(INDIRECT(BH$10),DetailBudgetWPs_Aleph,IF($J55 = "No Work Package", "", $J55),DetailBudgetCategory_Aleph,$I55),""))))) / BH$6 * BH$7, 0), 0)</f>
        <v>0</v>
      </c>
      <c r="BI55" s="166">
        <f t="array" ref="BI55">IFERROR(IF(ROW()-16&lt;NoRowsBudget, IF($J55="Profit Margin",SUM(BI$16:BI54)*ProfitMargin,IF($J55="VAT",SUM(BI$16:BI54)*VAT,IF(Budget_period="Monthly",SUMIFS(INDIRECT(BI$8),DetailBudgetWPs_Aleph,IF($J55 = "No Work Package", "", $J55),DetailBudgetCategory_Aleph,$I55),IF(Budget_period="Quarterly",SUMIFS(INDIRECT(BI$9),DetailBudgetWPs_Aleph,IF($J55 = "No Work Package", "", $J55),DetailBudgetCategory_Aleph,$I55),IF(Budget_period="Annually",SUMIFS(INDIRECT(BI$10),DetailBudgetWPs_Aleph,IF($J55 = "No Work Package", "", $J55),DetailBudgetCategory_Aleph,$I55),""))))) / BI$6 * BI$7, 0), 0)</f>
        <v>0</v>
      </c>
      <c r="BJ55" s="166">
        <f t="array" ref="BJ55">IFERROR(IF(ROW()-16&lt;NoRowsBudget, IF($J55="Profit Margin",SUM(BJ$16:BJ54)*ProfitMargin,IF($J55="VAT",SUM(BJ$16:BJ54)*VAT,IF(Budget_period="Monthly",SUMIFS(INDIRECT(BJ$8),DetailBudgetWPs_Aleph,IF($J55 = "No Work Package", "", $J55),DetailBudgetCategory_Aleph,$I55),IF(Budget_period="Quarterly",SUMIFS(INDIRECT(BJ$9),DetailBudgetWPs_Aleph,IF($J55 = "No Work Package", "", $J55),DetailBudgetCategory_Aleph,$I55),IF(Budget_period="Annually",SUMIFS(INDIRECT(BJ$10),DetailBudgetWPs_Aleph,IF($J55 = "No Work Package", "", $J55),DetailBudgetCategory_Aleph,$I55),""))))) / BJ$6 * BJ$7, 0), 0)</f>
        <v>0</v>
      </c>
      <c r="BK55" s="166">
        <f t="array" ref="BK55">IFERROR(IF(ROW()-16&lt;NoRowsBudget, IF($J55="Profit Margin",SUM(BK$16:BK54)*ProfitMargin,IF($J55="VAT",SUM(BK$16:BK54)*VAT,IF(Budget_period="Monthly",SUMIFS(INDIRECT(BK$8),DetailBudgetWPs_Aleph,IF($J55 = "No Work Package", "", $J55),DetailBudgetCategory_Aleph,$I55),IF(Budget_period="Quarterly",SUMIFS(INDIRECT(BK$9),DetailBudgetWPs_Aleph,IF($J55 = "No Work Package", "", $J55),DetailBudgetCategory_Aleph,$I55),IF(Budget_period="Annually",SUMIFS(INDIRECT(BK$10),DetailBudgetWPs_Aleph,IF($J55 = "No Work Package", "", $J55),DetailBudgetCategory_Aleph,$I55),""))))) / BK$6 * BK$7, 0), 0)</f>
        <v>0</v>
      </c>
      <c r="BL55" s="166">
        <f t="array" ref="BL55">IFERROR(IF(ROW()-16&lt;NoRowsBudget, IF($J55="Profit Margin",SUM(BL$16:BL54)*ProfitMargin,IF($J55="VAT",SUM(BL$16:BL54)*VAT,IF(Budget_period="Monthly",SUMIFS(INDIRECT(BL$8),DetailBudgetWPs_Aleph,IF($J55 = "No Work Package", "", $J55),DetailBudgetCategory_Aleph,$I55),IF(Budget_period="Quarterly",SUMIFS(INDIRECT(BL$9),DetailBudgetWPs_Aleph,IF($J55 = "No Work Package", "", $J55),DetailBudgetCategory_Aleph,$I55),IF(Budget_period="Annually",SUMIFS(INDIRECT(BL$10),DetailBudgetWPs_Aleph,IF($J55 = "No Work Package", "", $J55),DetailBudgetCategory_Aleph,$I55),""))))) / BL$6 * BL$7, 0), 0)</f>
        <v>0</v>
      </c>
      <c r="BM55" s="166">
        <f t="array" ref="BM55">IFERROR(IF(ROW()-16&lt;NoRowsBudget, IF($J55="Profit Margin",SUM(BM$16:BM54)*ProfitMargin,IF($J55="VAT",SUM(BM$16:BM54)*VAT,IF(Budget_period="Monthly",SUMIFS(INDIRECT(BM$8),DetailBudgetWPs_Aleph,IF($J55 = "No Work Package", "", $J55),DetailBudgetCategory_Aleph,$I55),IF(Budget_period="Quarterly",SUMIFS(INDIRECT(BM$9),DetailBudgetWPs_Aleph,IF($J55 = "No Work Package", "", $J55),DetailBudgetCategory_Aleph,$I55),IF(Budget_period="Annually",SUMIFS(INDIRECT(BM$10),DetailBudgetWPs_Aleph,IF($J55 = "No Work Package", "", $J55),DetailBudgetCategory_Aleph,$I55),""))))) / BM$6 * BM$7, 0), 0)</f>
        <v>0</v>
      </c>
      <c r="BN55" s="166">
        <f t="array" ref="BN55">IFERROR(IF(ROW()-16&lt;NoRowsBudget, IF($J55="Profit Margin",SUM(BN$16:BN54)*ProfitMargin,IF($J55="VAT",SUM(BN$16:BN54)*VAT,IF(Budget_period="Monthly",SUMIFS(INDIRECT(BN$8),DetailBudgetWPs_Aleph,IF($J55 = "No Work Package", "", $J55),DetailBudgetCategory_Aleph,$I55),IF(Budget_period="Quarterly",SUMIFS(INDIRECT(BN$9),DetailBudgetWPs_Aleph,IF($J55 = "No Work Package", "", $J55),DetailBudgetCategory_Aleph,$I55),IF(Budget_period="Annually",SUMIFS(INDIRECT(BN$10),DetailBudgetWPs_Aleph,IF($J55 = "No Work Package", "", $J55),DetailBudgetCategory_Aleph,$I55),""))))) / BN$6 * BN$7, 0), 0)</f>
        <v>0</v>
      </c>
      <c r="BO55" s="166">
        <f t="array" ref="BO55">IFERROR(IF(ROW()-16&lt;NoRowsBudget, IF($J55="Profit Margin",SUM(BO$16:BO54)*ProfitMargin,IF($J55="VAT",SUM(BO$16:BO54)*VAT,IF(Budget_period="Monthly",SUMIFS(INDIRECT(BO$8),DetailBudgetWPs_Aleph,IF($J55 = "No Work Package", "", $J55),DetailBudgetCategory_Aleph,$I55),IF(Budget_period="Quarterly",SUMIFS(INDIRECT(BO$9),DetailBudgetWPs_Aleph,IF($J55 = "No Work Package", "", $J55),DetailBudgetCategory_Aleph,$I55),IF(Budget_period="Annually",SUMIFS(INDIRECT(BO$10),DetailBudgetWPs_Aleph,IF($J55 = "No Work Package", "", $J55),DetailBudgetCategory_Aleph,$I55),""))))) / BO$6 * BO$7, 0), 0)</f>
        <v>0</v>
      </c>
      <c r="BP55" s="166">
        <f t="array" ref="BP55">IFERROR(IF(ROW()-16&lt;NoRowsBudget, IF($J55="Profit Margin",SUM(BP$16:BP54)*ProfitMargin,IF($J55="VAT",SUM(BP$16:BP54)*VAT,IF(Budget_period="Monthly",SUMIFS(INDIRECT(BP$8),DetailBudgetWPs_Aleph,IF($J55 = "No Work Package", "", $J55),DetailBudgetCategory_Aleph,$I55),IF(Budget_period="Quarterly",SUMIFS(INDIRECT(BP$9),DetailBudgetWPs_Aleph,IF($J55 = "No Work Package", "", $J55),DetailBudgetCategory_Aleph,$I55),IF(Budget_period="Annually",SUMIFS(INDIRECT(BP$10),DetailBudgetWPs_Aleph,IF($J55 = "No Work Package", "", $J55),DetailBudgetCategory_Aleph,$I55),""))))) / BP$6 * BP$7, 0), 0)</f>
        <v>0</v>
      </c>
      <c r="BQ55" s="166">
        <f t="array" ref="BQ55">IFERROR(IF(ROW()-16&lt;NoRowsBudget, IF($J55="Profit Margin",SUM(BQ$16:BQ54)*ProfitMargin,IF($J55="VAT",SUM(BQ$16:BQ54)*VAT,IF(Budget_period="Monthly",SUMIFS(INDIRECT(BQ$8),DetailBudgetWPs_Aleph,IF($J55 = "No Work Package", "", $J55),DetailBudgetCategory_Aleph,$I55),IF(Budget_period="Quarterly",SUMIFS(INDIRECT(BQ$9),DetailBudgetWPs_Aleph,IF($J55 = "No Work Package", "", $J55),DetailBudgetCategory_Aleph,$I55),IF(Budget_period="Annually",SUMIFS(INDIRECT(BQ$10),DetailBudgetWPs_Aleph,IF($J55 = "No Work Package", "", $J55),DetailBudgetCategory_Aleph,$I55),""))))) / BQ$6 * BQ$7, 0), 0)</f>
        <v>0</v>
      </c>
      <c r="BR55" s="166">
        <f t="array" ref="BR55">IFERROR(IF(ROW()-16&lt;NoRowsBudget, IF($J55="Profit Margin",SUM(BR$16:BR54)*ProfitMargin,IF($J55="VAT",SUM(BR$16:BR54)*VAT,IF(Budget_period="Monthly",SUMIFS(INDIRECT(BR$8),DetailBudgetWPs_Aleph,IF($J55 = "No Work Package", "", $J55),DetailBudgetCategory_Aleph,$I55),IF(Budget_period="Quarterly",SUMIFS(INDIRECT(BR$9),DetailBudgetWPs_Aleph,IF($J55 = "No Work Package", "", $J55),DetailBudgetCategory_Aleph,$I55),IF(Budget_period="Annually",SUMIFS(INDIRECT(BR$10),DetailBudgetWPs_Aleph,IF($J55 = "No Work Package", "", $J55),DetailBudgetCategory_Aleph,$I55),""))))) / BR$6 * BR$7, 0), 0)</f>
        <v>0</v>
      </c>
      <c r="BS55" s="166">
        <f t="array" ref="BS55">IFERROR(IF(ROW()-16&lt;NoRowsBudget, IF($J55="Profit Margin",SUM(BS$16:BS54)*ProfitMargin,IF($J55="VAT",SUM(BS$16:BS54)*VAT,IF(Budget_period="Monthly",SUMIFS(INDIRECT(BS$8),DetailBudgetWPs_Aleph,IF($J55 = "No Work Package", "", $J55),DetailBudgetCategory_Aleph,$I55),IF(Budget_period="Quarterly",SUMIFS(INDIRECT(BS$9),DetailBudgetWPs_Aleph,IF($J55 = "No Work Package", "", $J55),DetailBudgetCategory_Aleph,$I55),IF(Budget_period="Annually",SUMIFS(INDIRECT(BS$10),DetailBudgetWPs_Aleph,IF($J55 = "No Work Package", "", $J55),DetailBudgetCategory_Aleph,$I55),""))))) / BS$6 * BS$7, 0), 0)</f>
        <v>0</v>
      </c>
    </row>
    <row r="56" ht="15.75" customHeight="1">
      <c r="A56" s="114"/>
      <c r="B56" s="15" t="str">
        <f>IF(ROW()-16&lt;NoRowsBudget,OrgName,"")</f>
        <v/>
      </c>
      <c r="C56" s="15" t="str">
        <f>IF(ROW()-16&lt;NoRowsBudget,ProjectName,"")</f>
        <v/>
      </c>
      <c r="D56" s="15" t="str">
        <f>IF(ROW()-16&lt;NoRowsBudget,ProjectRef,"")</f>
        <v/>
      </c>
      <c r="E56" s="15" t="str">
        <f>IF(ROW()-16&lt;NoRowsBudget,ApplicationID,"")</f>
        <v/>
      </c>
      <c r="F56" s="15" t="str">
        <f>IF(ROW()-16&lt;NoRowsBudget,Version,"")</f>
        <v/>
      </c>
      <c r="G56" s="164" t="str">
        <f>IF(ROW()-16&lt;NoRowsBudget,StartDate,"")</f>
        <v/>
      </c>
      <c r="H56" s="164" t="str">
        <f>IF(ROW()-16&lt;NoRowsBudget,EndDate,"")</f>
        <v/>
      </c>
      <c r="I56" s="15" t="str">
        <f t="array" ref="I56">IF(ROW()-16&lt;(NoRowsBudget-3),INDEX(CostCategories,CEILING((ROW()-15)/NoWPs,1)),IF(ROW()-16=NoRowsBudget-3,"Overheads",IF(ROW()-16=NoRowsBudget-2,"Profit Margin",IF(ROW()-16=NoRowsBudget-1,"VAT",""))))</f>
        <v/>
      </c>
      <c r="J56" s="15" t="str">
        <f t="array" ref="J56">IF(ROW()-16&lt;NoRowsBudget-3,INDEX(WPUnique,,MOD(ROW()-16,NoWPs)+1),IF(ROW()-16=NoRowsBudget-3,"Overheads",IF(ROW()-16=NoRowsBudget-2,"Profit Margin",IF(ROW()-16=NoRowsBudget-1,"VAT",""))))</f>
        <v/>
      </c>
      <c r="K56" s="172" t="str">
        <f>IFERROR(IF(OR($J56="Indirect Cost",$J56="VAT",$J56="Profit Margin"),"",VLOOKUP(J56,'1. Basic Info'!$B$40:$C$52,2,FALSE)),BudgetExport!J56)</f>
        <v/>
      </c>
      <c r="L56" s="166">
        <f t="array" ref="L56">IFERROR(IF(ROW()-16&lt;NoRowsBudget, IF($J56="Profit Margin",SUM(L$16:L55)*ProfitMargin,IF($J56="VAT",SUM(L$16:L55)*VAT,IF(Budget_period="Monthly",SUMIFS(INDIRECT(L$8),DetailBudgetWPs_Aleph,IF($J56 = "No Work Package", "", $J56),DetailBudgetCategory_Aleph,$I56),IF(Budget_period="Quarterly",SUMIFS(INDIRECT(L$9),DetailBudgetWPs_Aleph,IF($J56 = "No Work Package", "", $J56),DetailBudgetCategory_Aleph,$I56),IF(Budget_period="Annually",SUMIFS(INDIRECT(L$10),DetailBudgetWPs_Aleph,IF($J56 = "No Work Package", "", $J56),DetailBudgetCategory_Aleph,$I56),""))))) / L$6 * L$7, 0), 0)</f>
        <v>0</v>
      </c>
      <c r="M56" s="166">
        <f t="array" ref="M56">IFERROR(IF(ROW()-16&lt;NoRowsBudget, IF($J56="Profit Margin",SUM(M$16:M55)*ProfitMargin,IF($J56="VAT",SUM(M$16:M55)*VAT,IF(Budget_period="Monthly",SUMIFS(INDIRECT(M$8),DetailBudgetWPs_Aleph,IF($J56 = "No Work Package", "", $J56),DetailBudgetCategory_Aleph,$I56),IF(Budget_period="Quarterly",SUMIFS(INDIRECT(M$9),DetailBudgetWPs_Aleph,IF($J56 = "No Work Package", "", $J56),DetailBudgetCategory_Aleph,$I56),IF(Budget_period="Annually",SUMIFS(INDIRECT(M$10),DetailBudgetWPs_Aleph,IF($J56 = "No Work Package", "", $J56),DetailBudgetCategory_Aleph,$I56),""))))) / M$6 * M$7, 0), 0)</f>
        <v>0</v>
      </c>
      <c r="N56" s="166">
        <f t="array" ref="N56">IFERROR(IF(ROW()-16&lt;NoRowsBudget, IF($J56="Profit Margin",SUM(N$16:N55)*ProfitMargin,IF($J56="VAT",SUM(N$16:N55)*VAT,IF(Budget_period="Monthly",SUMIFS(INDIRECT(N$8),DetailBudgetWPs_Aleph,IF($J56 = "No Work Package", "", $J56),DetailBudgetCategory_Aleph,$I56),IF(Budget_period="Quarterly",SUMIFS(INDIRECT(N$9),DetailBudgetWPs_Aleph,IF($J56 = "No Work Package", "", $J56),DetailBudgetCategory_Aleph,$I56),IF(Budget_period="Annually",SUMIFS(INDIRECT(N$10),DetailBudgetWPs_Aleph,IF($J56 = "No Work Package", "", $J56),DetailBudgetCategory_Aleph,$I56),""))))) / N$6 * N$7, 0), 0)</f>
        <v>0</v>
      </c>
      <c r="O56" s="166">
        <f t="array" ref="O56">IFERROR(IF(ROW()-16&lt;NoRowsBudget, IF($J56="Profit Margin",SUM(O$16:O55)*ProfitMargin,IF($J56="VAT",SUM(O$16:O55)*VAT,IF(Budget_period="Monthly",SUMIFS(INDIRECT(O$8),DetailBudgetWPs_Aleph,IF($J56 = "No Work Package", "", $J56),DetailBudgetCategory_Aleph,$I56),IF(Budget_period="Quarterly",SUMIFS(INDIRECT(O$9),DetailBudgetWPs_Aleph,IF($J56 = "No Work Package", "", $J56),DetailBudgetCategory_Aleph,$I56),IF(Budget_period="Annually",SUMIFS(INDIRECT(O$10),DetailBudgetWPs_Aleph,IF($J56 = "No Work Package", "", $J56),DetailBudgetCategory_Aleph,$I56),""))))) / O$6 * O$7, 0), 0)</f>
        <v>0</v>
      </c>
      <c r="P56" s="166">
        <f t="array" ref="P56">IFERROR(IF(ROW()-16&lt;NoRowsBudget, IF($J56="Profit Margin",SUM(P$16:P55)*ProfitMargin,IF($J56="VAT",SUM(P$16:P55)*VAT,IF(Budget_period="Monthly",SUMIFS(INDIRECT(P$8),DetailBudgetWPs_Aleph,IF($J56 = "No Work Package", "", $J56),DetailBudgetCategory_Aleph,$I56),IF(Budget_period="Quarterly",SUMIFS(INDIRECT(P$9),DetailBudgetWPs_Aleph,IF($J56 = "No Work Package", "", $J56),DetailBudgetCategory_Aleph,$I56),IF(Budget_period="Annually",SUMIFS(INDIRECT(P$10),DetailBudgetWPs_Aleph,IF($J56 = "No Work Package", "", $J56),DetailBudgetCategory_Aleph,$I56),""))))) / P$6 * P$7, 0), 0)</f>
        <v>0</v>
      </c>
      <c r="Q56" s="166">
        <f t="array" ref="Q56">IFERROR(IF(ROW()-16&lt;NoRowsBudget, IF($J56="Profit Margin",SUM(Q$16:Q55)*ProfitMargin,IF($J56="VAT",SUM(Q$16:Q55)*VAT,IF(Budget_period="Monthly",SUMIFS(INDIRECT(Q$8),DetailBudgetWPs_Aleph,IF($J56 = "No Work Package", "", $J56),DetailBudgetCategory_Aleph,$I56),IF(Budget_period="Quarterly",SUMIFS(INDIRECT(Q$9),DetailBudgetWPs_Aleph,IF($J56 = "No Work Package", "", $J56),DetailBudgetCategory_Aleph,$I56),IF(Budget_period="Annually",SUMIFS(INDIRECT(Q$10),DetailBudgetWPs_Aleph,IF($J56 = "No Work Package", "", $J56),DetailBudgetCategory_Aleph,$I56),""))))) / Q$6 * Q$7, 0), 0)</f>
        <v>0</v>
      </c>
      <c r="R56" s="166">
        <f t="array" ref="R56">IFERROR(IF(ROW()-16&lt;NoRowsBudget, IF($J56="Profit Margin",SUM(R$16:R55)*ProfitMargin,IF($J56="VAT",SUM(R$16:R55)*VAT,IF(Budget_period="Monthly",SUMIFS(INDIRECT(R$8),DetailBudgetWPs_Aleph,IF($J56 = "No Work Package", "", $J56),DetailBudgetCategory_Aleph,$I56),IF(Budget_period="Quarterly",SUMIFS(INDIRECT(R$9),DetailBudgetWPs_Aleph,IF($J56 = "No Work Package", "", $J56),DetailBudgetCategory_Aleph,$I56),IF(Budget_period="Annually",SUMIFS(INDIRECT(R$10),DetailBudgetWPs_Aleph,IF($J56 = "No Work Package", "", $J56),DetailBudgetCategory_Aleph,$I56),""))))) / R$6 * R$7, 0), 0)</f>
        <v>0</v>
      </c>
      <c r="S56" s="166">
        <f t="array" ref="S56">IFERROR(IF(ROW()-16&lt;NoRowsBudget, IF($J56="Profit Margin",SUM(S$16:S55)*ProfitMargin,IF($J56="VAT",SUM(S$16:S55)*VAT,IF(Budget_period="Monthly",SUMIFS(INDIRECT(S$8),DetailBudgetWPs_Aleph,IF($J56 = "No Work Package", "", $J56),DetailBudgetCategory_Aleph,$I56),IF(Budget_period="Quarterly",SUMIFS(INDIRECT(S$9),DetailBudgetWPs_Aleph,IF($J56 = "No Work Package", "", $J56),DetailBudgetCategory_Aleph,$I56),IF(Budget_period="Annually",SUMIFS(INDIRECT(S$10),DetailBudgetWPs_Aleph,IF($J56 = "No Work Package", "", $J56),DetailBudgetCategory_Aleph,$I56),""))))) / S$6 * S$7, 0), 0)</f>
        <v>0</v>
      </c>
      <c r="T56" s="166">
        <f t="array" ref="T56">IFERROR(IF(ROW()-16&lt;NoRowsBudget, IF($J56="Profit Margin",SUM(T$16:T55)*ProfitMargin,IF($J56="VAT",SUM(T$16:T55)*VAT,IF(Budget_period="Monthly",SUMIFS(INDIRECT(T$8),DetailBudgetWPs_Aleph,IF($J56 = "No Work Package", "", $J56),DetailBudgetCategory_Aleph,$I56),IF(Budget_period="Quarterly",SUMIFS(INDIRECT(T$9),DetailBudgetWPs_Aleph,IF($J56 = "No Work Package", "", $J56),DetailBudgetCategory_Aleph,$I56),IF(Budget_period="Annually",SUMIFS(INDIRECT(T$10),DetailBudgetWPs_Aleph,IF($J56 = "No Work Package", "", $J56),DetailBudgetCategory_Aleph,$I56),""))))) / T$6 * T$7, 0), 0)</f>
        <v>0</v>
      </c>
      <c r="U56" s="166">
        <f t="array" ref="U56">IFERROR(IF(ROW()-16&lt;NoRowsBudget, IF($J56="Profit Margin",SUM(U$16:U55)*ProfitMargin,IF($J56="VAT",SUM(U$16:U55)*VAT,IF(Budget_period="Monthly",SUMIFS(INDIRECT(U$8),DetailBudgetWPs_Aleph,IF($J56 = "No Work Package", "", $J56),DetailBudgetCategory_Aleph,$I56),IF(Budget_period="Quarterly",SUMIFS(INDIRECT(U$9),DetailBudgetWPs_Aleph,IF($J56 = "No Work Package", "", $J56),DetailBudgetCategory_Aleph,$I56),IF(Budget_period="Annually",SUMIFS(INDIRECT(U$10),DetailBudgetWPs_Aleph,IF($J56 = "No Work Package", "", $J56),DetailBudgetCategory_Aleph,$I56),""))))) / U$6 * U$7, 0), 0)</f>
        <v>0</v>
      </c>
      <c r="V56" s="166">
        <f t="array" ref="V56">IFERROR(IF(ROW()-16&lt;NoRowsBudget, IF($J56="Profit Margin",SUM(V$16:V55)*ProfitMargin,IF($J56="VAT",SUM(V$16:V55)*VAT,IF(Budget_period="Monthly",SUMIFS(INDIRECT(V$8),DetailBudgetWPs_Aleph,IF($J56 = "No Work Package", "", $J56),DetailBudgetCategory_Aleph,$I56),IF(Budget_period="Quarterly",SUMIFS(INDIRECT(V$9),DetailBudgetWPs_Aleph,IF($J56 = "No Work Package", "", $J56),DetailBudgetCategory_Aleph,$I56),IF(Budget_period="Annually",SUMIFS(INDIRECT(V$10),DetailBudgetWPs_Aleph,IF($J56 = "No Work Package", "", $J56),DetailBudgetCategory_Aleph,$I56),""))))) / V$6 * V$7, 0), 0)</f>
        <v>0</v>
      </c>
      <c r="W56" s="166">
        <f t="array" ref="W56">IFERROR(IF(ROW()-16&lt;NoRowsBudget, IF($J56="Profit Margin",SUM(W$16:W55)*ProfitMargin,IF($J56="VAT",SUM(W$16:W55)*VAT,IF(Budget_period="Monthly",SUMIFS(INDIRECT(W$8),DetailBudgetWPs_Aleph,IF($J56 = "No Work Package", "", $J56),DetailBudgetCategory_Aleph,$I56),IF(Budget_period="Quarterly",SUMIFS(INDIRECT(W$9),DetailBudgetWPs_Aleph,IF($J56 = "No Work Package", "", $J56),DetailBudgetCategory_Aleph,$I56),IF(Budget_period="Annually",SUMIFS(INDIRECT(W$10),DetailBudgetWPs_Aleph,IF($J56 = "No Work Package", "", $J56),DetailBudgetCategory_Aleph,$I56),""))))) / W$6 * W$7, 0), 0)</f>
        <v>0</v>
      </c>
      <c r="X56" s="166">
        <f t="array" ref="X56">IFERROR(IF(ROW()-16&lt;NoRowsBudget, IF($J56="Profit Margin",SUM(X$16:X55)*ProfitMargin,IF($J56="VAT",SUM(X$16:X55)*VAT,IF(Budget_period="Monthly",SUMIFS(INDIRECT(X$8),DetailBudgetWPs_Aleph,IF($J56 = "No Work Package", "", $J56),DetailBudgetCategory_Aleph,$I56),IF(Budget_period="Quarterly",SUMIFS(INDIRECT(X$9),DetailBudgetWPs_Aleph,IF($J56 = "No Work Package", "", $J56),DetailBudgetCategory_Aleph,$I56),IF(Budget_period="Annually",SUMIFS(INDIRECT(X$10),DetailBudgetWPs_Aleph,IF($J56 = "No Work Package", "", $J56),DetailBudgetCategory_Aleph,$I56),""))))) / X$6 * X$7, 0), 0)</f>
        <v>0</v>
      </c>
      <c r="Y56" s="166">
        <f t="array" ref="Y56">IFERROR(IF(ROW()-16&lt;NoRowsBudget, IF($J56="Profit Margin",SUM(Y$16:Y55)*ProfitMargin,IF($J56="VAT",SUM(Y$16:Y55)*VAT,IF(Budget_period="Monthly",SUMIFS(INDIRECT(Y$8),DetailBudgetWPs_Aleph,IF($J56 = "No Work Package", "", $J56),DetailBudgetCategory_Aleph,$I56),IF(Budget_period="Quarterly",SUMIFS(INDIRECT(Y$9),DetailBudgetWPs_Aleph,IF($J56 = "No Work Package", "", $J56),DetailBudgetCategory_Aleph,$I56),IF(Budget_period="Annually",SUMIFS(INDIRECT(Y$10),DetailBudgetWPs_Aleph,IF($J56 = "No Work Package", "", $J56),DetailBudgetCategory_Aleph,$I56),""))))) / Y$6 * Y$7, 0), 0)</f>
        <v>0</v>
      </c>
      <c r="Z56" s="166">
        <f t="array" ref="Z56">IFERROR(IF(ROW()-16&lt;NoRowsBudget, IF($J56="Profit Margin",SUM(Z$16:Z55)*ProfitMargin,IF($J56="VAT",SUM(Z$16:Z55)*VAT,IF(Budget_period="Monthly",SUMIFS(INDIRECT(Z$8),DetailBudgetWPs_Aleph,IF($J56 = "No Work Package", "", $J56),DetailBudgetCategory_Aleph,$I56),IF(Budget_period="Quarterly",SUMIFS(INDIRECT(Z$9),DetailBudgetWPs_Aleph,IF($J56 = "No Work Package", "", $J56),DetailBudgetCategory_Aleph,$I56),IF(Budget_period="Annually",SUMIFS(INDIRECT(Z$10),DetailBudgetWPs_Aleph,IF($J56 = "No Work Package", "", $J56),DetailBudgetCategory_Aleph,$I56),""))))) / Z$6 * Z$7, 0), 0)</f>
        <v>0</v>
      </c>
      <c r="AA56" s="166">
        <f t="array" ref="AA56">IFERROR(IF(ROW()-16&lt;NoRowsBudget, IF($J56="Profit Margin",SUM(AA$16:AA55)*ProfitMargin,IF($J56="VAT",SUM(AA$16:AA55)*VAT,IF(Budget_period="Monthly",SUMIFS(INDIRECT(AA$8),DetailBudgetWPs_Aleph,IF($J56 = "No Work Package", "", $J56),DetailBudgetCategory_Aleph,$I56),IF(Budget_period="Quarterly",SUMIFS(INDIRECT(AA$9),DetailBudgetWPs_Aleph,IF($J56 = "No Work Package", "", $J56),DetailBudgetCategory_Aleph,$I56),IF(Budget_period="Annually",SUMIFS(INDIRECT(AA$10),DetailBudgetWPs_Aleph,IF($J56 = "No Work Package", "", $J56),DetailBudgetCategory_Aleph,$I56),""))))) / AA$6 * AA$7, 0), 0)</f>
        <v>0</v>
      </c>
      <c r="AB56" s="166">
        <f t="array" ref="AB56">IFERROR(IF(ROW()-16&lt;NoRowsBudget, IF($J56="Profit Margin",SUM(AB$16:AB55)*ProfitMargin,IF($J56="VAT",SUM(AB$16:AB55)*VAT,IF(Budget_period="Monthly",SUMIFS(INDIRECT(AB$8),DetailBudgetWPs_Aleph,IF($J56 = "No Work Package", "", $J56),DetailBudgetCategory_Aleph,$I56),IF(Budget_period="Quarterly",SUMIFS(INDIRECT(AB$9),DetailBudgetWPs_Aleph,IF($J56 = "No Work Package", "", $J56),DetailBudgetCategory_Aleph,$I56),IF(Budget_period="Annually",SUMIFS(INDIRECT(AB$10),DetailBudgetWPs_Aleph,IF($J56 = "No Work Package", "", $J56),DetailBudgetCategory_Aleph,$I56),""))))) / AB$6 * AB$7, 0), 0)</f>
        <v>0</v>
      </c>
      <c r="AC56" s="166">
        <f t="array" ref="AC56">IFERROR(IF(ROW()-16&lt;NoRowsBudget, IF($J56="Profit Margin",SUM(AC$16:AC55)*ProfitMargin,IF($J56="VAT",SUM(AC$16:AC55)*VAT,IF(Budget_period="Monthly",SUMIFS(INDIRECT(AC$8),DetailBudgetWPs_Aleph,IF($J56 = "No Work Package", "", $J56),DetailBudgetCategory_Aleph,$I56),IF(Budget_period="Quarterly",SUMIFS(INDIRECT(AC$9),DetailBudgetWPs_Aleph,IF($J56 = "No Work Package", "", $J56),DetailBudgetCategory_Aleph,$I56),IF(Budget_period="Annually",SUMIFS(INDIRECT(AC$10),DetailBudgetWPs_Aleph,IF($J56 = "No Work Package", "", $J56),DetailBudgetCategory_Aleph,$I56),""))))) / AC$6 * AC$7, 0), 0)</f>
        <v>0</v>
      </c>
      <c r="AD56" s="166">
        <f t="array" ref="AD56">IFERROR(IF(ROW()-16&lt;NoRowsBudget, IF($J56="Profit Margin",SUM(AD$16:AD55)*ProfitMargin,IF($J56="VAT",SUM(AD$16:AD55)*VAT,IF(Budget_period="Monthly",SUMIFS(INDIRECT(AD$8),DetailBudgetWPs_Aleph,IF($J56 = "No Work Package", "", $J56),DetailBudgetCategory_Aleph,$I56),IF(Budget_period="Quarterly",SUMIFS(INDIRECT(AD$9),DetailBudgetWPs_Aleph,IF($J56 = "No Work Package", "", $J56),DetailBudgetCategory_Aleph,$I56),IF(Budget_period="Annually",SUMIFS(INDIRECT(AD$10),DetailBudgetWPs_Aleph,IF($J56 = "No Work Package", "", $J56),DetailBudgetCategory_Aleph,$I56),""))))) / AD$6 * AD$7, 0), 0)</f>
        <v>0</v>
      </c>
      <c r="AE56" s="166">
        <f t="array" ref="AE56">IFERROR(IF(ROW()-16&lt;NoRowsBudget, IF($J56="Profit Margin",SUM(AE$16:AE55)*ProfitMargin,IF($J56="VAT",SUM(AE$16:AE55)*VAT,IF(Budget_period="Monthly",SUMIFS(INDIRECT(AE$8),DetailBudgetWPs_Aleph,IF($J56 = "No Work Package", "", $J56),DetailBudgetCategory_Aleph,$I56),IF(Budget_period="Quarterly",SUMIFS(INDIRECT(AE$9),DetailBudgetWPs_Aleph,IF($J56 = "No Work Package", "", $J56),DetailBudgetCategory_Aleph,$I56),IF(Budget_period="Annually",SUMIFS(INDIRECT(AE$10),DetailBudgetWPs_Aleph,IF($J56 = "No Work Package", "", $J56),DetailBudgetCategory_Aleph,$I56),""))))) / AE$6 * AE$7, 0), 0)</f>
        <v>0</v>
      </c>
      <c r="AF56" s="166">
        <f t="array" ref="AF56">IFERROR(IF(ROW()-16&lt;NoRowsBudget, IF($J56="Profit Margin",SUM(AF$16:AF55)*ProfitMargin,IF($J56="VAT",SUM(AF$16:AF55)*VAT,IF(Budget_period="Monthly",SUMIFS(INDIRECT(AF$8),DetailBudgetWPs_Aleph,IF($J56 = "No Work Package", "", $J56),DetailBudgetCategory_Aleph,$I56),IF(Budget_period="Quarterly",SUMIFS(INDIRECT(AF$9),DetailBudgetWPs_Aleph,IF($J56 = "No Work Package", "", $J56),DetailBudgetCategory_Aleph,$I56),IF(Budget_period="Annually",SUMIFS(INDIRECT(AF$10),DetailBudgetWPs_Aleph,IF($J56 = "No Work Package", "", $J56),DetailBudgetCategory_Aleph,$I56),""))))) / AF$6 * AF$7, 0), 0)</f>
        <v>0</v>
      </c>
      <c r="AG56" s="166">
        <f t="array" ref="AG56">IFERROR(IF(ROW()-16&lt;NoRowsBudget, IF($J56="Profit Margin",SUM(AG$16:AG55)*ProfitMargin,IF($J56="VAT",SUM(AG$16:AG55)*VAT,IF(Budget_period="Monthly",SUMIFS(INDIRECT(AG$8),DetailBudgetWPs_Aleph,IF($J56 = "No Work Package", "", $J56),DetailBudgetCategory_Aleph,$I56),IF(Budget_period="Quarterly",SUMIFS(INDIRECT(AG$9),DetailBudgetWPs_Aleph,IF($J56 = "No Work Package", "", $J56),DetailBudgetCategory_Aleph,$I56),IF(Budget_period="Annually",SUMIFS(INDIRECT(AG$10),DetailBudgetWPs_Aleph,IF($J56 = "No Work Package", "", $J56),DetailBudgetCategory_Aleph,$I56),""))))) / AG$6 * AG$7, 0), 0)</f>
        <v>0</v>
      </c>
      <c r="AH56" s="166">
        <f t="array" ref="AH56">IFERROR(IF(ROW()-16&lt;NoRowsBudget, IF($J56="Profit Margin",SUM(AH$16:AH55)*ProfitMargin,IF($J56="VAT",SUM(AH$16:AH55)*VAT,IF(Budget_period="Monthly",SUMIFS(INDIRECT(AH$8),DetailBudgetWPs_Aleph,IF($J56 = "No Work Package", "", $J56),DetailBudgetCategory_Aleph,$I56),IF(Budget_period="Quarterly",SUMIFS(INDIRECT(AH$9),DetailBudgetWPs_Aleph,IF($J56 = "No Work Package", "", $J56),DetailBudgetCategory_Aleph,$I56),IF(Budget_period="Annually",SUMIFS(INDIRECT(AH$10),DetailBudgetWPs_Aleph,IF($J56 = "No Work Package", "", $J56),DetailBudgetCategory_Aleph,$I56),""))))) / AH$6 * AH$7, 0), 0)</f>
        <v>0</v>
      </c>
      <c r="AI56" s="166">
        <f t="array" ref="AI56">IFERROR(IF(ROW()-16&lt;NoRowsBudget, IF($J56="Profit Margin",SUM(AI$16:AI55)*ProfitMargin,IF($J56="VAT",SUM(AI$16:AI55)*VAT,IF(Budget_period="Monthly",SUMIFS(INDIRECT(AI$8),DetailBudgetWPs_Aleph,IF($J56 = "No Work Package", "", $J56),DetailBudgetCategory_Aleph,$I56),IF(Budget_period="Quarterly",SUMIFS(INDIRECT(AI$9),DetailBudgetWPs_Aleph,IF($J56 = "No Work Package", "", $J56),DetailBudgetCategory_Aleph,$I56),IF(Budget_period="Annually",SUMIFS(INDIRECT(AI$10),DetailBudgetWPs_Aleph,IF($J56 = "No Work Package", "", $J56),DetailBudgetCategory_Aleph,$I56),""))))) / AI$6 * AI$7, 0), 0)</f>
        <v>0</v>
      </c>
      <c r="AJ56" s="166">
        <f t="array" ref="AJ56">IFERROR(IF(ROW()-16&lt;NoRowsBudget, IF($J56="Profit Margin",SUM(AJ$16:AJ55)*ProfitMargin,IF($J56="VAT",SUM(AJ$16:AJ55)*VAT,IF(Budget_period="Monthly",SUMIFS(INDIRECT(AJ$8),DetailBudgetWPs_Aleph,IF($J56 = "No Work Package", "", $J56),DetailBudgetCategory_Aleph,$I56),IF(Budget_period="Quarterly",SUMIFS(INDIRECT(AJ$9),DetailBudgetWPs_Aleph,IF($J56 = "No Work Package", "", $J56),DetailBudgetCategory_Aleph,$I56),IF(Budget_period="Annually",SUMIFS(INDIRECT(AJ$10),DetailBudgetWPs_Aleph,IF($J56 = "No Work Package", "", $J56),DetailBudgetCategory_Aleph,$I56),""))))) / AJ$6 * AJ$7, 0), 0)</f>
        <v>0</v>
      </c>
      <c r="AK56" s="166">
        <f t="array" ref="AK56">IFERROR(IF(ROW()-16&lt;NoRowsBudget, IF($J56="Profit Margin",SUM(AK$16:AK55)*ProfitMargin,IF($J56="VAT",SUM(AK$16:AK55)*VAT,IF(Budget_period="Monthly",SUMIFS(INDIRECT(AK$8),DetailBudgetWPs_Aleph,IF($J56 = "No Work Package", "", $J56),DetailBudgetCategory_Aleph,$I56),IF(Budget_period="Quarterly",SUMIFS(INDIRECT(AK$9),DetailBudgetWPs_Aleph,IF($J56 = "No Work Package", "", $J56),DetailBudgetCategory_Aleph,$I56),IF(Budget_period="Annually",SUMIFS(INDIRECT(AK$10),DetailBudgetWPs_Aleph,IF($J56 = "No Work Package", "", $J56),DetailBudgetCategory_Aleph,$I56),""))))) / AK$6 * AK$7, 0), 0)</f>
        <v>0</v>
      </c>
      <c r="AL56" s="166">
        <f t="array" ref="AL56">IFERROR(IF(ROW()-16&lt;NoRowsBudget, IF($J56="Profit Margin",SUM(AL$16:AL55)*ProfitMargin,IF($J56="VAT",SUM(AL$16:AL55)*VAT,IF(Budget_period="Monthly",SUMIFS(INDIRECT(AL$8),DetailBudgetWPs_Aleph,IF($J56 = "No Work Package", "", $J56),DetailBudgetCategory_Aleph,$I56),IF(Budget_period="Quarterly",SUMIFS(INDIRECT(AL$9),DetailBudgetWPs_Aleph,IF($J56 = "No Work Package", "", $J56),DetailBudgetCategory_Aleph,$I56),IF(Budget_period="Annually",SUMIFS(INDIRECT(AL$10),DetailBudgetWPs_Aleph,IF($J56 = "No Work Package", "", $J56),DetailBudgetCategory_Aleph,$I56),""))))) / AL$6 * AL$7, 0), 0)</f>
        <v>0</v>
      </c>
      <c r="AM56" s="166">
        <f t="array" ref="AM56">IFERROR(IF(ROW()-16&lt;NoRowsBudget, IF($J56="Profit Margin",SUM(AM$16:AM55)*ProfitMargin,IF($J56="VAT",SUM(AM$16:AM55)*VAT,IF(Budget_period="Monthly",SUMIFS(INDIRECT(AM$8),DetailBudgetWPs_Aleph,IF($J56 = "No Work Package", "", $J56),DetailBudgetCategory_Aleph,$I56),IF(Budget_period="Quarterly",SUMIFS(INDIRECT(AM$9),DetailBudgetWPs_Aleph,IF($J56 = "No Work Package", "", $J56),DetailBudgetCategory_Aleph,$I56),IF(Budget_period="Annually",SUMIFS(INDIRECT(AM$10),DetailBudgetWPs_Aleph,IF($J56 = "No Work Package", "", $J56),DetailBudgetCategory_Aleph,$I56),""))))) / AM$6 * AM$7, 0), 0)</f>
        <v>0</v>
      </c>
      <c r="AN56" s="166">
        <f t="array" ref="AN56">IFERROR(IF(ROW()-16&lt;NoRowsBudget, IF($J56="Profit Margin",SUM(AN$16:AN55)*ProfitMargin,IF($J56="VAT",SUM(AN$16:AN55)*VAT,IF(Budget_period="Monthly",SUMIFS(INDIRECT(AN$8),DetailBudgetWPs_Aleph,IF($J56 = "No Work Package", "", $J56),DetailBudgetCategory_Aleph,$I56),IF(Budget_period="Quarterly",SUMIFS(INDIRECT(AN$9),DetailBudgetWPs_Aleph,IF($J56 = "No Work Package", "", $J56),DetailBudgetCategory_Aleph,$I56),IF(Budget_period="Annually",SUMIFS(INDIRECT(AN$10),DetailBudgetWPs_Aleph,IF($J56 = "No Work Package", "", $J56),DetailBudgetCategory_Aleph,$I56),""))))) / AN$6 * AN$7, 0), 0)</f>
        <v>0</v>
      </c>
      <c r="AO56" s="166">
        <f t="array" ref="AO56">IFERROR(IF(ROW()-16&lt;NoRowsBudget, IF($J56="Profit Margin",SUM(AO$16:AO55)*ProfitMargin,IF($J56="VAT",SUM(AO$16:AO55)*VAT,IF(Budget_period="Monthly",SUMIFS(INDIRECT(AO$8),DetailBudgetWPs_Aleph,IF($J56 = "No Work Package", "", $J56),DetailBudgetCategory_Aleph,$I56),IF(Budget_period="Quarterly",SUMIFS(INDIRECT(AO$9),DetailBudgetWPs_Aleph,IF($J56 = "No Work Package", "", $J56),DetailBudgetCategory_Aleph,$I56),IF(Budget_period="Annually",SUMIFS(INDIRECT(AO$10),DetailBudgetWPs_Aleph,IF($J56 = "No Work Package", "", $J56),DetailBudgetCategory_Aleph,$I56),""))))) / AO$6 * AO$7, 0), 0)</f>
        <v>0</v>
      </c>
      <c r="AP56" s="166">
        <f t="array" ref="AP56">IFERROR(IF(ROW()-16&lt;NoRowsBudget, IF($J56="Profit Margin",SUM(AP$16:AP55)*ProfitMargin,IF($J56="VAT",SUM(AP$16:AP55)*VAT,IF(Budget_period="Monthly",SUMIFS(INDIRECT(AP$8),DetailBudgetWPs_Aleph,IF($J56 = "No Work Package", "", $J56),DetailBudgetCategory_Aleph,$I56),IF(Budget_period="Quarterly",SUMIFS(INDIRECT(AP$9),DetailBudgetWPs_Aleph,IF($J56 = "No Work Package", "", $J56),DetailBudgetCategory_Aleph,$I56),IF(Budget_period="Annually",SUMIFS(INDIRECT(AP$10),DetailBudgetWPs_Aleph,IF($J56 = "No Work Package", "", $J56),DetailBudgetCategory_Aleph,$I56),""))))) / AP$6 * AP$7, 0), 0)</f>
        <v>0</v>
      </c>
      <c r="AQ56" s="166">
        <f t="array" ref="AQ56">IFERROR(IF(ROW()-16&lt;NoRowsBudget, IF($J56="Profit Margin",SUM(AQ$16:AQ55)*ProfitMargin,IF($J56="VAT",SUM(AQ$16:AQ55)*VAT,IF(Budget_period="Monthly",SUMIFS(INDIRECT(AQ$8),DetailBudgetWPs_Aleph,IF($J56 = "No Work Package", "", $J56),DetailBudgetCategory_Aleph,$I56),IF(Budget_period="Quarterly",SUMIFS(INDIRECT(AQ$9),DetailBudgetWPs_Aleph,IF($J56 = "No Work Package", "", $J56),DetailBudgetCategory_Aleph,$I56),IF(Budget_period="Annually",SUMIFS(INDIRECT(AQ$10),DetailBudgetWPs_Aleph,IF($J56 = "No Work Package", "", $J56),DetailBudgetCategory_Aleph,$I56),""))))) / AQ$6 * AQ$7, 0), 0)</f>
        <v>0</v>
      </c>
      <c r="AR56" s="166">
        <f t="array" ref="AR56">IFERROR(IF(ROW()-16&lt;NoRowsBudget, IF($J56="Profit Margin",SUM(AR$16:AR55)*ProfitMargin,IF($J56="VAT",SUM(AR$16:AR55)*VAT,IF(Budget_period="Monthly",SUMIFS(INDIRECT(AR$8),DetailBudgetWPs_Aleph,IF($J56 = "No Work Package", "", $J56),DetailBudgetCategory_Aleph,$I56),IF(Budget_period="Quarterly",SUMIFS(INDIRECT(AR$9),DetailBudgetWPs_Aleph,IF($J56 = "No Work Package", "", $J56),DetailBudgetCategory_Aleph,$I56),IF(Budget_period="Annually",SUMIFS(INDIRECT(AR$10),DetailBudgetWPs_Aleph,IF($J56 = "No Work Package", "", $J56),DetailBudgetCategory_Aleph,$I56),""))))) / AR$6 * AR$7, 0), 0)</f>
        <v>0</v>
      </c>
      <c r="AS56" s="166">
        <f t="array" ref="AS56">IFERROR(IF(ROW()-16&lt;NoRowsBudget, IF($J56="Profit Margin",SUM(AS$16:AS55)*ProfitMargin,IF($J56="VAT",SUM(AS$16:AS55)*VAT,IF(Budget_period="Monthly",SUMIFS(INDIRECT(AS$8),DetailBudgetWPs_Aleph,IF($J56 = "No Work Package", "", $J56),DetailBudgetCategory_Aleph,$I56),IF(Budget_period="Quarterly",SUMIFS(INDIRECT(AS$9),DetailBudgetWPs_Aleph,IF($J56 = "No Work Package", "", $J56),DetailBudgetCategory_Aleph,$I56),IF(Budget_period="Annually",SUMIFS(INDIRECT(AS$10),DetailBudgetWPs_Aleph,IF($J56 = "No Work Package", "", $J56),DetailBudgetCategory_Aleph,$I56),""))))) / AS$6 * AS$7, 0), 0)</f>
        <v>0</v>
      </c>
      <c r="AT56" s="166">
        <f t="array" ref="AT56">IFERROR(IF(ROW()-16&lt;NoRowsBudget, IF($J56="Profit Margin",SUM(AT$16:AT55)*ProfitMargin,IF($J56="VAT",SUM(AT$16:AT55)*VAT,IF(Budget_period="Monthly",SUMIFS(INDIRECT(AT$8),DetailBudgetWPs_Aleph,IF($J56 = "No Work Package", "", $J56),DetailBudgetCategory_Aleph,$I56),IF(Budget_period="Quarterly",SUMIFS(INDIRECT(AT$9),DetailBudgetWPs_Aleph,IF($J56 = "No Work Package", "", $J56),DetailBudgetCategory_Aleph,$I56),IF(Budget_period="Annually",SUMIFS(INDIRECT(AT$10),DetailBudgetWPs_Aleph,IF($J56 = "No Work Package", "", $J56),DetailBudgetCategory_Aleph,$I56),""))))) / AT$6 * AT$7, 0), 0)</f>
        <v>0</v>
      </c>
      <c r="AU56" s="166">
        <f t="array" ref="AU56">IFERROR(IF(ROW()-16&lt;NoRowsBudget, IF($J56="Profit Margin",SUM(AU$16:AU55)*ProfitMargin,IF($J56="VAT",SUM(AU$16:AU55)*VAT,IF(Budget_period="Monthly",SUMIFS(INDIRECT(AU$8),DetailBudgetWPs_Aleph,IF($J56 = "No Work Package", "", $J56),DetailBudgetCategory_Aleph,$I56),IF(Budget_period="Quarterly",SUMIFS(INDIRECT(AU$9),DetailBudgetWPs_Aleph,IF($J56 = "No Work Package", "", $J56),DetailBudgetCategory_Aleph,$I56),IF(Budget_period="Annually",SUMIFS(INDIRECT(AU$10),DetailBudgetWPs_Aleph,IF($J56 = "No Work Package", "", $J56),DetailBudgetCategory_Aleph,$I56),""))))) / AU$6 * AU$7, 0), 0)</f>
        <v>0</v>
      </c>
      <c r="AV56" s="166">
        <f t="array" ref="AV56">IFERROR(IF(ROW()-16&lt;NoRowsBudget, IF($J56="Profit Margin",SUM(AV$16:AV55)*ProfitMargin,IF($J56="VAT",SUM(AV$16:AV55)*VAT,IF(Budget_period="Monthly",SUMIFS(INDIRECT(AV$8),DetailBudgetWPs_Aleph,IF($J56 = "No Work Package", "", $J56),DetailBudgetCategory_Aleph,$I56),IF(Budget_period="Quarterly",SUMIFS(INDIRECT(AV$9),DetailBudgetWPs_Aleph,IF($J56 = "No Work Package", "", $J56),DetailBudgetCategory_Aleph,$I56),IF(Budget_period="Annually",SUMIFS(INDIRECT(AV$10),DetailBudgetWPs_Aleph,IF($J56 = "No Work Package", "", $J56),DetailBudgetCategory_Aleph,$I56),""))))) / AV$6 * AV$7, 0), 0)</f>
        <v>0</v>
      </c>
      <c r="AW56" s="166">
        <f t="array" ref="AW56">IFERROR(IF(ROW()-16&lt;NoRowsBudget, IF($J56="Profit Margin",SUM(AW$16:AW55)*ProfitMargin,IF($J56="VAT",SUM(AW$16:AW55)*VAT,IF(Budget_period="Monthly",SUMIFS(INDIRECT(AW$8),DetailBudgetWPs_Aleph,IF($J56 = "No Work Package", "", $J56),DetailBudgetCategory_Aleph,$I56),IF(Budget_period="Quarterly",SUMIFS(INDIRECT(AW$9),DetailBudgetWPs_Aleph,IF($J56 = "No Work Package", "", $J56),DetailBudgetCategory_Aleph,$I56),IF(Budget_period="Annually",SUMIFS(INDIRECT(AW$10),DetailBudgetWPs_Aleph,IF($J56 = "No Work Package", "", $J56),DetailBudgetCategory_Aleph,$I56),""))))) / AW$6 * AW$7, 0), 0)</f>
        <v>0</v>
      </c>
      <c r="AX56" s="166">
        <f t="array" ref="AX56">IFERROR(IF(ROW()-16&lt;NoRowsBudget, IF($J56="Profit Margin",SUM(AX$16:AX55)*ProfitMargin,IF($J56="VAT",SUM(AX$16:AX55)*VAT,IF(Budget_period="Monthly",SUMIFS(INDIRECT(AX$8),DetailBudgetWPs_Aleph,IF($J56 = "No Work Package", "", $J56),DetailBudgetCategory_Aleph,$I56),IF(Budget_period="Quarterly",SUMIFS(INDIRECT(AX$9),DetailBudgetWPs_Aleph,IF($J56 = "No Work Package", "", $J56),DetailBudgetCategory_Aleph,$I56),IF(Budget_period="Annually",SUMIFS(INDIRECT(AX$10),DetailBudgetWPs_Aleph,IF($J56 = "No Work Package", "", $J56),DetailBudgetCategory_Aleph,$I56),""))))) / AX$6 * AX$7, 0), 0)</f>
        <v>0</v>
      </c>
      <c r="AY56" s="166">
        <f t="array" ref="AY56">IFERROR(IF(ROW()-16&lt;NoRowsBudget, IF($J56="Profit Margin",SUM(AY$16:AY55)*ProfitMargin,IF($J56="VAT",SUM(AY$16:AY55)*VAT,IF(Budget_period="Monthly",SUMIFS(INDIRECT(AY$8),DetailBudgetWPs_Aleph,IF($J56 = "No Work Package", "", $J56),DetailBudgetCategory_Aleph,$I56),IF(Budget_period="Quarterly",SUMIFS(INDIRECT(AY$9),DetailBudgetWPs_Aleph,IF($J56 = "No Work Package", "", $J56),DetailBudgetCategory_Aleph,$I56),IF(Budget_period="Annually",SUMIFS(INDIRECT(AY$10),DetailBudgetWPs_Aleph,IF($J56 = "No Work Package", "", $J56),DetailBudgetCategory_Aleph,$I56),""))))) / AY$6 * AY$7, 0), 0)</f>
        <v>0</v>
      </c>
      <c r="AZ56" s="166">
        <f t="array" ref="AZ56">IFERROR(IF(ROW()-16&lt;NoRowsBudget, IF($J56="Profit Margin",SUM(AZ$16:AZ55)*ProfitMargin,IF($J56="VAT",SUM(AZ$16:AZ55)*VAT,IF(Budget_period="Monthly",SUMIFS(INDIRECT(AZ$8),DetailBudgetWPs_Aleph,IF($J56 = "No Work Package", "", $J56),DetailBudgetCategory_Aleph,$I56),IF(Budget_period="Quarterly",SUMIFS(INDIRECT(AZ$9),DetailBudgetWPs_Aleph,IF($J56 = "No Work Package", "", $J56),DetailBudgetCategory_Aleph,$I56),IF(Budget_period="Annually",SUMIFS(INDIRECT(AZ$10),DetailBudgetWPs_Aleph,IF($J56 = "No Work Package", "", $J56),DetailBudgetCategory_Aleph,$I56),""))))) / AZ$6 * AZ$7, 0), 0)</f>
        <v>0</v>
      </c>
      <c r="BA56" s="166">
        <f t="array" ref="BA56">IFERROR(IF(ROW()-16&lt;NoRowsBudget, IF($J56="Profit Margin",SUM(BA$16:BA55)*ProfitMargin,IF($J56="VAT",SUM(BA$16:BA55)*VAT,IF(Budget_period="Monthly",SUMIFS(INDIRECT(BA$8),DetailBudgetWPs_Aleph,IF($J56 = "No Work Package", "", $J56),DetailBudgetCategory_Aleph,$I56),IF(Budget_period="Quarterly",SUMIFS(INDIRECT(BA$9),DetailBudgetWPs_Aleph,IF($J56 = "No Work Package", "", $J56),DetailBudgetCategory_Aleph,$I56),IF(Budget_period="Annually",SUMIFS(INDIRECT(BA$10),DetailBudgetWPs_Aleph,IF($J56 = "No Work Package", "", $J56),DetailBudgetCategory_Aleph,$I56),""))))) / BA$6 * BA$7, 0), 0)</f>
        <v>0</v>
      </c>
      <c r="BB56" s="166">
        <f t="array" ref="BB56">IFERROR(IF(ROW()-16&lt;NoRowsBudget, IF($J56="Profit Margin",SUM(BB$16:BB55)*ProfitMargin,IF($J56="VAT",SUM(BB$16:BB55)*VAT,IF(Budget_period="Monthly",SUMIFS(INDIRECT(BB$8),DetailBudgetWPs_Aleph,IF($J56 = "No Work Package", "", $J56),DetailBudgetCategory_Aleph,$I56),IF(Budget_period="Quarterly",SUMIFS(INDIRECT(BB$9),DetailBudgetWPs_Aleph,IF($J56 = "No Work Package", "", $J56),DetailBudgetCategory_Aleph,$I56),IF(Budget_period="Annually",SUMIFS(INDIRECT(BB$10),DetailBudgetWPs_Aleph,IF($J56 = "No Work Package", "", $J56),DetailBudgetCategory_Aleph,$I56),""))))) / BB$6 * BB$7, 0), 0)</f>
        <v>0</v>
      </c>
      <c r="BC56" s="166">
        <f t="array" ref="BC56">IFERROR(IF(ROW()-16&lt;NoRowsBudget, IF($J56="Profit Margin",SUM(BC$16:BC55)*ProfitMargin,IF($J56="VAT",SUM(BC$16:BC55)*VAT,IF(Budget_period="Monthly",SUMIFS(INDIRECT(BC$8),DetailBudgetWPs_Aleph,IF($J56 = "No Work Package", "", $J56),DetailBudgetCategory_Aleph,$I56),IF(Budget_period="Quarterly",SUMIFS(INDIRECT(BC$9),DetailBudgetWPs_Aleph,IF($J56 = "No Work Package", "", $J56),DetailBudgetCategory_Aleph,$I56),IF(Budget_period="Annually",SUMIFS(INDIRECT(BC$10),DetailBudgetWPs_Aleph,IF($J56 = "No Work Package", "", $J56),DetailBudgetCategory_Aleph,$I56),""))))) / BC$6 * BC$7, 0), 0)</f>
        <v>0</v>
      </c>
      <c r="BD56" s="166">
        <f t="array" ref="BD56">IFERROR(IF(ROW()-16&lt;NoRowsBudget, IF($J56="Profit Margin",SUM(BD$16:BD55)*ProfitMargin,IF($J56="VAT",SUM(BD$16:BD55)*VAT,IF(Budget_period="Monthly",SUMIFS(INDIRECT(BD$8),DetailBudgetWPs_Aleph,IF($J56 = "No Work Package", "", $J56),DetailBudgetCategory_Aleph,$I56),IF(Budget_period="Quarterly",SUMIFS(INDIRECT(BD$9),DetailBudgetWPs_Aleph,IF($J56 = "No Work Package", "", $J56),DetailBudgetCategory_Aleph,$I56),IF(Budget_period="Annually",SUMIFS(INDIRECT(BD$10),DetailBudgetWPs_Aleph,IF($J56 = "No Work Package", "", $J56),DetailBudgetCategory_Aleph,$I56),""))))) / BD$6 * BD$7, 0), 0)</f>
        <v>0</v>
      </c>
      <c r="BE56" s="166">
        <f t="array" ref="BE56">IFERROR(IF(ROW()-16&lt;NoRowsBudget, IF($J56="Profit Margin",SUM(BE$16:BE55)*ProfitMargin,IF($J56="VAT",SUM(BE$16:BE55)*VAT,IF(Budget_period="Monthly",SUMIFS(INDIRECT(BE$8),DetailBudgetWPs_Aleph,IF($J56 = "No Work Package", "", $J56),DetailBudgetCategory_Aleph,$I56),IF(Budget_period="Quarterly",SUMIFS(INDIRECT(BE$9),DetailBudgetWPs_Aleph,IF($J56 = "No Work Package", "", $J56),DetailBudgetCategory_Aleph,$I56),IF(Budget_period="Annually",SUMIFS(INDIRECT(BE$10),DetailBudgetWPs_Aleph,IF($J56 = "No Work Package", "", $J56),DetailBudgetCategory_Aleph,$I56),""))))) / BE$6 * BE$7, 0), 0)</f>
        <v>0</v>
      </c>
      <c r="BF56" s="166">
        <f t="array" ref="BF56">IFERROR(IF(ROW()-16&lt;NoRowsBudget, IF($J56="Profit Margin",SUM(BF$16:BF55)*ProfitMargin,IF($J56="VAT",SUM(BF$16:BF55)*VAT,IF(Budget_period="Monthly",SUMIFS(INDIRECT(BF$8),DetailBudgetWPs_Aleph,IF($J56 = "No Work Package", "", $J56),DetailBudgetCategory_Aleph,$I56),IF(Budget_period="Quarterly",SUMIFS(INDIRECT(BF$9),DetailBudgetWPs_Aleph,IF($J56 = "No Work Package", "", $J56),DetailBudgetCategory_Aleph,$I56),IF(Budget_period="Annually",SUMIFS(INDIRECT(BF$10),DetailBudgetWPs_Aleph,IF($J56 = "No Work Package", "", $J56),DetailBudgetCategory_Aleph,$I56),""))))) / BF$6 * BF$7, 0), 0)</f>
        <v>0</v>
      </c>
      <c r="BG56" s="166">
        <f t="array" ref="BG56">IFERROR(IF(ROW()-16&lt;NoRowsBudget, IF($J56="Profit Margin",SUM(BG$16:BG55)*ProfitMargin,IF($J56="VAT",SUM(BG$16:BG55)*VAT,IF(Budget_period="Monthly",SUMIFS(INDIRECT(BG$8),DetailBudgetWPs_Aleph,IF($J56 = "No Work Package", "", $J56),DetailBudgetCategory_Aleph,$I56),IF(Budget_period="Quarterly",SUMIFS(INDIRECT(BG$9),DetailBudgetWPs_Aleph,IF($J56 = "No Work Package", "", $J56),DetailBudgetCategory_Aleph,$I56),IF(Budget_period="Annually",SUMIFS(INDIRECT(BG$10),DetailBudgetWPs_Aleph,IF($J56 = "No Work Package", "", $J56),DetailBudgetCategory_Aleph,$I56),""))))) / BG$6 * BG$7, 0), 0)</f>
        <v>0</v>
      </c>
      <c r="BH56" s="166">
        <f t="array" ref="BH56">IFERROR(IF(ROW()-16&lt;NoRowsBudget, IF($J56="Profit Margin",SUM(BH$16:BH55)*ProfitMargin,IF($J56="VAT",SUM(BH$16:BH55)*VAT,IF(Budget_period="Monthly",SUMIFS(INDIRECT(BH$8),DetailBudgetWPs_Aleph,IF($J56 = "No Work Package", "", $J56),DetailBudgetCategory_Aleph,$I56),IF(Budget_period="Quarterly",SUMIFS(INDIRECT(BH$9),DetailBudgetWPs_Aleph,IF($J56 = "No Work Package", "", $J56),DetailBudgetCategory_Aleph,$I56),IF(Budget_period="Annually",SUMIFS(INDIRECT(BH$10),DetailBudgetWPs_Aleph,IF($J56 = "No Work Package", "", $J56),DetailBudgetCategory_Aleph,$I56),""))))) / BH$6 * BH$7, 0), 0)</f>
        <v>0</v>
      </c>
      <c r="BI56" s="166">
        <f t="array" ref="BI56">IFERROR(IF(ROW()-16&lt;NoRowsBudget, IF($J56="Profit Margin",SUM(BI$16:BI55)*ProfitMargin,IF($J56="VAT",SUM(BI$16:BI55)*VAT,IF(Budget_period="Monthly",SUMIFS(INDIRECT(BI$8),DetailBudgetWPs_Aleph,IF($J56 = "No Work Package", "", $J56),DetailBudgetCategory_Aleph,$I56),IF(Budget_period="Quarterly",SUMIFS(INDIRECT(BI$9),DetailBudgetWPs_Aleph,IF($J56 = "No Work Package", "", $J56),DetailBudgetCategory_Aleph,$I56),IF(Budget_period="Annually",SUMIFS(INDIRECT(BI$10),DetailBudgetWPs_Aleph,IF($J56 = "No Work Package", "", $J56),DetailBudgetCategory_Aleph,$I56),""))))) / BI$6 * BI$7, 0), 0)</f>
        <v>0</v>
      </c>
      <c r="BJ56" s="166">
        <f t="array" ref="BJ56">IFERROR(IF(ROW()-16&lt;NoRowsBudget, IF($J56="Profit Margin",SUM(BJ$16:BJ55)*ProfitMargin,IF($J56="VAT",SUM(BJ$16:BJ55)*VAT,IF(Budget_period="Monthly",SUMIFS(INDIRECT(BJ$8),DetailBudgetWPs_Aleph,IF($J56 = "No Work Package", "", $J56),DetailBudgetCategory_Aleph,$I56),IF(Budget_period="Quarterly",SUMIFS(INDIRECT(BJ$9),DetailBudgetWPs_Aleph,IF($J56 = "No Work Package", "", $J56),DetailBudgetCategory_Aleph,$I56),IF(Budget_period="Annually",SUMIFS(INDIRECT(BJ$10),DetailBudgetWPs_Aleph,IF($J56 = "No Work Package", "", $J56),DetailBudgetCategory_Aleph,$I56),""))))) / BJ$6 * BJ$7, 0), 0)</f>
        <v>0</v>
      </c>
      <c r="BK56" s="166">
        <f t="array" ref="BK56">IFERROR(IF(ROW()-16&lt;NoRowsBudget, IF($J56="Profit Margin",SUM(BK$16:BK55)*ProfitMargin,IF($J56="VAT",SUM(BK$16:BK55)*VAT,IF(Budget_period="Monthly",SUMIFS(INDIRECT(BK$8),DetailBudgetWPs_Aleph,IF($J56 = "No Work Package", "", $J56),DetailBudgetCategory_Aleph,$I56),IF(Budget_period="Quarterly",SUMIFS(INDIRECT(BK$9),DetailBudgetWPs_Aleph,IF($J56 = "No Work Package", "", $J56),DetailBudgetCategory_Aleph,$I56),IF(Budget_period="Annually",SUMIFS(INDIRECT(BK$10),DetailBudgetWPs_Aleph,IF($J56 = "No Work Package", "", $J56),DetailBudgetCategory_Aleph,$I56),""))))) / BK$6 * BK$7, 0), 0)</f>
        <v>0</v>
      </c>
      <c r="BL56" s="166">
        <f t="array" ref="BL56">IFERROR(IF(ROW()-16&lt;NoRowsBudget, IF($J56="Profit Margin",SUM(BL$16:BL55)*ProfitMargin,IF($J56="VAT",SUM(BL$16:BL55)*VAT,IF(Budget_period="Monthly",SUMIFS(INDIRECT(BL$8),DetailBudgetWPs_Aleph,IF($J56 = "No Work Package", "", $J56),DetailBudgetCategory_Aleph,$I56),IF(Budget_period="Quarterly",SUMIFS(INDIRECT(BL$9),DetailBudgetWPs_Aleph,IF($J56 = "No Work Package", "", $J56),DetailBudgetCategory_Aleph,$I56),IF(Budget_period="Annually",SUMIFS(INDIRECT(BL$10),DetailBudgetWPs_Aleph,IF($J56 = "No Work Package", "", $J56),DetailBudgetCategory_Aleph,$I56),""))))) / BL$6 * BL$7, 0), 0)</f>
        <v>0</v>
      </c>
      <c r="BM56" s="166">
        <f t="array" ref="BM56">IFERROR(IF(ROW()-16&lt;NoRowsBudget, IF($J56="Profit Margin",SUM(BM$16:BM55)*ProfitMargin,IF($J56="VAT",SUM(BM$16:BM55)*VAT,IF(Budget_period="Monthly",SUMIFS(INDIRECT(BM$8),DetailBudgetWPs_Aleph,IF($J56 = "No Work Package", "", $J56),DetailBudgetCategory_Aleph,$I56),IF(Budget_period="Quarterly",SUMIFS(INDIRECT(BM$9),DetailBudgetWPs_Aleph,IF($J56 = "No Work Package", "", $J56),DetailBudgetCategory_Aleph,$I56),IF(Budget_period="Annually",SUMIFS(INDIRECT(BM$10),DetailBudgetWPs_Aleph,IF($J56 = "No Work Package", "", $J56),DetailBudgetCategory_Aleph,$I56),""))))) / BM$6 * BM$7, 0), 0)</f>
        <v>0</v>
      </c>
      <c r="BN56" s="166">
        <f t="array" ref="BN56">IFERROR(IF(ROW()-16&lt;NoRowsBudget, IF($J56="Profit Margin",SUM(BN$16:BN55)*ProfitMargin,IF($J56="VAT",SUM(BN$16:BN55)*VAT,IF(Budget_period="Monthly",SUMIFS(INDIRECT(BN$8),DetailBudgetWPs_Aleph,IF($J56 = "No Work Package", "", $J56),DetailBudgetCategory_Aleph,$I56),IF(Budget_period="Quarterly",SUMIFS(INDIRECT(BN$9),DetailBudgetWPs_Aleph,IF($J56 = "No Work Package", "", $J56),DetailBudgetCategory_Aleph,$I56),IF(Budget_period="Annually",SUMIFS(INDIRECT(BN$10),DetailBudgetWPs_Aleph,IF($J56 = "No Work Package", "", $J56),DetailBudgetCategory_Aleph,$I56),""))))) / BN$6 * BN$7, 0), 0)</f>
        <v>0</v>
      </c>
      <c r="BO56" s="166">
        <f t="array" ref="BO56">IFERROR(IF(ROW()-16&lt;NoRowsBudget, IF($J56="Profit Margin",SUM(BO$16:BO55)*ProfitMargin,IF($J56="VAT",SUM(BO$16:BO55)*VAT,IF(Budget_period="Monthly",SUMIFS(INDIRECT(BO$8),DetailBudgetWPs_Aleph,IF($J56 = "No Work Package", "", $J56),DetailBudgetCategory_Aleph,$I56),IF(Budget_period="Quarterly",SUMIFS(INDIRECT(BO$9),DetailBudgetWPs_Aleph,IF($J56 = "No Work Package", "", $J56),DetailBudgetCategory_Aleph,$I56),IF(Budget_period="Annually",SUMIFS(INDIRECT(BO$10),DetailBudgetWPs_Aleph,IF($J56 = "No Work Package", "", $J56),DetailBudgetCategory_Aleph,$I56),""))))) / BO$6 * BO$7, 0), 0)</f>
        <v>0</v>
      </c>
      <c r="BP56" s="166">
        <f t="array" ref="BP56">IFERROR(IF(ROW()-16&lt;NoRowsBudget, IF($J56="Profit Margin",SUM(BP$16:BP55)*ProfitMargin,IF($J56="VAT",SUM(BP$16:BP55)*VAT,IF(Budget_period="Monthly",SUMIFS(INDIRECT(BP$8),DetailBudgetWPs_Aleph,IF($J56 = "No Work Package", "", $J56),DetailBudgetCategory_Aleph,$I56),IF(Budget_period="Quarterly",SUMIFS(INDIRECT(BP$9),DetailBudgetWPs_Aleph,IF($J56 = "No Work Package", "", $J56),DetailBudgetCategory_Aleph,$I56),IF(Budget_period="Annually",SUMIFS(INDIRECT(BP$10),DetailBudgetWPs_Aleph,IF($J56 = "No Work Package", "", $J56),DetailBudgetCategory_Aleph,$I56),""))))) / BP$6 * BP$7, 0), 0)</f>
        <v>0</v>
      </c>
      <c r="BQ56" s="166">
        <f t="array" ref="BQ56">IFERROR(IF(ROW()-16&lt;NoRowsBudget, IF($J56="Profit Margin",SUM(BQ$16:BQ55)*ProfitMargin,IF($J56="VAT",SUM(BQ$16:BQ55)*VAT,IF(Budget_period="Monthly",SUMIFS(INDIRECT(BQ$8),DetailBudgetWPs_Aleph,IF($J56 = "No Work Package", "", $J56),DetailBudgetCategory_Aleph,$I56),IF(Budget_period="Quarterly",SUMIFS(INDIRECT(BQ$9),DetailBudgetWPs_Aleph,IF($J56 = "No Work Package", "", $J56),DetailBudgetCategory_Aleph,$I56),IF(Budget_period="Annually",SUMIFS(INDIRECT(BQ$10),DetailBudgetWPs_Aleph,IF($J56 = "No Work Package", "", $J56),DetailBudgetCategory_Aleph,$I56),""))))) / BQ$6 * BQ$7, 0), 0)</f>
        <v>0</v>
      </c>
      <c r="BR56" s="166">
        <f t="array" ref="BR56">IFERROR(IF(ROW()-16&lt;NoRowsBudget, IF($J56="Profit Margin",SUM(BR$16:BR55)*ProfitMargin,IF($J56="VAT",SUM(BR$16:BR55)*VAT,IF(Budget_period="Monthly",SUMIFS(INDIRECT(BR$8),DetailBudgetWPs_Aleph,IF($J56 = "No Work Package", "", $J56),DetailBudgetCategory_Aleph,$I56),IF(Budget_period="Quarterly",SUMIFS(INDIRECT(BR$9),DetailBudgetWPs_Aleph,IF($J56 = "No Work Package", "", $J56),DetailBudgetCategory_Aleph,$I56),IF(Budget_period="Annually",SUMIFS(INDIRECT(BR$10),DetailBudgetWPs_Aleph,IF($J56 = "No Work Package", "", $J56),DetailBudgetCategory_Aleph,$I56),""))))) / BR$6 * BR$7, 0), 0)</f>
        <v>0</v>
      </c>
      <c r="BS56" s="166">
        <f t="array" ref="BS56">IFERROR(IF(ROW()-16&lt;NoRowsBudget, IF($J56="Profit Margin",SUM(BS$16:BS55)*ProfitMargin,IF($J56="VAT",SUM(BS$16:BS55)*VAT,IF(Budget_period="Monthly",SUMIFS(INDIRECT(BS$8),DetailBudgetWPs_Aleph,IF($J56 = "No Work Package", "", $J56),DetailBudgetCategory_Aleph,$I56),IF(Budget_period="Quarterly",SUMIFS(INDIRECT(BS$9),DetailBudgetWPs_Aleph,IF($J56 = "No Work Package", "", $J56),DetailBudgetCategory_Aleph,$I56),IF(Budget_period="Annually",SUMIFS(INDIRECT(BS$10),DetailBudgetWPs_Aleph,IF($J56 = "No Work Package", "", $J56),DetailBudgetCategory_Aleph,$I56),""))))) / BS$6 * BS$7, 0), 0)</f>
        <v>0</v>
      </c>
    </row>
    <row r="57" ht="15.75" customHeight="1">
      <c r="A57" s="114"/>
      <c r="B57" s="15" t="str">
        <f>IF(ROW()-16&lt;NoRowsBudget,OrgName,"")</f>
        <v/>
      </c>
      <c r="C57" s="15" t="str">
        <f>IF(ROW()-16&lt;NoRowsBudget,ProjectName,"")</f>
        <v/>
      </c>
      <c r="D57" s="15" t="str">
        <f>IF(ROW()-16&lt;NoRowsBudget,ProjectRef,"")</f>
        <v/>
      </c>
      <c r="E57" s="15" t="str">
        <f>IF(ROW()-16&lt;NoRowsBudget,ApplicationID,"")</f>
        <v/>
      </c>
      <c r="F57" s="15" t="str">
        <f>IF(ROW()-16&lt;NoRowsBudget,Version,"")</f>
        <v/>
      </c>
      <c r="G57" s="164" t="str">
        <f>IF(ROW()-16&lt;NoRowsBudget,StartDate,"")</f>
        <v/>
      </c>
      <c r="H57" s="164" t="str">
        <f>IF(ROW()-16&lt;NoRowsBudget,EndDate,"")</f>
        <v/>
      </c>
      <c r="I57" s="15" t="str">
        <f t="array" ref="I57">IF(ROW()-16&lt;(NoRowsBudget-3),INDEX(CostCategories,CEILING((ROW()-15)/NoWPs,1)),IF(ROW()-16=NoRowsBudget-3,"Overheads",IF(ROW()-16=NoRowsBudget-2,"Profit Margin",IF(ROW()-16=NoRowsBudget-1,"VAT",""))))</f>
        <v/>
      </c>
      <c r="J57" s="15" t="str">
        <f t="array" ref="J57">IF(ROW()-16&lt;NoRowsBudget-3,INDEX(WPUnique,,MOD(ROW()-16,NoWPs)+1),IF(ROW()-16=NoRowsBudget-3,"Overheads",IF(ROW()-16=NoRowsBudget-2,"Profit Margin",IF(ROW()-16=NoRowsBudget-1,"VAT",""))))</f>
        <v/>
      </c>
      <c r="K57" s="172" t="str">
        <f>IFERROR(IF(OR($J57="Indirect Cost",$J57="VAT",$J57="Profit Margin"),"",VLOOKUP(J57,'1. Basic Info'!$B$40:$C$52,2,FALSE)),BudgetExport!J57)</f>
        <v/>
      </c>
      <c r="L57" s="166">
        <f t="array" ref="L57">IFERROR(IF(ROW()-16&lt;NoRowsBudget, IF($J57="Profit Margin",SUM(L$16:L56)*ProfitMargin,IF($J57="VAT",SUM(L$16:L56)*VAT,IF(Budget_period="Monthly",SUMIFS(INDIRECT(L$8),DetailBudgetWPs_Aleph,IF($J57 = "No Work Package", "", $J57),DetailBudgetCategory_Aleph,$I57),IF(Budget_period="Quarterly",SUMIFS(INDIRECT(L$9),DetailBudgetWPs_Aleph,IF($J57 = "No Work Package", "", $J57),DetailBudgetCategory_Aleph,$I57),IF(Budget_period="Annually",SUMIFS(INDIRECT(L$10),DetailBudgetWPs_Aleph,IF($J57 = "No Work Package", "", $J57),DetailBudgetCategory_Aleph,$I57),""))))) / L$6 * L$7, 0), 0)</f>
        <v>0</v>
      </c>
      <c r="M57" s="166">
        <f t="array" ref="M57">IFERROR(IF(ROW()-16&lt;NoRowsBudget, IF($J57="Profit Margin",SUM(M$16:M56)*ProfitMargin,IF($J57="VAT",SUM(M$16:M56)*VAT,IF(Budget_period="Monthly",SUMIFS(INDIRECT(M$8),DetailBudgetWPs_Aleph,IF($J57 = "No Work Package", "", $J57),DetailBudgetCategory_Aleph,$I57),IF(Budget_period="Quarterly",SUMIFS(INDIRECT(M$9),DetailBudgetWPs_Aleph,IF($J57 = "No Work Package", "", $J57),DetailBudgetCategory_Aleph,$I57),IF(Budget_period="Annually",SUMIFS(INDIRECT(M$10),DetailBudgetWPs_Aleph,IF($J57 = "No Work Package", "", $J57),DetailBudgetCategory_Aleph,$I57),""))))) / M$6 * M$7, 0), 0)</f>
        <v>0</v>
      </c>
      <c r="N57" s="166">
        <f t="array" ref="N57">IFERROR(IF(ROW()-16&lt;NoRowsBudget, IF($J57="Profit Margin",SUM(N$16:N56)*ProfitMargin,IF($J57="VAT",SUM(N$16:N56)*VAT,IF(Budget_period="Monthly",SUMIFS(INDIRECT(N$8),DetailBudgetWPs_Aleph,IF($J57 = "No Work Package", "", $J57),DetailBudgetCategory_Aleph,$I57),IF(Budget_period="Quarterly",SUMIFS(INDIRECT(N$9),DetailBudgetWPs_Aleph,IF($J57 = "No Work Package", "", $J57),DetailBudgetCategory_Aleph,$I57),IF(Budget_period="Annually",SUMIFS(INDIRECT(N$10),DetailBudgetWPs_Aleph,IF($J57 = "No Work Package", "", $J57),DetailBudgetCategory_Aleph,$I57),""))))) / N$6 * N$7, 0), 0)</f>
        <v>0</v>
      </c>
      <c r="O57" s="166">
        <f t="array" ref="O57">IFERROR(IF(ROW()-16&lt;NoRowsBudget, IF($J57="Profit Margin",SUM(O$16:O56)*ProfitMargin,IF($J57="VAT",SUM(O$16:O56)*VAT,IF(Budget_period="Monthly",SUMIFS(INDIRECT(O$8),DetailBudgetWPs_Aleph,IF($J57 = "No Work Package", "", $J57),DetailBudgetCategory_Aleph,$I57),IF(Budget_period="Quarterly",SUMIFS(INDIRECT(O$9),DetailBudgetWPs_Aleph,IF($J57 = "No Work Package", "", $J57),DetailBudgetCategory_Aleph,$I57),IF(Budget_period="Annually",SUMIFS(INDIRECT(O$10),DetailBudgetWPs_Aleph,IF($J57 = "No Work Package", "", $J57),DetailBudgetCategory_Aleph,$I57),""))))) / O$6 * O$7, 0), 0)</f>
        <v>0</v>
      </c>
      <c r="P57" s="166">
        <f t="array" ref="P57">IFERROR(IF(ROW()-16&lt;NoRowsBudget, IF($J57="Profit Margin",SUM(P$16:P56)*ProfitMargin,IF($J57="VAT",SUM(P$16:P56)*VAT,IF(Budget_period="Monthly",SUMIFS(INDIRECT(P$8),DetailBudgetWPs_Aleph,IF($J57 = "No Work Package", "", $J57),DetailBudgetCategory_Aleph,$I57),IF(Budget_period="Quarterly",SUMIFS(INDIRECT(P$9),DetailBudgetWPs_Aleph,IF($J57 = "No Work Package", "", $J57),DetailBudgetCategory_Aleph,$I57),IF(Budget_period="Annually",SUMIFS(INDIRECT(P$10),DetailBudgetWPs_Aleph,IF($J57 = "No Work Package", "", $J57),DetailBudgetCategory_Aleph,$I57),""))))) / P$6 * P$7, 0), 0)</f>
        <v>0</v>
      </c>
      <c r="Q57" s="166">
        <f t="array" ref="Q57">IFERROR(IF(ROW()-16&lt;NoRowsBudget, IF($J57="Profit Margin",SUM(Q$16:Q56)*ProfitMargin,IF($J57="VAT",SUM(Q$16:Q56)*VAT,IF(Budget_period="Monthly",SUMIFS(INDIRECT(Q$8),DetailBudgetWPs_Aleph,IF($J57 = "No Work Package", "", $J57),DetailBudgetCategory_Aleph,$I57),IF(Budget_period="Quarterly",SUMIFS(INDIRECT(Q$9),DetailBudgetWPs_Aleph,IF($J57 = "No Work Package", "", $J57),DetailBudgetCategory_Aleph,$I57),IF(Budget_period="Annually",SUMIFS(INDIRECT(Q$10),DetailBudgetWPs_Aleph,IF($J57 = "No Work Package", "", $J57),DetailBudgetCategory_Aleph,$I57),""))))) / Q$6 * Q$7, 0), 0)</f>
        <v>0</v>
      </c>
      <c r="R57" s="166">
        <f t="array" ref="R57">IFERROR(IF(ROW()-16&lt;NoRowsBudget, IF($J57="Profit Margin",SUM(R$16:R56)*ProfitMargin,IF($J57="VAT",SUM(R$16:R56)*VAT,IF(Budget_period="Monthly",SUMIFS(INDIRECT(R$8),DetailBudgetWPs_Aleph,IF($J57 = "No Work Package", "", $J57),DetailBudgetCategory_Aleph,$I57),IF(Budget_period="Quarterly",SUMIFS(INDIRECT(R$9),DetailBudgetWPs_Aleph,IF($J57 = "No Work Package", "", $J57),DetailBudgetCategory_Aleph,$I57),IF(Budget_period="Annually",SUMIFS(INDIRECT(R$10),DetailBudgetWPs_Aleph,IF($J57 = "No Work Package", "", $J57),DetailBudgetCategory_Aleph,$I57),""))))) / R$6 * R$7, 0), 0)</f>
        <v>0</v>
      </c>
      <c r="S57" s="166">
        <f t="array" ref="S57">IFERROR(IF(ROW()-16&lt;NoRowsBudget, IF($J57="Profit Margin",SUM(S$16:S56)*ProfitMargin,IF($J57="VAT",SUM(S$16:S56)*VAT,IF(Budget_period="Monthly",SUMIFS(INDIRECT(S$8),DetailBudgetWPs_Aleph,IF($J57 = "No Work Package", "", $J57),DetailBudgetCategory_Aleph,$I57),IF(Budget_period="Quarterly",SUMIFS(INDIRECT(S$9),DetailBudgetWPs_Aleph,IF($J57 = "No Work Package", "", $J57),DetailBudgetCategory_Aleph,$I57),IF(Budget_period="Annually",SUMIFS(INDIRECT(S$10),DetailBudgetWPs_Aleph,IF($J57 = "No Work Package", "", $J57),DetailBudgetCategory_Aleph,$I57),""))))) / S$6 * S$7, 0), 0)</f>
        <v>0</v>
      </c>
      <c r="T57" s="166">
        <f t="array" ref="T57">IFERROR(IF(ROW()-16&lt;NoRowsBudget, IF($J57="Profit Margin",SUM(T$16:T56)*ProfitMargin,IF($J57="VAT",SUM(T$16:T56)*VAT,IF(Budget_period="Monthly",SUMIFS(INDIRECT(T$8),DetailBudgetWPs_Aleph,IF($J57 = "No Work Package", "", $J57),DetailBudgetCategory_Aleph,$I57),IF(Budget_period="Quarterly",SUMIFS(INDIRECT(T$9),DetailBudgetWPs_Aleph,IF($J57 = "No Work Package", "", $J57),DetailBudgetCategory_Aleph,$I57),IF(Budget_period="Annually",SUMIFS(INDIRECT(T$10),DetailBudgetWPs_Aleph,IF($J57 = "No Work Package", "", $J57),DetailBudgetCategory_Aleph,$I57),""))))) / T$6 * T$7, 0), 0)</f>
        <v>0</v>
      </c>
      <c r="U57" s="166">
        <f t="array" ref="U57">IFERROR(IF(ROW()-16&lt;NoRowsBudget, IF($J57="Profit Margin",SUM(U$16:U56)*ProfitMargin,IF($J57="VAT",SUM(U$16:U56)*VAT,IF(Budget_period="Monthly",SUMIFS(INDIRECT(U$8),DetailBudgetWPs_Aleph,IF($J57 = "No Work Package", "", $J57),DetailBudgetCategory_Aleph,$I57),IF(Budget_period="Quarterly",SUMIFS(INDIRECT(U$9),DetailBudgetWPs_Aleph,IF($J57 = "No Work Package", "", $J57),DetailBudgetCategory_Aleph,$I57),IF(Budget_period="Annually",SUMIFS(INDIRECT(U$10),DetailBudgetWPs_Aleph,IF($J57 = "No Work Package", "", $J57),DetailBudgetCategory_Aleph,$I57),""))))) / U$6 * U$7, 0), 0)</f>
        <v>0</v>
      </c>
      <c r="V57" s="166">
        <f t="array" ref="V57">IFERROR(IF(ROW()-16&lt;NoRowsBudget, IF($J57="Profit Margin",SUM(V$16:V56)*ProfitMargin,IF($J57="VAT",SUM(V$16:V56)*VAT,IF(Budget_period="Monthly",SUMIFS(INDIRECT(V$8),DetailBudgetWPs_Aleph,IF($J57 = "No Work Package", "", $J57),DetailBudgetCategory_Aleph,$I57),IF(Budget_period="Quarterly",SUMIFS(INDIRECT(V$9),DetailBudgetWPs_Aleph,IF($J57 = "No Work Package", "", $J57),DetailBudgetCategory_Aleph,$I57),IF(Budget_period="Annually",SUMIFS(INDIRECT(V$10),DetailBudgetWPs_Aleph,IF($J57 = "No Work Package", "", $J57),DetailBudgetCategory_Aleph,$I57),""))))) / V$6 * V$7, 0), 0)</f>
        <v>0</v>
      </c>
      <c r="W57" s="166">
        <f t="array" ref="W57">IFERROR(IF(ROW()-16&lt;NoRowsBudget, IF($J57="Profit Margin",SUM(W$16:W56)*ProfitMargin,IF($J57="VAT",SUM(W$16:W56)*VAT,IF(Budget_period="Monthly",SUMIFS(INDIRECT(W$8),DetailBudgetWPs_Aleph,IF($J57 = "No Work Package", "", $J57),DetailBudgetCategory_Aleph,$I57),IF(Budget_period="Quarterly",SUMIFS(INDIRECT(W$9),DetailBudgetWPs_Aleph,IF($J57 = "No Work Package", "", $J57),DetailBudgetCategory_Aleph,$I57),IF(Budget_period="Annually",SUMIFS(INDIRECT(W$10),DetailBudgetWPs_Aleph,IF($J57 = "No Work Package", "", $J57),DetailBudgetCategory_Aleph,$I57),""))))) / W$6 * W$7, 0), 0)</f>
        <v>0</v>
      </c>
      <c r="X57" s="166">
        <f t="array" ref="X57">IFERROR(IF(ROW()-16&lt;NoRowsBudget, IF($J57="Profit Margin",SUM(X$16:X56)*ProfitMargin,IF($J57="VAT",SUM(X$16:X56)*VAT,IF(Budget_period="Monthly",SUMIFS(INDIRECT(X$8),DetailBudgetWPs_Aleph,IF($J57 = "No Work Package", "", $J57),DetailBudgetCategory_Aleph,$I57),IF(Budget_period="Quarterly",SUMIFS(INDIRECT(X$9),DetailBudgetWPs_Aleph,IF($J57 = "No Work Package", "", $J57),DetailBudgetCategory_Aleph,$I57),IF(Budget_period="Annually",SUMIFS(INDIRECT(X$10),DetailBudgetWPs_Aleph,IF($J57 = "No Work Package", "", $J57),DetailBudgetCategory_Aleph,$I57),""))))) / X$6 * X$7, 0), 0)</f>
        <v>0</v>
      </c>
      <c r="Y57" s="166">
        <f t="array" ref="Y57">IFERROR(IF(ROW()-16&lt;NoRowsBudget, IF($J57="Profit Margin",SUM(Y$16:Y56)*ProfitMargin,IF($J57="VAT",SUM(Y$16:Y56)*VAT,IF(Budget_period="Monthly",SUMIFS(INDIRECT(Y$8),DetailBudgetWPs_Aleph,IF($J57 = "No Work Package", "", $J57),DetailBudgetCategory_Aleph,$I57),IF(Budget_period="Quarterly",SUMIFS(INDIRECT(Y$9),DetailBudgetWPs_Aleph,IF($J57 = "No Work Package", "", $J57),DetailBudgetCategory_Aleph,$I57),IF(Budget_period="Annually",SUMIFS(INDIRECT(Y$10),DetailBudgetWPs_Aleph,IF($J57 = "No Work Package", "", $J57),DetailBudgetCategory_Aleph,$I57),""))))) / Y$6 * Y$7, 0), 0)</f>
        <v>0</v>
      </c>
      <c r="Z57" s="166">
        <f t="array" ref="Z57">IFERROR(IF(ROW()-16&lt;NoRowsBudget, IF($J57="Profit Margin",SUM(Z$16:Z56)*ProfitMargin,IF($J57="VAT",SUM(Z$16:Z56)*VAT,IF(Budget_period="Monthly",SUMIFS(INDIRECT(Z$8),DetailBudgetWPs_Aleph,IF($J57 = "No Work Package", "", $J57),DetailBudgetCategory_Aleph,$I57),IF(Budget_period="Quarterly",SUMIFS(INDIRECT(Z$9),DetailBudgetWPs_Aleph,IF($J57 = "No Work Package", "", $J57),DetailBudgetCategory_Aleph,$I57),IF(Budget_period="Annually",SUMIFS(INDIRECT(Z$10),DetailBudgetWPs_Aleph,IF($J57 = "No Work Package", "", $J57),DetailBudgetCategory_Aleph,$I57),""))))) / Z$6 * Z$7, 0), 0)</f>
        <v>0</v>
      </c>
      <c r="AA57" s="166">
        <f t="array" ref="AA57">IFERROR(IF(ROW()-16&lt;NoRowsBudget, IF($J57="Profit Margin",SUM(AA$16:AA56)*ProfitMargin,IF($J57="VAT",SUM(AA$16:AA56)*VAT,IF(Budget_period="Monthly",SUMIFS(INDIRECT(AA$8),DetailBudgetWPs_Aleph,IF($J57 = "No Work Package", "", $J57),DetailBudgetCategory_Aleph,$I57),IF(Budget_period="Quarterly",SUMIFS(INDIRECT(AA$9),DetailBudgetWPs_Aleph,IF($J57 = "No Work Package", "", $J57),DetailBudgetCategory_Aleph,$I57),IF(Budget_period="Annually",SUMIFS(INDIRECT(AA$10),DetailBudgetWPs_Aleph,IF($J57 = "No Work Package", "", $J57),DetailBudgetCategory_Aleph,$I57),""))))) / AA$6 * AA$7, 0), 0)</f>
        <v>0</v>
      </c>
      <c r="AB57" s="166">
        <f t="array" ref="AB57">IFERROR(IF(ROW()-16&lt;NoRowsBudget, IF($J57="Profit Margin",SUM(AB$16:AB56)*ProfitMargin,IF($J57="VAT",SUM(AB$16:AB56)*VAT,IF(Budget_period="Monthly",SUMIFS(INDIRECT(AB$8),DetailBudgetWPs_Aleph,IF($J57 = "No Work Package", "", $J57),DetailBudgetCategory_Aleph,$I57),IF(Budget_period="Quarterly",SUMIFS(INDIRECT(AB$9),DetailBudgetWPs_Aleph,IF($J57 = "No Work Package", "", $J57),DetailBudgetCategory_Aleph,$I57),IF(Budget_period="Annually",SUMIFS(INDIRECT(AB$10),DetailBudgetWPs_Aleph,IF($J57 = "No Work Package", "", $J57),DetailBudgetCategory_Aleph,$I57),""))))) / AB$6 * AB$7, 0), 0)</f>
        <v>0</v>
      </c>
      <c r="AC57" s="166">
        <f t="array" ref="AC57">IFERROR(IF(ROW()-16&lt;NoRowsBudget, IF($J57="Profit Margin",SUM(AC$16:AC56)*ProfitMargin,IF($J57="VAT",SUM(AC$16:AC56)*VAT,IF(Budget_period="Monthly",SUMIFS(INDIRECT(AC$8),DetailBudgetWPs_Aleph,IF($J57 = "No Work Package", "", $J57),DetailBudgetCategory_Aleph,$I57),IF(Budget_period="Quarterly",SUMIFS(INDIRECT(AC$9),DetailBudgetWPs_Aleph,IF($J57 = "No Work Package", "", $J57),DetailBudgetCategory_Aleph,$I57),IF(Budget_period="Annually",SUMIFS(INDIRECT(AC$10),DetailBudgetWPs_Aleph,IF($J57 = "No Work Package", "", $J57),DetailBudgetCategory_Aleph,$I57),""))))) / AC$6 * AC$7, 0), 0)</f>
        <v>0</v>
      </c>
      <c r="AD57" s="166">
        <f t="array" ref="AD57">IFERROR(IF(ROW()-16&lt;NoRowsBudget, IF($J57="Profit Margin",SUM(AD$16:AD56)*ProfitMargin,IF($J57="VAT",SUM(AD$16:AD56)*VAT,IF(Budget_period="Monthly",SUMIFS(INDIRECT(AD$8),DetailBudgetWPs_Aleph,IF($J57 = "No Work Package", "", $J57),DetailBudgetCategory_Aleph,$I57),IF(Budget_period="Quarterly",SUMIFS(INDIRECT(AD$9),DetailBudgetWPs_Aleph,IF($J57 = "No Work Package", "", $J57),DetailBudgetCategory_Aleph,$I57),IF(Budget_period="Annually",SUMIFS(INDIRECT(AD$10),DetailBudgetWPs_Aleph,IF($J57 = "No Work Package", "", $J57),DetailBudgetCategory_Aleph,$I57),""))))) / AD$6 * AD$7, 0), 0)</f>
        <v>0</v>
      </c>
      <c r="AE57" s="166">
        <f t="array" ref="AE57">IFERROR(IF(ROW()-16&lt;NoRowsBudget, IF($J57="Profit Margin",SUM(AE$16:AE56)*ProfitMargin,IF($J57="VAT",SUM(AE$16:AE56)*VAT,IF(Budget_period="Monthly",SUMIFS(INDIRECT(AE$8),DetailBudgetWPs_Aleph,IF($J57 = "No Work Package", "", $J57),DetailBudgetCategory_Aleph,$I57),IF(Budget_period="Quarterly",SUMIFS(INDIRECT(AE$9),DetailBudgetWPs_Aleph,IF($J57 = "No Work Package", "", $J57),DetailBudgetCategory_Aleph,$I57),IF(Budget_period="Annually",SUMIFS(INDIRECT(AE$10),DetailBudgetWPs_Aleph,IF($J57 = "No Work Package", "", $J57),DetailBudgetCategory_Aleph,$I57),""))))) / AE$6 * AE$7, 0), 0)</f>
        <v>0</v>
      </c>
      <c r="AF57" s="166">
        <f t="array" ref="AF57">IFERROR(IF(ROW()-16&lt;NoRowsBudget, IF($J57="Profit Margin",SUM(AF$16:AF56)*ProfitMargin,IF($J57="VAT",SUM(AF$16:AF56)*VAT,IF(Budget_period="Monthly",SUMIFS(INDIRECT(AF$8),DetailBudgetWPs_Aleph,IF($J57 = "No Work Package", "", $J57),DetailBudgetCategory_Aleph,$I57),IF(Budget_period="Quarterly",SUMIFS(INDIRECT(AF$9),DetailBudgetWPs_Aleph,IF($J57 = "No Work Package", "", $J57),DetailBudgetCategory_Aleph,$I57),IF(Budget_period="Annually",SUMIFS(INDIRECT(AF$10),DetailBudgetWPs_Aleph,IF($J57 = "No Work Package", "", $J57),DetailBudgetCategory_Aleph,$I57),""))))) / AF$6 * AF$7, 0), 0)</f>
        <v>0</v>
      </c>
      <c r="AG57" s="166">
        <f t="array" ref="AG57">IFERROR(IF(ROW()-16&lt;NoRowsBudget, IF($J57="Profit Margin",SUM(AG$16:AG56)*ProfitMargin,IF($J57="VAT",SUM(AG$16:AG56)*VAT,IF(Budget_period="Monthly",SUMIFS(INDIRECT(AG$8),DetailBudgetWPs_Aleph,IF($J57 = "No Work Package", "", $J57),DetailBudgetCategory_Aleph,$I57),IF(Budget_period="Quarterly",SUMIFS(INDIRECT(AG$9),DetailBudgetWPs_Aleph,IF($J57 = "No Work Package", "", $J57),DetailBudgetCategory_Aleph,$I57),IF(Budget_period="Annually",SUMIFS(INDIRECT(AG$10),DetailBudgetWPs_Aleph,IF($J57 = "No Work Package", "", $J57),DetailBudgetCategory_Aleph,$I57),""))))) / AG$6 * AG$7, 0), 0)</f>
        <v>0</v>
      </c>
      <c r="AH57" s="166">
        <f t="array" ref="AH57">IFERROR(IF(ROW()-16&lt;NoRowsBudget, IF($J57="Profit Margin",SUM(AH$16:AH56)*ProfitMargin,IF($J57="VAT",SUM(AH$16:AH56)*VAT,IF(Budget_period="Monthly",SUMIFS(INDIRECT(AH$8),DetailBudgetWPs_Aleph,IF($J57 = "No Work Package", "", $J57),DetailBudgetCategory_Aleph,$I57),IF(Budget_period="Quarterly",SUMIFS(INDIRECT(AH$9),DetailBudgetWPs_Aleph,IF($J57 = "No Work Package", "", $J57),DetailBudgetCategory_Aleph,$I57),IF(Budget_period="Annually",SUMIFS(INDIRECT(AH$10),DetailBudgetWPs_Aleph,IF($J57 = "No Work Package", "", $J57),DetailBudgetCategory_Aleph,$I57),""))))) / AH$6 * AH$7, 0), 0)</f>
        <v>0</v>
      </c>
      <c r="AI57" s="166">
        <f t="array" ref="AI57">IFERROR(IF(ROW()-16&lt;NoRowsBudget, IF($J57="Profit Margin",SUM(AI$16:AI56)*ProfitMargin,IF($J57="VAT",SUM(AI$16:AI56)*VAT,IF(Budget_period="Monthly",SUMIFS(INDIRECT(AI$8),DetailBudgetWPs_Aleph,IF($J57 = "No Work Package", "", $J57),DetailBudgetCategory_Aleph,$I57),IF(Budget_period="Quarterly",SUMIFS(INDIRECT(AI$9),DetailBudgetWPs_Aleph,IF($J57 = "No Work Package", "", $J57),DetailBudgetCategory_Aleph,$I57),IF(Budget_period="Annually",SUMIFS(INDIRECT(AI$10),DetailBudgetWPs_Aleph,IF($J57 = "No Work Package", "", $J57),DetailBudgetCategory_Aleph,$I57),""))))) / AI$6 * AI$7, 0), 0)</f>
        <v>0</v>
      </c>
      <c r="AJ57" s="166">
        <f t="array" ref="AJ57">IFERROR(IF(ROW()-16&lt;NoRowsBudget, IF($J57="Profit Margin",SUM(AJ$16:AJ56)*ProfitMargin,IF($J57="VAT",SUM(AJ$16:AJ56)*VAT,IF(Budget_period="Monthly",SUMIFS(INDIRECT(AJ$8),DetailBudgetWPs_Aleph,IF($J57 = "No Work Package", "", $J57),DetailBudgetCategory_Aleph,$I57),IF(Budget_period="Quarterly",SUMIFS(INDIRECT(AJ$9),DetailBudgetWPs_Aleph,IF($J57 = "No Work Package", "", $J57),DetailBudgetCategory_Aleph,$I57),IF(Budget_period="Annually",SUMIFS(INDIRECT(AJ$10),DetailBudgetWPs_Aleph,IF($J57 = "No Work Package", "", $J57),DetailBudgetCategory_Aleph,$I57),""))))) / AJ$6 * AJ$7, 0), 0)</f>
        <v>0</v>
      </c>
      <c r="AK57" s="166">
        <f t="array" ref="AK57">IFERROR(IF(ROW()-16&lt;NoRowsBudget, IF($J57="Profit Margin",SUM(AK$16:AK56)*ProfitMargin,IF($J57="VAT",SUM(AK$16:AK56)*VAT,IF(Budget_period="Monthly",SUMIFS(INDIRECT(AK$8),DetailBudgetWPs_Aleph,IF($J57 = "No Work Package", "", $J57),DetailBudgetCategory_Aleph,$I57),IF(Budget_period="Quarterly",SUMIFS(INDIRECT(AK$9),DetailBudgetWPs_Aleph,IF($J57 = "No Work Package", "", $J57),DetailBudgetCategory_Aleph,$I57),IF(Budget_period="Annually",SUMIFS(INDIRECT(AK$10),DetailBudgetWPs_Aleph,IF($J57 = "No Work Package", "", $J57),DetailBudgetCategory_Aleph,$I57),""))))) / AK$6 * AK$7, 0), 0)</f>
        <v>0</v>
      </c>
      <c r="AL57" s="166">
        <f t="array" ref="AL57">IFERROR(IF(ROW()-16&lt;NoRowsBudget, IF($J57="Profit Margin",SUM(AL$16:AL56)*ProfitMargin,IF($J57="VAT",SUM(AL$16:AL56)*VAT,IF(Budget_period="Monthly",SUMIFS(INDIRECT(AL$8),DetailBudgetWPs_Aleph,IF($J57 = "No Work Package", "", $J57),DetailBudgetCategory_Aleph,$I57),IF(Budget_period="Quarterly",SUMIFS(INDIRECT(AL$9),DetailBudgetWPs_Aleph,IF($J57 = "No Work Package", "", $J57),DetailBudgetCategory_Aleph,$I57),IF(Budget_period="Annually",SUMIFS(INDIRECT(AL$10),DetailBudgetWPs_Aleph,IF($J57 = "No Work Package", "", $J57),DetailBudgetCategory_Aleph,$I57),""))))) / AL$6 * AL$7, 0), 0)</f>
        <v>0</v>
      </c>
      <c r="AM57" s="166">
        <f t="array" ref="AM57">IFERROR(IF(ROW()-16&lt;NoRowsBudget, IF($J57="Profit Margin",SUM(AM$16:AM56)*ProfitMargin,IF($J57="VAT",SUM(AM$16:AM56)*VAT,IF(Budget_period="Monthly",SUMIFS(INDIRECT(AM$8),DetailBudgetWPs_Aleph,IF($J57 = "No Work Package", "", $J57),DetailBudgetCategory_Aleph,$I57),IF(Budget_period="Quarterly",SUMIFS(INDIRECT(AM$9),DetailBudgetWPs_Aleph,IF($J57 = "No Work Package", "", $J57),DetailBudgetCategory_Aleph,$I57),IF(Budget_period="Annually",SUMIFS(INDIRECT(AM$10),DetailBudgetWPs_Aleph,IF($J57 = "No Work Package", "", $J57),DetailBudgetCategory_Aleph,$I57),""))))) / AM$6 * AM$7, 0), 0)</f>
        <v>0</v>
      </c>
      <c r="AN57" s="166">
        <f t="array" ref="AN57">IFERROR(IF(ROW()-16&lt;NoRowsBudget, IF($J57="Profit Margin",SUM(AN$16:AN56)*ProfitMargin,IF($J57="VAT",SUM(AN$16:AN56)*VAT,IF(Budget_period="Monthly",SUMIFS(INDIRECT(AN$8),DetailBudgetWPs_Aleph,IF($J57 = "No Work Package", "", $J57),DetailBudgetCategory_Aleph,$I57),IF(Budget_period="Quarterly",SUMIFS(INDIRECT(AN$9),DetailBudgetWPs_Aleph,IF($J57 = "No Work Package", "", $J57),DetailBudgetCategory_Aleph,$I57),IF(Budget_period="Annually",SUMIFS(INDIRECT(AN$10),DetailBudgetWPs_Aleph,IF($J57 = "No Work Package", "", $J57),DetailBudgetCategory_Aleph,$I57),""))))) / AN$6 * AN$7, 0), 0)</f>
        <v>0</v>
      </c>
      <c r="AO57" s="166">
        <f t="array" ref="AO57">IFERROR(IF(ROW()-16&lt;NoRowsBudget, IF($J57="Profit Margin",SUM(AO$16:AO56)*ProfitMargin,IF($J57="VAT",SUM(AO$16:AO56)*VAT,IF(Budget_period="Monthly",SUMIFS(INDIRECT(AO$8),DetailBudgetWPs_Aleph,IF($J57 = "No Work Package", "", $J57),DetailBudgetCategory_Aleph,$I57),IF(Budget_period="Quarterly",SUMIFS(INDIRECT(AO$9),DetailBudgetWPs_Aleph,IF($J57 = "No Work Package", "", $J57),DetailBudgetCategory_Aleph,$I57),IF(Budget_period="Annually",SUMIFS(INDIRECT(AO$10),DetailBudgetWPs_Aleph,IF($J57 = "No Work Package", "", $J57),DetailBudgetCategory_Aleph,$I57),""))))) / AO$6 * AO$7, 0), 0)</f>
        <v>0</v>
      </c>
      <c r="AP57" s="166">
        <f t="array" ref="AP57">IFERROR(IF(ROW()-16&lt;NoRowsBudget, IF($J57="Profit Margin",SUM(AP$16:AP56)*ProfitMargin,IF($J57="VAT",SUM(AP$16:AP56)*VAT,IF(Budget_period="Monthly",SUMIFS(INDIRECT(AP$8),DetailBudgetWPs_Aleph,IF($J57 = "No Work Package", "", $J57),DetailBudgetCategory_Aleph,$I57),IF(Budget_period="Quarterly",SUMIFS(INDIRECT(AP$9),DetailBudgetWPs_Aleph,IF($J57 = "No Work Package", "", $J57),DetailBudgetCategory_Aleph,$I57),IF(Budget_period="Annually",SUMIFS(INDIRECT(AP$10),DetailBudgetWPs_Aleph,IF($J57 = "No Work Package", "", $J57),DetailBudgetCategory_Aleph,$I57),""))))) / AP$6 * AP$7, 0), 0)</f>
        <v>0</v>
      </c>
      <c r="AQ57" s="166">
        <f t="array" ref="AQ57">IFERROR(IF(ROW()-16&lt;NoRowsBudget, IF($J57="Profit Margin",SUM(AQ$16:AQ56)*ProfitMargin,IF($J57="VAT",SUM(AQ$16:AQ56)*VAT,IF(Budget_period="Monthly",SUMIFS(INDIRECT(AQ$8),DetailBudgetWPs_Aleph,IF($J57 = "No Work Package", "", $J57),DetailBudgetCategory_Aleph,$I57),IF(Budget_period="Quarterly",SUMIFS(INDIRECT(AQ$9),DetailBudgetWPs_Aleph,IF($J57 = "No Work Package", "", $J57),DetailBudgetCategory_Aleph,$I57),IF(Budget_period="Annually",SUMIFS(INDIRECT(AQ$10),DetailBudgetWPs_Aleph,IF($J57 = "No Work Package", "", $J57),DetailBudgetCategory_Aleph,$I57),""))))) / AQ$6 * AQ$7, 0), 0)</f>
        <v>0</v>
      </c>
      <c r="AR57" s="166">
        <f t="array" ref="AR57">IFERROR(IF(ROW()-16&lt;NoRowsBudget, IF($J57="Profit Margin",SUM(AR$16:AR56)*ProfitMargin,IF($J57="VAT",SUM(AR$16:AR56)*VAT,IF(Budget_period="Monthly",SUMIFS(INDIRECT(AR$8),DetailBudgetWPs_Aleph,IF($J57 = "No Work Package", "", $J57),DetailBudgetCategory_Aleph,$I57),IF(Budget_period="Quarterly",SUMIFS(INDIRECT(AR$9),DetailBudgetWPs_Aleph,IF($J57 = "No Work Package", "", $J57),DetailBudgetCategory_Aleph,$I57),IF(Budget_period="Annually",SUMIFS(INDIRECT(AR$10),DetailBudgetWPs_Aleph,IF($J57 = "No Work Package", "", $J57),DetailBudgetCategory_Aleph,$I57),""))))) / AR$6 * AR$7, 0), 0)</f>
        <v>0</v>
      </c>
      <c r="AS57" s="166">
        <f t="array" ref="AS57">IFERROR(IF(ROW()-16&lt;NoRowsBudget, IF($J57="Profit Margin",SUM(AS$16:AS56)*ProfitMargin,IF($J57="VAT",SUM(AS$16:AS56)*VAT,IF(Budget_period="Monthly",SUMIFS(INDIRECT(AS$8),DetailBudgetWPs_Aleph,IF($J57 = "No Work Package", "", $J57),DetailBudgetCategory_Aleph,$I57),IF(Budget_period="Quarterly",SUMIFS(INDIRECT(AS$9),DetailBudgetWPs_Aleph,IF($J57 = "No Work Package", "", $J57),DetailBudgetCategory_Aleph,$I57),IF(Budget_period="Annually",SUMIFS(INDIRECT(AS$10),DetailBudgetWPs_Aleph,IF($J57 = "No Work Package", "", $J57),DetailBudgetCategory_Aleph,$I57),""))))) / AS$6 * AS$7, 0), 0)</f>
        <v>0</v>
      </c>
      <c r="AT57" s="166">
        <f t="array" ref="AT57">IFERROR(IF(ROW()-16&lt;NoRowsBudget, IF($J57="Profit Margin",SUM(AT$16:AT56)*ProfitMargin,IF($J57="VAT",SUM(AT$16:AT56)*VAT,IF(Budget_period="Monthly",SUMIFS(INDIRECT(AT$8),DetailBudgetWPs_Aleph,IF($J57 = "No Work Package", "", $J57),DetailBudgetCategory_Aleph,$I57),IF(Budget_period="Quarterly",SUMIFS(INDIRECT(AT$9),DetailBudgetWPs_Aleph,IF($J57 = "No Work Package", "", $J57),DetailBudgetCategory_Aleph,$I57),IF(Budget_period="Annually",SUMIFS(INDIRECT(AT$10),DetailBudgetWPs_Aleph,IF($J57 = "No Work Package", "", $J57),DetailBudgetCategory_Aleph,$I57),""))))) / AT$6 * AT$7, 0), 0)</f>
        <v>0</v>
      </c>
      <c r="AU57" s="166">
        <f t="array" ref="AU57">IFERROR(IF(ROW()-16&lt;NoRowsBudget, IF($J57="Profit Margin",SUM(AU$16:AU56)*ProfitMargin,IF($J57="VAT",SUM(AU$16:AU56)*VAT,IF(Budget_period="Monthly",SUMIFS(INDIRECT(AU$8),DetailBudgetWPs_Aleph,IF($J57 = "No Work Package", "", $J57),DetailBudgetCategory_Aleph,$I57),IF(Budget_period="Quarterly",SUMIFS(INDIRECT(AU$9),DetailBudgetWPs_Aleph,IF($J57 = "No Work Package", "", $J57),DetailBudgetCategory_Aleph,$I57),IF(Budget_period="Annually",SUMIFS(INDIRECT(AU$10),DetailBudgetWPs_Aleph,IF($J57 = "No Work Package", "", $J57),DetailBudgetCategory_Aleph,$I57),""))))) / AU$6 * AU$7, 0), 0)</f>
        <v>0</v>
      </c>
      <c r="AV57" s="166">
        <f t="array" ref="AV57">IFERROR(IF(ROW()-16&lt;NoRowsBudget, IF($J57="Profit Margin",SUM(AV$16:AV56)*ProfitMargin,IF($J57="VAT",SUM(AV$16:AV56)*VAT,IF(Budget_period="Monthly",SUMIFS(INDIRECT(AV$8),DetailBudgetWPs_Aleph,IF($J57 = "No Work Package", "", $J57),DetailBudgetCategory_Aleph,$I57),IF(Budget_period="Quarterly",SUMIFS(INDIRECT(AV$9),DetailBudgetWPs_Aleph,IF($J57 = "No Work Package", "", $J57),DetailBudgetCategory_Aleph,$I57),IF(Budget_period="Annually",SUMIFS(INDIRECT(AV$10),DetailBudgetWPs_Aleph,IF($J57 = "No Work Package", "", $J57),DetailBudgetCategory_Aleph,$I57),""))))) / AV$6 * AV$7, 0), 0)</f>
        <v>0</v>
      </c>
      <c r="AW57" s="166">
        <f t="array" ref="AW57">IFERROR(IF(ROW()-16&lt;NoRowsBudget, IF($J57="Profit Margin",SUM(AW$16:AW56)*ProfitMargin,IF($J57="VAT",SUM(AW$16:AW56)*VAT,IF(Budget_period="Monthly",SUMIFS(INDIRECT(AW$8),DetailBudgetWPs_Aleph,IF($J57 = "No Work Package", "", $J57),DetailBudgetCategory_Aleph,$I57),IF(Budget_period="Quarterly",SUMIFS(INDIRECT(AW$9),DetailBudgetWPs_Aleph,IF($J57 = "No Work Package", "", $J57),DetailBudgetCategory_Aleph,$I57),IF(Budget_period="Annually",SUMIFS(INDIRECT(AW$10),DetailBudgetWPs_Aleph,IF($J57 = "No Work Package", "", $J57),DetailBudgetCategory_Aleph,$I57),""))))) / AW$6 * AW$7, 0), 0)</f>
        <v>0</v>
      </c>
      <c r="AX57" s="166">
        <f t="array" ref="AX57">IFERROR(IF(ROW()-16&lt;NoRowsBudget, IF($J57="Profit Margin",SUM(AX$16:AX56)*ProfitMargin,IF($J57="VAT",SUM(AX$16:AX56)*VAT,IF(Budget_period="Monthly",SUMIFS(INDIRECT(AX$8),DetailBudgetWPs_Aleph,IF($J57 = "No Work Package", "", $J57),DetailBudgetCategory_Aleph,$I57),IF(Budget_period="Quarterly",SUMIFS(INDIRECT(AX$9),DetailBudgetWPs_Aleph,IF($J57 = "No Work Package", "", $J57),DetailBudgetCategory_Aleph,$I57),IF(Budget_period="Annually",SUMIFS(INDIRECT(AX$10),DetailBudgetWPs_Aleph,IF($J57 = "No Work Package", "", $J57),DetailBudgetCategory_Aleph,$I57),""))))) / AX$6 * AX$7, 0), 0)</f>
        <v>0</v>
      </c>
      <c r="AY57" s="166">
        <f t="array" ref="AY57">IFERROR(IF(ROW()-16&lt;NoRowsBudget, IF($J57="Profit Margin",SUM(AY$16:AY56)*ProfitMargin,IF($J57="VAT",SUM(AY$16:AY56)*VAT,IF(Budget_period="Monthly",SUMIFS(INDIRECT(AY$8),DetailBudgetWPs_Aleph,IF($J57 = "No Work Package", "", $J57),DetailBudgetCategory_Aleph,$I57),IF(Budget_period="Quarterly",SUMIFS(INDIRECT(AY$9),DetailBudgetWPs_Aleph,IF($J57 = "No Work Package", "", $J57),DetailBudgetCategory_Aleph,$I57),IF(Budget_period="Annually",SUMIFS(INDIRECT(AY$10),DetailBudgetWPs_Aleph,IF($J57 = "No Work Package", "", $J57),DetailBudgetCategory_Aleph,$I57),""))))) / AY$6 * AY$7, 0), 0)</f>
        <v>0</v>
      </c>
      <c r="AZ57" s="166">
        <f t="array" ref="AZ57">IFERROR(IF(ROW()-16&lt;NoRowsBudget, IF($J57="Profit Margin",SUM(AZ$16:AZ56)*ProfitMargin,IF($J57="VAT",SUM(AZ$16:AZ56)*VAT,IF(Budget_period="Monthly",SUMIFS(INDIRECT(AZ$8),DetailBudgetWPs_Aleph,IF($J57 = "No Work Package", "", $J57),DetailBudgetCategory_Aleph,$I57),IF(Budget_period="Quarterly",SUMIFS(INDIRECT(AZ$9),DetailBudgetWPs_Aleph,IF($J57 = "No Work Package", "", $J57),DetailBudgetCategory_Aleph,$I57),IF(Budget_period="Annually",SUMIFS(INDIRECT(AZ$10),DetailBudgetWPs_Aleph,IF($J57 = "No Work Package", "", $J57),DetailBudgetCategory_Aleph,$I57),""))))) / AZ$6 * AZ$7, 0), 0)</f>
        <v>0</v>
      </c>
      <c r="BA57" s="166">
        <f t="array" ref="BA57">IFERROR(IF(ROW()-16&lt;NoRowsBudget, IF($J57="Profit Margin",SUM(BA$16:BA56)*ProfitMargin,IF($J57="VAT",SUM(BA$16:BA56)*VAT,IF(Budget_period="Monthly",SUMIFS(INDIRECT(BA$8),DetailBudgetWPs_Aleph,IF($J57 = "No Work Package", "", $J57),DetailBudgetCategory_Aleph,$I57),IF(Budget_period="Quarterly",SUMIFS(INDIRECT(BA$9),DetailBudgetWPs_Aleph,IF($J57 = "No Work Package", "", $J57),DetailBudgetCategory_Aleph,$I57),IF(Budget_period="Annually",SUMIFS(INDIRECT(BA$10),DetailBudgetWPs_Aleph,IF($J57 = "No Work Package", "", $J57),DetailBudgetCategory_Aleph,$I57),""))))) / BA$6 * BA$7, 0), 0)</f>
        <v>0</v>
      </c>
      <c r="BB57" s="166">
        <f t="array" ref="BB57">IFERROR(IF(ROW()-16&lt;NoRowsBudget, IF($J57="Profit Margin",SUM(BB$16:BB56)*ProfitMargin,IF($J57="VAT",SUM(BB$16:BB56)*VAT,IF(Budget_period="Monthly",SUMIFS(INDIRECT(BB$8),DetailBudgetWPs_Aleph,IF($J57 = "No Work Package", "", $J57),DetailBudgetCategory_Aleph,$I57),IF(Budget_period="Quarterly",SUMIFS(INDIRECT(BB$9),DetailBudgetWPs_Aleph,IF($J57 = "No Work Package", "", $J57),DetailBudgetCategory_Aleph,$I57),IF(Budget_period="Annually",SUMIFS(INDIRECT(BB$10),DetailBudgetWPs_Aleph,IF($J57 = "No Work Package", "", $J57),DetailBudgetCategory_Aleph,$I57),""))))) / BB$6 * BB$7, 0), 0)</f>
        <v>0</v>
      </c>
      <c r="BC57" s="166">
        <f t="array" ref="BC57">IFERROR(IF(ROW()-16&lt;NoRowsBudget, IF($J57="Profit Margin",SUM(BC$16:BC56)*ProfitMargin,IF($J57="VAT",SUM(BC$16:BC56)*VAT,IF(Budget_period="Monthly",SUMIFS(INDIRECT(BC$8),DetailBudgetWPs_Aleph,IF($J57 = "No Work Package", "", $J57),DetailBudgetCategory_Aleph,$I57),IF(Budget_period="Quarterly",SUMIFS(INDIRECT(BC$9),DetailBudgetWPs_Aleph,IF($J57 = "No Work Package", "", $J57),DetailBudgetCategory_Aleph,$I57),IF(Budget_period="Annually",SUMIFS(INDIRECT(BC$10),DetailBudgetWPs_Aleph,IF($J57 = "No Work Package", "", $J57),DetailBudgetCategory_Aleph,$I57),""))))) / BC$6 * BC$7, 0), 0)</f>
        <v>0</v>
      </c>
      <c r="BD57" s="166">
        <f t="array" ref="BD57">IFERROR(IF(ROW()-16&lt;NoRowsBudget, IF($J57="Profit Margin",SUM(BD$16:BD56)*ProfitMargin,IF($J57="VAT",SUM(BD$16:BD56)*VAT,IF(Budget_period="Monthly",SUMIFS(INDIRECT(BD$8),DetailBudgetWPs_Aleph,IF($J57 = "No Work Package", "", $J57),DetailBudgetCategory_Aleph,$I57),IF(Budget_period="Quarterly",SUMIFS(INDIRECT(BD$9),DetailBudgetWPs_Aleph,IF($J57 = "No Work Package", "", $J57),DetailBudgetCategory_Aleph,$I57),IF(Budget_period="Annually",SUMIFS(INDIRECT(BD$10),DetailBudgetWPs_Aleph,IF($J57 = "No Work Package", "", $J57),DetailBudgetCategory_Aleph,$I57),""))))) / BD$6 * BD$7, 0), 0)</f>
        <v>0</v>
      </c>
      <c r="BE57" s="166">
        <f t="array" ref="BE57">IFERROR(IF(ROW()-16&lt;NoRowsBudget, IF($J57="Profit Margin",SUM(BE$16:BE56)*ProfitMargin,IF($J57="VAT",SUM(BE$16:BE56)*VAT,IF(Budget_period="Monthly",SUMIFS(INDIRECT(BE$8),DetailBudgetWPs_Aleph,IF($J57 = "No Work Package", "", $J57),DetailBudgetCategory_Aleph,$I57),IF(Budget_period="Quarterly",SUMIFS(INDIRECT(BE$9),DetailBudgetWPs_Aleph,IF($J57 = "No Work Package", "", $J57),DetailBudgetCategory_Aleph,$I57),IF(Budget_period="Annually",SUMIFS(INDIRECT(BE$10),DetailBudgetWPs_Aleph,IF($J57 = "No Work Package", "", $J57),DetailBudgetCategory_Aleph,$I57),""))))) / BE$6 * BE$7, 0), 0)</f>
        <v>0</v>
      </c>
      <c r="BF57" s="166">
        <f t="array" ref="BF57">IFERROR(IF(ROW()-16&lt;NoRowsBudget, IF($J57="Profit Margin",SUM(BF$16:BF56)*ProfitMargin,IF($J57="VAT",SUM(BF$16:BF56)*VAT,IF(Budget_period="Monthly",SUMIFS(INDIRECT(BF$8),DetailBudgetWPs_Aleph,IF($J57 = "No Work Package", "", $J57),DetailBudgetCategory_Aleph,$I57),IF(Budget_period="Quarterly",SUMIFS(INDIRECT(BF$9),DetailBudgetWPs_Aleph,IF($J57 = "No Work Package", "", $J57),DetailBudgetCategory_Aleph,$I57),IF(Budget_period="Annually",SUMIFS(INDIRECT(BF$10),DetailBudgetWPs_Aleph,IF($J57 = "No Work Package", "", $J57),DetailBudgetCategory_Aleph,$I57),""))))) / BF$6 * BF$7, 0), 0)</f>
        <v>0</v>
      </c>
      <c r="BG57" s="166">
        <f t="array" ref="BG57">IFERROR(IF(ROW()-16&lt;NoRowsBudget, IF($J57="Profit Margin",SUM(BG$16:BG56)*ProfitMargin,IF($J57="VAT",SUM(BG$16:BG56)*VAT,IF(Budget_period="Monthly",SUMIFS(INDIRECT(BG$8),DetailBudgetWPs_Aleph,IF($J57 = "No Work Package", "", $J57),DetailBudgetCategory_Aleph,$I57),IF(Budget_period="Quarterly",SUMIFS(INDIRECT(BG$9),DetailBudgetWPs_Aleph,IF($J57 = "No Work Package", "", $J57),DetailBudgetCategory_Aleph,$I57),IF(Budget_period="Annually",SUMIFS(INDIRECT(BG$10),DetailBudgetWPs_Aleph,IF($J57 = "No Work Package", "", $J57),DetailBudgetCategory_Aleph,$I57),""))))) / BG$6 * BG$7, 0), 0)</f>
        <v>0</v>
      </c>
      <c r="BH57" s="166">
        <f t="array" ref="BH57">IFERROR(IF(ROW()-16&lt;NoRowsBudget, IF($J57="Profit Margin",SUM(BH$16:BH56)*ProfitMargin,IF($J57="VAT",SUM(BH$16:BH56)*VAT,IF(Budget_period="Monthly",SUMIFS(INDIRECT(BH$8),DetailBudgetWPs_Aleph,IF($J57 = "No Work Package", "", $J57),DetailBudgetCategory_Aleph,$I57),IF(Budget_period="Quarterly",SUMIFS(INDIRECT(BH$9),DetailBudgetWPs_Aleph,IF($J57 = "No Work Package", "", $J57),DetailBudgetCategory_Aleph,$I57),IF(Budget_period="Annually",SUMIFS(INDIRECT(BH$10),DetailBudgetWPs_Aleph,IF($J57 = "No Work Package", "", $J57),DetailBudgetCategory_Aleph,$I57),""))))) / BH$6 * BH$7, 0), 0)</f>
        <v>0</v>
      </c>
      <c r="BI57" s="166">
        <f t="array" ref="BI57">IFERROR(IF(ROW()-16&lt;NoRowsBudget, IF($J57="Profit Margin",SUM(BI$16:BI56)*ProfitMargin,IF($J57="VAT",SUM(BI$16:BI56)*VAT,IF(Budget_period="Monthly",SUMIFS(INDIRECT(BI$8),DetailBudgetWPs_Aleph,IF($J57 = "No Work Package", "", $J57),DetailBudgetCategory_Aleph,$I57),IF(Budget_period="Quarterly",SUMIFS(INDIRECT(BI$9),DetailBudgetWPs_Aleph,IF($J57 = "No Work Package", "", $J57),DetailBudgetCategory_Aleph,$I57),IF(Budget_period="Annually",SUMIFS(INDIRECT(BI$10),DetailBudgetWPs_Aleph,IF($J57 = "No Work Package", "", $J57),DetailBudgetCategory_Aleph,$I57),""))))) / BI$6 * BI$7, 0), 0)</f>
        <v>0</v>
      </c>
      <c r="BJ57" s="166">
        <f t="array" ref="BJ57">IFERROR(IF(ROW()-16&lt;NoRowsBudget, IF($J57="Profit Margin",SUM(BJ$16:BJ56)*ProfitMargin,IF($J57="VAT",SUM(BJ$16:BJ56)*VAT,IF(Budget_period="Monthly",SUMIFS(INDIRECT(BJ$8),DetailBudgetWPs_Aleph,IF($J57 = "No Work Package", "", $J57),DetailBudgetCategory_Aleph,$I57),IF(Budget_period="Quarterly",SUMIFS(INDIRECT(BJ$9),DetailBudgetWPs_Aleph,IF($J57 = "No Work Package", "", $J57),DetailBudgetCategory_Aleph,$I57),IF(Budget_period="Annually",SUMIFS(INDIRECT(BJ$10),DetailBudgetWPs_Aleph,IF($J57 = "No Work Package", "", $J57),DetailBudgetCategory_Aleph,$I57),""))))) / BJ$6 * BJ$7, 0), 0)</f>
        <v>0</v>
      </c>
      <c r="BK57" s="166">
        <f t="array" ref="BK57">IFERROR(IF(ROW()-16&lt;NoRowsBudget, IF($J57="Profit Margin",SUM(BK$16:BK56)*ProfitMargin,IF($J57="VAT",SUM(BK$16:BK56)*VAT,IF(Budget_period="Monthly",SUMIFS(INDIRECT(BK$8),DetailBudgetWPs_Aleph,IF($J57 = "No Work Package", "", $J57),DetailBudgetCategory_Aleph,$I57),IF(Budget_period="Quarterly",SUMIFS(INDIRECT(BK$9),DetailBudgetWPs_Aleph,IF($J57 = "No Work Package", "", $J57),DetailBudgetCategory_Aleph,$I57),IF(Budget_period="Annually",SUMIFS(INDIRECT(BK$10),DetailBudgetWPs_Aleph,IF($J57 = "No Work Package", "", $J57),DetailBudgetCategory_Aleph,$I57),""))))) / BK$6 * BK$7, 0), 0)</f>
        <v>0</v>
      </c>
      <c r="BL57" s="166">
        <f t="array" ref="BL57">IFERROR(IF(ROW()-16&lt;NoRowsBudget, IF($J57="Profit Margin",SUM(BL$16:BL56)*ProfitMargin,IF($J57="VAT",SUM(BL$16:BL56)*VAT,IF(Budget_period="Monthly",SUMIFS(INDIRECT(BL$8),DetailBudgetWPs_Aleph,IF($J57 = "No Work Package", "", $J57),DetailBudgetCategory_Aleph,$I57),IF(Budget_period="Quarterly",SUMIFS(INDIRECT(BL$9),DetailBudgetWPs_Aleph,IF($J57 = "No Work Package", "", $J57),DetailBudgetCategory_Aleph,$I57),IF(Budget_period="Annually",SUMIFS(INDIRECT(BL$10),DetailBudgetWPs_Aleph,IF($J57 = "No Work Package", "", $J57),DetailBudgetCategory_Aleph,$I57),""))))) / BL$6 * BL$7, 0), 0)</f>
        <v>0</v>
      </c>
      <c r="BM57" s="166">
        <f t="array" ref="BM57">IFERROR(IF(ROW()-16&lt;NoRowsBudget, IF($J57="Profit Margin",SUM(BM$16:BM56)*ProfitMargin,IF($J57="VAT",SUM(BM$16:BM56)*VAT,IF(Budget_period="Monthly",SUMIFS(INDIRECT(BM$8),DetailBudgetWPs_Aleph,IF($J57 = "No Work Package", "", $J57),DetailBudgetCategory_Aleph,$I57),IF(Budget_period="Quarterly",SUMIFS(INDIRECT(BM$9),DetailBudgetWPs_Aleph,IF($J57 = "No Work Package", "", $J57),DetailBudgetCategory_Aleph,$I57),IF(Budget_period="Annually",SUMIFS(INDIRECT(BM$10),DetailBudgetWPs_Aleph,IF($J57 = "No Work Package", "", $J57),DetailBudgetCategory_Aleph,$I57),""))))) / BM$6 * BM$7, 0), 0)</f>
        <v>0</v>
      </c>
      <c r="BN57" s="166">
        <f t="array" ref="BN57">IFERROR(IF(ROW()-16&lt;NoRowsBudget, IF($J57="Profit Margin",SUM(BN$16:BN56)*ProfitMargin,IF($J57="VAT",SUM(BN$16:BN56)*VAT,IF(Budget_period="Monthly",SUMIFS(INDIRECT(BN$8),DetailBudgetWPs_Aleph,IF($J57 = "No Work Package", "", $J57),DetailBudgetCategory_Aleph,$I57),IF(Budget_period="Quarterly",SUMIFS(INDIRECT(BN$9),DetailBudgetWPs_Aleph,IF($J57 = "No Work Package", "", $J57),DetailBudgetCategory_Aleph,$I57),IF(Budget_period="Annually",SUMIFS(INDIRECT(BN$10),DetailBudgetWPs_Aleph,IF($J57 = "No Work Package", "", $J57),DetailBudgetCategory_Aleph,$I57),""))))) / BN$6 * BN$7, 0), 0)</f>
        <v>0</v>
      </c>
      <c r="BO57" s="166">
        <f t="array" ref="BO57">IFERROR(IF(ROW()-16&lt;NoRowsBudget, IF($J57="Profit Margin",SUM(BO$16:BO56)*ProfitMargin,IF($J57="VAT",SUM(BO$16:BO56)*VAT,IF(Budget_period="Monthly",SUMIFS(INDIRECT(BO$8),DetailBudgetWPs_Aleph,IF($J57 = "No Work Package", "", $J57),DetailBudgetCategory_Aleph,$I57),IF(Budget_period="Quarterly",SUMIFS(INDIRECT(BO$9),DetailBudgetWPs_Aleph,IF($J57 = "No Work Package", "", $J57),DetailBudgetCategory_Aleph,$I57),IF(Budget_period="Annually",SUMIFS(INDIRECT(BO$10),DetailBudgetWPs_Aleph,IF($J57 = "No Work Package", "", $J57),DetailBudgetCategory_Aleph,$I57),""))))) / BO$6 * BO$7, 0), 0)</f>
        <v>0</v>
      </c>
      <c r="BP57" s="166">
        <f t="array" ref="BP57">IFERROR(IF(ROW()-16&lt;NoRowsBudget, IF($J57="Profit Margin",SUM(BP$16:BP56)*ProfitMargin,IF($J57="VAT",SUM(BP$16:BP56)*VAT,IF(Budget_period="Monthly",SUMIFS(INDIRECT(BP$8),DetailBudgetWPs_Aleph,IF($J57 = "No Work Package", "", $J57),DetailBudgetCategory_Aleph,$I57),IF(Budget_period="Quarterly",SUMIFS(INDIRECT(BP$9),DetailBudgetWPs_Aleph,IF($J57 = "No Work Package", "", $J57),DetailBudgetCategory_Aleph,$I57),IF(Budget_period="Annually",SUMIFS(INDIRECT(BP$10),DetailBudgetWPs_Aleph,IF($J57 = "No Work Package", "", $J57),DetailBudgetCategory_Aleph,$I57),""))))) / BP$6 * BP$7, 0), 0)</f>
        <v>0</v>
      </c>
      <c r="BQ57" s="166">
        <f t="array" ref="BQ57">IFERROR(IF(ROW()-16&lt;NoRowsBudget, IF($J57="Profit Margin",SUM(BQ$16:BQ56)*ProfitMargin,IF($J57="VAT",SUM(BQ$16:BQ56)*VAT,IF(Budget_period="Monthly",SUMIFS(INDIRECT(BQ$8),DetailBudgetWPs_Aleph,IF($J57 = "No Work Package", "", $J57),DetailBudgetCategory_Aleph,$I57),IF(Budget_period="Quarterly",SUMIFS(INDIRECT(BQ$9),DetailBudgetWPs_Aleph,IF($J57 = "No Work Package", "", $J57),DetailBudgetCategory_Aleph,$I57),IF(Budget_period="Annually",SUMIFS(INDIRECT(BQ$10),DetailBudgetWPs_Aleph,IF($J57 = "No Work Package", "", $J57),DetailBudgetCategory_Aleph,$I57),""))))) / BQ$6 * BQ$7, 0), 0)</f>
        <v>0</v>
      </c>
      <c r="BR57" s="166">
        <f t="array" ref="BR57">IFERROR(IF(ROW()-16&lt;NoRowsBudget, IF($J57="Profit Margin",SUM(BR$16:BR56)*ProfitMargin,IF($J57="VAT",SUM(BR$16:BR56)*VAT,IF(Budget_period="Monthly",SUMIFS(INDIRECT(BR$8),DetailBudgetWPs_Aleph,IF($J57 = "No Work Package", "", $J57),DetailBudgetCategory_Aleph,$I57),IF(Budget_period="Quarterly",SUMIFS(INDIRECT(BR$9),DetailBudgetWPs_Aleph,IF($J57 = "No Work Package", "", $J57),DetailBudgetCategory_Aleph,$I57),IF(Budget_period="Annually",SUMIFS(INDIRECT(BR$10),DetailBudgetWPs_Aleph,IF($J57 = "No Work Package", "", $J57),DetailBudgetCategory_Aleph,$I57),""))))) / BR$6 * BR$7, 0), 0)</f>
        <v>0</v>
      </c>
      <c r="BS57" s="166">
        <f t="array" ref="BS57">IFERROR(IF(ROW()-16&lt;NoRowsBudget, IF($J57="Profit Margin",SUM(BS$16:BS56)*ProfitMargin,IF($J57="VAT",SUM(BS$16:BS56)*VAT,IF(Budget_period="Monthly",SUMIFS(INDIRECT(BS$8),DetailBudgetWPs_Aleph,IF($J57 = "No Work Package", "", $J57),DetailBudgetCategory_Aleph,$I57),IF(Budget_period="Quarterly",SUMIFS(INDIRECT(BS$9),DetailBudgetWPs_Aleph,IF($J57 = "No Work Package", "", $J57),DetailBudgetCategory_Aleph,$I57),IF(Budget_period="Annually",SUMIFS(INDIRECT(BS$10),DetailBudgetWPs_Aleph,IF($J57 = "No Work Package", "", $J57),DetailBudgetCategory_Aleph,$I57),""))))) / BS$6 * BS$7, 0), 0)</f>
        <v>0</v>
      </c>
    </row>
    <row r="58" ht="15.75" customHeight="1">
      <c r="A58" s="114"/>
      <c r="B58" s="15" t="str">
        <f>IF(ROW()-16&lt;NoRowsBudget,OrgName,"")</f>
        <v/>
      </c>
      <c r="C58" s="15" t="str">
        <f>IF(ROW()-16&lt;NoRowsBudget,ProjectName,"")</f>
        <v/>
      </c>
      <c r="D58" s="15" t="str">
        <f>IF(ROW()-16&lt;NoRowsBudget,ProjectRef,"")</f>
        <v/>
      </c>
      <c r="E58" s="15" t="str">
        <f>IF(ROW()-16&lt;NoRowsBudget,ApplicationID,"")</f>
        <v/>
      </c>
      <c r="F58" s="15" t="str">
        <f>IF(ROW()-16&lt;NoRowsBudget,Version,"")</f>
        <v/>
      </c>
      <c r="G58" s="164" t="str">
        <f>IF(ROW()-16&lt;NoRowsBudget,StartDate,"")</f>
        <v/>
      </c>
      <c r="H58" s="164" t="str">
        <f>IF(ROW()-16&lt;NoRowsBudget,EndDate,"")</f>
        <v/>
      </c>
      <c r="I58" s="15" t="str">
        <f t="array" ref="I58">IF(ROW()-16&lt;(NoRowsBudget-3),INDEX(CostCategories,CEILING((ROW()-15)/NoWPs,1)),IF(ROW()-16=NoRowsBudget-3,"Overheads",IF(ROW()-16=NoRowsBudget-2,"Profit Margin",IF(ROW()-16=NoRowsBudget-1,"VAT",""))))</f>
        <v/>
      </c>
      <c r="J58" s="15" t="str">
        <f t="array" ref="J58">IF(ROW()-16&lt;NoRowsBudget-3,INDEX(WPUnique,,MOD(ROW()-16,NoWPs)+1),IF(ROW()-16=NoRowsBudget-3,"Overheads",IF(ROW()-16=NoRowsBudget-2,"Profit Margin",IF(ROW()-16=NoRowsBudget-1,"VAT",""))))</f>
        <v/>
      </c>
      <c r="K58" s="172" t="str">
        <f>IFERROR(IF(OR($J58="Indirect Cost",$J58="VAT",$J58="Profit Margin"),"",VLOOKUP(J58,'1. Basic Info'!$B$40:$C$52,2,FALSE)),BudgetExport!J58)</f>
        <v/>
      </c>
      <c r="L58" s="166">
        <f t="array" ref="L58">IFERROR(IF(ROW()-16&lt;NoRowsBudget, IF($J58="Profit Margin",SUM(L$16:L57)*ProfitMargin,IF($J58="VAT",SUM(L$16:L57)*VAT,IF(Budget_period="Monthly",SUMIFS(INDIRECT(L$8),DetailBudgetWPs_Aleph,IF($J58 = "No Work Package", "", $J58),DetailBudgetCategory_Aleph,$I58),IF(Budget_period="Quarterly",SUMIFS(INDIRECT(L$9),DetailBudgetWPs_Aleph,IF($J58 = "No Work Package", "", $J58),DetailBudgetCategory_Aleph,$I58),IF(Budget_period="Annually",SUMIFS(INDIRECT(L$10),DetailBudgetWPs_Aleph,IF($J58 = "No Work Package", "", $J58),DetailBudgetCategory_Aleph,$I58),""))))) / L$6 * L$7, 0), 0)</f>
        <v>0</v>
      </c>
      <c r="M58" s="166">
        <f t="array" ref="M58">IFERROR(IF(ROW()-16&lt;NoRowsBudget, IF($J58="Profit Margin",SUM(M$16:M57)*ProfitMargin,IF($J58="VAT",SUM(M$16:M57)*VAT,IF(Budget_period="Monthly",SUMIFS(INDIRECT(M$8),DetailBudgetWPs_Aleph,IF($J58 = "No Work Package", "", $J58),DetailBudgetCategory_Aleph,$I58),IF(Budget_period="Quarterly",SUMIFS(INDIRECT(M$9),DetailBudgetWPs_Aleph,IF($J58 = "No Work Package", "", $J58),DetailBudgetCategory_Aleph,$I58),IF(Budget_period="Annually",SUMIFS(INDIRECT(M$10),DetailBudgetWPs_Aleph,IF($J58 = "No Work Package", "", $J58),DetailBudgetCategory_Aleph,$I58),""))))) / M$6 * M$7, 0), 0)</f>
        <v>0</v>
      </c>
      <c r="N58" s="166">
        <f t="array" ref="N58">IFERROR(IF(ROW()-16&lt;NoRowsBudget, IF($J58="Profit Margin",SUM(N$16:N57)*ProfitMargin,IF($J58="VAT",SUM(N$16:N57)*VAT,IF(Budget_period="Monthly",SUMIFS(INDIRECT(N$8),DetailBudgetWPs_Aleph,IF($J58 = "No Work Package", "", $J58),DetailBudgetCategory_Aleph,$I58),IF(Budget_period="Quarterly",SUMIFS(INDIRECT(N$9),DetailBudgetWPs_Aleph,IF($J58 = "No Work Package", "", $J58),DetailBudgetCategory_Aleph,$I58),IF(Budget_period="Annually",SUMIFS(INDIRECT(N$10),DetailBudgetWPs_Aleph,IF($J58 = "No Work Package", "", $J58),DetailBudgetCategory_Aleph,$I58),""))))) / N$6 * N$7, 0), 0)</f>
        <v>0</v>
      </c>
      <c r="O58" s="166">
        <f t="array" ref="O58">IFERROR(IF(ROW()-16&lt;NoRowsBudget, IF($J58="Profit Margin",SUM(O$16:O57)*ProfitMargin,IF($J58="VAT",SUM(O$16:O57)*VAT,IF(Budget_period="Monthly",SUMIFS(INDIRECT(O$8),DetailBudgetWPs_Aleph,IF($J58 = "No Work Package", "", $J58),DetailBudgetCategory_Aleph,$I58),IF(Budget_period="Quarterly",SUMIFS(INDIRECT(O$9),DetailBudgetWPs_Aleph,IF($J58 = "No Work Package", "", $J58),DetailBudgetCategory_Aleph,$I58),IF(Budget_period="Annually",SUMIFS(INDIRECT(O$10),DetailBudgetWPs_Aleph,IF($J58 = "No Work Package", "", $J58),DetailBudgetCategory_Aleph,$I58),""))))) / O$6 * O$7, 0), 0)</f>
        <v>0</v>
      </c>
      <c r="P58" s="166">
        <f t="array" ref="P58">IFERROR(IF(ROW()-16&lt;NoRowsBudget, IF($J58="Profit Margin",SUM(P$16:P57)*ProfitMargin,IF($J58="VAT",SUM(P$16:P57)*VAT,IF(Budget_period="Monthly",SUMIFS(INDIRECT(P$8),DetailBudgetWPs_Aleph,IF($J58 = "No Work Package", "", $J58),DetailBudgetCategory_Aleph,$I58),IF(Budget_period="Quarterly",SUMIFS(INDIRECT(P$9),DetailBudgetWPs_Aleph,IF($J58 = "No Work Package", "", $J58),DetailBudgetCategory_Aleph,$I58),IF(Budget_period="Annually",SUMIFS(INDIRECT(P$10),DetailBudgetWPs_Aleph,IF($J58 = "No Work Package", "", $J58),DetailBudgetCategory_Aleph,$I58),""))))) / P$6 * P$7, 0), 0)</f>
        <v>0</v>
      </c>
      <c r="Q58" s="166">
        <f t="array" ref="Q58">IFERROR(IF(ROW()-16&lt;NoRowsBudget, IF($J58="Profit Margin",SUM(Q$16:Q57)*ProfitMargin,IF($J58="VAT",SUM(Q$16:Q57)*VAT,IF(Budget_period="Monthly",SUMIFS(INDIRECT(Q$8),DetailBudgetWPs_Aleph,IF($J58 = "No Work Package", "", $J58),DetailBudgetCategory_Aleph,$I58),IF(Budget_period="Quarterly",SUMIFS(INDIRECT(Q$9),DetailBudgetWPs_Aleph,IF($J58 = "No Work Package", "", $J58),DetailBudgetCategory_Aleph,$I58),IF(Budget_period="Annually",SUMIFS(INDIRECT(Q$10),DetailBudgetWPs_Aleph,IF($J58 = "No Work Package", "", $J58),DetailBudgetCategory_Aleph,$I58),""))))) / Q$6 * Q$7, 0), 0)</f>
        <v>0</v>
      </c>
      <c r="R58" s="166">
        <f t="array" ref="R58">IFERROR(IF(ROW()-16&lt;NoRowsBudget, IF($J58="Profit Margin",SUM(R$16:R57)*ProfitMargin,IF($J58="VAT",SUM(R$16:R57)*VAT,IF(Budget_period="Monthly",SUMIFS(INDIRECT(R$8),DetailBudgetWPs_Aleph,IF($J58 = "No Work Package", "", $J58),DetailBudgetCategory_Aleph,$I58),IF(Budget_period="Quarterly",SUMIFS(INDIRECT(R$9),DetailBudgetWPs_Aleph,IF($J58 = "No Work Package", "", $J58),DetailBudgetCategory_Aleph,$I58),IF(Budget_period="Annually",SUMIFS(INDIRECT(R$10),DetailBudgetWPs_Aleph,IF($J58 = "No Work Package", "", $J58),DetailBudgetCategory_Aleph,$I58),""))))) / R$6 * R$7, 0), 0)</f>
        <v>0</v>
      </c>
      <c r="S58" s="166">
        <f t="array" ref="S58">IFERROR(IF(ROW()-16&lt;NoRowsBudget, IF($J58="Profit Margin",SUM(S$16:S57)*ProfitMargin,IF($J58="VAT",SUM(S$16:S57)*VAT,IF(Budget_period="Monthly",SUMIFS(INDIRECT(S$8),DetailBudgetWPs_Aleph,IF($J58 = "No Work Package", "", $J58),DetailBudgetCategory_Aleph,$I58),IF(Budget_period="Quarterly",SUMIFS(INDIRECT(S$9),DetailBudgetWPs_Aleph,IF($J58 = "No Work Package", "", $J58),DetailBudgetCategory_Aleph,$I58),IF(Budget_period="Annually",SUMIFS(INDIRECT(S$10),DetailBudgetWPs_Aleph,IF($J58 = "No Work Package", "", $J58),DetailBudgetCategory_Aleph,$I58),""))))) / S$6 * S$7, 0), 0)</f>
        <v>0</v>
      </c>
      <c r="T58" s="166">
        <f t="array" ref="T58">IFERROR(IF(ROW()-16&lt;NoRowsBudget, IF($J58="Profit Margin",SUM(T$16:T57)*ProfitMargin,IF($J58="VAT",SUM(T$16:T57)*VAT,IF(Budget_period="Monthly",SUMIFS(INDIRECT(T$8),DetailBudgetWPs_Aleph,IF($J58 = "No Work Package", "", $J58),DetailBudgetCategory_Aleph,$I58),IF(Budget_period="Quarterly",SUMIFS(INDIRECT(T$9),DetailBudgetWPs_Aleph,IF($J58 = "No Work Package", "", $J58),DetailBudgetCategory_Aleph,$I58),IF(Budget_period="Annually",SUMIFS(INDIRECT(T$10),DetailBudgetWPs_Aleph,IF($J58 = "No Work Package", "", $J58),DetailBudgetCategory_Aleph,$I58),""))))) / T$6 * T$7, 0), 0)</f>
        <v>0</v>
      </c>
      <c r="U58" s="166">
        <f t="array" ref="U58">IFERROR(IF(ROW()-16&lt;NoRowsBudget, IF($J58="Profit Margin",SUM(U$16:U57)*ProfitMargin,IF($J58="VAT",SUM(U$16:U57)*VAT,IF(Budget_period="Monthly",SUMIFS(INDIRECT(U$8),DetailBudgetWPs_Aleph,IF($J58 = "No Work Package", "", $J58),DetailBudgetCategory_Aleph,$I58),IF(Budget_period="Quarterly",SUMIFS(INDIRECT(U$9),DetailBudgetWPs_Aleph,IF($J58 = "No Work Package", "", $J58),DetailBudgetCategory_Aleph,$I58),IF(Budget_period="Annually",SUMIFS(INDIRECT(U$10),DetailBudgetWPs_Aleph,IF($J58 = "No Work Package", "", $J58),DetailBudgetCategory_Aleph,$I58),""))))) / U$6 * U$7, 0), 0)</f>
        <v>0</v>
      </c>
      <c r="V58" s="166">
        <f t="array" ref="V58">IFERROR(IF(ROW()-16&lt;NoRowsBudget, IF($J58="Profit Margin",SUM(V$16:V57)*ProfitMargin,IF($J58="VAT",SUM(V$16:V57)*VAT,IF(Budget_period="Monthly",SUMIFS(INDIRECT(V$8),DetailBudgetWPs_Aleph,IF($J58 = "No Work Package", "", $J58),DetailBudgetCategory_Aleph,$I58),IF(Budget_period="Quarterly",SUMIFS(INDIRECT(V$9),DetailBudgetWPs_Aleph,IF($J58 = "No Work Package", "", $J58),DetailBudgetCategory_Aleph,$I58),IF(Budget_period="Annually",SUMIFS(INDIRECT(V$10),DetailBudgetWPs_Aleph,IF($J58 = "No Work Package", "", $J58),DetailBudgetCategory_Aleph,$I58),""))))) / V$6 * V$7, 0), 0)</f>
        <v>0</v>
      </c>
      <c r="W58" s="166">
        <f t="array" ref="W58">IFERROR(IF(ROW()-16&lt;NoRowsBudget, IF($J58="Profit Margin",SUM(W$16:W57)*ProfitMargin,IF($J58="VAT",SUM(W$16:W57)*VAT,IF(Budget_period="Monthly",SUMIFS(INDIRECT(W$8),DetailBudgetWPs_Aleph,IF($J58 = "No Work Package", "", $J58),DetailBudgetCategory_Aleph,$I58),IF(Budget_period="Quarterly",SUMIFS(INDIRECT(W$9),DetailBudgetWPs_Aleph,IF($J58 = "No Work Package", "", $J58),DetailBudgetCategory_Aleph,$I58),IF(Budget_period="Annually",SUMIFS(INDIRECT(W$10),DetailBudgetWPs_Aleph,IF($J58 = "No Work Package", "", $J58),DetailBudgetCategory_Aleph,$I58),""))))) / W$6 * W$7, 0), 0)</f>
        <v>0</v>
      </c>
      <c r="X58" s="166">
        <f t="array" ref="X58">IFERROR(IF(ROW()-16&lt;NoRowsBudget, IF($J58="Profit Margin",SUM(X$16:X57)*ProfitMargin,IF($J58="VAT",SUM(X$16:X57)*VAT,IF(Budget_period="Monthly",SUMIFS(INDIRECT(X$8),DetailBudgetWPs_Aleph,IF($J58 = "No Work Package", "", $J58),DetailBudgetCategory_Aleph,$I58),IF(Budget_period="Quarterly",SUMIFS(INDIRECT(X$9),DetailBudgetWPs_Aleph,IF($J58 = "No Work Package", "", $J58),DetailBudgetCategory_Aleph,$I58),IF(Budget_period="Annually",SUMIFS(INDIRECT(X$10),DetailBudgetWPs_Aleph,IF($J58 = "No Work Package", "", $J58),DetailBudgetCategory_Aleph,$I58),""))))) / X$6 * X$7, 0), 0)</f>
        <v>0</v>
      </c>
      <c r="Y58" s="166">
        <f t="array" ref="Y58">IFERROR(IF(ROW()-16&lt;NoRowsBudget, IF($J58="Profit Margin",SUM(Y$16:Y57)*ProfitMargin,IF($J58="VAT",SUM(Y$16:Y57)*VAT,IF(Budget_period="Monthly",SUMIFS(INDIRECT(Y$8),DetailBudgetWPs_Aleph,IF($J58 = "No Work Package", "", $J58),DetailBudgetCategory_Aleph,$I58),IF(Budget_period="Quarterly",SUMIFS(INDIRECT(Y$9),DetailBudgetWPs_Aleph,IF($J58 = "No Work Package", "", $J58),DetailBudgetCategory_Aleph,$I58),IF(Budget_period="Annually",SUMIFS(INDIRECT(Y$10),DetailBudgetWPs_Aleph,IF($J58 = "No Work Package", "", $J58),DetailBudgetCategory_Aleph,$I58),""))))) / Y$6 * Y$7, 0), 0)</f>
        <v>0</v>
      </c>
      <c r="Z58" s="166">
        <f t="array" ref="Z58">IFERROR(IF(ROW()-16&lt;NoRowsBudget, IF($J58="Profit Margin",SUM(Z$16:Z57)*ProfitMargin,IF($J58="VAT",SUM(Z$16:Z57)*VAT,IF(Budget_period="Monthly",SUMIFS(INDIRECT(Z$8),DetailBudgetWPs_Aleph,IF($J58 = "No Work Package", "", $J58),DetailBudgetCategory_Aleph,$I58),IF(Budget_period="Quarterly",SUMIFS(INDIRECT(Z$9),DetailBudgetWPs_Aleph,IF($J58 = "No Work Package", "", $J58),DetailBudgetCategory_Aleph,$I58),IF(Budget_period="Annually",SUMIFS(INDIRECT(Z$10),DetailBudgetWPs_Aleph,IF($J58 = "No Work Package", "", $J58),DetailBudgetCategory_Aleph,$I58),""))))) / Z$6 * Z$7, 0), 0)</f>
        <v>0</v>
      </c>
      <c r="AA58" s="166">
        <f t="array" ref="AA58">IFERROR(IF(ROW()-16&lt;NoRowsBudget, IF($J58="Profit Margin",SUM(AA$16:AA57)*ProfitMargin,IF($J58="VAT",SUM(AA$16:AA57)*VAT,IF(Budget_period="Monthly",SUMIFS(INDIRECT(AA$8),DetailBudgetWPs_Aleph,IF($J58 = "No Work Package", "", $J58),DetailBudgetCategory_Aleph,$I58),IF(Budget_period="Quarterly",SUMIFS(INDIRECT(AA$9),DetailBudgetWPs_Aleph,IF($J58 = "No Work Package", "", $J58),DetailBudgetCategory_Aleph,$I58),IF(Budget_period="Annually",SUMIFS(INDIRECT(AA$10),DetailBudgetWPs_Aleph,IF($J58 = "No Work Package", "", $J58),DetailBudgetCategory_Aleph,$I58),""))))) / AA$6 * AA$7, 0), 0)</f>
        <v>0</v>
      </c>
      <c r="AB58" s="166">
        <f t="array" ref="AB58">IFERROR(IF(ROW()-16&lt;NoRowsBudget, IF($J58="Profit Margin",SUM(AB$16:AB57)*ProfitMargin,IF($J58="VAT",SUM(AB$16:AB57)*VAT,IF(Budget_period="Monthly",SUMIFS(INDIRECT(AB$8),DetailBudgetWPs_Aleph,IF($J58 = "No Work Package", "", $J58),DetailBudgetCategory_Aleph,$I58),IF(Budget_period="Quarterly",SUMIFS(INDIRECT(AB$9),DetailBudgetWPs_Aleph,IF($J58 = "No Work Package", "", $J58),DetailBudgetCategory_Aleph,$I58),IF(Budget_period="Annually",SUMIFS(INDIRECT(AB$10),DetailBudgetWPs_Aleph,IF($J58 = "No Work Package", "", $J58),DetailBudgetCategory_Aleph,$I58),""))))) / AB$6 * AB$7, 0), 0)</f>
        <v>0</v>
      </c>
      <c r="AC58" s="166">
        <f t="array" ref="AC58">IFERROR(IF(ROW()-16&lt;NoRowsBudget, IF($J58="Profit Margin",SUM(AC$16:AC57)*ProfitMargin,IF($J58="VAT",SUM(AC$16:AC57)*VAT,IF(Budget_period="Monthly",SUMIFS(INDIRECT(AC$8),DetailBudgetWPs_Aleph,IF($J58 = "No Work Package", "", $J58),DetailBudgetCategory_Aleph,$I58),IF(Budget_period="Quarterly",SUMIFS(INDIRECT(AC$9),DetailBudgetWPs_Aleph,IF($J58 = "No Work Package", "", $J58),DetailBudgetCategory_Aleph,$I58),IF(Budget_period="Annually",SUMIFS(INDIRECT(AC$10),DetailBudgetWPs_Aleph,IF($J58 = "No Work Package", "", $J58),DetailBudgetCategory_Aleph,$I58),""))))) / AC$6 * AC$7, 0), 0)</f>
        <v>0</v>
      </c>
      <c r="AD58" s="166">
        <f t="array" ref="AD58">IFERROR(IF(ROW()-16&lt;NoRowsBudget, IF($J58="Profit Margin",SUM(AD$16:AD57)*ProfitMargin,IF($J58="VAT",SUM(AD$16:AD57)*VAT,IF(Budget_period="Monthly",SUMIFS(INDIRECT(AD$8),DetailBudgetWPs_Aleph,IF($J58 = "No Work Package", "", $J58),DetailBudgetCategory_Aleph,$I58),IF(Budget_period="Quarterly",SUMIFS(INDIRECT(AD$9),DetailBudgetWPs_Aleph,IF($J58 = "No Work Package", "", $J58),DetailBudgetCategory_Aleph,$I58),IF(Budget_period="Annually",SUMIFS(INDIRECT(AD$10),DetailBudgetWPs_Aleph,IF($J58 = "No Work Package", "", $J58),DetailBudgetCategory_Aleph,$I58),""))))) / AD$6 * AD$7, 0), 0)</f>
        <v>0</v>
      </c>
      <c r="AE58" s="166">
        <f t="array" ref="AE58">IFERROR(IF(ROW()-16&lt;NoRowsBudget, IF($J58="Profit Margin",SUM(AE$16:AE57)*ProfitMargin,IF($J58="VAT",SUM(AE$16:AE57)*VAT,IF(Budget_period="Monthly",SUMIFS(INDIRECT(AE$8),DetailBudgetWPs_Aleph,IF($J58 = "No Work Package", "", $J58),DetailBudgetCategory_Aleph,$I58),IF(Budget_period="Quarterly",SUMIFS(INDIRECT(AE$9),DetailBudgetWPs_Aleph,IF($J58 = "No Work Package", "", $J58),DetailBudgetCategory_Aleph,$I58),IF(Budget_period="Annually",SUMIFS(INDIRECT(AE$10),DetailBudgetWPs_Aleph,IF($J58 = "No Work Package", "", $J58),DetailBudgetCategory_Aleph,$I58),""))))) / AE$6 * AE$7, 0), 0)</f>
        <v>0</v>
      </c>
      <c r="AF58" s="166">
        <f t="array" ref="AF58">IFERROR(IF(ROW()-16&lt;NoRowsBudget, IF($J58="Profit Margin",SUM(AF$16:AF57)*ProfitMargin,IF($J58="VAT",SUM(AF$16:AF57)*VAT,IF(Budget_period="Monthly",SUMIFS(INDIRECT(AF$8),DetailBudgetWPs_Aleph,IF($J58 = "No Work Package", "", $J58),DetailBudgetCategory_Aleph,$I58),IF(Budget_period="Quarterly",SUMIFS(INDIRECT(AF$9),DetailBudgetWPs_Aleph,IF($J58 = "No Work Package", "", $J58),DetailBudgetCategory_Aleph,$I58),IF(Budget_period="Annually",SUMIFS(INDIRECT(AF$10),DetailBudgetWPs_Aleph,IF($J58 = "No Work Package", "", $J58),DetailBudgetCategory_Aleph,$I58),""))))) / AF$6 * AF$7, 0), 0)</f>
        <v>0</v>
      </c>
      <c r="AG58" s="166">
        <f t="array" ref="AG58">IFERROR(IF(ROW()-16&lt;NoRowsBudget, IF($J58="Profit Margin",SUM(AG$16:AG57)*ProfitMargin,IF($J58="VAT",SUM(AG$16:AG57)*VAT,IF(Budget_period="Monthly",SUMIFS(INDIRECT(AG$8),DetailBudgetWPs_Aleph,IF($J58 = "No Work Package", "", $J58),DetailBudgetCategory_Aleph,$I58),IF(Budget_period="Quarterly",SUMIFS(INDIRECT(AG$9),DetailBudgetWPs_Aleph,IF($J58 = "No Work Package", "", $J58),DetailBudgetCategory_Aleph,$I58),IF(Budget_period="Annually",SUMIFS(INDIRECT(AG$10),DetailBudgetWPs_Aleph,IF($J58 = "No Work Package", "", $J58),DetailBudgetCategory_Aleph,$I58),""))))) / AG$6 * AG$7, 0), 0)</f>
        <v>0</v>
      </c>
      <c r="AH58" s="166">
        <f t="array" ref="AH58">IFERROR(IF(ROW()-16&lt;NoRowsBudget, IF($J58="Profit Margin",SUM(AH$16:AH57)*ProfitMargin,IF($J58="VAT",SUM(AH$16:AH57)*VAT,IF(Budget_period="Monthly",SUMIFS(INDIRECT(AH$8),DetailBudgetWPs_Aleph,IF($J58 = "No Work Package", "", $J58),DetailBudgetCategory_Aleph,$I58),IF(Budget_period="Quarterly",SUMIFS(INDIRECT(AH$9),DetailBudgetWPs_Aleph,IF($J58 = "No Work Package", "", $J58),DetailBudgetCategory_Aleph,$I58),IF(Budget_period="Annually",SUMIFS(INDIRECT(AH$10),DetailBudgetWPs_Aleph,IF($J58 = "No Work Package", "", $J58),DetailBudgetCategory_Aleph,$I58),""))))) / AH$6 * AH$7, 0), 0)</f>
        <v>0</v>
      </c>
      <c r="AI58" s="166">
        <f t="array" ref="AI58">IFERROR(IF(ROW()-16&lt;NoRowsBudget, IF($J58="Profit Margin",SUM(AI$16:AI57)*ProfitMargin,IF($J58="VAT",SUM(AI$16:AI57)*VAT,IF(Budget_period="Monthly",SUMIFS(INDIRECT(AI$8),DetailBudgetWPs_Aleph,IF($J58 = "No Work Package", "", $J58),DetailBudgetCategory_Aleph,$I58),IF(Budget_period="Quarterly",SUMIFS(INDIRECT(AI$9),DetailBudgetWPs_Aleph,IF($J58 = "No Work Package", "", $J58),DetailBudgetCategory_Aleph,$I58),IF(Budget_period="Annually",SUMIFS(INDIRECT(AI$10),DetailBudgetWPs_Aleph,IF($J58 = "No Work Package", "", $J58),DetailBudgetCategory_Aleph,$I58),""))))) / AI$6 * AI$7, 0), 0)</f>
        <v>0</v>
      </c>
      <c r="AJ58" s="166">
        <f t="array" ref="AJ58">IFERROR(IF(ROW()-16&lt;NoRowsBudget, IF($J58="Profit Margin",SUM(AJ$16:AJ57)*ProfitMargin,IF($J58="VAT",SUM(AJ$16:AJ57)*VAT,IF(Budget_period="Monthly",SUMIFS(INDIRECT(AJ$8),DetailBudgetWPs_Aleph,IF($J58 = "No Work Package", "", $J58),DetailBudgetCategory_Aleph,$I58),IF(Budget_period="Quarterly",SUMIFS(INDIRECT(AJ$9),DetailBudgetWPs_Aleph,IF($J58 = "No Work Package", "", $J58),DetailBudgetCategory_Aleph,$I58),IF(Budget_period="Annually",SUMIFS(INDIRECT(AJ$10),DetailBudgetWPs_Aleph,IF($J58 = "No Work Package", "", $J58),DetailBudgetCategory_Aleph,$I58),""))))) / AJ$6 * AJ$7, 0), 0)</f>
        <v>0</v>
      </c>
      <c r="AK58" s="166">
        <f t="array" ref="AK58">IFERROR(IF(ROW()-16&lt;NoRowsBudget, IF($J58="Profit Margin",SUM(AK$16:AK57)*ProfitMargin,IF($J58="VAT",SUM(AK$16:AK57)*VAT,IF(Budget_period="Monthly",SUMIFS(INDIRECT(AK$8),DetailBudgetWPs_Aleph,IF($J58 = "No Work Package", "", $J58),DetailBudgetCategory_Aleph,$I58),IF(Budget_period="Quarterly",SUMIFS(INDIRECT(AK$9),DetailBudgetWPs_Aleph,IF($J58 = "No Work Package", "", $J58),DetailBudgetCategory_Aleph,$I58),IF(Budget_period="Annually",SUMIFS(INDIRECT(AK$10),DetailBudgetWPs_Aleph,IF($J58 = "No Work Package", "", $J58),DetailBudgetCategory_Aleph,$I58),""))))) / AK$6 * AK$7, 0), 0)</f>
        <v>0</v>
      </c>
      <c r="AL58" s="166">
        <f t="array" ref="AL58">IFERROR(IF(ROW()-16&lt;NoRowsBudget, IF($J58="Profit Margin",SUM(AL$16:AL57)*ProfitMargin,IF($J58="VAT",SUM(AL$16:AL57)*VAT,IF(Budget_period="Monthly",SUMIFS(INDIRECT(AL$8),DetailBudgetWPs_Aleph,IF($J58 = "No Work Package", "", $J58),DetailBudgetCategory_Aleph,$I58),IF(Budget_period="Quarterly",SUMIFS(INDIRECT(AL$9),DetailBudgetWPs_Aleph,IF($J58 = "No Work Package", "", $J58),DetailBudgetCategory_Aleph,$I58),IF(Budget_period="Annually",SUMIFS(INDIRECT(AL$10),DetailBudgetWPs_Aleph,IF($J58 = "No Work Package", "", $J58),DetailBudgetCategory_Aleph,$I58),""))))) / AL$6 * AL$7, 0), 0)</f>
        <v>0</v>
      </c>
      <c r="AM58" s="166">
        <f t="array" ref="AM58">IFERROR(IF(ROW()-16&lt;NoRowsBudget, IF($J58="Profit Margin",SUM(AM$16:AM57)*ProfitMargin,IF($J58="VAT",SUM(AM$16:AM57)*VAT,IF(Budget_period="Monthly",SUMIFS(INDIRECT(AM$8),DetailBudgetWPs_Aleph,IF($J58 = "No Work Package", "", $J58),DetailBudgetCategory_Aleph,$I58),IF(Budget_period="Quarterly",SUMIFS(INDIRECT(AM$9),DetailBudgetWPs_Aleph,IF($J58 = "No Work Package", "", $J58),DetailBudgetCategory_Aleph,$I58),IF(Budget_period="Annually",SUMIFS(INDIRECT(AM$10),DetailBudgetWPs_Aleph,IF($J58 = "No Work Package", "", $J58),DetailBudgetCategory_Aleph,$I58),""))))) / AM$6 * AM$7, 0), 0)</f>
        <v>0</v>
      </c>
      <c r="AN58" s="166">
        <f t="array" ref="AN58">IFERROR(IF(ROW()-16&lt;NoRowsBudget, IF($J58="Profit Margin",SUM(AN$16:AN57)*ProfitMargin,IF($J58="VAT",SUM(AN$16:AN57)*VAT,IF(Budget_period="Monthly",SUMIFS(INDIRECT(AN$8),DetailBudgetWPs_Aleph,IF($J58 = "No Work Package", "", $J58),DetailBudgetCategory_Aleph,$I58),IF(Budget_period="Quarterly",SUMIFS(INDIRECT(AN$9),DetailBudgetWPs_Aleph,IF($J58 = "No Work Package", "", $J58),DetailBudgetCategory_Aleph,$I58),IF(Budget_period="Annually",SUMIFS(INDIRECT(AN$10),DetailBudgetWPs_Aleph,IF($J58 = "No Work Package", "", $J58),DetailBudgetCategory_Aleph,$I58),""))))) / AN$6 * AN$7, 0), 0)</f>
        <v>0</v>
      </c>
      <c r="AO58" s="166">
        <f t="array" ref="AO58">IFERROR(IF(ROW()-16&lt;NoRowsBudget, IF($J58="Profit Margin",SUM(AO$16:AO57)*ProfitMargin,IF($J58="VAT",SUM(AO$16:AO57)*VAT,IF(Budget_period="Monthly",SUMIFS(INDIRECT(AO$8),DetailBudgetWPs_Aleph,IF($J58 = "No Work Package", "", $J58),DetailBudgetCategory_Aleph,$I58),IF(Budget_period="Quarterly",SUMIFS(INDIRECT(AO$9),DetailBudgetWPs_Aleph,IF($J58 = "No Work Package", "", $J58),DetailBudgetCategory_Aleph,$I58),IF(Budget_period="Annually",SUMIFS(INDIRECT(AO$10),DetailBudgetWPs_Aleph,IF($J58 = "No Work Package", "", $J58),DetailBudgetCategory_Aleph,$I58),""))))) / AO$6 * AO$7, 0), 0)</f>
        <v>0</v>
      </c>
      <c r="AP58" s="166">
        <f t="array" ref="AP58">IFERROR(IF(ROW()-16&lt;NoRowsBudget, IF($J58="Profit Margin",SUM(AP$16:AP57)*ProfitMargin,IF($J58="VAT",SUM(AP$16:AP57)*VAT,IF(Budget_period="Monthly",SUMIFS(INDIRECT(AP$8),DetailBudgetWPs_Aleph,IF($J58 = "No Work Package", "", $J58),DetailBudgetCategory_Aleph,$I58),IF(Budget_period="Quarterly",SUMIFS(INDIRECT(AP$9),DetailBudgetWPs_Aleph,IF($J58 = "No Work Package", "", $J58),DetailBudgetCategory_Aleph,$I58),IF(Budget_period="Annually",SUMIFS(INDIRECT(AP$10),DetailBudgetWPs_Aleph,IF($J58 = "No Work Package", "", $J58),DetailBudgetCategory_Aleph,$I58),""))))) / AP$6 * AP$7, 0), 0)</f>
        <v>0</v>
      </c>
      <c r="AQ58" s="166">
        <f t="array" ref="AQ58">IFERROR(IF(ROW()-16&lt;NoRowsBudget, IF($J58="Profit Margin",SUM(AQ$16:AQ57)*ProfitMargin,IF($J58="VAT",SUM(AQ$16:AQ57)*VAT,IF(Budget_period="Monthly",SUMIFS(INDIRECT(AQ$8),DetailBudgetWPs_Aleph,IF($J58 = "No Work Package", "", $J58),DetailBudgetCategory_Aleph,$I58),IF(Budget_period="Quarterly",SUMIFS(INDIRECT(AQ$9),DetailBudgetWPs_Aleph,IF($J58 = "No Work Package", "", $J58),DetailBudgetCategory_Aleph,$I58),IF(Budget_period="Annually",SUMIFS(INDIRECT(AQ$10),DetailBudgetWPs_Aleph,IF($J58 = "No Work Package", "", $J58),DetailBudgetCategory_Aleph,$I58),""))))) / AQ$6 * AQ$7, 0), 0)</f>
        <v>0</v>
      </c>
      <c r="AR58" s="166">
        <f t="array" ref="AR58">IFERROR(IF(ROW()-16&lt;NoRowsBudget, IF($J58="Profit Margin",SUM(AR$16:AR57)*ProfitMargin,IF($J58="VAT",SUM(AR$16:AR57)*VAT,IF(Budget_period="Monthly",SUMIFS(INDIRECT(AR$8),DetailBudgetWPs_Aleph,IF($J58 = "No Work Package", "", $J58),DetailBudgetCategory_Aleph,$I58),IF(Budget_period="Quarterly",SUMIFS(INDIRECT(AR$9),DetailBudgetWPs_Aleph,IF($J58 = "No Work Package", "", $J58),DetailBudgetCategory_Aleph,$I58),IF(Budget_period="Annually",SUMIFS(INDIRECT(AR$10),DetailBudgetWPs_Aleph,IF($J58 = "No Work Package", "", $J58),DetailBudgetCategory_Aleph,$I58),""))))) / AR$6 * AR$7, 0), 0)</f>
        <v>0</v>
      </c>
      <c r="AS58" s="166">
        <f t="array" ref="AS58">IFERROR(IF(ROW()-16&lt;NoRowsBudget, IF($J58="Profit Margin",SUM(AS$16:AS57)*ProfitMargin,IF($J58="VAT",SUM(AS$16:AS57)*VAT,IF(Budget_period="Monthly",SUMIFS(INDIRECT(AS$8),DetailBudgetWPs_Aleph,IF($J58 = "No Work Package", "", $J58),DetailBudgetCategory_Aleph,$I58),IF(Budget_period="Quarterly",SUMIFS(INDIRECT(AS$9),DetailBudgetWPs_Aleph,IF($J58 = "No Work Package", "", $J58),DetailBudgetCategory_Aleph,$I58),IF(Budget_period="Annually",SUMIFS(INDIRECT(AS$10),DetailBudgetWPs_Aleph,IF($J58 = "No Work Package", "", $J58),DetailBudgetCategory_Aleph,$I58),""))))) / AS$6 * AS$7, 0), 0)</f>
        <v>0</v>
      </c>
      <c r="AT58" s="166">
        <f t="array" ref="AT58">IFERROR(IF(ROW()-16&lt;NoRowsBudget, IF($J58="Profit Margin",SUM(AT$16:AT57)*ProfitMargin,IF($J58="VAT",SUM(AT$16:AT57)*VAT,IF(Budget_period="Monthly",SUMIFS(INDIRECT(AT$8),DetailBudgetWPs_Aleph,IF($J58 = "No Work Package", "", $J58),DetailBudgetCategory_Aleph,$I58),IF(Budget_period="Quarterly",SUMIFS(INDIRECT(AT$9),DetailBudgetWPs_Aleph,IF($J58 = "No Work Package", "", $J58),DetailBudgetCategory_Aleph,$I58),IF(Budget_period="Annually",SUMIFS(INDIRECT(AT$10),DetailBudgetWPs_Aleph,IF($J58 = "No Work Package", "", $J58),DetailBudgetCategory_Aleph,$I58),""))))) / AT$6 * AT$7, 0), 0)</f>
        <v>0</v>
      </c>
      <c r="AU58" s="166">
        <f t="array" ref="AU58">IFERROR(IF(ROW()-16&lt;NoRowsBudget, IF($J58="Profit Margin",SUM(AU$16:AU57)*ProfitMargin,IF($J58="VAT",SUM(AU$16:AU57)*VAT,IF(Budget_period="Monthly",SUMIFS(INDIRECT(AU$8),DetailBudgetWPs_Aleph,IF($J58 = "No Work Package", "", $J58),DetailBudgetCategory_Aleph,$I58),IF(Budget_period="Quarterly",SUMIFS(INDIRECT(AU$9),DetailBudgetWPs_Aleph,IF($J58 = "No Work Package", "", $J58),DetailBudgetCategory_Aleph,$I58),IF(Budget_period="Annually",SUMIFS(INDIRECT(AU$10),DetailBudgetWPs_Aleph,IF($J58 = "No Work Package", "", $J58),DetailBudgetCategory_Aleph,$I58),""))))) / AU$6 * AU$7, 0), 0)</f>
        <v>0</v>
      </c>
      <c r="AV58" s="166">
        <f t="array" ref="AV58">IFERROR(IF(ROW()-16&lt;NoRowsBudget, IF($J58="Profit Margin",SUM(AV$16:AV57)*ProfitMargin,IF($J58="VAT",SUM(AV$16:AV57)*VAT,IF(Budget_period="Monthly",SUMIFS(INDIRECT(AV$8),DetailBudgetWPs_Aleph,IF($J58 = "No Work Package", "", $J58),DetailBudgetCategory_Aleph,$I58),IF(Budget_period="Quarterly",SUMIFS(INDIRECT(AV$9),DetailBudgetWPs_Aleph,IF($J58 = "No Work Package", "", $J58),DetailBudgetCategory_Aleph,$I58),IF(Budget_period="Annually",SUMIFS(INDIRECT(AV$10),DetailBudgetWPs_Aleph,IF($J58 = "No Work Package", "", $J58),DetailBudgetCategory_Aleph,$I58),""))))) / AV$6 * AV$7, 0), 0)</f>
        <v>0</v>
      </c>
      <c r="AW58" s="166">
        <f t="array" ref="AW58">IFERROR(IF(ROW()-16&lt;NoRowsBudget, IF($J58="Profit Margin",SUM(AW$16:AW57)*ProfitMargin,IF($J58="VAT",SUM(AW$16:AW57)*VAT,IF(Budget_period="Monthly",SUMIFS(INDIRECT(AW$8),DetailBudgetWPs_Aleph,IF($J58 = "No Work Package", "", $J58),DetailBudgetCategory_Aleph,$I58),IF(Budget_period="Quarterly",SUMIFS(INDIRECT(AW$9),DetailBudgetWPs_Aleph,IF($J58 = "No Work Package", "", $J58),DetailBudgetCategory_Aleph,$I58),IF(Budget_period="Annually",SUMIFS(INDIRECT(AW$10),DetailBudgetWPs_Aleph,IF($J58 = "No Work Package", "", $J58),DetailBudgetCategory_Aleph,$I58),""))))) / AW$6 * AW$7, 0), 0)</f>
        <v>0</v>
      </c>
      <c r="AX58" s="166">
        <f t="array" ref="AX58">IFERROR(IF(ROW()-16&lt;NoRowsBudget, IF($J58="Profit Margin",SUM(AX$16:AX57)*ProfitMargin,IF($J58="VAT",SUM(AX$16:AX57)*VAT,IF(Budget_period="Monthly",SUMIFS(INDIRECT(AX$8),DetailBudgetWPs_Aleph,IF($J58 = "No Work Package", "", $J58),DetailBudgetCategory_Aleph,$I58),IF(Budget_period="Quarterly",SUMIFS(INDIRECT(AX$9),DetailBudgetWPs_Aleph,IF($J58 = "No Work Package", "", $J58),DetailBudgetCategory_Aleph,$I58),IF(Budget_period="Annually",SUMIFS(INDIRECT(AX$10),DetailBudgetWPs_Aleph,IF($J58 = "No Work Package", "", $J58),DetailBudgetCategory_Aleph,$I58),""))))) / AX$6 * AX$7, 0), 0)</f>
        <v>0</v>
      </c>
      <c r="AY58" s="166">
        <f t="array" ref="AY58">IFERROR(IF(ROW()-16&lt;NoRowsBudget, IF($J58="Profit Margin",SUM(AY$16:AY57)*ProfitMargin,IF($J58="VAT",SUM(AY$16:AY57)*VAT,IF(Budget_period="Monthly",SUMIFS(INDIRECT(AY$8),DetailBudgetWPs_Aleph,IF($J58 = "No Work Package", "", $J58),DetailBudgetCategory_Aleph,$I58),IF(Budget_period="Quarterly",SUMIFS(INDIRECT(AY$9),DetailBudgetWPs_Aleph,IF($J58 = "No Work Package", "", $J58),DetailBudgetCategory_Aleph,$I58),IF(Budget_period="Annually",SUMIFS(INDIRECT(AY$10),DetailBudgetWPs_Aleph,IF($J58 = "No Work Package", "", $J58),DetailBudgetCategory_Aleph,$I58),""))))) / AY$6 * AY$7, 0), 0)</f>
        <v>0</v>
      </c>
      <c r="AZ58" s="166">
        <f t="array" ref="AZ58">IFERROR(IF(ROW()-16&lt;NoRowsBudget, IF($J58="Profit Margin",SUM(AZ$16:AZ57)*ProfitMargin,IF($J58="VAT",SUM(AZ$16:AZ57)*VAT,IF(Budget_period="Monthly",SUMIFS(INDIRECT(AZ$8),DetailBudgetWPs_Aleph,IF($J58 = "No Work Package", "", $J58),DetailBudgetCategory_Aleph,$I58),IF(Budget_period="Quarterly",SUMIFS(INDIRECT(AZ$9),DetailBudgetWPs_Aleph,IF($J58 = "No Work Package", "", $J58),DetailBudgetCategory_Aleph,$I58),IF(Budget_period="Annually",SUMIFS(INDIRECT(AZ$10),DetailBudgetWPs_Aleph,IF($J58 = "No Work Package", "", $J58),DetailBudgetCategory_Aleph,$I58),""))))) / AZ$6 * AZ$7, 0), 0)</f>
        <v>0</v>
      </c>
      <c r="BA58" s="166">
        <f t="array" ref="BA58">IFERROR(IF(ROW()-16&lt;NoRowsBudget, IF($J58="Profit Margin",SUM(BA$16:BA57)*ProfitMargin,IF($J58="VAT",SUM(BA$16:BA57)*VAT,IF(Budget_period="Monthly",SUMIFS(INDIRECT(BA$8),DetailBudgetWPs_Aleph,IF($J58 = "No Work Package", "", $J58),DetailBudgetCategory_Aleph,$I58),IF(Budget_period="Quarterly",SUMIFS(INDIRECT(BA$9),DetailBudgetWPs_Aleph,IF($J58 = "No Work Package", "", $J58),DetailBudgetCategory_Aleph,$I58),IF(Budget_period="Annually",SUMIFS(INDIRECT(BA$10),DetailBudgetWPs_Aleph,IF($J58 = "No Work Package", "", $J58),DetailBudgetCategory_Aleph,$I58),""))))) / BA$6 * BA$7, 0), 0)</f>
        <v>0</v>
      </c>
      <c r="BB58" s="166">
        <f t="array" ref="BB58">IFERROR(IF(ROW()-16&lt;NoRowsBudget, IF($J58="Profit Margin",SUM(BB$16:BB57)*ProfitMargin,IF($J58="VAT",SUM(BB$16:BB57)*VAT,IF(Budget_period="Monthly",SUMIFS(INDIRECT(BB$8),DetailBudgetWPs_Aleph,IF($J58 = "No Work Package", "", $J58),DetailBudgetCategory_Aleph,$I58),IF(Budget_period="Quarterly",SUMIFS(INDIRECT(BB$9),DetailBudgetWPs_Aleph,IF($J58 = "No Work Package", "", $J58),DetailBudgetCategory_Aleph,$I58),IF(Budget_period="Annually",SUMIFS(INDIRECT(BB$10),DetailBudgetWPs_Aleph,IF($J58 = "No Work Package", "", $J58),DetailBudgetCategory_Aleph,$I58),""))))) / BB$6 * BB$7, 0), 0)</f>
        <v>0</v>
      </c>
      <c r="BC58" s="166">
        <f t="array" ref="BC58">IFERROR(IF(ROW()-16&lt;NoRowsBudget, IF($J58="Profit Margin",SUM(BC$16:BC57)*ProfitMargin,IF($J58="VAT",SUM(BC$16:BC57)*VAT,IF(Budget_period="Monthly",SUMIFS(INDIRECT(BC$8),DetailBudgetWPs_Aleph,IF($J58 = "No Work Package", "", $J58),DetailBudgetCategory_Aleph,$I58),IF(Budget_period="Quarterly",SUMIFS(INDIRECT(BC$9),DetailBudgetWPs_Aleph,IF($J58 = "No Work Package", "", $J58),DetailBudgetCategory_Aleph,$I58),IF(Budget_period="Annually",SUMIFS(INDIRECT(BC$10),DetailBudgetWPs_Aleph,IF($J58 = "No Work Package", "", $J58),DetailBudgetCategory_Aleph,$I58),""))))) / BC$6 * BC$7, 0), 0)</f>
        <v>0</v>
      </c>
      <c r="BD58" s="166">
        <f t="array" ref="BD58">IFERROR(IF(ROW()-16&lt;NoRowsBudget, IF($J58="Profit Margin",SUM(BD$16:BD57)*ProfitMargin,IF($J58="VAT",SUM(BD$16:BD57)*VAT,IF(Budget_period="Monthly",SUMIFS(INDIRECT(BD$8),DetailBudgetWPs_Aleph,IF($J58 = "No Work Package", "", $J58),DetailBudgetCategory_Aleph,$I58),IF(Budget_period="Quarterly",SUMIFS(INDIRECT(BD$9),DetailBudgetWPs_Aleph,IF($J58 = "No Work Package", "", $J58),DetailBudgetCategory_Aleph,$I58),IF(Budget_period="Annually",SUMIFS(INDIRECT(BD$10),DetailBudgetWPs_Aleph,IF($J58 = "No Work Package", "", $J58),DetailBudgetCategory_Aleph,$I58),""))))) / BD$6 * BD$7, 0), 0)</f>
        <v>0</v>
      </c>
      <c r="BE58" s="166">
        <f t="array" ref="BE58">IFERROR(IF(ROW()-16&lt;NoRowsBudget, IF($J58="Profit Margin",SUM(BE$16:BE57)*ProfitMargin,IF($J58="VAT",SUM(BE$16:BE57)*VAT,IF(Budget_period="Monthly",SUMIFS(INDIRECT(BE$8),DetailBudgetWPs_Aleph,IF($J58 = "No Work Package", "", $J58),DetailBudgetCategory_Aleph,$I58),IF(Budget_period="Quarterly",SUMIFS(INDIRECT(BE$9),DetailBudgetWPs_Aleph,IF($J58 = "No Work Package", "", $J58),DetailBudgetCategory_Aleph,$I58),IF(Budget_period="Annually",SUMIFS(INDIRECT(BE$10),DetailBudgetWPs_Aleph,IF($J58 = "No Work Package", "", $J58),DetailBudgetCategory_Aleph,$I58),""))))) / BE$6 * BE$7, 0), 0)</f>
        <v>0</v>
      </c>
      <c r="BF58" s="166">
        <f t="array" ref="BF58">IFERROR(IF(ROW()-16&lt;NoRowsBudget, IF($J58="Profit Margin",SUM(BF$16:BF57)*ProfitMargin,IF($J58="VAT",SUM(BF$16:BF57)*VAT,IF(Budget_period="Monthly",SUMIFS(INDIRECT(BF$8),DetailBudgetWPs_Aleph,IF($J58 = "No Work Package", "", $J58),DetailBudgetCategory_Aleph,$I58),IF(Budget_period="Quarterly",SUMIFS(INDIRECT(BF$9),DetailBudgetWPs_Aleph,IF($J58 = "No Work Package", "", $J58),DetailBudgetCategory_Aleph,$I58),IF(Budget_period="Annually",SUMIFS(INDIRECT(BF$10),DetailBudgetWPs_Aleph,IF($J58 = "No Work Package", "", $J58),DetailBudgetCategory_Aleph,$I58),""))))) / BF$6 * BF$7, 0), 0)</f>
        <v>0</v>
      </c>
      <c r="BG58" s="166">
        <f t="array" ref="BG58">IFERROR(IF(ROW()-16&lt;NoRowsBudget, IF($J58="Profit Margin",SUM(BG$16:BG57)*ProfitMargin,IF($J58="VAT",SUM(BG$16:BG57)*VAT,IF(Budget_period="Monthly",SUMIFS(INDIRECT(BG$8),DetailBudgetWPs_Aleph,IF($J58 = "No Work Package", "", $J58),DetailBudgetCategory_Aleph,$I58),IF(Budget_period="Quarterly",SUMIFS(INDIRECT(BG$9),DetailBudgetWPs_Aleph,IF($J58 = "No Work Package", "", $J58),DetailBudgetCategory_Aleph,$I58),IF(Budget_period="Annually",SUMIFS(INDIRECT(BG$10),DetailBudgetWPs_Aleph,IF($J58 = "No Work Package", "", $J58),DetailBudgetCategory_Aleph,$I58),""))))) / BG$6 * BG$7, 0), 0)</f>
        <v>0</v>
      </c>
      <c r="BH58" s="166">
        <f t="array" ref="BH58">IFERROR(IF(ROW()-16&lt;NoRowsBudget, IF($J58="Profit Margin",SUM(BH$16:BH57)*ProfitMargin,IF($J58="VAT",SUM(BH$16:BH57)*VAT,IF(Budget_period="Monthly",SUMIFS(INDIRECT(BH$8),DetailBudgetWPs_Aleph,IF($J58 = "No Work Package", "", $J58),DetailBudgetCategory_Aleph,$I58),IF(Budget_period="Quarterly",SUMIFS(INDIRECT(BH$9),DetailBudgetWPs_Aleph,IF($J58 = "No Work Package", "", $J58),DetailBudgetCategory_Aleph,$I58),IF(Budget_period="Annually",SUMIFS(INDIRECT(BH$10),DetailBudgetWPs_Aleph,IF($J58 = "No Work Package", "", $J58),DetailBudgetCategory_Aleph,$I58),""))))) / BH$6 * BH$7, 0), 0)</f>
        <v>0</v>
      </c>
      <c r="BI58" s="166">
        <f t="array" ref="BI58">IFERROR(IF(ROW()-16&lt;NoRowsBudget, IF($J58="Profit Margin",SUM(BI$16:BI57)*ProfitMargin,IF($J58="VAT",SUM(BI$16:BI57)*VAT,IF(Budget_period="Monthly",SUMIFS(INDIRECT(BI$8),DetailBudgetWPs_Aleph,IF($J58 = "No Work Package", "", $J58),DetailBudgetCategory_Aleph,$I58),IF(Budget_period="Quarterly",SUMIFS(INDIRECT(BI$9),DetailBudgetWPs_Aleph,IF($J58 = "No Work Package", "", $J58),DetailBudgetCategory_Aleph,$I58),IF(Budget_period="Annually",SUMIFS(INDIRECT(BI$10),DetailBudgetWPs_Aleph,IF($J58 = "No Work Package", "", $J58),DetailBudgetCategory_Aleph,$I58),""))))) / BI$6 * BI$7, 0), 0)</f>
        <v>0</v>
      </c>
      <c r="BJ58" s="166">
        <f t="array" ref="BJ58">IFERROR(IF(ROW()-16&lt;NoRowsBudget, IF($J58="Profit Margin",SUM(BJ$16:BJ57)*ProfitMargin,IF($J58="VAT",SUM(BJ$16:BJ57)*VAT,IF(Budget_period="Monthly",SUMIFS(INDIRECT(BJ$8),DetailBudgetWPs_Aleph,IF($J58 = "No Work Package", "", $J58),DetailBudgetCategory_Aleph,$I58),IF(Budget_period="Quarterly",SUMIFS(INDIRECT(BJ$9),DetailBudgetWPs_Aleph,IF($J58 = "No Work Package", "", $J58),DetailBudgetCategory_Aleph,$I58),IF(Budget_period="Annually",SUMIFS(INDIRECT(BJ$10),DetailBudgetWPs_Aleph,IF($J58 = "No Work Package", "", $J58),DetailBudgetCategory_Aleph,$I58),""))))) / BJ$6 * BJ$7, 0), 0)</f>
        <v>0</v>
      </c>
      <c r="BK58" s="166">
        <f t="array" ref="BK58">IFERROR(IF(ROW()-16&lt;NoRowsBudget, IF($J58="Profit Margin",SUM(BK$16:BK57)*ProfitMargin,IF($J58="VAT",SUM(BK$16:BK57)*VAT,IF(Budget_period="Monthly",SUMIFS(INDIRECT(BK$8),DetailBudgetWPs_Aleph,IF($J58 = "No Work Package", "", $J58),DetailBudgetCategory_Aleph,$I58),IF(Budget_period="Quarterly",SUMIFS(INDIRECT(BK$9),DetailBudgetWPs_Aleph,IF($J58 = "No Work Package", "", $J58),DetailBudgetCategory_Aleph,$I58),IF(Budget_period="Annually",SUMIFS(INDIRECT(BK$10),DetailBudgetWPs_Aleph,IF($J58 = "No Work Package", "", $J58),DetailBudgetCategory_Aleph,$I58),""))))) / BK$6 * BK$7, 0), 0)</f>
        <v>0</v>
      </c>
      <c r="BL58" s="166">
        <f t="array" ref="BL58">IFERROR(IF(ROW()-16&lt;NoRowsBudget, IF($J58="Profit Margin",SUM(BL$16:BL57)*ProfitMargin,IF($J58="VAT",SUM(BL$16:BL57)*VAT,IF(Budget_period="Monthly",SUMIFS(INDIRECT(BL$8),DetailBudgetWPs_Aleph,IF($J58 = "No Work Package", "", $J58),DetailBudgetCategory_Aleph,$I58),IF(Budget_period="Quarterly",SUMIFS(INDIRECT(BL$9),DetailBudgetWPs_Aleph,IF($J58 = "No Work Package", "", $J58),DetailBudgetCategory_Aleph,$I58),IF(Budget_period="Annually",SUMIFS(INDIRECT(BL$10),DetailBudgetWPs_Aleph,IF($J58 = "No Work Package", "", $J58),DetailBudgetCategory_Aleph,$I58),""))))) / BL$6 * BL$7, 0), 0)</f>
        <v>0</v>
      </c>
      <c r="BM58" s="166">
        <f t="array" ref="BM58">IFERROR(IF(ROW()-16&lt;NoRowsBudget, IF($J58="Profit Margin",SUM(BM$16:BM57)*ProfitMargin,IF($J58="VAT",SUM(BM$16:BM57)*VAT,IF(Budget_period="Monthly",SUMIFS(INDIRECT(BM$8),DetailBudgetWPs_Aleph,IF($J58 = "No Work Package", "", $J58),DetailBudgetCategory_Aleph,$I58),IF(Budget_period="Quarterly",SUMIFS(INDIRECT(BM$9),DetailBudgetWPs_Aleph,IF($J58 = "No Work Package", "", $J58),DetailBudgetCategory_Aleph,$I58),IF(Budget_period="Annually",SUMIFS(INDIRECT(BM$10),DetailBudgetWPs_Aleph,IF($J58 = "No Work Package", "", $J58),DetailBudgetCategory_Aleph,$I58),""))))) / BM$6 * BM$7, 0), 0)</f>
        <v>0</v>
      </c>
      <c r="BN58" s="166">
        <f t="array" ref="BN58">IFERROR(IF(ROW()-16&lt;NoRowsBudget, IF($J58="Profit Margin",SUM(BN$16:BN57)*ProfitMargin,IF($J58="VAT",SUM(BN$16:BN57)*VAT,IF(Budget_period="Monthly",SUMIFS(INDIRECT(BN$8),DetailBudgetWPs_Aleph,IF($J58 = "No Work Package", "", $J58),DetailBudgetCategory_Aleph,$I58),IF(Budget_period="Quarterly",SUMIFS(INDIRECT(BN$9),DetailBudgetWPs_Aleph,IF($J58 = "No Work Package", "", $J58),DetailBudgetCategory_Aleph,$I58),IF(Budget_period="Annually",SUMIFS(INDIRECT(BN$10),DetailBudgetWPs_Aleph,IF($J58 = "No Work Package", "", $J58),DetailBudgetCategory_Aleph,$I58),""))))) / BN$6 * BN$7, 0), 0)</f>
        <v>0</v>
      </c>
      <c r="BO58" s="166">
        <f t="array" ref="BO58">IFERROR(IF(ROW()-16&lt;NoRowsBudget, IF($J58="Profit Margin",SUM(BO$16:BO57)*ProfitMargin,IF($J58="VAT",SUM(BO$16:BO57)*VAT,IF(Budget_period="Monthly",SUMIFS(INDIRECT(BO$8),DetailBudgetWPs_Aleph,IF($J58 = "No Work Package", "", $J58),DetailBudgetCategory_Aleph,$I58),IF(Budget_period="Quarterly",SUMIFS(INDIRECT(BO$9),DetailBudgetWPs_Aleph,IF($J58 = "No Work Package", "", $J58),DetailBudgetCategory_Aleph,$I58),IF(Budget_period="Annually",SUMIFS(INDIRECT(BO$10),DetailBudgetWPs_Aleph,IF($J58 = "No Work Package", "", $J58),DetailBudgetCategory_Aleph,$I58),""))))) / BO$6 * BO$7, 0), 0)</f>
        <v>0</v>
      </c>
      <c r="BP58" s="166">
        <f t="array" ref="BP58">IFERROR(IF(ROW()-16&lt;NoRowsBudget, IF($J58="Profit Margin",SUM(BP$16:BP57)*ProfitMargin,IF($J58="VAT",SUM(BP$16:BP57)*VAT,IF(Budget_period="Monthly",SUMIFS(INDIRECT(BP$8),DetailBudgetWPs_Aleph,IF($J58 = "No Work Package", "", $J58),DetailBudgetCategory_Aleph,$I58),IF(Budget_period="Quarterly",SUMIFS(INDIRECT(BP$9),DetailBudgetWPs_Aleph,IF($J58 = "No Work Package", "", $J58),DetailBudgetCategory_Aleph,$I58),IF(Budget_period="Annually",SUMIFS(INDIRECT(BP$10),DetailBudgetWPs_Aleph,IF($J58 = "No Work Package", "", $J58),DetailBudgetCategory_Aleph,$I58),""))))) / BP$6 * BP$7, 0), 0)</f>
        <v>0</v>
      </c>
      <c r="BQ58" s="166">
        <f t="array" ref="BQ58">IFERROR(IF(ROW()-16&lt;NoRowsBudget, IF($J58="Profit Margin",SUM(BQ$16:BQ57)*ProfitMargin,IF($J58="VAT",SUM(BQ$16:BQ57)*VAT,IF(Budget_period="Monthly",SUMIFS(INDIRECT(BQ$8),DetailBudgetWPs_Aleph,IF($J58 = "No Work Package", "", $J58),DetailBudgetCategory_Aleph,$I58),IF(Budget_period="Quarterly",SUMIFS(INDIRECT(BQ$9),DetailBudgetWPs_Aleph,IF($J58 = "No Work Package", "", $J58),DetailBudgetCategory_Aleph,$I58),IF(Budget_period="Annually",SUMIFS(INDIRECT(BQ$10),DetailBudgetWPs_Aleph,IF($J58 = "No Work Package", "", $J58),DetailBudgetCategory_Aleph,$I58),""))))) / BQ$6 * BQ$7, 0), 0)</f>
        <v>0</v>
      </c>
      <c r="BR58" s="166">
        <f t="array" ref="BR58">IFERROR(IF(ROW()-16&lt;NoRowsBudget, IF($J58="Profit Margin",SUM(BR$16:BR57)*ProfitMargin,IF($J58="VAT",SUM(BR$16:BR57)*VAT,IF(Budget_period="Monthly",SUMIFS(INDIRECT(BR$8),DetailBudgetWPs_Aleph,IF($J58 = "No Work Package", "", $J58),DetailBudgetCategory_Aleph,$I58),IF(Budget_period="Quarterly",SUMIFS(INDIRECT(BR$9),DetailBudgetWPs_Aleph,IF($J58 = "No Work Package", "", $J58),DetailBudgetCategory_Aleph,$I58),IF(Budget_period="Annually",SUMIFS(INDIRECT(BR$10),DetailBudgetWPs_Aleph,IF($J58 = "No Work Package", "", $J58),DetailBudgetCategory_Aleph,$I58),""))))) / BR$6 * BR$7, 0), 0)</f>
        <v>0</v>
      </c>
      <c r="BS58" s="166">
        <f t="array" ref="BS58">IFERROR(IF(ROW()-16&lt;NoRowsBudget, IF($J58="Profit Margin",SUM(BS$16:BS57)*ProfitMargin,IF($J58="VAT",SUM(BS$16:BS57)*VAT,IF(Budget_period="Monthly",SUMIFS(INDIRECT(BS$8),DetailBudgetWPs_Aleph,IF($J58 = "No Work Package", "", $J58),DetailBudgetCategory_Aleph,$I58),IF(Budget_period="Quarterly",SUMIFS(INDIRECT(BS$9),DetailBudgetWPs_Aleph,IF($J58 = "No Work Package", "", $J58),DetailBudgetCategory_Aleph,$I58),IF(Budget_period="Annually",SUMIFS(INDIRECT(BS$10),DetailBudgetWPs_Aleph,IF($J58 = "No Work Package", "", $J58),DetailBudgetCategory_Aleph,$I58),""))))) / BS$6 * BS$7, 0), 0)</f>
        <v>0</v>
      </c>
    </row>
    <row r="59" ht="15.75" customHeight="1">
      <c r="A59" s="114"/>
      <c r="B59" s="15" t="str">
        <f>IF(ROW()-16&lt;NoRowsBudget,OrgName,"")</f>
        <v/>
      </c>
      <c r="C59" s="15" t="str">
        <f>IF(ROW()-16&lt;NoRowsBudget,ProjectName,"")</f>
        <v/>
      </c>
      <c r="D59" s="15" t="str">
        <f>IF(ROW()-16&lt;NoRowsBudget,ProjectRef,"")</f>
        <v/>
      </c>
      <c r="E59" s="15" t="str">
        <f>IF(ROW()-16&lt;NoRowsBudget,ApplicationID,"")</f>
        <v/>
      </c>
      <c r="F59" s="15" t="str">
        <f>IF(ROW()-16&lt;NoRowsBudget,Version,"")</f>
        <v/>
      </c>
      <c r="G59" s="164" t="str">
        <f>IF(ROW()-16&lt;NoRowsBudget,StartDate,"")</f>
        <v/>
      </c>
      <c r="H59" s="164" t="str">
        <f>IF(ROW()-16&lt;NoRowsBudget,EndDate,"")</f>
        <v/>
      </c>
      <c r="I59" s="15" t="str">
        <f t="array" ref="I59">IF(ROW()-16&lt;(NoRowsBudget-3),INDEX(CostCategories,CEILING((ROW()-15)/NoWPs,1)),IF(ROW()-16=NoRowsBudget-3,"Overheads",IF(ROW()-16=NoRowsBudget-2,"Profit Margin",IF(ROW()-16=NoRowsBudget-1,"VAT",""))))</f>
        <v/>
      </c>
      <c r="J59" s="15" t="str">
        <f t="array" ref="J59">IF(ROW()-16&lt;NoRowsBudget-3,INDEX(WPUnique,,MOD(ROW()-16,NoWPs)+1),IF(ROW()-16=NoRowsBudget-3,"Overheads",IF(ROW()-16=NoRowsBudget-2,"Profit Margin",IF(ROW()-16=NoRowsBudget-1,"VAT",""))))</f>
        <v/>
      </c>
      <c r="K59" s="172" t="str">
        <f>IFERROR(IF(OR($J59="Indirect Cost",$J59="VAT",$J59="Profit Margin"),"",VLOOKUP(J59,'1. Basic Info'!$B$40:$C$52,2,FALSE)),BudgetExport!J59)</f>
        <v/>
      </c>
      <c r="L59" s="166">
        <f t="array" ref="L59">IFERROR(IF(ROW()-16&lt;NoRowsBudget, IF($J59="Profit Margin",SUM(L$16:L58)*ProfitMargin,IF($J59="VAT",SUM(L$16:L58)*VAT,IF(Budget_period="Monthly",SUMIFS(INDIRECT(L$8),DetailBudgetWPs_Aleph,IF($J59 = "No Work Package", "", $J59),DetailBudgetCategory_Aleph,$I59),IF(Budget_period="Quarterly",SUMIFS(INDIRECT(L$9),DetailBudgetWPs_Aleph,IF($J59 = "No Work Package", "", $J59),DetailBudgetCategory_Aleph,$I59),IF(Budget_period="Annually",SUMIFS(INDIRECT(L$10),DetailBudgetWPs_Aleph,IF($J59 = "No Work Package", "", $J59),DetailBudgetCategory_Aleph,$I59),""))))) / L$6 * L$7, 0), 0)</f>
        <v>0</v>
      </c>
      <c r="M59" s="166">
        <f t="array" ref="M59">IFERROR(IF(ROW()-16&lt;NoRowsBudget, IF($J59="Profit Margin",SUM(M$16:M58)*ProfitMargin,IF($J59="VAT",SUM(M$16:M58)*VAT,IF(Budget_period="Monthly",SUMIFS(INDIRECT(M$8),DetailBudgetWPs_Aleph,IF($J59 = "No Work Package", "", $J59),DetailBudgetCategory_Aleph,$I59),IF(Budget_period="Quarterly",SUMIFS(INDIRECT(M$9),DetailBudgetWPs_Aleph,IF($J59 = "No Work Package", "", $J59),DetailBudgetCategory_Aleph,$I59),IF(Budget_period="Annually",SUMIFS(INDIRECT(M$10),DetailBudgetWPs_Aleph,IF($J59 = "No Work Package", "", $J59),DetailBudgetCategory_Aleph,$I59),""))))) / M$6 * M$7, 0), 0)</f>
        <v>0</v>
      </c>
      <c r="N59" s="166">
        <f t="array" ref="N59">IFERROR(IF(ROW()-16&lt;NoRowsBudget, IF($J59="Profit Margin",SUM(N$16:N58)*ProfitMargin,IF($J59="VAT",SUM(N$16:N58)*VAT,IF(Budget_period="Monthly",SUMIFS(INDIRECT(N$8),DetailBudgetWPs_Aleph,IF($J59 = "No Work Package", "", $J59),DetailBudgetCategory_Aleph,$I59),IF(Budget_period="Quarterly",SUMIFS(INDIRECT(N$9),DetailBudgetWPs_Aleph,IF($J59 = "No Work Package", "", $J59),DetailBudgetCategory_Aleph,$I59),IF(Budget_period="Annually",SUMIFS(INDIRECT(N$10),DetailBudgetWPs_Aleph,IF($J59 = "No Work Package", "", $J59),DetailBudgetCategory_Aleph,$I59),""))))) / N$6 * N$7, 0), 0)</f>
        <v>0</v>
      </c>
      <c r="O59" s="166">
        <f t="array" ref="O59">IFERROR(IF(ROW()-16&lt;NoRowsBudget, IF($J59="Profit Margin",SUM(O$16:O58)*ProfitMargin,IF($J59="VAT",SUM(O$16:O58)*VAT,IF(Budget_period="Monthly",SUMIFS(INDIRECT(O$8),DetailBudgetWPs_Aleph,IF($J59 = "No Work Package", "", $J59),DetailBudgetCategory_Aleph,$I59),IF(Budget_period="Quarterly",SUMIFS(INDIRECT(O$9),DetailBudgetWPs_Aleph,IF($J59 = "No Work Package", "", $J59),DetailBudgetCategory_Aleph,$I59),IF(Budget_period="Annually",SUMIFS(INDIRECT(O$10),DetailBudgetWPs_Aleph,IF($J59 = "No Work Package", "", $J59),DetailBudgetCategory_Aleph,$I59),""))))) / O$6 * O$7, 0), 0)</f>
        <v>0</v>
      </c>
      <c r="P59" s="166">
        <f t="array" ref="P59">IFERROR(IF(ROW()-16&lt;NoRowsBudget, IF($J59="Profit Margin",SUM(P$16:P58)*ProfitMargin,IF($J59="VAT",SUM(P$16:P58)*VAT,IF(Budget_period="Monthly",SUMIFS(INDIRECT(P$8),DetailBudgetWPs_Aleph,IF($J59 = "No Work Package", "", $J59),DetailBudgetCategory_Aleph,$I59),IF(Budget_period="Quarterly",SUMIFS(INDIRECT(P$9),DetailBudgetWPs_Aleph,IF($J59 = "No Work Package", "", $J59),DetailBudgetCategory_Aleph,$I59),IF(Budget_period="Annually",SUMIFS(INDIRECT(P$10),DetailBudgetWPs_Aleph,IF($J59 = "No Work Package", "", $J59),DetailBudgetCategory_Aleph,$I59),""))))) / P$6 * P$7, 0), 0)</f>
        <v>0</v>
      </c>
      <c r="Q59" s="166">
        <f t="array" ref="Q59">IFERROR(IF(ROW()-16&lt;NoRowsBudget, IF($J59="Profit Margin",SUM(Q$16:Q58)*ProfitMargin,IF($J59="VAT",SUM(Q$16:Q58)*VAT,IF(Budget_period="Monthly",SUMIFS(INDIRECT(Q$8),DetailBudgetWPs_Aleph,IF($J59 = "No Work Package", "", $J59),DetailBudgetCategory_Aleph,$I59),IF(Budget_period="Quarterly",SUMIFS(INDIRECT(Q$9),DetailBudgetWPs_Aleph,IF($J59 = "No Work Package", "", $J59),DetailBudgetCategory_Aleph,$I59),IF(Budget_period="Annually",SUMIFS(INDIRECT(Q$10),DetailBudgetWPs_Aleph,IF($J59 = "No Work Package", "", $J59),DetailBudgetCategory_Aleph,$I59),""))))) / Q$6 * Q$7, 0), 0)</f>
        <v>0</v>
      </c>
      <c r="R59" s="166">
        <f t="array" ref="R59">IFERROR(IF(ROW()-16&lt;NoRowsBudget, IF($J59="Profit Margin",SUM(R$16:R58)*ProfitMargin,IF($J59="VAT",SUM(R$16:R58)*VAT,IF(Budget_period="Monthly",SUMIFS(INDIRECT(R$8),DetailBudgetWPs_Aleph,IF($J59 = "No Work Package", "", $J59),DetailBudgetCategory_Aleph,$I59),IF(Budget_period="Quarterly",SUMIFS(INDIRECT(R$9),DetailBudgetWPs_Aleph,IF($J59 = "No Work Package", "", $J59),DetailBudgetCategory_Aleph,$I59),IF(Budget_period="Annually",SUMIFS(INDIRECT(R$10),DetailBudgetWPs_Aleph,IF($J59 = "No Work Package", "", $J59),DetailBudgetCategory_Aleph,$I59),""))))) / R$6 * R$7, 0), 0)</f>
        <v>0</v>
      </c>
      <c r="S59" s="166">
        <f t="array" ref="S59">IFERROR(IF(ROW()-16&lt;NoRowsBudget, IF($J59="Profit Margin",SUM(S$16:S58)*ProfitMargin,IF($J59="VAT",SUM(S$16:S58)*VAT,IF(Budget_period="Monthly",SUMIFS(INDIRECT(S$8),DetailBudgetWPs_Aleph,IF($J59 = "No Work Package", "", $J59),DetailBudgetCategory_Aleph,$I59),IF(Budget_period="Quarterly",SUMIFS(INDIRECT(S$9),DetailBudgetWPs_Aleph,IF($J59 = "No Work Package", "", $J59),DetailBudgetCategory_Aleph,$I59),IF(Budget_period="Annually",SUMIFS(INDIRECT(S$10),DetailBudgetWPs_Aleph,IF($J59 = "No Work Package", "", $J59),DetailBudgetCategory_Aleph,$I59),""))))) / S$6 * S$7, 0), 0)</f>
        <v>0</v>
      </c>
      <c r="T59" s="166">
        <f t="array" ref="T59">IFERROR(IF(ROW()-16&lt;NoRowsBudget, IF($J59="Profit Margin",SUM(T$16:T58)*ProfitMargin,IF($J59="VAT",SUM(T$16:T58)*VAT,IF(Budget_period="Monthly",SUMIFS(INDIRECT(T$8),DetailBudgetWPs_Aleph,IF($J59 = "No Work Package", "", $J59),DetailBudgetCategory_Aleph,$I59),IF(Budget_period="Quarterly",SUMIFS(INDIRECT(T$9),DetailBudgetWPs_Aleph,IF($J59 = "No Work Package", "", $J59),DetailBudgetCategory_Aleph,$I59),IF(Budget_period="Annually",SUMIFS(INDIRECT(T$10),DetailBudgetWPs_Aleph,IF($J59 = "No Work Package", "", $J59),DetailBudgetCategory_Aleph,$I59),""))))) / T$6 * T$7, 0), 0)</f>
        <v>0</v>
      </c>
      <c r="U59" s="166">
        <f t="array" ref="U59">IFERROR(IF(ROW()-16&lt;NoRowsBudget, IF($J59="Profit Margin",SUM(U$16:U58)*ProfitMargin,IF($J59="VAT",SUM(U$16:U58)*VAT,IF(Budget_period="Monthly",SUMIFS(INDIRECT(U$8),DetailBudgetWPs_Aleph,IF($J59 = "No Work Package", "", $J59),DetailBudgetCategory_Aleph,$I59),IF(Budget_period="Quarterly",SUMIFS(INDIRECT(U$9),DetailBudgetWPs_Aleph,IF($J59 = "No Work Package", "", $J59),DetailBudgetCategory_Aleph,$I59),IF(Budget_period="Annually",SUMIFS(INDIRECT(U$10),DetailBudgetWPs_Aleph,IF($J59 = "No Work Package", "", $J59),DetailBudgetCategory_Aleph,$I59),""))))) / U$6 * U$7, 0), 0)</f>
        <v>0</v>
      </c>
      <c r="V59" s="166">
        <f t="array" ref="V59">IFERROR(IF(ROW()-16&lt;NoRowsBudget, IF($J59="Profit Margin",SUM(V$16:V58)*ProfitMargin,IF($J59="VAT",SUM(V$16:V58)*VAT,IF(Budget_period="Monthly",SUMIFS(INDIRECT(V$8),DetailBudgetWPs_Aleph,IF($J59 = "No Work Package", "", $J59),DetailBudgetCategory_Aleph,$I59),IF(Budget_period="Quarterly",SUMIFS(INDIRECT(V$9),DetailBudgetWPs_Aleph,IF($J59 = "No Work Package", "", $J59),DetailBudgetCategory_Aleph,$I59),IF(Budget_period="Annually",SUMIFS(INDIRECT(V$10),DetailBudgetWPs_Aleph,IF($J59 = "No Work Package", "", $J59),DetailBudgetCategory_Aleph,$I59),""))))) / V$6 * V$7, 0), 0)</f>
        <v>0</v>
      </c>
      <c r="W59" s="166">
        <f t="array" ref="W59">IFERROR(IF(ROW()-16&lt;NoRowsBudget, IF($J59="Profit Margin",SUM(W$16:W58)*ProfitMargin,IF($J59="VAT",SUM(W$16:W58)*VAT,IF(Budget_period="Monthly",SUMIFS(INDIRECT(W$8),DetailBudgetWPs_Aleph,IF($J59 = "No Work Package", "", $J59),DetailBudgetCategory_Aleph,$I59),IF(Budget_period="Quarterly",SUMIFS(INDIRECT(W$9),DetailBudgetWPs_Aleph,IF($J59 = "No Work Package", "", $J59),DetailBudgetCategory_Aleph,$I59),IF(Budget_period="Annually",SUMIFS(INDIRECT(W$10),DetailBudgetWPs_Aleph,IF($J59 = "No Work Package", "", $J59),DetailBudgetCategory_Aleph,$I59),""))))) / W$6 * W$7, 0), 0)</f>
        <v>0</v>
      </c>
      <c r="X59" s="166">
        <f t="array" ref="X59">IFERROR(IF(ROW()-16&lt;NoRowsBudget, IF($J59="Profit Margin",SUM(X$16:X58)*ProfitMargin,IF($J59="VAT",SUM(X$16:X58)*VAT,IF(Budget_period="Monthly",SUMIFS(INDIRECT(X$8),DetailBudgetWPs_Aleph,IF($J59 = "No Work Package", "", $J59),DetailBudgetCategory_Aleph,$I59),IF(Budget_period="Quarterly",SUMIFS(INDIRECT(X$9),DetailBudgetWPs_Aleph,IF($J59 = "No Work Package", "", $J59),DetailBudgetCategory_Aleph,$I59),IF(Budget_period="Annually",SUMIFS(INDIRECT(X$10),DetailBudgetWPs_Aleph,IF($J59 = "No Work Package", "", $J59),DetailBudgetCategory_Aleph,$I59),""))))) / X$6 * X$7, 0), 0)</f>
        <v>0</v>
      </c>
      <c r="Y59" s="166">
        <f t="array" ref="Y59">IFERROR(IF(ROW()-16&lt;NoRowsBudget, IF($J59="Profit Margin",SUM(Y$16:Y58)*ProfitMargin,IF($J59="VAT",SUM(Y$16:Y58)*VAT,IF(Budget_period="Monthly",SUMIFS(INDIRECT(Y$8),DetailBudgetWPs_Aleph,IF($J59 = "No Work Package", "", $J59),DetailBudgetCategory_Aleph,$I59),IF(Budget_period="Quarterly",SUMIFS(INDIRECT(Y$9),DetailBudgetWPs_Aleph,IF($J59 = "No Work Package", "", $J59),DetailBudgetCategory_Aleph,$I59),IF(Budget_period="Annually",SUMIFS(INDIRECT(Y$10),DetailBudgetWPs_Aleph,IF($J59 = "No Work Package", "", $J59),DetailBudgetCategory_Aleph,$I59),""))))) / Y$6 * Y$7, 0), 0)</f>
        <v>0</v>
      </c>
      <c r="Z59" s="166">
        <f t="array" ref="Z59">IFERROR(IF(ROW()-16&lt;NoRowsBudget, IF($J59="Profit Margin",SUM(Z$16:Z58)*ProfitMargin,IF($J59="VAT",SUM(Z$16:Z58)*VAT,IF(Budget_period="Monthly",SUMIFS(INDIRECT(Z$8),DetailBudgetWPs_Aleph,IF($J59 = "No Work Package", "", $J59),DetailBudgetCategory_Aleph,$I59),IF(Budget_period="Quarterly",SUMIFS(INDIRECT(Z$9),DetailBudgetWPs_Aleph,IF($J59 = "No Work Package", "", $J59),DetailBudgetCategory_Aleph,$I59),IF(Budget_period="Annually",SUMIFS(INDIRECT(Z$10),DetailBudgetWPs_Aleph,IF($J59 = "No Work Package", "", $J59),DetailBudgetCategory_Aleph,$I59),""))))) / Z$6 * Z$7, 0), 0)</f>
        <v>0</v>
      </c>
      <c r="AA59" s="166">
        <f t="array" ref="AA59">IFERROR(IF(ROW()-16&lt;NoRowsBudget, IF($J59="Profit Margin",SUM(AA$16:AA58)*ProfitMargin,IF($J59="VAT",SUM(AA$16:AA58)*VAT,IF(Budget_period="Monthly",SUMIFS(INDIRECT(AA$8),DetailBudgetWPs_Aleph,IF($J59 = "No Work Package", "", $J59),DetailBudgetCategory_Aleph,$I59),IF(Budget_period="Quarterly",SUMIFS(INDIRECT(AA$9),DetailBudgetWPs_Aleph,IF($J59 = "No Work Package", "", $J59),DetailBudgetCategory_Aleph,$I59),IF(Budget_period="Annually",SUMIFS(INDIRECT(AA$10),DetailBudgetWPs_Aleph,IF($J59 = "No Work Package", "", $J59),DetailBudgetCategory_Aleph,$I59),""))))) / AA$6 * AA$7, 0), 0)</f>
        <v>0</v>
      </c>
      <c r="AB59" s="166">
        <f t="array" ref="AB59">IFERROR(IF(ROW()-16&lt;NoRowsBudget, IF($J59="Profit Margin",SUM(AB$16:AB58)*ProfitMargin,IF($J59="VAT",SUM(AB$16:AB58)*VAT,IF(Budget_period="Monthly",SUMIFS(INDIRECT(AB$8),DetailBudgetWPs_Aleph,IF($J59 = "No Work Package", "", $J59),DetailBudgetCategory_Aleph,$I59),IF(Budget_period="Quarterly",SUMIFS(INDIRECT(AB$9),DetailBudgetWPs_Aleph,IF($J59 = "No Work Package", "", $J59),DetailBudgetCategory_Aleph,$I59),IF(Budget_period="Annually",SUMIFS(INDIRECT(AB$10),DetailBudgetWPs_Aleph,IF($J59 = "No Work Package", "", $J59),DetailBudgetCategory_Aleph,$I59),""))))) / AB$6 * AB$7, 0), 0)</f>
        <v>0</v>
      </c>
      <c r="AC59" s="166">
        <f t="array" ref="AC59">IFERROR(IF(ROW()-16&lt;NoRowsBudget, IF($J59="Profit Margin",SUM(AC$16:AC58)*ProfitMargin,IF($J59="VAT",SUM(AC$16:AC58)*VAT,IF(Budget_period="Monthly",SUMIFS(INDIRECT(AC$8),DetailBudgetWPs_Aleph,IF($J59 = "No Work Package", "", $J59),DetailBudgetCategory_Aleph,$I59),IF(Budget_period="Quarterly",SUMIFS(INDIRECT(AC$9),DetailBudgetWPs_Aleph,IF($J59 = "No Work Package", "", $J59),DetailBudgetCategory_Aleph,$I59),IF(Budget_period="Annually",SUMIFS(INDIRECT(AC$10),DetailBudgetWPs_Aleph,IF($J59 = "No Work Package", "", $J59),DetailBudgetCategory_Aleph,$I59),""))))) / AC$6 * AC$7, 0), 0)</f>
        <v>0</v>
      </c>
      <c r="AD59" s="166">
        <f t="array" ref="AD59">IFERROR(IF(ROW()-16&lt;NoRowsBudget, IF($J59="Profit Margin",SUM(AD$16:AD58)*ProfitMargin,IF($J59="VAT",SUM(AD$16:AD58)*VAT,IF(Budget_period="Monthly",SUMIFS(INDIRECT(AD$8),DetailBudgetWPs_Aleph,IF($J59 = "No Work Package", "", $J59),DetailBudgetCategory_Aleph,$I59),IF(Budget_period="Quarterly",SUMIFS(INDIRECT(AD$9),DetailBudgetWPs_Aleph,IF($J59 = "No Work Package", "", $J59),DetailBudgetCategory_Aleph,$I59),IF(Budget_period="Annually",SUMIFS(INDIRECT(AD$10),DetailBudgetWPs_Aleph,IF($J59 = "No Work Package", "", $J59),DetailBudgetCategory_Aleph,$I59),""))))) / AD$6 * AD$7, 0), 0)</f>
        <v>0</v>
      </c>
      <c r="AE59" s="166">
        <f t="array" ref="AE59">IFERROR(IF(ROW()-16&lt;NoRowsBudget, IF($J59="Profit Margin",SUM(AE$16:AE58)*ProfitMargin,IF($J59="VAT",SUM(AE$16:AE58)*VAT,IF(Budget_period="Monthly",SUMIFS(INDIRECT(AE$8),DetailBudgetWPs_Aleph,IF($J59 = "No Work Package", "", $J59),DetailBudgetCategory_Aleph,$I59),IF(Budget_period="Quarterly",SUMIFS(INDIRECT(AE$9),DetailBudgetWPs_Aleph,IF($J59 = "No Work Package", "", $J59),DetailBudgetCategory_Aleph,$I59),IF(Budget_period="Annually",SUMIFS(INDIRECT(AE$10),DetailBudgetWPs_Aleph,IF($J59 = "No Work Package", "", $J59),DetailBudgetCategory_Aleph,$I59),""))))) / AE$6 * AE$7, 0), 0)</f>
        <v>0</v>
      </c>
      <c r="AF59" s="166">
        <f t="array" ref="AF59">IFERROR(IF(ROW()-16&lt;NoRowsBudget, IF($J59="Profit Margin",SUM(AF$16:AF58)*ProfitMargin,IF($J59="VAT",SUM(AF$16:AF58)*VAT,IF(Budget_period="Monthly",SUMIFS(INDIRECT(AF$8),DetailBudgetWPs_Aleph,IF($J59 = "No Work Package", "", $J59),DetailBudgetCategory_Aleph,$I59),IF(Budget_period="Quarterly",SUMIFS(INDIRECT(AF$9),DetailBudgetWPs_Aleph,IF($J59 = "No Work Package", "", $J59),DetailBudgetCategory_Aleph,$I59),IF(Budget_period="Annually",SUMIFS(INDIRECT(AF$10),DetailBudgetWPs_Aleph,IF($J59 = "No Work Package", "", $J59),DetailBudgetCategory_Aleph,$I59),""))))) / AF$6 * AF$7, 0), 0)</f>
        <v>0</v>
      </c>
      <c r="AG59" s="166">
        <f t="array" ref="AG59">IFERROR(IF(ROW()-16&lt;NoRowsBudget, IF($J59="Profit Margin",SUM(AG$16:AG58)*ProfitMargin,IF($J59="VAT",SUM(AG$16:AG58)*VAT,IF(Budget_period="Monthly",SUMIFS(INDIRECT(AG$8),DetailBudgetWPs_Aleph,IF($J59 = "No Work Package", "", $J59),DetailBudgetCategory_Aleph,$I59),IF(Budget_period="Quarterly",SUMIFS(INDIRECT(AG$9),DetailBudgetWPs_Aleph,IF($J59 = "No Work Package", "", $J59),DetailBudgetCategory_Aleph,$I59),IF(Budget_period="Annually",SUMIFS(INDIRECT(AG$10),DetailBudgetWPs_Aleph,IF($J59 = "No Work Package", "", $J59),DetailBudgetCategory_Aleph,$I59),""))))) / AG$6 * AG$7, 0), 0)</f>
        <v>0</v>
      </c>
      <c r="AH59" s="166">
        <f t="array" ref="AH59">IFERROR(IF(ROW()-16&lt;NoRowsBudget, IF($J59="Profit Margin",SUM(AH$16:AH58)*ProfitMargin,IF($J59="VAT",SUM(AH$16:AH58)*VAT,IF(Budget_period="Monthly",SUMIFS(INDIRECT(AH$8),DetailBudgetWPs_Aleph,IF($J59 = "No Work Package", "", $J59),DetailBudgetCategory_Aleph,$I59),IF(Budget_period="Quarterly",SUMIFS(INDIRECT(AH$9),DetailBudgetWPs_Aleph,IF($J59 = "No Work Package", "", $J59),DetailBudgetCategory_Aleph,$I59),IF(Budget_period="Annually",SUMIFS(INDIRECT(AH$10),DetailBudgetWPs_Aleph,IF($J59 = "No Work Package", "", $J59),DetailBudgetCategory_Aleph,$I59),""))))) / AH$6 * AH$7, 0), 0)</f>
        <v>0</v>
      </c>
      <c r="AI59" s="166">
        <f t="array" ref="AI59">IFERROR(IF(ROW()-16&lt;NoRowsBudget, IF($J59="Profit Margin",SUM(AI$16:AI58)*ProfitMargin,IF($J59="VAT",SUM(AI$16:AI58)*VAT,IF(Budget_period="Monthly",SUMIFS(INDIRECT(AI$8),DetailBudgetWPs_Aleph,IF($J59 = "No Work Package", "", $J59),DetailBudgetCategory_Aleph,$I59),IF(Budget_period="Quarterly",SUMIFS(INDIRECT(AI$9),DetailBudgetWPs_Aleph,IF($J59 = "No Work Package", "", $J59),DetailBudgetCategory_Aleph,$I59),IF(Budget_period="Annually",SUMIFS(INDIRECT(AI$10),DetailBudgetWPs_Aleph,IF($J59 = "No Work Package", "", $J59),DetailBudgetCategory_Aleph,$I59),""))))) / AI$6 * AI$7, 0), 0)</f>
        <v>0</v>
      </c>
      <c r="AJ59" s="166">
        <f t="array" ref="AJ59">IFERROR(IF(ROW()-16&lt;NoRowsBudget, IF($J59="Profit Margin",SUM(AJ$16:AJ58)*ProfitMargin,IF($J59="VAT",SUM(AJ$16:AJ58)*VAT,IF(Budget_period="Monthly",SUMIFS(INDIRECT(AJ$8),DetailBudgetWPs_Aleph,IF($J59 = "No Work Package", "", $J59),DetailBudgetCategory_Aleph,$I59),IF(Budget_period="Quarterly",SUMIFS(INDIRECT(AJ$9),DetailBudgetWPs_Aleph,IF($J59 = "No Work Package", "", $J59),DetailBudgetCategory_Aleph,$I59),IF(Budget_period="Annually",SUMIFS(INDIRECT(AJ$10),DetailBudgetWPs_Aleph,IF($J59 = "No Work Package", "", $J59),DetailBudgetCategory_Aleph,$I59),""))))) / AJ$6 * AJ$7, 0), 0)</f>
        <v>0</v>
      </c>
      <c r="AK59" s="166">
        <f t="array" ref="AK59">IFERROR(IF(ROW()-16&lt;NoRowsBudget, IF($J59="Profit Margin",SUM(AK$16:AK58)*ProfitMargin,IF($J59="VAT",SUM(AK$16:AK58)*VAT,IF(Budget_period="Monthly",SUMIFS(INDIRECT(AK$8),DetailBudgetWPs_Aleph,IF($J59 = "No Work Package", "", $J59),DetailBudgetCategory_Aleph,$I59),IF(Budget_period="Quarterly",SUMIFS(INDIRECT(AK$9),DetailBudgetWPs_Aleph,IF($J59 = "No Work Package", "", $J59),DetailBudgetCategory_Aleph,$I59),IF(Budget_period="Annually",SUMIFS(INDIRECT(AK$10),DetailBudgetWPs_Aleph,IF($J59 = "No Work Package", "", $J59),DetailBudgetCategory_Aleph,$I59),""))))) / AK$6 * AK$7, 0), 0)</f>
        <v>0</v>
      </c>
      <c r="AL59" s="166">
        <f t="array" ref="AL59">IFERROR(IF(ROW()-16&lt;NoRowsBudget, IF($J59="Profit Margin",SUM(AL$16:AL58)*ProfitMargin,IF($J59="VAT",SUM(AL$16:AL58)*VAT,IF(Budget_period="Monthly",SUMIFS(INDIRECT(AL$8),DetailBudgetWPs_Aleph,IF($J59 = "No Work Package", "", $J59),DetailBudgetCategory_Aleph,$I59),IF(Budget_period="Quarterly",SUMIFS(INDIRECT(AL$9),DetailBudgetWPs_Aleph,IF($J59 = "No Work Package", "", $J59),DetailBudgetCategory_Aleph,$I59),IF(Budget_period="Annually",SUMIFS(INDIRECT(AL$10),DetailBudgetWPs_Aleph,IF($J59 = "No Work Package", "", $J59),DetailBudgetCategory_Aleph,$I59),""))))) / AL$6 * AL$7, 0), 0)</f>
        <v>0</v>
      </c>
      <c r="AM59" s="166">
        <f t="array" ref="AM59">IFERROR(IF(ROW()-16&lt;NoRowsBudget, IF($J59="Profit Margin",SUM(AM$16:AM58)*ProfitMargin,IF($J59="VAT",SUM(AM$16:AM58)*VAT,IF(Budget_period="Monthly",SUMIFS(INDIRECT(AM$8),DetailBudgetWPs_Aleph,IF($J59 = "No Work Package", "", $J59),DetailBudgetCategory_Aleph,$I59),IF(Budget_period="Quarterly",SUMIFS(INDIRECT(AM$9),DetailBudgetWPs_Aleph,IF($J59 = "No Work Package", "", $J59),DetailBudgetCategory_Aleph,$I59),IF(Budget_period="Annually",SUMIFS(INDIRECT(AM$10),DetailBudgetWPs_Aleph,IF($J59 = "No Work Package", "", $J59),DetailBudgetCategory_Aleph,$I59),""))))) / AM$6 * AM$7, 0), 0)</f>
        <v>0</v>
      </c>
      <c r="AN59" s="166">
        <f t="array" ref="AN59">IFERROR(IF(ROW()-16&lt;NoRowsBudget, IF($J59="Profit Margin",SUM(AN$16:AN58)*ProfitMargin,IF($J59="VAT",SUM(AN$16:AN58)*VAT,IF(Budget_period="Monthly",SUMIFS(INDIRECT(AN$8),DetailBudgetWPs_Aleph,IF($J59 = "No Work Package", "", $J59),DetailBudgetCategory_Aleph,$I59),IF(Budget_period="Quarterly",SUMIFS(INDIRECT(AN$9),DetailBudgetWPs_Aleph,IF($J59 = "No Work Package", "", $J59),DetailBudgetCategory_Aleph,$I59),IF(Budget_period="Annually",SUMIFS(INDIRECT(AN$10),DetailBudgetWPs_Aleph,IF($J59 = "No Work Package", "", $J59),DetailBudgetCategory_Aleph,$I59),""))))) / AN$6 * AN$7, 0), 0)</f>
        <v>0</v>
      </c>
      <c r="AO59" s="166">
        <f t="array" ref="AO59">IFERROR(IF(ROW()-16&lt;NoRowsBudget, IF($J59="Profit Margin",SUM(AO$16:AO58)*ProfitMargin,IF($J59="VAT",SUM(AO$16:AO58)*VAT,IF(Budget_period="Monthly",SUMIFS(INDIRECT(AO$8),DetailBudgetWPs_Aleph,IF($J59 = "No Work Package", "", $J59),DetailBudgetCategory_Aleph,$I59),IF(Budget_period="Quarterly",SUMIFS(INDIRECT(AO$9),DetailBudgetWPs_Aleph,IF($J59 = "No Work Package", "", $J59),DetailBudgetCategory_Aleph,$I59),IF(Budget_period="Annually",SUMIFS(INDIRECT(AO$10),DetailBudgetWPs_Aleph,IF($J59 = "No Work Package", "", $J59),DetailBudgetCategory_Aleph,$I59),""))))) / AO$6 * AO$7, 0), 0)</f>
        <v>0</v>
      </c>
      <c r="AP59" s="166">
        <f t="array" ref="AP59">IFERROR(IF(ROW()-16&lt;NoRowsBudget, IF($J59="Profit Margin",SUM(AP$16:AP58)*ProfitMargin,IF($J59="VAT",SUM(AP$16:AP58)*VAT,IF(Budget_period="Monthly",SUMIFS(INDIRECT(AP$8),DetailBudgetWPs_Aleph,IF($J59 = "No Work Package", "", $J59),DetailBudgetCategory_Aleph,$I59),IF(Budget_period="Quarterly",SUMIFS(INDIRECT(AP$9),DetailBudgetWPs_Aleph,IF($J59 = "No Work Package", "", $J59),DetailBudgetCategory_Aleph,$I59),IF(Budget_period="Annually",SUMIFS(INDIRECT(AP$10),DetailBudgetWPs_Aleph,IF($J59 = "No Work Package", "", $J59),DetailBudgetCategory_Aleph,$I59),""))))) / AP$6 * AP$7, 0), 0)</f>
        <v>0</v>
      </c>
      <c r="AQ59" s="166">
        <f t="array" ref="AQ59">IFERROR(IF(ROW()-16&lt;NoRowsBudget, IF($J59="Profit Margin",SUM(AQ$16:AQ58)*ProfitMargin,IF($J59="VAT",SUM(AQ$16:AQ58)*VAT,IF(Budget_period="Monthly",SUMIFS(INDIRECT(AQ$8),DetailBudgetWPs_Aleph,IF($J59 = "No Work Package", "", $J59),DetailBudgetCategory_Aleph,$I59),IF(Budget_period="Quarterly",SUMIFS(INDIRECT(AQ$9),DetailBudgetWPs_Aleph,IF($J59 = "No Work Package", "", $J59),DetailBudgetCategory_Aleph,$I59),IF(Budget_period="Annually",SUMIFS(INDIRECT(AQ$10),DetailBudgetWPs_Aleph,IF($J59 = "No Work Package", "", $J59),DetailBudgetCategory_Aleph,$I59),""))))) / AQ$6 * AQ$7, 0), 0)</f>
        <v>0</v>
      </c>
      <c r="AR59" s="166">
        <f t="array" ref="AR59">IFERROR(IF(ROW()-16&lt;NoRowsBudget, IF($J59="Profit Margin",SUM(AR$16:AR58)*ProfitMargin,IF($J59="VAT",SUM(AR$16:AR58)*VAT,IF(Budget_period="Monthly",SUMIFS(INDIRECT(AR$8),DetailBudgetWPs_Aleph,IF($J59 = "No Work Package", "", $J59),DetailBudgetCategory_Aleph,$I59),IF(Budget_period="Quarterly",SUMIFS(INDIRECT(AR$9),DetailBudgetWPs_Aleph,IF($J59 = "No Work Package", "", $J59),DetailBudgetCategory_Aleph,$I59),IF(Budget_period="Annually",SUMIFS(INDIRECT(AR$10),DetailBudgetWPs_Aleph,IF($J59 = "No Work Package", "", $J59),DetailBudgetCategory_Aleph,$I59),""))))) / AR$6 * AR$7, 0), 0)</f>
        <v>0</v>
      </c>
      <c r="AS59" s="166">
        <f t="array" ref="AS59">IFERROR(IF(ROW()-16&lt;NoRowsBudget, IF($J59="Profit Margin",SUM(AS$16:AS58)*ProfitMargin,IF($J59="VAT",SUM(AS$16:AS58)*VAT,IF(Budget_period="Monthly",SUMIFS(INDIRECT(AS$8),DetailBudgetWPs_Aleph,IF($J59 = "No Work Package", "", $J59),DetailBudgetCategory_Aleph,$I59),IF(Budget_period="Quarterly",SUMIFS(INDIRECT(AS$9),DetailBudgetWPs_Aleph,IF($J59 = "No Work Package", "", $J59),DetailBudgetCategory_Aleph,$I59),IF(Budget_period="Annually",SUMIFS(INDIRECT(AS$10),DetailBudgetWPs_Aleph,IF($J59 = "No Work Package", "", $J59),DetailBudgetCategory_Aleph,$I59),""))))) / AS$6 * AS$7, 0), 0)</f>
        <v>0</v>
      </c>
      <c r="AT59" s="166">
        <f t="array" ref="AT59">IFERROR(IF(ROW()-16&lt;NoRowsBudget, IF($J59="Profit Margin",SUM(AT$16:AT58)*ProfitMargin,IF($J59="VAT",SUM(AT$16:AT58)*VAT,IF(Budget_period="Monthly",SUMIFS(INDIRECT(AT$8),DetailBudgetWPs_Aleph,IF($J59 = "No Work Package", "", $J59),DetailBudgetCategory_Aleph,$I59),IF(Budget_period="Quarterly",SUMIFS(INDIRECT(AT$9),DetailBudgetWPs_Aleph,IF($J59 = "No Work Package", "", $J59),DetailBudgetCategory_Aleph,$I59),IF(Budget_period="Annually",SUMIFS(INDIRECT(AT$10),DetailBudgetWPs_Aleph,IF($J59 = "No Work Package", "", $J59),DetailBudgetCategory_Aleph,$I59),""))))) / AT$6 * AT$7, 0), 0)</f>
        <v>0</v>
      </c>
      <c r="AU59" s="166">
        <f t="array" ref="AU59">IFERROR(IF(ROW()-16&lt;NoRowsBudget, IF($J59="Profit Margin",SUM(AU$16:AU58)*ProfitMargin,IF($J59="VAT",SUM(AU$16:AU58)*VAT,IF(Budget_period="Monthly",SUMIFS(INDIRECT(AU$8),DetailBudgetWPs_Aleph,IF($J59 = "No Work Package", "", $J59),DetailBudgetCategory_Aleph,$I59),IF(Budget_period="Quarterly",SUMIFS(INDIRECT(AU$9),DetailBudgetWPs_Aleph,IF($J59 = "No Work Package", "", $J59),DetailBudgetCategory_Aleph,$I59),IF(Budget_period="Annually",SUMIFS(INDIRECT(AU$10),DetailBudgetWPs_Aleph,IF($J59 = "No Work Package", "", $J59),DetailBudgetCategory_Aleph,$I59),""))))) / AU$6 * AU$7, 0), 0)</f>
        <v>0</v>
      </c>
      <c r="AV59" s="166">
        <f t="array" ref="AV59">IFERROR(IF(ROW()-16&lt;NoRowsBudget, IF($J59="Profit Margin",SUM(AV$16:AV58)*ProfitMargin,IF($J59="VAT",SUM(AV$16:AV58)*VAT,IF(Budget_period="Monthly",SUMIFS(INDIRECT(AV$8),DetailBudgetWPs_Aleph,IF($J59 = "No Work Package", "", $J59),DetailBudgetCategory_Aleph,$I59),IF(Budget_period="Quarterly",SUMIFS(INDIRECT(AV$9),DetailBudgetWPs_Aleph,IF($J59 = "No Work Package", "", $J59),DetailBudgetCategory_Aleph,$I59),IF(Budget_period="Annually",SUMIFS(INDIRECT(AV$10),DetailBudgetWPs_Aleph,IF($J59 = "No Work Package", "", $J59),DetailBudgetCategory_Aleph,$I59),""))))) / AV$6 * AV$7, 0), 0)</f>
        <v>0</v>
      </c>
      <c r="AW59" s="166">
        <f t="array" ref="AW59">IFERROR(IF(ROW()-16&lt;NoRowsBudget, IF($J59="Profit Margin",SUM(AW$16:AW58)*ProfitMargin,IF($J59="VAT",SUM(AW$16:AW58)*VAT,IF(Budget_period="Monthly",SUMIFS(INDIRECT(AW$8),DetailBudgetWPs_Aleph,IF($J59 = "No Work Package", "", $J59),DetailBudgetCategory_Aleph,$I59),IF(Budget_period="Quarterly",SUMIFS(INDIRECT(AW$9),DetailBudgetWPs_Aleph,IF($J59 = "No Work Package", "", $J59),DetailBudgetCategory_Aleph,$I59),IF(Budget_period="Annually",SUMIFS(INDIRECT(AW$10),DetailBudgetWPs_Aleph,IF($J59 = "No Work Package", "", $J59),DetailBudgetCategory_Aleph,$I59),""))))) / AW$6 * AW$7, 0), 0)</f>
        <v>0</v>
      </c>
      <c r="AX59" s="166">
        <f t="array" ref="AX59">IFERROR(IF(ROW()-16&lt;NoRowsBudget, IF($J59="Profit Margin",SUM(AX$16:AX58)*ProfitMargin,IF($J59="VAT",SUM(AX$16:AX58)*VAT,IF(Budget_period="Monthly",SUMIFS(INDIRECT(AX$8),DetailBudgetWPs_Aleph,IF($J59 = "No Work Package", "", $J59),DetailBudgetCategory_Aleph,$I59),IF(Budget_period="Quarterly",SUMIFS(INDIRECT(AX$9),DetailBudgetWPs_Aleph,IF($J59 = "No Work Package", "", $J59),DetailBudgetCategory_Aleph,$I59),IF(Budget_period="Annually",SUMIFS(INDIRECT(AX$10),DetailBudgetWPs_Aleph,IF($J59 = "No Work Package", "", $J59),DetailBudgetCategory_Aleph,$I59),""))))) / AX$6 * AX$7, 0), 0)</f>
        <v>0</v>
      </c>
      <c r="AY59" s="166">
        <f t="array" ref="AY59">IFERROR(IF(ROW()-16&lt;NoRowsBudget, IF($J59="Profit Margin",SUM(AY$16:AY58)*ProfitMargin,IF($J59="VAT",SUM(AY$16:AY58)*VAT,IF(Budget_period="Monthly",SUMIFS(INDIRECT(AY$8),DetailBudgetWPs_Aleph,IF($J59 = "No Work Package", "", $J59),DetailBudgetCategory_Aleph,$I59),IF(Budget_period="Quarterly",SUMIFS(INDIRECT(AY$9),DetailBudgetWPs_Aleph,IF($J59 = "No Work Package", "", $J59),DetailBudgetCategory_Aleph,$I59),IF(Budget_period="Annually",SUMIFS(INDIRECT(AY$10),DetailBudgetWPs_Aleph,IF($J59 = "No Work Package", "", $J59),DetailBudgetCategory_Aleph,$I59),""))))) / AY$6 * AY$7, 0), 0)</f>
        <v>0</v>
      </c>
      <c r="AZ59" s="166">
        <f t="array" ref="AZ59">IFERROR(IF(ROW()-16&lt;NoRowsBudget, IF($J59="Profit Margin",SUM(AZ$16:AZ58)*ProfitMargin,IF($J59="VAT",SUM(AZ$16:AZ58)*VAT,IF(Budget_period="Monthly",SUMIFS(INDIRECT(AZ$8),DetailBudgetWPs_Aleph,IF($J59 = "No Work Package", "", $J59),DetailBudgetCategory_Aleph,$I59),IF(Budget_period="Quarterly",SUMIFS(INDIRECT(AZ$9),DetailBudgetWPs_Aleph,IF($J59 = "No Work Package", "", $J59),DetailBudgetCategory_Aleph,$I59),IF(Budget_period="Annually",SUMIFS(INDIRECT(AZ$10),DetailBudgetWPs_Aleph,IF($J59 = "No Work Package", "", $J59),DetailBudgetCategory_Aleph,$I59),""))))) / AZ$6 * AZ$7, 0), 0)</f>
        <v>0</v>
      </c>
      <c r="BA59" s="166">
        <f t="array" ref="BA59">IFERROR(IF(ROW()-16&lt;NoRowsBudget, IF($J59="Profit Margin",SUM(BA$16:BA58)*ProfitMargin,IF($J59="VAT",SUM(BA$16:BA58)*VAT,IF(Budget_period="Monthly",SUMIFS(INDIRECT(BA$8),DetailBudgetWPs_Aleph,IF($J59 = "No Work Package", "", $J59),DetailBudgetCategory_Aleph,$I59),IF(Budget_period="Quarterly",SUMIFS(INDIRECT(BA$9),DetailBudgetWPs_Aleph,IF($J59 = "No Work Package", "", $J59),DetailBudgetCategory_Aleph,$I59),IF(Budget_period="Annually",SUMIFS(INDIRECT(BA$10),DetailBudgetWPs_Aleph,IF($J59 = "No Work Package", "", $J59),DetailBudgetCategory_Aleph,$I59),""))))) / BA$6 * BA$7, 0), 0)</f>
        <v>0</v>
      </c>
      <c r="BB59" s="166">
        <f t="array" ref="BB59">IFERROR(IF(ROW()-16&lt;NoRowsBudget, IF($J59="Profit Margin",SUM(BB$16:BB58)*ProfitMargin,IF($J59="VAT",SUM(BB$16:BB58)*VAT,IF(Budget_period="Monthly",SUMIFS(INDIRECT(BB$8),DetailBudgetWPs_Aleph,IF($J59 = "No Work Package", "", $J59),DetailBudgetCategory_Aleph,$I59),IF(Budget_period="Quarterly",SUMIFS(INDIRECT(BB$9),DetailBudgetWPs_Aleph,IF($J59 = "No Work Package", "", $J59),DetailBudgetCategory_Aleph,$I59),IF(Budget_period="Annually",SUMIFS(INDIRECT(BB$10),DetailBudgetWPs_Aleph,IF($J59 = "No Work Package", "", $J59),DetailBudgetCategory_Aleph,$I59),""))))) / BB$6 * BB$7, 0), 0)</f>
        <v>0</v>
      </c>
      <c r="BC59" s="166">
        <f t="array" ref="BC59">IFERROR(IF(ROW()-16&lt;NoRowsBudget, IF($J59="Profit Margin",SUM(BC$16:BC58)*ProfitMargin,IF($J59="VAT",SUM(BC$16:BC58)*VAT,IF(Budget_period="Monthly",SUMIFS(INDIRECT(BC$8),DetailBudgetWPs_Aleph,IF($J59 = "No Work Package", "", $J59),DetailBudgetCategory_Aleph,$I59),IF(Budget_period="Quarterly",SUMIFS(INDIRECT(BC$9),DetailBudgetWPs_Aleph,IF($J59 = "No Work Package", "", $J59),DetailBudgetCategory_Aleph,$I59),IF(Budget_period="Annually",SUMIFS(INDIRECT(BC$10),DetailBudgetWPs_Aleph,IF($J59 = "No Work Package", "", $J59),DetailBudgetCategory_Aleph,$I59),""))))) / BC$6 * BC$7, 0), 0)</f>
        <v>0</v>
      </c>
      <c r="BD59" s="166">
        <f t="array" ref="BD59">IFERROR(IF(ROW()-16&lt;NoRowsBudget, IF($J59="Profit Margin",SUM(BD$16:BD58)*ProfitMargin,IF($J59="VAT",SUM(BD$16:BD58)*VAT,IF(Budget_period="Monthly",SUMIFS(INDIRECT(BD$8),DetailBudgetWPs_Aleph,IF($J59 = "No Work Package", "", $J59),DetailBudgetCategory_Aleph,$I59),IF(Budget_period="Quarterly",SUMIFS(INDIRECT(BD$9),DetailBudgetWPs_Aleph,IF($J59 = "No Work Package", "", $J59),DetailBudgetCategory_Aleph,$I59),IF(Budget_period="Annually",SUMIFS(INDIRECT(BD$10),DetailBudgetWPs_Aleph,IF($J59 = "No Work Package", "", $J59),DetailBudgetCategory_Aleph,$I59),""))))) / BD$6 * BD$7, 0), 0)</f>
        <v>0</v>
      </c>
      <c r="BE59" s="166">
        <f t="array" ref="BE59">IFERROR(IF(ROW()-16&lt;NoRowsBudget, IF($J59="Profit Margin",SUM(BE$16:BE58)*ProfitMargin,IF($J59="VAT",SUM(BE$16:BE58)*VAT,IF(Budget_period="Monthly",SUMIFS(INDIRECT(BE$8),DetailBudgetWPs_Aleph,IF($J59 = "No Work Package", "", $J59),DetailBudgetCategory_Aleph,$I59),IF(Budget_period="Quarterly",SUMIFS(INDIRECT(BE$9),DetailBudgetWPs_Aleph,IF($J59 = "No Work Package", "", $J59),DetailBudgetCategory_Aleph,$I59),IF(Budget_period="Annually",SUMIFS(INDIRECT(BE$10),DetailBudgetWPs_Aleph,IF($J59 = "No Work Package", "", $J59),DetailBudgetCategory_Aleph,$I59),""))))) / BE$6 * BE$7, 0), 0)</f>
        <v>0</v>
      </c>
      <c r="BF59" s="166">
        <f t="array" ref="BF59">IFERROR(IF(ROW()-16&lt;NoRowsBudget, IF($J59="Profit Margin",SUM(BF$16:BF58)*ProfitMargin,IF($J59="VAT",SUM(BF$16:BF58)*VAT,IF(Budget_period="Monthly",SUMIFS(INDIRECT(BF$8),DetailBudgetWPs_Aleph,IF($J59 = "No Work Package", "", $J59),DetailBudgetCategory_Aleph,$I59),IF(Budget_period="Quarterly",SUMIFS(INDIRECT(BF$9),DetailBudgetWPs_Aleph,IF($J59 = "No Work Package", "", $J59),DetailBudgetCategory_Aleph,$I59),IF(Budget_period="Annually",SUMIFS(INDIRECT(BF$10),DetailBudgetWPs_Aleph,IF($J59 = "No Work Package", "", $J59),DetailBudgetCategory_Aleph,$I59),""))))) / BF$6 * BF$7, 0), 0)</f>
        <v>0</v>
      </c>
      <c r="BG59" s="166">
        <f t="array" ref="BG59">IFERROR(IF(ROW()-16&lt;NoRowsBudget, IF($J59="Profit Margin",SUM(BG$16:BG58)*ProfitMargin,IF($J59="VAT",SUM(BG$16:BG58)*VAT,IF(Budget_period="Monthly",SUMIFS(INDIRECT(BG$8),DetailBudgetWPs_Aleph,IF($J59 = "No Work Package", "", $J59),DetailBudgetCategory_Aleph,$I59),IF(Budget_period="Quarterly",SUMIFS(INDIRECT(BG$9),DetailBudgetWPs_Aleph,IF($J59 = "No Work Package", "", $J59),DetailBudgetCategory_Aleph,$I59),IF(Budget_period="Annually",SUMIFS(INDIRECT(BG$10),DetailBudgetWPs_Aleph,IF($J59 = "No Work Package", "", $J59),DetailBudgetCategory_Aleph,$I59),""))))) / BG$6 * BG$7, 0), 0)</f>
        <v>0</v>
      </c>
      <c r="BH59" s="166">
        <f t="array" ref="BH59">IFERROR(IF(ROW()-16&lt;NoRowsBudget, IF($J59="Profit Margin",SUM(BH$16:BH58)*ProfitMargin,IF($J59="VAT",SUM(BH$16:BH58)*VAT,IF(Budget_period="Monthly",SUMIFS(INDIRECT(BH$8),DetailBudgetWPs_Aleph,IF($J59 = "No Work Package", "", $J59),DetailBudgetCategory_Aleph,$I59),IF(Budget_period="Quarterly",SUMIFS(INDIRECT(BH$9),DetailBudgetWPs_Aleph,IF($J59 = "No Work Package", "", $J59),DetailBudgetCategory_Aleph,$I59),IF(Budget_period="Annually",SUMIFS(INDIRECT(BH$10),DetailBudgetWPs_Aleph,IF($J59 = "No Work Package", "", $J59),DetailBudgetCategory_Aleph,$I59),""))))) / BH$6 * BH$7, 0), 0)</f>
        <v>0</v>
      </c>
      <c r="BI59" s="166">
        <f t="array" ref="BI59">IFERROR(IF(ROW()-16&lt;NoRowsBudget, IF($J59="Profit Margin",SUM(BI$16:BI58)*ProfitMargin,IF($J59="VAT",SUM(BI$16:BI58)*VAT,IF(Budget_period="Monthly",SUMIFS(INDIRECT(BI$8),DetailBudgetWPs_Aleph,IF($J59 = "No Work Package", "", $J59),DetailBudgetCategory_Aleph,$I59),IF(Budget_period="Quarterly",SUMIFS(INDIRECT(BI$9),DetailBudgetWPs_Aleph,IF($J59 = "No Work Package", "", $J59),DetailBudgetCategory_Aleph,$I59),IF(Budget_period="Annually",SUMIFS(INDIRECT(BI$10),DetailBudgetWPs_Aleph,IF($J59 = "No Work Package", "", $J59),DetailBudgetCategory_Aleph,$I59),""))))) / BI$6 * BI$7, 0), 0)</f>
        <v>0</v>
      </c>
      <c r="BJ59" s="166">
        <f t="array" ref="BJ59">IFERROR(IF(ROW()-16&lt;NoRowsBudget, IF($J59="Profit Margin",SUM(BJ$16:BJ58)*ProfitMargin,IF($J59="VAT",SUM(BJ$16:BJ58)*VAT,IF(Budget_period="Monthly",SUMIFS(INDIRECT(BJ$8),DetailBudgetWPs_Aleph,IF($J59 = "No Work Package", "", $J59),DetailBudgetCategory_Aleph,$I59),IF(Budget_period="Quarterly",SUMIFS(INDIRECT(BJ$9),DetailBudgetWPs_Aleph,IF($J59 = "No Work Package", "", $J59),DetailBudgetCategory_Aleph,$I59),IF(Budget_period="Annually",SUMIFS(INDIRECT(BJ$10),DetailBudgetWPs_Aleph,IF($J59 = "No Work Package", "", $J59),DetailBudgetCategory_Aleph,$I59),""))))) / BJ$6 * BJ$7, 0), 0)</f>
        <v>0</v>
      </c>
      <c r="BK59" s="166">
        <f t="array" ref="BK59">IFERROR(IF(ROW()-16&lt;NoRowsBudget, IF($J59="Profit Margin",SUM(BK$16:BK58)*ProfitMargin,IF($J59="VAT",SUM(BK$16:BK58)*VAT,IF(Budget_period="Monthly",SUMIFS(INDIRECT(BK$8),DetailBudgetWPs_Aleph,IF($J59 = "No Work Package", "", $J59),DetailBudgetCategory_Aleph,$I59),IF(Budget_period="Quarterly",SUMIFS(INDIRECT(BK$9),DetailBudgetWPs_Aleph,IF($J59 = "No Work Package", "", $J59),DetailBudgetCategory_Aleph,$I59),IF(Budget_period="Annually",SUMIFS(INDIRECT(BK$10),DetailBudgetWPs_Aleph,IF($J59 = "No Work Package", "", $J59),DetailBudgetCategory_Aleph,$I59),""))))) / BK$6 * BK$7, 0), 0)</f>
        <v>0</v>
      </c>
      <c r="BL59" s="166">
        <f t="array" ref="BL59">IFERROR(IF(ROW()-16&lt;NoRowsBudget, IF($J59="Profit Margin",SUM(BL$16:BL58)*ProfitMargin,IF($J59="VAT",SUM(BL$16:BL58)*VAT,IF(Budget_period="Monthly",SUMIFS(INDIRECT(BL$8),DetailBudgetWPs_Aleph,IF($J59 = "No Work Package", "", $J59),DetailBudgetCategory_Aleph,$I59),IF(Budget_period="Quarterly",SUMIFS(INDIRECT(BL$9),DetailBudgetWPs_Aleph,IF($J59 = "No Work Package", "", $J59),DetailBudgetCategory_Aleph,$I59),IF(Budget_period="Annually",SUMIFS(INDIRECT(BL$10),DetailBudgetWPs_Aleph,IF($J59 = "No Work Package", "", $J59),DetailBudgetCategory_Aleph,$I59),""))))) / BL$6 * BL$7, 0), 0)</f>
        <v>0</v>
      </c>
      <c r="BM59" s="166">
        <f t="array" ref="BM59">IFERROR(IF(ROW()-16&lt;NoRowsBudget, IF($J59="Profit Margin",SUM(BM$16:BM58)*ProfitMargin,IF($J59="VAT",SUM(BM$16:BM58)*VAT,IF(Budget_period="Monthly",SUMIFS(INDIRECT(BM$8),DetailBudgetWPs_Aleph,IF($J59 = "No Work Package", "", $J59),DetailBudgetCategory_Aleph,$I59),IF(Budget_period="Quarterly",SUMIFS(INDIRECT(BM$9),DetailBudgetWPs_Aleph,IF($J59 = "No Work Package", "", $J59),DetailBudgetCategory_Aleph,$I59),IF(Budget_period="Annually",SUMIFS(INDIRECT(BM$10),DetailBudgetWPs_Aleph,IF($J59 = "No Work Package", "", $J59),DetailBudgetCategory_Aleph,$I59),""))))) / BM$6 * BM$7, 0), 0)</f>
        <v>0</v>
      </c>
      <c r="BN59" s="166">
        <f t="array" ref="BN59">IFERROR(IF(ROW()-16&lt;NoRowsBudget, IF($J59="Profit Margin",SUM(BN$16:BN58)*ProfitMargin,IF($J59="VAT",SUM(BN$16:BN58)*VAT,IF(Budget_period="Monthly",SUMIFS(INDIRECT(BN$8),DetailBudgetWPs_Aleph,IF($J59 = "No Work Package", "", $J59),DetailBudgetCategory_Aleph,$I59),IF(Budget_period="Quarterly",SUMIFS(INDIRECT(BN$9),DetailBudgetWPs_Aleph,IF($J59 = "No Work Package", "", $J59),DetailBudgetCategory_Aleph,$I59),IF(Budget_period="Annually",SUMIFS(INDIRECT(BN$10),DetailBudgetWPs_Aleph,IF($J59 = "No Work Package", "", $J59),DetailBudgetCategory_Aleph,$I59),""))))) / BN$6 * BN$7, 0), 0)</f>
        <v>0</v>
      </c>
      <c r="BO59" s="166">
        <f t="array" ref="BO59">IFERROR(IF(ROW()-16&lt;NoRowsBudget, IF($J59="Profit Margin",SUM(BO$16:BO58)*ProfitMargin,IF($J59="VAT",SUM(BO$16:BO58)*VAT,IF(Budget_period="Monthly",SUMIFS(INDIRECT(BO$8),DetailBudgetWPs_Aleph,IF($J59 = "No Work Package", "", $J59),DetailBudgetCategory_Aleph,$I59),IF(Budget_period="Quarterly",SUMIFS(INDIRECT(BO$9),DetailBudgetWPs_Aleph,IF($J59 = "No Work Package", "", $J59),DetailBudgetCategory_Aleph,$I59),IF(Budget_period="Annually",SUMIFS(INDIRECT(BO$10),DetailBudgetWPs_Aleph,IF($J59 = "No Work Package", "", $J59),DetailBudgetCategory_Aleph,$I59),""))))) / BO$6 * BO$7, 0), 0)</f>
        <v>0</v>
      </c>
      <c r="BP59" s="166">
        <f t="array" ref="BP59">IFERROR(IF(ROW()-16&lt;NoRowsBudget, IF($J59="Profit Margin",SUM(BP$16:BP58)*ProfitMargin,IF($J59="VAT",SUM(BP$16:BP58)*VAT,IF(Budget_period="Monthly",SUMIFS(INDIRECT(BP$8),DetailBudgetWPs_Aleph,IF($J59 = "No Work Package", "", $J59),DetailBudgetCategory_Aleph,$I59),IF(Budget_period="Quarterly",SUMIFS(INDIRECT(BP$9),DetailBudgetWPs_Aleph,IF($J59 = "No Work Package", "", $J59),DetailBudgetCategory_Aleph,$I59),IF(Budget_period="Annually",SUMIFS(INDIRECT(BP$10),DetailBudgetWPs_Aleph,IF($J59 = "No Work Package", "", $J59),DetailBudgetCategory_Aleph,$I59),""))))) / BP$6 * BP$7, 0), 0)</f>
        <v>0</v>
      </c>
      <c r="BQ59" s="166">
        <f t="array" ref="BQ59">IFERROR(IF(ROW()-16&lt;NoRowsBudget, IF($J59="Profit Margin",SUM(BQ$16:BQ58)*ProfitMargin,IF($J59="VAT",SUM(BQ$16:BQ58)*VAT,IF(Budget_period="Monthly",SUMIFS(INDIRECT(BQ$8),DetailBudgetWPs_Aleph,IF($J59 = "No Work Package", "", $J59),DetailBudgetCategory_Aleph,$I59),IF(Budget_period="Quarterly",SUMIFS(INDIRECT(BQ$9),DetailBudgetWPs_Aleph,IF($J59 = "No Work Package", "", $J59),DetailBudgetCategory_Aleph,$I59),IF(Budget_period="Annually",SUMIFS(INDIRECT(BQ$10),DetailBudgetWPs_Aleph,IF($J59 = "No Work Package", "", $J59),DetailBudgetCategory_Aleph,$I59),""))))) / BQ$6 * BQ$7, 0), 0)</f>
        <v>0</v>
      </c>
      <c r="BR59" s="166">
        <f t="array" ref="BR59">IFERROR(IF(ROW()-16&lt;NoRowsBudget, IF($J59="Profit Margin",SUM(BR$16:BR58)*ProfitMargin,IF($J59="VAT",SUM(BR$16:BR58)*VAT,IF(Budget_period="Monthly",SUMIFS(INDIRECT(BR$8),DetailBudgetWPs_Aleph,IF($J59 = "No Work Package", "", $J59),DetailBudgetCategory_Aleph,$I59),IF(Budget_period="Quarterly",SUMIFS(INDIRECT(BR$9),DetailBudgetWPs_Aleph,IF($J59 = "No Work Package", "", $J59),DetailBudgetCategory_Aleph,$I59),IF(Budget_period="Annually",SUMIFS(INDIRECT(BR$10),DetailBudgetWPs_Aleph,IF($J59 = "No Work Package", "", $J59),DetailBudgetCategory_Aleph,$I59),""))))) / BR$6 * BR$7, 0), 0)</f>
        <v>0</v>
      </c>
      <c r="BS59" s="166">
        <f t="array" ref="BS59">IFERROR(IF(ROW()-16&lt;NoRowsBudget, IF($J59="Profit Margin",SUM(BS$16:BS58)*ProfitMargin,IF($J59="VAT",SUM(BS$16:BS58)*VAT,IF(Budget_period="Monthly",SUMIFS(INDIRECT(BS$8),DetailBudgetWPs_Aleph,IF($J59 = "No Work Package", "", $J59),DetailBudgetCategory_Aleph,$I59),IF(Budget_period="Quarterly",SUMIFS(INDIRECT(BS$9),DetailBudgetWPs_Aleph,IF($J59 = "No Work Package", "", $J59),DetailBudgetCategory_Aleph,$I59),IF(Budget_period="Annually",SUMIFS(INDIRECT(BS$10),DetailBudgetWPs_Aleph,IF($J59 = "No Work Package", "", $J59),DetailBudgetCategory_Aleph,$I59),""))))) / BS$6 * BS$7, 0), 0)</f>
        <v>0</v>
      </c>
    </row>
    <row r="60" ht="15.75" customHeight="1">
      <c r="A60" s="114"/>
      <c r="B60" s="15" t="str">
        <f>IF(ROW()-16&lt;NoRowsBudget,OrgName,"")</f>
        <v/>
      </c>
      <c r="C60" s="15" t="str">
        <f>IF(ROW()-16&lt;NoRowsBudget,ProjectName,"")</f>
        <v/>
      </c>
      <c r="D60" s="15" t="str">
        <f>IF(ROW()-16&lt;NoRowsBudget,ProjectRef,"")</f>
        <v/>
      </c>
      <c r="E60" s="15" t="str">
        <f>IF(ROW()-16&lt;NoRowsBudget,ApplicationID,"")</f>
        <v/>
      </c>
      <c r="F60" s="15" t="str">
        <f>IF(ROW()-16&lt;NoRowsBudget,Version,"")</f>
        <v/>
      </c>
      <c r="G60" s="164" t="str">
        <f>IF(ROW()-16&lt;NoRowsBudget,StartDate,"")</f>
        <v/>
      </c>
      <c r="H60" s="164" t="str">
        <f>IF(ROW()-16&lt;NoRowsBudget,EndDate,"")</f>
        <v/>
      </c>
      <c r="I60" s="15" t="str">
        <f t="array" ref="I60">IF(ROW()-16&lt;(NoRowsBudget-3),INDEX(CostCategories,CEILING((ROW()-15)/NoWPs,1)),IF(ROW()-16=NoRowsBudget-3,"Overheads",IF(ROW()-16=NoRowsBudget-2,"Profit Margin",IF(ROW()-16=NoRowsBudget-1,"VAT",""))))</f>
        <v/>
      </c>
      <c r="J60" s="15" t="str">
        <f t="array" ref="J60">IF(ROW()-16&lt;NoRowsBudget-3,INDEX(WPUnique,,MOD(ROW()-16,NoWPs)+1),IF(ROW()-16=NoRowsBudget-3,"Overheads",IF(ROW()-16=NoRowsBudget-2,"Profit Margin",IF(ROW()-16=NoRowsBudget-1,"VAT",""))))</f>
        <v/>
      </c>
      <c r="K60" s="172" t="str">
        <f>IFERROR(IF(OR($J60="Indirect Cost",$J60="VAT",$J60="Profit Margin"),"",VLOOKUP(J60,'1. Basic Info'!$B$40:$C$52,2,FALSE)),BudgetExport!J60)</f>
        <v/>
      </c>
      <c r="L60" s="166">
        <f t="array" ref="L60">IFERROR(IF(ROW()-16&lt;NoRowsBudget, IF($J60="Profit Margin",SUM(L$16:L59)*ProfitMargin,IF($J60="VAT",SUM(L$16:L59)*VAT,IF(Budget_period="Monthly",SUMIFS(INDIRECT(L$8),DetailBudgetWPs_Aleph,IF($J60 = "No Work Package", "", $J60),DetailBudgetCategory_Aleph,$I60),IF(Budget_period="Quarterly",SUMIFS(INDIRECT(L$9),DetailBudgetWPs_Aleph,IF($J60 = "No Work Package", "", $J60),DetailBudgetCategory_Aleph,$I60),IF(Budget_period="Annually",SUMIFS(INDIRECT(L$10),DetailBudgetWPs_Aleph,IF($J60 = "No Work Package", "", $J60),DetailBudgetCategory_Aleph,$I60),""))))) / L$6 * L$7, 0), 0)</f>
        <v>0</v>
      </c>
      <c r="M60" s="166">
        <f t="array" ref="M60">IFERROR(IF(ROW()-16&lt;NoRowsBudget, IF($J60="Profit Margin",SUM(M$16:M59)*ProfitMargin,IF($J60="VAT",SUM(M$16:M59)*VAT,IF(Budget_period="Monthly",SUMIFS(INDIRECT(M$8),DetailBudgetWPs_Aleph,IF($J60 = "No Work Package", "", $J60),DetailBudgetCategory_Aleph,$I60),IF(Budget_period="Quarterly",SUMIFS(INDIRECT(M$9),DetailBudgetWPs_Aleph,IF($J60 = "No Work Package", "", $J60),DetailBudgetCategory_Aleph,$I60),IF(Budget_period="Annually",SUMIFS(INDIRECT(M$10),DetailBudgetWPs_Aleph,IF($J60 = "No Work Package", "", $J60),DetailBudgetCategory_Aleph,$I60),""))))) / M$6 * M$7, 0), 0)</f>
        <v>0</v>
      </c>
      <c r="N60" s="166">
        <f t="array" ref="N60">IFERROR(IF(ROW()-16&lt;NoRowsBudget, IF($J60="Profit Margin",SUM(N$16:N59)*ProfitMargin,IF($J60="VAT",SUM(N$16:N59)*VAT,IF(Budget_period="Monthly",SUMIFS(INDIRECT(N$8),DetailBudgetWPs_Aleph,IF($J60 = "No Work Package", "", $J60),DetailBudgetCategory_Aleph,$I60),IF(Budget_period="Quarterly",SUMIFS(INDIRECT(N$9),DetailBudgetWPs_Aleph,IF($J60 = "No Work Package", "", $J60),DetailBudgetCategory_Aleph,$I60),IF(Budget_period="Annually",SUMIFS(INDIRECT(N$10),DetailBudgetWPs_Aleph,IF($J60 = "No Work Package", "", $J60),DetailBudgetCategory_Aleph,$I60),""))))) / N$6 * N$7, 0), 0)</f>
        <v>0</v>
      </c>
      <c r="O60" s="166">
        <f t="array" ref="O60">IFERROR(IF(ROW()-16&lt;NoRowsBudget, IF($J60="Profit Margin",SUM(O$16:O59)*ProfitMargin,IF($J60="VAT",SUM(O$16:O59)*VAT,IF(Budget_period="Monthly",SUMIFS(INDIRECT(O$8),DetailBudgetWPs_Aleph,IF($J60 = "No Work Package", "", $J60),DetailBudgetCategory_Aleph,$I60),IF(Budget_period="Quarterly",SUMIFS(INDIRECT(O$9),DetailBudgetWPs_Aleph,IF($J60 = "No Work Package", "", $J60),DetailBudgetCategory_Aleph,$I60),IF(Budget_period="Annually",SUMIFS(INDIRECT(O$10),DetailBudgetWPs_Aleph,IF($J60 = "No Work Package", "", $J60),DetailBudgetCategory_Aleph,$I60),""))))) / O$6 * O$7, 0), 0)</f>
        <v>0</v>
      </c>
      <c r="P60" s="166">
        <f t="array" ref="P60">IFERROR(IF(ROW()-16&lt;NoRowsBudget, IF($J60="Profit Margin",SUM(P$16:P59)*ProfitMargin,IF($J60="VAT",SUM(P$16:P59)*VAT,IF(Budget_period="Monthly",SUMIFS(INDIRECT(P$8),DetailBudgetWPs_Aleph,IF($J60 = "No Work Package", "", $J60),DetailBudgetCategory_Aleph,$I60),IF(Budget_period="Quarterly",SUMIFS(INDIRECT(P$9),DetailBudgetWPs_Aleph,IF($J60 = "No Work Package", "", $J60),DetailBudgetCategory_Aleph,$I60),IF(Budget_period="Annually",SUMIFS(INDIRECT(P$10),DetailBudgetWPs_Aleph,IF($J60 = "No Work Package", "", $J60),DetailBudgetCategory_Aleph,$I60),""))))) / P$6 * P$7, 0), 0)</f>
        <v>0</v>
      </c>
      <c r="Q60" s="166">
        <f t="array" ref="Q60">IFERROR(IF(ROW()-16&lt;NoRowsBudget, IF($J60="Profit Margin",SUM(Q$16:Q59)*ProfitMargin,IF($J60="VAT",SUM(Q$16:Q59)*VAT,IF(Budget_period="Monthly",SUMIFS(INDIRECT(Q$8),DetailBudgetWPs_Aleph,IF($J60 = "No Work Package", "", $J60),DetailBudgetCategory_Aleph,$I60),IF(Budget_period="Quarterly",SUMIFS(INDIRECT(Q$9),DetailBudgetWPs_Aleph,IF($J60 = "No Work Package", "", $J60),DetailBudgetCategory_Aleph,$I60),IF(Budget_period="Annually",SUMIFS(INDIRECT(Q$10),DetailBudgetWPs_Aleph,IF($J60 = "No Work Package", "", $J60),DetailBudgetCategory_Aleph,$I60),""))))) / Q$6 * Q$7, 0), 0)</f>
        <v>0</v>
      </c>
      <c r="R60" s="166">
        <f t="array" ref="R60">IFERROR(IF(ROW()-16&lt;NoRowsBudget, IF($J60="Profit Margin",SUM(R$16:R59)*ProfitMargin,IF($J60="VAT",SUM(R$16:R59)*VAT,IF(Budget_period="Monthly",SUMIFS(INDIRECT(R$8),DetailBudgetWPs_Aleph,IF($J60 = "No Work Package", "", $J60),DetailBudgetCategory_Aleph,$I60),IF(Budget_period="Quarterly",SUMIFS(INDIRECT(R$9),DetailBudgetWPs_Aleph,IF($J60 = "No Work Package", "", $J60),DetailBudgetCategory_Aleph,$I60),IF(Budget_period="Annually",SUMIFS(INDIRECT(R$10),DetailBudgetWPs_Aleph,IF($J60 = "No Work Package", "", $J60),DetailBudgetCategory_Aleph,$I60),""))))) / R$6 * R$7, 0), 0)</f>
        <v>0</v>
      </c>
      <c r="S60" s="166">
        <f t="array" ref="S60">IFERROR(IF(ROW()-16&lt;NoRowsBudget, IF($J60="Profit Margin",SUM(S$16:S59)*ProfitMargin,IF($J60="VAT",SUM(S$16:S59)*VAT,IF(Budget_period="Monthly",SUMIFS(INDIRECT(S$8),DetailBudgetWPs_Aleph,IF($J60 = "No Work Package", "", $J60),DetailBudgetCategory_Aleph,$I60),IF(Budget_period="Quarterly",SUMIFS(INDIRECT(S$9),DetailBudgetWPs_Aleph,IF($J60 = "No Work Package", "", $J60),DetailBudgetCategory_Aleph,$I60),IF(Budget_period="Annually",SUMIFS(INDIRECT(S$10),DetailBudgetWPs_Aleph,IF($J60 = "No Work Package", "", $J60),DetailBudgetCategory_Aleph,$I60),""))))) / S$6 * S$7, 0), 0)</f>
        <v>0</v>
      </c>
      <c r="T60" s="166">
        <f t="array" ref="T60">IFERROR(IF(ROW()-16&lt;NoRowsBudget, IF($J60="Profit Margin",SUM(T$16:T59)*ProfitMargin,IF($J60="VAT",SUM(T$16:T59)*VAT,IF(Budget_period="Monthly",SUMIFS(INDIRECT(T$8),DetailBudgetWPs_Aleph,IF($J60 = "No Work Package", "", $J60),DetailBudgetCategory_Aleph,$I60),IF(Budget_period="Quarterly",SUMIFS(INDIRECT(T$9),DetailBudgetWPs_Aleph,IF($J60 = "No Work Package", "", $J60),DetailBudgetCategory_Aleph,$I60),IF(Budget_period="Annually",SUMIFS(INDIRECT(T$10),DetailBudgetWPs_Aleph,IF($J60 = "No Work Package", "", $J60),DetailBudgetCategory_Aleph,$I60),""))))) / T$6 * T$7, 0), 0)</f>
        <v>0</v>
      </c>
      <c r="U60" s="166">
        <f t="array" ref="U60">IFERROR(IF(ROW()-16&lt;NoRowsBudget, IF($J60="Profit Margin",SUM(U$16:U59)*ProfitMargin,IF($J60="VAT",SUM(U$16:U59)*VAT,IF(Budget_period="Monthly",SUMIFS(INDIRECT(U$8),DetailBudgetWPs_Aleph,IF($J60 = "No Work Package", "", $J60),DetailBudgetCategory_Aleph,$I60),IF(Budget_period="Quarterly",SUMIFS(INDIRECT(U$9),DetailBudgetWPs_Aleph,IF($J60 = "No Work Package", "", $J60),DetailBudgetCategory_Aleph,$I60),IF(Budget_period="Annually",SUMIFS(INDIRECT(U$10),DetailBudgetWPs_Aleph,IF($J60 = "No Work Package", "", $J60),DetailBudgetCategory_Aleph,$I60),""))))) / U$6 * U$7, 0), 0)</f>
        <v>0</v>
      </c>
      <c r="V60" s="166">
        <f t="array" ref="V60">IFERROR(IF(ROW()-16&lt;NoRowsBudget, IF($J60="Profit Margin",SUM(V$16:V59)*ProfitMargin,IF($J60="VAT",SUM(V$16:V59)*VAT,IF(Budget_period="Monthly",SUMIFS(INDIRECT(V$8),DetailBudgetWPs_Aleph,IF($J60 = "No Work Package", "", $J60),DetailBudgetCategory_Aleph,$I60),IF(Budget_period="Quarterly",SUMIFS(INDIRECT(V$9),DetailBudgetWPs_Aleph,IF($J60 = "No Work Package", "", $J60),DetailBudgetCategory_Aleph,$I60),IF(Budget_period="Annually",SUMIFS(INDIRECT(V$10),DetailBudgetWPs_Aleph,IF($J60 = "No Work Package", "", $J60),DetailBudgetCategory_Aleph,$I60),""))))) / V$6 * V$7, 0), 0)</f>
        <v>0</v>
      </c>
      <c r="W60" s="166">
        <f t="array" ref="W60">IFERROR(IF(ROW()-16&lt;NoRowsBudget, IF($J60="Profit Margin",SUM(W$16:W59)*ProfitMargin,IF($J60="VAT",SUM(W$16:W59)*VAT,IF(Budget_period="Monthly",SUMIFS(INDIRECT(W$8),DetailBudgetWPs_Aleph,IF($J60 = "No Work Package", "", $J60),DetailBudgetCategory_Aleph,$I60),IF(Budget_period="Quarterly",SUMIFS(INDIRECT(W$9),DetailBudgetWPs_Aleph,IF($J60 = "No Work Package", "", $J60),DetailBudgetCategory_Aleph,$I60),IF(Budget_period="Annually",SUMIFS(INDIRECT(W$10),DetailBudgetWPs_Aleph,IF($J60 = "No Work Package", "", $J60),DetailBudgetCategory_Aleph,$I60),""))))) / W$6 * W$7, 0), 0)</f>
        <v>0</v>
      </c>
      <c r="X60" s="166">
        <f t="array" ref="X60">IFERROR(IF(ROW()-16&lt;NoRowsBudget, IF($J60="Profit Margin",SUM(X$16:X59)*ProfitMargin,IF($J60="VAT",SUM(X$16:X59)*VAT,IF(Budget_period="Monthly",SUMIFS(INDIRECT(X$8),DetailBudgetWPs_Aleph,IF($J60 = "No Work Package", "", $J60),DetailBudgetCategory_Aleph,$I60),IF(Budget_period="Quarterly",SUMIFS(INDIRECT(X$9),DetailBudgetWPs_Aleph,IF($J60 = "No Work Package", "", $J60),DetailBudgetCategory_Aleph,$I60),IF(Budget_period="Annually",SUMIFS(INDIRECT(X$10),DetailBudgetWPs_Aleph,IF($J60 = "No Work Package", "", $J60),DetailBudgetCategory_Aleph,$I60),""))))) / X$6 * X$7, 0), 0)</f>
        <v>0</v>
      </c>
      <c r="Y60" s="166">
        <f t="array" ref="Y60">IFERROR(IF(ROW()-16&lt;NoRowsBudget, IF($J60="Profit Margin",SUM(Y$16:Y59)*ProfitMargin,IF($J60="VAT",SUM(Y$16:Y59)*VAT,IF(Budget_period="Monthly",SUMIFS(INDIRECT(Y$8),DetailBudgetWPs_Aleph,IF($J60 = "No Work Package", "", $J60),DetailBudgetCategory_Aleph,$I60),IF(Budget_period="Quarterly",SUMIFS(INDIRECT(Y$9),DetailBudgetWPs_Aleph,IF($J60 = "No Work Package", "", $J60),DetailBudgetCategory_Aleph,$I60),IF(Budget_period="Annually",SUMIFS(INDIRECT(Y$10),DetailBudgetWPs_Aleph,IF($J60 = "No Work Package", "", $J60),DetailBudgetCategory_Aleph,$I60),""))))) / Y$6 * Y$7, 0), 0)</f>
        <v>0</v>
      </c>
      <c r="Z60" s="166">
        <f t="array" ref="Z60">IFERROR(IF(ROW()-16&lt;NoRowsBudget, IF($J60="Profit Margin",SUM(Z$16:Z59)*ProfitMargin,IF($J60="VAT",SUM(Z$16:Z59)*VAT,IF(Budget_period="Monthly",SUMIFS(INDIRECT(Z$8),DetailBudgetWPs_Aleph,IF($J60 = "No Work Package", "", $J60),DetailBudgetCategory_Aleph,$I60),IF(Budget_period="Quarterly",SUMIFS(INDIRECT(Z$9),DetailBudgetWPs_Aleph,IF($J60 = "No Work Package", "", $J60),DetailBudgetCategory_Aleph,$I60),IF(Budget_period="Annually",SUMIFS(INDIRECT(Z$10),DetailBudgetWPs_Aleph,IF($J60 = "No Work Package", "", $J60),DetailBudgetCategory_Aleph,$I60),""))))) / Z$6 * Z$7, 0), 0)</f>
        <v>0</v>
      </c>
      <c r="AA60" s="166">
        <f t="array" ref="AA60">IFERROR(IF(ROW()-16&lt;NoRowsBudget, IF($J60="Profit Margin",SUM(AA$16:AA59)*ProfitMargin,IF($J60="VAT",SUM(AA$16:AA59)*VAT,IF(Budget_period="Monthly",SUMIFS(INDIRECT(AA$8),DetailBudgetWPs_Aleph,IF($J60 = "No Work Package", "", $J60),DetailBudgetCategory_Aleph,$I60),IF(Budget_period="Quarterly",SUMIFS(INDIRECT(AA$9),DetailBudgetWPs_Aleph,IF($J60 = "No Work Package", "", $J60),DetailBudgetCategory_Aleph,$I60),IF(Budget_period="Annually",SUMIFS(INDIRECT(AA$10),DetailBudgetWPs_Aleph,IF($J60 = "No Work Package", "", $J60),DetailBudgetCategory_Aleph,$I60),""))))) / AA$6 * AA$7, 0), 0)</f>
        <v>0</v>
      </c>
      <c r="AB60" s="166">
        <f t="array" ref="AB60">IFERROR(IF(ROW()-16&lt;NoRowsBudget, IF($J60="Profit Margin",SUM(AB$16:AB59)*ProfitMargin,IF($J60="VAT",SUM(AB$16:AB59)*VAT,IF(Budget_period="Monthly",SUMIFS(INDIRECT(AB$8),DetailBudgetWPs_Aleph,IF($J60 = "No Work Package", "", $J60),DetailBudgetCategory_Aleph,$I60),IF(Budget_period="Quarterly",SUMIFS(INDIRECT(AB$9),DetailBudgetWPs_Aleph,IF($J60 = "No Work Package", "", $J60),DetailBudgetCategory_Aleph,$I60),IF(Budget_period="Annually",SUMIFS(INDIRECT(AB$10),DetailBudgetWPs_Aleph,IF($J60 = "No Work Package", "", $J60),DetailBudgetCategory_Aleph,$I60),""))))) / AB$6 * AB$7, 0), 0)</f>
        <v>0</v>
      </c>
      <c r="AC60" s="166">
        <f t="array" ref="AC60">IFERROR(IF(ROW()-16&lt;NoRowsBudget, IF($J60="Profit Margin",SUM(AC$16:AC59)*ProfitMargin,IF($J60="VAT",SUM(AC$16:AC59)*VAT,IF(Budget_period="Monthly",SUMIFS(INDIRECT(AC$8),DetailBudgetWPs_Aleph,IF($J60 = "No Work Package", "", $J60),DetailBudgetCategory_Aleph,$I60),IF(Budget_period="Quarterly",SUMIFS(INDIRECT(AC$9),DetailBudgetWPs_Aleph,IF($J60 = "No Work Package", "", $J60),DetailBudgetCategory_Aleph,$I60),IF(Budget_period="Annually",SUMIFS(INDIRECT(AC$10),DetailBudgetWPs_Aleph,IF($J60 = "No Work Package", "", $J60),DetailBudgetCategory_Aleph,$I60),""))))) / AC$6 * AC$7, 0), 0)</f>
        <v>0</v>
      </c>
      <c r="AD60" s="166">
        <f t="array" ref="AD60">IFERROR(IF(ROW()-16&lt;NoRowsBudget, IF($J60="Profit Margin",SUM(AD$16:AD59)*ProfitMargin,IF($J60="VAT",SUM(AD$16:AD59)*VAT,IF(Budget_period="Monthly",SUMIFS(INDIRECT(AD$8),DetailBudgetWPs_Aleph,IF($J60 = "No Work Package", "", $J60),DetailBudgetCategory_Aleph,$I60),IF(Budget_period="Quarterly",SUMIFS(INDIRECT(AD$9),DetailBudgetWPs_Aleph,IF($J60 = "No Work Package", "", $J60),DetailBudgetCategory_Aleph,$I60),IF(Budget_period="Annually",SUMIFS(INDIRECT(AD$10),DetailBudgetWPs_Aleph,IF($J60 = "No Work Package", "", $J60),DetailBudgetCategory_Aleph,$I60),""))))) / AD$6 * AD$7, 0), 0)</f>
        <v>0</v>
      </c>
      <c r="AE60" s="166">
        <f t="array" ref="AE60">IFERROR(IF(ROW()-16&lt;NoRowsBudget, IF($J60="Profit Margin",SUM(AE$16:AE59)*ProfitMargin,IF($J60="VAT",SUM(AE$16:AE59)*VAT,IF(Budget_period="Monthly",SUMIFS(INDIRECT(AE$8),DetailBudgetWPs_Aleph,IF($J60 = "No Work Package", "", $J60),DetailBudgetCategory_Aleph,$I60),IF(Budget_period="Quarterly",SUMIFS(INDIRECT(AE$9),DetailBudgetWPs_Aleph,IF($J60 = "No Work Package", "", $J60),DetailBudgetCategory_Aleph,$I60),IF(Budget_period="Annually",SUMIFS(INDIRECT(AE$10),DetailBudgetWPs_Aleph,IF($J60 = "No Work Package", "", $J60),DetailBudgetCategory_Aleph,$I60),""))))) / AE$6 * AE$7, 0), 0)</f>
        <v>0</v>
      </c>
      <c r="AF60" s="166">
        <f t="array" ref="AF60">IFERROR(IF(ROW()-16&lt;NoRowsBudget, IF($J60="Profit Margin",SUM(AF$16:AF59)*ProfitMargin,IF($J60="VAT",SUM(AF$16:AF59)*VAT,IF(Budget_period="Monthly",SUMIFS(INDIRECT(AF$8),DetailBudgetWPs_Aleph,IF($J60 = "No Work Package", "", $J60),DetailBudgetCategory_Aleph,$I60),IF(Budget_period="Quarterly",SUMIFS(INDIRECT(AF$9),DetailBudgetWPs_Aleph,IF($J60 = "No Work Package", "", $J60),DetailBudgetCategory_Aleph,$I60),IF(Budget_period="Annually",SUMIFS(INDIRECT(AF$10),DetailBudgetWPs_Aleph,IF($J60 = "No Work Package", "", $J60),DetailBudgetCategory_Aleph,$I60),""))))) / AF$6 * AF$7, 0), 0)</f>
        <v>0</v>
      </c>
      <c r="AG60" s="166">
        <f t="array" ref="AG60">IFERROR(IF(ROW()-16&lt;NoRowsBudget, IF($J60="Profit Margin",SUM(AG$16:AG59)*ProfitMargin,IF($J60="VAT",SUM(AG$16:AG59)*VAT,IF(Budget_period="Monthly",SUMIFS(INDIRECT(AG$8),DetailBudgetWPs_Aleph,IF($J60 = "No Work Package", "", $J60),DetailBudgetCategory_Aleph,$I60),IF(Budget_period="Quarterly",SUMIFS(INDIRECT(AG$9),DetailBudgetWPs_Aleph,IF($J60 = "No Work Package", "", $J60),DetailBudgetCategory_Aleph,$I60),IF(Budget_period="Annually",SUMIFS(INDIRECT(AG$10),DetailBudgetWPs_Aleph,IF($J60 = "No Work Package", "", $J60),DetailBudgetCategory_Aleph,$I60),""))))) / AG$6 * AG$7, 0), 0)</f>
        <v>0</v>
      </c>
      <c r="AH60" s="166">
        <f t="array" ref="AH60">IFERROR(IF(ROW()-16&lt;NoRowsBudget, IF($J60="Profit Margin",SUM(AH$16:AH59)*ProfitMargin,IF($J60="VAT",SUM(AH$16:AH59)*VAT,IF(Budget_period="Monthly",SUMIFS(INDIRECT(AH$8),DetailBudgetWPs_Aleph,IF($J60 = "No Work Package", "", $J60),DetailBudgetCategory_Aleph,$I60),IF(Budget_period="Quarterly",SUMIFS(INDIRECT(AH$9),DetailBudgetWPs_Aleph,IF($J60 = "No Work Package", "", $J60),DetailBudgetCategory_Aleph,$I60),IF(Budget_period="Annually",SUMIFS(INDIRECT(AH$10),DetailBudgetWPs_Aleph,IF($J60 = "No Work Package", "", $J60),DetailBudgetCategory_Aleph,$I60),""))))) / AH$6 * AH$7, 0), 0)</f>
        <v>0</v>
      </c>
      <c r="AI60" s="166">
        <f t="array" ref="AI60">IFERROR(IF(ROW()-16&lt;NoRowsBudget, IF($J60="Profit Margin",SUM(AI$16:AI59)*ProfitMargin,IF($J60="VAT",SUM(AI$16:AI59)*VAT,IF(Budget_period="Monthly",SUMIFS(INDIRECT(AI$8),DetailBudgetWPs_Aleph,IF($J60 = "No Work Package", "", $J60),DetailBudgetCategory_Aleph,$I60),IF(Budget_period="Quarterly",SUMIFS(INDIRECT(AI$9),DetailBudgetWPs_Aleph,IF($J60 = "No Work Package", "", $J60),DetailBudgetCategory_Aleph,$I60),IF(Budget_period="Annually",SUMIFS(INDIRECT(AI$10),DetailBudgetWPs_Aleph,IF($J60 = "No Work Package", "", $J60),DetailBudgetCategory_Aleph,$I60),""))))) / AI$6 * AI$7, 0), 0)</f>
        <v>0</v>
      </c>
      <c r="AJ60" s="166">
        <f t="array" ref="AJ60">IFERROR(IF(ROW()-16&lt;NoRowsBudget, IF($J60="Profit Margin",SUM(AJ$16:AJ59)*ProfitMargin,IF($J60="VAT",SUM(AJ$16:AJ59)*VAT,IF(Budget_period="Monthly",SUMIFS(INDIRECT(AJ$8),DetailBudgetWPs_Aleph,IF($J60 = "No Work Package", "", $J60),DetailBudgetCategory_Aleph,$I60),IF(Budget_period="Quarterly",SUMIFS(INDIRECT(AJ$9),DetailBudgetWPs_Aleph,IF($J60 = "No Work Package", "", $J60),DetailBudgetCategory_Aleph,$I60),IF(Budget_period="Annually",SUMIFS(INDIRECT(AJ$10),DetailBudgetWPs_Aleph,IF($J60 = "No Work Package", "", $J60),DetailBudgetCategory_Aleph,$I60),""))))) / AJ$6 * AJ$7, 0), 0)</f>
        <v>0</v>
      </c>
      <c r="AK60" s="166">
        <f t="array" ref="AK60">IFERROR(IF(ROW()-16&lt;NoRowsBudget, IF($J60="Profit Margin",SUM(AK$16:AK59)*ProfitMargin,IF($J60="VAT",SUM(AK$16:AK59)*VAT,IF(Budget_period="Monthly",SUMIFS(INDIRECT(AK$8),DetailBudgetWPs_Aleph,IF($J60 = "No Work Package", "", $J60),DetailBudgetCategory_Aleph,$I60),IF(Budget_period="Quarterly",SUMIFS(INDIRECT(AK$9),DetailBudgetWPs_Aleph,IF($J60 = "No Work Package", "", $J60),DetailBudgetCategory_Aleph,$I60),IF(Budget_period="Annually",SUMIFS(INDIRECT(AK$10),DetailBudgetWPs_Aleph,IF($J60 = "No Work Package", "", $J60),DetailBudgetCategory_Aleph,$I60),""))))) / AK$6 * AK$7, 0), 0)</f>
        <v>0</v>
      </c>
      <c r="AL60" s="166">
        <f t="array" ref="AL60">IFERROR(IF(ROW()-16&lt;NoRowsBudget, IF($J60="Profit Margin",SUM(AL$16:AL59)*ProfitMargin,IF($J60="VAT",SUM(AL$16:AL59)*VAT,IF(Budget_period="Monthly",SUMIFS(INDIRECT(AL$8),DetailBudgetWPs_Aleph,IF($J60 = "No Work Package", "", $J60),DetailBudgetCategory_Aleph,$I60),IF(Budget_period="Quarterly",SUMIFS(INDIRECT(AL$9),DetailBudgetWPs_Aleph,IF($J60 = "No Work Package", "", $J60),DetailBudgetCategory_Aleph,$I60),IF(Budget_period="Annually",SUMIFS(INDIRECT(AL$10),DetailBudgetWPs_Aleph,IF($J60 = "No Work Package", "", $J60),DetailBudgetCategory_Aleph,$I60),""))))) / AL$6 * AL$7, 0), 0)</f>
        <v>0</v>
      </c>
      <c r="AM60" s="166">
        <f t="array" ref="AM60">IFERROR(IF(ROW()-16&lt;NoRowsBudget, IF($J60="Profit Margin",SUM(AM$16:AM59)*ProfitMargin,IF($J60="VAT",SUM(AM$16:AM59)*VAT,IF(Budget_period="Monthly",SUMIFS(INDIRECT(AM$8),DetailBudgetWPs_Aleph,IF($J60 = "No Work Package", "", $J60),DetailBudgetCategory_Aleph,$I60),IF(Budget_period="Quarterly",SUMIFS(INDIRECT(AM$9),DetailBudgetWPs_Aleph,IF($J60 = "No Work Package", "", $J60),DetailBudgetCategory_Aleph,$I60),IF(Budget_period="Annually",SUMIFS(INDIRECT(AM$10),DetailBudgetWPs_Aleph,IF($J60 = "No Work Package", "", $J60),DetailBudgetCategory_Aleph,$I60),""))))) / AM$6 * AM$7, 0), 0)</f>
        <v>0</v>
      </c>
      <c r="AN60" s="166">
        <f t="array" ref="AN60">IFERROR(IF(ROW()-16&lt;NoRowsBudget, IF($J60="Profit Margin",SUM(AN$16:AN59)*ProfitMargin,IF($J60="VAT",SUM(AN$16:AN59)*VAT,IF(Budget_period="Monthly",SUMIFS(INDIRECT(AN$8),DetailBudgetWPs_Aleph,IF($J60 = "No Work Package", "", $J60),DetailBudgetCategory_Aleph,$I60),IF(Budget_period="Quarterly",SUMIFS(INDIRECT(AN$9),DetailBudgetWPs_Aleph,IF($J60 = "No Work Package", "", $J60),DetailBudgetCategory_Aleph,$I60),IF(Budget_period="Annually",SUMIFS(INDIRECT(AN$10),DetailBudgetWPs_Aleph,IF($J60 = "No Work Package", "", $J60),DetailBudgetCategory_Aleph,$I60),""))))) / AN$6 * AN$7, 0), 0)</f>
        <v>0</v>
      </c>
      <c r="AO60" s="166">
        <f t="array" ref="AO60">IFERROR(IF(ROW()-16&lt;NoRowsBudget, IF($J60="Profit Margin",SUM(AO$16:AO59)*ProfitMargin,IF($J60="VAT",SUM(AO$16:AO59)*VAT,IF(Budget_period="Monthly",SUMIFS(INDIRECT(AO$8),DetailBudgetWPs_Aleph,IF($J60 = "No Work Package", "", $J60),DetailBudgetCategory_Aleph,$I60),IF(Budget_period="Quarterly",SUMIFS(INDIRECT(AO$9),DetailBudgetWPs_Aleph,IF($J60 = "No Work Package", "", $J60),DetailBudgetCategory_Aleph,$I60),IF(Budget_period="Annually",SUMIFS(INDIRECT(AO$10),DetailBudgetWPs_Aleph,IF($J60 = "No Work Package", "", $J60),DetailBudgetCategory_Aleph,$I60),""))))) / AO$6 * AO$7, 0), 0)</f>
        <v>0</v>
      </c>
      <c r="AP60" s="166">
        <f t="array" ref="AP60">IFERROR(IF(ROW()-16&lt;NoRowsBudget, IF($J60="Profit Margin",SUM(AP$16:AP59)*ProfitMargin,IF($J60="VAT",SUM(AP$16:AP59)*VAT,IF(Budget_period="Monthly",SUMIFS(INDIRECT(AP$8),DetailBudgetWPs_Aleph,IF($J60 = "No Work Package", "", $J60),DetailBudgetCategory_Aleph,$I60),IF(Budget_period="Quarterly",SUMIFS(INDIRECT(AP$9),DetailBudgetWPs_Aleph,IF($J60 = "No Work Package", "", $J60),DetailBudgetCategory_Aleph,$I60),IF(Budget_period="Annually",SUMIFS(INDIRECT(AP$10),DetailBudgetWPs_Aleph,IF($J60 = "No Work Package", "", $J60),DetailBudgetCategory_Aleph,$I60),""))))) / AP$6 * AP$7, 0), 0)</f>
        <v>0</v>
      </c>
      <c r="AQ60" s="166">
        <f t="array" ref="AQ60">IFERROR(IF(ROW()-16&lt;NoRowsBudget, IF($J60="Profit Margin",SUM(AQ$16:AQ59)*ProfitMargin,IF($J60="VAT",SUM(AQ$16:AQ59)*VAT,IF(Budget_period="Monthly",SUMIFS(INDIRECT(AQ$8),DetailBudgetWPs_Aleph,IF($J60 = "No Work Package", "", $J60),DetailBudgetCategory_Aleph,$I60),IF(Budget_period="Quarterly",SUMIFS(INDIRECT(AQ$9),DetailBudgetWPs_Aleph,IF($J60 = "No Work Package", "", $J60),DetailBudgetCategory_Aleph,$I60),IF(Budget_period="Annually",SUMIFS(INDIRECT(AQ$10),DetailBudgetWPs_Aleph,IF($J60 = "No Work Package", "", $J60),DetailBudgetCategory_Aleph,$I60),""))))) / AQ$6 * AQ$7, 0), 0)</f>
        <v>0</v>
      </c>
      <c r="AR60" s="166">
        <f t="array" ref="AR60">IFERROR(IF(ROW()-16&lt;NoRowsBudget, IF($J60="Profit Margin",SUM(AR$16:AR59)*ProfitMargin,IF($J60="VAT",SUM(AR$16:AR59)*VAT,IF(Budget_period="Monthly",SUMIFS(INDIRECT(AR$8),DetailBudgetWPs_Aleph,IF($J60 = "No Work Package", "", $J60),DetailBudgetCategory_Aleph,$I60),IF(Budget_period="Quarterly",SUMIFS(INDIRECT(AR$9),DetailBudgetWPs_Aleph,IF($J60 = "No Work Package", "", $J60),DetailBudgetCategory_Aleph,$I60),IF(Budget_period="Annually",SUMIFS(INDIRECT(AR$10),DetailBudgetWPs_Aleph,IF($J60 = "No Work Package", "", $J60),DetailBudgetCategory_Aleph,$I60),""))))) / AR$6 * AR$7, 0), 0)</f>
        <v>0</v>
      </c>
      <c r="AS60" s="166">
        <f t="array" ref="AS60">IFERROR(IF(ROW()-16&lt;NoRowsBudget, IF($J60="Profit Margin",SUM(AS$16:AS59)*ProfitMargin,IF($J60="VAT",SUM(AS$16:AS59)*VAT,IF(Budget_period="Monthly",SUMIFS(INDIRECT(AS$8),DetailBudgetWPs_Aleph,IF($J60 = "No Work Package", "", $J60),DetailBudgetCategory_Aleph,$I60),IF(Budget_period="Quarterly",SUMIFS(INDIRECT(AS$9),DetailBudgetWPs_Aleph,IF($J60 = "No Work Package", "", $J60),DetailBudgetCategory_Aleph,$I60),IF(Budget_period="Annually",SUMIFS(INDIRECT(AS$10),DetailBudgetWPs_Aleph,IF($J60 = "No Work Package", "", $J60),DetailBudgetCategory_Aleph,$I60),""))))) / AS$6 * AS$7, 0), 0)</f>
        <v>0</v>
      </c>
      <c r="AT60" s="166">
        <f t="array" ref="AT60">IFERROR(IF(ROW()-16&lt;NoRowsBudget, IF($J60="Profit Margin",SUM(AT$16:AT59)*ProfitMargin,IF($J60="VAT",SUM(AT$16:AT59)*VAT,IF(Budget_period="Monthly",SUMIFS(INDIRECT(AT$8),DetailBudgetWPs_Aleph,IF($J60 = "No Work Package", "", $J60),DetailBudgetCategory_Aleph,$I60),IF(Budget_period="Quarterly",SUMIFS(INDIRECT(AT$9),DetailBudgetWPs_Aleph,IF($J60 = "No Work Package", "", $J60),DetailBudgetCategory_Aleph,$I60),IF(Budget_period="Annually",SUMIFS(INDIRECT(AT$10),DetailBudgetWPs_Aleph,IF($J60 = "No Work Package", "", $J60),DetailBudgetCategory_Aleph,$I60),""))))) / AT$6 * AT$7, 0), 0)</f>
        <v>0</v>
      </c>
      <c r="AU60" s="166">
        <f t="array" ref="AU60">IFERROR(IF(ROW()-16&lt;NoRowsBudget, IF($J60="Profit Margin",SUM(AU$16:AU59)*ProfitMargin,IF($J60="VAT",SUM(AU$16:AU59)*VAT,IF(Budget_period="Monthly",SUMIFS(INDIRECT(AU$8),DetailBudgetWPs_Aleph,IF($J60 = "No Work Package", "", $J60),DetailBudgetCategory_Aleph,$I60),IF(Budget_period="Quarterly",SUMIFS(INDIRECT(AU$9),DetailBudgetWPs_Aleph,IF($J60 = "No Work Package", "", $J60),DetailBudgetCategory_Aleph,$I60),IF(Budget_period="Annually",SUMIFS(INDIRECT(AU$10),DetailBudgetWPs_Aleph,IF($J60 = "No Work Package", "", $J60),DetailBudgetCategory_Aleph,$I60),""))))) / AU$6 * AU$7, 0), 0)</f>
        <v>0</v>
      </c>
      <c r="AV60" s="166">
        <f t="array" ref="AV60">IFERROR(IF(ROW()-16&lt;NoRowsBudget, IF($J60="Profit Margin",SUM(AV$16:AV59)*ProfitMargin,IF($J60="VAT",SUM(AV$16:AV59)*VAT,IF(Budget_period="Monthly",SUMIFS(INDIRECT(AV$8),DetailBudgetWPs_Aleph,IF($J60 = "No Work Package", "", $J60),DetailBudgetCategory_Aleph,$I60),IF(Budget_period="Quarterly",SUMIFS(INDIRECT(AV$9),DetailBudgetWPs_Aleph,IF($J60 = "No Work Package", "", $J60),DetailBudgetCategory_Aleph,$I60),IF(Budget_period="Annually",SUMIFS(INDIRECT(AV$10),DetailBudgetWPs_Aleph,IF($J60 = "No Work Package", "", $J60),DetailBudgetCategory_Aleph,$I60),""))))) / AV$6 * AV$7, 0), 0)</f>
        <v>0</v>
      </c>
      <c r="AW60" s="166">
        <f t="array" ref="AW60">IFERROR(IF(ROW()-16&lt;NoRowsBudget, IF($J60="Profit Margin",SUM(AW$16:AW59)*ProfitMargin,IF($J60="VAT",SUM(AW$16:AW59)*VAT,IF(Budget_period="Monthly",SUMIFS(INDIRECT(AW$8),DetailBudgetWPs_Aleph,IF($J60 = "No Work Package", "", $J60),DetailBudgetCategory_Aleph,$I60),IF(Budget_period="Quarterly",SUMIFS(INDIRECT(AW$9),DetailBudgetWPs_Aleph,IF($J60 = "No Work Package", "", $J60),DetailBudgetCategory_Aleph,$I60),IF(Budget_period="Annually",SUMIFS(INDIRECT(AW$10),DetailBudgetWPs_Aleph,IF($J60 = "No Work Package", "", $J60),DetailBudgetCategory_Aleph,$I60),""))))) / AW$6 * AW$7, 0), 0)</f>
        <v>0</v>
      </c>
      <c r="AX60" s="166">
        <f t="array" ref="AX60">IFERROR(IF(ROW()-16&lt;NoRowsBudget, IF($J60="Profit Margin",SUM(AX$16:AX59)*ProfitMargin,IF($J60="VAT",SUM(AX$16:AX59)*VAT,IF(Budget_period="Monthly",SUMIFS(INDIRECT(AX$8),DetailBudgetWPs_Aleph,IF($J60 = "No Work Package", "", $J60),DetailBudgetCategory_Aleph,$I60),IF(Budget_period="Quarterly",SUMIFS(INDIRECT(AX$9),DetailBudgetWPs_Aleph,IF($J60 = "No Work Package", "", $J60),DetailBudgetCategory_Aleph,$I60),IF(Budget_period="Annually",SUMIFS(INDIRECT(AX$10),DetailBudgetWPs_Aleph,IF($J60 = "No Work Package", "", $J60),DetailBudgetCategory_Aleph,$I60),""))))) / AX$6 * AX$7, 0), 0)</f>
        <v>0</v>
      </c>
      <c r="AY60" s="166">
        <f t="array" ref="AY60">IFERROR(IF(ROW()-16&lt;NoRowsBudget, IF($J60="Profit Margin",SUM(AY$16:AY59)*ProfitMargin,IF($J60="VAT",SUM(AY$16:AY59)*VAT,IF(Budget_period="Monthly",SUMIFS(INDIRECT(AY$8),DetailBudgetWPs_Aleph,IF($J60 = "No Work Package", "", $J60),DetailBudgetCategory_Aleph,$I60),IF(Budget_period="Quarterly",SUMIFS(INDIRECT(AY$9),DetailBudgetWPs_Aleph,IF($J60 = "No Work Package", "", $J60),DetailBudgetCategory_Aleph,$I60),IF(Budget_period="Annually",SUMIFS(INDIRECT(AY$10),DetailBudgetWPs_Aleph,IF($J60 = "No Work Package", "", $J60),DetailBudgetCategory_Aleph,$I60),""))))) / AY$6 * AY$7, 0), 0)</f>
        <v>0</v>
      </c>
      <c r="AZ60" s="166">
        <f t="array" ref="AZ60">IFERROR(IF(ROW()-16&lt;NoRowsBudget, IF($J60="Profit Margin",SUM(AZ$16:AZ59)*ProfitMargin,IF($J60="VAT",SUM(AZ$16:AZ59)*VAT,IF(Budget_period="Monthly",SUMIFS(INDIRECT(AZ$8),DetailBudgetWPs_Aleph,IF($J60 = "No Work Package", "", $J60),DetailBudgetCategory_Aleph,$I60),IF(Budget_period="Quarterly",SUMIFS(INDIRECT(AZ$9),DetailBudgetWPs_Aleph,IF($J60 = "No Work Package", "", $J60),DetailBudgetCategory_Aleph,$I60),IF(Budget_period="Annually",SUMIFS(INDIRECT(AZ$10),DetailBudgetWPs_Aleph,IF($J60 = "No Work Package", "", $J60),DetailBudgetCategory_Aleph,$I60),""))))) / AZ$6 * AZ$7, 0), 0)</f>
        <v>0</v>
      </c>
      <c r="BA60" s="166">
        <f t="array" ref="BA60">IFERROR(IF(ROW()-16&lt;NoRowsBudget, IF($J60="Profit Margin",SUM(BA$16:BA59)*ProfitMargin,IF($J60="VAT",SUM(BA$16:BA59)*VAT,IF(Budget_period="Monthly",SUMIFS(INDIRECT(BA$8),DetailBudgetWPs_Aleph,IF($J60 = "No Work Package", "", $J60),DetailBudgetCategory_Aleph,$I60),IF(Budget_period="Quarterly",SUMIFS(INDIRECT(BA$9),DetailBudgetWPs_Aleph,IF($J60 = "No Work Package", "", $J60),DetailBudgetCategory_Aleph,$I60),IF(Budget_period="Annually",SUMIFS(INDIRECT(BA$10),DetailBudgetWPs_Aleph,IF($J60 = "No Work Package", "", $J60),DetailBudgetCategory_Aleph,$I60),""))))) / BA$6 * BA$7, 0), 0)</f>
        <v>0</v>
      </c>
      <c r="BB60" s="166">
        <f t="array" ref="BB60">IFERROR(IF(ROW()-16&lt;NoRowsBudget, IF($J60="Profit Margin",SUM(BB$16:BB59)*ProfitMargin,IF($J60="VAT",SUM(BB$16:BB59)*VAT,IF(Budget_period="Monthly",SUMIFS(INDIRECT(BB$8),DetailBudgetWPs_Aleph,IF($J60 = "No Work Package", "", $J60),DetailBudgetCategory_Aleph,$I60),IF(Budget_period="Quarterly",SUMIFS(INDIRECT(BB$9),DetailBudgetWPs_Aleph,IF($J60 = "No Work Package", "", $J60),DetailBudgetCategory_Aleph,$I60),IF(Budget_period="Annually",SUMIFS(INDIRECT(BB$10),DetailBudgetWPs_Aleph,IF($J60 = "No Work Package", "", $J60),DetailBudgetCategory_Aleph,$I60),""))))) / BB$6 * BB$7, 0), 0)</f>
        <v>0</v>
      </c>
      <c r="BC60" s="166">
        <f t="array" ref="BC60">IFERROR(IF(ROW()-16&lt;NoRowsBudget, IF($J60="Profit Margin",SUM(BC$16:BC59)*ProfitMargin,IF($J60="VAT",SUM(BC$16:BC59)*VAT,IF(Budget_period="Monthly",SUMIFS(INDIRECT(BC$8),DetailBudgetWPs_Aleph,IF($J60 = "No Work Package", "", $J60),DetailBudgetCategory_Aleph,$I60),IF(Budget_period="Quarterly",SUMIFS(INDIRECT(BC$9),DetailBudgetWPs_Aleph,IF($J60 = "No Work Package", "", $J60),DetailBudgetCategory_Aleph,$I60),IF(Budget_period="Annually",SUMIFS(INDIRECT(BC$10),DetailBudgetWPs_Aleph,IF($J60 = "No Work Package", "", $J60),DetailBudgetCategory_Aleph,$I60),""))))) / BC$6 * BC$7, 0), 0)</f>
        <v>0</v>
      </c>
      <c r="BD60" s="166">
        <f t="array" ref="BD60">IFERROR(IF(ROW()-16&lt;NoRowsBudget, IF($J60="Profit Margin",SUM(BD$16:BD59)*ProfitMargin,IF($J60="VAT",SUM(BD$16:BD59)*VAT,IF(Budget_period="Monthly",SUMIFS(INDIRECT(BD$8),DetailBudgetWPs_Aleph,IF($J60 = "No Work Package", "", $J60),DetailBudgetCategory_Aleph,$I60),IF(Budget_period="Quarterly",SUMIFS(INDIRECT(BD$9),DetailBudgetWPs_Aleph,IF($J60 = "No Work Package", "", $J60),DetailBudgetCategory_Aleph,$I60),IF(Budget_period="Annually",SUMIFS(INDIRECT(BD$10),DetailBudgetWPs_Aleph,IF($J60 = "No Work Package", "", $J60),DetailBudgetCategory_Aleph,$I60),""))))) / BD$6 * BD$7, 0), 0)</f>
        <v>0</v>
      </c>
      <c r="BE60" s="166">
        <f t="array" ref="BE60">IFERROR(IF(ROW()-16&lt;NoRowsBudget, IF($J60="Profit Margin",SUM(BE$16:BE59)*ProfitMargin,IF($J60="VAT",SUM(BE$16:BE59)*VAT,IF(Budget_period="Monthly",SUMIFS(INDIRECT(BE$8),DetailBudgetWPs_Aleph,IF($J60 = "No Work Package", "", $J60),DetailBudgetCategory_Aleph,$I60),IF(Budget_period="Quarterly",SUMIFS(INDIRECT(BE$9),DetailBudgetWPs_Aleph,IF($J60 = "No Work Package", "", $J60),DetailBudgetCategory_Aleph,$I60),IF(Budget_period="Annually",SUMIFS(INDIRECT(BE$10),DetailBudgetWPs_Aleph,IF($J60 = "No Work Package", "", $J60),DetailBudgetCategory_Aleph,$I60),""))))) / BE$6 * BE$7, 0), 0)</f>
        <v>0</v>
      </c>
      <c r="BF60" s="166">
        <f t="array" ref="BF60">IFERROR(IF(ROW()-16&lt;NoRowsBudget, IF($J60="Profit Margin",SUM(BF$16:BF59)*ProfitMargin,IF($J60="VAT",SUM(BF$16:BF59)*VAT,IF(Budget_period="Monthly",SUMIFS(INDIRECT(BF$8),DetailBudgetWPs_Aleph,IF($J60 = "No Work Package", "", $J60),DetailBudgetCategory_Aleph,$I60),IF(Budget_period="Quarterly",SUMIFS(INDIRECT(BF$9),DetailBudgetWPs_Aleph,IF($J60 = "No Work Package", "", $J60),DetailBudgetCategory_Aleph,$I60),IF(Budget_period="Annually",SUMIFS(INDIRECT(BF$10),DetailBudgetWPs_Aleph,IF($J60 = "No Work Package", "", $J60),DetailBudgetCategory_Aleph,$I60),""))))) / BF$6 * BF$7, 0), 0)</f>
        <v>0</v>
      </c>
      <c r="BG60" s="166">
        <f t="array" ref="BG60">IFERROR(IF(ROW()-16&lt;NoRowsBudget, IF($J60="Profit Margin",SUM(BG$16:BG59)*ProfitMargin,IF($J60="VAT",SUM(BG$16:BG59)*VAT,IF(Budget_period="Monthly",SUMIFS(INDIRECT(BG$8),DetailBudgetWPs_Aleph,IF($J60 = "No Work Package", "", $J60),DetailBudgetCategory_Aleph,$I60),IF(Budget_period="Quarterly",SUMIFS(INDIRECT(BG$9),DetailBudgetWPs_Aleph,IF($J60 = "No Work Package", "", $J60),DetailBudgetCategory_Aleph,$I60),IF(Budget_period="Annually",SUMIFS(INDIRECT(BG$10),DetailBudgetWPs_Aleph,IF($J60 = "No Work Package", "", $J60),DetailBudgetCategory_Aleph,$I60),""))))) / BG$6 * BG$7, 0), 0)</f>
        <v>0</v>
      </c>
      <c r="BH60" s="166">
        <f t="array" ref="BH60">IFERROR(IF(ROW()-16&lt;NoRowsBudget, IF($J60="Profit Margin",SUM(BH$16:BH59)*ProfitMargin,IF($J60="VAT",SUM(BH$16:BH59)*VAT,IF(Budget_period="Monthly",SUMIFS(INDIRECT(BH$8),DetailBudgetWPs_Aleph,IF($J60 = "No Work Package", "", $J60),DetailBudgetCategory_Aleph,$I60),IF(Budget_period="Quarterly",SUMIFS(INDIRECT(BH$9),DetailBudgetWPs_Aleph,IF($J60 = "No Work Package", "", $J60),DetailBudgetCategory_Aleph,$I60),IF(Budget_period="Annually",SUMIFS(INDIRECT(BH$10),DetailBudgetWPs_Aleph,IF($J60 = "No Work Package", "", $J60),DetailBudgetCategory_Aleph,$I60),""))))) / BH$6 * BH$7, 0), 0)</f>
        <v>0</v>
      </c>
      <c r="BI60" s="166">
        <f t="array" ref="BI60">IFERROR(IF(ROW()-16&lt;NoRowsBudget, IF($J60="Profit Margin",SUM(BI$16:BI59)*ProfitMargin,IF($J60="VAT",SUM(BI$16:BI59)*VAT,IF(Budget_period="Monthly",SUMIFS(INDIRECT(BI$8),DetailBudgetWPs_Aleph,IF($J60 = "No Work Package", "", $J60),DetailBudgetCategory_Aleph,$I60),IF(Budget_period="Quarterly",SUMIFS(INDIRECT(BI$9),DetailBudgetWPs_Aleph,IF($J60 = "No Work Package", "", $J60),DetailBudgetCategory_Aleph,$I60),IF(Budget_period="Annually",SUMIFS(INDIRECT(BI$10),DetailBudgetWPs_Aleph,IF($J60 = "No Work Package", "", $J60),DetailBudgetCategory_Aleph,$I60),""))))) / BI$6 * BI$7, 0), 0)</f>
        <v>0</v>
      </c>
      <c r="BJ60" s="166">
        <f t="array" ref="BJ60">IFERROR(IF(ROW()-16&lt;NoRowsBudget, IF($J60="Profit Margin",SUM(BJ$16:BJ59)*ProfitMargin,IF($J60="VAT",SUM(BJ$16:BJ59)*VAT,IF(Budget_period="Monthly",SUMIFS(INDIRECT(BJ$8),DetailBudgetWPs_Aleph,IF($J60 = "No Work Package", "", $J60),DetailBudgetCategory_Aleph,$I60),IF(Budget_period="Quarterly",SUMIFS(INDIRECT(BJ$9),DetailBudgetWPs_Aleph,IF($J60 = "No Work Package", "", $J60),DetailBudgetCategory_Aleph,$I60),IF(Budget_period="Annually",SUMIFS(INDIRECT(BJ$10),DetailBudgetWPs_Aleph,IF($J60 = "No Work Package", "", $J60),DetailBudgetCategory_Aleph,$I60),""))))) / BJ$6 * BJ$7, 0), 0)</f>
        <v>0</v>
      </c>
      <c r="BK60" s="166">
        <f t="array" ref="BK60">IFERROR(IF(ROW()-16&lt;NoRowsBudget, IF($J60="Profit Margin",SUM(BK$16:BK59)*ProfitMargin,IF($J60="VAT",SUM(BK$16:BK59)*VAT,IF(Budget_period="Monthly",SUMIFS(INDIRECT(BK$8),DetailBudgetWPs_Aleph,IF($J60 = "No Work Package", "", $J60),DetailBudgetCategory_Aleph,$I60),IF(Budget_period="Quarterly",SUMIFS(INDIRECT(BK$9),DetailBudgetWPs_Aleph,IF($J60 = "No Work Package", "", $J60),DetailBudgetCategory_Aleph,$I60),IF(Budget_period="Annually",SUMIFS(INDIRECT(BK$10),DetailBudgetWPs_Aleph,IF($J60 = "No Work Package", "", $J60),DetailBudgetCategory_Aleph,$I60),""))))) / BK$6 * BK$7, 0), 0)</f>
        <v>0</v>
      </c>
      <c r="BL60" s="166">
        <f t="array" ref="BL60">IFERROR(IF(ROW()-16&lt;NoRowsBudget, IF($J60="Profit Margin",SUM(BL$16:BL59)*ProfitMargin,IF($J60="VAT",SUM(BL$16:BL59)*VAT,IF(Budget_period="Monthly",SUMIFS(INDIRECT(BL$8),DetailBudgetWPs_Aleph,IF($J60 = "No Work Package", "", $J60),DetailBudgetCategory_Aleph,$I60),IF(Budget_period="Quarterly",SUMIFS(INDIRECT(BL$9),DetailBudgetWPs_Aleph,IF($J60 = "No Work Package", "", $J60),DetailBudgetCategory_Aleph,$I60),IF(Budget_period="Annually",SUMIFS(INDIRECT(BL$10),DetailBudgetWPs_Aleph,IF($J60 = "No Work Package", "", $J60),DetailBudgetCategory_Aleph,$I60),""))))) / BL$6 * BL$7, 0), 0)</f>
        <v>0</v>
      </c>
      <c r="BM60" s="166">
        <f t="array" ref="BM60">IFERROR(IF(ROW()-16&lt;NoRowsBudget, IF($J60="Profit Margin",SUM(BM$16:BM59)*ProfitMargin,IF($J60="VAT",SUM(BM$16:BM59)*VAT,IF(Budget_period="Monthly",SUMIFS(INDIRECT(BM$8),DetailBudgetWPs_Aleph,IF($J60 = "No Work Package", "", $J60),DetailBudgetCategory_Aleph,$I60),IF(Budget_period="Quarterly",SUMIFS(INDIRECT(BM$9),DetailBudgetWPs_Aleph,IF($J60 = "No Work Package", "", $J60),DetailBudgetCategory_Aleph,$I60),IF(Budget_period="Annually",SUMIFS(INDIRECT(BM$10),DetailBudgetWPs_Aleph,IF($J60 = "No Work Package", "", $J60),DetailBudgetCategory_Aleph,$I60),""))))) / BM$6 * BM$7, 0), 0)</f>
        <v>0</v>
      </c>
      <c r="BN60" s="166">
        <f t="array" ref="BN60">IFERROR(IF(ROW()-16&lt;NoRowsBudget, IF($J60="Profit Margin",SUM(BN$16:BN59)*ProfitMargin,IF($J60="VAT",SUM(BN$16:BN59)*VAT,IF(Budget_period="Monthly",SUMIFS(INDIRECT(BN$8),DetailBudgetWPs_Aleph,IF($J60 = "No Work Package", "", $J60),DetailBudgetCategory_Aleph,$I60),IF(Budget_period="Quarterly",SUMIFS(INDIRECT(BN$9),DetailBudgetWPs_Aleph,IF($J60 = "No Work Package", "", $J60),DetailBudgetCategory_Aleph,$I60),IF(Budget_period="Annually",SUMIFS(INDIRECT(BN$10),DetailBudgetWPs_Aleph,IF($J60 = "No Work Package", "", $J60),DetailBudgetCategory_Aleph,$I60),""))))) / BN$6 * BN$7, 0), 0)</f>
        <v>0</v>
      </c>
      <c r="BO60" s="166">
        <f t="array" ref="BO60">IFERROR(IF(ROW()-16&lt;NoRowsBudget, IF($J60="Profit Margin",SUM(BO$16:BO59)*ProfitMargin,IF($J60="VAT",SUM(BO$16:BO59)*VAT,IF(Budget_period="Monthly",SUMIFS(INDIRECT(BO$8),DetailBudgetWPs_Aleph,IF($J60 = "No Work Package", "", $J60),DetailBudgetCategory_Aleph,$I60),IF(Budget_period="Quarterly",SUMIFS(INDIRECT(BO$9),DetailBudgetWPs_Aleph,IF($J60 = "No Work Package", "", $J60),DetailBudgetCategory_Aleph,$I60),IF(Budget_period="Annually",SUMIFS(INDIRECT(BO$10),DetailBudgetWPs_Aleph,IF($J60 = "No Work Package", "", $J60),DetailBudgetCategory_Aleph,$I60),""))))) / BO$6 * BO$7, 0), 0)</f>
        <v>0</v>
      </c>
      <c r="BP60" s="166">
        <f t="array" ref="BP60">IFERROR(IF(ROW()-16&lt;NoRowsBudget, IF($J60="Profit Margin",SUM(BP$16:BP59)*ProfitMargin,IF($J60="VAT",SUM(BP$16:BP59)*VAT,IF(Budget_period="Monthly",SUMIFS(INDIRECT(BP$8),DetailBudgetWPs_Aleph,IF($J60 = "No Work Package", "", $J60),DetailBudgetCategory_Aleph,$I60),IF(Budget_period="Quarterly",SUMIFS(INDIRECT(BP$9),DetailBudgetWPs_Aleph,IF($J60 = "No Work Package", "", $J60),DetailBudgetCategory_Aleph,$I60),IF(Budget_period="Annually",SUMIFS(INDIRECT(BP$10),DetailBudgetWPs_Aleph,IF($J60 = "No Work Package", "", $J60),DetailBudgetCategory_Aleph,$I60),""))))) / BP$6 * BP$7, 0), 0)</f>
        <v>0</v>
      </c>
      <c r="BQ60" s="166">
        <f t="array" ref="BQ60">IFERROR(IF(ROW()-16&lt;NoRowsBudget, IF($J60="Profit Margin",SUM(BQ$16:BQ59)*ProfitMargin,IF($J60="VAT",SUM(BQ$16:BQ59)*VAT,IF(Budget_period="Monthly",SUMIFS(INDIRECT(BQ$8),DetailBudgetWPs_Aleph,IF($J60 = "No Work Package", "", $J60),DetailBudgetCategory_Aleph,$I60),IF(Budget_period="Quarterly",SUMIFS(INDIRECT(BQ$9),DetailBudgetWPs_Aleph,IF($J60 = "No Work Package", "", $J60),DetailBudgetCategory_Aleph,$I60),IF(Budget_period="Annually",SUMIFS(INDIRECT(BQ$10),DetailBudgetWPs_Aleph,IF($J60 = "No Work Package", "", $J60),DetailBudgetCategory_Aleph,$I60),""))))) / BQ$6 * BQ$7, 0), 0)</f>
        <v>0</v>
      </c>
      <c r="BR60" s="166">
        <f t="array" ref="BR60">IFERROR(IF(ROW()-16&lt;NoRowsBudget, IF($J60="Profit Margin",SUM(BR$16:BR59)*ProfitMargin,IF($J60="VAT",SUM(BR$16:BR59)*VAT,IF(Budget_period="Monthly",SUMIFS(INDIRECT(BR$8),DetailBudgetWPs_Aleph,IF($J60 = "No Work Package", "", $J60),DetailBudgetCategory_Aleph,$I60),IF(Budget_period="Quarterly",SUMIFS(INDIRECT(BR$9),DetailBudgetWPs_Aleph,IF($J60 = "No Work Package", "", $J60),DetailBudgetCategory_Aleph,$I60),IF(Budget_period="Annually",SUMIFS(INDIRECT(BR$10),DetailBudgetWPs_Aleph,IF($J60 = "No Work Package", "", $J60),DetailBudgetCategory_Aleph,$I60),""))))) / BR$6 * BR$7, 0), 0)</f>
        <v>0</v>
      </c>
      <c r="BS60" s="166">
        <f t="array" ref="BS60">IFERROR(IF(ROW()-16&lt;NoRowsBudget, IF($J60="Profit Margin",SUM(BS$16:BS59)*ProfitMargin,IF($J60="VAT",SUM(BS$16:BS59)*VAT,IF(Budget_period="Monthly",SUMIFS(INDIRECT(BS$8),DetailBudgetWPs_Aleph,IF($J60 = "No Work Package", "", $J60),DetailBudgetCategory_Aleph,$I60),IF(Budget_period="Quarterly",SUMIFS(INDIRECT(BS$9),DetailBudgetWPs_Aleph,IF($J60 = "No Work Package", "", $J60),DetailBudgetCategory_Aleph,$I60),IF(Budget_period="Annually",SUMIFS(INDIRECT(BS$10),DetailBudgetWPs_Aleph,IF($J60 = "No Work Package", "", $J60),DetailBudgetCategory_Aleph,$I60),""))))) / BS$6 * BS$7, 0), 0)</f>
        <v>0</v>
      </c>
    </row>
    <row r="61" ht="15.75" customHeight="1">
      <c r="A61" s="114"/>
      <c r="B61" s="15" t="str">
        <f>IF(ROW()-16&lt;NoRowsBudget,OrgName,"")</f>
        <v/>
      </c>
      <c r="C61" s="15" t="str">
        <f>IF(ROW()-16&lt;NoRowsBudget,ProjectName,"")</f>
        <v/>
      </c>
      <c r="D61" s="15" t="str">
        <f>IF(ROW()-16&lt;NoRowsBudget,ProjectRef,"")</f>
        <v/>
      </c>
      <c r="E61" s="15" t="str">
        <f>IF(ROW()-16&lt;NoRowsBudget,ApplicationID,"")</f>
        <v/>
      </c>
      <c r="F61" s="15" t="str">
        <f>IF(ROW()-16&lt;NoRowsBudget,Version,"")</f>
        <v/>
      </c>
      <c r="G61" s="164" t="str">
        <f>IF(ROW()-16&lt;NoRowsBudget,StartDate,"")</f>
        <v/>
      </c>
      <c r="H61" s="164" t="str">
        <f>IF(ROW()-16&lt;NoRowsBudget,EndDate,"")</f>
        <v/>
      </c>
      <c r="I61" s="15" t="str">
        <f t="array" ref="I61">IF(ROW()-16&lt;(NoRowsBudget-3),INDEX(CostCategories,CEILING((ROW()-15)/NoWPs,1)),IF(ROW()-16=NoRowsBudget-3,"Overheads",IF(ROW()-16=NoRowsBudget-2,"Profit Margin",IF(ROW()-16=NoRowsBudget-1,"VAT",""))))</f>
        <v/>
      </c>
      <c r="J61" s="15" t="str">
        <f t="array" ref="J61">IF(ROW()-16&lt;NoRowsBudget-3,INDEX(WPUnique,,MOD(ROW()-16,NoWPs)+1),IF(ROW()-16=NoRowsBudget-3,"Overheads",IF(ROW()-16=NoRowsBudget-2,"Profit Margin",IF(ROW()-16=NoRowsBudget-1,"VAT",""))))</f>
        <v/>
      </c>
      <c r="K61" s="172" t="str">
        <f>IFERROR(IF(OR($J61="Indirect Cost",$J61="VAT",$J61="Profit Margin"),"",VLOOKUP(J61,'1. Basic Info'!$B$40:$C$52,2,FALSE)),BudgetExport!J61)</f>
        <v/>
      </c>
      <c r="L61" s="166">
        <f t="array" ref="L61">IFERROR(IF(ROW()-16&lt;NoRowsBudget, IF($J61="Profit Margin",SUM(L$16:L60)*ProfitMargin,IF($J61="VAT",SUM(L$16:L60)*VAT,IF(Budget_period="Monthly",SUMIFS(INDIRECT(L$8),DetailBudgetWPs_Aleph,IF($J61 = "No Work Package", "", $J61),DetailBudgetCategory_Aleph,$I61),IF(Budget_period="Quarterly",SUMIFS(INDIRECT(L$9),DetailBudgetWPs_Aleph,IF($J61 = "No Work Package", "", $J61),DetailBudgetCategory_Aleph,$I61),IF(Budget_period="Annually",SUMIFS(INDIRECT(L$10),DetailBudgetWPs_Aleph,IF($J61 = "No Work Package", "", $J61),DetailBudgetCategory_Aleph,$I61),""))))) / L$6 * L$7, 0), 0)</f>
        <v>0</v>
      </c>
      <c r="M61" s="166">
        <f t="array" ref="M61">IFERROR(IF(ROW()-16&lt;NoRowsBudget, IF($J61="Profit Margin",SUM(M$16:M60)*ProfitMargin,IF($J61="VAT",SUM(M$16:M60)*VAT,IF(Budget_period="Monthly",SUMIFS(INDIRECT(M$8),DetailBudgetWPs_Aleph,IF($J61 = "No Work Package", "", $J61),DetailBudgetCategory_Aleph,$I61),IF(Budget_period="Quarterly",SUMIFS(INDIRECT(M$9),DetailBudgetWPs_Aleph,IF($J61 = "No Work Package", "", $J61),DetailBudgetCategory_Aleph,$I61),IF(Budget_period="Annually",SUMIFS(INDIRECT(M$10),DetailBudgetWPs_Aleph,IF($J61 = "No Work Package", "", $J61),DetailBudgetCategory_Aleph,$I61),""))))) / M$6 * M$7, 0), 0)</f>
        <v>0</v>
      </c>
      <c r="N61" s="166">
        <f t="array" ref="N61">IFERROR(IF(ROW()-16&lt;NoRowsBudget, IF($J61="Profit Margin",SUM(N$16:N60)*ProfitMargin,IF($J61="VAT",SUM(N$16:N60)*VAT,IF(Budget_period="Monthly",SUMIFS(INDIRECT(N$8),DetailBudgetWPs_Aleph,IF($J61 = "No Work Package", "", $J61),DetailBudgetCategory_Aleph,$I61),IF(Budget_period="Quarterly",SUMIFS(INDIRECT(N$9),DetailBudgetWPs_Aleph,IF($J61 = "No Work Package", "", $J61),DetailBudgetCategory_Aleph,$I61),IF(Budget_period="Annually",SUMIFS(INDIRECT(N$10),DetailBudgetWPs_Aleph,IF($J61 = "No Work Package", "", $J61),DetailBudgetCategory_Aleph,$I61),""))))) / N$6 * N$7, 0), 0)</f>
        <v>0</v>
      </c>
      <c r="O61" s="166">
        <f t="array" ref="O61">IFERROR(IF(ROW()-16&lt;NoRowsBudget, IF($J61="Profit Margin",SUM(O$16:O60)*ProfitMargin,IF($J61="VAT",SUM(O$16:O60)*VAT,IF(Budget_period="Monthly",SUMIFS(INDIRECT(O$8),DetailBudgetWPs_Aleph,IF($J61 = "No Work Package", "", $J61),DetailBudgetCategory_Aleph,$I61),IF(Budget_period="Quarterly",SUMIFS(INDIRECT(O$9),DetailBudgetWPs_Aleph,IF($J61 = "No Work Package", "", $J61),DetailBudgetCategory_Aleph,$I61),IF(Budget_period="Annually",SUMIFS(INDIRECT(O$10),DetailBudgetWPs_Aleph,IF($J61 = "No Work Package", "", $J61),DetailBudgetCategory_Aleph,$I61),""))))) / O$6 * O$7, 0), 0)</f>
        <v>0</v>
      </c>
      <c r="P61" s="166">
        <f t="array" ref="P61">IFERROR(IF(ROW()-16&lt;NoRowsBudget, IF($J61="Profit Margin",SUM(P$16:P60)*ProfitMargin,IF($J61="VAT",SUM(P$16:P60)*VAT,IF(Budget_period="Monthly",SUMIFS(INDIRECT(P$8),DetailBudgetWPs_Aleph,IF($J61 = "No Work Package", "", $J61),DetailBudgetCategory_Aleph,$I61),IF(Budget_period="Quarterly",SUMIFS(INDIRECT(P$9),DetailBudgetWPs_Aleph,IF($J61 = "No Work Package", "", $J61),DetailBudgetCategory_Aleph,$I61),IF(Budget_period="Annually",SUMIFS(INDIRECT(P$10),DetailBudgetWPs_Aleph,IF($J61 = "No Work Package", "", $J61),DetailBudgetCategory_Aleph,$I61),""))))) / P$6 * P$7, 0), 0)</f>
        <v>0</v>
      </c>
      <c r="Q61" s="166">
        <f t="array" ref="Q61">IFERROR(IF(ROW()-16&lt;NoRowsBudget, IF($J61="Profit Margin",SUM(Q$16:Q60)*ProfitMargin,IF($J61="VAT",SUM(Q$16:Q60)*VAT,IF(Budget_period="Monthly",SUMIFS(INDIRECT(Q$8),DetailBudgetWPs_Aleph,IF($J61 = "No Work Package", "", $J61),DetailBudgetCategory_Aleph,$I61),IF(Budget_period="Quarterly",SUMIFS(INDIRECT(Q$9),DetailBudgetWPs_Aleph,IF($J61 = "No Work Package", "", $J61),DetailBudgetCategory_Aleph,$I61),IF(Budget_period="Annually",SUMIFS(INDIRECT(Q$10),DetailBudgetWPs_Aleph,IF($J61 = "No Work Package", "", $J61),DetailBudgetCategory_Aleph,$I61),""))))) / Q$6 * Q$7, 0), 0)</f>
        <v>0</v>
      </c>
      <c r="R61" s="166">
        <f t="array" ref="R61">IFERROR(IF(ROW()-16&lt;NoRowsBudget, IF($J61="Profit Margin",SUM(R$16:R60)*ProfitMargin,IF($J61="VAT",SUM(R$16:R60)*VAT,IF(Budget_period="Monthly",SUMIFS(INDIRECT(R$8),DetailBudgetWPs_Aleph,IF($J61 = "No Work Package", "", $J61),DetailBudgetCategory_Aleph,$I61),IF(Budget_period="Quarterly",SUMIFS(INDIRECT(R$9),DetailBudgetWPs_Aleph,IF($J61 = "No Work Package", "", $J61),DetailBudgetCategory_Aleph,$I61),IF(Budget_period="Annually",SUMIFS(INDIRECT(R$10),DetailBudgetWPs_Aleph,IF($J61 = "No Work Package", "", $J61),DetailBudgetCategory_Aleph,$I61),""))))) / R$6 * R$7, 0), 0)</f>
        <v>0</v>
      </c>
      <c r="S61" s="166">
        <f t="array" ref="S61">IFERROR(IF(ROW()-16&lt;NoRowsBudget, IF($J61="Profit Margin",SUM(S$16:S60)*ProfitMargin,IF($J61="VAT",SUM(S$16:S60)*VAT,IF(Budget_period="Monthly",SUMIFS(INDIRECT(S$8),DetailBudgetWPs_Aleph,IF($J61 = "No Work Package", "", $J61),DetailBudgetCategory_Aleph,$I61),IF(Budget_period="Quarterly",SUMIFS(INDIRECT(S$9),DetailBudgetWPs_Aleph,IF($J61 = "No Work Package", "", $J61),DetailBudgetCategory_Aleph,$I61),IF(Budget_period="Annually",SUMIFS(INDIRECT(S$10),DetailBudgetWPs_Aleph,IF($J61 = "No Work Package", "", $J61),DetailBudgetCategory_Aleph,$I61),""))))) / S$6 * S$7, 0), 0)</f>
        <v>0</v>
      </c>
      <c r="T61" s="166">
        <f t="array" ref="T61">IFERROR(IF(ROW()-16&lt;NoRowsBudget, IF($J61="Profit Margin",SUM(T$16:T60)*ProfitMargin,IF($J61="VAT",SUM(T$16:T60)*VAT,IF(Budget_period="Monthly",SUMIFS(INDIRECT(T$8),DetailBudgetWPs_Aleph,IF($J61 = "No Work Package", "", $J61),DetailBudgetCategory_Aleph,$I61),IF(Budget_period="Quarterly",SUMIFS(INDIRECT(T$9),DetailBudgetWPs_Aleph,IF($J61 = "No Work Package", "", $J61),DetailBudgetCategory_Aleph,$I61),IF(Budget_period="Annually",SUMIFS(INDIRECT(T$10),DetailBudgetWPs_Aleph,IF($J61 = "No Work Package", "", $J61),DetailBudgetCategory_Aleph,$I61),""))))) / T$6 * T$7, 0), 0)</f>
        <v>0</v>
      </c>
      <c r="U61" s="166">
        <f t="array" ref="U61">IFERROR(IF(ROW()-16&lt;NoRowsBudget, IF($J61="Profit Margin",SUM(U$16:U60)*ProfitMargin,IF($J61="VAT",SUM(U$16:U60)*VAT,IF(Budget_period="Monthly",SUMIFS(INDIRECT(U$8),DetailBudgetWPs_Aleph,IF($J61 = "No Work Package", "", $J61),DetailBudgetCategory_Aleph,$I61),IF(Budget_period="Quarterly",SUMIFS(INDIRECT(U$9),DetailBudgetWPs_Aleph,IF($J61 = "No Work Package", "", $J61),DetailBudgetCategory_Aleph,$I61),IF(Budget_period="Annually",SUMIFS(INDIRECT(U$10),DetailBudgetWPs_Aleph,IF($J61 = "No Work Package", "", $J61),DetailBudgetCategory_Aleph,$I61),""))))) / U$6 * U$7, 0), 0)</f>
        <v>0</v>
      </c>
      <c r="V61" s="166">
        <f t="array" ref="V61">IFERROR(IF(ROW()-16&lt;NoRowsBudget, IF($J61="Profit Margin",SUM(V$16:V60)*ProfitMargin,IF($J61="VAT",SUM(V$16:V60)*VAT,IF(Budget_period="Monthly",SUMIFS(INDIRECT(V$8),DetailBudgetWPs_Aleph,IF($J61 = "No Work Package", "", $J61),DetailBudgetCategory_Aleph,$I61),IF(Budget_period="Quarterly",SUMIFS(INDIRECT(V$9),DetailBudgetWPs_Aleph,IF($J61 = "No Work Package", "", $J61),DetailBudgetCategory_Aleph,$I61),IF(Budget_period="Annually",SUMIFS(INDIRECT(V$10),DetailBudgetWPs_Aleph,IF($J61 = "No Work Package", "", $J61),DetailBudgetCategory_Aleph,$I61),""))))) / V$6 * V$7, 0), 0)</f>
        <v>0</v>
      </c>
      <c r="W61" s="166">
        <f t="array" ref="W61">IFERROR(IF(ROW()-16&lt;NoRowsBudget, IF($J61="Profit Margin",SUM(W$16:W60)*ProfitMargin,IF($J61="VAT",SUM(W$16:W60)*VAT,IF(Budget_period="Monthly",SUMIFS(INDIRECT(W$8),DetailBudgetWPs_Aleph,IF($J61 = "No Work Package", "", $J61),DetailBudgetCategory_Aleph,$I61),IF(Budget_period="Quarterly",SUMIFS(INDIRECT(W$9),DetailBudgetWPs_Aleph,IF($J61 = "No Work Package", "", $J61),DetailBudgetCategory_Aleph,$I61),IF(Budget_period="Annually",SUMIFS(INDIRECT(W$10),DetailBudgetWPs_Aleph,IF($J61 = "No Work Package", "", $J61),DetailBudgetCategory_Aleph,$I61),""))))) / W$6 * W$7, 0), 0)</f>
        <v>0</v>
      </c>
      <c r="X61" s="166">
        <f t="array" ref="X61">IFERROR(IF(ROW()-16&lt;NoRowsBudget, IF($J61="Profit Margin",SUM(X$16:X60)*ProfitMargin,IF($J61="VAT",SUM(X$16:X60)*VAT,IF(Budget_period="Monthly",SUMIFS(INDIRECT(X$8),DetailBudgetWPs_Aleph,IF($J61 = "No Work Package", "", $J61),DetailBudgetCategory_Aleph,$I61),IF(Budget_period="Quarterly",SUMIFS(INDIRECT(X$9),DetailBudgetWPs_Aleph,IF($J61 = "No Work Package", "", $J61),DetailBudgetCategory_Aleph,$I61),IF(Budget_period="Annually",SUMIFS(INDIRECT(X$10),DetailBudgetWPs_Aleph,IF($J61 = "No Work Package", "", $J61),DetailBudgetCategory_Aleph,$I61),""))))) / X$6 * X$7, 0), 0)</f>
        <v>0</v>
      </c>
      <c r="Y61" s="166">
        <f t="array" ref="Y61">IFERROR(IF(ROW()-16&lt;NoRowsBudget, IF($J61="Profit Margin",SUM(Y$16:Y60)*ProfitMargin,IF($J61="VAT",SUM(Y$16:Y60)*VAT,IF(Budget_period="Monthly",SUMIFS(INDIRECT(Y$8),DetailBudgetWPs_Aleph,IF($J61 = "No Work Package", "", $J61),DetailBudgetCategory_Aleph,$I61),IF(Budget_period="Quarterly",SUMIFS(INDIRECT(Y$9),DetailBudgetWPs_Aleph,IF($J61 = "No Work Package", "", $J61),DetailBudgetCategory_Aleph,$I61),IF(Budget_period="Annually",SUMIFS(INDIRECT(Y$10),DetailBudgetWPs_Aleph,IF($J61 = "No Work Package", "", $J61),DetailBudgetCategory_Aleph,$I61),""))))) / Y$6 * Y$7, 0), 0)</f>
        <v>0</v>
      </c>
      <c r="Z61" s="166">
        <f t="array" ref="Z61">IFERROR(IF(ROW()-16&lt;NoRowsBudget, IF($J61="Profit Margin",SUM(Z$16:Z60)*ProfitMargin,IF($J61="VAT",SUM(Z$16:Z60)*VAT,IF(Budget_period="Monthly",SUMIFS(INDIRECT(Z$8),DetailBudgetWPs_Aleph,IF($J61 = "No Work Package", "", $J61),DetailBudgetCategory_Aleph,$I61),IF(Budget_period="Quarterly",SUMIFS(INDIRECT(Z$9),DetailBudgetWPs_Aleph,IF($J61 = "No Work Package", "", $J61),DetailBudgetCategory_Aleph,$I61),IF(Budget_period="Annually",SUMIFS(INDIRECT(Z$10),DetailBudgetWPs_Aleph,IF($J61 = "No Work Package", "", $J61),DetailBudgetCategory_Aleph,$I61),""))))) / Z$6 * Z$7, 0), 0)</f>
        <v>0</v>
      </c>
      <c r="AA61" s="166">
        <f t="array" ref="AA61">IFERROR(IF(ROW()-16&lt;NoRowsBudget, IF($J61="Profit Margin",SUM(AA$16:AA60)*ProfitMargin,IF($J61="VAT",SUM(AA$16:AA60)*VAT,IF(Budget_period="Monthly",SUMIFS(INDIRECT(AA$8),DetailBudgetWPs_Aleph,IF($J61 = "No Work Package", "", $J61),DetailBudgetCategory_Aleph,$I61),IF(Budget_period="Quarterly",SUMIFS(INDIRECT(AA$9),DetailBudgetWPs_Aleph,IF($J61 = "No Work Package", "", $J61),DetailBudgetCategory_Aleph,$I61),IF(Budget_period="Annually",SUMIFS(INDIRECT(AA$10),DetailBudgetWPs_Aleph,IF($J61 = "No Work Package", "", $J61),DetailBudgetCategory_Aleph,$I61),""))))) / AA$6 * AA$7, 0), 0)</f>
        <v>0</v>
      </c>
      <c r="AB61" s="166">
        <f t="array" ref="AB61">IFERROR(IF(ROW()-16&lt;NoRowsBudget, IF($J61="Profit Margin",SUM(AB$16:AB60)*ProfitMargin,IF($J61="VAT",SUM(AB$16:AB60)*VAT,IF(Budget_period="Monthly",SUMIFS(INDIRECT(AB$8),DetailBudgetWPs_Aleph,IF($J61 = "No Work Package", "", $J61),DetailBudgetCategory_Aleph,$I61),IF(Budget_period="Quarterly",SUMIFS(INDIRECT(AB$9),DetailBudgetWPs_Aleph,IF($J61 = "No Work Package", "", $J61),DetailBudgetCategory_Aleph,$I61),IF(Budget_period="Annually",SUMIFS(INDIRECT(AB$10),DetailBudgetWPs_Aleph,IF($J61 = "No Work Package", "", $J61),DetailBudgetCategory_Aleph,$I61),""))))) / AB$6 * AB$7, 0), 0)</f>
        <v>0</v>
      </c>
      <c r="AC61" s="166">
        <f t="array" ref="AC61">IFERROR(IF(ROW()-16&lt;NoRowsBudget, IF($J61="Profit Margin",SUM(AC$16:AC60)*ProfitMargin,IF($J61="VAT",SUM(AC$16:AC60)*VAT,IF(Budget_period="Monthly",SUMIFS(INDIRECT(AC$8),DetailBudgetWPs_Aleph,IF($J61 = "No Work Package", "", $J61),DetailBudgetCategory_Aleph,$I61),IF(Budget_period="Quarterly",SUMIFS(INDIRECT(AC$9),DetailBudgetWPs_Aleph,IF($J61 = "No Work Package", "", $J61),DetailBudgetCategory_Aleph,$I61),IF(Budget_period="Annually",SUMIFS(INDIRECT(AC$10),DetailBudgetWPs_Aleph,IF($J61 = "No Work Package", "", $J61),DetailBudgetCategory_Aleph,$I61),""))))) / AC$6 * AC$7, 0), 0)</f>
        <v>0</v>
      </c>
      <c r="AD61" s="166">
        <f t="array" ref="AD61">IFERROR(IF(ROW()-16&lt;NoRowsBudget, IF($J61="Profit Margin",SUM(AD$16:AD60)*ProfitMargin,IF($J61="VAT",SUM(AD$16:AD60)*VAT,IF(Budget_period="Monthly",SUMIFS(INDIRECT(AD$8),DetailBudgetWPs_Aleph,IF($J61 = "No Work Package", "", $J61),DetailBudgetCategory_Aleph,$I61),IF(Budget_period="Quarterly",SUMIFS(INDIRECT(AD$9),DetailBudgetWPs_Aleph,IF($J61 = "No Work Package", "", $J61),DetailBudgetCategory_Aleph,$I61),IF(Budget_period="Annually",SUMIFS(INDIRECT(AD$10),DetailBudgetWPs_Aleph,IF($J61 = "No Work Package", "", $J61),DetailBudgetCategory_Aleph,$I61),""))))) / AD$6 * AD$7, 0), 0)</f>
        <v>0</v>
      </c>
      <c r="AE61" s="166">
        <f t="array" ref="AE61">IFERROR(IF(ROW()-16&lt;NoRowsBudget, IF($J61="Profit Margin",SUM(AE$16:AE60)*ProfitMargin,IF($J61="VAT",SUM(AE$16:AE60)*VAT,IF(Budget_period="Monthly",SUMIFS(INDIRECT(AE$8),DetailBudgetWPs_Aleph,IF($J61 = "No Work Package", "", $J61),DetailBudgetCategory_Aleph,$I61),IF(Budget_period="Quarterly",SUMIFS(INDIRECT(AE$9),DetailBudgetWPs_Aleph,IF($J61 = "No Work Package", "", $J61),DetailBudgetCategory_Aleph,$I61),IF(Budget_period="Annually",SUMIFS(INDIRECT(AE$10),DetailBudgetWPs_Aleph,IF($J61 = "No Work Package", "", $J61),DetailBudgetCategory_Aleph,$I61),""))))) / AE$6 * AE$7, 0), 0)</f>
        <v>0</v>
      </c>
      <c r="AF61" s="166">
        <f t="array" ref="AF61">IFERROR(IF(ROW()-16&lt;NoRowsBudget, IF($J61="Profit Margin",SUM(AF$16:AF60)*ProfitMargin,IF($J61="VAT",SUM(AF$16:AF60)*VAT,IF(Budget_period="Monthly",SUMIFS(INDIRECT(AF$8),DetailBudgetWPs_Aleph,IF($J61 = "No Work Package", "", $J61),DetailBudgetCategory_Aleph,$I61),IF(Budget_period="Quarterly",SUMIFS(INDIRECT(AF$9),DetailBudgetWPs_Aleph,IF($J61 = "No Work Package", "", $J61),DetailBudgetCategory_Aleph,$I61),IF(Budget_period="Annually",SUMIFS(INDIRECT(AF$10),DetailBudgetWPs_Aleph,IF($J61 = "No Work Package", "", $J61),DetailBudgetCategory_Aleph,$I61),""))))) / AF$6 * AF$7, 0), 0)</f>
        <v>0</v>
      </c>
      <c r="AG61" s="166">
        <f t="array" ref="AG61">IFERROR(IF(ROW()-16&lt;NoRowsBudget, IF($J61="Profit Margin",SUM(AG$16:AG60)*ProfitMargin,IF($J61="VAT",SUM(AG$16:AG60)*VAT,IF(Budget_period="Monthly",SUMIFS(INDIRECT(AG$8),DetailBudgetWPs_Aleph,IF($J61 = "No Work Package", "", $J61),DetailBudgetCategory_Aleph,$I61),IF(Budget_period="Quarterly",SUMIFS(INDIRECT(AG$9),DetailBudgetWPs_Aleph,IF($J61 = "No Work Package", "", $J61),DetailBudgetCategory_Aleph,$I61),IF(Budget_period="Annually",SUMIFS(INDIRECT(AG$10),DetailBudgetWPs_Aleph,IF($J61 = "No Work Package", "", $J61),DetailBudgetCategory_Aleph,$I61),""))))) / AG$6 * AG$7, 0), 0)</f>
        <v>0</v>
      </c>
      <c r="AH61" s="166">
        <f t="array" ref="AH61">IFERROR(IF(ROW()-16&lt;NoRowsBudget, IF($J61="Profit Margin",SUM(AH$16:AH60)*ProfitMargin,IF($J61="VAT",SUM(AH$16:AH60)*VAT,IF(Budget_period="Monthly",SUMIFS(INDIRECT(AH$8),DetailBudgetWPs_Aleph,IF($J61 = "No Work Package", "", $J61),DetailBudgetCategory_Aleph,$I61),IF(Budget_period="Quarterly",SUMIFS(INDIRECT(AH$9),DetailBudgetWPs_Aleph,IF($J61 = "No Work Package", "", $J61),DetailBudgetCategory_Aleph,$I61),IF(Budget_period="Annually",SUMIFS(INDIRECT(AH$10),DetailBudgetWPs_Aleph,IF($J61 = "No Work Package", "", $J61),DetailBudgetCategory_Aleph,$I61),""))))) / AH$6 * AH$7, 0), 0)</f>
        <v>0</v>
      </c>
      <c r="AI61" s="166">
        <f t="array" ref="AI61">IFERROR(IF(ROW()-16&lt;NoRowsBudget, IF($J61="Profit Margin",SUM(AI$16:AI60)*ProfitMargin,IF($J61="VAT",SUM(AI$16:AI60)*VAT,IF(Budget_period="Monthly",SUMIFS(INDIRECT(AI$8),DetailBudgetWPs_Aleph,IF($J61 = "No Work Package", "", $J61),DetailBudgetCategory_Aleph,$I61),IF(Budget_period="Quarterly",SUMIFS(INDIRECT(AI$9),DetailBudgetWPs_Aleph,IF($J61 = "No Work Package", "", $J61),DetailBudgetCategory_Aleph,$I61),IF(Budget_period="Annually",SUMIFS(INDIRECT(AI$10),DetailBudgetWPs_Aleph,IF($J61 = "No Work Package", "", $J61),DetailBudgetCategory_Aleph,$I61),""))))) / AI$6 * AI$7, 0), 0)</f>
        <v>0</v>
      </c>
      <c r="AJ61" s="166">
        <f t="array" ref="AJ61">IFERROR(IF(ROW()-16&lt;NoRowsBudget, IF($J61="Profit Margin",SUM(AJ$16:AJ60)*ProfitMargin,IF($J61="VAT",SUM(AJ$16:AJ60)*VAT,IF(Budget_period="Monthly",SUMIFS(INDIRECT(AJ$8),DetailBudgetWPs_Aleph,IF($J61 = "No Work Package", "", $J61),DetailBudgetCategory_Aleph,$I61),IF(Budget_period="Quarterly",SUMIFS(INDIRECT(AJ$9),DetailBudgetWPs_Aleph,IF($J61 = "No Work Package", "", $J61),DetailBudgetCategory_Aleph,$I61),IF(Budget_period="Annually",SUMIFS(INDIRECT(AJ$10),DetailBudgetWPs_Aleph,IF($J61 = "No Work Package", "", $J61),DetailBudgetCategory_Aleph,$I61),""))))) / AJ$6 * AJ$7, 0), 0)</f>
        <v>0</v>
      </c>
      <c r="AK61" s="166">
        <f t="array" ref="AK61">IFERROR(IF(ROW()-16&lt;NoRowsBudget, IF($J61="Profit Margin",SUM(AK$16:AK60)*ProfitMargin,IF($J61="VAT",SUM(AK$16:AK60)*VAT,IF(Budget_period="Monthly",SUMIFS(INDIRECT(AK$8),DetailBudgetWPs_Aleph,IF($J61 = "No Work Package", "", $J61),DetailBudgetCategory_Aleph,$I61),IF(Budget_period="Quarterly",SUMIFS(INDIRECT(AK$9),DetailBudgetWPs_Aleph,IF($J61 = "No Work Package", "", $J61),DetailBudgetCategory_Aleph,$I61),IF(Budget_period="Annually",SUMIFS(INDIRECT(AK$10),DetailBudgetWPs_Aleph,IF($J61 = "No Work Package", "", $J61),DetailBudgetCategory_Aleph,$I61),""))))) / AK$6 * AK$7, 0), 0)</f>
        <v>0</v>
      </c>
      <c r="AL61" s="166">
        <f t="array" ref="AL61">IFERROR(IF(ROW()-16&lt;NoRowsBudget, IF($J61="Profit Margin",SUM(AL$16:AL60)*ProfitMargin,IF($J61="VAT",SUM(AL$16:AL60)*VAT,IF(Budget_period="Monthly",SUMIFS(INDIRECT(AL$8),DetailBudgetWPs_Aleph,IF($J61 = "No Work Package", "", $J61),DetailBudgetCategory_Aleph,$I61),IF(Budget_period="Quarterly",SUMIFS(INDIRECT(AL$9),DetailBudgetWPs_Aleph,IF($J61 = "No Work Package", "", $J61),DetailBudgetCategory_Aleph,$I61),IF(Budget_period="Annually",SUMIFS(INDIRECT(AL$10),DetailBudgetWPs_Aleph,IF($J61 = "No Work Package", "", $J61),DetailBudgetCategory_Aleph,$I61),""))))) / AL$6 * AL$7, 0), 0)</f>
        <v>0</v>
      </c>
      <c r="AM61" s="166">
        <f t="array" ref="AM61">IFERROR(IF(ROW()-16&lt;NoRowsBudget, IF($J61="Profit Margin",SUM(AM$16:AM60)*ProfitMargin,IF($J61="VAT",SUM(AM$16:AM60)*VAT,IF(Budget_period="Monthly",SUMIFS(INDIRECT(AM$8),DetailBudgetWPs_Aleph,IF($J61 = "No Work Package", "", $J61),DetailBudgetCategory_Aleph,$I61),IF(Budget_period="Quarterly",SUMIFS(INDIRECT(AM$9),DetailBudgetWPs_Aleph,IF($J61 = "No Work Package", "", $J61),DetailBudgetCategory_Aleph,$I61),IF(Budget_period="Annually",SUMIFS(INDIRECT(AM$10),DetailBudgetWPs_Aleph,IF($J61 = "No Work Package", "", $J61),DetailBudgetCategory_Aleph,$I61),""))))) / AM$6 * AM$7, 0), 0)</f>
        <v>0</v>
      </c>
      <c r="AN61" s="166">
        <f t="array" ref="AN61">IFERROR(IF(ROW()-16&lt;NoRowsBudget, IF($J61="Profit Margin",SUM(AN$16:AN60)*ProfitMargin,IF($J61="VAT",SUM(AN$16:AN60)*VAT,IF(Budget_period="Monthly",SUMIFS(INDIRECT(AN$8),DetailBudgetWPs_Aleph,IF($J61 = "No Work Package", "", $J61),DetailBudgetCategory_Aleph,$I61),IF(Budget_period="Quarterly",SUMIFS(INDIRECT(AN$9),DetailBudgetWPs_Aleph,IF($J61 = "No Work Package", "", $J61),DetailBudgetCategory_Aleph,$I61),IF(Budget_period="Annually",SUMIFS(INDIRECT(AN$10),DetailBudgetWPs_Aleph,IF($J61 = "No Work Package", "", $J61),DetailBudgetCategory_Aleph,$I61),""))))) / AN$6 * AN$7, 0), 0)</f>
        <v>0</v>
      </c>
      <c r="AO61" s="166">
        <f t="array" ref="AO61">IFERROR(IF(ROW()-16&lt;NoRowsBudget, IF($J61="Profit Margin",SUM(AO$16:AO60)*ProfitMargin,IF($J61="VAT",SUM(AO$16:AO60)*VAT,IF(Budget_period="Monthly",SUMIFS(INDIRECT(AO$8),DetailBudgetWPs_Aleph,IF($J61 = "No Work Package", "", $J61),DetailBudgetCategory_Aleph,$I61),IF(Budget_period="Quarterly",SUMIFS(INDIRECT(AO$9),DetailBudgetWPs_Aleph,IF($J61 = "No Work Package", "", $J61),DetailBudgetCategory_Aleph,$I61),IF(Budget_period="Annually",SUMIFS(INDIRECT(AO$10),DetailBudgetWPs_Aleph,IF($J61 = "No Work Package", "", $J61),DetailBudgetCategory_Aleph,$I61),""))))) / AO$6 * AO$7, 0), 0)</f>
        <v>0</v>
      </c>
      <c r="AP61" s="166">
        <f t="array" ref="AP61">IFERROR(IF(ROW()-16&lt;NoRowsBudget, IF($J61="Profit Margin",SUM(AP$16:AP60)*ProfitMargin,IF($J61="VAT",SUM(AP$16:AP60)*VAT,IF(Budget_period="Monthly",SUMIFS(INDIRECT(AP$8),DetailBudgetWPs_Aleph,IF($J61 = "No Work Package", "", $J61),DetailBudgetCategory_Aleph,$I61),IF(Budget_period="Quarterly",SUMIFS(INDIRECT(AP$9),DetailBudgetWPs_Aleph,IF($J61 = "No Work Package", "", $J61),DetailBudgetCategory_Aleph,$I61),IF(Budget_period="Annually",SUMIFS(INDIRECT(AP$10),DetailBudgetWPs_Aleph,IF($J61 = "No Work Package", "", $J61),DetailBudgetCategory_Aleph,$I61),""))))) / AP$6 * AP$7, 0), 0)</f>
        <v>0</v>
      </c>
      <c r="AQ61" s="166">
        <f t="array" ref="AQ61">IFERROR(IF(ROW()-16&lt;NoRowsBudget, IF($J61="Profit Margin",SUM(AQ$16:AQ60)*ProfitMargin,IF($J61="VAT",SUM(AQ$16:AQ60)*VAT,IF(Budget_period="Monthly",SUMIFS(INDIRECT(AQ$8),DetailBudgetWPs_Aleph,IF($J61 = "No Work Package", "", $J61),DetailBudgetCategory_Aleph,$I61),IF(Budget_period="Quarterly",SUMIFS(INDIRECT(AQ$9),DetailBudgetWPs_Aleph,IF($J61 = "No Work Package", "", $J61),DetailBudgetCategory_Aleph,$I61),IF(Budget_period="Annually",SUMIFS(INDIRECT(AQ$10),DetailBudgetWPs_Aleph,IF($J61 = "No Work Package", "", $J61),DetailBudgetCategory_Aleph,$I61),""))))) / AQ$6 * AQ$7, 0), 0)</f>
        <v>0</v>
      </c>
      <c r="AR61" s="166">
        <f t="array" ref="AR61">IFERROR(IF(ROW()-16&lt;NoRowsBudget, IF($J61="Profit Margin",SUM(AR$16:AR60)*ProfitMargin,IF($J61="VAT",SUM(AR$16:AR60)*VAT,IF(Budget_period="Monthly",SUMIFS(INDIRECT(AR$8),DetailBudgetWPs_Aleph,IF($J61 = "No Work Package", "", $J61),DetailBudgetCategory_Aleph,$I61),IF(Budget_period="Quarterly",SUMIFS(INDIRECT(AR$9),DetailBudgetWPs_Aleph,IF($J61 = "No Work Package", "", $J61),DetailBudgetCategory_Aleph,$I61),IF(Budget_period="Annually",SUMIFS(INDIRECT(AR$10),DetailBudgetWPs_Aleph,IF($J61 = "No Work Package", "", $J61),DetailBudgetCategory_Aleph,$I61),""))))) / AR$6 * AR$7, 0), 0)</f>
        <v>0</v>
      </c>
      <c r="AS61" s="166">
        <f t="array" ref="AS61">IFERROR(IF(ROW()-16&lt;NoRowsBudget, IF($J61="Profit Margin",SUM(AS$16:AS60)*ProfitMargin,IF($J61="VAT",SUM(AS$16:AS60)*VAT,IF(Budget_period="Monthly",SUMIFS(INDIRECT(AS$8),DetailBudgetWPs_Aleph,IF($J61 = "No Work Package", "", $J61),DetailBudgetCategory_Aleph,$I61),IF(Budget_period="Quarterly",SUMIFS(INDIRECT(AS$9),DetailBudgetWPs_Aleph,IF($J61 = "No Work Package", "", $J61),DetailBudgetCategory_Aleph,$I61),IF(Budget_period="Annually",SUMIFS(INDIRECT(AS$10),DetailBudgetWPs_Aleph,IF($J61 = "No Work Package", "", $J61),DetailBudgetCategory_Aleph,$I61),""))))) / AS$6 * AS$7, 0), 0)</f>
        <v>0</v>
      </c>
      <c r="AT61" s="166">
        <f t="array" ref="AT61">IFERROR(IF(ROW()-16&lt;NoRowsBudget, IF($J61="Profit Margin",SUM(AT$16:AT60)*ProfitMargin,IF($J61="VAT",SUM(AT$16:AT60)*VAT,IF(Budget_period="Monthly",SUMIFS(INDIRECT(AT$8),DetailBudgetWPs_Aleph,IF($J61 = "No Work Package", "", $J61),DetailBudgetCategory_Aleph,$I61),IF(Budget_period="Quarterly",SUMIFS(INDIRECT(AT$9),DetailBudgetWPs_Aleph,IF($J61 = "No Work Package", "", $J61),DetailBudgetCategory_Aleph,$I61),IF(Budget_period="Annually",SUMIFS(INDIRECT(AT$10),DetailBudgetWPs_Aleph,IF($J61 = "No Work Package", "", $J61),DetailBudgetCategory_Aleph,$I61),""))))) / AT$6 * AT$7, 0), 0)</f>
        <v>0</v>
      </c>
      <c r="AU61" s="166">
        <f t="array" ref="AU61">IFERROR(IF(ROW()-16&lt;NoRowsBudget, IF($J61="Profit Margin",SUM(AU$16:AU60)*ProfitMargin,IF($J61="VAT",SUM(AU$16:AU60)*VAT,IF(Budget_period="Monthly",SUMIFS(INDIRECT(AU$8),DetailBudgetWPs_Aleph,IF($J61 = "No Work Package", "", $J61),DetailBudgetCategory_Aleph,$I61),IF(Budget_period="Quarterly",SUMIFS(INDIRECT(AU$9),DetailBudgetWPs_Aleph,IF($J61 = "No Work Package", "", $J61),DetailBudgetCategory_Aleph,$I61),IF(Budget_period="Annually",SUMIFS(INDIRECT(AU$10),DetailBudgetWPs_Aleph,IF($J61 = "No Work Package", "", $J61),DetailBudgetCategory_Aleph,$I61),""))))) / AU$6 * AU$7, 0), 0)</f>
        <v>0</v>
      </c>
      <c r="AV61" s="166">
        <f t="array" ref="AV61">IFERROR(IF(ROW()-16&lt;NoRowsBudget, IF($J61="Profit Margin",SUM(AV$16:AV60)*ProfitMargin,IF($J61="VAT",SUM(AV$16:AV60)*VAT,IF(Budget_period="Monthly",SUMIFS(INDIRECT(AV$8),DetailBudgetWPs_Aleph,IF($J61 = "No Work Package", "", $J61),DetailBudgetCategory_Aleph,$I61),IF(Budget_period="Quarterly",SUMIFS(INDIRECT(AV$9),DetailBudgetWPs_Aleph,IF($J61 = "No Work Package", "", $J61),DetailBudgetCategory_Aleph,$I61),IF(Budget_period="Annually",SUMIFS(INDIRECT(AV$10),DetailBudgetWPs_Aleph,IF($J61 = "No Work Package", "", $J61),DetailBudgetCategory_Aleph,$I61),""))))) / AV$6 * AV$7, 0), 0)</f>
        <v>0</v>
      </c>
      <c r="AW61" s="166">
        <f t="array" ref="AW61">IFERROR(IF(ROW()-16&lt;NoRowsBudget, IF($J61="Profit Margin",SUM(AW$16:AW60)*ProfitMargin,IF($J61="VAT",SUM(AW$16:AW60)*VAT,IF(Budget_period="Monthly",SUMIFS(INDIRECT(AW$8),DetailBudgetWPs_Aleph,IF($J61 = "No Work Package", "", $J61),DetailBudgetCategory_Aleph,$I61),IF(Budget_period="Quarterly",SUMIFS(INDIRECT(AW$9),DetailBudgetWPs_Aleph,IF($J61 = "No Work Package", "", $J61),DetailBudgetCategory_Aleph,$I61),IF(Budget_period="Annually",SUMIFS(INDIRECT(AW$10),DetailBudgetWPs_Aleph,IF($J61 = "No Work Package", "", $J61),DetailBudgetCategory_Aleph,$I61),""))))) / AW$6 * AW$7, 0), 0)</f>
        <v>0</v>
      </c>
      <c r="AX61" s="166">
        <f t="array" ref="AX61">IFERROR(IF(ROW()-16&lt;NoRowsBudget, IF($J61="Profit Margin",SUM(AX$16:AX60)*ProfitMargin,IF($J61="VAT",SUM(AX$16:AX60)*VAT,IF(Budget_period="Monthly",SUMIFS(INDIRECT(AX$8),DetailBudgetWPs_Aleph,IF($J61 = "No Work Package", "", $J61),DetailBudgetCategory_Aleph,$I61),IF(Budget_period="Quarterly",SUMIFS(INDIRECT(AX$9),DetailBudgetWPs_Aleph,IF($J61 = "No Work Package", "", $J61),DetailBudgetCategory_Aleph,$I61),IF(Budget_period="Annually",SUMIFS(INDIRECT(AX$10),DetailBudgetWPs_Aleph,IF($J61 = "No Work Package", "", $J61),DetailBudgetCategory_Aleph,$I61),""))))) / AX$6 * AX$7, 0), 0)</f>
        <v>0</v>
      </c>
      <c r="AY61" s="166">
        <f t="array" ref="AY61">IFERROR(IF(ROW()-16&lt;NoRowsBudget, IF($J61="Profit Margin",SUM(AY$16:AY60)*ProfitMargin,IF($J61="VAT",SUM(AY$16:AY60)*VAT,IF(Budget_period="Monthly",SUMIFS(INDIRECT(AY$8),DetailBudgetWPs_Aleph,IF($J61 = "No Work Package", "", $J61),DetailBudgetCategory_Aleph,$I61),IF(Budget_period="Quarterly",SUMIFS(INDIRECT(AY$9),DetailBudgetWPs_Aleph,IF($J61 = "No Work Package", "", $J61),DetailBudgetCategory_Aleph,$I61),IF(Budget_period="Annually",SUMIFS(INDIRECT(AY$10),DetailBudgetWPs_Aleph,IF($J61 = "No Work Package", "", $J61),DetailBudgetCategory_Aleph,$I61),""))))) / AY$6 * AY$7, 0), 0)</f>
        <v>0</v>
      </c>
      <c r="AZ61" s="166">
        <f t="array" ref="AZ61">IFERROR(IF(ROW()-16&lt;NoRowsBudget, IF($J61="Profit Margin",SUM(AZ$16:AZ60)*ProfitMargin,IF($J61="VAT",SUM(AZ$16:AZ60)*VAT,IF(Budget_period="Monthly",SUMIFS(INDIRECT(AZ$8),DetailBudgetWPs_Aleph,IF($J61 = "No Work Package", "", $J61),DetailBudgetCategory_Aleph,$I61),IF(Budget_period="Quarterly",SUMIFS(INDIRECT(AZ$9),DetailBudgetWPs_Aleph,IF($J61 = "No Work Package", "", $J61),DetailBudgetCategory_Aleph,$I61),IF(Budget_period="Annually",SUMIFS(INDIRECT(AZ$10),DetailBudgetWPs_Aleph,IF($J61 = "No Work Package", "", $J61),DetailBudgetCategory_Aleph,$I61),""))))) / AZ$6 * AZ$7, 0), 0)</f>
        <v>0</v>
      </c>
      <c r="BA61" s="166">
        <f t="array" ref="BA61">IFERROR(IF(ROW()-16&lt;NoRowsBudget, IF($J61="Profit Margin",SUM(BA$16:BA60)*ProfitMargin,IF($J61="VAT",SUM(BA$16:BA60)*VAT,IF(Budget_period="Monthly",SUMIFS(INDIRECT(BA$8),DetailBudgetWPs_Aleph,IF($J61 = "No Work Package", "", $J61),DetailBudgetCategory_Aleph,$I61),IF(Budget_period="Quarterly",SUMIFS(INDIRECT(BA$9),DetailBudgetWPs_Aleph,IF($J61 = "No Work Package", "", $J61),DetailBudgetCategory_Aleph,$I61),IF(Budget_period="Annually",SUMIFS(INDIRECT(BA$10),DetailBudgetWPs_Aleph,IF($J61 = "No Work Package", "", $J61),DetailBudgetCategory_Aleph,$I61),""))))) / BA$6 * BA$7, 0), 0)</f>
        <v>0</v>
      </c>
      <c r="BB61" s="166">
        <f t="array" ref="BB61">IFERROR(IF(ROW()-16&lt;NoRowsBudget, IF($J61="Profit Margin",SUM(BB$16:BB60)*ProfitMargin,IF($J61="VAT",SUM(BB$16:BB60)*VAT,IF(Budget_period="Monthly",SUMIFS(INDIRECT(BB$8),DetailBudgetWPs_Aleph,IF($J61 = "No Work Package", "", $J61),DetailBudgetCategory_Aleph,$I61),IF(Budget_period="Quarterly",SUMIFS(INDIRECT(BB$9),DetailBudgetWPs_Aleph,IF($J61 = "No Work Package", "", $J61),DetailBudgetCategory_Aleph,$I61),IF(Budget_period="Annually",SUMIFS(INDIRECT(BB$10),DetailBudgetWPs_Aleph,IF($J61 = "No Work Package", "", $J61),DetailBudgetCategory_Aleph,$I61),""))))) / BB$6 * BB$7, 0), 0)</f>
        <v>0</v>
      </c>
      <c r="BC61" s="166">
        <f t="array" ref="BC61">IFERROR(IF(ROW()-16&lt;NoRowsBudget, IF($J61="Profit Margin",SUM(BC$16:BC60)*ProfitMargin,IF($J61="VAT",SUM(BC$16:BC60)*VAT,IF(Budget_period="Monthly",SUMIFS(INDIRECT(BC$8),DetailBudgetWPs_Aleph,IF($J61 = "No Work Package", "", $J61),DetailBudgetCategory_Aleph,$I61),IF(Budget_period="Quarterly",SUMIFS(INDIRECT(BC$9),DetailBudgetWPs_Aleph,IF($J61 = "No Work Package", "", $J61),DetailBudgetCategory_Aleph,$I61),IF(Budget_period="Annually",SUMIFS(INDIRECT(BC$10),DetailBudgetWPs_Aleph,IF($J61 = "No Work Package", "", $J61),DetailBudgetCategory_Aleph,$I61),""))))) / BC$6 * BC$7, 0), 0)</f>
        <v>0</v>
      </c>
      <c r="BD61" s="166">
        <f t="array" ref="BD61">IFERROR(IF(ROW()-16&lt;NoRowsBudget, IF($J61="Profit Margin",SUM(BD$16:BD60)*ProfitMargin,IF($J61="VAT",SUM(BD$16:BD60)*VAT,IF(Budget_period="Monthly",SUMIFS(INDIRECT(BD$8),DetailBudgetWPs_Aleph,IF($J61 = "No Work Package", "", $J61),DetailBudgetCategory_Aleph,$I61),IF(Budget_period="Quarterly",SUMIFS(INDIRECT(BD$9),DetailBudgetWPs_Aleph,IF($J61 = "No Work Package", "", $J61),DetailBudgetCategory_Aleph,$I61),IF(Budget_period="Annually",SUMIFS(INDIRECT(BD$10),DetailBudgetWPs_Aleph,IF($J61 = "No Work Package", "", $J61),DetailBudgetCategory_Aleph,$I61),""))))) / BD$6 * BD$7, 0), 0)</f>
        <v>0</v>
      </c>
      <c r="BE61" s="166">
        <f t="array" ref="BE61">IFERROR(IF(ROW()-16&lt;NoRowsBudget, IF($J61="Profit Margin",SUM(BE$16:BE60)*ProfitMargin,IF($J61="VAT",SUM(BE$16:BE60)*VAT,IF(Budget_period="Monthly",SUMIFS(INDIRECT(BE$8),DetailBudgetWPs_Aleph,IF($J61 = "No Work Package", "", $J61),DetailBudgetCategory_Aleph,$I61),IF(Budget_period="Quarterly",SUMIFS(INDIRECT(BE$9),DetailBudgetWPs_Aleph,IF($J61 = "No Work Package", "", $J61),DetailBudgetCategory_Aleph,$I61),IF(Budget_period="Annually",SUMIFS(INDIRECT(BE$10),DetailBudgetWPs_Aleph,IF($J61 = "No Work Package", "", $J61),DetailBudgetCategory_Aleph,$I61),""))))) / BE$6 * BE$7, 0), 0)</f>
        <v>0</v>
      </c>
      <c r="BF61" s="166">
        <f t="array" ref="BF61">IFERROR(IF(ROW()-16&lt;NoRowsBudget, IF($J61="Profit Margin",SUM(BF$16:BF60)*ProfitMargin,IF($J61="VAT",SUM(BF$16:BF60)*VAT,IF(Budget_period="Monthly",SUMIFS(INDIRECT(BF$8),DetailBudgetWPs_Aleph,IF($J61 = "No Work Package", "", $J61),DetailBudgetCategory_Aleph,$I61),IF(Budget_period="Quarterly",SUMIFS(INDIRECT(BF$9),DetailBudgetWPs_Aleph,IF($J61 = "No Work Package", "", $J61),DetailBudgetCategory_Aleph,$I61),IF(Budget_period="Annually",SUMIFS(INDIRECT(BF$10),DetailBudgetWPs_Aleph,IF($J61 = "No Work Package", "", $J61),DetailBudgetCategory_Aleph,$I61),""))))) / BF$6 * BF$7, 0), 0)</f>
        <v>0</v>
      </c>
      <c r="BG61" s="166">
        <f t="array" ref="BG61">IFERROR(IF(ROW()-16&lt;NoRowsBudget, IF($J61="Profit Margin",SUM(BG$16:BG60)*ProfitMargin,IF($J61="VAT",SUM(BG$16:BG60)*VAT,IF(Budget_period="Monthly",SUMIFS(INDIRECT(BG$8),DetailBudgetWPs_Aleph,IF($J61 = "No Work Package", "", $J61),DetailBudgetCategory_Aleph,$I61),IF(Budget_period="Quarterly",SUMIFS(INDIRECT(BG$9),DetailBudgetWPs_Aleph,IF($J61 = "No Work Package", "", $J61),DetailBudgetCategory_Aleph,$I61),IF(Budget_period="Annually",SUMIFS(INDIRECT(BG$10),DetailBudgetWPs_Aleph,IF($J61 = "No Work Package", "", $J61),DetailBudgetCategory_Aleph,$I61),""))))) / BG$6 * BG$7, 0), 0)</f>
        <v>0</v>
      </c>
      <c r="BH61" s="166">
        <f t="array" ref="BH61">IFERROR(IF(ROW()-16&lt;NoRowsBudget, IF($J61="Profit Margin",SUM(BH$16:BH60)*ProfitMargin,IF($J61="VAT",SUM(BH$16:BH60)*VAT,IF(Budget_period="Monthly",SUMIFS(INDIRECT(BH$8),DetailBudgetWPs_Aleph,IF($J61 = "No Work Package", "", $J61),DetailBudgetCategory_Aleph,$I61),IF(Budget_period="Quarterly",SUMIFS(INDIRECT(BH$9),DetailBudgetWPs_Aleph,IF($J61 = "No Work Package", "", $J61),DetailBudgetCategory_Aleph,$I61),IF(Budget_period="Annually",SUMIFS(INDIRECT(BH$10),DetailBudgetWPs_Aleph,IF($J61 = "No Work Package", "", $J61),DetailBudgetCategory_Aleph,$I61),""))))) / BH$6 * BH$7, 0), 0)</f>
        <v>0</v>
      </c>
      <c r="BI61" s="166">
        <f t="array" ref="BI61">IFERROR(IF(ROW()-16&lt;NoRowsBudget, IF($J61="Profit Margin",SUM(BI$16:BI60)*ProfitMargin,IF($J61="VAT",SUM(BI$16:BI60)*VAT,IF(Budget_period="Monthly",SUMIFS(INDIRECT(BI$8),DetailBudgetWPs_Aleph,IF($J61 = "No Work Package", "", $J61),DetailBudgetCategory_Aleph,$I61),IF(Budget_period="Quarterly",SUMIFS(INDIRECT(BI$9),DetailBudgetWPs_Aleph,IF($J61 = "No Work Package", "", $J61),DetailBudgetCategory_Aleph,$I61),IF(Budget_period="Annually",SUMIFS(INDIRECT(BI$10),DetailBudgetWPs_Aleph,IF($J61 = "No Work Package", "", $J61),DetailBudgetCategory_Aleph,$I61),""))))) / BI$6 * BI$7, 0), 0)</f>
        <v>0</v>
      </c>
      <c r="BJ61" s="166">
        <f t="array" ref="BJ61">IFERROR(IF(ROW()-16&lt;NoRowsBudget, IF($J61="Profit Margin",SUM(BJ$16:BJ60)*ProfitMargin,IF($J61="VAT",SUM(BJ$16:BJ60)*VAT,IF(Budget_period="Monthly",SUMIFS(INDIRECT(BJ$8),DetailBudgetWPs_Aleph,IF($J61 = "No Work Package", "", $J61),DetailBudgetCategory_Aleph,$I61),IF(Budget_period="Quarterly",SUMIFS(INDIRECT(BJ$9),DetailBudgetWPs_Aleph,IF($J61 = "No Work Package", "", $J61),DetailBudgetCategory_Aleph,$I61),IF(Budget_period="Annually",SUMIFS(INDIRECT(BJ$10),DetailBudgetWPs_Aleph,IF($J61 = "No Work Package", "", $J61),DetailBudgetCategory_Aleph,$I61),""))))) / BJ$6 * BJ$7, 0), 0)</f>
        <v>0</v>
      </c>
      <c r="BK61" s="166">
        <f t="array" ref="BK61">IFERROR(IF(ROW()-16&lt;NoRowsBudget, IF($J61="Profit Margin",SUM(BK$16:BK60)*ProfitMargin,IF($J61="VAT",SUM(BK$16:BK60)*VAT,IF(Budget_period="Monthly",SUMIFS(INDIRECT(BK$8),DetailBudgetWPs_Aleph,IF($J61 = "No Work Package", "", $J61),DetailBudgetCategory_Aleph,$I61),IF(Budget_period="Quarterly",SUMIFS(INDIRECT(BK$9),DetailBudgetWPs_Aleph,IF($J61 = "No Work Package", "", $J61),DetailBudgetCategory_Aleph,$I61),IF(Budget_period="Annually",SUMIFS(INDIRECT(BK$10),DetailBudgetWPs_Aleph,IF($J61 = "No Work Package", "", $J61),DetailBudgetCategory_Aleph,$I61),""))))) / BK$6 * BK$7, 0), 0)</f>
        <v>0</v>
      </c>
      <c r="BL61" s="166">
        <f t="array" ref="BL61">IFERROR(IF(ROW()-16&lt;NoRowsBudget, IF($J61="Profit Margin",SUM(BL$16:BL60)*ProfitMargin,IF($J61="VAT",SUM(BL$16:BL60)*VAT,IF(Budget_period="Monthly",SUMIFS(INDIRECT(BL$8),DetailBudgetWPs_Aleph,IF($J61 = "No Work Package", "", $J61),DetailBudgetCategory_Aleph,$I61),IF(Budget_period="Quarterly",SUMIFS(INDIRECT(BL$9),DetailBudgetWPs_Aleph,IF($J61 = "No Work Package", "", $J61),DetailBudgetCategory_Aleph,$I61),IF(Budget_period="Annually",SUMIFS(INDIRECT(BL$10),DetailBudgetWPs_Aleph,IF($J61 = "No Work Package", "", $J61),DetailBudgetCategory_Aleph,$I61),""))))) / BL$6 * BL$7, 0), 0)</f>
        <v>0</v>
      </c>
      <c r="BM61" s="166">
        <f t="array" ref="BM61">IFERROR(IF(ROW()-16&lt;NoRowsBudget, IF($J61="Profit Margin",SUM(BM$16:BM60)*ProfitMargin,IF($J61="VAT",SUM(BM$16:BM60)*VAT,IF(Budget_period="Monthly",SUMIFS(INDIRECT(BM$8),DetailBudgetWPs_Aleph,IF($J61 = "No Work Package", "", $J61),DetailBudgetCategory_Aleph,$I61),IF(Budget_period="Quarterly",SUMIFS(INDIRECT(BM$9),DetailBudgetWPs_Aleph,IF($J61 = "No Work Package", "", $J61),DetailBudgetCategory_Aleph,$I61),IF(Budget_period="Annually",SUMIFS(INDIRECT(BM$10),DetailBudgetWPs_Aleph,IF($J61 = "No Work Package", "", $J61),DetailBudgetCategory_Aleph,$I61),""))))) / BM$6 * BM$7, 0), 0)</f>
        <v>0</v>
      </c>
      <c r="BN61" s="166">
        <f t="array" ref="BN61">IFERROR(IF(ROW()-16&lt;NoRowsBudget, IF($J61="Profit Margin",SUM(BN$16:BN60)*ProfitMargin,IF($J61="VAT",SUM(BN$16:BN60)*VAT,IF(Budget_period="Monthly",SUMIFS(INDIRECT(BN$8),DetailBudgetWPs_Aleph,IF($J61 = "No Work Package", "", $J61),DetailBudgetCategory_Aleph,$I61),IF(Budget_period="Quarterly",SUMIFS(INDIRECT(BN$9),DetailBudgetWPs_Aleph,IF($J61 = "No Work Package", "", $J61),DetailBudgetCategory_Aleph,$I61),IF(Budget_period="Annually",SUMIFS(INDIRECT(BN$10),DetailBudgetWPs_Aleph,IF($J61 = "No Work Package", "", $J61),DetailBudgetCategory_Aleph,$I61),""))))) / BN$6 * BN$7, 0), 0)</f>
        <v>0</v>
      </c>
      <c r="BO61" s="166">
        <f t="array" ref="BO61">IFERROR(IF(ROW()-16&lt;NoRowsBudget, IF($J61="Profit Margin",SUM(BO$16:BO60)*ProfitMargin,IF($J61="VAT",SUM(BO$16:BO60)*VAT,IF(Budget_period="Monthly",SUMIFS(INDIRECT(BO$8),DetailBudgetWPs_Aleph,IF($J61 = "No Work Package", "", $J61),DetailBudgetCategory_Aleph,$I61),IF(Budget_period="Quarterly",SUMIFS(INDIRECT(BO$9),DetailBudgetWPs_Aleph,IF($J61 = "No Work Package", "", $J61),DetailBudgetCategory_Aleph,$I61),IF(Budget_period="Annually",SUMIFS(INDIRECT(BO$10),DetailBudgetWPs_Aleph,IF($J61 = "No Work Package", "", $J61),DetailBudgetCategory_Aleph,$I61),""))))) / BO$6 * BO$7, 0), 0)</f>
        <v>0</v>
      </c>
      <c r="BP61" s="166">
        <f t="array" ref="BP61">IFERROR(IF(ROW()-16&lt;NoRowsBudget, IF($J61="Profit Margin",SUM(BP$16:BP60)*ProfitMargin,IF($J61="VAT",SUM(BP$16:BP60)*VAT,IF(Budget_period="Monthly",SUMIFS(INDIRECT(BP$8),DetailBudgetWPs_Aleph,IF($J61 = "No Work Package", "", $J61),DetailBudgetCategory_Aleph,$I61),IF(Budget_period="Quarterly",SUMIFS(INDIRECT(BP$9),DetailBudgetWPs_Aleph,IF($J61 = "No Work Package", "", $J61),DetailBudgetCategory_Aleph,$I61),IF(Budget_period="Annually",SUMIFS(INDIRECT(BP$10),DetailBudgetWPs_Aleph,IF($J61 = "No Work Package", "", $J61),DetailBudgetCategory_Aleph,$I61),""))))) / BP$6 * BP$7, 0), 0)</f>
        <v>0</v>
      </c>
      <c r="BQ61" s="166">
        <f t="array" ref="BQ61">IFERROR(IF(ROW()-16&lt;NoRowsBudget, IF($J61="Profit Margin",SUM(BQ$16:BQ60)*ProfitMargin,IF($J61="VAT",SUM(BQ$16:BQ60)*VAT,IF(Budget_period="Monthly",SUMIFS(INDIRECT(BQ$8),DetailBudgetWPs_Aleph,IF($J61 = "No Work Package", "", $J61),DetailBudgetCategory_Aleph,$I61),IF(Budget_period="Quarterly",SUMIFS(INDIRECT(BQ$9),DetailBudgetWPs_Aleph,IF($J61 = "No Work Package", "", $J61),DetailBudgetCategory_Aleph,$I61),IF(Budget_period="Annually",SUMIFS(INDIRECT(BQ$10),DetailBudgetWPs_Aleph,IF($J61 = "No Work Package", "", $J61),DetailBudgetCategory_Aleph,$I61),""))))) / BQ$6 * BQ$7, 0), 0)</f>
        <v>0</v>
      </c>
      <c r="BR61" s="166">
        <f t="array" ref="BR61">IFERROR(IF(ROW()-16&lt;NoRowsBudget, IF($J61="Profit Margin",SUM(BR$16:BR60)*ProfitMargin,IF($J61="VAT",SUM(BR$16:BR60)*VAT,IF(Budget_period="Monthly",SUMIFS(INDIRECT(BR$8),DetailBudgetWPs_Aleph,IF($J61 = "No Work Package", "", $J61),DetailBudgetCategory_Aleph,$I61),IF(Budget_period="Quarterly",SUMIFS(INDIRECT(BR$9),DetailBudgetWPs_Aleph,IF($J61 = "No Work Package", "", $J61),DetailBudgetCategory_Aleph,$I61),IF(Budget_period="Annually",SUMIFS(INDIRECT(BR$10),DetailBudgetWPs_Aleph,IF($J61 = "No Work Package", "", $J61),DetailBudgetCategory_Aleph,$I61),""))))) / BR$6 * BR$7, 0), 0)</f>
        <v>0</v>
      </c>
      <c r="BS61" s="166">
        <f t="array" ref="BS61">IFERROR(IF(ROW()-16&lt;NoRowsBudget, IF($J61="Profit Margin",SUM(BS$16:BS60)*ProfitMargin,IF($J61="VAT",SUM(BS$16:BS60)*VAT,IF(Budget_period="Monthly",SUMIFS(INDIRECT(BS$8),DetailBudgetWPs_Aleph,IF($J61 = "No Work Package", "", $J61),DetailBudgetCategory_Aleph,$I61),IF(Budget_period="Quarterly",SUMIFS(INDIRECT(BS$9),DetailBudgetWPs_Aleph,IF($J61 = "No Work Package", "", $J61),DetailBudgetCategory_Aleph,$I61),IF(Budget_period="Annually",SUMIFS(INDIRECT(BS$10),DetailBudgetWPs_Aleph,IF($J61 = "No Work Package", "", $J61),DetailBudgetCategory_Aleph,$I61),""))))) / BS$6 * BS$7, 0), 0)</f>
        <v>0</v>
      </c>
    </row>
    <row r="62" ht="15.75" customHeight="1">
      <c r="A62" s="114"/>
      <c r="B62" s="15" t="str">
        <f>IF(ROW()-16&lt;NoRowsBudget,OrgName,"")</f>
        <v/>
      </c>
      <c r="C62" s="15" t="str">
        <f>IF(ROW()-16&lt;NoRowsBudget,ProjectName,"")</f>
        <v/>
      </c>
      <c r="D62" s="15" t="str">
        <f>IF(ROW()-16&lt;NoRowsBudget,ProjectRef,"")</f>
        <v/>
      </c>
      <c r="E62" s="15" t="str">
        <f>IF(ROW()-16&lt;NoRowsBudget,ApplicationID,"")</f>
        <v/>
      </c>
      <c r="F62" s="15" t="str">
        <f>IF(ROW()-16&lt;NoRowsBudget,Version,"")</f>
        <v/>
      </c>
      <c r="G62" s="164" t="str">
        <f>IF(ROW()-16&lt;NoRowsBudget,StartDate,"")</f>
        <v/>
      </c>
      <c r="H62" s="164" t="str">
        <f>IF(ROW()-16&lt;NoRowsBudget,EndDate,"")</f>
        <v/>
      </c>
      <c r="I62" s="15" t="str">
        <f t="array" ref="I62">IF(ROW()-16&lt;(NoRowsBudget-3),INDEX(CostCategories,CEILING((ROW()-15)/NoWPs,1)),IF(ROW()-16=NoRowsBudget-3,"Overheads",IF(ROW()-16=NoRowsBudget-2,"Profit Margin",IF(ROW()-16=NoRowsBudget-1,"VAT",""))))</f>
        <v/>
      </c>
      <c r="J62" s="15" t="str">
        <f t="array" ref="J62">IF(ROW()-16&lt;NoRowsBudget-3,INDEX(WPUnique,,MOD(ROW()-16,NoWPs)+1),IF(ROW()-16=NoRowsBudget-3,"Overheads",IF(ROW()-16=NoRowsBudget-2,"Profit Margin",IF(ROW()-16=NoRowsBudget-1,"VAT",""))))</f>
        <v/>
      </c>
      <c r="K62" s="172" t="str">
        <f>IFERROR(IF(OR($J62="Indirect Cost",$J62="VAT",$J62="Profit Margin"),"",VLOOKUP(J62,'1. Basic Info'!$B$40:$C$52,2,FALSE)),BudgetExport!J62)</f>
        <v/>
      </c>
      <c r="L62" s="166">
        <f t="array" ref="L62">IFERROR(IF(ROW()-16&lt;NoRowsBudget, IF($J62="Profit Margin",SUM(L$16:L61)*ProfitMargin,IF($J62="VAT",SUM(L$16:L61)*VAT,IF(Budget_period="Monthly",SUMIFS(INDIRECT(L$8),DetailBudgetWPs_Aleph,IF($J62 = "No Work Package", "", $J62),DetailBudgetCategory_Aleph,$I62),IF(Budget_period="Quarterly",SUMIFS(INDIRECT(L$9),DetailBudgetWPs_Aleph,IF($J62 = "No Work Package", "", $J62),DetailBudgetCategory_Aleph,$I62),IF(Budget_period="Annually",SUMIFS(INDIRECT(L$10),DetailBudgetWPs_Aleph,IF($J62 = "No Work Package", "", $J62),DetailBudgetCategory_Aleph,$I62),""))))) / L$6 * L$7, 0), 0)</f>
        <v>0</v>
      </c>
      <c r="M62" s="166">
        <f t="array" ref="M62">IFERROR(IF(ROW()-16&lt;NoRowsBudget, IF($J62="Profit Margin",SUM(M$16:M61)*ProfitMargin,IF($J62="VAT",SUM(M$16:M61)*VAT,IF(Budget_period="Monthly",SUMIFS(INDIRECT(M$8),DetailBudgetWPs_Aleph,IF($J62 = "No Work Package", "", $J62),DetailBudgetCategory_Aleph,$I62),IF(Budget_period="Quarterly",SUMIFS(INDIRECT(M$9),DetailBudgetWPs_Aleph,IF($J62 = "No Work Package", "", $J62),DetailBudgetCategory_Aleph,$I62),IF(Budget_period="Annually",SUMIFS(INDIRECT(M$10),DetailBudgetWPs_Aleph,IF($J62 = "No Work Package", "", $J62),DetailBudgetCategory_Aleph,$I62),""))))) / M$6 * M$7, 0), 0)</f>
        <v>0</v>
      </c>
      <c r="N62" s="166">
        <f t="array" ref="N62">IFERROR(IF(ROW()-16&lt;NoRowsBudget, IF($J62="Profit Margin",SUM(N$16:N61)*ProfitMargin,IF($J62="VAT",SUM(N$16:N61)*VAT,IF(Budget_period="Monthly",SUMIFS(INDIRECT(N$8),DetailBudgetWPs_Aleph,IF($J62 = "No Work Package", "", $J62),DetailBudgetCategory_Aleph,$I62),IF(Budget_period="Quarterly",SUMIFS(INDIRECT(N$9),DetailBudgetWPs_Aleph,IF($J62 = "No Work Package", "", $J62),DetailBudgetCategory_Aleph,$I62),IF(Budget_period="Annually",SUMIFS(INDIRECT(N$10),DetailBudgetWPs_Aleph,IF($J62 = "No Work Package", "", $J62),DetailBudgetCategory_Aleph,$I62),""))))) / N$6 * N$7, 0), 0)</f>
        <v>0</v>
      </c>
      <c r="O62" s="166">
        <f t="array" ref="O62">IFERROR(IF(ROW()-16&lt;NoRowsBudget, IF($J62="Profit Margin",SUM(O$16:O61)*ProfitMargin,IF($J62="VAT",SUM(O$16:O61)*VAT,IF(Budget_period="Monthly",SUMIFS(INDIRECT(O$8),DetailBudgetWPs_Aleph,IF($J62 = "No Work Package", "", $J62),DetailBudgetCategory_Aleph,$I62),IF(Budget_period="Quarterly",SUMIFS(INDIRECT(O$9),DetailBudgetWPs_Aleph,IF($J62 = "No Work Package", "", $J62),DetailBudgetCategory_Aleph,$I62),IF(Budget_period="Annually",SUMIFS(INDIRECT(O$10),DetailBudgetWPs_Aleph,IF($J62 = "No Work Package", "", $J62),DetailBudgetCategory_Aleph,$I62),""))))) / O$6 * O$7, 0), 0)</f>
        <v>0</v>
      </c>
      <c r="P62" s="166">
        <f t="array" ref="P62">IFERROR(IF(ROW()-16&lt;NoRowsBudget, IF($J62="Profit Margin",SUM(P$16:P61)*ProfitMargin,IF($J62="VAT",SUM(P$16:P61)*VAT,IF(Budget_period="Monthly",SUMIFS(INDIRECT(P$8),DetailBudgetWPs_Aleph,IF($J62 = "No Work Package", "", $J62),DetailBudgetCategory_Aleph,$I62),IF(Budget_period="Quarterly",SUMIFS(INDIRECT(P$9),DetailBudgetWPs_Aleph,IF($J62 = "No Work Package", "", $J62),DetailBudgetCategory_Aleph,$I62),IF(Budget_period="Annually",SUMIFS(INDIRECT(P$10),DetailBudgetWPs_Aleph,IF($J62 = "No Work Package", "", $J62),DetailBudgetCategory_Aleph,$I62),""))))) / P$6 * P$7, 0), 0)</f>
        <v>0</v>
      </c>
      <c r="Q62" s="166">
        <f t="array" ref="Q62">IFERROR(IF(ROW()-16&lt;NoRowsBudget, IF($J62="Profit Margin",SUM(Q$16:Q61)*ProfitMargin,IF($J62="VAT",SUM(Q$16:Q61)*VAT,IF(Budget_period="Monthly",SUMIFS(INDIRECT(Q$8),DetailBudgetWPs_Aleph,IF($J62 = "No Work Package", "", $J62),DetailBudgetCategory_Aleph,$I62),IF(Budget_period="Quarterly",SUMIFS(INDIRECT(Q$9),DetailBudgetWPs_Aleph,IF($J62 = "No Work Package", "", $J62),DetailBudgetCategory_Aleph,$I62),IF(Budget_period="Annually",SUMIFS(INDIRECT(Q$10),DetailBudgetWPs_Aleph,IF($J62 = "No Work Package", "", $J62),DetailBudgetCategory_Aleph,$I62),""))))) / Q$6 * Q$7, 0), 0)</f>
        <v>0</v>
      </c>
      <c r="R62" s="166">
        <f t="array" ref="R62">IFERROR(IF(ROW()-16&lt;NoRowsBudget, IF($J62="Profit Margin",SUM(R$16:R61)*ProfitMargin,IF($J62="VAT",SUM(R$16:R61)*VAT,IF(Budget_period="Monthly",SUMIFS(INDIRECT(R$8),DetailBudgetWPs_Aleph,IF($J62 = "No Work Package", "", $J62),DetailBudgetCategory_Aleph,$I62),IF(Budget_period="Quarterly",SUMIFS(INDIRECT(R$9),DetailBudgetWPs_Aleph,IF($J62 = "No Work Package", "", $J62),DetailBudgetCategory_Aleph,$I62),IF(Budget_period="Annually",SUMIFS(INDIRECT(R$10),DetailBudgetWPs_Aleph,IF($J62 = "No Work Package", "", $J62),DetailBudgetCategory_Aleph,$I62),""))))) / R$6 * R$7, 0), 0)</f>
        <v>0</v>
      </c>
      <c r="S62" s="166">
        <f t="array" ref="S62">IFERROR(IF(ROW()-16&lt;NoRowsBudget, IF($J62="Profit Margin",SUM(S$16:S61)*ProfitMargin,IF($J62="VAT",SUM(S$16:S61)*VAT,IF(Budget_period="Monthly",SUMIFS(INDIRECT(S$8),DetailBudgetWPs_Aleph,IF($J62 = "No Work Package", "", $J62),DetailBudgetCategory_Aleph,$I62),IF(Budget_period="Quarterly",SUMIFS(INDIRECT(S$9),DetailBudgetWPs_Aleph,IF($J62 = "No Work Package", "", $J62),DetailBudgetCategory_Aleph,$I62),IF(Budget_period="Annually",SUMIFS(INDIRECT(S$10),DetailBudgetWPs_Aleph,IF($J62 = "No Work Package", "", $J62),DetailBudgetCategory_Aleph,$I62),""))))) / S$6 * S$7, 0), 0)</f>
        <v>0</v>
      </c>
      <c r="T62" s="166">
        <f t="array" ref="T62">IFERROR(IF(ROW()-16&lt;NoRowsBudget, IF($J62="Profit Margin",SUM(T$16:T61)*ProfitMargin,IF($J62="VAT",SUM(T$16:T61)*VAT,IF(Budget_period="Monthly",SUMIFS(INDIRECT(T$8),DetailBudgetWPs_Aleph,IF($J62 = "No Work Package", "", $J62),DetailBudgetCategory_Aleph,$I62),IF(Budget_period="Quarterly",SUMIFS(INDIRECT(T$9),DetailBudgetWPs_Aleph,IF($J62 = "No Work Package", "", $J62),DetailBudgetCategory_Aleph,$I62),IF(Budget_period="Annually",SUMIFS(INDIRECT(T$10),DetailBudgetWPs_Aleph,IF($J62 = "No Work Package", "", $J62),DetailBudgetCategory_Aleph,$I62),""))))) / T$6 * T$7, 0), 0)</f>
        <v>0</v>
      </c>
      <c r="U62" s="166">
        <f t="array" ref="U62">IFERROR(IF(ROW()-16&lt;NoRowsBudget, IF($J62="Profit Margin",SUM(U$16:U61)*ProfitMargin,IF($J62="VAT",SUM(U$16:U61)*VAT,IF(Budget_period="Monthly",SUMIFS(INDIRECT(U$8),DetailBudgetWPs_Aleph,IF($J62 = "No Work Package", "", $J62),DetailBudgetCategory_Aleph,$I62),IF(Budget_period="Quarterly",SUMIFS(INDIRECT(U$9),DetailBudgetWPs_Aleph,IF($J62 = "No Work Package", "", $J62),DetailBudgetCategory_Aleph,$I62),IF(Budget_period="Annually",SUMIFS(INDIRECT(U$10),DetailBudgetWPs_Aleph,IF($J62 = "No Work Package", "", $J62),DetailBudgetCategory_Aleph,$I62),""))))) / U$6 * U$7, 0), 0)</f>
        <v>0</v>
      </c>
      <c r="V62" s="166">
        <f t="array" ref="V62">IFERROR(IF(ROW()-16&lt;NoRowsBudget, IF($J62="Profit Margin",SUM(V$16:V61)*ProfitMargin,IF($J62="VAT",SUM(V$16:V61)*VAT,IF(Budget_period="Monthly",SUMIFS(INDIRECT(V$8),DetailBudgetWPs_Aleph,IF($J62 = "No Work Package", "", $J62),DetailBudgetCategory_Aleph,$I62),IF(Budget_period="Quarterly",SUMIFS(INDIRECT(V$9),DetailBudgetWPs_Aleph,IF($J62 = "No Work Package", "", $J62),DetailBudgetCategory_Aleph,$I62),IF(Budget_period="Annually",SUMIFS(INDIRECT(V$10),DetailBudgetWPs_Aleph,IF($J62 = "No Work Package", "", $J62),DetailBudgetCategory_Aleph,$I62),""))))) / V$6 * V$7, 0), 0)</f>
        <v>0</v>
      </c>
      <c r="W62" s="166">
        <f t="array" ref="W62">IFERROR(IF(ROW()-16&lt;NoRowsBudget, IF($J62="Profit Margin",SUM(W$16:W61)*ProfitMargin,IF($J62="VAT",SUM(W$16:W61)*VAT,IF(Budget_period="Monthly",SUMIFS(INDIRECT(W$8),DetailBudgetWPs_Aleph,IF($J62 = "No Work Package", "", $J62),DetailBudgetCategory_Aleph,$I62),IF(Budget_period="Quarterly",SUMIFS(INDIRECT(W$9),DetailBudgetWPs_Aleph,IF($J62 = "No Work Package", "", $J62),DetailBudgetCategory_Aleph,$I62),IF(Budget_period="Annually",SUMIFS(INDIRECT(W$10),DetailBudgetWPs_Aleph,IF($J62 = "No Work Package", "", $J62),DetailBudgetCategory_Aleph,$I62),""))))) / W$6 * W$7, 0), 0)</f>
        <v>0</v>
      </c>
      <c r="X62" s="166">
        <f t="array" ref="X62">IFERROR(IF(ROW()-16&lt;NoRowsBudget, IF($J62="Profit Margin",SUM(X$16:X61)*ProfitMargin,IF($J62="VAT",SUM(X$16:X61)*VAT,IF(Budget_period="Monthly",SUMIFS(INDIRECT(X$8),DetailBudgetWPs_Aleph,IF($J62 = "No Work Package", "", $J62),DetailBudgetCategory_Aleph,$I62),IF(Budget_period="Quarterly",SUMIFS(INDIRECT(X$9),DetailBudgetWPs_Aleph,IF($J62 = "No Work Package", "", $J62),DetailBudgetCategory_Aleph,$I62),IF(Budget_period="Annually",SUMIFS(INDIRECT(X$10),DetailBudgetWPs_Aleph,IF($J62 = "No Work Package", "", $J62),DetailBudgetCategory_Aleph,$I62),""))))) / X$6 * X$7, 0), 0)</f>
        <v>0</v>
      </c>
      <c r="Y62" s="166">
        <f t="array" ref="Y62">IFERROR(IF(ROW()-16&lt;NoRowsBudget, IF($J62="Profit Margin",SUM(Y$16:Y61)*ProfitMargin,IF($J62="VAT",SUM(Y$16:Y61)*VAT,IF(Budget_period="Monthly",SUMIFS(INDIRECT(Y$8),DetailBudgetWPs_Aleph,IF($J62 = "No Work Package", "", $J62),DetailBudgetCategory_Aleph,$I62),IF(Budget_period="Quarterly",SUMIFS(INDIRECT(Y$9),DetailBudgetWPs_Aleph,IF($J62 = "No Work Package", "", $J62),DetailBudgetCategory_Aleph,$I62),IF(Budget_period="Annually",SUMIFS(INDIRECT(Y$10),DetailBudgetWPs_Aleph,IF($J62 = "No Work Package", "", $J62),DetailBudgetCategory_Aleph,$I62),""))))) / Y$6 * Y$7, 0), 0)</f>
        <v>0</v>
      </c>
      <c r="Z62" s="166">
        <f t="array" ref="Z62">IFERROR(IF(ROW()-16&lt;NoRowsBudget, IF($J62="Profit Margin",SUM(Z$16:Z61)*ProfitMargin,IF($J62="VAT",SUM(Z$16:Z61)*VAT,IF(Budget_period="Monthly",SUMIFS(INDIRECT(Z$8),DetailBudgetWPs_Aleph,IF($J62 = "No Work Package", "", $J62),DetailBudgetCategory_Aleph,$I62),IF(Budget_period="Quarterly",SUMIFS(INDIRECT(Z$9),DetailBudgetWPs_Aleph,IF($J62 = "No Work Package", "", $J62),DetailBudgetCategory_Aleph,$I62),IF(Budget_period="Annually",SUMIFS(INDIRECT(Z$10),DetailBudgetWPs_Aleph,IF($J62 = "No Work Package", "", $J62),DetailBudgetCategory_Aleph,$I62),""))))) / Z$6 * Z$7, 0), 0)</f>
        <v>0</v>
      </c>
      <c r="AA62" s="166">
        <f t="array" ref="AA62">IFERROR(IF(ROW()-16&lt;NoRowsBudget, IF($J62="Profit Margin",SUM(AA$16:AA61)*ProfitMargin,IF($J62="VAT",SUM(AA$16:AA61)*VAT,IF(Budget_period="Monthly",SUMIFS(INDIRECT(AA$8),DetailBudgetWPs_Aleph,IF($J62 = "No Work Package", "", $J62),DetailBudgetCategory_Aleph,$I62),IF(Budget_period="Quarterly",SUMIFS(INDIRECT(AA$9),DetailBudgetWPs_Aleph,IF($J62 = "No Work Package", "", $J62),DetailBudgetCategory_Aleph,$I62),IF(Budget_period="Annually",SUMIFS(INDIRECT(AA$10),DetailBudgetWPs_Aleph,IF($J62 = "No Work Package", "", $J62),DetailBudgetCategory_Aleph,$I62),""))))) / AA$6 * AA$7, 0), 0)</f>
        <v>0</v>
      </c>
      <c r="AB62" s="166">
        <f t="array" ref="AB62">IFERROR(IF(ROW()-16&lt;NoRowsBudget, IF($J62="Profit Margin",SUM(AB$16:AB61)*ProfitMargin,IF($J62="VAT",SUM(AB$16:AB61)*VAT,IF(Budget_period="Monthly",SUMIFS(INDIRECT(AB$8),DetailBudgetWPs_Aleph,IF($J62 = "No Work Package", "", $J62),DetailBudgetCategory_Aleph,$I62),IF(Budget_period="Quarterly",SUMIFS(INDIRECT(AB$9),DetailBudgetWPs_Aleph,IF($J62 = "No Work Package", "", $J62),DetailBudgetCategory_Aleph,$I62),IF(Budget_period="Annually",SUMIFS(INDIRECT(AB$10),DetailBudgetWPs_Aleph,IF($J62 = "No Work Package", "", $J62),DetailBudgetCategory_Aleph,$I62),""))))) / AB$6 * AB$7, 0), 0)</f>
        <v>0</v>
      </c>
      <c r="AC62" s="166">
        <f t="array" ref="AC62">IFERROR(IF(ROW()-16&lt;NoRowsBudget, IF($J62="Profit Margin",SUM(AC$16:AC61)*ProfitMargin,IF($J62="VAT",SUM(AC$16:AC61)*VAT,IF(Budget_period="Monthly",SUMIFS(INDIRECT(AC$8),DetailBudgetWPs_Aleph,IF($J62 = "No Work Package", "", $J62),DetailBudgetCategory_Aleph,$I62),IF(Budget_period="Quarterly",SUMIFS(INDIRECT(AC$9),DetailBudgetWPs_Aleph,IF($J62 = "No Work Package", "", $J62),DetailBudgetCategory_Aleph,$I62),IF(Budget_period="Annually",SUMIFS(INDIRECT(AC$10),DetailBudgetWPs_Aleph,IF($J62 = "No Work Package", "", $J62),DetailBudgetCategory_Aleph,$I62),""))))) / AC$6 * AC$7, 0), 0)</f>
        <v>0</v>
      </c>
      <c r="AD62" s="166">
        <f t="array" ref="AD62">IFERROR(IF(ROW()-16&lt;NoRowsBudget, IF($J62="Profit Margin",SUM(AD$16:AD61)*ProfitMargin,IF($J62="VAT",SUM(AD$16:AD61)*VAT,IF(Budget_period="Monthly",SUMIFS(INDIRECT(AD$8),DetailBudgetWPs_Aleph,IF($J62 = "No Work Package", "", $J62),DetailBudgetCategory_Aleph,$I62),IF(Budget_period="Quarterly",SUMIFS(INDIRECT(AD$9),DetailBudgetWPs_Aleph,IF($J62 = "No Work Package", "", $J62),DetailBudgetCategory_Aleph,$I62),IF(Budget_period="Annually",SUMIFS(INDIRECT(AD$10),DetailBudgetWPs_Aleph,IF($J62 = "No Work Package", "", $J62),DetailBudgetCategory_Aleph,$I62),""))))) / AD$6 * AD$7, 0), 0)</f>
        <v>0</v>
      </c>
      <c r="AE62" s="166">
        <f t="array" ref="AE62">IFERROR(IF(ROW()-16&lt;NoRowsBudget, IF($J62="Profit Margin",SUM(AE$16:AE61)*ProfitMargin,IF($J62="VAT",SUM(AE$16:AE61)*VAT,IF(Budget_period="Monthly",SUMIFS(INDIRECT(AE$8),DetailBudgetWPs_Aleph,IF($J62 = "No Work Package", "", $J62),DetailBudgetCategory_Aleph,$I62),IF(Budget_period="Quarterly",SUMIFS(INDIRECT(AE$9),DetailBudgetWPs_Aleph,IF($J62 = "No Work Package", "", $J62),DetailBudgetCategory_Aleph,$I62),IF(Budget_period="Annually",SUMIFS(INDIRECT(AE$10),DetailBudgetWPs_Aleph,IF($J62 = "No Work Package", "", $J62),DetailBudgetCategory_Aleph,$I62),""))))) / AE$6 * AE$7, 0), 0)</f>
        <v>0</v>
      </c>
      <c r="AF62" s="166">
        <f t="array" ref="AF62">IFERROR(IF(ROW()-16&lt;NoRowsBudget, IF($J62="Profit Margin",SUM(AF$16:AF61)*ProfitMargin,IF($J62="VAT",SUM(AF$16:AF61)*VAT,IF(Budget_period="Monthly",SUMIFS(INDIRECT(AF$8),DetailBudgetWPs_Aleph,IF($J62 = "No Work Package", "", $J62),DetailBudgetCategory_Aleph,$I62),IF(Budget_period="Quarterly",SUMIFS(INDIRECT(AF$9),DetailBudgetWPs_Aleph,IF($J62 = "No Work Package", "", $J62),DetailBudgetCategory_Aleph,$I62),IF(Budget_period="Annually",SUMIFS(INDIRECT(AF$10),DetailBudgetWPs_Aleph,IF($J62 = "No Work Package", "", $J62),DetailBudgetCategory_Aleph,$I62),""))))) / AF$6 * AF$7, 0), 0)</f>
        <v>0</v>
      </c>
      <c r="AG62" s="166">
        <f t="array" ref="AG62">IFERROR(IF(ROW()-16&lt;NoRowsBudget, IF($J62="Profit Margin",SUM(AG$16:AG61)*ProfitMargin,IF($J62="VAT",SUM(AG$16:AG61)*VAT,IF(Budget_period="Monthly",SUMIFS(INDIRECT(AG$8),DetailBudgetWPs_Aleph,IF($J62 = "No Work Package", "", $J62),DetailBudgetCategory_Aleph,$I62),IF(Budget_period="Quarterly",SUMIFS(INDIRECT(AG$9),DetailBudgetWPs_Aleph,IF($J62 = "No Work Package", "", $J62),DetailBudgetCategory_Aleph,$I62),IF(Budget_period="Annually",SUMIFS(INDIRECT(AG$10),DetailBudgetWPs_Aleph,IF($J62 = "No Work Package", "", $J62),DetailBudgetCategory_Aleph,$I62),""))))) / AG$6 * AG$7, 0), 0)</f>
        <v>0</v>
      </c>
      <c r="AH62" s="166">
        <f t="array" ref="AH62">IFERROR(IF(ROW()-16&lt;NoRowsBudget, IF($J62="Profit Margin",SUM(AH$16:AH61)*ProfitMargin,IF($J62="VAT",SUM(AH$16:AH61)*VAT,IF(Budget_period="Monthly",SUMIFS(INDIRECT(AH$8),DetailBudgetWPs_Aleph,IF($J62 = "No Work Package", "", $J62),DetailBudgetCategory_Aleph,$I62),IF(Budget_period="Quarterly",SUMIFS(INDIRECT(AH$9),DetailBudgetWPs_Aleph,IF($J62 = "No Work Package", "", $J62),DetailBudgetCategory_Aleph,$I62),IF(Budget_period="Annually",SUMIFS(INDIRECT(AH$10),DetailBudgetWPs_Aleph,IF($J62 = "No Work Package", "", $J62),DetailBudgetCategory_Aleph,$I62),""))))) / AH$6 * AH$7, 0), 0)</f>
        <v>0</v>
      </c>
      <c r="AI62" s="166">
        <f t="array" ref="AI62">IFERROR(IF(ROW()-16&lt;NoRowsBudget, IF($J62="Profit Margin",SUM(AI$16:AI61)*ProfitMargin,IF($J62="VAT",SUM(AI$16:AI61)*VAT,IF(Budget_period="Monthly",SUMIFS(INDIRECT(AI$8),DetailBudgetWPs_Aleph,IF($J62 = "No Work Package", "", $J62),DetailBudgetCategory_Aleph,$I62),IF(Budget_period="Quarterly",SUMIFS(INDIRECT(AI$9),DetailBudgetWPs_Aleph,IF($J62 = "No Work Package", "", $J62),DetailBudgetCategory_Aleph,$I62),IF(Budget_period="Annually",SUMIFS(INDIRECT(AI$10),DetailBudgetWPs_Aleph,IF($J62 = "No Work Package", "", $J62),DetailBudgetCategory_Aleph,$I62),""))))) / AI$6 * AI$7, 0), 0)</f>
        <v>0</v>
      </c>
      <c r="AJ62" s="166">
        <f t="array" ref="AJ62">IFERROR(IF(ROW()-16&lt;NoRowsBudget, IF($J62="Profit Margin",SUM(AJ$16:AJ61)*ProfitMargin,IF($J62="VAT",SUM(AJ$16:AJ61)*VAT,IF(Budget_period="Monthly",SUMIFS(INDIRECT(AJ$8),DetailBudgetWPs_Aleph,IF($J62 = "No Work Package", "", $J62),DetailBudgetCategory_Aleph,$I62),IF(Budget_period="Quarterly",SUMIFS(INDIRECT(AJ$9),DetailBudgetWPs_Aleph,IF($J62 = "No Work Package", "", $J62),DetailBudgetCategory_Aleph,$I62),IF(Budget_period="Annually",SUMIFS(INDIRECT(AJ$10),DetailBudgetWPs_Aleph,IF($J62 = "No Work Package", "", $J62),DetailBudgetCategory_Aleph,$I62),""))))) / AJ$6 * AJ$7, 0), 0)</f>
        <v>0</v>
      </c>
      <c r="AK62" s="166">
        <f t="array" ref="AK62">IFERROR(IF(ROW()-16&lt;NoRowsBudget, IF($J62="Profit Margin",SUM(AK$16:AK61)*ProfitMargin,IF($J62="VAT",SUM(AK$16:AK61)*VAT,IF(Budget_period="Monthly",SUMIFS(INDIRECT(AK$8),DetailBudgetWPs_Aleph,IF($J62 = "No Work Package", "", $J62),DetailBudgetCategory_Aleph,$I62),IF(Budget_period="Quarterly",SUMIFS(INDIRECT(AK$9),DetailBudgetWPs_Aleph,IF($J62 = "No Work Package", "", $J62),DetailBudgetCategory_Aleph,$I62),IF(Budget_period="Annually",SUMIFS(INDIRECT(AK$10),DetailBudgetWPs_Aleph,IF($J62 = "No Work Package", "", $J62),DetailBudgetCategory_Aleph,$I62),""))))) / AK$6 * AK$7, 0), 0)</f>
        <v>0</v>
      </c>
      <c r="AL62" s="166">
        <f t="array" ref="AL62">IFERROR(IF(ROW()-16&lt;NoRowsBudget, IF($J62="Profit Margin",SUM(AL$16:AL61)*ProfitMargin,IF($J62="VAT",SUM(AL$16:AL61)*VAT,IF(Budget_period="Monthly",SUMIFS(INDIRECT(AL$8),DetailBudgetWPs_Aleph,IF($J62 = "No Work Package", "", $J62),DetailBudgetCategory_Aleph,$I62),IF(Budget_period="Quarterly",SUMIFS(INDIRECT(AL$9),DetailBudgetWPs_Aleph,IF($J62 = "No Work Package", "", $J62),DetailBudgetCategory_Aleph,$I62),IF(Budget_period="Annually",SUMIFS(INDIRECT(AL$10),DetailBudgetWPs_Aleph,IF($J62 = "No Work Package", "", $J62),DetailBudgetCategory_Aleph,$I62),""))))) / AL$6 * AL$7, 0), 0)</f>
        <v>0</v>
      </c>
      <c r="AM62" s="166">
        <f t="array" ref="AM62">IFERROR(IF(ROW()-16&lt;NoRowsBudget, IF($J62="Profit Margin",SUM(AM$16:AM61)*ProfitMargin,IF($J62="VAT",SUM(AM$16:AM61)*VAT,IF(Budget_period="Monthly",SUMIFS(INDIRECT(AM$8),DetailBudgetWPs_Aleph,IF($J62 = "No Work Package", "", $J62),DetailBudgetCategory_Aleph,$I62),IF(Budget_period="Quarterly",SUMIFS(INDIRECT(AM$9),DetailBudgetWPs_Aleph,IF($J62 = "No Work Package", "", $J62),DetailBudgetCategory_Aleph,$I62),IF(Budget_period="Annually",SUMIFS(INDIRECT(AM$10),DetailBudgetWPs_Aleph,IF($J62 = "No Work Package", "", $J62),DetailBudgetCategory_Aleph,$I62),""))))) / AM$6 * AM$7, 0), 0)</f>
        <v>0</v>
      </c>
      <c r="AN62" s="166">
        <f t="array" ref="AN62">IFERROR(IF(ROW()-16&lt;NoRowsBudget, IF($J62="Profit Margin",SUM(AN$16:AN61)*ProfitMargin,IF($J62="VAT",SUM(AN$16:AN61)*VAT,IF(Budget_period="Monthly",SUMIFS(INDIRECT(AN$8),DetailBudgetWPs_Aleph,IF($J62 = "No Work Package", "", $J62),DetailBudgetCategory_Aleph,$I62),IF(Budget_period="Quarterly",SUMIFS(INDIRECT(AN$9),DetailBudgetWPs_Aleph,IF($J62 = "No Work Package", "", $J62),DetailBudgetCategory_Aleph,$I62),IF(Budget_period="Annually",SUMIFS(INDIRECT(AN$10),DetailBudgetWPs_Aleph,IF($J62 = "No Work Package", "", $J62),DetailBudgetCategory_Aleph,$I62),""))))) / AN$6 * AN$7, 0), 0)</f>
        <v>0</v>
      </c>
      <c r="AO62" s="166">
        <f t="array" ref="AO62">IFERROR(IF(ROW()-16&lt;NoRowsBudget, IF($J62="Profit Margin",SUM(AO$16:AO61)*ProfitMargin,IF($J62="VAT",SUM(AO$16:AO61)*VAT,IF(Budget_period="Monthly",SUMIFS(INDIRECT(AO$8),DetailBudgetWPs_Aleph,IF($J62 = "No Work Package", "", $J62),DetailBudgetCategory_Aleph,$I62),IF(Budget_period="Quarterly",SUMIFS(INDIRECT(AO$9),DetailBudgetWPs_Aleph,IF($J62 = "No Work Package", "", $J62),DetailBudgetCategory_Aleph,$I62),IF(Budget_period="Annually",SUMIFS(INDIRECT(AO$10),DetailBudgetWPs_Aleph,IF($J62 = "No Work Package", "", $J62),DetailBudgetCategory_Aleph,$I62),""))))) / AO$6 * AO$7, 0), 0)</f>
        <v>0</v>
      </c>
      <c r="AP62" s="166">
        <f t="array" ref="AP62">IFERROR(IF(ROW()-16&lt;NoRowsBudget, IF($J62="Profit Margin",SUM(AP$16:AP61)*ProfitMargin,IF($J62="VAT",SUM(AP$16:AP61)*VAT,IF(Budget_period="Monthly",SUMIFS(INDIRECT(AP$8),DetailBudgetWPs_Aleph,IF($J62 = "No Work Package", "", $J62),DetailBudgetCategory_Aleph,$I62),IF(Budget_period="Quarterly",SUMIFS(INDIRECT(AP$9),DetailBudgetWPs_Aleph,IF($J62 = "No Work Package", "", $J62),DetailBudgetCategory_Aleph,$I62),IF(Budget_period="Annually",SUMIFS(INDIRECT(AP$10),DetailBudgetWPs_Aleph,IF($J62 = "No Work Package", "", $J62),DetailBudgetCategory_Aleph,$I62),""))))) / AP$6 * AP$7, 0), 0)</f>
        <v>0</v>
      </c>
      <c r="AQ62" s="166">
        <f t="array" ref="AQ62">IFERROR(IF(ROW()-16&lt;NoRowsBudget, IF($J62="Profit Margin",SUM(AQ$16:AQ61)*ProfitMargin,IF($J62="VAT",SUM(AQ$16:AQ61)*VAT,IF(Budget_period="Monthly",SUMIFS(INDIRECT(AQ$8),DetailBudgetWPs_Aleph,IF($J62 = "No Work Package", "", $J62),DetailBudgetCategory_Aleph,$I62),IF(Budget_period="Quarterly",SUMIFS(INDIRECT(AQ$9),DetailBudgetWPs_Aleph,IF($J62 = "No Work Package", "", $J62),DetailBudgetCategory_Aleph,$I62),IF(Budget_period="Annually",SUMIFS(INDIRECT(AQ$10),DetailBudgetWPs_Aleph,IF($J62 = "No Work Package", "", $J62),DetailBudgetCategory_Aleph,$I62),""))))) / AQ$6 * AQ$7, 0), 0)</f>
        <v>0</v>
      </c>
      <c r="AR62" s="166">
        <f t="array" ref="AR62">IFERROR(IF(ROW()-16&lt;NoRowsBudget, IF($J62="Profit Margin",SUM(AR$16:AR61)*ProfitMargin,IF($J62="VAT",SUM(AR$16:AR61)*VAT,IF(Budget_period="Monthly",SUMIFS(INDIRECT(AR$8),DetailBudgetWPs_Aleph,IF($J62 = "No Work Package", "", $J62),DetailBudgetCategory_Aleph,$I62),IF(Budget_period="Quarterly",SUMIFS(INDIRECT(AR$9),DetailBudgetWPs_Aleph,IF($J62 = "No Work Package", "", $J62),DetailBudgetCategory_Aleph,$I62),IF(Budget_period="Annually",SUMIFS(INDIRECT(AR$10),DetailBudgetWPs_Aleph,IF($J62 = "No Work Package", "", $J62),DetailBudgetCategory_Aleph,$I62),""))))) / AR$6 * AR$7, 0), 0)</f>
        <v>0</v>
      </c>
      <c r="AS62" s="166">
        <f t="array" ref="AS62">IFERROR(IF(ROW()-16&lt;NoRowsBudget, IF($J62="Profit Margin",SUM(AS$16:AS61)*ProfitMargin,IF($J62="VAT",SUM(AS$16:AS61)*VAT,IF(Budget_period="Monthly",SUMIFS(INDIRECT(AS$8),DetailBudgetWPs_Aleph,IF($J62 = "No Work Package", "", $J62),DetailBudgetCategory_Aleph,$I62),IF(Budget_period="Quarterly",SUMIFS(INDIRECT(AS$9),DetailBudgetWPs_Aleph,IF($J62 = "No Work Package", "", $J62),DetailBudgetCategory_Aleph,$I62),IF(Budget_period="Annually",SUMIFS(INDIRECT(AS$10),DetailBudgetWPs_Aleph,IF($J62 = "No Work Package", "", $J62),DetailBudgetCategory_Aleph,$I62),""))))) / AS$6 * AS$7, 0), 0)</f>
        <v>0</v>
      </c>
      <c r="AT62" s="166">
        <f t="array" ref="AT62">IFERROR(IF(ROW()-16&lt;NoRowsBudget, IF($J62="Profit Margin",SUM(AT$16:AT61)*ProfitMargin,IF($J62="VAT",SUM(AT$16:AT61)*VAT,IF(Budget_period="Monthly",SUMIFS(INDIRECT(AT$8),DetailBudgetWPs_Aleph,IF($J62 = "No Work Package", "", $J62),DetailBudgetCategory_Aleph,$I62),IF(Budget_period="Quarterly",SUMIFS(INDIRECT(AT$9),DetailBudgetWPs_Aleph,IF($J62 = "No Work Package", "", $J62),DetailBudgetCategory_Aleph,$I62),IF(Budget_period="Annually",SUMIFS(INDIRECT(AT$10),DetailBudgetWPs_Aleph,IF($J62 = "No Work Package", "", $J62),DetailBudgetCategory_Aleph,$I62),""))))) / AT$6 * AT$7, 0), 0)</f>
        <v>0</v>
      </c>
      <c r="AU62" s="166">
        <f t="array" ref="AU62">IFERROR(IF(ROW()-16&lt;NoRowsBudget, IF($J62="Profit Margin",SUM(AU$16:AU61)*ProfitMargin,IF($J62="VAT",SUM(AU$16:AU61)*VAT,IF(Budget_period="Monthly",SUMIFS(INDIRECT(AU$8),DetailBudgetWPs_Aleph,IF($J62 = "No Work Package", "", $J62),DetailBudgetCategory_Aleph,$I62),IF(Budget_period="Quarterly",SUMIFS(INDIRECT(AU$9),DetailBudgetWPs_Aleph,IF($J62 = "No Work Package", "", $J62),DetailBudgetCategory_Aleph,$I62),IF(Budget_period="Annually",SUMIFS(INDIRECT(AU$10),DetailBudgetWPs_Aleph,IF($J62 = "No Work Package", "", $J62),DetailBudgetCategory_Aleph,$I62),""))))) / AU$6 * AU$7, 0), 0)</f>
        <v>0</v>
      </c>
      <c r="AV62" s="166">
        <f t="array" ref="AV62">IFERROR(IF(ROW()-16&lt;NoRowsBudget, IF($J62="Profit Margin",SUM(AV$16:AV61)*ProfitMargin,IF($J62="VAT",SUM(AV$16:AV61)*VAT,IF(Budget_period="Monthly",SUMIFS(INDIRECT(AV$8),DetailBudgetWPs_Aleph,IF($J62 = "No Work Package", "", $J62),DetailBudgetCategory_Aleph,$I62),IF(Budget_period="Quarterly",SUMIFS(INDIRECT(AV$9),DetailBudgetWPs_Aleph,IF($J62 = "No Work Package", "", $J62),DetailBudgetCategory_Aleph,$I62),IF(Budget_period="Annually",SUMIFS(INDIRECT(AV$10),DetailBudgetWPs_Aleph,IF($J62 = "No Work Package", "", $J62),DetailBudgetCategory_Aleph,$I62),""))))) / AV$6 * AV$7, 0), 0)</f>
        <v>0</v>
      </c>
      <c r="AW62" s="166">
        <f t="array" ref="AW62">IFERROR(IF(ROW()-16&lt;NoRowsBudget, IF($J62="Profit Margin",SUM(AW$16:AW61)*ProfitMargin,IF($J62="VAT",SUM(AW$16:AW61)*VAT,IF(Budget_period="Monthly",SUMIFS(INDIRECT(AW$8),DetailBudgetWPs_Aleph,IF($J62 = "No Work Package", "", $J62),DetailBudgetCategory_Aleph,$I62),IF(Budget_period="Quarterly",SUMIFS(INDIRECT(AW$9),DetailBudgetWPs_Aleph,IF($J62 = "No Work Package", "", $J62),DetailBudgetCategory_Aleph,$I62),IF(Budget_period="Annually",SUMIFS(INDIRECT(AW$10),DetailBudgetWPs_Aleph,IF($J62 = "No Work Package", "", $J62),DetailBudgetCategory_Aleph,$I62),""))))) / AW$6 * AW$7, 0), 0)</f>
        <v>0</v>
      </c>
      <c r="AX62" s="166">
        <f t="array" ref="AX62">IFERROR(IF(ROW()-16&lt;NoRowsBudget, IF($J62="Profit Margin",SUM(AX$16:AX61)*ProfitMargin,IF($J62="VAT",SUM(AX$16:AX61)*VAT,IF(Budget_period="Monthly",SUMIFS(INDIRECT(AX$8),DetailBudgetWPs_Aleph,IF($J62 = "No Work Package", "", $J62),DetailBudgetCategory_Aleph,$I62),IF(Budget_period="Quarterly",SUMIFS(INDIRECT(AX$9),DetailBudgetWPs_Aleph,IF($J62 = "No Work Package", "", $J62),DetailBudgetCategory_Aleph,$I62),IF(Budget_period="Annually",SUMIFS(INDIRECT(AX$10),DetailBudgetWPs_Aleph,IF($J62 = "No Work Package", "", $J62),DetailBudgetCategory_Aleph,$I62),""))))) / AX$6 * AX$7, 0), 0)</f>
        <v>0</v>
      </c>
      <c r="AY62" s="166">
        <f t="array" ref="AY62">IFERROR(IF(ROW()-16&lt;NoRowsBudget, IF($J62="Profit Margin",SUM(AY$16:AY61)*ProfitMargin,IF($J62="VAT",SUM(AY$16:AY61)*VAT,IF(Budget_period="Monthly",SUMIFS(INDIRECT(AY$8),DetailBudgetWPs_Aleph,IF($J62 = "No Work Package", "", $J62),DetailBudgetCategory_Aleph,$I62),IF(Budget_period="Quarterly",SUMIFS(INDIRECT(AY$9),DetailBudgetWPs_Aleph,IF($J62 = "No Work Package", "", $J62),DetailBudgetCategory_Aleph,$I62),IF(Budget_period="Annually",SUMIFS(INDIRECT(AY$10),DetailBudgetWPs_Aleph,IF($J62 = "No Work Package", "", $J62),DetailBudgetCategory_Aleph,$I62),""))))) / AY$6 * AY$7, 0), 0)</f>
        <v>0</v>
      </c>
      <c r="AZ62" s="166">
        <f t="array" ref="AZ62">IFERROR(IF(ROW()-16&lt;NoRowsBudget, IF($J62="Profit Margin",SUM(AZ$16:AZ61)*ProfitMargin,IF($J62="VAT",SUM(AZ$16:AZ61)*VAT,IF(Budget_period="Monthly",SUMIFS(INDIRECT(AZ$8),DetailBudgetWPs_Aleph,IF($J62 = "No Work Package", "", $J62),DetailBudgetCategory_Aleph,$I62),IF(Budget_period="Quarterly",SUMIFS(INDIRECT(AZ$9),DetailBudgetWPs_Aleph,IF($J62 = "No Work Package", "", $J62),DetailBudgetCategory_Aleph,$I62),IF(Budget_period="Annually",SUMIFS(INDIRECT(AZ$10),DetailBudgetWPs_Aleph,IF($J62 = "No Work Package", "", $J62),DetailBudgetCategory_Aleph,$I62),""))))) / AZ$6 * AZ$7, 0), 0)</f>
        <v>0</v>
      </c>
      <c r="BA62" s="166">
        <f t="array" ref="BA62">IFERROR(IF(ROW()-16&lt;NoRowsBudget, IF($J62="Profit Margin",SUM(BA$16:BA61)*ProfitMargin,IF($J62="VAT",SUM(BA$16:BA61)*VAT,IF(Budget_period="Monthly",SUMIFS(INDIRECT(BA$8),DetailBudgetWPs_Aleph,IF($J62 = "No Work Package", "", $J62),DetailBudgetCategory_Aleph,$I62),IF(Budget_period="Quarterly",SUMIFS(INDIRECT(BA$9),DetailBudgetWPs_Aleph,IF($J62 = "No Work Package", "", $J62),DetailBudgetCategory_Aleph,$I62),IF(Budget_period="Annually",SUMIFS(INDIRECT(BA$10),DetailBudgetWPs_Aleph,IF($J62 = "No Work Package", "", $J62),DetailBudgetCategory_Aleph,$I62),""))))) / BA$6 * BA$7, 0), 0)</f>
        <v>0</v>
      </c>
      <c r="BB62" s="166">
        <f t="array" ref="BB62">IFERROR(IF(ROW()-16&lt;NoRowsBudget, IF($J62="Profit Margin",SUM(BB$16:BB61)*ProfitMargin,IF($J62="VAT",SUM(BB$16:BB61)*VAT,IF(Budget_period="Monthly",SUMIFS(INDIRECT(BB$8),DetailBudgetWPs_Aleph,IF($J62 = "No Work Package", "", $J62),DetailBudgetCategory_Aleph,$I62),IF(Budget_period="Quarterly",SUMIFS(INDIRECT(BB$9),DetailBudgetWPs_Aleph,IF($J62 = "No Work Package", "", $J62),DetailBudgetCategory_Aleph,$I62),IF(Budget_period="Annually",SUMIFS(INDIRECT(BB$10),DetailBudgetWPs_Aleph,IF($J62 = "No Work Package", "", $J62),DetailBudgetCategory_Aleph,$I62),""))))) / BB$6 * BB$7, 0), 0)</f>
        <v>0</v>
      </c>
      <c r="BC62" s="166">
        <f t="array" ref="BC62">IFERROR(IF(ROW()-16&lt;NoRowsBudget, IF($J62="Profit Margin",SUM(BC$16:BC61)*ProfitMargin,IF($J62="VAT",SUM(BC$16:BC61)*VAT,IF(Budget_period="Monthly",SUMIFS(INDIRECT(BC$8),DetailBudgetWPs_Aleph,IF($J62 = "No Work Package", "", $J62),DetailBudgetCategory_Aleph,$I62),IF(Budget_period="Quarterly",SUMIFS(INDIRECT(BC$9),DetailBudgetWPs_Aleph,IF($J62 = "No Work Package", "", $J62),DetailBudgetCategory_Aleph,$I62),IF(Budget_period="Annually",SUMIFS(INDIRECT(BC$10),DetailBudgetWPs_Aleph,IF($J62 = "No Work Package", "", $J62),DetailBudgetCategory_Aleph,$I62),""))))) / BC$6 * BC$7, 0), 0)</f>
        <v>0</v>
      </c>
      <c r="BD62" s="166">
        <f t="array" ref="BD62">IFERROR(IF(ROW()-16&lt;NoRowsBudget, IF($J62="Profit Margin",SUM(BD$16:BD61)*ProfitMargin,IF($J62="VAT",SUM(BD$16:BD61)*VAT,IF(Budget_period="Monthly",SUMIFS(INDIRECT(BD$8),DetailBudgetWPs_Aleph,IF($J62 = "No Work Package", "", $J62),DetailBudgetCategory_Aleph,$I62),IF(Budget_period="Quarterly",SUMIFS(INDIRECT(BD$9),DetailBudgetWPs_Aleph,IF($J62 = "No Work Package", "", $J62),DetailBudgetCategory_Aleph,$I62),IF(Budget_period="Annually",SUMIFS(INDIRECT(BD$10),DetailBudgetWPs_Aleph,IF($J62 = "No Work Package", "", $J62),DetailBudgetCategory_Aleph,$I62),""))))) / BD$6 * BD$7, 0), 0)</f>
        <v>0</v>
      </c>
      <c r="BE62" s="166">
        <f t="array" ref="BE62">IFERROR(IF(ROW()-16&lt;NoRowsBudget, IF($J62="Profit Margin",SUM(BE$16:BE61)*ProfitMargin,IF($J62="VAT",SUM(BE$16:BE61)*VAT,IF(Budget_period="Monthly",SUMIFS(INDIRECT(BE$8),DetailBudgetWPs_Aleph,IF($J62 = "No Work Package", "", $J62),DetailBudgetCategory_Aleph,$I62),IF(Budget_period="Quarterly",SUMIFS(INDIRECT(BE$9),DetailBudgetWPs_Aleph,IF($J62 = "No Work Package", "", $J62),DetailBudgetCategory_Aleph,$I62),IF(Budget_period="Annually",SUMIFS(INDIRECT(BE$10),DetailBudgetWPs_Aleph,IF($J62 = "No Work Package", "", $J62),DetailBudgetCategory_Aleph,$I62),""))))) / BE$6 * BE$7, 0), 0)</f>
        <v>0</v>
      </c>
      <c r="BF62" s="166">
        <f t="array" ref="BF62">IFERROR(IF(ROW()-16&lt;NoRowsBudget, IF($J62="Profit Margin",SUM(BF$16:BF61)*ProfitMargin,IF($J62="VAT",SUM(BF$16:BF61)*VAT,IF(Budget_period="Monthly",SUMIFS(INDIRECT(BF$8),DetailBudgetWPs_Aleph,IF($J62 = "No Work Package", "", $J62),DetailBudgetCategory_Aleph,$I62),IF(Budget_period="Quarterly",SUMIFS(INDIRECT(BF$9),DetailBudgetWPs_Aleph,IF($J62 = "No Work Package", "", $J62),DetailBudgetCategory_Aleph,$I62),IF(Budget_period="Annually",SUMIFS(INDIRECT(BF$10),DetailBudgetWPs_Aleph,IF($J62 = "No Work Package", "", $J62),DetailBudgetCategory_Aleph,$I62),""))))) / BF$6 * BF$7, 0), 0)</f>
        <v>0</v>
      </c>
      <c r="BG62" s="166">
        <f t="array" ref="BG62">IFERROR(IF(ROW()-16&lt;NoRowsBudget, IF($J62="Profit Margin",SUM(BG$16:BG61)*ProfitMargin,IF($J62="VAT",SUM(BG$16:BG61)*VAT,IF(Budget_period="Monthly",SUMIFS(INDIRECT(BG$8),DetailBudgetWPs_Aleph,IF($J62 = "No Work Package", "", $J62),DetailBudgetCategory_Aleph,$I62),IF(Budget_period="Quarterly",SUMIFS(INDIRECT(BG$9),DetailBudgetWPs_Aleph,IF($J62 = "No Work Package", "", $J62),DetailBudgetCategory_Aleph,$I62),IF(Budget_period="Annually",SUMIFS(INDIRECT(BG$10),DetailBudgetWPs_Aleph,IF($J62 = "No Work Package", "", $J62),DetailBudgetCategory_Aleph,$I62),""))))) / BG$6 * BG$7, 0), 0)</f>
        <v>0</v>
      </c>
      <c r="BH62" s="166">
        <f t="array" ref="BH62">IFERROR(IF(ROW()-16&lt;NoRowsBudget, IF($J62="Profit Margin",SUM(BH$16:BH61)*ProfitMargin,IF($J62="VAT",SUM(BH$16:BH61)*VAT,IF(Budget_period="Monthly",SUMIFS(INDIRECT(BH$8),DetailBudgetWPs_Aleph,IF($J62 = "No Work Package", "", $J62),DetailBudgetCategory_Aleph,$I62),IF(Budget_period="Quarterly",SUMIFS(INDIRECT(BH$9),DetailBudgetWPs_Aleph,IF($J62 = "No Work Package", "", $J62),DetailBudgetCategory_Aleph,$I62),IF(Budget_period="Annually",SUMIFS(INDIRECT(BH$10),DetailBudgetWPs_Aleph,IF($J62 = "No Work Package", "", $J62),DetailBudgetCategory_Aleph,$I62),""))))) / BH$6 * BH$7, 0), 0)</f>
        <v>0</v>
      </c>
      <c r="BI62" s="166">
        <f t="array" ref="BI62">IFERROR(IF(ROW()-16&lt;NoRowsBudget, IF($J62="Profit Margin",SUM(BI$16:BI61)*ProfitMargin,IF($J62="VAT",SUM(BI$16:BI61)*VAT,IF(Budget_period="Monthly",SUMIFS(INDIRECT(BI$8),DetailBudgetWPs_Aleph,IF($J62 = "No Work Package", "", $J62),DetailBudgetCategory_Aleph,$I62),IF(Budget_period="Quarterly",SUMIFS(INDIRECT(BI$9),DetailBudgetWPs_Aleph,IF($J62 = "No Work Package", "", $J62),DetailBudgetCategory_Aleph,$I62),IF(Budget_period="Annually",SUMIFS(INDIRECT(BI$10),DetailBudgetWPs_Aleph,IF($J62 = "No Work Package", "", $J62),DetailBudgetCategory_Aleph,$I62),""))))) / BI$6 * BI$7, 0), 0)</f>
        <v>0</v>
      </c>
      <c r="BJ62" s="166">
        <f t="array" ref="BJ62">IFERROR(IF(ROW()-16&lt;NoRowsBudget, IF($J62="Profit Margin",SUM(BJ$16:BJ61)*ProfitMargin,IF($J62="VAT",SUM(BJ$16:BJ61)*VAT,IF(Budget_period="Monthly",SUMIFS(INDIRECT(BJ$8),DetailBudgetWPs_Aleph,IF($J62 = "No Work Package", "", $J62),DetailBudgetCategory_Aleph,$I62),IF(Budget_period="Quarterly",SUMIFS(INDIRECT(BJ$9),DetailBudgetWPs_Aleph,IF($J62 = "No Work Package", "", $J62),DetailBudgetCategory_Aleph,$I62),IF(Budget_period="Annually",SUMIFS(INDIRECT(BJ$10),DetailBudgetWPs_Aleph,IF($J62 = "No Work Package", "", $J62),DetailBudgetCategory_Aleph,$I62),""))))) / BJ$6 * BJ$7, 0), 0)</f>
        <v>0</v>
      </c>
      <c r="BK62" s="166">
        <f t="array" ref="BK62">IFERROR(IF(ROW()-16&lt;NoRowsBudget, IF($J62="Profit Margin",SUM(BK$16:BK61)*ProfitMargin,IF($J62="VAT",SUM(BK$16:BK61)*VAT,IF(Budget_period="Monthly",SUMIFS(INDIRECT(BK$8),DetailBudgetWPs_Aleph,IF($J62 = "No Work Package", "", $J62),DetailBudgetCategory_Aleph,$I62),IF(Budget_period="Quarterly",SUMIFS(INDIRECT(BK$9),DetailBudgetWPs_Aleph,IF($J62 = "No Work Package", "", $J62),DetailBudgetCategory_Aleph,$I62),IF(Budget_period="Annually",SUMIFS(INDIRECT(BK$10),DetailBudgetWPs_Aleph,IF($J62 = "No Work Package", "", $J62),DetailBudgetCategory_Aleph,$I62),""))))) / BK$6 * BK$7, 0), 0)</f>
        <v>0</v>
      </c>
      <c r="BL62" s="166">
        <f t="array" ref="BL62">IFERROR(IF(ROW()-16&lt;NoRowsBudget, IF($J62="Profit Margin",SUM(BL$16:BL61)*ProfitMargin,IF($J62="VAT",SUM(BL$16:BL61)*VAT,IF(Budget_period="Monthly",SUMIFS(INDIRECT(BL$8),DetailBudgetWPs_Aleph,IF($J62 = "No Work Package", "", $J62),DetailBudgetCategory_Aleph,$I62),IF(Budget_period="Quarterly",SUMIFS(INDIRECT(BL$9),DetailBudgetWPs_Aleph,IF($J62 = "No Work Package", "", $J62),DetailBudgetCategory_Aleph,$I62),IF(Budget_period="Annually",SUMIFS(INDIRECT(BL$10),DetailBudgetWPs_Aleph,IF($J62 = "No Work Package", "", $J62),DetailBudgetCategory_Aleph,$I62),""))))) / BL$6 * BL$7, 0), 0)</f>
        <v>0</v>
      </c>
      <c r="BM62" s="166">
        <f t="array" ref="BM62">IFERROR(IF(ROW()-16&lt;NoRowsBudget, IF($J62="Profit Margin",SUM(BM$16:BM61)*ProfitMargin,IF($J62="VAT",SUM(BM$16:BM61)*VAT,IF(Budget_period="Monthly",SUMIFS(INDIRECT(BM$8),DetailBudgetWPs_Aleph,IF($J62 = "No Work Package", "", $J62),DetailBudgetCategory_Aleph,$I62),IF(Budget_period="Quarterly",SUMIFS(INDIRECT(BM$9),DetailBudgetWPs_Aleph,IF($J62 = "No Work Package", "", $J62),DetailBudgetCategory_Aleph,$I62),IF(Budget_period="Annually",SUMIFS(INDIRECT(BM$10),DetailBudgetWPs_Aleph,IF($J62 = "No Work Package", "", $J62),DetailBudgetCategory_Aleph,$I62),""))))) / BM$6 * BM$7, 0), 0)</f>
        <v>0</v>
      </c>
      <c r="BN62" s="166">
        <f t="array" ref="BN62">IFERROR(IF(ROW()-16&lt;NoRowsBudget, IF($J62="Profit Margin",SUM(BN$16:BN61)*ProfitMargin,IF($J62="VAT",SUM(BN$16:BN61)*VAT,IF(Budget_period="Monthly",SUMIFS(INDIRECT(BN$8),DetailBudgetWPs_Aleph,IF($J62 = "No Work Package", "", $J62),DetailBudgetCategory_Aleph,$I62),IF(Budget_period="Quarterly",SUMIFS(INDIRECT(BN$9),DetailBudgetWPs_Aleph,IF($J62 = "No Work Package", "", $J62),DetailBudgetCategory_Aleph,$I62),IF(Budget_period="Annually",SUMIFS(INDIRECT(BN$10),DetailBudgetWPs_Aleph,IF($J62 = "No Work Package", "", $J62),DetailBudgetCategory_Aleph,$I62),""))))) / BN$6 * BN$7, 0), 0)</f>
        <v>0</v>
      </c>
      <c r="BO62" s="166">
        <f t="array" ref="BO62">IFERROR(IF(ROW()-16&lt;NoRowsBudget, IF($J62="Profit Margin",SUM(BO$16:BO61)*ProfitMargin,IF($J62="VAT",SUM(BO$16:BO61)*VAT,IF(Budget_period="Monthly",SUMIFS(INDIRECT(BO$8),DetailBudgetWPs_Aleph,IF($J62 = "No Work Package", "", $J62),DetailBudgetCategory_Aleph,$I62),IF(Budget_period="Quarterly",SUMIFS(INDIRECT(BO$9),DetailBudgetWPs_Aleph,IF($J62 = "No Work Package", "", $J62),DetailBudgetCategory_Aleph,$I62),IF(Budget_period="Annually",SUMIFS(INDIRECT(BO$10),DetailBudgetWPs_Aleph,IF($J62 = "No Work Package", "", $J62),DetailBudgetCategory_Aleph,$I62),""))))) / BO$6 * BO$7, 0), 0)</f>
        <v>0</v>
      </c>
      <c r="BP62" s="166">
        <f t="array" ref="BP62">IFERROR(IF(ROW()-16&lt;NoRowsBudget, IF($J62="Profit Margin",SUM(BP$16:BP61)*ProfitMargin,IF($J62="VAT",SUM(BP$16:BP61)*VAT,IF(Budget_period="Monthly",SUMIFS(INDIRECT(BP$8),DetailBudgetWPs_Aleph,IF($J62 = "No Work Package", "", $J62),DetailBudgetCategory_Aleph,$I62),IF(Budget_period="Quarterly",SUMIFS(INDIRECT(BP$9),DetailBudgetWPs_Aleph,IF($J62 = "No Work Package", "", $J62),DetailBudgetCategory_Aleph,$I62),IF(Budget_period="Annually",SUMIFS(INDIRECT(BP$10),DetailBudgetWPs_Aleph,IF($J62 = "No Work Package", "", $J62),DetailBudgetCategory_Aleph,$I62),""))))) / BP$6 * BP$7, 0), 0)</f>
        <v>0</v>
      </c>
      <c r="BQ62" s="166">
        <f t="array" ref="BQ62">IFERROR(IF(ROW()-16&lt;NoRowsBudget, IF($J62="Profit Margin",SUM(BQ$16:BQ61)*ProfitMargin,IF($J62="VAT",SUM(BQ$16:BQ61)*VAT,IF(Budget_period="Monthly",SUMIFS(INDIRECT(BQ$8),DetailBudgetWPs_Aleph,IF($J62 = "No Work Package", "", $J62),DetailBudgetCategory_Aleph,$I62),IF(Budget_period="Quarterly",SUMIFS(INDIRECT(BQ$9),DetailBudgetWPs_Aleph,IF($J62 = "No Work Package", "", $J62),DetailBudgetCategory_Aleph,$I62),IF(Budget_period="Annually",SUMIFS(INDIRECT(BQ$10),DetailBudgetWPs_Aleph,IF($J62 = "No Work Package", "", $J62),DetailBudgetCategory_Aleph,$I62),""))))) / BQ$6 * BQ$7, 0), 0)</f>
        <v>0</v>
      </c>
      <c r="BR62" s="166">
        <f t="array" ref="BR62">IFERROR(IF(ROW()-16&lt;NoRowsBudget, IF($J62="Profit Margin",SUM(BR$16:BR61)*ProfitMargin,IF($J62="VAT",SUM(BR$16:BR61)*VAT,IF(Budget_period="Monthly",SUMIFS(INDIRECT(BR$8),DetailBudgetWPs_Aleph,IF($J62 = "No Work Package", "", $J62),DetailBudgetCategory_Aleph,$I62),IF(Budget_period="Quarterly",SUMIFS(INDIRECT(BR$9),DetailBudgetWPs_Aleph,IF($J62 = "No Work Package", "", $J62),DetailBudgetCategory_Aleph,$I62),IF(Budget_period="Annually",SUMIFS(INDIRECT(BR$10),DetailBudgetWPs_Aleph,IF($J62 = "No Work Package", "", $J62),DetailBudgetCategory_Aleph,$I62),""))))) / BR$6 * BR$7, 0), 0)</f>
        <v>0</v>
      </c>
      <c r="BS62" s="166">
        <f t="array" ref="BS62">IFERROR(IF(ROW()-16&lt;NoRowsBudget, IF($J62="Profit Margin",SUM(BS$16:BS61)*ProfitMargin,IF($J62="VAT",SUM(BS$16:BS61)*VAT,IF(Budget_period="Monthly",SUMIFS(INDIRECT(BS$8),DetailBudgetWPs_Aleph,IF($J62 = "No Work Package", "", $J62),DetailBudgetCategory_Aleph,$I62),IF(Budget_period="Quarterly",SUMIFS(INDIRECT(BS$9),DetailBudgetWPs_Aleph,IF($J62 = "No Work Package", "", $J62),DetailBudgetCategory_Aleph,$I62),IF(Budget_period="Annually",SUMIFS(INDIRECT(BS$10),DetailBudgetWPs_Aleph,IF($J62 = "No Work Package", "", $J62),DetailBudgetCategory_Aleph,$I62),""))))) / BS$6 * BS$7, 0), 0)</f>
        <v>0</v>
      </c>
    </row>
    <row r="63" ht="15.75" customHeight="1">
      <c r="A63" s="114"/>
      <c r="B63" s="15" t="str">
        <f>IF(ROW()-16&lt;NoRowsBudget,OrgName,"")</f>
        <v/>
      </c>
      <c r="C63" s="15" t="str">
        <f>IF(ROW()-16&lt;NoRowsBudget,ProjectName,"")</f>
        <v/>
      </c>
      <c r="D63" s="15" t="str">
        <f>IF(ROW()-16&lt;NoRowsBudget,ProjectRef,"")</f>
        <v/>
      </c>
      <c r="E63" s="15" t="str">
        <f>IF(ROW()-16&lt;NoRowsBudget,ApplicationID,"")</f>
        <v/>
      </c>
      <c r="F63" s="15" t="str">
        <f>IF(ROW()-16&lt;NoRowsBudget,Version,"")</f>
        <v/>
      </c>
      <c r="G63" s="164" t="str">
        <f>IF(ROW()-16&lt;NoRowsBudget,StartDate,"")</f>
        <v/>
      </c>
      <c r="H63" s="164" t="str">
        <f>IF(ROW()-16&lt;NoRowsBudget,EndDate,"")</f>
        <v/>
      </c>
      <c r="I63" s="15" t="str">
        <f t="array" ref="I63">IF(ROW()-16&lt;(NoRowsBudget-3),INDEX(CostCategories,CEILING((ROW()-15)/NoWPs,1)),IF(ROW()-16=NoRowsBudget-3,"Overheads",IF(ROW()-16=NoRowsBudget-2,"Profit Margin",IF(ROW()-16=NoRowsBudget-1,"VAT",""))))</f>
        <v/>
      </c>
      <c r="J63" s="15" t="str">
        <f t="array" ref="J63">IF(ROW()-16&lt;NoRowsBudget-3,INDEX(WPUnique,,MOD(ROW()-16,NoWPs)+1),IF(ROW()-16=NoRowsBudget-3,"Overheads",IF(ROW()-16=NoRowsBudget-2,"Profit Margin",IF(ROW()-16=NoRowsBudget-1,"VAT",""))))</f>
        <v/>
      </c>
      <c r="K63" s="172" t="str">
        <f>IFERROR(IF(OR($J63="Indirect Cost",$J63="VAT",$J63="Profit Margin"),"",VLOOKUP(J63,'1. Basic Info'!$B$40:$C$52,2,FALSE)),BudgetExport!J63)</f>
        <v/>
      </c>
      <c r="L63" s="166">
        <f t="array" ref="L63">IFERROR(IF(ROW()-16&lt;NoRowsBudget, IF($J63="Profit Margin",SUM(L$16:L62)*ProfitMargin,IF($J63="VAT",SUM(L$16:L62)*VAT,IF(Budget_period="Monthly",SUMIFS(INDIRECT(L$8),DetailBudgetWPs_Aleph,IF($J63 = "No Work Package", "", $J63),DetailBudgetCategory_Aleph,$I63),IF(Budget_period="Quarterly",SUMIFS(INDIRECT(L$9),DetailBudgetWPs_Aleph,IF($J63 = "No Work Package", "", $J63),DetailBudgetCategory_Aleph,$I63),IF(Budget_period="Annually",SUMIFS(INDIRECT(L$10),DetailBudgetWPs_Aleph,IF($J63 = "No Work Package", "", $J63),DetailBudgetCategory_Aleph,$I63),""))))) / L$6 * L$7, 0), 0)</f>
        <v>0</v>
      </c>
      <c r="M63" s="166">
        <f t="array" ref="M63">IFERROR(IF(ROW()-16&lt;NoRowsBudget, IF($J63="Profit Margin",SUM(M$16:M62)*ProfitMargin,IF($J63="VAT",SUM(M$16:M62)*VAT,IF(Budget_period="Monthly",SUMIFS(INDIRECT(M$8),DetailBudgetWPs_Aleph,IF($J63 = "No Work Package", "", $J63),DetailBudgetCategory_Aleph,$I63),IF(Budget_period="Quarterly",SUMIFS(INDIRECT(M$9),DetailBudgetWPs_Aleph,IF($J63 = "No Work Package", "", $J63),DetailBudgetCategory_Aleph,$I63),IF(Budget_period="Annually",SUMIFS(INDIRECT(M$10),DetailBudgetWPs_Aleph,IF($J63 = "No Work Package", "", $J63),DetailBudgetCategory_Aleph,$I63),""))))) / M$6 * M$7, 0), 0)</f>
        <v>0</v>
      </c>
      <c r="N63" s="166">
        <f t="array" ref="N63">IFERROR(IF(ROW()-16&lt;NoRowsBudget, IF($J63="Profit Margin",SUM(N$16:N62)*ProfitMargin,IF($J63="VAT",SUM(N$16:N62)*VAT,IF(Budget_period="Monthly",SUMIFS(INDIRECT(N$8),DetailBudgetWPs_Aleph,IF($J63 = "No Work Package", "", $J63),DetailBudgetCategory_Aleph,$I63),IF(Budget_period="Quarterly",SUMIFS(INDIRECT(N$9),DetailBudgetWPs_Aleph,IF($J63 = "No Work Package", "", $J63),DetailBudgetCategory_Aleph,$I63),IF(Budget_period="Annually",SUMIFS(INDIRECT(N$10),DetailBudgetWPs_Aleph,IF($J63 = "No Work Package", "", $J63),DetailBudgetCategory_Aleph,$I63),""))))) / N$6 * N$7, 0), 0)</f>
        <v>0</v>
      </c>
      <c r="O63" s="166">
        <f t="array" ref="O63">IFERROR(IF(ROW()-16&lt;NoRowsBudget, IF($J63="Profit Margin",SUM(O$16:O62)*ProfitMargin,IF($J63="VAT",SUM(O$16:O62)*VAT,IF(Budget_period="Monthly",SUMIFS(INDIRECT(O$8),DetailBudgetWPs_Aleph,IF($J63 = "No Work Package", "", $J63),DetailBudgetCategory_Aleph,$I63),IF(Budget_period="Quarterly",SUMIFS(INDIRECT(O$9),DetailBudgetWPs_Aleph,IF($J63 = "No Work Package", "", $J63),DetailBudgetCategory_Aleph,$I63),IF(Budget_period="Annually",SUMIFS(INDIRECT(O$10),DetailBudgetWPs_Aleph,IF($J63 = "No Work Package", "", $J63),DetailBudgetCategory_Aleph,$I63),""))))) / O$6 * O$7, 0), 0)</f>
        <v>0</v>
      </c>
      <c r="P63" s="166">
        <f t="array" ref="P63">IFERROR(IF(ROW()-16&lt;NoRowsBudget, IF($J63="Profit Margin",SUM(P$16:P62)*ProfitMargin,IF($J63="VAT",SUM(P$16:P62)*VAT,IF(Budget_period="Monthly",SUMIFS(INDIRECT(P$8),DetailBudgetWPs_Aleph,IF($J63 = "No Work Package", "", $J63),DetailBudgetCategory_Aleph,$I63),IF(Budget_period="Quarterly",SUMIFS(INDIRECT(P$9),DetailBudgetWPs_Aleph,IF($J63 = "No Work Package", "", $J63),DetailBudgetCategory_Aleph,$I63),IF(Budget_period="Annually",SUMIFS(INDIRECT(P$10),DetailBudgetWPs_Aleph,IF($J63 = "No Work Package", "", $J63),DetailBudgetCategory_Aleph,$I63),""))))) / P$6 * P$7, 0), 0)</f>
        <v>0</v>
      </c>
      <c r="Q63" s="166">
        <f t="array" ref="Q63">IFERROR(IF(ROW()-16&lt;NoRowsBudget, IF($J63="Profit Margin",SUM(Q$16:Q62)*ProfitMargin,IF($J63="VAT",SUM(Q$16:Q62)*VAT,IF(Budget_period="Monthly",SUMIFS(INDIRECT(Q$8),DetailBudgetWPs_Aleph,IF($J63 = "No Work Package", "", $J63),DetailBudgetCategory_Aleph,$I63),IF(Budget_period="Quarterly",SUMIFS(INDIRECT(Q$9),DetailBudgetWPs_Aleph,IF($J63 = "No Work Package", "", $J63),DetailBudgetCategory_Aleph,$I63),IF(Budget_period="Annually",SUMIFS(INDIRECT(Q$10),DetailBudgetWPs_Aleph,IF($J63 = "No Work Package", "", $J63),DetailBudgetCategory_Aleph,$I63),""))))) / Q$6 * Q$7, 0), 0)</f>
        <v>0</v>
      </c>
      <c r="R63" s="166">
        <f t="array" ref="R63">IFERROR(IF(ROW()-16&lt;NoRowsBudget, IF($J63="Profit Margin",SUM(R$16:R62)*ProfitMargin,IF($J63="VAT",SUM(R$16:R62)*VAT,IF(Budget_period="Monthly",SUMIFS(INDIRECT(R$8),DetailBudgetWPs_Aleph,IF($J63 = "No Work Package", "", $J63),DetailBudgetCategory_Aleph,$I63),IF(Budget_period="Quarterly",SUMIFS(INDIRECT(R$9),DetailBudgetWPs_Aleph,IF($J63 = "No Work Package", "", $J63),DetailBudgetCategory_Aleph,$I63),IF(Budget_period="Annually",SUMIFS(INDIRECT(R$10),DetailBudgetWPs_Aleph,IF($J63 = "No Work Package", "", $J63),DetailBudgetCategory_Aleph,$I63),""))))) / R$6 * R$7, 0), 0)</f>
        <v>0</v>
      </c>
      <c r="S63" s="166">
        <f t="array" ref="S63">IFERROR(IF(ROW()-16&lt;NoRowsBudget, IF($J63="Profit Margin",SUM(S$16:S62)*ProfitMargin,IF($J63="VAT",SUM(S$16:S62)*VAT,IF(Budget_period="Monthly",SUMIFS(INDIRECT(S$8),DetailBudgetWPs_Aleph,IF($J63 = "No Work Package", "", $J63),DetailBudgetCategory_Aleph,$I63),IF(Budget_period="Quarterly",SUMIFS(INDIRECT(S$9),DetailBudgetWPs_Aleph,IF($J63 = "No Work Package", "", $J63),DetailBudgetCategory_Aleph,$I63),IF(Budget_period="Annually",SUMIFS(INDIRECT(S$10),DetailBudgetWPs_Aleph,IF($J63 = "No Work Package", "", $J63),DetailBudgetCategory_Aleph,$I63),""))))) / S$6 * S$7, 0), 0)</f>
        <v>0</v>
      </c>
      <c r="T63" s="166">
        <f t="array" ref="T63">IFERROR(IF(ROW()-16&lt;NoRowsBudget, IF($J63="Profit Margin",SUM(T$16:T62)*ProfitMargin,IF($J63="VAT",SUM(T$16:T62)*VAT,IF(Budget_period="Monthly",SUMIFS(INDIRECT(T$8),DetailBudgetWPs_Aleph,IF($J63 = "No Work Package", "", $J63),DetailBudgetCategory_Aleph,$I63),IF(Budget_period="Quarterly",SUMIFS(INDIRECT(T$9),DetailBudgetWPs_Aleph,IF($J63 = "No Work Package", "", $J63),DetailBudgetCategory_Aleph,$I63),IF(Budget_period="Annually",SUMIFS(INDIRECT(T$10),DetailBudgetWPs_Aleph,IF($J63 = "No Work Package", "", $J63),DetailBudgetCategory_Aleph,$I63),""))))) / T$6 * T$7, 0), 0)</f>
        <v>0</v>
      </c>
      <c r="U63" s="166">
        <f t="array" ref="U63">IFERROR(IF(ROW()-16&lt;NoRowsBudget, IF($J63="Profit Margin",SUM(U$16:U62)*ProfitMargin,IF($J63="VAT",SUM(U$16:U62)*VAT,IF(Budget_period="Monthly",SUMIFS(INDIRECT(U$8),DetailBudgetWPs_Aleph,IF($J63 = "No Work Package", "", $J63),DetailBudgetCategory_Aleph,$I63),IF(Budget_period="Quarterly",SUMIFS(INDIRECT(U$9),DetailBudgetWPs_Aleph,IF($J63 = "No Work Package", "", $J63),DetailBudgetCategory_Aleph,$I63),IF(Budget_period="Annually",SUMIFS(INDIRECT(U$10),DetailBudgetWPs_Aleph,IF($J63 = "No Work Package", "", $J63),DetailBudgetCategory_Aleph,$I63),""))))) / U$6 * U$7, 0), 0)</f>
        <v>0</v>
      </c>
      <c r="V63" s="166">
        <f t="array" ref="V63">IFERROR(IF(ROW()-16&lt;NoRowsBudget, IF($J63="Profit Margin",SUM(V$16:V62)*ProfitMargin,IF($J63="VAT",SUM(V$16:V62)*VAT,IF(Budget_period="Monthly",SUMIFS(INDIRECT(V$8),DetailBudgetWPs_Aleph,IF($J63 = "No Work Package", "", $J63),DetailBudgetCategory_Aleph,$I63),IF(Budget_period="Quarterly",SUMIFS(INDIRECT(V$9),DetailBudgetWPs_Aleph,IF($J63 = "No Work Package", "", $J63),DetailBudgetCategory_Aleph,$I63),IF(Budget_period="Annually",SUMIFS(INDIRECT(V$10),DetailBudgetWPs_Aleph,IF($J63 = "No Work Package", "", $J63),DetailBudgetCategory_Aleph,$I63),""))))) / V$6 * V$7, 0), 0)</f>
        <v>0</v>
      </c>
      <c r="W63" s="166">
        <f t="array" ref="W63">IFERROR(IF(ROW()-16&lt;NoRowsBudget, IF($J63="Profit Margin",SUM(W$16:W62)*ProfitMargin,IF($J63="VAT",SUM(W$16:W62)*VAT,IF(Budget_period="Monthly",SUMIFS(INDIRECT(W$8),DetailBudgetWPs_Aleph,IF($J63 = "No Work Package", "", $J63),DetailBudgetCategory_Aleph,$I63),IF(Budget_period="Quarterly",SUMIFS(INDIRECT(W$9),DetailBudgetWPs_Aleph,IF($J63 = "No Work Package", "", $J63),DetailBudgetCategory_Aleph,$I63),IF(Budget_period="Annually",SUMIFS(INDIRECT(W$10),DetailBudgetWPs_Aleph,IF($J63 = "No Work Package", "", $J63),DetailBudgetCategory_Aleph,$I63),""))))) / W$6 * W$7, 0), 0)</f>
        <v>0</v>
      </c>
      <c r="X63" s="166">
        <f t="array" ref="X63">IFERROR(IF(ROW()-16&lt;NoRowsBudget, IF($J63="Profit Margin",SUM(X$16:X62)*ProfitMargin,IF($J63="VAT",SUM(X$16:X62)*VAT,IF(Budget_period="Monthly",SUMIFS(INDIRECT(X$8),DetailBudgetWPs_Aleph,IF($J63 = "No Work Package", "", $J63),DetailBudgetCategory_Aleph,$I63),IF(Budget_period="Quarterly",SUMIFS(INDIRECT(X$9),DetailBudgetWPs_Aleph,IF($J63 = "No Work Package", "", $J63),DetailBudgetCategory_Aleph,$I63),IF(Budget_period="Annually",SUMIFS(INDIRECT(X$10),DetailBudgetWPs_Aleph,IF($J63 = "No Work Package", "", $J63),DetailBudgetCategory_Aleph,$I63),""))))) / X$6 * X$7, 0), 0)</f>
        <v>0</v>
      </c>
      <c r="Y63" s="166">
        <f t="array" ref="Y63">IFERROR(IF(ROW()-16&lt;NoRowsBudget, IF($J63="Profit Margin",SUM(Y$16:Y62)*ProfitMargin,IF($J63="VAT",SUM(Y$16:Y62)*VAT,IF(Budget_period="Monthly",SUMIFS(INDIRECT(Y$8),DetailBudgetWPs_Aleph,IF($J63 = "No Work Package", "", $J63),DetailBudgetCategory_Aleph,$I63),IF(Budget_period="Quarterly",SUMIFS(INDIRECT(Y$9),DetailBudgetWPs_Aleph,IF($J63 = "No Work Package", "", $J63),DetailBudgetCategory_Aleph,$I63),IF(Budget_period="Annually",SUMIFS(INDIRECT(Y$10),DetailBudgetWPs_Aleph,IF($J63 = "No Work Package", "", $J63),DetailBudgetCategory_Aleph,$I63),""))))) / Y$6 * Y$7, 0), 0)</f>
        <v>0</v>
      </c>
      <c r="Z63" s="166">
        <f t="array" ref="Z63">IFERROR(IF(ROW()-16&lt;NoRowsBudget, IF($J63="Profit Margin",SUM(Z$16:Z62)*ProfitMargin,IF($J63="VAT",SUM(Z$16:Z62)*VAT,IF(Budget_period="Monthly",SUMIFS(INDIRECT(Z$8),DetailBudgetWPs_Aleph,IF($J63 = "No Work Package", "", $J63),DetailBudgetCategory_Aleph,$I63),IF(Budget_period="Quarterly",SUMIFS(INDIRECT(Z$9),DetailBudgetWPs_Aleph,IF($J63 = "No Work Package", "", $J63),DetailBudgetCategory_Aleph,$I63),IF(Budget_period="Annually",SUMIFS(INDIRECT(Z$10),DetailBudgetWPs_Aleph,IF($J63 = "No Work Package", "", $J63),DetailBudgetCategory_Aleph,$I63),""))))) / Z$6 * Z$7, 0), 0)</f>
        <v>0</v>
      </c>
      <c r="AA63" s="166">
        <f t="array" ref="AA63">IFERROR(IF(ROW()-16&lt;NoRowsBudget, IF($J63="Profit Margin",SUM(AA$16:AA62)*ProfitMargin,IF($J63="VAT",SUM(AA$16:AA62)*VAT,IF(Budget_period="Monthly",SUMIFS(INDIRECT(AA$8),DetailBudgetWPs_Aleph,IF($J63 = "No Work Package", "", $J63),DetailBudgetCategory_Aleph,$I63),IF(Budget_period="Quarterly",SUMIFS(INDIRECT(AA$9),DetailBudgetWPs_Aleph,IF($J63 = "No Work Package", "", $J63),DetailBudgetCategory_Aleph,$I63),IF(Budget_period="Annually",SUMIFS(INDIRECT(AA$10),DetailBudgetWPs_Aleph,IF($J63 = "No Work Package", "", $J63),DetailBudgetCategory_Aleph,$I63),""))))) / AA$6 * AA$7, 0), 0)</f>
        <v>0</v>
      </c>
      <c r="AB63" s="166">
        <f t="array" ref="AB63">IFERROR(IF(ROW()-16&lt;NoRowsBudget, IF($J63="Profit Margin",SUM(AB$16:AB62)*ProfitMargin,IF($J63="VAT",SUM(AB$16:AB62)*VAT,IF(Budget_period="Monthly",SUMIFS(INDIRECT(AB$8),DetailBudgetWPs_Aleph,IF($J63 = "No Work Package", "", $J63),DetailBudgetCategory_Aleph,$I63),IF(Budget_period="Quarterly",SUMIFS(INDIRECT(AB$9),DetailBudgetWPs_Aleph,IF($J63 = "No Work Package", "", $J63),DetailBudgetCategory_Aleph,$I63),IF(Budget_period="Annually",SUMIFS(INDIRECT(AB$10),DetailBudgetWPs_Aleph,IF($J63 = "No Work Package", "", $J63),DetailBudgetCategory_Aleph,$I63),""))))) / AB$6 * AB$7, 0), 0)</f>
        <v>0</v>
      </c>
      <c r="AC63" s="166">
        <f t="array" ref="AC63">IFERROR(IF(ROW()-16&lt;NoRowsBudget, IF($J63="Profit Margin",SUM(AC$16:AC62)*ProfitMargin,IF($J63="VAT",SUM(AC$16:AC62)*VAT,IF(Budget_period="Monthly",SUMIFS(INDIRECT(AC$8),DetailBudgetWPs_Aleph,IF($J63 = "No Work Package", "", $J63),DetailBudgetCategory_Aleph,$I63),IF(Budget_period="Quarterly",SUMIFS(INDIRECT(AC$9),DetailBudgetWPs_Aleph,IF($J63 = "No Work Package", "", $J63),DetailBudgetCategory_Aleph,$I63),IF(Budget_period="Annually",SUMIFS(INDIRECT(AC$10),DetailBudgetWPs_Aleph,IF($J63 = "No Work Package", "", $J63),DetailBudgetCategory_Aleph,$I63),""))))) / AC$6 * AC$7, 0), 0)</f>
        <v>0</v>
      </c>
      <c r="AD63" s="166">
        <f t="array" ref="AD63">IFERROR(IF(ROW()-16&lt;NoRowsBudget, IF($J63="Profit Margin",SUM(AD$16:AD62)*ProfitMargin,IF($J63="VAT",SUM(AD$16:AD62)*VAT,IF(Budget_period="Monthly",SUMIFS(INDIRECT(AD$8),DetailBudgetWPs_Aleph,IF($J63 = "No Work Package", "", $J63),DetailBudgetCategory_Aleph,$I63),IF(Budget_period="Quarterly",SUMIFS(INDIRECT(AD$9),DetailBudgetWPs_Aleph,IF($J63 = "No Work Package", "", $J63),DetailBudgetCategory_Aleph,$I63),IF(Budget_period="Annually",SUMIFS(INDIRECT(AD$10),DetailBudgetWPs_Aleph,IF($J63 = "No Work Package", "", $J63),DetailBudgetCategory_Aleph,$I63),""))))) / AD$6 * AD$7, 0), 0)</f>
        <v>0</v>
      </c>
      <c r="AE63" s="166">
        <f t="array" ref="AE63">IFERROR(IF(ROW()-16&lt;NoRowsBudget, IF($J63="Profit Margin",SUM(AE$16:AE62)*ProfitMargin,IF($J63="VAT",SUM(AE$16:AE62)*VAT,IF(Budget_period="Monthly",SUMIFS(INDIRECT(AE$8),DetailBudgetWPs_Aleph,IF($J63 = "No Work Package", "", $J63),DetailBudgetCategory_Aleph,$I63),IF(Budget_period="Quarterly",SUMIFS(INDIRECT(AE$9),DetailBudgetWPs_Aleph,IF($J63 = "No Work Package", "", $J63),DetailBudgetCategory_Aleph,$I63),IF(Budget_period="Annually",SUMIFS(INDIRECT(AE$10),DetailBudgetWPs_Aleph,IF($J63 = "No Work Package", "", $J63),DetailBudgetCategory_Aleph,$I63),""))))) / AE$6 * AE$7, 0), 0)</f>
        <v>0</v>
      </c>
      <c r="AF63" s="166">
        <f t="array" ref="AF63">IFERROR(IF(ROW()-16&lt;NoRowsBudget, IF($J63="Profit Margin",SUM(AF$16:AF62)*ProfitMargin,IF($J63="VAT",SUM(AF$16:AF62)*VAT,IF(Budget_period="Monthly",SUMIFS(INDIRECT(AF$8),DetailBudgetWPs_Aleph,IF($J63 = "No Work Package", "", $J63),DetailBudgetCategory_Aleph,$I63),IF(Budget_period="Quarterly",SUMIFS(INDIRECT(AF$9),DetailBudgetWPs_Aleph,IF($J63 = "No Work Package", "", $J63),DetailBudgetCategory_Aleph,$I63),IF(Budget_period="Annually",SUMIFS(INDIRECT(AF$10),DetailBudgetWPs_Aleph,IF($J63 = "No Work Package", "", $J63),DetailBudgetCategory_Aleph,$I63),""))))) / AF$6 * AF$7, 0), 0)</f>
        <v>0</v>
      </c>
      <c r="AG63" s="166">
        <f t="array" ref="AG63">IFERROR(IF(ROW()-16&lt;NoRowsBudget, IF($J63="Profit Margin",SUM(AG$16:AG62)*ProfitMargin,IF($J63="VAT",SUM(AG$16:AG62)*VAT,IF(Budget_period="Monthly",SUMIFS(INDIRECT(AG$8),DetailBudgetWPs_Aleph,IF($J63 = "No Work Package", "", $J63),DetailBudgetCategory_Aleph,$I63),IF(Budget_period="Quarterly",SUMIFS(INDIRECT(AG$9),DetailBudgetWPs_Aleph,IF($J63 = "No Work Package", "", $J63),DetailBudgetCategory_Aleph,$I63),IF(Budget_period="Annually",SUMIFS(INDIRECT(AG$10),DetailBudgetWPs_Aleph,IF($J63 = "No Work Package", "", $J63),DetailBudgetCategory_Aleph,$I63),""))))) / AG$6 * AG$7, 0), 0)</f>
        <v>0</v>
      </c>
      <c r="AH63" s="166">
        <f t="array" ref="AH63">IFERROR(IF(ROW()-16&lt;NoRowsBudget, IF($J63="Profit Margin",SUM(AH$16:AH62)*ProfitMargin,IF($J63="VAT",SUM(AH$16:AH62)*VAT,IF(Budget_period="Monthly",SUMIFS(INDIRECT(AH$8),DetailBudgetWPs_Aleph,IF($J63 = "No Work Package", "", $J63),DetailBudgetCategory_Aleph,$I63),IF(Budget_period="Quarterly",SUMIFS(INDIRECT(AH$9),DetailBudgetWPs_Aleph,IF($J63 = "No Work Package", "", $J63),DetailBudgetCategory_Aleph,$I63),IF(Budget_period="Annually",SUMIFS(INDIRECT(AH$10),DetailBudgetWPs_Aleph,IF($J63 = "No Work Package", "", $J63),DetailBudgetCategory_Aleph,$I63),""))))) / AH$6 * AH$7, 0), 0)</f>
        <v>0</v>
      </c>
      <c r="AI63" s="166">
        <f t="array" ref="AI63">IFERROR(IF(ROW()-16&lt;NoRowsBudget, IF($J63="Profit Margin",SUM(AI$16:AI62)*ProfitMargin,IF($J63="VAT",SUM(AI$16:AI62)*VAT,IF(Budget_period="Monthly",SUMIFS(INDIRECT(AI$8),DetailBudgetWPs_Aleph,IF($J63 = "No Work Package", "", $J63),DetailBudgetCategory_Aleph,$I63),IF(Budget_period="Quarterly",SUMIFS(INDIRECT(AI$9),DetailBudgetWPs_Aleph,IF($J63 = "No Work Package", "", $J63),DetailBudgetCategory_Aleph,$I63),IF(Budget_period="Annually",SUMIFS(INDIRECT(AI$10),DetailBudgetWPs_Aleph,IF($J63 = "No Work Package", "", $J63),DetailBudgetCategory_Aleph,$I63),""))))) / AI$6 * AI$7, 0), 0)</f>
        <v>0</v>
      </c>
      <c r="AJ63" s="166">
        <f t="array" ref="AJ63">IFERROR(IF(ROW()-16&lt;NoRowsBudget, IF($J63="Profit Margin",SUM(AJ$16:AJ62)*ProfitMargin,IF($J63="VAT",SUM(AJ$16:AJ62)*VAT,IF(Budget_period="Monthly",SUMIFS(INDIRECT(AJ$8),DetailBudgetWPs_Aleph,IF($J63 = "No Work Package", "", $J63),DetailBudgetCategory_Aleph,$I63),IF(Budget_period="Quarterly",SUMIFS(INDIRECT(AJ$9),DetailBudgetWPs_Aleph,IF($J63 = "No Work Package", "", $J63),DetailBudgetCategory_Aleph,$I63),IF(Budget_period="Annually",SUMIFS(INDIRECT(AJ$10),DetailBudgetWPs_Aleph,IF($J63 = "No Work Package", "", $J63),DetailBudgetCategory_Aleph,$I63),""))))) / AJ$6 * AJ$7, 0), 0)</f>
        <v>0</v>
      </c>
      <c r="AK63" s="166">
        <f t="array" ref="AK63">IFERROR(IF(ROW()-16&lt;NoRowsBudget, IF($J63="Profit Margin",SUM(AK$16:AK62)*ProfitMargin,IF($J63="VAT",SUM(AK$16:AK62)*VAT,IF(Budget_period="Monthly",SUMIFS(INDIRECT(AK$8),DetailBudgetWPs_Aleph,IF($J63 = "No Work Package", "", $J63),DetailBudgetCategory_Aleph,$I63),IF(Budget_period="Quarterly",SUMIFS(INDIRECT(AK$9),DetailBudgetWPs_Aleph,IF($J63 = "No Work Package", "", $J63),DetailBudgetCategory_Aleph,$I63),IF(Budget_period="Annually",SUMIFS(INDIRECT(AK$10),DetailBudgetWPs_Aleph,IF($J63 = "No Work Package", "", $J63),DetailBudgetCategory_Aleph,$I63),""))))) / AK$6 * AK$7, 0), 0)</f>
        <v>0</v>
      </c>
      <c r="AL63" s="166">
        <f t="array" ref="AL63">IFERROR(IF(ROW()-16&lt;NoRowsBudget, IF($J63="Profit Margin",SUM(AL$16:AL62)*ProfitMargin,IF($J63="VAT",SUM(AL$16:AL62)*VAT,IF(Budget_period="Monthly",SUMIFS(INDIRECT(AL$8),DetailBudgetWPs_Aleph,IF($J63 = "No Work Package", "", $J63),DetailBudgetCategory_Aleph,$I63),IF(Budget_period="Quarterly",SUMIFS(INDIRECT(AL$9),DetailBudgetWPs_Aleph,IF($J63 = "No Work Package", "", $J63),DetailBudgetCategory_Aleph,$I63),IF(Budget_period="Annually",SUMIFS(INDIRECT(AL$10),DetailBudgetWPs_Aleph,IF($J63 = "No Work Package", "", $J63),DetailBudgetCategory_Aleph,$I63),""))))) / AL$6 * AL$7, 0), 0)</f>
        <v>0</v>
      </c>
      <c r="AM63" s="166">
        <f t="array" ref="AM63">IFERROR(IF(ROW()-16&lt;NoRowsBudget, IF($J63="Profit Margin",SUM(AM$16:AM62)*ProfitMargin,IF($J63="VAT",SUM(AM$16:AM62)*VAT,IF(Budget_period="Monthly",SUMIFS(INDIRECT(AM$8),DetailBudgetWPs_Aleph,IF($J63 = "No Work Package", "", $J63),DetailBudgetCategory_Aleph,$I63),IF(Budget_period="Quarterly",SUMIFS(INDIRECT(AM$9),DetailBudgetWPs_Aleph,IF($J63 = "No Work Package", "", $J63),DetailBudgetCategory_Aleph,$I63),IF(Budget_period="Annually",SUMIFS(INDIRECT(AM$10),DetailBudgetWPs_Aleph,IF($J63 = "No Work Package", "", $J63),DetailBudgetCategory_Aleph,$I63),""))))) / AM$6 * AM$7, 0), 0)</f>
        <v>0</v>
      </c>
      <c r="AN63" s="166">
        <f t="array" ref="AN63">IFERROR(IF(ROW()-16&lt;NoRowsBudget, IF($J63="Profit Margin",SUM(AN$16:AN62)*ProfitMargin,IF($J63="VAT",SUM(AN$16:AN62)*VAT,IF(Budget_period="Monthly",SUMIFS(INDIRECT(AN$8),DetailBudgetWPs_Aleph,IF($J63 = "No Work Package", "", $J63),DetailBudgetCategory_Aleph,$I63),IF(Budget_period="Quarterly",SUMIFS(INDIRECT(AN$9),DetailBudgetWPs_Aleph,IF($J63 = "No Work Package", "", $J63),DetailBudgetCategory_Aleph,$I63),IF(Budget_period="Annually",SUMIFS(INDIRECT(AN$10),DetailBudgetWPs_Aleph,IF($J63 = "No Work Package", "", $J63),DetailBudgetCategory_Aleph,$I63),""))))) / AN$6 * AN$7, 0), 0)</f>
        <v>0</v>
      </c>
      <c r="AO63" s="166">
        <f t="array" ref="AO63">IFERROR(IF(ROW()-16&lt;NoRowsBudget, IF($J63="Profit Margin",SUM(AO$16:AO62)*ProfitMargin,IF($J63="VAT",SUM(AO$16:AO62)*VAT,IF(Budget_period="Monthly",SUMIFS(INDIRECT(AO$8),DetailBudgetWPs_Aleph,IF($J63 = "No Work Package", "", $J63),DetailBudgetCategory_Aleph,$I63),IF(Budget_period="Quarterly",SUMIFS(INDIRECT(AO$9),DetailBudgetWPs_Aleph,IF($J63 = "No Work Package", "", $J63),DetailBudgetCategory_Aleph,$I63),IF(Budget_period="Annually",SUMIFS(INDIRECT(AO$10),DetailBudgetWPs_Aleph,IF($J63 = "No Work Package", "", $J63),DetailBudgetCategory_Aleph,$I63),""))))) / AO$6 * AO$7, 0), 0)</f>
        <v>0</v>
      </c>
      <c r="AP63" s="166">
        <f t="array" ref="AP63">IFERROR(IF(ROW()-16&lt;NoRowsBudget, IF($J63="Profit Margin",SUM(AP$16:AP62)*ProfitMargin,IF($J63="VAT",SUM(AP$16:AP62)*VAT,IF(Budget_period="Monthly",SUMIFS(INDIRECT(AP$8),DetailBudgetWPs_Aleph,IF($J63 = "No Work Package", "", $J63),DetailBudgetCategory_Aleph,$I63),IF(Budget_period="Quarterly",SUMIFS(INDIRECT(AP$9),DetailBudgetWPs_Aleph,IF($J63 = "No Work Package", "", $J63),DetailBudgetCategory_Aleph,$I63),IF(Budget_period="Annually",SUMIFS(INDIRECT(AP$10),DetailBudgetWPs_Aleph,IF($J63 = "No Work Package", "", $J63),DetailBudgetCategory_Aleph,$I63),""))))) / AP$6 * AP$7, 0), 0)</f>
        <v>0</v>
      </c>
      <c r="AQ63" s="166">
        <f t="array" ref="AQ63">IFERROR(IF(ROW()-16&lt;NoRowsBudget, IF($J63="Profit Margin",SUM(AQ$16:AQ62)*ProfitMargin,IF($J63="VAT",SUM(AQ$16:AQ62)*VAT,IF(Budget_period="Monthly",SUMIFS(INDIRECT(AQ$8),DetailBudgetWPs_Aleph,IF($J63 = "No Work Package", "", $J63),DetailBudgetCategory_Aleph,$I63),IF(Budget_period="Quarterly",SUMIFS(INDIRECT(AQ$9),DetailBudgetWPs_Aleph,IF($J63 = "No Work Package", "", $J63),DetailBudgetCategory_Aleph,$I63),IF(Budget_period="Annually",SUMIFS(INDIRECT(AQ$10),DetailBudgetWPs_Aleph,IF($J63 = "No Work Package", "", $J63),DetailBudgetCategory_Aleph,$I63),""))))) / AQ$6 * AQ$7, 0), 0)</f>
        <v>0</v>
      </c>
      <c r="AR63" s="166">
        <f t="array" ref="AR63">IFERROR(IF(ROW()-16&lt;NoRowsBudget, IF($J63="Profit Margin",SUM(AR$16:AR62)*ProfitMargin,IF($J63="VAT",SUM(AR$16:AR62)*VAT,IF(Budget_period="Monthly",SUMIFS(INDIRECT(AR$8),DetailBudgetWPs_Aleph,IF($J63 = "No Work Package", "", $J63),DetailBudgetCategory_Aleph,$I63),IF(Budget_period="Quarterly",SUMIFS(INDIRECT(AR$9),DetailBudgetWPs_Aleph,IF($J63 = "No Work Package", "", $J63),DetailBudgetCategory_Aleph,$I63),IF(Budget_period="Annually",SUMIFS(INDIRECT(AR$10),DetailBudgetWPs_Aleph,IF($J63 = "No Work Package", "", $J63),DetailBudgetCategory_Aleph,$I63),""))))) / AR$6 * AR$7, 0), 0)</f>
        <v>0</v>
      </c>
      <c r="AS63" s="166">
        <f t="array" ref="AS63">IFERROR(IF(ROW()-16&lt;NoRowsBudget, IF($J63="Profit Margin",SUM(AS$16:AS62)*ProfitMargin,IF($J63="VAT",SUM(AS$16:AS62)*VAT,IF(Budget_period="Monthly",SUMIFS(INDIRECT(AS$8),DetailBudgetWPs_Aleph,IF($J63 = "No Work Package", "", $J63),DetailBudgetCategory_Aleph,$I63),IF(Budget_period="Quarterly",SUMIFS(INDIRECT(AS$9),DetailBudgetWPs_Aleph,IF($J63 = "No Work Package", "", $J63),DetailBudgetCategory_Aleph,$I63),IF(Budget_period="Annually",SUMIFS(INDIRECT(AS$10),DetailBudgetWPs_Aleph,IF($J63 = "No Work Package", "", $J63),DetailBudgetCategory_Aleph,$I63),""))))) / AS$6 * AS$7, 0), 0)</f>
        <v>0</v>
      </c>
      <c r="AT63" s="166">
        <f t="array" ref="AT63">IFERROR(IF(ROW()-16&lt;NoRowsBudget, IF($J63="Profit Margin",SUM(AT$16:AT62)*ProfitMargin,IF($J63="VAT",SUM(AT$16:AT62)*VAT,IF(Budget_period="Monthly",SUMIFS(INDIRECT(AT$8),DetailBudgetWPs_Aleph,IF($J63 = "No Work Package", "", $J63),DetailBudgetCategory_Aleph,$I63),IF(Budget_period="Quarterly",SUMIFS(INDIRECT(AT$9),DetailBudgetWPs_Aleph,IF($J63 = "No Work Package", "", $J63),DetailBudgetCategory_Aleph,$I63),IF(Budget_period="Annually",SUMIFS(INDIRECT(AT$10),DetailBudgetWPs_Aleph,IF($J63 = "No Work Package", "", $J63),DetailBudgetCategory_Aleph,$I63),""))))) / AT$6 * AT$7, 0), 0)</f>
        <v>0</v>
      </c>
      <c r="AU63" s="166">
        <f t="array" ref="AU63">IFERROR(IF(ROW()-16&lt;NoRowsBudget, IF($J63="Profit Margin",SUM(AU$16:AU62)*ProfitMargin,IF($J63="VAT",SUM(AU$16:AU62)*VAT,IF(Budget_period="Monthly",SUMIFS(INDIRECT(AU$8),DetailBudgetWPs_Aleph,IF($J63 = "No Work Package", "", $J63),DetailBudgetCategory_Aleph,$I63),IF(Budget_period="Quarterly",SUMIFS(INDIRECT(AU$9),DetailBudgetWPs_Aleph,IF($J63 = "No Work Package", "", $J63),DetailBudgetCategory_Aleph,$I63),IF(Budget_period="Annually",SUMIFS(INDIRECT(AU$10),DetailBudgetWPs_Aleph,IF($J63 = "No Work Package", "", $J63),DetailBudgetCategory_Aleph,$I63),""))))) / AU$6 * AU$7, 0), 0)</f>
        <v>0</v>
      </c>
      <c r="AV63" s="166">
        <f t="array" ref="AV63">IFERROR(IF(ROW()-16&lt;NoRowsBudget, IF($J63="Profit Margin",SUM(AV$16:AV62)*ProfitMargin,IF($J63="VAT",SUM(AV$16:AV62)*VAT,IF(Budget_period="Monthly",SUMIFS(INDIRECT(AV$8),DetailBudgetWPs_Aleph,IF($J63 = "No Work Package", "", $J63),DetailBudgetCategory_Aleph,$I63),IF(Budget_period="Quarterly",SUMIFS(INDIRECT(AV$9),DetailBudgetWPs_Aleph,IF($J63 = "No Work Package", "", $J63),DetailBudgetCategory_Aleph,$I63),IF(Budget_period="Annually",SUMIFS(INDIRECT(AV$10),DetailBudgetWPs_Aleph,IF($J63 = "No Work Package", "", $J63),DetailBudgetCategory_Aleph,$I63),""))))) / AV$6 * AV$7, 0), 0)</f>
        <v>0</v>
      </c>
      <c r="AW63" s="166">
        <f t="array" ref="AW63">IFERROR(IF(ROW()-16&lt;NoRowsBudget, IF($J63="Profit Margin",SUM(AW$16:AW62)*ProfitMargin,IF($J63="VAT",SUM(AW$16:AW62)*VAT,IF(Budget_period="Monthly",SUMIFS(INDIRECT(AW$8),DetailBudgetWPs_Aleph,IF($J63 = "No Work Package", "", $J63),DetailBudgetCategory_Aleph,$I63),IF(Budget_period="Quarterly",SUMIFS(INDIRECT(AW$9),DetailBudgetWPs_Aleph,IF($J63 = "No Work Package", "", $J63),DetailBudgetCategory_Aleph,$I63),IF(Budget_period="Annually",SUMIFS(INDIRECT(AW$10),DetailBudgetWPs_Aleph,IF($J63 = "No Work Package", "", $J63),DetailBudgetCategory_Aleph,$I63),""))))) / AW$6 * AW$7, 0), 0)</f>
        <v>0</v>
      </c>
      <c r="AX63" s="166">
        <f t="array" ref="AX63">IFERROR(IF(ROW()-16&lt;NoRowsBudget, IF($J63="Profit Margin",SUM(AX$16:AX62)*ProfitMargin,IF($J63="VAT",SUM(AX$16:AX62)*VAT,IF(Budget_period="Monthly",SUMIFS(INDIRECT(AX$8),DetailBudgetWPs_Aleph,IF($J63 = "No Work Package", "", $J63),DetailBudgetCategory_Aleph,$I63),IF(Budget_period="Quarterly",SUMIFS(INDIRECT(AX$9),DetailBudgetWPs_Aleph,IF($J63 = "No Work Package", "", $J63),DetailBudgetCategory_Aleph,$I63),IF(Budget_period="Annually",SUMIFS(INDIRECT(AX$10),DetailBudgetWPs_Aleph,IF($J63 = "No Work Package", "", $J63),DetailBudgetCategory_Aleph,$I63),""))))) / AX$6 * AX$7, 0), 0)</f>
        <v>0</v>
      </c>
      <c r="AY63" s="166">
        <f t="array" ref="AY63">IFERROR(IF(ROW()-16&lt;NoRowsBudget, IF($J63="Profit Margin",SUM(AY$16:AY62)*ProfitMargin,IF($J63="VAT",SUM(AY$16:AY62)*VAT,IF(Budget_period="Monthly",SUMIFS(INDIRECT(AY$8),DetailBudgetWPs_Aleph,IF($J63 = "No Work Package", "", $J63),DetailBudgetCategory_Aleph,$I63),IF(Budget_period="Quarterly",SUMIFS(INDIRECT(AY$9),DetailBudgetWPs_Aleph,IF($J63 = "No Work Package", "", $J63),DetailBudgetCategory_Aleph,$I63),IF(Budget_period="Annually",SUMIFS(INDIRECT(AY$10),DetailBudgetWPs_Aleph,IF($J63 = "No Work Package", "", $J63),DetailBudgetCategory_Aleph,$I63),""))))) / AY$6 * AY$7, 0), 0)</f>
        <v>0</v>
      </c>
      <c r="AZ63" s="166">
        <f t="array" ref="AZ63">IFERROR(IF(ROW()-16&lt;NoRowsBudget, IF($J63="Profit Margin",SUM(AZ$16:AZ62)*ProfitMargin,IF($J63="VAT",SUM(AZ$16:AZ62)*VAT,IF(Budget_period="Monthly",SUMIFS(INDIRECT(AZ$8),DetailBudgetWPs_Aleph,IF($J63 = "No Work Package", "", $J63),DetailBudgetCategory_Aleph,$I63),IF(Budget_period="Quarterly",SUMIFS(INDIRECT(AZ$9),DetailBudgetWPs_Aleph,IF($J63 = "No Work Package", "", $J63),DetailBudgetCategory_Aleph,$I63),IF(Budget_period="Annually",SUMIFS(INDIRECT(AZ$10),DetailBudgetWPs_Aleph,IF($J63 = "No Work Package", "", $J63),DetailBudgetCategory_Aleph,$I63),""))))) / AZ$6 * AZ$7, 0), 0)</f>
        <v>0</v>
      </c>
      <c r="BA63" s="166">
        <f t="array" ref="BA63">IFERROR(IF(ROW()-16&lt;NoRowsBudget, IF($J63="Profit Margin",SUM(BA$16:BA62)*ProfitMargin,IF($J63="VAT",SUM(BA$16:BA62)*VAT,IF(Budget_period="Monthly",SUMIFS(INDIRECT(BA$8),DetailBudgetWPs_Aleph,IF($J63 = "No Work Package", "", $J63),DetailBudgetCategory_Aleph,$I63),IF(Budget_period="Quarterly",SUMIFS(INDIRECT(BA$9),DetailBudgetWPs_Aleph,IF($J63 = "No Work Package", "", $J63),DetailBudgetCategory_Aleph,$I63),IF(Budget_period="Annually",SUMIFS(INDIRECT(BA$10),DetailBudgetWPs_Aleph,IF($J63 = "No Work Package", "", $J63),DetailBudgetCategory_Aleph,$I63),""))))) / BA$6 * BA$7, 0), 0)</f>
        <v>0</v>
      </c>
      <c r="BB63" s="166">
        <f t="array" ref="BB63">IFERROR(IF(ROW()-16&lt;NoRowsBudget, IF($J63="Profit Margin",SUM(BB$16:BB62)*ProfitMargin,IF($J63="VAT",SUM(BB$16:BB62)*VAT,IF(Budget_period="Monthly",SUMIFS(INDIRECT(BB$8),DetailBudgetWPs_Aleph,IF($J63 = "No Work Package", "", $J63),DetailBudgetCategory_Aleph,$I63),IF(Budget_period="Quarterly",SUMIFS(INDIRECT(BB$9),DetailBudgetWPs_Aleph,IF($J63 = "No Work Package", "", $J63),DetailBudgetCategory_Aleph,$I63),IF(Budget_period="Annually",SUMIFS(INDIRECT(BB$10),DetailBudgetWPs_Aleph,IF($J63 = "No Work Package", "", $J63),DetailBudgetCategory_Aleph,$I63),""))))) / BB$6 * BB$7, 0), 0)</f>
        <v>0</v>
      </c>
      <c r="BC63" s="166">
        <f t="array" ref="BC63">IFERROR(IF(ROW()-16&lt;NoRowsBudget, IF($J63="Profit Margin",SUM(BC$16:BC62)*ProfitMargin,IF($J63="VAT",SUM(BC$16:BC62)*VAT,IF(Budget_period="Monthly",SUMIFS(INDIRECT(BC$8),DetailBudgetWPs_Aleph,IF($J63 = "No Work Package", "", $J63),DetailBudgetCategory_Aleph,$I63),IF(Budget_period="Quarterly",SUMIFS(INDIRECT(BC$9),DetailBudgetWPs_Aleph,IF($J63 = "No Work Package", "", $J63),DetailBudgetCategory_Aleph,$I63),IF(Budget_period="Annually",SUMIFS(INDIRECT(BC$10),DetailBudgetWPs_Aleph,IF($J63 = "No Work Package", "", $J63),DetailBudgetCategory_Aleph,$I63),""))))) / BC$6 * BC$7, 0), 0)</f>
        <v>0</v>
      </c>
      <c r="BD63" s="166">
        <f t="array" ref="BD63">IFERROR(IF(ROW()-16&lt;NoRowsBudget, IF($J63="Profit Margin",SUM(BD$16:BD62)*ProfitMargin,IF($J63="VAT",SUM(BD$16:BD62)*VAT,IF(Budget_period="Monthly",SUMIFS(INDIRECT(BD$8),DetailBudgetWPs_Aleph,IF($J63 = "No Work Package", "", $J63),DetailBudgetCategory_Aleph,$I63),IF(Budget_period="Quarterly",SUMIFS(INDIRECT(BD$9),DetailBudgetWPs_Aleph,IF($J63 = "No Work Package", "", $J63),DetailBudgetCategory_Aleph,$I63),IF(Budget_period="Annually",SUMIFS(INDIRECT(BD$10),DetailBudgetWPs_Aleph,IF($J63 = "No Work Package", "", $J63),DetailBudgetCategory_Aleph,$I63),""))))) / BD$6 * BD$7, 0), 0)</f>
        <v>0</v>
      </c>
      <c r="BE63" s="166">
        <f t="array" ref="BE63">IFERROR(IF(ROW()-16&lt;NoRowsBudget, IF($J63="Profit Margin",SUM(BE$16:BE62)*ProfitMargin,IF($J63="VAT",SUM(BE$16:BE62)*VAT,IF(Budget_period="Monthly",SUMIFS(INDIRECT(BE$8),DetailBudgetWPs_Aleph,IF($J63 = "No Work Package", "", $J63),DetailBudgetCategory_Aleph,$I63),IF(Budget_period="Quarterly",SUMIFS(INDIRECT(BE$9),DetailBudgetWPs_Aleph,IF($J63 = "No Work Package", "", $J63),DetailBudgetCategory_Aleph,$I63),IF(Budget_period="Annually",SUMIFS(INDIRECT(BE$10),DetailBudgetWPs_Aleph,IF($J63 = "No Work Package", "", $J63),DetailBudgetCategory_Aleph,$I63),""))))) / BE$6 * BE$7, 0), 0)</f>
        <v>0</v>
      </c>
      <c r="BF63" s="166">
        <f t="array" ref="BF63">IFERROR(IF(ROW()-16&lt;NoRowsBudget, IF($J63="Profit Margin",SUM(BF$16:BF62)*ProfitMargin,IF($J63="VAT",SUM(BF$16:BF62)*VAT,IF(Budget_period="Monthly",SUMIFS(INDIRECT(BF$8),DetailBudgetWPs_Aleph,IF($J63 = "No Work Package", "", $J63),DetailBudgetCategory_Aleph,$I63),IF(Budget_period="Quarterly",SUMIFS(INDIRECT(BF$9),DetailBudgetWPs_Aleph,IF($J63 = "No Work Package", "", $J63),DetailBudgetCategory_Aleph,$I63),IF(Budget_period="Annually",SUMIFS(INDIRECT(BF$10),DetailBudgetWPs_Aleph,IF($J63 = "No Work Package", "", $J63),DetailBudgetCategory_Aleph,$I63),""))))) / BF$6 * BF$7, 0), 0)</f>
        <v>0</v>
      </c>
      <c r="BG63" s="166">
        <f t="array" ref="BG63">IFERROR(IF(ROW()-16&lt;NoRowsBudget, IF($J63="Profit Margin",SUM(BG$16:BG62)*ProfitMargin,IF($J63="VAT",SUM(BG$16:BG62)*VAT,IF(Budget_period="Monthly",SUMIFS(INDIRECT(BG$8),DetailBudgetWPs_Aleph,IF($J63 = "No Work Package", "", $J63),DetailBudgetCategory_Aleph,$I63),IF(Budget_period="Quarterly",SUMIFS(INDIRECT(BG$9),DetailBudgetWPs_Aleph,IF($J63 = "No Work Package", "", $J63),DetailBudgetCategory_Aleph,$I63),IF(Budget_period="Annually",SUMIFS(INDIRECT(BG$10),DetailBudgetWPs_Aleph,IF($J63 = "No Work Package", "", $J63),DetailBudgetCategory_Aleph,$I63),""))))) / BG$6 * BG$7, 0), 0)</f>
        <v>0</v>
      </c>
      <c r="BH63" s="166">
        <f t="array" ref="BH63">IFERROR(IF(ROW()-16&lt;NoRowsBudget, IF($J63="Profit Margin",SUM(BH$16:BH62)*ProfitMargin,IF($J63="VAT",SUM(BH$16:BH62)*VAT,IF(Budget_period="Monthly",SUMIFS(INDIRECT(BH$8),DetailBudgetWPs_Aleph,IF($J63 = "No Work Package", "", $J63),DetailBudgetCategory_Aleph,$I63),IF(Budget_period="Quarterly",SUMIFS(INDIRECT(BH$9),DetailBudgetWPs_Aleph,IF($J63 = "No Work Package", "", $J63),DetailBudgetCategory_Aleph,$I63),IF(Budget_period="Annually",SUMIFS(INDIRECT(BH$10),DetailBudgetWPs_Aleph,IF($J63 = "No Work Package", "", $J63),DetailBudgetCategory_Aleph,$I63),""))))) / BH$6 * BH$7, 0), 0)</f>
        <v>0</v>
      </c>
      <c r="BI63" s="166">
        <f t="array" ref="BI63">IFERROR(IF(ROW()-16&lt;NoRowsBudget, IF($J63="Profit Margin",SUM(BI$16:BI62)*ProfitMargin,IF($J63="VAT",SUM(BI$16:BI62)*VAT,IF(Budget_period="Monthly",SUMIFS(INDIRECT(BI$8),DetailBudgetWPs_Aleph,IF($J63 = "No Work Package", "", $J63),DetailBudgetCategory_Aleph,$I63),IF(Budget_period="Quarterly",SUMIFS(INDIRECT(BI$9),DetailBudgetWPs_Aleph,IF($J63 = "No Work Package", "", $J63),DetailBudgetCategory_Aleph,$I63),IF(Budget_period="Annually",SUMIFS(INDIRECT(BI$10),DetailBudgetWPs_Aleph,IF($J63 = "No Work Package", "", $J63),DetailBudgetCategory_Aleph,$I63),""))))) / BI$6 * BI$7, 0), 0)</f>
        <v>0</v>
      </c>
      <c r="BJ63" s="166">
        <f t="array" ref="BJ63">IFERROR(IF(ROW()-16&lt;NoRowsBudget, IF($J63="Profit Margin",SUM(BJ$16:BJ62)*ProfitMargin,IF($J63="VAT",SUM(BJ$16:BJ62)*VAT,IF(Budget_period="Monthly",SUMIFS(INDIRECT(BJ$8),DetailBudgetWPs_Aleph,IF($J63 = "No Work Package", "", $J63),DetailBudgetCategory_Aleph,$I63),IF(Budget_period="Quarterly",SUMIFS(INDIRECT(BJ$9),DetailBudgetWPs_Aleph,IF($J63 = "No Work Package", "", $J63),DetailBudgetCategory_Aleph,$I63),IF(Budget_period="Annually",SUMIFS(INDIRECT(BJ$10),DetailBudgetWPs_Aleph,IF($J63 = "No Work Package", "", $J63),DetailBudgetCategory_Aleph,$I63),""))))) / BJ$6 * BJ$7, 0), 0)</f>
        <v>0</v>
      </c>
      <c r="BK63" s="166">
        <f t="array" ref="BK63">IFERROR(IF(ROW()-16&lt;NoRowsBudget, IF($J63="Profit Margin",SUM(BK$16:BK62)*ProfitMargin,IF($J63="VAT",SUM(BK$16:BK62)*VAT,IF(Budget_period="Monthly",SUMIFS(INDIRECT(BK$8),DetailBudgetWPs_Aleph,IF($J63 = "No Work Package", "", $J63),DetailBudgetCategory_Aleph,$I63),IF(Budget_period="Quarterly",SUMIFS(INDIRECT(BK$9),DetailBudgetWPs_Aleph,IF($J63 = "No Work Package", "", $J63),DetailBudgetCategory_Aleph,$I63),IF(Budget_period="Annually",SUMIFS(INDIRECT(BK$10),DetailBudgetWPs_Aleph,IF($J63 = "No Work Package", "", $J63),DetailBudgetCategory_Aleph,$I63),""))))) / BK$6 * BK$7, 0), 0)</f>
        <v>0</v>
      </c>
      <c r="BL63" s="166">
        <f t="array" ref="BL63">IFERROR(IF(ROW()-16&lt;NoRowsBudget, IF($J63="Profit Margin",SUM(BL$16:BL62)*ProfitMargin,IF($J63="VAT",SUM(BL$16:BL62)*VAT,IF(Budget_period="Monthly",SUMIFS(INDIRECT(BL$8),DetailBudgetWPs_Aleph,IF($J63 = "No Work Package", "", $J63),DetailBudgetCategory_Aleph,$I63),IF(Budget_period="Quarterly",SUMIFS(INDIRECT(BL$9),DetailBudgetWPs_Aleph,IF($J63 = "No Work Package", "", $J63),DetailBudgetCategory_Aleph,$I63),IF(Budget_period="Annually",SUMIFS(INDIRECT(BL$10),DetailBudgetWPs_Aleph,IF($J63 = "No Work Package", "", $J63),DetailBudgetCategory_Aleph,$I63),""))))) / BL$6 * BL$7, 0), 0)</f>
        <v>0</v>
      </c>
      <c r="BM63" s="166">
        <f t="array" ref="BM63">IFERROR(IF(ROW()-16&lt;NoRowsBudget, IF($J63="Profit Margin",SUM(BM$16:BM62)*ProfitMargin,IF($J63="VAT",SUM(BM$16:BM62)*VAT,IF(Budget_period="Monthly",SUMIFS(INDIRECT(BM$8),DetailBudgetWPs_Aleph,IF($J63 = "No Work Package", "", $J63),DetailBudgetCategory_Aleph,$I63),IF(Budget_period="Quarterly",SUMIFS(INDIRECT(BM$9),DetailBudgetWPs_Aleph,IF($J63 = "No Work Package", "", $J63),DetailBudgetCategory_Aleph,$I63),IF(Budget_period="Annually",SUMIFS(INDIRECT(BM$10),DetailBudgetWPs_Aleph,IF($J63 = "No Work Package", "", $J63),DetailBudgetCategory_Aleph,$I63),""))))) / BM$6 * BM$7, 0), 0)</f>
        <v>0</v>
      </c>
      <c r="BN63" s="166">
        <f t="array" ref="BN63">IFERROR(IF(ROW()-16&lt;NoRowsBudget, IF($J63="Profit Margin",SUM(BN$16:BN62)*ProfitMargin,IF($J63="VAT",SUM(BN$16:BN62)*VAT,IF(Budget_period="Monthly",SUMIFS(INDIRECT(BN$8),DetailBudgetWPs_Aleph,IF($J63 = "No Work Package", "", $J63),DetailBudgetCategory_Aleph,$I63),IF(Budget_period="Quarterly",SUMIFS(INDIRECT(BN$9),DetailBudgetWPs_Aleph,IF($J63 = "No Work Package", "", $J63),DetailBudgetCategory_Aleph,$I63),IF(Budget_period="Annually",SUMIFS(INDIRECT(BN$10),DetailBudgetWPs_Aleph,IF($J63 = "No Work Package", "", $J63),DetailBudgetCategory_Aleph,$I63),""))))) / BN$6 * BN$7, 0), 0)</f>
        <v>0</v>
      </c>
      <c r="BO63" s="166">
        <f t="array" ref="BO63">IFERROR(IF(ROW()-16&lt;NoRowsBudget, IF($J63="Profit Margin",SUM(BO$16:BO62)*ProfitMargin,IF($J63="VAT",SUM(BO$16:BO62)*VAT,IF(Budget_period="Monthly",SUMIFS(INDIRECT(BO$8),DetailBudgetWPs_Aleph,IF($J63 = "No Work Package", "", $J63),DetailBudgetCategory_Aleph,$I63),IF(Budget_period="Quarterly",SUMIFS(INDIRECT(BO$9),DetailBudgetWPs_Aleph,IF($J63 = "No Work Package", "", $J63),DetailBudgetCategory_Aleph,$I63),IF(Budget_period="Annually",SUMIFS(INDIRECT(BO$10),DetailBudgetWPs_Aleph,IF($J63 = "No Work Package", "", $J63),DetailBudgetCategory_Aleph,$I63),""))))) / BO$6 * BO$7, 0), 0)</f>
        <v>0</v>
      </c>
      <c r="BP63" s="166">
        <f t="array" ref="BP63">IFERROR(IF(ROW()-16&lt;NoRowsBudget, IF($J63="Profit Margin",SUM(BP$16:BP62)*ProfitMargin,IF($J63="VAT",SUM(BP$16:BP62)*VAT,IF(Budget_period="Monthly",SUMIFS(INDIRECT(BP$8),DetailBudgetWPs_Aleph,IF($J63 = "No Work Package", "", $J63),DetailBudgetCategory_Aleph,$I63),IF(Budget_period="Quarterly",SUMIFS(INDIRECT(BP$9),DetailBudgetWPs_Aleph,IF($J63 = "No Work Package", "", $J63),DetailBudgetCategory_Aleph,$I63),IF(Budget_period="Annually",SUMIFS(INDIRECT(BP$10),DetailBudgetWPs_Aleph,IF($J63 = "No Work Package", "", $J63),DetailBudgetCategory_Aleph,$I63),""))))) / BP$6 * BP$7, 0), 0)</f>
        <v>0</v>
      </c>
      <c r="BQ63" s="166">
        <f t="array" ref="BQ63">IFERROR(IF(ROW()-16&lt;NoRowsBudget, IF($J63="Profit Margin",SUM(BQ$16:BQ62)*ProfitMargin,IF($J63="VAT",SUM(BQ$16:BQ62)*VAT,IF(Budget_period="Monthly",SUMIFS(INDIRECT(BQ$8),DetailBudgetWPs_Aleph,IF($J63 = "No Work Package", "", $J63),DetailBudgetCategory_Aleph,$I63),IF(Budget_period="Quarterly",SUMIFS(INDIRECT(BQ$9),DetailBudgetWPs_Aleph,IF($J63 = "No Work Package", "", $J63),DetailBudgetCategory_Aleph,$I63),IF(Budget_period="Annually",SUMIFS(INDIRECT(BQ$10),DetailBudgetWPs_Aleph,IF($J63 = "No Work Package", "", $J63),DetailBudgetCategory_Aleph,$I63),""))))) / BQ$6 * BQ$7, 0), 0)</f>
        <v>0</v>
      </c>
      <c r="BR63" s="166">
        <f t="array" ref="BR63">IFERROR(IF(ROW()-16&lt;NoRowsBudget, IF($J63="Profit Margin",SUM(BR$16:BR62)*ProfitMargin,IF($J63="VAT",SUM(BR$16:BR62)*VAT,IF(Budget_period="Monthly",SUMIFS(INDIRECT(BR$8),DetailBudgetWPs_Aleph,IF($J63 = "No Work Package", "", $J63),DetailBudgetCategory_Aleph,$I63),IF(Budget_period="Quarterly",SUMIFS(INDIRECT(BR$9),DetailBudgetWPs_Aleph,IF($J63 = "No Work Package", "", $J63),DetailBudgetCategory_Aleph,$I63),IF(Budget_period="Annually",SUMIFS(INDIRECT(BR$10),DetailBudgetWPs_Aleph,IF($J63 = "No Work Package", "", $J63),DetailBudgetCategory_Aleph,$I63),""))))) / BR$6 * BR$7, 0), 0)</f>
        <v>0</v>
      </c>
      <c r="BS63" s="166">
        <f t="array" ref="BS63">IFERROR(IF(ROW()-16&lt;NoRowsBudget, IF($J63="Profit Margin",SUM(BS$16:BS62)*ProfitMargin,IF($J63="VAT",SUM(BS$16:BS62)*VAT,IF(Budget_period="Monthly",SUMIFS(INDIRECT(BS$8),DetailBudgetWPs_Aleph,IF($J63 = "No Work Package", "", $J63),DetailBudgetCategory_Aleph,$I63),IF(Budget_period="Quarterly",SUMIFS(INDIRECT(BS$9),DetailBudgetWPs_Aleph,IF($J63 = "No Work Package", "", $J63),DetailBudgetCategory_Aleph,$I63),IF(Budget_period="Annually",SUMIFS(INDIRECT(BS$10),DetailBudgetWPs_Aleph,IF($J63 = "No Work Package", "", $J63),DetailBudgetCategory_Aleph,$I63),""))))) / BS$6 * BS$7, 0), 0)</f>
        <v>0</v>
      </c>
    </row>
    <row r="64" ht="15.75" customHeight="1">
      <c r="A64" s="114"/>
      <c r="B64" s="15" t="str">
        <f>IF(ROW()-16&lt;NoRowsBudget,OrgName,"")</f>
        <v/>
      </c>
      <c r="C64" s="15" t="str">
        <f>IF(ROW()-16&lt;NoRowsBudget,ProjectName,"")</f>
        <v/>
      </c>
      <c r="D64" s="15" t="str">
        <f>IF(ROW()-16&lt;NoRowsBudget,ProjectRef,"")</f>
        <v/>
      </c>
      <c r="E64" s="15" t="str">
        <f>IF(ROW()-16&lt;NoRowsBudget,ApplicationID,"")</f>
        <v/>
      </c>
      <c r="F64" s="15" t="str">
        <f>IF(ROW()-16&lt;NoRowsBudget,Version,"")</f>
        <v/>
      </c>
      <c r="G64" s="164" t="str">
        <f>IF(ROW()-16&lt;NoRowsBudget,StartDate,"")</f>
        <v/>
      </c>
      <c r="H64" s="164" t="str">
        <f>IF(ROW()-16&lt;NoRowsBudget,EndDate,"")</f>
        <v/>
      </c>
      <c r="I64" s="15" t="str">
        <f t="array" ref="I64">IF(ROW()-16&lt;(NoRowsBudget-3),INDEX(CostCategories,CEILING((ROW()-15)/NoWPs,1)),IF(ROW()-16=NoRowsBudget-3,"Overheads",IF(ROW()-16=NoRowsBudget-2,"Profit Margin",IF(ROW()-16=NoRowsBudget-1,"VAT",""))))</f>
        <v/>
      </c>
      <c r="J64" s="15" t="str">
        <f t="array" ref="J64">IF(ROW()-16&lt;NoRowsBudget-3,INDEX(WPUnique,,MOD(ROW()-16,NoWPs)+1),IF(ROW()-16=NoRowsBudget-3,"Overheads",IF(ROW()-16=NoRowsBudget-2,"Profit Margin",IF(ROW()-16=NoRowsBudget-1,"VAT",""))))</f>
        <v/>
      </c>
      <c r="K64" s="172" t="str">
        <f>IFERROR(IF(OR($J64="Indirect Cost",$J64="VAT",$J64="Profit Margin"),"",VLOOKUP(J64,'1. Basic Info'!$B$40:$C$52,2,FALSE)),BudgetExport!J64)</f>
        <v/>
      </c>
      <c r="L64" s="166">
        <f t="array" ref="L64">IFERROR(IF(ROW()-16&lt;NoRowsBudget, IF($J64="Profit Margin",SUM(L$16:L63)*ProfitMargin,IF($J64="VAT",SUM(L$16:L63)*VAT,IF(Budget_period="Monthly",SUMIFS(INDIRECT(L$8),DetailBudgetWPs_Aleph,IF($J64 = "No Work Package", "", $J64),DetailBudgetCategory_Aleph,$I64),IF(Budget_period="Quarterly",SUMIFS(INDIRECT(L$9),DetailBudgetWPs_Aleph,IF($J64 = "No Work Package", "", $J64),DetailBudgetCategory_Aleph,$I64),IF(Budget_period="Annually",SUMIFS(INDIRECT(L$10),DetailBudgetWPs_Aleph,IF($J64 = "No Work Package", "", $J64),DetailBudgetCategory_Aleph,$I64),""))))) / L$6 * L$7, 0), 0)</f>
        <v>0</v>
      </c>
      <c r="M64" s="166">
        <f t="array" ref="M64">IFERROR(IF(ROW()-16&lt;NoRowsBudget, IF($J64="Profit Margin",SUM(M$16:M63)*ProfitMargin,IF($J64="VAT",SUM(M$16:M63)*VAT,IF(Budget_period="Monthly",SUMIFS(INDIRECT(M$8),DetailBudgetWPs_Aleph,IF($J64 = "No Work Package", "", $J64),DetailBudgetCategory_Aleph,$I64),IF(Budget_period="Quarterly",SUMIFS(INDIRECT(M$9),DetailBudgetWPs_Aleph,IF($J64 = "No Work Package", "", $J64),DetailBudgetCategory_Aleph,$I64),IF(Budget_period="Annually",SUMIFS(INDIRECT(M$10),DetailBudgetWPs_Aleph,IF($J64 = "No Work Package", "", $J64),DetailBudgetCategory_Aleph,$I64),""))))) / M$6 * M$7, 0), 0)</f>
        <v>0</v>
      </c>
      <c r="N64" s="166">
        <f t="array" ref="N64">IFERROR(IF(ROW()-16&lt;NoRowsBudget, IF($J64="Profit Margin",SUM(N$16:N63)*ProfitMargin,IF($J64="VAT",SUM(N$16:N63)*VAT,IF(Budget_period="Monthly",SUMIFS(INDIRECT(N$8),DetailBudgetWPs_Aleph,IF($J64 = "No Work Package", "", $J64),DetailBudgetCategory_Aleph,$I64),IF(Budget_period="Quarterly",SUMIFS(INDIRECT(N$9),DetailBudgetWPs_Aleph,IF($J64 = "No Work Package", "", $J64),DetailBudgetCategory_Aleph,$I64),IF(Budget_period="Annually",SUMIFS(INDIRECT(N$10),DetailBudgetWPs_Aleph,IF($J64 = "No Work Package", "", $J64),DetailBudgetCategory_Aleph,$I64),""))))) / N$6 * N$7, 0), 0)</f>
        <v>0</v>
      </c>
      <c r="O64" s="166">
        <f t="array" ref="O64">IFERROR(IF(ROW()-16&lt;NoRowsBudget, IF($J64="Profit Margin",SUM(O$16:O63)*ProfitMargin,IF($J64="VAT",SUM(O$16:O63)*VAT,IF(Budget_period="Monthly",SUMIFS(INDIRECT(O$8),DetailBudgetWPs_Aleph,IF($J64 = "No Work Package", "", $J64),DetailBudgetCategory_Aleph,$I64),IF(Budget_period="Quarterly",SUMIFS(INDIRECT(O$9),DetailBudgetWPs_Aleph,IF($J64 = "No Work Package", "", $J64),DetailBudgetCategory_Aleph,$I64),IF(Budget_period="Annually",SUMIFS(INDIRECT(O$10),DetailBudgetWPs_Aleph,IF($J64 = "No Work Package", "", $J64),DetailBudgetCategory_Aleph,$I64),""))))) / O$6 * O$7, 0), 0)</f>
        <v>0</v>
      </c>
      <c r="P64" s="166">
        <f t="array" ref="P64">IFERROR(IF(ROW()-16&lt;NoRowsBudget, IF($J64="Profit Margin",SUM(P$16:P63)*ProfitMargin,IF($J64="VAT",SUM(P$16:P63)*VAT,IF(Budget_period="Monthly",SUMIFS(INDIRECT(P$8),DetailBudgetWPs_Aleph,IF($J64 = "No Work Package", "", $J64),DetailBudgetCategory_Aleph,$I64),IF(Budget_period="Quarterly",SUMIFS(INDIRECT(P$9),DetailBudgetWPs_Aleph,IF($J64 = "No Work Package", "", $J64),DetailBudgetCategory_Aleph,$I64),IF(Budget_period="Annually",SUMIFS(INDIRECT(P$10),DetailBudgetWPs_Aleph,IF($J64 = "No Work Package", "", $J64),DetailBudgetCategory_Aleph,$I64),""))))) / P$6 * P$7, 0), 0)</f>
        <v>0</v>
      </c>
      <c r="Q64" s="166">
        <f t="array" ref="Q64">IFERROR(IF(ROW()-16&lt;NoRowsBudget, IF($J64="Profit Margin",SUM(Q$16:Q63)*ProfitMargin,IF($J64="VAT",SUM(Q$16:Q63)*VAT,IF(Budget_period="Monthly",SUMIFS(INDIRECT(Q$8),DetailBudgetWPs_Aleph,IF($J64 = "No Work Package", "", $J64),DetailBudgetCategory_Aleph,$I64),IF(Budget_period="Quarterly",SUMIFS(INDIRECT(Q$9),DetailBudgetWPs_Aleph,IF($J64 = "No Work Package", "", $J64),DetailBudgetCategory_Aleph,$I64),IF(Budget_period="Annually",SUMIFS(INDIRECT(Q$10),DetailBudgetWPs_Aleph,IF($J64 = "No Work Package", "", $J64),DetailBudgetCategory_Aleph,$I64),""))))) / Q$6 * Q$7, 0), 0)</f>
        <v>0</v>
      </c>
      <c r="R64" s="166">
        <f t="array" ref="R64">IFERROR(IF(ROW()-16&lt;NoRowsBudget, IF($J64="Profit Margin",SUM(R$16:R63)*ProfitMargin,IF($J64="VAT",SUM(R$16:R63)*VAT,IF(Budget_period="Monthly",SUMIFS(INDIRECT(R$8),DetailBudgetWPs_Aleph,IF($J64 = "No Work Package", "", $J64),DetailBudgetCategory_Aleph,$I64),IF(Budget_period="Quarterly",SUMIFS(INDIRECT(R$9),DetailBudgetWPs_Aleph,IF($J64 = "No Work Package", "", $J64),DetailBudgetCategory_Aleph,$I64),IF(Budget_period="Annually",SUMIFS(INDIRECT(R$10),DetailBudgetWPs_Aleph,IF($J64 = "No Work Package", "", $J64),DetailBudgetCategory_Aleph,$I64),""))))) / R$6 * R$7, 0), 0)</f>
        <v>0</v>
      </c>
      <c r="S64" s="166">
        <f t="array" ref="S64">IFERROR(IF(ROW()-16&lt;NoRowsBudget, IF($J64="Profit Margin",SUM(S$16:S63)*ProfitMargin,IF($J64="VAT",SUM(S$16:S63)*VAT,IF(Budget_period="Monthly",SUMIFS(INDIRECT(S$8),DetailBudgetWPs_Aleph,IF($J64 = "No Work Package", "", $J64),DetailBudgetCategory_Aleph,$I64),IF(Budget_period="Quarterly",SUMIFS(INDIRECT(S$9),DetailBudgetWPs_Aleph,IF($J64 = "No Work Package", "", $J64),DetailBudgetCategory_Aleph,$I64),IF(Budget_period="Annually",SUMIFS(INDIRECT(S$10),DetailBudgetWPs_Aleph,IF($J64 = "No Work Package", "", $J64),DetailBudgetCategory_Aleph,$I64),""))))) / S$6 * S$7, 0), 0)</f>
        <v>0</v>
      </c>
      <c r="T64" s="166">
        <f t="array" ref="T64">IFERROR(IF(ROW()-16&lt;NoRowsBudget, IF($J64="Profit Margin",SUM(T$16:T63)*ProfitMargin,IF($J64="VAT",SUM(T$16:T63)*VAT,IF(Budget_period="Monthly",SUMIFS(INDIRECT(T$8),DetailBudgetWPs_Aleph,IF($J64 = "No Work Package", "", $J64),DetailBudgetCategory_Aleph,$I64),IF(Budget_period="Quarterly",SUMIFS(INDIRECT(T$9),DetailBudgetWPs_Aleph,IF($J64 = "No Work Package", "", $J64),DetailBudgetCategory_Aleph,$I64),IF(Budget_period="Annually",SUMIFS(INDIRECT(T$10),DetailBudgetWPs_Aleph,IF($J64 = "No Work Package", "", $J64),DetailBudgetCategory_Aleph,$I64),""))))) / T$6 * T$7, 0), 0)</f>
        <v>0</v>
      </c>
      <c r="U64" s="166">
        <f t="array" ref="U64">IFERROR(IF(ROW()-16&lt;NoRowsBudget, IF($J64="Profit Margin",SUM(U$16:U63)*ProfitMargin,IF($J64="VAT",SUM(U$16:U63)*VAT,IF(Budget_period="Monthly",SUMIFS(INDIRECT(U$8),DetailBudgetWPs_Aleph,IF($J64 = "No Work Package", "", $J64),DetailBudgetCategory_Aleph,$I64),IF(Budget_period="Quarterly",SUMIFS(INDIRECT(U$9),DetailBudgetWPs_Aleph,IF($J64 = "No Work Package", "", $J64),DetailBudgetCategory_Aleph,$I64),IF(Budget_period="Annually",SUMIFS(INDIRECT(U$10),DetailBudgetWPs_Aleph,IF($J64 = "No Work Package", "", $J64),DetailBudgetCategory_Aleph,$I64),""))))) / U$6 * U$7, 0), 0)</f>
        <v>0</v>
      </c>
      <c r="V64" s="166">
        <f t="array" ref="V64">IFERROR(IF(ROW()-16&lt;NoRowsBudget, IF($J64="Profit Margin",SUM(V$16:V63)*ProfitMargin,IF($J64="VAT",SUM(V$16:V63)*VAT,IF(Budget_period="Monthly",SUMIFS(INDIRECT(V$8),DetailBudgetWPs_Aleph,IF($J64 = "No Work Package", "", $J64),DetailBudgetCategory_Aleph,$I64),IF(Budget_period="Quarterly",SUMIFS(INDIRECT(V$9),DetailBudgetWPs_Aleph,IF($J64 = "No Work Package", "", $J64),DetailBudgetCategory_Aleph,$I64),IF(Budget_period="Annually",SUMIFS(INDIRECT(V$10),DetailBudgetWPs_Aleph,IF($J64 = "No Work Package", "", $J64),DetailBudgetCategory_Aleph,$I64),""))))) / V$6 * V$7, 0), 0)</f>
        <v>0</v>
      </c>
      <c r="W64" s="166">
        <f t="array" ref="W64">IFERROR(IF(ROW()-16&lt;NoRowsBudget, IF($J64="Profit Margin",SUM(W$16:W63)*ProfitMargin,IF($J64="VAT",SUM(W$16:W63)*VAT,IF(Budget_period="Monthly",SUMIFS(INDIRECT(W$8),DetailBudgetWPs_Aleph,IF($J64 = "No Work Package", "", $J64),DetailBudgetCategory_Aleph,$I64),IF(Budget_period="Quarterly",SUMIFS(INDIRECT(W$9),DetailBudgetWPs_Aleph,IF($J64 = "No Work Package", "", $J64),DetailBudgetCategory_Aleph,$I64),IF(Budget_period="Annually",SUMIFS(INDIRECT(W$10),DetailBudgetWPs_Aleph,IF($J64 = "No Work Package", "", $J64),DetailBudgetCategory_Aleph,$I64),""))))) / W$6 * W$7, 0), 0)</f>
        <v>0</v>
      </c>
      <c r="X64" s="166">
        <f t="array" ref="X64">IFERROR(IF(ROW()-16&lt;NoRowsBudget, IF($J64="Profit Margin",SUM(X$16:X63)*ProfitMargin,IF($J64="VAT",SUM(X$16:X63)*VAT,IF(Budget_period="Monthly",SUMIFS(INDIRECT(X$8),DetailBudgetWPs_Aleph,IF($J64 = "No Work Package", "", $J64),DetailBudgetCategory_Aleph,$I64),IF(Budget_period="Quarterly",SUMIFS(INDIRECT(X$9),DetailBudgetWPs_Aleph,IF($J64 = "No Work Package", "", $J64),DetailBudgetCategory_Aleph,$I64),IF(Budget_period="Annually",SUMIFS(INDIRECT(X$10),DetailBudgetWPs_Aleph,IF($J64 = "No Work Package", "", $J64),DetailBudgetCategory_Aleph,$I64),""))))) / X$6 * X$7, 0), 0)</f>
        <v>0</v>
      </c>
      <c r="Y64" s="166">
        <f t="array" ref="Y64">IFERROR(IF(ROW()-16&lt;NoRowsBudget, IF($J64="Profit Margin",SUM(Y$16:Y63)*ProfitMargin,IF($J64="VAT",SUM(Y$16:Y63)*VAT,IF(Budget_period="Monthly",SUMIFS(INDIRECT(Y$8),DetailBudgetWPs_Aleph,IF($J64 = "No Work Package", "", $J64),DetailBudgetCategory_Aleph,$I64),IF(Budget_period="Quarterly",SUMIFS(INDIRECT(Y$9),DetailBudgetWPs_Aleph,IF($J64 = "No Work Package", "", $J64),DetailBudgetCategory_Aleph,$I64),IF(Budget_period="Annually",SUMIFS(INDIRECT(Y$10),DetailBudgetWPs_Aleph,IF($J64 = "No Work Package", "", $J64),DetailBudgetCategory_Aleph,$I64),""))))) / Y$6 * Y$7, 0), 0)</f>
        <v>0</v>
      </c>
      <c r="Z64" s="166">
        <f t="array" ref="Z64">IFERROR(IF(ROW()-16&lt;NoRowsBudget, IF($J64="Profit Margin",SUM(Z$16:Z63)*ProfitMargin,IF($J64="VAT",SUM(Z$16:Z63)*VAT,IF(Budget_period="Monthly",SUMIFS(INDIRECT(Z$8),DetailBudgetWPs_Aleph,IF($J64 = "No Work Package", "", $J64),DetailBudgetCategory_Aleph,$I64),IF(Budget_period="Quarterly",SUMIFS(INDIRECT(Z$9),DetailBudgetWPs_Aleph,IF($J64 = "No Work Package", "", $J64),DetailBudgetCategory_Aleph,$I64),IF(Budget_period="Annually",SUMIFS(INDIRECT(Z$10),DetailBudgetWPs_Aleph,IF($J64 = "No Work Package", "", $J64),DetailBudgetCategory_Aleph,$I64),""))))) / Z$6 * Z$7, 0), 0)</f>
        <v>0</v>
      </c>
      <c r="AA64" s="166">
        <f t="array" ref="AA64">IFERROR(IF(ROW()-16&lt;NoRowsBudget, IF($J64="Profit Margin",SUM(AA$16:AA63)*ProfitMargin,IF($J64="VAT",SUM(AA$16:AA63)*VAT,IF(Budget_period="Monthly",SUMIFS(INDIRECT(AA$8),DetailBudgetWPs_Aleph,IF($J64 = "No Work Package", "", $J64),DetailBudgetCategory_Aleph,$I64),IF(Budget_period="Quarterly",SUMIFS(INDIRECT(AA$9),DetailBudgetWPs_Aleph,IF($J64 = "No Work Package", "", $J64),DetailBudgetCategory_Aleph,$I64),IF(Budget_period="Annually",SUMIFS(INDIRECT(AA$10),DetailBudgetWPs_Aleph,IF($J64 = "No Work Package", "", $J64),DetailBudgetCategory_Aleph,$I64),""))))) / AA$6 * AA$7, 0), 0)</f>
        <v>0</v>
      </c>
      <c r="AB64" s="166">
        <f t="array" ref="AB64">IFERROR(IF(ROW()-16&lt;NoRowsBudget, IF($J64="Profit Margin",SUM(AB$16:AB63)*ProfitMargin,IF($J64="VAT",SUM(AB$16:AB63)*VAT,IF(Budget_period="Monthly",SUMIFS(INDIRECT(AB$8),DetailBudgetWPs_Aleph,IF($J64 = "No Work Package", "", $J64),DetailBudgetCategory_Aleph,$I64),IF(Budget_period="Quarterly",SUMIFS(INDIRECT(AB$9),DetailBudgetWPs_Aleph,IF($J64 = "No Work Package", "", $J64),DetailBudgetCategory_Aleph,$I64),IF(Budget_period="Annually",SUMIFS(INDIRECT(AB$10),DetailBudgetWPs_Aleph,IF($J64 = "No Work Package", "", $J64),DetailBudgetCategory_Aleph,$I64),""))))) / AB$6 * AB$7, 0), 0)</f>
        <v>0</v>
      </c>
      <c r="AC64" s="166">
        <f t="array" ref="AC64">IFERROR(IF(ROW()-16&lt;NoRowsBudget, IF($J64="Profit Margin",SUM(AC$16:AC63)*ProfitMargin,IF($J64="VAT",SUM(AC$16:AC63)*VAT,IF(Budget_period="Monthly",SUMIFS(INDIRECT(AC$8),DetailBudgetWPs_Aleph,IF($J64 = "No Work Package", "", $J64),DetailBudgetCategory_Aleph,$I64),IF(Budget_period="Quarterly",SUMIFS(INDIRECT(AC$9),DetailBudgetWPs_Aleph,IF($J64 = "No Work Package", "", $J64),DetailBudgetCategory_Aleph,$I64),IF(Budget_period="Annually",SUMIFS(INDIRECT(AC$10),DetailBudgetWPs_Aleph,IF($J64 = "No Work Package", "", $J64),DetailBudgetCategory_Aleph,$I64),""))))) / AC$6 * AC$7, 0), 0)</f>
        <v>0</v>
      </c>
      <c r="AD64" s="166">
        <f t="array" ref="AD64">IFERROR(IF(ROW()-16&lt;NoRowsBudget, IF($J64="Profit Margin",SUM(AD$16:AD63)*ProfitMargin,IF($J64="VAT",SUM(AD$16:AD63)*VAT,IF(Budget_period="Monthly",SUMIFS(INDIRECT(AD$8),DetailBudgetWPs_Aleph,IF($J64 = "No Work Package", "", $J64),DetailBudgetCategory_Aleph,$I64),IF(Budget_period="Quarterly",SUMIFS(INDIRECT(AD$9),DetailBudgetWPs_Aleph,IF($J64 = "No Work Package", "", $J64),DetailBudgetCategory_Aleph,$I64),IF(Budget_period="Annually",SUMIFS(INDIRECT(AD$10),DetailBudgetWPs_Aleph,IF($J64 = "No Work Package", "", $J64),DetailBudgetCategory_Aleph,$I64),""))))) / AD$6 * AD$7, 0), 0)</f>
        <v>0</v>
      </c>
      <c r="AE64" s="166">
        <f t="array" ref="AE64">IFERROR(IF(ROW()-16&lt;NoRowsBudget, IF($J64="Profit Margin",SUM(AE$16:AE63)*ProfitMargin,IF($J64="VAT",SUM(AE$16:AE63)*VAT,IF(Budget_period="Monthly",SUMIFS(INDIRECT(AE$8),DetailBudgetWPs_Aleph,IF($J64 = "No Work Package", "", $J64),DetailBudgetCategory_Aleph,$I64),IF(Budget_period="Quarterly",SUMIFS(INDIRECT(AE$9),DetailBudgetWPs_Aleph,IF($J64 = "No Work Package", "", $J64),DetailBudgetCategory_Aleph,$I64),IF(Budget_period="Annually",SUMIFS(INDIRECT(AE$10),DetailBudgetWPs_Aleph,IF($J64 = "No Work Package", "", $J64),DetailBudgetCategory_Aleph,$I64),""))))) / AE$6 * AE$7, 0), 0)</f>
        <v>0</v>
      </c>
      <c r="AF64" s="166">
        <f t="array" ref="AF64">IFERROR(IF(ROW()-16&lt;NoRowsBudget, IF($J64="Profit Margin",SUM(AF$16:AF63)*ProfitMargin,IF($J64="VAT",SUM(AF$16:AF63)*VAT,IF(Budget_period="Monthly",SUMIFS(INDIRECT(AF$8),DetailBudgetWPs_Aleph,IF($J64 = "No Work Package", "", $J64),DetailBudgetCategory_Aleph,$I64),IF(Budget_period="Quarterly",SUMIFS(INDIRECT(AF$9),DetailBudgetWPs_Aleph,IF($J64 = "No Work Package", "", $J64),DetailBudgetCategory_Aleph,$I64),IF(Budget_period="Annually",SUMIFS(INDIRECT(AF$10),DetailBudgetWPs_Aleph,IF($J64 = "No Work Package", "", $J64),DetailBudgetCategory_Aleph,$I64),""))))) / AF$6 * AF$7, 0), 0)</f>
        <v>0</v>
      </c>
      <c r="AG64" s="166">
        <f t="array" ref="AG64">IFERROR(IF(ROW()-16&lt;NoRowsBudget, IF($J64="Profit Margin",SUM(AG$16:AG63)*ProfitMargin,IF($J64="VAT",SUM(AG$16:AG63)*VAT,IF(Budget_period="Monthly",SUMIFS(INDIRECT(AG$8),DetailBudgetWPs_Aleph,IF($J64 = "No Work Package", "", $J64),DetailBudgetCategory_Aleph,$I64),IF(Budget_period="Quarterly",SUMIFS(INDIRECT(AG$9),DetailBudgetWPs_Aleph,IF($J64 = "No Work Package", "", $J64),DetailBudgetCategory_Aleph,$I64),IF(Budget_period="Annually",SUMIFS(INDIRECT(AG$10),DetailBudgetWPs_Aleph,IF($J64 = "No Work Package", "", $J64),DetailBudgetCategory_Aleph,$I64),""))))) / AG$6 * AG$7, 0), 0)</f>
        <v>0</v>
      </c>
      <c r="AH64" s="166">
        <f t="array" ref="AH64">IFERROR(IF(ROW()-16&lt;NoRowsBudget, IF($J64="Profit Margin",SUM(AH$16:AH63)*ProfitMargin,IF($J64="VAT",SUM(AH$16:AH63)*VAT,IF(Budget_period="Monthly",SUMIFS(INDIRECT(AH$8),DetailBudgetWPs_Aleph,IF($J64 = "No Work Package", "", $J64),DetailBudgetCategory_Aleph,$I64),IF(Budget_period="Quarterly",SUMIFS(INDIRECT(AH$9),DetailBudgetWPs_Aleph,IF($J64 = "No Work Package", "", $J64),DetailBudgetCategory_Aleph,$I64),IF(Budget_period="Annually",SUMIFS(INDIRECT(AH$10),DetailBudgetWPs_Aleph,IF($J64 = "No Work Package", "", $J64),DetailBudgetCategory_Aleph,$I64),""))))) / AH$6 * AH$7, 0), 0)</f>
        <v>0</v>
      </c>
      <c r="AI64" s="166">
        <f t="array" ref="AI64">IFERROR(IF(ROW()-16&lt;NoRowsBudget, IF($J64="Profit Margin",SUM(AI$16:AI63)*ProfitMargin,IF($J64="VAT",SUM(AI$16:AI63)*VAT,IF(Budget_period="Monthly",SUMIFS(INDIRECT(AI$8),DetailBudgetWPs_Aleph,IF($J64 = "No Work Package", "", $J64),DetailBudgetCategory_Aleph,$I64),IF(Budget_period="Quarterly",SUMIFS(INDIRECT(AI$9),DetailBudgetWPs_Aleph,IF($J64 = "No Work Package", "", $J64),DetailBudgetCategory_Aleph,$I64),IF(Budget_period="Annually",SUMIFS(INDIRECT(AI$10),DetailBudgetWPs_Aleph,IF($J64 = "No Work Package", "", $J64),DetailBudgetCategory_Aleph,$I64),""))))) / AI$6 * AI$7, 0), 0)</f>
        <v>0</v>
      </c>
      <c r="AJ64" s="166">
        <f t="array" ref="AJ64">IFERROR(IF(ROW()-16&lt;NoRowsBudget, IF($J64="Profit Margin",SUM(AJ$16:AJ63)*ProfitMargin,IF($J64="VAT",SUM(AJ$16:AJ63)*VAT,IF(Budget_period="Monthly",SUMIFS(INDIRECT(AJ$8),DetailBudgetWPs_Aleph,IF($J64 = "No Work Package", "", $J64),DetailBudgetCategory_Aleph,$I64),IF(Budget_period="Quarterly",SUMIFS(INDIRECT(AJ$9),DetailBudgetWPs_Aleph,IF($J64 = "No Work Package", "", $J64),DetailBudgetCategory_Aleph,$I64),IF(Budget_period="Annually",SUMIFS(INDIRECT(AJ$10),DetailBudgetWPs_Aleph,IF($J64 = "No Work Package", "", $J64),DetailBudgetCategory_Aleph,$I64),""))))) / AJ$6 * AJ$7, 0), 0)</f>
        <v>0</v>
      </c>
      <c r="AK64" s="166">
        <f t="array" ref="AK64">IFERROR(IF(ROW()-16&lt;NoRowsBudget, IF($J64="Profit Margin",SUM(AK$16:AK63)*ProfitMargin,IF($J64="VAT",SUM(AK$16:AK63)*VAT,IF(Budget_period="Monthly",SUMIFS(INDIRECT(AK$8),DetailBudgetWPs_Aleph,IF($J64 = "No Work Package", "", $J64),DetailBudgetCategory_Aleph,$I64),IF(Budget_period="Quarterly",SUMIFS(INDIRECT(AK$9),DetailBudgetWPs_Aleph,IF($J64 = "No Work Package", "", $J64),DetailBudgetCategory_Aleph,$I64),IF(Budget_period="Annually",SUMIFS(INDIRECT(AK$10),DetailBudgetWPs_Aleph,IF($J64 = "No Work Package", "", $J64),DetailBudgetCategory_Aleph,$I64),""))))) / AK$6 * AK$7, 0), 0)</f>
        <v>0</v>
      </c>
      <c r="AL64" s="166">
        <f t="array" ref="AL64">IFERROR(IF(ROW()-16&lt;NoRowsBudget, IF($J64="Profit Margin",SUM(AL$16:AL63)*ProfitMargin,IF($J64="VAT",SUM(AL$16:AL63)*VAT,IF(Budget_period="Monthly",SUMIFS(INDIRECT(AL$8),DetailBudgetWPs_Aleph,IF($J64 = "No Work Package", "", $J64),DetailBudgetCategory_Aleph,$I64),IF(Budget_period="Quarterly",SUMIFS(INDIRECT(AL$9),DetailBudgetWPs_Aleph,IF($J64 = "No Work Package", "", $J64),DetailBudgetCategory_Aleph,$I64),IF(Budget_period="Annually",SUMIFS(INDIRECT(AL$10),DetailBudgetWPs_Aleph,IF($J64 = "No Work Package", "", $J64),DetailBudgetCategory_Aleph,$I64),""))))) / AL$6 * AL$7, 0), 0)</f>
        <v>0</v>
      </c>
      <c r="AM64" s="166">
        <f t="array" ref="AM64">IFERROR(IF(ROW()-16&lt;NoRowsBudget, IF($J64="Profit Margin",SUM(AM$16:AM63)*ProfitMargin,IF($J64="VAT",SUM(AM$16:AM63)*VAT,IF(Budget_period="Monthly",SUMIFS(INDIRECT(AM$8),DetailBudgetWPs_Aleph,IF($J64 = "No Work Package", "", $J64),DetailBudgetCategory_Aleph,$I64),IF(Budget_period="Quarterly",SUMIFS(INDIRECT(AM$9),DetailBudgetWPs_Aleph,IF($J64 = "No Work Package", "", $J64),DetailBudgetCategory_Aleph,$I64),IF(Budget_period="Annually",SUMIFS(INDIRECT(AM$10),DetailBudgetWPs_Aleph,IF($J64 = "No Work Package", "", $J64),DetailBudgetCategory_Aleph,$I64),""))))) / AM$6 * AM$7, 0), 0)</f>
        <v>0</v>
      </c>
      <c r="AN64" s="166">
        <f t="array" ref="AN64">IFERROR(IF(ROW()-16&lt;NoRowsBudget, IF($J64="Profit Margin",SUM(AN$16:AN63)*ProfitMargin,IF($J64="VAT",SUM(AN$16:AN63)*VAT,IF(Budget_period="Monthly",SUMIFS(INDIRECT(AN$8),DetailBudgetWPs_Aleph,IF($J64 = "No Work Package", "", $J64),DetailBudgetCategory_Aleph,$I64),IF(Budget_period="Quarterly",SUMIFS(INDIRECT(AN$9),DetailBudgetWPs_Aleph,IF($J64 = "No Work Package", "", $J64),DetailBudgetCategory_Aleph,$I64),IF(Budget_period="Annually",SUMIFS(INDIRECT(AN$10),DetailBudgetWPs_Aleph,IF($J64 = "No Work Package", "", $J64),DetailBudgetCategory_Aleph,$I64),""))))) / AN$6 * AN$7, 0), 0)</f>
        <v>0</v>
      </c>
      <c r="AO64" s="166">
        <f t="array" ref="AO64">IFERROR(IF(ROW()-16&lt;NoRowsBudget, IF($J64="Profit Margin",SUM(AO$16:AO63)*ProfitMargin,IF($J64="VAT",SUM(AO$16:AO63)*VAT,IF(Budget_period="Monthly",SUMIFS(INDIRECT(AO$8),DetailBudgetWPs_Aleph,IF($J64 = "No Work Package", "", $J64),DetailBudgetCategory_Aleph,$I64),IF(Budget_period="Quarterly",SUMIFS(INDIRECT(AO$9),DetailBudgetWPs_Aleph,IF($J64 = "No Work Package", "", $J64),DetailBudgetCategory_Aleph,$I64),IF(Budget_period="Annually",SUMIFS(INDIRECT(AO$10),DetailBudgetWPs_Aleph,IF($J64 = "No Work Package", "", $J64),DetailBudgetCategory_Aleph,$I64),""))))) / AO$6 * AO$7, 0), 0)</f>
        <v>0</v>
      </c>
      <c r="AP64" s="166">
        <f t="array" ref="AP64">IFERROR(IF(ROW()-16&lt;NoRowsBudget, IF($J64="Profit Margin",SUM(AP$16:AP63)*ProfitMargin,IF($J64="VAT",SUM(AP$16:AP63)*VAT,IF(Budget_period="Monthly",SUMIFS(INDIRECT(AP$8),DetailBudgetWPs_Aleph,IF($J64 = "No Work Package", "", $J64),DetailBudgetCategory_Aleph,$I64),IF(Budget_period="Quarterly",SUMIFS(INDIRECT(AP$9),DetailBudgetWPs_Aleph,IF($J64 = "No Work Package", "", $J64),DetailBudgetCategory_Aleph,$I64),IF(Budget_period="Annually",SUMIFS(INDIRECT(AP$10),DetailBudgetWPs_Aleph,IF($J64 = "No Work Package", "", $J64),DetailBudgetCategory_Aleph,$I64),""))))) / AP$6 * AP$7, 0), 0)</f>
        <v>0</v>
      </c>
      <c r="AQ64" s="166">
        <f t="array" ref="AQ64">IFERROR(IF(ROW()-16&lt;NoRowsBudget, IF($J64="Profit Margin",SUM(AQ$16:AQ63)*ProfitMargin,IF($J64="VAT",SUM(AQ$16:AQ63)*VAT,IF(Budget_period="Monthly",SUMIFS(INDIRECT(AQ$8),DetailBudgetWPs_Aleph,IF($J64 = "No Work Package", "", $J64),DetailBudgetCategory_Aleph,$I64),IF(Budget_period="Quarterly",SUMIFS(INDIRECT(AQ$9),DetailBudgetWPs_Aleph,IF($J64 = "No Work Package", "", $J64),DetailBudgetCategory_Aleph,$I64),IF(Budget_period="Annually",SUMIFS(INDIRECT(AQ$10),DetailBudgetWPs_Aleph,IF($J64 = "No Work Package", "", $J64),DetailBudgetCategory_Aleph,$I64),""))))) / AQ$6 * AQ$7, 0), 0)</f>
        <v>0</v>
      </c>
      <c r="AR64" s="166">
        <f t="array" ref="AR64">IFERROR(IF(ROW()-16&lt;NoRowsBudget, IF($J64="Profit Margin",SUM(AR$16:AR63)*ProfitMargin,IF($J64="VAT",SUM(AR$16:AR63)*VAT,IF(Budget_period="Monthly",SUMIFS(INDIRECT(AR$8),DetailBudgetWPs_Aleph,IF($J64 = "No Work Package", "", $J64),DetailBudgetCategory_Aleph,$I64),IF(Budget_period="Quarterly",SUMIFS(INDIRECT(AR$9),DetailBudgetWPs_Aleph,IF($J64 = "No Work Package", "", $J64),DetailBudgetCategory_Aleph,$I64),IF(Budget_period="Annually",SUMIFS(INDIRECT(AR$10),DetailBudgetWPs_Aleph,IF($J64 = "No Work Package", "", $J64),DetailBudgetCategory_Aleph,$I64),""))))) / AR$6 * AR$7, 0), 0)</f>
        <v>0</v>
      </c>
      <c r="AS64" s="166">
        <f t="array" ref="AS64">IFERROR(IF(ROW()-16&lt;NoRowsBudget, IF($J64="Profit Margin",SUM(AS$16:AS63)*ProfitMargin,IF($J64="VAT",SUM(AS$16:AS63)*VAT,IF(Budget_period="Monthly",SUMIFS(INDIRECT(AS$8),DetailBudgetWPs_Aleph,IF($J64 = "No Work Package", "", $J64),DetailBudgetCategory_Aleph,$I64),IF(Budget_period="Quarterly",SUMIFS(INDIRECT(AS$9),DetailBudgetWPs_Aleph,IF($J64 = "No Work Package", "", $J64),DetailBudgetCategory_Aleph,$I64),IF(Budget_period="Annually",SUMIFS(INDIRECT(AS$10),DetailBudgetWPs_Aleph,IF($J64 = "No Work Package", "", $J64),DetailBudgetCategory_Aleph,$I64),""))))) / AS$6 * AS$7, 0), 0)</f>
        <v>0</v>
      </c>
      <c r="AT64" s="166">
        <f t="array" ref="AT64">IFERROR(IF(ROW()-16&lt;NoRowsBudget, IF($J64="Profit Margin",SUM(AT$16:AT63)*ProfitMargin,IF($J64="VAT",SUM(AT$16:AT63)*VAT,IF(Budget_period="Monthly",SUMIFS(INDIRECT(AT$8),DetailBudgetWPs_Aleph,IF($J64 = "No Work Package", "", $J64),DetailBudgetCategory_Aleph,$I64),IF(Budget_period="Quarterly",SUMIFS(INDIRECT(AT$9),DetailBudgetWPs_Aleph,IF($J64 = "No Work Package", "", $J64),DetailBudgetCategory_Aleph,$I64),IF(Budget_period="Annually",SUMIFS(INDIRECT(AT$10),DetailBudgetWPs_Aleph,IF($J64 = "No Work Package", "", $J64),DetailBudgetCategory_Aleph,$I64),""))))) / AT$6 * AT$7, 0), 0)</f>
        <v>0</v>
      </c>
      <c r="AU64" s="166">
        <f t="array" ref="AU64">IFERROR(IF(ROW()-16&lt;NoRowsBudget, IF($J64="Profit Margin",SUM(AU$16:AU63)*ProfitMargin,IF($J64="VAT",SUM(AU$16:AU63)*VAT,IF(Budget_period="Monthly",SUMIFS(INDIRECT(AU$8),DetailBudgetWPs_Aleph,IF($J64 = "No Work Package", "", $J64),DetailBudgetCategory_Aleph,$I64),IF(Budget_period="Quarterly",SUMIFS(INDIRECT(AU$9),DetailBudgetWPs_Aleph,IF($J64 = "No Work Package", "", $J64),DetailBudgetCategory_Aleph,$I64),IF(Budget_period="Annually",SUMIFS(INDIRECT(AU$10),DetailBudgetWPs_Aleph,IF($J64 = "No Work Package", "", $J64),DetailBudgetCategory_Aleph,$I64),""))))) / AU$6 * AU$7, 0), 0)</f>
        <v>0</v>
      </c>
      <c r="AV64" s="166">
        <f t="array" ref="AV64">IFERROR(IF(ROW()-16&lt;NoRowsBudget, IF($J64="Profit Margin",SUM(AV$16:AV63)*ProfitMargin,IF($J64="VAT",SUM(AV$16:AV63)*VAT,IF(Budget_period="Monthly",SUMIFS(INDIRECT(AV$8),DetailBudgetWPs_Aleph,IF($J64 = "No Work Package", "", $J64),DetailBudgetCategory_Aleph,$I64),IF(Budget_period="Quarterly",SUMIFS(INDIRECT(AV$9),DetailBudgetWPs_Aleph,IF($J64 = "No Work Package", "", $J64),DetailBudgetCategory_Aleph,$I64),IF(Budget_period="Annually",SUMIFS(INDIRECT(AV$10),DetailBudgetWPs_Aleph,IF($J64 = "No Work Package", "", $J64),DetailBudgetCategory_Aleph,$I64),""))))) / AV$6 * AV$7, 0), 0)</f>
        <v>0</v>
      </c>
      <c r="AW64" s="166">
        <f t="array" ref="AW64">IFERROR(IF(ROW()-16&lt;NoRowsBudget, IF($J64="Profit Margin",SUM(AW$16:AW63)*ProfitMargin,IF($J64="VAT",SUM(AW$16:AW63)*VAT,IF(Budget_period="Monthly",SUMIFS(INDIRECT(AW$8),DetailBudgetWPs_Aleph,IF($J64 = "No Work Package", "", $J64),DetailBudgetCategory_Aleph,$I64),IF(Budget_period="Quarterly",SUMIFS(INDIRECT(AW$9),DetailBudgetWPs_Aleph,IF($J64 = "No Work Package", "", $J64),DetailBudgetCategory_Aleph,$I64),IF(Budget_period="Annually",SUMIFS(INDIRECT(AW$10),DetailBudgetWPs_Aleph,IF($J64 = "No Work Package", "", $J64),DetailBudgetCategory_Aleph,$I64),""))))) / AW$6 * AW$7, 0), 0)</f>
        <v>0</v>
      </c>
      <c r="AX64" s="166">
        <f t="array" ref="AX64">IFERROR(IF(ROW()-16&lt;NoRowsBudget, IF($J64="Profit Margin",SUM(AX$16:AX63)*ProfitMargin,IF($J64="VAT",SUM(AX$16:AX63)*VAT,IF(Budget_period="Monthly",SUMIFS(INDIRECT(AX$8),DetailBudgetWPs_Aleph,IF($J64 = "No Work Package", "", $J64),DetailBudgetCategory_Aleph,$I64),IF(Budget_period="Quarterly",SUMIFS(INDIRECT(AX$9),DetailBudgetWPs_Aleph,IF($J64 = "No Work Package", "", $J64),DetailBudgetCategory_Aleph,$I64),IF(Budget_period="Annually",SUMIFS(INDIRECT(AX$10),DetailBudgetWPs_Aleph,IF($J64 = "No Work Package", "", $J64),DetailBudgetCategory_Aleph,$I64),""))))) / AX$6 * AX$7, 0), 0)</f>
        <v>0</v>
      </c>
      <c r="AY64" s="166">
        <f t="array" ref="AY64">IFERROR(IF(ROW()-16&lt;NoRowsBudget, IF($J64="Profit Margin",SUM(AY$16:AY63)*ProfitMargin,IF($J64="VAT",SUM(AY$16:AY63)*VAT,IF(Budget_period="Monthly",SUMIFS(INDIRECT(AY$8),DetailBudgetWPs_Aleph,IF($J64 = "No Work Package", "", $J64),DetailBudgetCategory_Aleph,$I64),IF(Budget_period="Quarterly",SUMIFS(INDIRECT(AY$9),DetailBudgetWPs_Aleph,IF($J64 = "No Work Package", "", $J64),DetailBudgetCategory_Aleph,$I64),IF(Budget_period="Annually",SUMIFS(INDIRECT(AY$10),DetailBudgetWPs_Aleph,IF($J64 = "No Work Package", "", $J64),DetailBudgetCategory_Aleph,$I64),""))))) / AY$6 * AY$7, 0), 0)</f>
        <v>0</v>
      </c>
      <c r="AZ64" s="166">
        <f t="array" ref="AZ64">IFERROR(IF(ROW()-16&lt;NoRowsBudget, IF($J64="Profit Margin",SUM(AZ$16:AZ63)*ProfitMargin,IF($J64="VAT",SUM(AZ$16:AZ63)*VAT,IF(Budget_period="Monthly",SUMIFS(INDIRECT(AZ$8),DetailBudgetWPs_Aleph,IF($J64 = "No Work Package", "", $J64),DetailBudgetCategory_Aleph,$I64),IF(Budget_period="Quarterly",SUMIFS(INDIRECT(AZ$9),DetailBudgetWPs_Aleph,IF($J64 = "No Work Package", "", $J64),DetailBudgetCategory_Aleph,$I64),IF(Budget_period="Annually",SUMIFS(INDIRECT(AZ$10),DetailBudgetWPs_Aleph,IF($J64 = "No Work Package", "", $J64),DetailBudgetCategory_Aleph,$I64),""))))) / AZ$6 * AZ$7, 0), 0)</f>
        <v>0</v>
      </c>
      <c r="BA64" s="166">
        <f t="array" ref="BA64">IFERROR(IF(ROW()-16&lt;NoRowsBudget, IF($J64="Profit Margin",SUM(BA$16:BA63)*ProfitMargin,IF($J64="VAT",SUM(BA$16:BA63)*VAT,IF(Budget_period="Monthly",SUMIFS(INDIRECT(BA$8),DetailBudgetWPs_Aleph,IF($J64 = "No Work Package", "", $J64),DetailBudgetCategory_Aleph,$I64),IF(Budget_period="Quarterly",SUMIFS(INDIRECT(BA$9),DetailBudgetWPs_Aleph,IF($J64 = "No Work Package", "", $J64),DetailBudgetCategory_Aleph,$I64),IF(Budget_period="Annually",SUMIFS(INDIRECT(BA$10),DetailBudgetWPs_Aleph,IF($J64 = "No Work Package", "", $J64),DetailBudgetCategory_Aleph,$I64),""))))) / BA$6 * BA$7, 0), 0)</f>
        <v>0</v>
      </c>
      <c r="BB64" s="166">
        <f t="array" ref="BB64">IFERROR(IF(ROW()-16&lt;NoRowsBudget, IF($J64="Profit Margin",SUM(BB$16:BB63)*ProfitMargin,IF($J64="VAT",SUM(BB$16:BB63)*VAT,IF(Budget_period="Monthly",SUMIFS(INDIRECT(BB$8),DetailBudgetWPs_Aleph,IF($J64 = "No Work Package", "", $J64),DetailBudgetCategory_Aleph,$I64),IF(Budget_period="Quarterly",SUMIFS(INDIRECT(BB$9),DetailBudgetWPs_Aleph,IF($J64 = "No Work Package", "", $J64),DetailBudgetCategory_Aleph,$I64),IF(Budget_period="Annually",SUMIFS(INDIRECT(BB$10),DetailBudgetWPs_Aleph,IF($J64 = "No Work Package", "", $J64),DetailBudgetCategory_Aleph,$I64),""))))) / BB$6 * BB$7, 0), 0)</f>
        <v>0</v>
      </c>
      <c r="BC64" s="166">
        <f t="array" ref="BC64">IFERROR(IF(ROW()-16&lt;NoRowsBudget, IF($J64="Profit Margin",SUM(BC$16:BC63)*ProfitMargin,IF($J64="VAT",SUM(BC$16:BC63)*VAT,IF(Budget_period="Monthly",SUMIFS(INDIRECT(BC$8),DetailBudgetWPs_Aleph,IF($J64 = "No Work Package", "", $J64),DetailBudgetCategory_Aleph,$I64),IF(Budget_period="Quarterly",SUMIFS(INDIRECT(BC$9),DetailBudgetWPs_Aleph,IF($J64 = "No Work Package", "", $J64),DetailBudgetCategory_Aleph,$I64),IF(Budget_period="Annually",SUMIFS(INDIRECT(BC$10),DetailBudgetWPs_Aleph,IF($J64 = "No Work Package", "", $J64),DetailBudgetCategory_Aleph,$I64),""))))) / BC$6 * BC$7, 0), 0)</f>
        <v>0</v>
      </c>
      <c r="BD64" s="166">
        <f t="array" ref="BD64">IFERROR(IF(ROW()-16&lt;NoRowsBudget, IF($J64="Profit Margin",SUM(BD$16:BD63)*ProfitMargin,IF($J64="VAT",SUM(BD$16:BD63)*VAT,IF(Budget_period="Monthly",SUMIFS(INDIRECT(BD$8),DetailBudgetWPs_Aleph,IF($J64 = "No Work Package", "", $J64),DetailBudgetCategory_Aleph,$I64),IF(Budget_period="Quarterly",SUMIFS(INDIRECT(BD$9),DetailBudgetWPs_Aleph,IF($J64 = "No Work Package", "", $J64),DetailBudgetCategory_Aleph,$I64),IF(Budget_period="Annually",SUMIFS(INDIRECT(BD$10),DetailBudgetWPs_Aleph,IF($J64 = "No Work Package", "", $J64),DetailBudgetCategory_Aleph,$I64),""))))) / BD$6 * BD$7, 0), 0)</f>
        <v>0</v>
      </c>
      <c r="BE64" s="166">
        <f t="array" ref="BE64">IFERROR(IF(ROW()-16&lt;NoRowsBudget, IF($J64="Profit Margin",SUM(BE$16:BE63)*ProfitMargin,IF($J64="VAT",SUM(BE$16:BE63)*VAT,IF(Budget_period="Monthly",SUMIFS(INDIRECT(BE$8),DetailBudgetWPs_Aleph,IF($J64 = "No Work Package", "", $J64),DetailBudgetCategory_Aleph,$I64),IF(Budget_period="Quarterly",SUMIFS(INDIRECT(BE$9),DetailBudgetWPs_Aleph,IF($J64 = "No Work Package", "", $J64),DetailBudgetCategory_Aleph,$I64),IF(Budget_period="Annually",SUMIFS(INDIRECT(BE$10),DetailBudgetWPs_Aleph,IF($J64 = "No Work Package", "", $J64),DetailBudgetCategory_Aleph,$I64),""))))) / BE$6 * BE$7, 0), 0)</f>
        <v>0</v>
      </c>
      <c r="BF64" s="166">
        <f t="array" ref="BF64">IFERROR(IF(ROW()-16&lt;NoRowsBudget, IF($J64="Profit Margin",SUM(BF$16:BF63)*ProfitMargin,IF($J64="VAT",SUM(BF$16:BF63)*VAT,IF(Budget_period="Monthly",SUMIFS(INDIRECT(BF$8),DetailBudgetWPs_Aleph,IF($J64 = "No Work Package", "", $J64),DetailBudgetCategory_Aleph,$I64),IF(Budget_period="Quarterly",SUMIFS(INDIRECT(BF$9),DetailBudgetWPs_Aleph,IF($J64 = "No Work Package", "", $J64),DetailBudgetCategory_Aleph,$I64),IF(Budget_period="Annually",SUMIFS(INDIRECT(BF$10),DetailBudgetWPs_Aleph,IF($J64 = "No Work Package", "", $J64),DetailBudgetCategory_Aleph,$I64),""))))) / BF$6 * BF$7, 0), 0)</f>
        <v>0</v>
      </c>
      <c r="BG64" s="166">
        <f t="array" ref="BG64">IFERROR(IF(ROW()-16&lt;NoRowsBudget, IF($J64="Profit Margin",SUM(BG$16:BG63)*ProfitMargin,IF($J64="VAT",SUM(BG$16:BG63)*VAT,IF(Budget_period="Monthly",SUMIFS(INDIRECT(BG$8),DetailBudgetWPs_Aleph,IF($J64 = "No Work Package", "", $J64),DetailBudgetCategory_Aleph,$I64),IF(Budget_period="Quarterly",SUMIFS(INDIRECT(BG$9),DetailBudgetWPs_Aleph,IF($J64 = "No Work Package", "", $J64),DetailBudgetCategory_Aleph,$I64),IF(Budget_period="Annually",SUMIFS(INDIRECT(BG$10),DetailBudgetWPs_Aleph,IF($J64 = "No Work Package", "", $J64),DetailBudgetCategory_Aleph,$I64),""))))) / BG$6 * BG$7, 0), 0)</f>
        <v>0</v>
      </c>
      <c r="BH64" s="166">
        <f t="array" ref="BH64">IFERROR(IF(ROW()-16&lt;NoRowsBudget, IF($J64="Profit Margin",SUM(BH$16:BH63)*ProfitMargin,IF($J64="VAT",SUM(BH$16:BH63)*VAT,IF(Budget_period="Monthly",SUMIFS(INDIRECT(BH$8),DetailBudgetWPs_Aleph,IF($J64 = "No Work Package", "", $J64),DetailBudgetCategory_Aleph,$I64),IF(Budget_period="Quarterly",SUMIFS(INDIRECT(BH$9),DetailBudgetWPs_Aleph,IF($J64 = "No Work Package", "", $J64),DetailBudgetCategory_Aleph,$I64),IF(Budget_period="Annually",SUMIFS(INDIRECT(BH$10),DetailBudgetWPs_Aleph,IF($J64 = "No Work Package", "", $J64),DetailBudgetCategory_Aleph,$I64),""))))) / BH$6 * BH$7, 0), 0)</f>
        <v>0</v>
      </c>
      <c r="BI64" s="166">
        <f t="array" ref="BI64">IFERROR(IF(ROW()-16&lt;NoRowsBudget, IF($J64="Profit Margin",SUM(BI$16:BI63)*ProfitMargin,IF($J64="VAT",SUM(BI$16:BI63)*VAT,IF(Budget_period="Monthly",SUMIFS(INDIRECT(BI$8),DetailBudgetWPs_Aleph,IF($J64 = "No Work Package", "", $J64),DetailBudgetCategory_Aleph,$I64),IF(Budget_period="Quarterly",SUMIFS(INDIRECT(BI$9),DetailBudgetWPs_Aleph,IF($J64 = "No Work Package", "", $J64),DetailBudgetCategory_Aleph,$I64),IF(Budget_period="Annually",SUMIFS(INDIRECT(BI$10),DetailBudgetWPs_Aleph,IF($J64 = "No Work Package", "", $J64),DetailBudgetCategory_Aleph,$I64),""))))) / BI$6 * BI$7, 0), 0)</f>
        <v>0</v>
      </c>
      <c r="BJ64" s="166">
        <f t="array" ref="BJ64">IFERROR(IF(ROW()-16&lt;NoRowsBudget, IF($J64="Profit Margin",SUM(BJ$16:BJ63)*ProfitMargin,IF($J64="VAT",SUM(BJ$16:BJ63)*VAT,IF(Budget_period="Monthly",SUMIFS(INDIRECT(BJ$8),DetailBudgetWPs_Aleph,IF($J64 = "No Work Package", "", $J64),DetailBudgetCategory_Aleph,$I64),IF(Budget_period="Quarterly",SUMIFS(INDIRECT(BJ$9),DetailBudgetWPs_Aleph,IF($J64 = "No Work Package", "", $J64),DetailBudgetCategory_Aleph,$I64),IF(Budget_period="Annually",SUMIFS(INDIRECT(BJ$10),DetailBudgetWPs_Aleph,IF($J64 = "No Work Package", "", $J64),DetailBudgetCategory_Aleph,$I64),""))))) / BJ$6 * BJ$7, 0), 0)</f>
        <v>0</v>
      </c>
      <c r="BK64" s="166">
        <f t="array" ref="BK64">IFERROR(IF(ROW()-16&lt;NoRowsBudget, IF($J64="Profit Margin",SUM(BK$16:BK63)*ProfitMargin,IF($J64="VAT",SUM(BK$16:BK63)*VAT,IF(Budget_period="Monthly",SUMIFS(INDIRECT(BK$8),DetailBudgetWPs_Aleph,IF($J64 = "No Work Package", "", $J64),DetailBudgetCategory_Aleph,$I64),IF(Budget_period="Quarterly",SUMIFS(INDIRECT(BK$9),DetailBudgetWPs_Aleph,IF($J64 = "No Work Package", "", $J64),DetailBudgetCategory_Aleph,$I64),IF(Budget_period="Annually",SUMIFS(INDIRECT(BK$10),DetailBudgetWPs_Aleph,IF($J64 = "No Work Package", "", $J64),DetailBudgetCategory_Aleph,$I64),""))))) / BK$6 * BK$7, 0), 0)</f>
        <v>0</v>
      </c>
      <c r="BL64" s="166">
        <f t="array" ref="BL64">IFERROR(IF(ROW()-16&lt;NoRowsBudget, IF($J64="Profit Margin",SUM(BL$16:BL63)*ProfitMargin,IF($J64="VAT",SUM(BL$16:BL63)*VAT,IF(Budget_period="Monthly",SUMIFS(INDIRECT(BL$8),DetailBudgetWPs_Aleph,IF($J64 = "No Work Package", "", $J64),DetailBudgetCategory_Aleph,$I64),IF(Budget_period="Quarterly",SUMIFS(INDIRECT(BL$9),DetailBudgetWPs_Aleph,IF($J64 = "No Work Package", "", $J64),DetailBudgetCategory_Aleph,$I64),IF(Budget_period="Annually",SUMIFS(INDIRECT(BL$10),DetailBudgetWPs_Aleph,IF($J64 = "No Work Package", "", $J64),DetailBudgetCategory_Aleph,$I64),""))))) / BL$6 * BL$7, 0), 0)</f>
        <v>0</v>
      </c>
      <c r="BM64" s="166">
        <f t="array" ref="BM64">IFERROR(IF(ROW()-16&lt;NoRowsBudget, IF($J64="Profit Margin",SUM(BM$16:BM63)*ProfitMargin,IF($J64="VAT",SUM(BM$16:BM63)*VAT,IF(Budget_period="Monthly",SUMIFS(INDIRECT(BM$8),DetailBudgetWPs_Aleph,IF($J64 = "No Work Package", "", $J64),DetailBudgetCategory_Aleph,$I64),IF(Budget_period="Quarterly",SUMIFS(INDIRECT(BM$9),DetailBudgetWPs_Aleph,IF($J64 = "No Work Package", "", $J64),DetailBudgetCategory_Aleph,$I64),IF(Budget_period="Annually",SUMIFS(INDIRECT(BM$10),DetailBudgetWPs_Aleph,IF($J64 = "No Work Package", "", $J64),DetailBudgetCategory_Aleph,$I64),""))))) / BM$6 * BM$7, 0), 0)</f>
        <v>0</v>
      </c>
      <c r="BN64" s="166">
        <f t="array" ref="BN64">IFERROR(IF(ROW()-16&lt;NoRowsBudget, IF($J64="Profit Margin",SUM(BN$16:BN63)*ProfitMargin,IF($J64="VAT",SUM(BN$16:BN63)*VAT,IF(Budget_period="Monthly",SUMIFS(INDIRECT(BN$8),DetailBudgetWPs_Aleph,IF($J64 = "No Work Package", "", $J64),DetailBudgetCategory_Aleph,$I64),IF(Budget_period="Quarterly",SUMIFS(INDIRECT(BN$9),DetailBudgetWPs_Aleph,IF($J64 = "No Work Package", "", $J64),DetailBudgetCategory_Aleph,$I64),IF(Budget_period="Annually",SUMIFS(INDIRECT(BN$10),DetailBudgetWPs_Aleph,IF($J64 = "No Work Package", "", $J64),DetailBudgetCategory_Aleph,$I64),""))))) / BN$6 * BN$7, 0), 0)</f>
        <v>0</v>
      </c>
      <c r="BO64" s="166">
        <f t="array" ref="BO64">IFERROR(IF(ROW()-16&lt;NoRowsBudget, IF($J64="Profit Margin",SUM(BO$16:BO63)*ProfitMargin,IF($J64="VAT",SUM(BO$16:BO63)*VAT,IF(Budget_period="Monthly",SUMIFS(INDIRECT(BO$8),DetailBudgetWPs_Aleph,IF($J64 = "No Work Package", "", $J64),DetailBudgetCategory_Aleph,$I64),IF(Budget_period="Quarterly",SUMIFS(INDIRECT(BO$9),DetailBudgetWPs_Aleph,IF($J64 = "No Work Package", "", $J64),DetailBudgetCategory_Aleph,$I64),IF(Budget_period="Annually",SUMIFS(INDIRECT(BO$10),DetailBudgetWPs_Aleph,IF($J64 = "No Work Package", "", $J64),DetailBudgetCategory_Aleph,$I64),""))))) / BO$6 * BO$7, 0), 0)</f>
        <v>0</v>
      </c>
      <c r="BP64" s="166">
        <f t="array" ref="BP64">IFERROR(IF(ROW()-16&lt;NoRowsBudget, IF($J64="Profit Margin",SUM(BP$16:BP63)*ProfitMargin,IF($J64="VAT",SUM(BP$16:BP63)*VAT,IF(Budget_period="Monthly",SUMIFS(INDIRECT(BP$8),DetailBudgetWPs_Aleph,IF($J64 = "No Work Package", "", $J64),DetailBudgetCategory_Aleph,$I64),IF(Budget_period="Quarterly",SUMIFS(INDIRECT(BP$9),DetailBudgetWPs_Aleph,IF($J64 = "No Work Package", "", $J64),DetailBudgetCategory_Aleph,$I64),IF(Budget_period="Annually",SUMIFS(INDIRECT(BP$10),DetailBudgetWPs_Aleph,IF($J64 = "No Work Package", "", $J64),DetailBudgetCategory_Aleph,$I64),""))))) / BP$6 * BP$7, 0), 0)</f>
        <v>0</v>
      </c>
      <c r="BQ64" s="166">
        <f t="array" ref="BQ64">IFERROR(IF(ROW()-16&lt;NoRowsBudget, IF($J64="Profit Margin",SUM(BQ$16:BQ63)*ProfitMargin,IF($J64="VAT",SUM(BQ$16:BQ63)*VAT,IF(Budget_period="Monthly",SUMIFS(INDIRECT(BQ$8),DetailBudgetWPs_Aleph,IF($J64 = "No Work Package", "", $J64),DetailBudgetCategory_Aleph,$I64),IF(Budget_period="Quarterly",SUMIFS(INDIRECT(BQ$9),DetailBudgetWPs_Aleph,IF($J64 = "No Work Package", "", $J64),DetailBudgetCategory_Aleph,$I64),IF(Budget_period="Annually",SUMIFS(INDIRECT(BQ$10),DetailBudgetWPs_Aleph,IF($J64 = "No Work Package", "", $J64),DetailBudgetCategory_Aleph,$I64),""))))) / BQ$6 * BQ$7, 0), 0)</f>
        <v>0</v>
      </c>
      <c r="BR64" s="166">
        <f t="array" ref="BR64">IFERROR(IF(ROW()-16&lt;NoRowsBudget, IF($J64="Profit Margin",SUM(BR$16:BR63)*ProfitMargin,IF($J64="VAT",SUM(BR$16:BR63)*VAT,IF(Budget_period="Monthly",SUMIFS(INDIRECT(BR$8),DetailBudgetWPs_Aleph,IF($J64 = "No Work Package", "", $J64),DetailBudgetCategory_Aleph,$I64),IF(Budget_period="Quarterly",SUMIFS(INDIRECT(BR$9),DetailBudgetWPs_Aleph,IF($J64 = "No Work Package", "", $J64),DetailBudgetCategory_Aleph,$I64),IF(Budget_period="Annually",SUMIFS(INDIRECT(BR$10),DetailBudgetWPs_Aleph,IF($J64 = "No Work Package", "", $J64),DetailBudgetCategory_Aleph,$I64),""))))) / BR$6 * BR$7, 0), 0)</f>
        <v>0</v>
      </c>
      <c r="BS64" s="166">
        <f t="array" ref="BS64">IFERROR(IF(ROW()-16&lt;NoRowsBudget, IF($J64="Profit Margin",SUM(BS$16:BS63)*ProfitMargin,IF($J64="VAT",SUM(BS$16:BS63)*VAT,IF(Budget_period="Monthly",SUMIFS(INDIRECT(BS$8),DetailBudgetWPs_Aleph,IF($J64 = "No Work Package", "", $J64),DetailBudgetCategory_Aleph,$I64),IF(Budget_period="Quarterly",SUMIFS(INDIRECT(BS$9),DetailBudgetWPs_Aleph,IF($J64 = "No Work Package", "", $J64),DetailBudgetCategory_Aleph,$I64),IF(Budget_period="Annually",SUMIFS(INDIRECT(BS$10),DetailBudgetWPs_Aleph,IF($J64 = "No Work Package", "", $J64),DetailBudgetCategory_Aleph,$I64),""))))) / BS$6 * BS$7, 0), 0)</f>
        <v>0</v>
      </c>
    </row>
    <row r="65" ht="15.75" customHeight="1">
      <c r="A65" s="114"/>
      <c r="B65" s="15" t="str">
        <f>IF(ROW()-16&lt;NoRowsBudget,OrgName,"")</f>
        <v/>
      </c>
      <c r="C65" s="15" t="str">
        <f>IF(ROW()-16&lt;NoRowsBudget,ProjectName,"")</f>
        <v/>
      </c>
      <c r="D65" s="15" t="str">
        <f>IF(ROW()-16&lt;NoRowsBudget,ProjectRef,"")</f>
        <v/>
      </c>
      <c r="E65" s="15" t="str">
        <f>IF(ROW()-16&lt;NoRowsBudget,ApplicationID,"")</f>
        <v/>
      </c>
      <c r="F65" s="15" t="str">
        <f>IF(ROW()-16&lt;NoRowsBudget,Version,"")</f>
        <v/>
      </c>
      <c r="G65" s="164" t="str">
        <f>IF(ROW()-16&lt;NoRowsBudget,StartDate,"")</f>
        <v/>
      </c>
      <c r="H65" s="164" t="str">
        <f>IF(ROW()-16&lt;NoRowsBudget,EndDate,"")</f>
        <v/>
      </c>
      <c r="I65" s="15" t="str">
        <f t="array" ref="I65">IF(ROW()-16&lt;(NoRowsBudget-3),INDEX(CostCategories,CEILING((ROW()-15)/NoWPs,1)),IF(ROW()-16=NoRowsBudget-3,"Overheads",IF(ROW()-16=NoRowsBudget-2,"Profit Margin",IF(ROW()-16=NoRowsBudget-1,"VAT",""))))</f>
        <v/>
      </c>
      <c r="J65" s="15" t="str">
        <f t="array" ref="J65">IF(ROW()-16&lt;NoRowsBudget-3,INDEX(WPUnique,,MOD(ROW()-16,NoWPs)+1),IF(ROW()-16=NoRowsBudget-3,"Overheads",IF(ROW()-16=NoRowsBudget-2,"Profit Margin",IF(ROW()-16=NoRowsBudget-1,"VAT",""))))</f>
        <v/>
      </c>
      <c r="K65" s="172" t="str">
        <f>IFERROR(IF(OR($J65="Indirect Cost",$J65="VAT",$J65="Profit Margin"),"",VLOOKUP(J65,'1. Basic Info'!$B$40:$C$52,2,FALSE)),BudgetExport!J65)</f>
        <v/>
      </c>
      <c r="L65" s="166">
        <f t="array" ref="L65">IFERROR(IF(ROW()-16&lt;NoRowsBudget, IF($J65="Profit Margin",SUM(L$16:L64)*ProfitMargin,IF($J65="VAT",SUM(L$16:L64)*VAT,IF(Budget_period="Monthly",SUMIFS(INDIRECT(L$8),DetailBudgetWPs_Aleph,IF($J65 = "No Work Package", "", $J65),DetailBudgetCategory_Aleph,$I65),IF(Budget_period="Quarterly",SUMIFS(INDIRECT(L$9),DetailBudgetWPs_Aleph,IF($J65 = "No Work Package", "", $J65),DetailBudgetCategory_Aleph,$I65),IF(Budget_period="Annually",SUMIFS(INDIRECT(L$10),DetailBudgetWPs_Aleph,IF($J65 = "No Work Package", "", $J65),DetailBudgetCategory_Aleph,$I65),""))))) / L$6 * L$7, 0), 0)</f>
        <v>0</v>
      </c>
      <c r="M65" s="166">
        <f t="array" ref="M65">IFERROR(IF(ROW()-16&lt;NoRowsBudget, IF($J65="Profit Margin",SUM(M$16:M64)*ProfitMargin,IF($J65="VAT",SUM(M$16:M64)*VAT,IF(Budget_period="Monthly",SUMIFS(INDIRECT(M$8),DetailBudgetWPs_Aleph,IF($J65 = "No Work Package", "", $J65),DetailBudgetCategory_Aleph,$I65),IF(Budget_period="Quarterly",SUMIFS(INDIRECT(M$9),DetailBudgetWPs_Aleph,IF($J65 = "No Work Package", "", $J65),DetailBudgetCategory_Aleph,$I65),IF(Budget_period="Annually",SUMIFS(INDIRECT(M$10),DetailBudgetWPs_Aleph,IF($J65 = "No Work Package", "", $J65),DetailBudgetCategory_Aleph,$I65),""))))) / M$6 * M$7, 0), 0)</f>
        <v>0</v>
      </c>
      <c r="N65" s="166">
        <f t="array" ref="N65">IFERROR(IF(ROW()-16&lt;NoRowsBudget, IF($J65="Profit Margin",SUM(N$16:N64)*ProfitMargin,IF($J65="VAT",SUM(N$16:N64)*VAT,IF(Budget_period="Monthly",SUMIFS(INDIRECT(N$8),DetailBudgetWPs_Aleph,IF($J65 = "No Work Package", "", $J65),DetailBudgetCategory_Aleph,$I65),IF(Budget_period="Quarterly",SUMIFS(INDIRECT(N$9),DetailBudgetWPs_Aleph,IF($J65 = "No Work Package", "", $J65),DetailBudgetCategory_Aleph,$I65),IF(Budget_period="Annually",SUMIFS(INDIRECT(N$10),DetailBudgetWPs_Aleph,IF($J65 = "No Work Package", "", $J65),DetailBudgetCategory_Aleph,$I65),""))))) / N$6 * N$7, 0), 0)</f>
        <v>0</v>
      </c>
      <c r="O65" s="166">
        <f t="array" ref="O65">IFERROR(IF(ROW()-16&lt;NoRowsBudget, IF($J65="Profit Margin",SUM(O$16:O64)*ProfitMargin,IF($J65="VAT",SUM(O$16:O64)*VAT,IF(Budget_period="Monthly",SUMIFS(INDIRECT(O$8),DetailBudgetWPs_Aleph,IF($J65 = "No Work Package", "", $J65),DetailBudgetCategory_Aleph,$I65),IF(Budget_period="Quarterly",SUMIFS(INDIRECT(O$9),DetailBudgetWPs_Aleph,IF($J65 = "No Work Package", "", $J65),DetailBudgetCategory_Aleph,$I65),IF(Budget_period="Annually",SUMIFS(INDIRECT(O$10),DetailBudgetWPs_Aleph,IF($J65 = "No Work Package", "", $J65),DetailBudgetCategory_Aleph,$I65),""))))) / O$6 * O$7, 0), 0)</f>
        <v>0</v>
      </c>
      <c r="P65" s="166">
        <f t="array" ref="P65">IFERROR(IF(ROW()-16&lt;NoRowsBudget, IF($J65="Profit Margin",SUM(P$16:P64)*ProfitMargin,IF($J65="VAT",SUM(P$16:P64)*VAT,IF(Budget_period="Monthly",SUMIFS(INDIRECT(P$8),DetailBudgetWPs_Aleph,IF($J65 = "No Work Package", "", $J65),DetailBudgetCategory_Aleph,$I65),IF(Budget_period="Quarterly",SUMIFS(INDIRECT(P$9),DetailBudgetWPs_Aleph,IF($J65 = "No Work Package", "", $J65),DetailBudgetCategory_Aleph,$I65),IF(Budget_period="Annually",SUMIFS(INDIRECT(P$10),DetailBudgetWPs_Aleph,IF($J65 = "No Work Package", "", $J65),DetailBudgetCategory_Aleph,$I65),""))))) / P$6 * P$7, 0), 0)</f>
        <v>0</v>
      </c>
      <c r="Q65" s="166">
        <f t="array" ref="Q65">IFERROR(IF(ROW()-16&lt;NoRowsBudget, IF($J65="Profit Margin",SUM(Q$16:Q64)*ProfitMargin,IF($J65="VAT",SUM(Q$16:Q64)*VAT,IF(Budget_period="Monthly",SUMIFS(INDIRECT(Q$8),DetailBudgetWPs_Aleph,IF($J65 = "No Work Package", "", $J65),DetailBudgetCategory_Aleph,$I65),IF(Budget_period="Quarterly",SUMIFS(INDIRECT(Q$9),DetailBudgetWPs_Aleph,IF($J65 = "No Work Package", "", $J65),DetailBudgetCategory_Aleph,$I65),IF(Budget_period="Annually",SUMIFS(INDIRECT(Q$10),DetailBudgetWPs_Aleph,IF($J65 = "No Work Package", "", $J65),DetailBudgetCategory_Aleph,$I65),""))))) / Q$6 * Q$7, 0), 0)</f>
        <v>0</v>
      </c>
      <c r="R65" s="166">
        <f t="array" ref="R65">IFERROR(IF(ROW()-16&lt;NoRowsBudget, IF($J65="Profit Margin",SUM(R$16:R64)*ProfitMargin,IF($J65="VAT",SUM(R$16:R64)*VAT,IF(Budget_period="Monthly",SUMIFS(INDIRECT(R$8),DetailBudgetWPs_Aleph,IF($J65 = "No Work Package", "", $J65),DetailBudgetCategory_Aleph,$I65),IF(Budget_period="Quarterly",SUMIFS(INDIRECT(R$9),DetailBudgetWPs_Aleph,IF($J65 = "No Work Package", "", $J65),DetailBudgetCategory_Aleph,$I65),IF(Budget_period="Annually",SUMIFS(INDIRECT(R$10),DetailBudgetWPs_Aleph,IF($J65 = "No Work Package", "", $J65),DetailBudgetCategory_Aleph,$I65),""))))) / R$6 * R$7, 0), 0)</f>
        <v>0</v>
      </c>
      <c r="S65" s="166">
        <f t="array" ref="S65">IFERROR(IF(ROW()-16&lt;NoRowsBudget, IF($J65="Profit Margin",SUM(S$16:S64)*ProfitMargin,IF($J65="VAT",SUM(S$16:S64)*VAT,IF(Budget_period="Monthly",SUMIFS(INDIRECT(S$8),DetailBudgetWPs_Aleph,IF($J65 = "No Work Package", "", $J65),DetailBudgetCategory_Aleph,$I65),IF(Budget_period="Quarterly",SUMIFS(INDIRECT(S$9),DetailBudgetWPs_Aleph,IF($J65 = "No Work Package", "", $J65),DetailBudgetCategory_Aleph,$I65),IF(Budget_period="Annually",SUMIFS(INDIRECT(S$10),DetailBudgetWPs_Aleph,IF($J65 = "No Work Package", "", $J65),DetailBudgetCategory_Aleph,$I65),""))))) / S$6 * S$7, 0), 0)</f>
        <v>0</v>
      </c>
      <c r="T65" s="166">
        <f t="array" ref="T65">IFERROR(IF(ROW()-16&lt;NoRowsBudget, IF($J65="Profit Margin",SUM(T$16:T64)*ProfitMargin,IF($J65="VAT",SUM(T$16:T64)*VAT,IF(Budget_period="Monthly",SUMIFS(INDIRECT(T$8),DetailBudgetWPs_Aleph,IF($J65 = "No Work Package", "", $J65),DetailBudgetCategory_Aleph,$I65),IF(Budget_period="Quarterly",SUMIFS(INDIRECT(T$9),DetailBudgetWPs_Aleph,IF($J65 = "No Work Package", "", $J65),DetailBudgetCategory_Aleph,$I65),IF(Budget_period="Annually",SUMIFS(INDIRECT(T$10),DetailBudgetWPs_Aleph,IF($J65 = "No Work Package", "", $J65),DetailBudgetCategory_Aleph,$I65),""))))) / T$6 * T$7, 0), 0)</f>
        <v>0</v>
      </c>
      <c r="U65" s="166">
        <f t="array" ref="U65">IFERROR(IF(ROW()-16&lt;NoRowsBudget, IF($J65="Profit Margin",SUM(U$16:U64)*ProfitMargin,IF($J65="VAT",SUM(U$16:U64)*VAT,IF(Budget_period="Monthly",SUMIFS(INDIRECT(U$8),DetailBudgetWPs_Aleph,IF($J65 = "No Work Package", "", $J65),DetailBudgetCategory_Aleph,$I65),IF(Budget_period="Quarterly",SUMIFS(INDIRECT(U$9),DetailBudgetWPs_Aleph,IF($J65 = "No Work Package", "", $J65),DetailBudgetCategory_Aleph,$I65),IF(Budget_period="Annually",SUMIFS(INDIRECT(U$10),DetailBudgetWPs_Aleph,IF($J65 = "No Work Package", "", $J65),DetailBudgetCategory_Aleph,$I65),""))))) / U$6 * U$7, 0), 0)</f>
        <v>0</v>
      </c>
      <c r="V65" s="166">
        <f t="array" ref="V65">IFERROR(IF(ROW()-16&lt;NoRowsBudget, IF($J65="Profit Margin",SUM(V$16:V64)*ProfitMargin,IF($J65="VAT",SUM(V$16:V64)*VAT,IF(Budget_period="Monthly",SUMIFS(INDIRECT(V$8),DetailBudgetWPs_Aleph,IF($J65 = "No Work Package", "", $J65),DetailBudgetCategory_Aleph,$I65),IF(Budget_period="Quarterly",SUMIFS(INDIRECT(V$9),DetailBudgetWPs_Aleph,IF($J65 = "No Work Package", "", $J65),DetailBudgetCategory_Aleph,$I65),IF(Budget_period="Annually",SUMIFS(INDIRECT(V$10),DetailBudgetWPs_Aleph,IF($J65 = "No Work Package", "", $J65),DetailBudgetCategory_Aleph,$I65),""))))) / V$6 * V$7, 0), 0)</f>
        <v>0</v>
      </c>
      <c r="W65" s="166">
        <f t="array" ref="W65">IFERROR(IF(ROW()-16&lt;NoRowsBudget, IF($J65="Profit Margin",SUM(W$16:W64)*ProfitMargin,IF($J65="VAT",SUM(W$16:W64)*VAT,IF(Budget_period="Monthly",SUMIFS(INDIRECT(W$8),DetailBudgetWPs_Aleph,IF($J65 = "No Work Package", "", $J65),DetailBudgetCategory_Aleph,$I65),IF(Budget_period="Quarterly",SUMIFS(INDIRECT(W$9),DetailBudgetWPs_Aleph,IF($J65 = "No Work Package", "", $J65),DetailBudgetCategory_Aleph,$I65),IF(Budget_period="Annually",SUMIFS(INDIRECT(W$10),DetailBudgetWPs_Aleph,IF($J65 = "No Work Package", "", $J65),DetailBudgetCategory_Aleph,$I65),""))))) / W$6 * W$7, 0), 0)</f>
        <v>0</v>
      </c>
      <c r="X65" s="166">
        <f t="array" ref="X65">IFERROR(IF(ROW()-16&lt;NoRowsBudget, IF($J65="Profit Margin",SUM(X$16:X64)*ProfitMargin,IF($J65="VAT",SUM(X$16:X64)*VAT,IF(Budget_period="Monthly",SUMIFS(INDIRECT(X$8),DetailBudgetWPs_Aleph,IF($J65 = "No Work Package", "", $J65),DetailBudgetCategory_Aleph,$I65),IF(Budget_period="Quarterly",SUMIFS(INDIRECT(X$9),DetailBudgetWPs_Aleph,IF($J65 = "No Work Package", "", $J65),DetailBudgetCategory_Aleph,$I65),IF(Budget_period="Annually",SUMIFS(INDIRECT(X$10),DetailBudgetWPs_Aleph,IF($J65 = "No Work Package", "", $J65),DetailBudgetCategory_Aleph,$I65),""))))) / X$6 * X$7, 0), 0)</f>
        <v>0</v>
      </c>
      <c r="Y65" s="166">
        <f t="array" ref="Y65">IFERROR(IF(ROW()-16&lt;NoRowsBudget, IF($J65="Profit Margin",SUM(Y$16:Y64)*ProfitMargin,IF($J65="VAT",SUM(Y$16:Y64)*VAT,IF(Budget_period="Monthly",SUMIFS(INDIRECT(Y$8),DetailBudgetWPs_Aleph,IF($J65 = "No Work Package", "", $J65),DetailBudgetCategory_Aleph,$I65),IF(Budget_period="Quarterly",SUMIFS(INDIRECT(Y$9),DetailBudgetWPs_Aleph,IF($J65 = "No Work Package", "", $J65),DetailBudgetCategory_Aleph,$I65),IF(Budget_period="Annually",SUMIFS(INDIRECT(Y$10),DetailBudgetWPs_Aleph,IF($J65 = "No Work Package", "", $J65),DetailBudgetCategory_Aleph,$I65),""))))) / Y$6 * Y$7, 0), 0)</f>
        <v>0</v>
      </c>
      <c r="Z65" s="166">
        <f t="array" ref="Z65">IFERROR(IF(ROW()-16&lt;NoRowsBudget, IF($J65="Profit Margin",SUM(Z$16:Z64)*ProfitMargin,IF($J65="VAT",SUM(Z$16:Z64)*VAT,IF(Budget_period="Monthly",SUMIFS(INDIRECT(Z$8),DetailBudgetWPs_Aleph,IF($J65 = "No Work Package", "", $J65),DetailBudgetCategory_Aleph,$I65),IF(Budget_period="Quarterly",SUMIFS(INDIRECT(Z$9),DetailBudgetWPs_Aleph,IF($J65 = "No Work Package", "", $J65),DetailBudgetCategory_Aleph,$I65),IF(Budget_period="Annually",SUMIFS(INDIRECT(Z$10),DetailBudgetWPs_Aleph,IF($J65 = "No Work Package", "", $J65),DetailBudgetCategory_Aleph,$I65),""))))) / Z$6 * Z$7, 0), 0)</f>
        <v>0</v>
      </c>
      <c r="AA65" s="166">
        <f t="array" ref="AA65">IFERROR(IF(ROW()-16&lt;NoRowsBudget, IF($J65="Profit Margin",SUM(AA$16:AA64)*ProfitMargin,IF($J65="VAT",SUM(AA$16:AA64)*VAT,IF(Budget_period="Monthly",SUMIFS(INDIRECT(AA$8),DetailBudgetWPs_Aleph,IF($J65 = "No Work Package", "", $J65),DetailBudgetCategory_Aleph,$I65),IF(Budget_period="Quarterly",SUMIFS(INDIRECT(AA$9),DetailBudgetWPs_Aleph,IF($J65 = "No Work Package", "", $J65),DetailBudgetCategory_Aleph,$I65),IF(Budget_period="Annually",SUMIFS(INDIRECT(AA$10),DetailBudgetWPs_Aleph,IF($J65 = "No Work Package", "", $J65),DetailBudgetCategory_Aleph,$I65),""))))) / AA$6 * AA$7, 0), 0)</f>
        <v>0</v>
      </c>
      <c r="AB65" s="166">
        <f t="array" ref="AB65">IFERROR(IF(ROW()-16&lt;NoRowsBudget, IF($J65="Profit Margin",SUM(AB$16:AB64)*ProfitMargin,IF($J65="VAT",SUM(AB$16:AB64)*VAT,IF(Budget_period="Monthly",SUMIFS(INDIRECT(AB$8),DetailBudgetWPs_Aleph,IF($J65 = "No Work Package", "", $J65),DetailBudgetCategory_Aleph,$I65),IF(Budget_period="Quarterly",SUMIFS(INDIRECT(AB$9),DetailBudgetWPs_Aleph,IF($J65 = "No Work Package", "", $J65),DetailBudgetCategory_Aleph,$I65),IF(Budget_period="Annually",SUMIFS(INDIRECT(AB$10),DetailBudgetWPs_Aleph,IF($J65 = "No Work Package", "", $J65),DetailBudgetCategory_Aleph,$I65),""))))) / AB$6 * AB$7, 0), 0)</f>
        <v>0</v>
      </c>
      <c r="AC65" s="166">
        <f t="array" ref="AC65">IFERROR(IF(ROW()-16&lt;NoRowsBudget, IF($J65="Profit Margin",SUM(AC$16:AC64)*ProfitMargin,IF($J65="VAT",SUM(AC$16:AC64)*VAT,IF(Budget_period="Monthly",SUMIFS(INDIRECT(AC$8),DetailBudgetWPs_Aleph,IF($J65 = "No Work Package", "", $J65),DetailBudgetCategory_Aleph,$I65),IF(Budget_period="Quarterly",SUMIFS(INDIRECT(AC$9),DetailBudgetWPs_Aleph,IF($J65 = "No Work Package", "", $J65),DetailBudgetCategory_Aleph,$I65),IF(Budget_period="Annually",SUMIFS(INDIRECT(AC$10),DetailBudgetWPs_Aleph,IF($J65 = "No Work Package", "", $J65),DetailBudgetCategory_Aleph,$I65),""))))) / AC$6 * AC$7, 0), 0)</f>
        <v>0</v>
      </c>
      <c r="AD65" s="166">
        <f t="array" ref="AD65">IFERROR(IF(ROW()-16&lt;NoRowsBudget, IF($J65="Profit Margin",SUM(AD$16:AD64)*ProfitMargin,IF($J65="VAT",SUM(AD$16:AD64)*VAT,IF(Budget_period="Monthly",SUMIFS(INDIRECT(AD$8),DetailBudgetWPs_Aleph,IF($J65 = "No Work Package", "", $J65),DetailBudgetCategory_Aleph,$I65),IF(Budget_period="Quarterly",SUMIFS(INDIRECT(AD$9),DetailBudgetWPs_Aleph,IF($J65 = "No Work Package", "", $J65),DetailBudgetCategory_Aleph,$I65),IF(Budget_period="Annually",SUMIFS(INDIRECT(AD$10),DetailBudgetWPs_Aleph,IF($J65 = "No Work Package", "", $J65),DetailBudgetCategory_Aleph,$I65),""))))) / AD$6 * AD$7, 0), 0)</f>
        <v>0</v>
      </c>
      <c r="AE65" s="166">
        <f t="array" ref="AE65">IFERROR(IF(ROW()-16&lt;NoRowsBudget, IF($J65="Profit Margin",SUM(AE$16:AE64)*ProfitMargin,IF($J65="VAT",SUM(AE$16:AE64)*VAT,IF(Budget_period="Monthly",SUMIFS(INDIRECT(AE$8),DetailBudgetWPs_Aleph,IF($J65 = "No Work Package", "", $J65),DetailBudgetCategory_Aleph,$I65),IF(Budget_period="Quarterly",SUMIFS(INDIRECT(AE$9),DetailBudgetWPs_Aleph,IF($J65 = "No Work Package", "", $J65),DetailBudgetCategory_Aleph,$I65),IF(Budget_period="Annually",SUMIFS(INDIRECT(AE$10),DetailBudgetWPs_Aleph,IF($J65 = "No Work Package", "", $J65),DetailBudgetCategory_Aleph,$I65),""))))) / AE$6 * AE$7, 0), 0)</f>
        <v>0</v>
      </c>
      <c r="AF65" s="166">
        <f t="array" ref="AF65">IFERROR(IF(ROW()-16&lt;NoRowsBudget, IF($J65="Profit Margin",SUM(AF$16:AF64)*ProfitMargin,IF($J65="VAT",SUM(AF$16:AF64)*VAT,IF(Budget_period="Monthly",SUMIFS(INDIRECT(AF$8),DetailBudgetWPs_Aleph,IF($J65 = "No Work Package", "", $J65),DetailBudgetCategory_Aleph,$I65),IF(Budget_period="Quarterly",SUMIFS(INDIRECT(AF$9),DetailBudgetWPs_Aleph,IF($J65 = "No Work Package", "", $J65),DetailBudgetCategory_Aleph,$I65),IF(Budget_period="Annually",SUMIFS(INDIRECT(AF$10),DetailBudgetWPs_Aleph,IF($J65 = "No Work Package", "", $J65),DetailBudgetCategory_Aleph,$I65),""))))) / AF$6 * AF$7, 0), 0)</f>
        <v>0</v>
      </c>
      <c r="AG65" s="166">
        <f t="array" ref="AG65">IFERROR(IF(ROW()-16&lt;NoRowsBudget, IF($J65="Profit Margin",SUM(AG$16:AG64)*ProfitMargin,IF($J65="VAT",SUM(AG$16:AG64)*VAT,IF(Budget_period="Monthly",SUMIFS(INDIRECT(AG$8),DetailBudgetWPs_Aleph,IF($J65 = "No Work Package", "", $J65),DetailBudgetCategory_Aleph,$I65),IF(Budget_period="Quarterly",SUMIFS(INDIRECT(AG$9),DetailBudgetWPs_Aleph,IF($J65 = "No Work Package", "", $J65),DetailBudgetCategory_Aleph,$I65),IF(Budget_period="Annually",SUMIFS(INDIRECT(AG$10),DetailBudgetWPs_Aleph,IF($J65 = "No Work Package", "", $J65),DetailBudgetCategory_Aleph,$I65),""))))) / AG$6 * AG$7, 0), 0)</f>
        <v>0</v>
      </c>
      <c r="AH65" s="166">
        <f t="array" ref="AH65">IFERROR(IF(ROW()-16&lt;NoRowsBudget, IF($J65="Profit Margin",SUM(AH$16:AH64)*ProfitMargin,IF($J65="VAT",SUM(AH$16:AH64)*VAT,IF(Budget_period="Monthly",SUMIFS(INDIRECT(AH$8),DetailBudgetWPs_Aleph,IF($J65 = "No Work Package", "", $J65),DetailBudgetCategory_Aleph,$I65),IF(Budget_period="Quarterly",SUMIFS(INDIRECT(AH$9),DetailBudgetWPs_Aleph,IF($J65 = "No Work Package", "", $J65),DetailBudgetCategory_Aleph,$I65),IF(Budget_period="Annually",SUMIFS(INDIRECT(AH$10),DetailBudgetWPs_Aleph,IF($J65 = "No Work Package", "", $J65),DetailBudgetCategory_Aleph,$I65),""))))) / AH$6 * AH$7, 0), 0)</f>
        <v>0</v>
      </c>
      <c r="AI65" s="166">
        <f t="array" ref="AI65">IFERROR(IF(ROW()-16&lt;NoRowsBudget, IF($J65="Profit Margin",SUM(AI$16:AI64)*ProfitMargin,IF($J65="VAT",SUM(AI$16:AI64)*VAT,IF(Budget_period="Monthly",SUMIFS(INDIRECT(AI$8),DetailBudgetWPs_Aleph,IF($J65 = "No Work Package", "", $J65),DetailBudgetCategory_Aleph,$I65),IF(Budget_period="Quarterly",SUMIFS(INDIRECT(AI$9),DetailBudgetWPs_Aleph,IF($J65 = "No Work Package", "", $J65),DetailBudgetCategory_Aleph,$I65),IF(Budget_period="Annually",SUMIFS(INDIRECT(AI$10),DetailBudgetWPs_Aleph,IF($J65 = "No Work Package", "", $J65),DetailBudgetCategory_Aleph,$I65),""))))) / AI$6 * AI$7, 0), 0)</f>
        <v>0</v>
      </c>
      <c r="AJ65" s="166">
        <f t="array" ref="AJ65">IFERROR(IF(ROW()-16&lt;NoRowsBudget, IF($J65="Profit Margin",SUM(AJ$16:AJ64)*ProfitMargin,IF($J65="VAT",SUM(AJ$16:AJ64)*VAT,IF(Budget_period="Monthly",SUMIFS(INDIRECT(AJ$8),DetailBudgetWPs_Aleph,IF($J65 = "No Work Package", "", $J65),DetailBudgetCategory_Aleph,$I65),IF(Budget_period="Quarterly",SUMIFS(INDIRECT(AJ$9),DetailBudgetWPs_Aleph,IF($J65 = "No Work Package", "", $J65),DetailBudgetCategory_Aleph,$I65),IF(Budget_period="Annually",SUMIFS(INDIRECT(AJ$10),DetailBudgetWPs_Aleph,IF($J65 = "No Work Package", "", $J65),DetailBudgetCategory_Aleph,$I65),""))))) / AJ$6 * AJ$7, 0), 0)</f>
        <v>0</v>
      </c>
      <c r="AK65" s="166">
        <f t="array" ref="AK65">IFERROR(IF(ROW()-16&lt;NoRowsBudget, IF($J65="Profit Margin",SUM(AK$16:AK64)*ProfitMargin,IF($J65="VAT",SUM(AK$16:AK64)*VAT,IF(Budget_period="Monthly",SUMIFS(INDIRECT(AK$8),DetailBudgetWPs_Aleph,IF($J65 = "No Work Package", "", $J65),DetailBudgetCategory_Aleph,$I65),IF(Budget_period="Quarterly",SUMIFS(INDIRECT(AK$9),DetailBudgetWPs_Aleph,IF($J65 = "No Work Package", "", $J65),DetailBudgetCategory_Aleph,$I65),IF(Budget_period="Annually",SUMIFS(INDIRECT(AK$10),DetailBudgetWPs_Aleph,IF($J65 = "No Work Package", "", $J65),DetailBudgetCategory_Aleph,$I65),""))))) / AK$6 * AK$7, 0), 0)</f>
        <v>0</v>
      </c>
      <c r="AL65" s="166">
        <f t="array" ref="AL65">IFERROR(IF(ROW()-16&lt;NoRowsBudget, IF($J65="Profit Margin",SUM(AL$16:AL64)*ProfitMargin,IF($J65="VAT",SUM(AL$16:AL64)*VAT,IF(Budget_period="Monthly",SUMIFS(INDIRECT(AL$8),DetailBudgetWPs_Aleph,IF($J65 = "No Work Package", "", $J65),DetailBudgetCategory_Aleph,$I65),IF(Budget_period="Quarterly",SUMIFS(INDIRECT(AL$9),DetailBudgetWPs_Aleph,IF($J65 = "No Work Package", "", $J65),DetailBudgetCategory_Aleph,$I65),IF(Budget_period="Annually",SUMIFS(INDIRECT(AL$10),DetailBudgetWPs_Aleph,IF($J65 = "No Work Package", "", $J65),DetailBudgetCategory_Aleph,$I65),""))))) / AL$6 * AL$7, 0), 0)</f>
        <v>0</v>
      </c>
      <c r="AM65" s="166">
        <f t="array" ref="AM65">IFERROR(IF(ROW()-16&lt;NoRowsBudget, IF($J65="Profit Margin",SUM(AM$16:AM64)*ProfitMargin,IF($J65="VAT",SUM(AM$16:AM64)*VAT,IF(Budget_period="Monthly",SUMIFS(INDIRECT(AM$8),DetailBudgetWPs_Aleph,IF($J65 = "No Work Package", "", $J65),DetailBudgetCategory_Aleph,$I65),IF(Budget_period="Quarterly",SUMIFS(INDIRECT(AM$9),DetailBudgetWPs_Aleph,IF($J65 = "No Work Package", "", $J65),DetailBudgetCategory_Aleph,$I65),IF(Budget_period="Annually",SUMIFS(INDIRECT(AM$10),DetailBudgetWPs_Aleph,IF($J65 = "No Work Package", "", $J65),DetailBudgetCategory_Aleph,$I65),""))))) / AM$6 * AM$7, 0), 0)</f>
        <v>0</v>
      </c>
      <c r="AN65" s="166">
        <f t="array" ref="AN65">IFERROR(IF(ROW()-16&lt;NoRowsBudget, IF($J65="Profit Margin",SUM(AN$16:AN64)*ProfitMargin,IF($J65="VAT",SUM(AN$16:AN64)*VAT,IF(Budget_period="Monthly",SUMIFS(INDIRECT(AN$8),DetailBudgetWPs_Aleph,IF($J65 = "No Work Package", "", $J65),DetailBudgetCategory_Aleph,$I65),IF(Budget_period="Quarterly",SUMIFS(INDIRECT(AN$9),DetailBudgetWPs_Aleph,IF($J65 = "No Work Package", "", $J65),DetailBudgetCategory_Aleph,$I65),IF(Budget_period="Annually",SUMIFS(INDIRECT(AN$10),DetailBudgetWPs_Aleph,IF($J65 = "No Work Package", "", $J65),DetailBudgetCategory_Aleph,$I65),""))))) / AN$6 * AN$7, 0), 0)</f>
        <v>0</v>
      </c>
      <c r="AO65" s="166">
        <f t="array" ref="AO65">IFERROR(IF(ROW()-16&lt;NoRowsBudget, IF($J65="Profit Margin",SUM(AO$16:AO64)*ProfitMargin,IF($J65="VAT",SUM(AO$16:AO64)*VAT,IF(Budget_period="Monthly",SUMIFS(INDIRECT(AO$8),DetailBudgetWPs_Aleph,IF($J65 = "No Work Package", "", $J65),DetailBudgetCategory_Aleph,$I65),IF(Budget_period="Quarterly",SUMIFS(INDIRECT(AO$9),DetailBudgetWPs_Aleph,IF($J65 = "No Work Package", "", $J65),DetailBudgetCategory_Aleph,$I65),IF(Budget_period="Annually",SUMIFS(INDIRECT(AO$10),DetailBudgetWPs_Aleph,IF($J65 = "No Work Package", "", $J65),DetailBudgetCategory_Aleph,$I65),""))))) / AO$6 * AO$7, 0), 0)</f>
        <v>0</v>
      </c>
      <c r="AP65" s="166">
        <f t="array" ref="AP65">IFERROR(IF(ROW()-16&lt;NoRowsBudget, IF($J65="Profit Margin",SUM(AP$16:AP64)*ProfitMargin,IF($J65="VAT",SUM(AP$16:AP64)*VAT,IF(Budget_period="Monthly",SUMIFS(INDIRECT(AP$8),DetailBudgetWPs_Aleph,IF($J65 = "No Work Package", "", $J65),DetailBudgetCategory_Aleph,$I65),IF(Budget_period="Quarterly",SUMIFS(INDIRECT(AP$9),DetailBudgetWPs_Aleph,IF($J65 = "No Work Package", "", $J65),DetailBudgetCategory_Aleph,$I65),IF(Budget_period="Annually",SUMIFS(INDIRECT(AP$10),DetailBudgetWPs_Aleph,IF($J65 = "No Work Package", "", $J65),DetailBudgetCategory_Aleph,$I65),""))))) / AP$6 * AP$7, 0), 0)</f>
        <v>0</v>
      </c>
      <c r="AQ65" s="166">
        <f t="array" ref="AQ65">IFERROR(IF(ROW()-16&lt;NoRowsBudget, IF($J65="Profit Margin",SUM(AQ$16:AQ64)*ProfitMargin,IF($J65="VAT",SUM(AQ$16:AQ64)*VAT,IF(Budget_period="Monthly",SUMIFS(INDIRECT(AQ$8),DetailBudgetWPs_Aleph,IF($J65 = "No Work Package", "", $J65),DetailBudgetCategory_Aleph,$I65),IF(Budget_period="Quarterly",SUMIFS(INDIRECT(AQ$9),DetailBudgetWPs_Aleph,IF($J65 = "No Work Package", "", $J65),DetailBudgetCategory_Aleph,$I65),IF(Budget_period="Annually",SUMIFS(INDIRECT(AQ$10),DetailBudgetWPs_Aleph,IF($J65 = "No Work Package", "", $J65),DetailBudgetCategory_Aleph,$I65),""))))) / AQ$6 * AQ$7, 0), 0)</f>
        <v>0</v>
      </c>
      <c r="AR65" s="166">
        <f t="array" ref="AR65">IFERROR(IF(ROW()-16&lt;NoRowsBudget, IF($J65="Profit Margin",SUM(AR$16:AR64)*ProfitMargin,IF($J65="VAT",SUM(AR$16:AR64)*VAT,IF(Budget_period="Monthly",SUMIFS(INDIRECT(AR$8),DetailBudgetWPs_Aleph,IF($J65 = "No Work Package", "", $J65),DetailBudgetCategory_Aleph,$I65),IF(Budget_period="Quarterly",SUMIFS(INDIRECT(AR$9),DetailBudgetWPs_Aleph,IF($J65 = "No Work Package", "", $J65),DetailBudgetCategory_Aleph,$I65),IF(Budget_period="Annually",SUMIFS(INDIRECT(AR$10),DetailBudgetWPs_Aleph,IF($J65 = "No Work Package", "", $J65),DetailBudgetCategory_Aleph,$I65),""))))) / AR$6 * AR$7, 0), 0)</f>
        <v>0</v>
      </c>
      <c r="AS65" s="166">
        <f t="array" ref="AS65">IFERROR(IF(ROW()-16&lt;NoRowsBudget, IF($J65="Profit Margin",SUM(AS$16:AS64)*ProfitMargin,IF($J65="VAT",SUM(AS$16:AS64)*VAT,IF(Budget_period="Monthly",SUMIFS(INDIRECT(AS$8),DetailBudgetWPs_Aleph,IF($J65 = "No Work Package", "", $J65),DetailBudgetCategory_Aleph,$I65),IF(Budget_period="Quarterly",SUMIFS(INDIRECT(AS$9),DetailBudgetWPs_Aleph,IF($J65 = "No Work Package", "", $J65),DetailBudgetCategory_Aleph,$I65),IF(Budget_period="Annually",SUMIFS(INDIRECT(AS$10),DetailBudgetWPs_Aleph,IF($J65 = "No Work Package", "", $J65),DetailBudgetCategory_Aleph,$I65),""))))) / AS$6 * AS$7, 0), 0)</f>
        <v>0</v>
      </c>
      <c r="AT65" s="166">
        <f t="array" ref="AT65">IFERROR(IF(ROW()-16&lt;NoRowsBudget, IF($J65="Profit Margin",SUM(AT$16:AT64)*ProfitMargin,IF($J65="VAT",SUM(AT$16:AT64)*VAT,IF(Budget_period="Monthly",SUMIFS(INDIRECT(AT$8),DetailBudgetWPs_Aleph,IF($J65 = "No Work Package", "", $J65),DetailBudgetCategory_Aleph,$I65),IF(Budget_period="Quarterly",SUMIFS(INDIRECT(AT$9),DetailBudgetWPs_Aleph,IF($J65 = "No Work Package", "", $J65),DetailBudgetCategory_Aleph,$I65),IF(Budget_period="Annually",SUMIFS(INDIRECT(AT$10),DetailBudgetWPs_Aleph,IF($J65 = "No Work Package", "", $J65),DetailBudgetCategory_Aleph,$I65),""))))) / AT$6 * AT$7, 0), 0)</f>
        <v>0</v>
      </c>
      <c r="AU65" s="166">
        <f t="array" ref="AU65">IFERROR(IF(ROW()-16&lt;NoRowsBudget, IF($J65="Profit Margin",SUM(AU$16:AU64)*ProfitMargin,IF($J65="VAT",SUM(AU$16:AU64)*VAT,IF(Budget_period="Monthly",SUMIFS(INDIRECT(AU$8),DetailBudgetWPs_Aleph,IF($J65 = "No Work Package", "", $J65),DetailBudgetCategory_Aleph,$I65),IF(Budget_period="Quarterly",SUMIFS(INDIRECT(AU$9),DetailBudgetWPs_Aleph,IF($J65 = "No Work Package", "", $J65),DetailBudgetCategory_Aleph,$I65),IF(Budget_period="Annually",SUMIFS(INDIRECT(AU$10),DetailBudgetWPs_Aleph,IF($J65 = "No Work Package", "", $J65),DetailBudgetCategory_Aleph,$I65),""))))) / AU$6 * AU$7, 0), 0)</f>
        <v>0</v>
      </c>
      <c r="AV65" s="166">
        <f t="array" ref="AV65">IFERROR(IF(ROW()-16&lt;NoRowsBudget, IF($J65="Profit Margin",SUM(AV$16:AV64)*ProfitMargin,IF($J65="VAT",SUM(AV$16:AV64)*VAT,IF(Budget_period="Monthly",SUMIFS(INDIRECT(AV$8),DetailBudgetWPs_Aleph,IF($J65 = "No Work Package", "", $J65),DetailBudgetCategory_Aleph,$I65),IF(Budget_period="Quarterly",SUMIFS(INDIRECT(AV$9),DetailBudgetWPs_Aleph,IF($J65 = "No Work Package", "", $J65),DetailBudgetCategory_Aleph,$I65),IF(Budget_period="Annually",SUMIFS(INDIRECT(AV$10),DetailBudgetWPs_Aleph,IF($J65 = "No Work Package", "", $J65),DetailBudgetCategory_Aleph,$I65),""))))) / AV$6 * AV$7, 0), 0)</f>
        <v>0</v>
      </c>
      <c r="AW65" s="166">
        <f t="array" ref="AW65">IFERROR(IF(ROW()-16&lt;NoRowsBudget, IF($J65="Profit Margin",SUM(AW$16:AW64)*ProfitMargin,IF($J65="VAT",SUM(AW$16:AW64)*VAT,IF(Budget_period="Monthly",SUMIFS(INDIRECT(AW$8),DetailBudgetWPs_Aleph,IF($J65 = "No Work Package", "", $J65),DetailBudgetCategory_Aleph,$I65),IF(Budget_period="Quarterly",SUMIFS(INDIRECT(AW$9),DetailBudgetWPs_Aleph,IF($J65 = "No Work Package", "", $J65),DetailBudgetCategory_Aleph,$I65),IF(Budget_period="Annually",SUMIFS(INDIRECT(AW$10),DetailBudgetWPs_Aleph,IF($J65 = "No Work Package", "", $J65),DetailBudgetCategory_Aleph,$I65),""))))) / AW$6 * AW$7, 0), 0)</f>
        <v>0</v>
      </c>
      <c r="AX65" s="166">
        <f t="array" ref="AX65">IFERROR(IF(ROW()-16&lt;NoRowsBudget, IF($J65="Profit Margin",SUM(AX$16:AX64)*ProfitMargin,IF($J65="VAT",SUM(AX$16:AX64)*VAT,IF(Budget_period="Monthly",SUMIFS(INDIRECT(AX$8),DetailBudgetWPs_Aleph,IF($J65 = "No Work Package", "", $J65),DetailBudgetCategory_Aleph,$I65),IF(Budget_period="Quarterly",SUMIFS(INDIRECT(AX$9),DetailBudgetWPs_Aleph,IF($J65 = "No Work Package", "", $J65),DetailBudgetCategory_Aleph,$I65),IF(Budget_period="Annually",SUMIFS(INDIRECT(AX$10),DetailBudgetWPs_Aleph,IF($J65 = "No Work Package", "", $J65),DetailBudgetCategory_Aleph,$I65),""))))) / AX$6 * AX$7, 0), 0)</f>
        <v>0</v>
      </c>
      <c r="AY65" s="166">
        <f t="array" ref="AY65">IFERROR(IF(ROW()-16&lt;NoRowsBudget, IF($J65="Profit Margin",SUM(AY$16:AY64)*ProfitMargin,IF($J65="VAT",SUM(AY$16:AY64)*VAT,IF(Budget_period="Monthly",SUMIFS(INDIRECT(AY$8),DetailBudgetWPs_Aleph,IF($J65 = "No Work Package", "", $J65),DetailBudgetCategory_Aleph,$I65),IF(Budget_period="Quarterly",SUMIFS(INDIRECT(AY$9),DetailBudgetWPs_Aleph,IF($J65 = "No Work Package", "", $J65),DetailBudgetCategory_Aleph,$I65),IF(Budget_period="Annually",SUMIFS(INDIRECT(AY$10),DetailBudgetWPs_Aleph,IF($J65 = "No Work Package", "", $J65),DetailBudgetCategory_Aleph,$I65),""))))) / AY$6 * AY$7, 0), 0)</f>
        <v>0</v>
      </c>
      <c r="AZ65" s="166">
        <f t="array" ref="AZ65">IFERROR(IF(ROW()-16&lt;NoRowsBudget, IF($J65="Profit Margin",SUM(AZ$16:AZ64)*ProfitMargin,IF($J65="VAT",SUM(AZ$16:AZ64)*VAT,IF(Budget_period="Monthly",SUMIFS(INDIRECT(AZ$8),DetailBudgetWPs_Aleph,IF($J65 = "No Work Package", "", $J65),DetailBudgetCategory_Aleph,$I65),IF(Budget_period="Quarterly",SUMIFS(INDIRECT(AZ$9),DetailBudgetWPs_Aleph,IF($J65 = "No Work Package", "", $J65),DetailBudgetCategory_Aleph,$I65),IF(Budget_period="Annually",SUMIFS(INDIRECT(AZ$10),DetailBudgetWPs_Aleph,IF($J65 = "No Work Package", "", $J65),DetailBudgetCategory_Aleph,$I65),""))))) / AZ$6 * AZ$7, 0), 0)</f>
        <v>0</v>
      </c>
      <c r="BA65" s="166">
        <f t="array" ref="BA65">IFERROR(IF(ROW()-16&lt;NoRowsBudget, IF($J65="Profit Margin",SUM(BA$16:BA64)*ProfitMargin,IF($J65="VAT",SUM(BA$16:BA64)*VAT,IF(Budget_period="Monthly",SUMIFS(INDIRECT(BA$8),DetailBudgetWPs_Aleph,IF($J65 = "No Work Package", "", $J65),DetailBudgetCategory_Aleph,$I65),IF(Budget_period="Quarterly",SUMIFS(INDIRECT(BA$9),DetailBudgetWPs_Aleph,IF($J65 = "No Work Package", "", $J65),DetailBudgetCategory_Aleph,$I65),IF(Budget_period="Annually",SUMIFS(INDIRECT(BA$10),DetailBudgetWPs_Aleph,IF($J65 = "No Work Package", "", $J65),DetailBudgetCategory_Aleph,$I65),""))))) / BA$6 * BA$7, 0), 0)</f>
        <v>0</v>
      </c>
      <c r="BB65" s="166">
        <f t="array" ref="BB65">IFERROR(IF(ROW()-16&lt;NoRowsBudget, IF($J65="Profit Margin",SUM(BB$16:BB64)*ProfitMargin,IF($J65="VAT",SUM(BB$16:BB64)*VAT,IF(Budget_period="Monthly",SUMIFS(INDIRECT(BB$8),DetailBudgetWPs_Aleph,IF($J65 = "No Work Package", "", $J65),DetailBudgetCategory_Aleph,$I65),IF(Budget_period="Quarterly",SUMIFS(INDIRECT(BB$9),DetailBudgetWPs_Aleph,IF($J65 = "No Work Package", "", $J65),DetailBudgetCategory_Aleph,$I65),IF(Budget_period="Annually",SUMIFS(INDIRECT(BB$10),DetailBudgetWPs_Aleph,IF($J65 = "No Work Package", "", $J65),DetailBudgetCategory_Aleph,$I65),""))))) / BB$6 * BB$7, 0), 0)</f>
        <v>0</v>
      </c>
      <c r="BC65" s="166">
        <f t="array" ref="BC65">IFERROR(IF(ROW()-16&lt;NoRowsBudget, IF($J65="Profit Margin",SUM(BC$16:BC64)*ProfitMargin,IF($J65="VAT",SUM(BC$16:BC64)*VAT,IF(Budget_period="Monthly",SUMIFS(INDIRECT(BC$8),DetailBudgetWPs_Aleph,IF($J65 = "No Work Package", "", $J65),DetailBudgetCategory_Aleph,$I65),IF(Budget_period="Quarterly",SUMIFS(INDIRECT(BC$9),DetailBudgetWPs_Aleph,IF($J65 = "No Work Package", "", $J65),DetailBudgetCategory_Aleph,$I65),IF(Budget_period="Annually",SUMIFS(INDIRECT(BC$10),DetailBudgetWPs_Aleph,IF($J65 = "No Work Package", "", $J65),DetailBudgetCategory_Aleph,$I65),""))))) / BC$6 * BC$7, 0), 0)</f>
        <v>0</v>
      </c>
      <c r="BD65" s="166">
        <f t="array" ref="BD65">IFERROR(IF(ROW()-16&lt;NoRowsBudget, IF($J65="Profit Margin",SUM(BD$16:BD64)*ProfitMargin,IF($J65="VAT",SUM(BD$16:BD64)*VAT,IF(Budget_period="Monthly",SUMIFS(INDIRECT(BD$8),DetailBudgetWPs_Aleph,IF($J65 = "No Work Package", "", $J65),DetailBudgetCategory_Aleph,$I65),IF(Budget_period="Quarterly",SUMIFS(INDIRECT(BD$9),DetailBudgetWPs_Aleph,IF($J65 = "No Work Package", "", $J65),DetailBudgetCategory_Aleph,$I65),IF(Budget_period="Annually",SUMIFS(INDIRECT(BD$10),DetailBudgetWPs_Aleph,IF($J65 = "No Work Package", "", $J65),DetailBudgetCategory_Aleph,$I65),""))))) / BD$6 * BD$7, 0), 0)</f>
        <v>0</v>
      </c>
      <c r="BE65" s="166">
        <f t="array" ref="BE65">IFERROR(IF(ROW()-16&lt;NoRowsBudget, IF($J65="Profit Margin",SUM(BE$16:BE64)*ProfitMargin,IF($J65="VAT",SUM(BE$16:BE64)*VAT,IF(Budget_period="Monthly",SUMIFS(INDIRECT(BE$8),DetailBudgetWPs_Aleph,IF($J65 = "No Work Package", "", $J65),DetailBudgetCategory_Aleph,$I65),IF(Budget_period="Quarterly",SUMIFS(INDIRECT(BE$9),DetailBudgetWPs_Aleph,IF($J65 = "No Work Package", "", $J65),DetailBudgetCategory_Aleph,$I65),IF(Budget_period="Annually",SUMIFS(INDIRECT(BE$10),DetailBudgetWPs_Aleph,IF($J65 = "No Work Package", "", $J65),DetailBudgetCategory_Aleph,$I65),""))))) / BE$6 * BE$7, 0), 0)</f>
        <v>0</v>
      </c>
      <c r="BF65" s="166">
        <f t="array" ref="BF65">IFERROR(IF(ROW()-16&lt;NoRowsBudget, IF($J65="Profit Margin",SUM(BF$16:BF64)*ProfitMargin,IF($J65="VAT",SUM(BF$16:BF64)*VAT,IF(Budget_period="Monthly",SUMIFS(INDIRECT(BF$8),DetailBudgetWPs_Aleph,IF($J65 = "No Work Package", "", $J65),DetailBudgetCategory_Aleph,$I65),IF(Budget_period="Quarterly",SUMIFS(INDIRECT(BF$9),DetailBudgetWPs_Aleph,IF($J65 = "No Work Package", "", $J65),DetailBudgetCategory_Aleph,$I65),IF(Budget_period="Annually",SUMIFS(INDIRECT(BF$10),DetailBudgetWPs_Aleph,IF($J65 = "No Work Package", "", $J65),DetailBudgetCategory_Aleph,$I65),""))))) / BF$6 * BF$7, 0), 0)</f>
        <v>0</v>
      </c>
      <c r="BG65" s="166">
        <f t="array" ref="BG65">IFERROR(IF(ROW()-16&lt;NoRowsBudget, IF($J65="Profit Margin",SUM(BG$16:BG64)*ProfitMargin,IF($J65="VAT",SUM(BG$16:BG64)*VAT,IF(Budget_period="Monthly",SUMIFS(INDIRECT(BG$8),DetailBudgetWPs_Aleph,IF($J65 = "No Work Package", "", $J65),DetailBudgetCategory_Aleph,$I65),IF(Budget_period="Quarterly",SUMIFS(INDIRECT(BG$9),DetailBudgetWPs_Aleph,IF($J65 = "No Work Package", "", $J65),DetailBudgetCategory_Aleph,$I65),IF(Budget_period="Annually",SUMIFS(INDIRECT(BG$10),DetailBudgetWPs_Aleph,IF($J65 = "No Work Package", "", $J65),DetailBudgetCategory_Aleph,$I65),""))))) / BG$6 * BG$7, 0), 0)</f>
        <v>0</v>
      </c>
      <c r="BH65" s="166">
        <f t="array" ref="BH65">IFERROR(IF(ROW()-16&lt;NoRowsBudget, IF($J65="Profit Margin",SUM(BH$16:BH64)*ProfitMargin,IF($J65="VAT",SUM(BH$16:BH64)*VAT,IF(Budget_period="Monthly",SUMIFS(INDIRECT(BH$8),DetailBudgetWPs_Aleph,IF($J65 = "No Work Package", "", $J65),DetailBudgetCategory_Aleph,$I65),IF(Budget_period="Quarterly",SUMIFS(INDIRECT(BH$9),DetailBudgetWPs_Aleph,IF($J65 = "No Work Package", "", $J65),DetailBudgetCategory_Aleph,$I65),IF(Budget_period="Annually",SUMIFS(INDIRECT(BH$10),DetailBudgetWPs_Aleph,IF($J65 = "No Work Package", "", $J65),DetailBudgetCategory_Aleph,$I65),""))))) / BH$6 * BH$7, 0), 0)</f>
        <v>0</v>
      </c>
      <c r="BI65" s="166">
        <f t="array" ref="BI65">IFERROR(IF(ROW()-16&lt;NoRowsBudget, IF($J65="Profit Margin",SUM(BI$16:BI64)*ProfitMargin,IF($J65="VAT",SUM(BI$16:BI64)*VAT,IF(Budget_period="Monthly",SUMIFS(INDIRECT(BI$8),DetailBudgetWPs_Aleph,IF($J65 = "No Work Package", "", $J65),DetailBudgetCategory_Aleph,$I65),IF(Budget_period="Quarterly",SUMIFS(INDIRECT(BI$9),DetailBudgetWPs_Aleph,IF($J65 = "No Work Package", "", $J65),DetailBudgetCategory_Aleph,$I65),IF(Budget_period="Annually",SUMIFS(INDIRECT(BI$10),DetailBudgetWPs_Aleph,IF($J65 = "No Work Package", "", $J65),DetailBudgetCategory_Aleph,$I65),""))))) / BI$6 * BI$7, 0), 0)</f>
        <v>0</v>
      </c>
      <c r="BJ65" s="166">
        <f t="array" ref="BJ65">IFERROR(IF(ROW()-16&lt;NoRowsBudget, IF($J65="Profit Margin",SUM(BJ$16:BJ64)*ProfitMargin,IF($J65="VAT",SUM(BJ$16:BJ64)*VAT,IF(Budget_period="Monthly",SUMIFS(INDIRECT(BJ$8),DetailBudgetWPs_Aleph,IF($J65 = "No Work Package", "", $J65),DetailBudgetCategory_Aleph,$I65),IF(Budget_period="Quarterly",SUMIFS(INDIRECT(BJ$9),DetailBudgetWPs_Aleph,IF($J65 = "No Work Package", "", $J65),DetailBudgetCategory_Aleph,$I65),IF(Budget_period="Annually",SUMIFS(INDIRECT(BJ$10),DetailBudgetWPs_Aleph,IF($J65 = "No Work Package", "", $J65),DetailBudgetCategory_Aleph,$I65),""))))) / BJ$6 * BJ$7, 0), 0)</f>
        <v>0</v>
      </c>
      <c r="BK65" s="166">
        <f t="array" ref="BK65">IFERROR(IF(ROW()-16&lt;NoRowsBudget, IF($J65="Profit Margin",SUM(BK$16:BK64)*ProfitMargin,IF($J65="VAT",SUM(BK$16:BK64)*VAT,IF(Budget_period="Monthly",SUMIFS(INDIRECT(BK$8),DetailBudgetWPs_Aleph,IF($J65 = "No Work Package", "", $J65),DetailBudgetCategory_Aleph,$I65),IF(Budget_period="Quarterly",SUMIFS(INDIRECT(BK$9),DetailBudgetWPs_Aleph,IF($J65 = "No Work Package", "", $J65),DetailBudgetCategory_Aleph,$I65),IF(Budget_period="Annually",SUMIFS(INDIRECT(BK$10),DetailBudgetWPs_Aleph,IF($J65 = "No Work Package", "", $J65),DetailBudgetCategory_Aleph,$I65),""))))) / BK$6 * BK$7, 0), 0)</f>
        <v>0</v>
      </c>
      <c r="BL65" s="166">
        <f t="array" ref="BL65">IFERROR(IF(ROW()-16&lt;NoRowsBudget, IF($J65="Profit Margin",SUM(BL$16:BL64)*ProfitMargin,IF($J65="VAT",SUM(BL$16:BL64)*VAT,IF(Budget_period="Monthly",SUMIFS(INDIRECT(BL$8),DetailBudgetWPs_Aleph,IF($J65 = "No Work Package", "", $J65),DetailBudgetCategory_Aleph,$I65),IF(Budget_period="Quarterly",SUMIFS(INDIRECT(BL$9),DetailBudgetWPs_Aleph,IF($J65 = "No Work Package", "", $J65),DetailBudgetCategory_Aleph,$I65),IF(Budget_period="Annually",SUMIFS(INDIRECT(BL$10),DetailBudgetWPs_Aleph,IF($J65 = "No Work Package", "", $J65),DetailBudgetCategory_Aleph,$I65),""))))) / BL$6 * BL$7, 0), 0)</f>
        <v>0</v>
      </c>
      <c r="BM65" s="166">
        <f t="array" ref="BM65">IFERROR(IF(ROW()-16&lt;NoRowsBudget, IF($J65="Profit Margin",SUM(BM$16:BM64)*ProfitMargin,IF($J65="VAT",SUM(BM$16:BM64)*VAT,IF(Budget_period="Monthly",SUMIFS(INDIRECT(BM$8),DetailBudgetWPs_Aleph,IF($J65 = "No Work Package", "", $J65),DetailBudgetCategory_Aleph,$I65),IF(Budget_period="Quarterly",SUMIFS(INDIRECT(BM$9),DetailBudgetWPs_Aleph,IF($J65 = "No Work Package", "", $J65),DetailBudgetCategory_Aleph,$I65),IF(Budget_period="Annually",SUMIFS(INDIRECT(BM$10),DetailBudgetWPs_Aleph,IF($J65 = "No Work Package", "", $J65),DetailBudgetCategory_Aleph,$I65),""))))) / BM$6 * BM$7, 0), 0)</f>
        <v>0</v>
      </c>
      <c r="BN65" s="166">
        <f t="array" ref="BN65">IFERROR(IF(ROW()-16&lt;NoRowsBudget, IF($J65="Profit Margin",SUM(BN$16:BN64)*ProfitMargin,IF($J65="VAT",SUM(BN$16:BN64)*VAT,IF(Budget_period="Monthly",SUMIFS(INDIRECT(BN$8),DetailBudgetWPs_Aleph,IF($J65 = "No Work Package", "", $J65),DetailBudgetCategory_Aleph,$I65),IF(Budget_period="Quarterly",SUMIFS(INDIRECT(BN$9),DetailBudgetWPs_Aleph,IF($J65 = "No Work Package", "", $J65),DetailBudgetCategory_Aleph,$I65),IF(Budget_period="Annually",SUMIFS(INDIRECT(BN$10),DetailBudgetWPs_Aleph,IF($J65 = "No Work Package", "", $J65),DetailBudgetCategory_Aleph,$I65),""))))) / BN$6 * BN$7, 0), 0)</f>
        <v>0</v>
      </c>
      <c r="BO65" s="166">
        <f t="array" ref="BO65">IFERROR(IF(ROW()-16&lt;NoRowsBudget, IF($J65="Profit Margin",SUM(BO$16:BO64)*ProfitMargin,IF($J65="VAT",SUM(BO$16:BO64)*VAT,IF(Budget_period="Monthly",SUMIFS(INDIRECT(BO$8),DetailBudgetWPs_Aleph,IF($J65 = "No Work Package", "", $J65),DetailBudgetCategory_Aleph,$I65),IF(Budget_period="Quarterly",SUMIFS(INDIRECT(BO$9),DetailBudgetWPs_Aleph,IF($J65 = "No Work Package", "", $J65),DetailBudgetCategory_Aleph,$I65),IF(Budget_period="Annually",SUMIFS(INDIRECT(BO$10),DetailBudgetWPs_Aleph,IF($J65 = "No Work Package", "", $J65),DetailBudgetCategory_Aleph,$I65),""))))) / BO$6 * BO$7, 0), 0)</f>
        <v>0</v>
      </c>
      <c r="BP65" s="166">
        <f t="array" ref="BP65">IFERROR(IF(ROW()-16&lt;NoRowsBudget, IF($J65="Profit Margin",SUM(BP$16:BP64)*ProfitMargin,IF($J65="VAT",SUM(BP$16:BP64)*VAT,IF(Budget_period="Monthly",SUMIFS(INDIRECT(BP$8),DetailBudgetWPs_Aleph,IF($J65 = "No Work Package", "", $J65),DetailBudgetCategory_Aleph,$I65),IF(Budget_period="Quarterly",SUMIFS(INDIRECT(BP$9),DetailBudgetWPs_Aleph,IF($J65 = "No Work Package", "", $J65),DetailBudgetCategory_Aleph,$I65),IF(Budget_period="Annually",SUMIFS(INDIRECT(BP$10),DetailBudgetWPs_Aleph,IF($J65 = "No Work Package", "", $J65),DetailBudgetCategory_Aleph,$I65),""))))) / BP$6 * BP$7, 0), 0)</f>
        <v>0</v>
      </c>
      <c r="BQ65" s="166">
        <f t="array" ref="BQ65">IFERROR(IF(ROW()-16&lt;NoRowsBudget, IF($J65="Profit Margin",SUM(BQ$16:BQ64)*ProfitMargin,IF($J65="VAT",SUM(BQ$16:BQ64)*VAT,IF(Budget_period="Monthly",SUMIFS(INDIRECT(BQ$8),DetailBudgetWPs_Aleph,IF($J65 = "No Work Package", "", $J65),DetailBudgetCategory_Aleph,$I65),IF(Budget_period="Quarterly",SUMIFS(INDIRECT(BQ$9),DetailBudgetWPs_Aleph,IF($J65 = "No Work Package", "", $J65),DetailBudgetCategory_Aleph,$I65),IF(Budget_period="Annually",SUMIFS(INDIRECT(BQ$10),DetailBudgetWPs_Aleph,IF($J65 = "No Work Package", "", $J65),DetailBudgetCategory_Aleph,$I65),""))))) / BQ$6 * BQ$7, 0), 0)</f>
        <v>0</v>
      </c>
      <c r="BR65" s="166">
        <f t="array" ref="BR65">IFERROR(IF(ROW()-16&lt;NoRowsBudget, IF($J65="Profit Margin",SUM(BR$16:BR64)*ProfitMargin,IF($J65="VAT",SUM(BR$16:BR64)*VAT,IF(Budget_period="Monthly",SUMIFS(INDIRECT(BR$8),DetailBudgetWPs_Aleph,IF($J65 = "No Work Package", "", $J65),DetailBudgetCategory_Aleph,$I65),IF(Budget_period="Quarterly",SUMIFS(INDIRECT(BR$9),DetailBudgetWPs_Aleph,IF($J65 = "No Work Package", "", $J65),DetailBudgetCategory_Aleph,$I65),IF(Budget_period="Annually",SUMIFS(INDIRECT(BR$10),DetailBudgetWPs_Aleph,IF($J65 = "No Work Package", "", $J65),DetailBudgetCategory_Aleph,$I65),""))))) / BR$6 * BR$7, 0), 0)</f>
        <v>0</v>
      </c>
      <c r="BS65" s="166">
        <f t="array" ref="BS65">IFERROR(IF(ROW()-16&lt;NoRowsBudget, IF($J65="Profit Margin",SUM(BS$16:BS64)*ProfitMargin,IF($J65="VAT",SUM(BS$16:BS64)*VAT,IF(Budget_period="Monthly",SUMIFS(INDIRECT(BS$8),DetailBudgetWPs_Aleph,IF($J65 = "No Work Package", "", $J65),DetailBudgetCategory_Aleph,$I65),IF(Budget_period="Quarterly",SUMIFS(INDIRECT(BS$9),DetailBudgetWPs_Aleph,IF($J65 = "No Work Package", "", $J65),DetailBudgetCategory_Aleph,$I65),IF(Budget_period="Annually",SUMIFS(INDIRECT(BS$10),DetailBudgetWPs_Aleph,IF($J65 = "No Work Package", "", $J65),DetailBudgetCategory_Aleph,$I65),""))))) / BS$6 * BS$7, 0), 0)</f>
        <v>0</v>
      </c>
    </row>
    <row r="66" ht="15.75" customHeight="1">
      <c r="A66" s="114"/>
      <c r="B66" s="15" t="str">
        <f>IF(ROW()-16&lt;NoRowsBudget,OrgName,"")</f>
        <v/>
      </c>
      <c r="C66" s="15" t="str">
        <f>IF(ROW()-16&lt;NoRowsBudget,ProjectName,"")</f>
        <v/>
      </c>
      <c r="D66" s="15" t="str">
        <f>IF(ROW()-16&lt;NoRowsBudget,ProjectRef,"")</f>
        <v/>
      </c>
      <c r="E66" s="15" t="str">
        <f>IF(ROW()-16&lt;NoRowsBudget,ApplicationID,"")</f>
        <v/>
      </c>
      <c r="F66" s="15" t="str">
        <f>IF(ROW()-16&lt;NoRowsBudget,Version,"")</f>
        <v/>
      </c>
      <c r="G66" s="164" t="str">
        <f>IF(ROW()-16&lt;NoRowsBudget,StartDate,"")</f>
        <v/>
      </c>
      <c r="H66" s="164" t="str">
        <f>IF(ROW()-16&lt;NoRowsBudget,EndDate,"")</f>
        <v/>
      </c>
      <c r="I66" s="15" t="str">
        <f t="array" ref="I66">IF(ROW()-16&lt;(NoRowsBudget-3),INDEX(CostCategories,CEILING((ROW()-15)/NoWPs,1)),IF(ROW()-16=NoRowsBudget-3,"Overheads",IF(ROW()-16=NoRowsBudget-2,"Profit Margin",IF(ROW()-16=NoRowsBudget-1,"VAT",""))))</f>
        <v/>
      </c>
      <c r="J66" s="15" t="str">
        <f t="array" ref="J66">IF(ROW()-16&lt;NoRowsBudget-3,INDEX(WPUnique,,MOD(ROW()-16,NoWPs)+1),IF(ROW()-16=NoRowsBudget-3,"Overheads",IF(ROW()-16=NoRowsBudget-2,"Profit Margin",IF(ROW()-16=NoRowsBudget-1,"VAT",""))))</f>
        <v/>
      </c>
      <c r="K66" s="172" t="str">
        <f>IFERROR(IF(OR($J66="Indirect Cost",$J66="VAT",$J66="Profit Margin"),"",VLOOKUP(J66,'1. Basic Info'!$B$40:$C$52,2,FALSE)),BudgetExport!J66)</f>
        <v/>
      </c>
      <c r="L66" s="166">
        <f t="array" ref="L66">IFERROR(IF(ROW()-16&lt;NoRowsBudget, IF($J66="Profit Margin",SUM(L$16:L65)*ProfitMargin,IF($J66="VAT",SUM(L$16:L65)*VAT,IF(Budget_period="Monthly",SUMIFS(INDIRECT(L$8),DetailBudgetWPs_Aleph,IF($J66 = "No Work Package", "", $J66),DetailBudgetCategory_Aleph,$I66),IF(Budget_period="Quarterly",SUMIFS(INDIRECT(L$9),DetailBudgetWPs_Aleph,IF($J66 = "No Work Package", "", $J66),DetailBudgetCategory_Aleph,$I66),IF(Budget_period="Annually",SUMIFS(INDIRECT(L$10),DetailBudgetWPs_Aleph,IF($J66 = "No Work Package", "", $J66),DetailBudgetCategory_Aleph,$I66),""))))) / L$6 * L$7, 0), 0)</f>
        <v>0</v>
      </c>
      <c r="M66" s="166">
        <f t="array" ref="M66">IFERROR(IF(ROW()-16&lt;NoRowsBudget, IF($J66="Profit Margin",SUM(M$16:M65)*ProfitMargin,IF($J66="VAT",SUM(M$16:M65)*VAT,IF(Budget_period="Monthly",SUMIFS(INDIRECT(M$8),DetailBudgetWPs_Aleph,IF($J66 = "No Work Package", "", $J66),DetailBudgetCategory_Aleph,$I66),IF(Budget_period="Quarterly",SUMIFS(INDIRECT(M$9),DetailBudgetWPs_Aleph,IF($J66 = "No Work Package", "", $J66),DetailBudgetCategory_Aleph,$I66),IF(Budget_period="Annually",SUMIFS(INDIRECT(M$10),DetailBudgetWPs_Aleph,IF($J66 = "No Work Package", "", $J66),DetailBudgetCategory_Aleph,$I66),""))))) / M$6 * M$7, 0), 0)</f>
        <v>0</v>
      </c>
      <c r="N66" s="166">
        <f t="array" ref="N66">IFERROR(IF(ROW()-16&lt;NoRowsBudget, IF($J66="Profit Margin",SUM(N$16:N65)*ProfitMargin,IF($J66="VAT",SUM(N$16:N65)*VAT,IF(Budget_period="Monthly",SUMIFS(INDIRECT(N$8),DetailBudgetWPs_Aleph,IF($J66 = "No Work Package", "", $J66),DetailBudgetCategory_Aleph,$I66),IF(Budget_period="Quarterly",SUMIFS(INDIRECT(N$9),DetailBudgetWPs_Aleph,IF($J66 = "No Work Package", "", $J66),DetailBudgetCategory_Aleph,$I66),IF(Budget_period="Annually",SUMIFS(INDIRECT(N$10),DetailBudgetWPs_Aleph,IF($J66 = "No Work Package", "", $J66),DetailBudgetCategory_Aleph,$I66),""))))) / N$6 * N$7, 0), 0)</f>
        <v>0</v>
      </c>
      <c r="O66" s="166">
        <f t="array" ref="O66">IFERROR(IF(ROW()-16&lt;NoRowsBudget, IF($J66="Profit Margin",SUM(O$16:O65)*ProfitMargin,IF($J66="VAT",SUM(O$16:O65)*VAT,IF(Budget_period="Monthly",SUMIFS(INDIRECT(O$8),DetailBudgetWPs_Aleph,IF($J66 = "No Work Package", "", $J66),DetailBudgetCategory_Aleph,$I66),IF(Budget_period="Quarterly",SUMIFS(INDIRECT(O$9),DetailBudgetWPs_Aleph,IF($J66 = "No Work Package", "", $J66),DetailBudgetCategory_Aleph,$I66),IF(Budget_period="Annually",SUMIFS(INDIRECT(O$10),DetailBudgetWPs_Aleph,IF($J66 = "No Work Package", "", $J66),DetailBudgetCategory_Aleph,$I66),""))))) / O$6 * O$7, 0), 0)</f>
        <v>0</v>
      </c>
      <c r="P66" s="166">
        <f t="array" ref="P66">IFERROR(IF(ROW()-16&lt;NoRowsBudget, IF($J66="Profit Margin",SUM(P$16:P65)*ProfitMargin,IF($J66="VAT",SUM(P$16:P65)*VAT,IF(Budget_period="Monthly",SUMIFS(INDIRECT(P$8),DetailBudgetWPs_Aleph,IF($J66 = "No Work Package", "", $J66),DetailBudgetCategory_Aleph,$I66),IF(Budget_period="Quarterly",SUMIFS(INDIRECT(P$9),DetailBudgetWPs_Aleph,IF($J66 = "No Work Package", "", $J66),DetailBudgetCategory_Aleph,$I66),IF(Budget_period="Annually",SUMIFS(INDIRECT(P$10),DetailBudgetWPs_Aleph,IF($J66 = "No Work Package", "", $J66),DetailBudgetCategory_Aleph,$I66),""))))) / P$6 * P$7, 0), 0)</f>
        <v>0</v>
      </c>
      <c r="Q66" s="166">
        <f t="array" ref="Q66">IFERROR(IF(ROW()-16&lt;NoRowsBudget, IF($J66="Profit Margin",SUM(Q$16:Q65)*ProfitMargin,IF($J66="VAT",SUM(Q$16:Q65)*VAT,IF(Budget_period="Monthly",SUMIFS(INDIRECT(Q$8),DetailBudgetWPs_Aleph,IF($J66 = "No Work Package", "", $J66),DetailBudgetCategory_Aleph,$I66),IF(Budget_period="Quarterly",SUMIFS(INDIRECT(Q$9),DetailBudgetWPs_Aleph,IF($J66 = "No Work Package", "", $J66),DetailBudgetCategory_Aleph,$I66),IF(Budget_period="Annually",SUMIFS(INDIRECT(Q$10),DetailBudgetWPs_Aleph,IF($J66 = "No Work Package", "", $J66),DetailBudgetCategory_Aleph,$I66),""))))) / Q$6 * Q$7, 0), 0)</f>
        <v>0</v>
      </c>
      <c r="R66" s="166">
        <f t="array" ref="R66">IFERROR(IF(ROW()-16&lt;NoRowsBudget, IF($J66="Profit Margin",SUM(R$16:R65)*ProfitMargin,IF($J66="VAT",SUM(R$16:R65)*VAT,IF(Budget_period="Monthly",SUMIFS(INDIRECT(R$8),DetailBudgetWPs_Aleph,IF($J66 = "No Work Package", "", $J66),DetailBudgetCategory_Aleph,$I66),IF(Budget_period="Quarterly",SUMIFS(INDIRECT(R$9),DetailBudgetWPs_Aleph,IF($J66 = "No Work Package", "", $J66),DetailBudgetCategory_Aleph,$I66),IF(Budget_period="Annually",SUMIFS(INDIRECT(R$10),DetailBudgetWPs_Aleph,IF($J66 = "No Work Package", "", $J66),DetailBudgetCategory_Aleph,$I66),""))))) / R$6 * R$7, 0), 0)</f>
        <v>0</v>
      </c>
      <c r="S66" s="166">
        <f t="array" ref="S66">IFERROR(IF(ROW()-16&lt;NoRowsBudget, IF($J66="Profit Margin",SUM(S$16:S65)*ProfitMargin,IF($J66="VAT",SUM(S$16:S65)*VAT,IF(Budget_period="Monthly",SUMIFS(INDIRECT(S$8),DetailBudgetWPs_Aleph,IF($J66 = "No Work Package", "", $J66),DetailBudgetCategory_Aleph,$I66),IF(Budget_period="Quarterly",SUMIFS(INDIRECT(S$9),DetailBudgetWPs_Aleph,IF($J66 = "No Work Package", "", $J66),DetailBudgetCategory_Aleph,$I66),IF(Budget_period="Annually",SUMIFS(INDIRECT(S$10),DetailBudgetWPs_Aleph,IF($J66 = "No Work Package", "", $J66),DetailBudgetCategory_Aleph,$I66),""))))) / S$6 * S$7, 0), 0)</f>
        <v>0</v>
      </c>
      <c r="T66" s="166">
        <f t="array" ref="T66">IFERROR(IF(ROW()-16&lt;NoRowsBudget, IF($J66="Profit Margin",SUM(T$16:T65)*ProfitMargin,IF($J66="VAT",SUM(T$16:T65)*VAT,IF(Budget_period="Monthly",SUMIFS(INDIRECT(T$8),DetailBudgetWPs_Aleph,IF($J66 = "No Work Package", "", $J66),DetailBudgetCategory_Aleph,$I66),IF(Budget_period="Quarterly",SUMIFS(INDIRECT(T$9),DetailBudgetWPs_Aleph,IF($J66 = "No Work Package", "", $J66),DetailBudgetCategory_Aleph,$I66),IF(Budget_period="Annually",SUMIFS(INDIRECT(T$10),DetailBudgetWPs_Aleph,IF($J66 = "No Work Package", "", $J66),DetailBudgetCategory_Aleph,$I66),""))))) / T$6 * T$7, 0), 0)</f>
        <v>0</v>
      </c>
      <c r="U66" s="166">
        <f t="array" ref="U66">IFERROR(IF(ROW()-16&lt;NoRowsBudget, IF($J66="Profit Margin",SUM(U$16:U65)*ProfitMargin,IF($J66="VAT",SUM(U$16:U65)*VAT,IF(Budget_period="Monthly",SUMIFS(INDIRECT(U$8),DetailBudgetWPs_Aleph,IF($J66 = "No Work Package", "", $J66),DetailBudgetCategory_Aleph,$I66),IF(Budget_period="Quarterly",SUMIFS(INDIRECT(U$9),DetailBudgetWPs_Aleph,IF($J66 = "No Work Package", "", $J66),DetailBudgetCategory_Aleph,$I66),IF(Budget_period="Annually",SUMIFS(INDIRECT(U$10),DetailBudgetWPs_Aleph,IF($J66 = "No Work Package", "", $J66),DetailBudgetCategory_Aleph,$I66),""))))) / U$6 * U$7, 0), 0)</f>
        <v>0</v>
      </c>
      <c r="V66" s="166">
        <f t="array" ref="V66">IFERROR(IF(ROW()-16&lt;NoRowsBudget, IF($J66="Profit Margin",SUM(V$16:V65)*ProfitMargin,IF($J66="VAT",SUM(V$16:V65)*VAT,IF(Budget_period="Monthly",SUMIFS(INDIRECT(V$8),DetailBudgetWPs_Aleph,IF($J66 = "No Work Package", "", $J66),DetailBudgetCategory_Aleph,$I66),IF(Budget_period="Quarterly",SUMIFS(INDIRECT(V$9),DetailBudgetWPs_Aleph,IF($J66 = "No Work Package", "", $J66),DetailBudgetCategory_Aleph,$I66),IF(Budget_period="Annually",SUMIFS(INDIRECT(V$10),DetailBudgetWPs_Aleph,IF($J66 = "No Work Package", "", $J66),DetailBudgetCategory_Aleph,$I66),""))))) / V$6 * V$7, 0), 0)</f>
        <v>0</v>
      </c>
      <c r="W66" s="166">
        <f t="array" ref="W66">IFERROR(IF(ROW()-16&lt;NoRowsBudget, IF($J66="Profit Margin",SUM(W$16:W65)*ProfitMargin,IF($J66="VAT",SUM(W$16:W65)*VAT,IF(Budget_period="Monthly",SUMIFS(INDIRECT(W$8),DetailBudgetWPs_Aleph,IF($J66 = "No Work Package", "", $J66),DetailBudgetCategory_Aleph,$I66),IF(Budget_period="Quarterly",SUMIFS(INDIRECT(W$9),DetailBudgetWPs_Aleph,IF($J66 = "No Work Package", "", $J66),DetailBudgetCategory_Aleph,$I66),IF(Budget_period="Annually",SUMIFS(INDIRECT(W$10),DetailBudgetWPs_Aleph,IF($J66 = "No Work Package", "", $J66),DetailBudgetCategory_Aleph,$I66),""))))) / W$6 * W$7, 0), 0)</f>
        <v>0</v>
      </c>
      <c r="X66" s="166">
        <f t="array" ref="X66">IFERROR(IF(ROW()-16&lt;NoRowsBudget, IF($J66="Profit Margin",SUM(X$16:X65)*ProfitMargin,IF($J66="VAT",SUM(X$16:X65)*VAT,IF(Budget_period="Monthly",SUMIFS(INDIRECT(X$8),DetailBudgetWPs_Aleph,IF($J66 = "No Work Package", "", $J66),DetailBudgetCategory_Aleph,$I66),IF(Budget_period="Quarterly",SUMIFS(INDIRECT(X$9),DetailBudgetWPs_Aleph,IF($J66 = "No Work Package", "", $J66),DetailBudgetCategory_Aleph,$I66),IF(Budget_period="Annually",SUMIFS(INDIRECT(X$10),DetailBudgetWPs_Aleph,IF($J66 = "No Work Package", "", $J66),DetailBudgetCategory_Aleph,$I66),""))))) / X$6 * X$7, 0), 0)</f>
        <v>0</v>
      </c>
      <c r="Y66" s="166">
        <f t="array" ref="Y66">IFERROR(IF(ROW()-16&lt;NoRowsBudget, IF($J66="Profit Margin",SUM(Y$16:Y65)*ProfitMargin,IF($J66="VAT",SUM(Y$16:Y65)*VAT,IF(Budget_period="Monthly",SUMIFS(INDIRECT(Y$8),DetailBudgetWPs_Aleph,IF($J66 = "No Work Package", "", $J66),DetailBudgetCategory_Aleph,$I66),IF(Budget_period="Quarterly",SUMIFS(INDIRECT(Y$9),DetailBudgetWPs_Aleph,IF($J66 = "No Work Package", "", $J66),DetailBudgetCategory_Aleph,$I66),IF(Budget_period="Annually",SUMIFS(INDIRECT(Y$10),DetailBudgetWPs_Aleph,IF($J66 = "No Work Package", "", $J66),DetailBudgetCategory_Aleph,$I66),""))))) / Y$6 * Y$7, 0), 0)</f>
        <v>0</v>
      </c>
      <c r="Z66" s="166">
        <f t="array" ref="Z66">IFERROR(IF(ROW()-16&lt;NoRowsBudget, IF($J66="Profit Margin",SUM(Z$16:Z65)*ProfitMargin,IF($J66="VAT",SUM(Z$16:Z65)*VAT,IF(Budget_period="Monthly",SUMIFS(INDIRECT(Z$8),DetailBudgetWPs_Aleph,IF($J66 = "No Work Package", "", $J66),DetailBudgetCategory_Aleph,$I66),IF(Budget_period="Quarterly",SUMIFS(INDIRECT(Z$9),DetailBudgetWPs_Aleph,IF($J66 = "No Work Package", "", $J66),DetailBudgetCategory_Aleph,$I66),IF(Budget_period="Annually",SUMIFS(INDIRECT(Z$10),DetailBudgetWPs_Aleph,IF($J66 = "No Work Package", "", $J66),DetailBudgetCategory_Aleph,$I66),""))))) / Z$6 * Z$7, 0), 0)</f>
        <v>0</v>
      </c>
      <c r="AA66" s="166">
        <f t="array" ref="AA66">IFERROR(IF(ROW()-16&lt;NoRowsBudget, IF($J66="Profit Margin",SUM(AA$16:AA65)*ProfitMargin,IF($J66="VAT",SUM(AA$16:AA65)*VAT,IF(Budget_period="Monthly",SUMIFS(INDIRECT(AA$8),DetailBudgetWPs_Aleph,IF($J66 = "No Work Package", "", $J66),DetailBudgetCategory_Aleph,$I66),IF(Budget_period="Quarterly",SUMIFS(INDIRECT(AA$9),DetailBudgetWPs_Aleph,IF($J66 = "No Work Package", "", $J66),DetailBudgetCategory_Aleph,$I66),IF(Budget_period="Annually",SUMIFS(INDIRECT(AA$10),DetailBudgetWPs_Aleph,IF($J66 = "No Work Package", "", $J66),DetailBudgetCategory_Aleph,$I66),""))))) / AA$6 * AA$7, 0), 0)</f>
        <v>0</v>
      </c>
      <c r="AB66" s="166">
        <f t="array" ref="AB66">IFERROR(IF(ROW()-16&lt;NoRowsBudget, IF($J66="Profit Margin",SUM(AB$16:AB65)*ProfitMargin,IF($J66="VAT",SUM(AB$16:AB65)*VAT,IF(Budget_period="Monthly",SUMIFS(INDIRECT(AB$8),DetailBudgetWPs_Aleph,IF($J66 = "No Work Package", "", $J66),DetailBudgetCategory_Aleph,$I66),IF(Budget_period="Quarterly",SUMIFS(INDIRECT(AB$9),DetailBudgetWPs_Aleph,IF($J66 = "No Work Package", "", $J66),DetailBudgetCategory_Aleph,$I66),IF(Budget_period="Annually",SUMIFS(INDIRECT(AB$10),DetailBudgetWPs_Aleph,IF($J66 = "No Work Package", "", $J66),DetailBudgetCategory_Aleph,$I66),""))))) / AB$6 * AB$7, 0), 0)</f>
        <v>0</v>
      </c>
      <c r="AC66" s="166">
        <f t="array" ref="AC66">IFERROR(IF(ROW()-16&lt;NoRowsBudget, IF($J66="Profit Margin",SUM(AC$16:AC65)*ProfitMargin,IF($J66="VAT",SUM(AC$16:AC65)*VAT,IF(Budget_period="Monthly",SUMIFS(INDIRECT(AC$8),DetailBudgetWPs_Aleph,IF($J66 = "No Work Package", "", $J66),DetailBudgetCategory_Aleph,$I66),IF(Budget_period="Quarterly",SUMIFS(INDIRECT(AC$9),DetailBudgetWPs_Aleph,IF($J66 = "No Work Package", "", $J66),DetailBudgetCategory_Aleph,$I66),IF(Budget_period="Annually",SUMIFS(INDIRECT(AC$10),DetailBudgetWPs_Aleph,IF($J66 = "No Work Package", "", $J66),DetailBudgetCategory_Aleph,$I66),""))))) / AC$6 * AC$7, 0), 0)</f>
        <v>0</v>
      </c>
      <c r="AD66" s="166">
        <f t="array" ref="AD66">IFERROR(IF(ROW()-16&lt;NoRowsBudget, IF($J66="Profit Margin",SUM(AD$16:AD65)*ProfitMargin,IF($J66="VAT",SUM(AD$16:AD65)*VAT,IF(Budget_period="Monthly",SUMIFS(INDIRECT(AD$8),DetailBudgetWPs_Aleph,IF($J66 = "No Work Package", "", $J66),DetailBudgetCategory_Aleph,$I66),IF(Budget_period="Quarterly",SUMIFS(INDIRECT(AD$9),DetailBudgetWPs_Aleph,IF($J66 = "No Work Package", "", $J66),DetailBudgetCategory_Aleph,$I66),IF(Budget_period="Annually",SUMIFS(INDIRECT(AD$10),DetailBudgetWPs_Aleph,IF($J66 = "No Work Package", "", $J66),DetailBudgetCategory_Aleph,$I66),""))))) / AD$6 * AD$7, 0), 0)</f>
        <v>0</v>
      </c>
      <c r="AE66" s="166">
        <f t="array" ref="AE66">IFERROR(IF(ROW()-16&lt;NoRowsBudget, IF($J66="Profit Margin",SUM(AE$16:AE65)*ProfitMargin,IF($J66="VAT",SUM(AE$16:AE65)*VAT,IF(Budget_period="Monthly",SUMIFS(INDIRECT(AE$8),DetailBudgetWPs_Aleph,IF($J66 = "No Work Package", "", $J66),DetailBudgetCategory_Aleph,$I66),IF(Budget_period="Quarterly",SUMIFS(INDIRECT(AE$9),DetailBudgetWPs_Aleph,IF($J66 = "No Work Package", "", $J66),DetailBudgetCategory_Aleph,$I66),IF(Budget_period="Annually",SUMIFS(INDIRECT(AE$10),DetailBudgetWPs_Aleph,IF($J66 = "No Work Package", "", $J66),DetailBudgetCategory_Aleph,$I66),""))))) / AE$6 * AE$7, 0), 0)</f>
        <v>0</v>
      </c>
      <c r="AF66" s="166">
        <f t="array" ref="AF66">IFERROR(IF(ROW()-16&lt;NoRowsBudget, IF($J66="Profit Margin",SUM(AF$16:AF65)*ProfitMargin,IF($J66="VAT",SUM(AF$16:AF65)*VAT,IF(Budget_period="Monthly",SUMIFS(INDIRECT(AF$8),DetailBudgetWPs_Aleph,IF($J66 = "No Work Package", "", $J66),DetailBudgetCategory_Aleph,$I66),IF(Budget_period="Quarterly",SUMIFS(INDIRECT(AF$9),DetailBudgetWPs_Aleph,IF($J66 = "No Work Package", "", $J66),DetailBudgetCategory_Aleph,$I66),IF(Budget_period="Annually",SUMIFS(INDIRECT(AF$10),DetailBudgetWPs_Aleph,IF($J66 = "No Work Package", "", $J66),DetailBudgetCategory_Aleph,$I66),""))))) / AF$6 * AF$7, 0), 0)</f>
        <v>0</v>
      </c>
      <c r="AG66" s="166">
        <f t="array" ref="AG66">IFERROR(IF(ROW()-16&lt;NoRowsBudget, IF($J66="Profit Margin",SUM(AG$16:AG65)*ProfitMargin,IF($J66="VAT",SUM(AG$16:AG65)*VAT,IF(Budget_period="Monthly",SUMIFS(INDIRECT(AG$8),DetailBudgetWPs_Aleph,IF($J66 = "No Work Package", "", $J66),DetailBudgetCategory_Aleph,$I66),IF(Budget_period="Quarterly",SUMIFS(INDIRECT(AG$9),DetailBudgetWPs_Aleph,IF($J66 = "No Work Package", "", $J66),DetailBudgetCategory_Aleph,$I66),IF(Budget_period="Annually",SUMIFS(INDIRECT(AG$10),DetailBudgetWPs_Aleph,IF($J66 = "No Work Package", "", $J66),DetailBudgetCategory_Aleph,$I66),""))))) / AG$6 * AG$7, 0), 0)</f>
        <v>0</v>
      </c>
      <c r="AH66" s="166">
        <f t="array" ref="AH66">IFERROR(IF(ROW()-16&lt;NoRowsBudget, IF($J66="Profit Margin",SUM(AH$16:AH65)*ProfitMargin,IF($J66="VAT",SUM(AH$16:AH65)*VAT,IF(Budget_period="Monthly",SUMIFS(INDIRECT(AH$8),DetailBudgetWPs_Aleph,IF($J66 = "No Work Package", "", $J66),DetailBudgetCategory_Aleph,$I66),IF(Budget_period="Quarterly",SUMIFS(INDIRECT(AH$9),DetailBudgetWPs_Aleph,IF($J66 = "No Work Package", "", $J66),DetailBudgetCategory_Aleph,$I66),IF(Budget_period="Annually",SUMIFS(INDIRECT(AH$10),DetailBudgetWPs_Aleph,IF($J66 = "No Work Package", "", $J66),DetailBudgetCategory_Aleph,$I66),""))))) / AH$6 * AH$7, 0), 0)</f>
        <v>0</v>
      </c>
      <c r="AI66" s="166">
        <f t="array" ref="AI66">IFERROR(IF(ROW()-16&lt;NoRowsBudget, IF($J66="Profit Margin",SUM(AI$16:AI65)*ProfitMargin,IF($J66="VAT",SUM(AI$16:AI65)*VAT,IF(Budget_period="Monthly",SUMIFS(INDIRECT(AI$8),DetailBudgetWPs_Aleph,IF($J66 = "No Work Package", "", $J66),DetailBudgetCategory_Aleph,$I66),IF(Budget_period="Quarterly",SUMIFS(INDIRECT(AI$9),DetailBudgetWPs_Aleph,IF($J66 = "No Work Package", "", $J66),DetailBudgetCategory_Aleph,$I66),IF(Budget_period="Annually",SUMIFS(INDIRECT(AI$10),DetailBudgetWPs_Aleph,IF($J66 = "No Work Package", "", $J66),DetailBudgetCategory_Aleph,$I66),""))))) / AI$6 * AI$7, 0), 0)</f>
        <v>0</v>
      </c>
      <c r="AJ66" s="166">
        <f t="array" ref="AJ66">IFERROR(IF(ROW()-16&lt;NoRowsBudget, IF($J66="Profit Margin",SUM(AJ$16:AJ65)*ProfitMargin,IF($J66="VAT",SUM(AJ$16:AJ65)*VAT,IF(Budget_period="Monthly",SUMIFS(INDIRECT(AJ$8),DetailBudgetWPs_Aleph,IF($J66 = "No Work Package", "", $J66),DetailBudgetCategory_Aleph,$I66),IF(Budget_period="Quarterly",SUMIFS(INDIRECT(AJ$9),DetailBudgetWPs_Aleph,IF($J66 = "No Work Package", "", $J66),DetailBudgetCategory_Aleph,$I66),IF(Budget_period="Annually",SUMIFS(INDIRECT(AJ$10),DetailBudgetWPs_Aleph,IF($J66 = "No Work Package", "", $J66),DetailBudgetCategory_Aleph,$I66),""))))) / AJ$6 * AJ$7, 0), 0)</f>
        <v>0</v>
      </c>
      <c r="AK66" s="166">
        <f t="array" ref="AK66">IFERROR(IF(ROW()-16&lt;NoRowsBudget, IF($J66="Profit Margin",SUM(AK$16:AK65)*ProfitMargin,IF($J66="VAT",SUM(AK$16:AK65)*VAT,IF(Budget_period="Monthly",SUMIFS(INDIRECT(AK$8),DetailBudgetWPs_Aleph,IF($J66 = "No Work Package", "", $J66),DetailBudgetCategory_Aleph,$I66),IF(Budget_period="Quarterly",SUMIFS(INDIRECT(AK$9),DetailBudgetWPs_Aleph,IF($J66 = "No Work Package", "", $J66),DetailBudgetCategory_Aleph,$I66),IF(Budget_period="Annually",SUMIFS(INDIRECT(AK$10),DetailBudgetWPs_Aleph,IF($J66 = "No Work Package", "", $J66),DetailBudgetCategory_Aleph,$I66),""))))) / AK$6 * AK$7, 0), 0)</f>
        <v>0</v>
      </c>
      <c r="AL66" s="166">
        <f t="array" ref="AL66">IFERROR(IF(ROW()-16&lt;NoRowsBudget, IF($J66="Profit Margin",SUM(AL$16:AL65)*ProfitMargin,IF($J66="VAT",SUM(AL$16:AL65)*VAT,IF(Budget_period="Monthly",SUMIFS(INDIRECT(AL$8),DetailBudgetWPs_Aleph,IF($J66 = "No Work Package", "", $J66),DetailBudgetCategory_Aleph,$I66),IF(Budget_period="Quarterly",SUMIFS(INDIRECT(AL$9),DetailBudgetWPs_Aleph,IF($J66 = "No Work Package", "", $J66),DetailBudgetCategory_Aleph,$I66),IF(Budget_period="Annually",SUMIFS(INDIRECT(AL$10),DetailBudgetWPs_Aleph,IF($J66 = "No Work Package", "", $J66),DetailBudgetCategory_Aleph,$I66),""))))) / AL$6 * AL$7, 0), 0)</f>
        <v>0</v>
      </c>
      <c r="AM66" s="166">
        <f t="array" ref="AM66">IFERROR(IF(ROW()-16&lt;NoRowsBudget, IF($J66="Profit Margin",SUM(AM$16:AM65)*ProfitMargin,IF($J66="VAT",SUM(AM$16:AM65)*VAT,IF(Budget_period="Monthly",SUMIFS(INDIRECT(AM$8),DetailBudgetWPs_Aleph,IF($J66 = "No Work Package", "", $J66),DetailBudgetCategory_Aleph,$I66),IF(Budget_period="Quarterly",SUMIFS(INDIRECT(AM$9),DetailBudgetWPs_Aleph,IF($J66 = "No Work Package", "", $J66),DetailBudgetCategory_Aleph,$I66),IF(Budget_period="Annually",SUMIFS(INDIRECT(AM$10),DetailBudgetWPs_Aleph,IF($J66 = "No Work Package", "", $J66),DetailBudgetCategory_Aleph,$I66),""))))) / AM$6 * AM$7, 0), 0)</f>
        <v>0</v>
      </c>
      <c r="AN66" s="166">
        <f t="array" ref="AN66">IFERROR(IF(ROW()-16&lt;NoRowsBudget, IF($J66="Profit Margin",SUM(AN$16:AN65)*ProfitMargin,IF($J66="VAT",SUM(AN$16:AN65)*VAT,IF(Budget_period="Monthly",SUMIFS(INDIRECT(AN$8),DetailBudgetWPs_Aleph,IF($J66 = "No Work Package", "", $J66),DetailBudgetCategory_Aleph,$I66),IF(Budget_period="Quarterly",SUMIFS(INDIRECT(AN$9),DetailBudgetWPs_Aleph,IF($J66 = "No Work Package", "", $J66),DetailBudgetCategory_Aleph,$I66),IF(Budget_period="Annually",SUMIFS(INDIRECT(AN$10),DetailBudgetWPs_Aleph,IF($J66 = "No Work Package", "", $J66),DetailBudgetCategory_Aleph,$I66),""))))) / AN$6 * AN$7, 0), 0)</f>
        <v>0</v>
      </c>
      <c r="AO66" s="166">
        <f t="array" ref="AO66">IFERROR(IF(ROW()-16&lt;NoRowsBudget, IF($J66="Profit Margin",SUM(AO$16:AO65)*ProfitMargin,IF($J66="VAT",SUM(AO$16:AO65)*VAT,IF(Budget_period="Monthly",SUMIFS(INDIRECT(AO$8),DetailBudgetWPs_Aleph,IF($J66 = "No Work Package", "", $J66),DetailBudgetCategory_Aleph,$I66),IF(Budget_period="Quarterly",SUMIFS(INDIRECT(AO$9),DetailBudgetWPs_Aleph,IF($J66 = "No Work Package", "", $J66),DetailBudgetCategory_Aleph,$I66),IF(Budget_period="Annually",SUMIFS(INDIRECT(AO$10),DetailBudgetWPs_Aleph,IF($J66 = "No Work Package", "", $J66),DetailBudgetCategory_Aleph,$I66),""))))) / AO$6 * AO$7, 0), 0)</f>
        <v>0</v>
      </c>
      <c r="AP66" s="166">
        <f t="array" ref="AP66">IFERROR(IF(ROW()-16&lt;NoRowsBudget, IF($J66="Profit Margin",SUM(AP$16:AP65)*ProfitMargin,IF($J66="VAT",SUM(AP$16:AP65)*VAT,IF(Budget_period="Monthly",SUMIFS(INDIRECT(AP$8),DetailBudgetWPs_Aleph,IF($J66 = "No Work Package", "", $J66),DetailBudgetCategory_Aleph,$I66),IF(Budget_period="Quarterly",SUMIFS(INDIRECT(AP$9),DetailBudgetWPs_Aleph,IF($J66 = "No Work Package", "", $J66),DetailBudgetCategory_Aleph,$I66),IF(Budget_period="Annually",SUMIFS(INDIRECT(AP$10),DetailBudgetWPs_Aleph,IF($J66 = "No Work Package", "", $J66),DetailBudgetCategory_Aleph,$I66),""))))) / AP$6 * AP$7, 0), 0)</f>
        <v>0</v>
      </c>
      <c r="AQ66" s="166">
        <f t="array" ref="AQ66">IFERROR(IF(ROW()-16&lt;NoRowsBudget, IF($J66="Profit Margin",SUM(AQ$16:AQ65)*ProfitMargin,IF($J66="VAT",SUM(AQ$16:AQ65)*VAT,IF(Budget_period="Monthly",SUMIFS(INDIRECT(AQ$8),DetailBudgetWPs_Aleph,IF($J66 = "No Work Package", "", $J66),DetailBudgetCategory_Aleph,$I66),IF(Budget_period="Quarterly",SUMIFS(INDIRECT(AQ$9),DetailBudgetWPs_Aleph,IF($J66 = "No Work Package", "", $J66),DetailBudgetCategory_Aleph,$I66),IF(Budget_period="Annually",SUMIFS(INDIRECT(AQ$10),DetailBudgetWPs_Aleph,IF($J66 = "No Work Package", "", $J66),DetailBudgetCategory_Aleph,$I66),""))))) / AQ$6 * AQ$7, 0), 0)</f>
        <v>0</v>
      </c>
      <c r="AR66" s="166">
        <f t="array" ref="AR66">IFERROR(IF(ROW()-16&lt;NoRowsBudget, IF($J66="Profit Margin",SUM(AR$16:AR65)*ProfitMargin,IF($J66="VAT",SUM(AR$16:AR65)*VAT,IF(Budget_period="Monthly",SUMIFS(INDIRECT(AR$8),DetailBudgetWPs_Aleph,IF($J66 = "No Work Package", "", $J66),DetailBudgetCategory_Aleph,$I66),IF(Budget_period="Quarterly",SUMIFS(INDIRECT(AR$9),DetailBudgetWPs_Aleph,IF($J66 = "No Work Package", "", $J66),DetailBudgetCategory_Aleph,$I66),IF(Budget_period="Annually",SUMIFS(INDIRECT(AR$10),DetailBudgetWPs_Aleph,IF($J66 = "No Work Package", "", $J66),DetailBudgetCategory_Aleph,$I66),""))))) / AR$6 * AR$7, 0), 0)</f>
        <v>0</v>
      </c>
      <c r="AS66" s="166">
        <f t="array" ref="AS66">IFERROR(IF(ROW()-16&lt;NoRowsBudget, IF($J66="Profit Margin",SUM(AS$16:AS65)*ProfitMargin,IF($J66="VAT",SUM(AS$16:AS65)*VAT,IF(Budget_period="Monthly",SUMIFS(INDIRECT(AS$8),DetailBudgetWPs_Aleph,IF($J66 = "No Work Package", "", $J66),DetailBudgetCategory_Aleph,$I66),IF(Budget_period="Quarterly",SUMIFS(INDIRECT(AS$9),DetailBudgetWPs_Aleph,IF($J66 = "No Work Package", "", $J66),DetailBudgetCategory_Aleph,$I66),IF(Budget_period="Annually",SUMIFS(INDIRECT(AS$10),DetailBudgetWPs_Aleph,IF($J66 = "No Work Package", "", $J66),DetailBudgetCategory_Aleph,$I66),""))))) / AS$6 * AS$7, 0), 0)</f>
        <v>0</v>
      </c>
      <c r="AT66" s="166">
        <f t="array" ref="AT66">IFERROR(IF(ROW()-16&lt;NoRowsBudget, IF($J66="Profit Margin",SUM(AT$16:AT65)*ProfitMargin,IF($J66="VAT",SUM(AT$16:AT65)*VAT,IF(Budget_period="Monthly",SUMIFS(INDIRECT(AT$8),DetailBudgetWPs_Aleph,IF($J66 = "No Work Package", "", $J66),DetailBudgetCategory_Aleph,$I66),IF(Budget_period="Quarterly",SUMIFS(INDIRECT(AT$9),DetailBudgetWPs_Aleph,IF($J66 = "No Work Package", "", $J66),DetailBudgetCategory_Aleph,$I66),IF(Budget_period="Annually",SUMIFS(INDIRECT(AT$10),DetailBudgetWPs_Aleph,IF($J66 = "No Work Package", "", $J66),DetailBudgetCategory_Aleph,$I66),""))))) / AT$6 * AT$7, 0), 0)</f>
        <v>0</v>
      </c>
      <c r="AU66" s="166">
        <f t="array" ref="AU66">IFERROR(IF(ROW()-16&lt;NoRowsBudget, IF($J66="Profit Margin",SUM(AU$16:AU65)*ProfitMargin,IF($J66="VAT",SUM(AU$16:AU65)*VAT,IF(Budget_period="Monthly",SUMIFS(INDIRECT(AU$8),DetailBudgetWPs_Aleph,IF($J66 = "No Work Package", "", $J66),DetailBudgetCategory_Aleph,$I66),IF(Budget_period="Quarterly",SUMIFS(INDIRECT(AU$9),DetailBudgetWPs_Aleph,IF($J66 = "No Work Package", "", $J66),DetailBudgetCategory_Aleph,$I66),IF(Budget_period="Annually",SUMIFS(INDIRECT(AU$10),DetailBudgetWPs_Aleph,IF($J66 = "No Work Package", "", $J66),DetailBudgetCategory_Aleph,$I66),""))))) / AU$6 * AU$7, 0), 0)</f>
        <v>0</v>
      </c>
      <c r="AV66" s="166">
        <f t="array" ref="AV66">IFERROR(IF(ROW()-16&lt;NoRowsBudget, IF($J66="Profit Margin",SUM(AV$16:AV65)*ProfitMargin,IF($J66="VAT",SUM(AV$16:AV65)*VAT,IF(Budget_period="Monthly",SUMIFS(INDIRECT(AV$8),DetailBudgetWPs_Aleph,IF($J66 = "No Work Package", "", $J66),DetailBudgetCategory_Aleph,$I66),IF(Budget_period="Quarterly",SUMIFS(INDIRECT(AV$9),DetailBudgetWPs_Aleph,IF($J66 = "No Work Package", "", $J66),DetailBudgetCategory_Aleph,$I66),IF(Budget_period="Annually",SUMIFS(INDIRECT(AV$10),DetailBudgetWPs_Aleph,IF($J66 = "No Work Package", "", $J66),DetailBudgetCategory_Aleph,$I66),""))))) / AV$6 * AV$7, 0), 0)</f>
        <v>0</v>
      </c>
      <c r="AW66" s="166">
        <f t="array" ref="AW66">IFERROR(IF(ROW()-16&lt;NoRowsBudget, IF($J66="Profit Margin",SUM(AW$16:AW65)*ProfitMargin,IF($J66="VAT",SUM(AW$16:AW65)*VAT,IF(Budget_period="Monthly",SUMIFS(INDIRECT(AW$8),DetailBudgetWPs_Aleph,IF($J66 = "No Work Package", "", $J66),DetailBudgetCategory_Aleph,$I66),IF(Budget_period="Quarterly",SUMIFS(INDIRECT(AW$9),DetailBudgetWPs_Aleph,IF($J66 = "No Work Package", "", $J66),DetailBudgetCategory_Aleph,$I66),IF(Budget_period="Annually",SUMIFS(INDIRECT(AW$10),DetailBudgetWPs_Aleph,IF($J66 = "No Work Package", "", $J66),DetailBudgetCategory_Aleph,$I66),""))))) / AW$6 * AW$7, 0), 0)</f>
        <v>0</v>
      </c>
      <c r="AX66" s="166">
        <f t="array" ref="AX66">IFERROR(IF(ROW()-16&lt;NoRowsBudget, IF($J66="Profit Margin",SUM(AX$16:AX65)*ProfitMargin,IF($J66="VAT",SUM(AX$16:AX65)*VAT,IF(Budget_period="Monthly",SUMIFS(INDIRECT(AX$8),DetailBudgetWPs_Aleph,IF($J66 = "No Work Package", "", $J66),DetailBudgetCategory_Aleph,$I66),IF(Budget_period="Quarterly",SUMIFS(INDIRECT(AX$9),DetailBudgetWPs_Aleph,IF($J66 = "No Work Package", "", $J66),DetailBudgetCategory_Aleph,$I66),IF(Budget_period="Annually",SUMIFS(INDIRECT(AX$10),DetailBudgetWPs_Aleph,IF($J66 = "No Work Package", "", $J66),DetailBudgetCategory_Aleph,$I66),""))))) / AX$6 * AX$7, 0), 0)</f>
        <v>0</v>
      </c>
      <c r="AY66" s="166">
        <f t="array" ref="AY66">IFERROR(IF(ROW()-16&lt;NoRowsBudget, IF($J66="Profit Margin",SUM(AY$16:AY65)*ProfitMargin,IF($J66="VAT",SUM(AY$16:AY65)*VAT,IF(Budget_period="Monthly",SUMIFS(INDIRECT(AY$8),DetailBudgetWPs_Aleph,IF($J66 = "No Work Package", "", $J66),DetailBudgetCategory_Aleph,$I66),IF(Budget_period="Quarterly",SUMIFS(INDIRECT(AY$9),DetailBudgetWPs_Aleph,IF($J66 = "No Work Package", "", $J66),DetailBudgetCategory_Aleph,$I66),IF(Budget_period="Annually",SUMIFS(INDIRECT(AY$10),DetailBudgetWPs_Aleph,IF($J66 = "No Work Package", "", $J66),DetailBudgetCategory_Aleph,$I66),""))))) / AY$6 * AY$7, 0), 0)</f>
        <v>0</v>
      </c>
      <c r="AZ66" s="166">
        <f t="array" ref="AZ66">IFERROR(IF(ROW()-16&lt;NoRowsBudget, IF($J66="Profit Margin",SUM(AZ$16:AZ65)*ProfitMargin,IF($J66="VAT",SUM(AZ$16:AZ65)*VAT,IF(Budget_period="Monthly",SUMIFS(INDIRECT(AZ$8),DetailBudgetWPs_Aleph,IF($J66 = "No Work Package", "", $J66),DetailBudgetCategory_Aleph,$I66),IF(Budget_period="Quarterly",SUMIFS(INDIRECT(AZ$9),DetailBudgetWPs_Aleph,IF($J66 = "No Work Package", "", $J66),DetailBudgetCategory_Aleph,$I66),IF(Budget_period="Annually",SUMIFS(INDIRECT(AZ$10),DetailBudgetWPs_Aleph,IF($J66 = "No Work Package", "", $J66),DetailBudgetCategory_Aleph,$I66),""))))) / AZ$6 * AZ$7, 0), 0)</f>
        <v>0</v>
      </c>
      <c r="BA66" s="166">
        <f t="array" ref="BA66">IFERROR(IF(ROW()-16&lt;NoRowsBudget, IF($J66="Profit Margin",SUM(BA$16:BA65)*ProfitMargin,IF($J66="VAT",SUM(BA$16:BA65)*VAT,IF(Budget_period="Monthly",SUMIFS(INDIRECT(BA$8),DetailBudgetWPs_Aleph,IF($J66 = "No Work Package", "", $J66),DetailBudgetCategory_Aleph,$I66),IF(Budget_period="Quarterly",SUMIFS(INDIRECT(BA$9),DetailBudgetWPs_Aleph,IF($J66 = "No Work Package", "", $J66),DetailBudgetCategory_Aleph,$I66),IF(Budget_period="Annually",SUMIFS(INDIRECT(BA$10),DetailBudgetWPs_Aleph,IF($J66 = "No Work Package", "", $J66),DetailBudgetCategory_Aleph,$I66),""))))) / BA$6 * BA$7, 0), 0)</f>
        <v>0</v>
      </c>
      <c r="BB66" s="166">
        <f t="array" ref="BB66">IFERROR(IF(ROW()-16&lt;NoRowsBudget, IF($J66="Profit Margin",SUM(BB$16:BB65)*ProfitMargin,IF($J66="VAT",SUM(BB$16:BB65)*VAT,IF(Budget_period="Monthly",SUMIFS(INDIRECT(BB$8),DetailBudgetWPs_Aleph,IF($J66 = "No Work Package", "", $J66),DetailBudgetCategory_Aleph,$I66),IF(Budget_period="Quarterly",SUMIFS(INDIRECT(BB$9),DetailBudgetWPs_Aleph,IF($J66 = "No Work Package", "", $J66),DetailBudgetCategory_Aleph,$I66),IF(Budget_period="Annually",SUMIFS(INDIRECT(BB$10),DetailBudgetWPs_Aleph,IF($J66 = "No Work Package", "", $J66),DetailBudgetCategory_Aleph,$I66),""))))) / BB$6 * BB$7, 0), 0)</f>
        <v>0</v>
      </c>
      <c r="BC66" s="166">
        <f t="array" ref="BC66">IFERROR(IF(ROW()-16&lt;NoRowsBudget, IF($J66="Profit Margin",SUM(BC$16:BC65)*ProfitMargin,IF($J66="VAT",SUM(BC$16:BC65)*VAT,IF(Budget_period="Monthly",SUMIFS(INDIRECT(BC$8),DetailBudgetWPs_Aleph,IF($J66 = "No Work Package", "", $J66),DetailBudgetCategory_Aleph,$I66),IF(Budget_period="Quarterly",SUMIFS(INDIRECT(BC$9),DetailBudgetWPs_Aleph,IF($J66 = "No Work Package", "", $J66),DetailBudgetCategory_Aleph,$I66),IF(Budget_period="Annually",SUMIFS(INDIRECT(BC$10),DetailBudgetWPs_Aleph,IF($J66 = "No Work Package", "", $J66),DetailBudgetCategory_Aleph,$I66),""))))) / BC$6 * BC$7, 0), 0)</f>
        <v>0</v>
      </c>
      <c r="BD66" s="166">
        <f t="array" ref="BD66">IFERROR(IF(ROW()-16&lt;NoRowsBudget, IF($J66="Profit Margin",SUM(BD$16:BD65)*ProfitMargin,IF($J66="VAT",SUM(BD$16:BD65)*VAT,IF(Budget_period="Monthly",SUMIFS(INDIRECT(BD$8),DetailBudgetWPs_Aleph,IF($J66 = "No Work Package", "", $J66),DetailBudgetCategory_Aleph,$I66),IF(Budget_period="Quarterly",SUMIFS(INDIRECT(BD$9),DetailBudgetWPs_Aleph,IF($J66 = "No Work Package", "", $J66),DetailBudgetCategory_Aleph,$I66),IF(Budget_period="Annually",SUMIFS(INDIRECT(BD$10),DetailBudgetWPs_Aleph,IF($J66 = "No Work Package", "", $J66),DetailBudgetCategory_Aleph,$I66),""))))) / BD$6 * BD$7, 0), 0)</f>
        <v>0</v>
      </c>
      <c r="BE66" s="166">
        <f t="array" ref="BE66">IFERROR(IF(ROW()-16&lt;NoRowsBudget, IF($J66="Profit Margin",SUM(BE$16:BE65)*ProfitMargin,IF($J66="VAT",SUM(BE$16:BE65)*VAT,IF(Budget_period="Monthly",SUMIFS(INDIRECT(BE$8),DetailBudgetWPs_Aleph,IF($J66 = "No Work Package", "", $J66),DetailBudgetCategory_Aleph,$I66),IF(Budget_period="Quarterly",SUMIFS(INDIRECT(BE$9),DetailBudgetWPs_Aleph,IF($J66 = "No Work Package", "", $J66),DetailBudgetCategory_Aleph,$I66),IF(Budget_period="Annually",SUMIFS(INDIRECT(BE$10),DetailBudgetWPs_Aleph,IF($J66 = "No Work Package", "", $J66),DetailBudgetCategory_Aleph,$I66),""))))) / BE$6 * BE$7, 0), 0)</f>
        <v>0</v>
      </c>
      <c r="BF66" s="166">
        <f t="array" ref="BF66">IFERROR(IF(ROW()-16&lt;NoRowsBudget, IF($J66="Profit Margin",SUM(BF$16:BF65)*ProfitMargin,IF($J66="VAT",SUM(BF$16:BF65)*VAT,IF(Budget_period="Monthly",SUMIFS(INDIRECT(BF$8),DetailBudgetWPs_Aleph,IF($J66 = "No Work Package", "", $J66),DetailBudgetCategory_Aleph,$I66),IF(Budget_period="Quarterly",SUMIFS(INDIRECT(BF$9),DetailBudgetWPs_Aleph,IF($J66 = "No Work Package", "", $J66),DetailBudgetCategory_Aleph,$I66),IF(Budget_period="Annually",SUMIFS(INDIRECT(BF$10),DetailBudgetWPs_Aleph,IF($J66 = "No Work Package", "", $J66),DetailBudgetCategory_Aleph,$I66),""))))) / BF$6 * BF$7, 0), 0)</f>
        <v>0</v>
      </c>
      <c r="BG66" s="166">
        <f t="array" ref="BG66">IFERROR(IF(ROW()-16&lt;NoRowsBudget, IF($J66="Profit Margin",SUM(BG$16:BG65)*ProfitMargin,IF($J66="VAT",SUM(BG$16:BG65)*VAT,IF(Budget_period="Monthly",SUMIFS(INDIRECT(BG$8),DetailBudgetWPs_Aleph,IF($J66 = "No Work Package", "", $J66),DetailBudgetCategory_Aleph,$I66),IF(Budget_period="Quarterly",SUMIFS(INDIRECT(BG$9),DetailBudgetWPs_Aleph,IF($J66 = "No Work Package", "", $J66),DetailBudgetCategory_Aleph,$I66),IF(Budget_period="Annually",SUMIFS(INDIRECT(BG$10),DetailBudgetWPs_Aleph,IF($J66 = "No Work Package", "", $J66),DetailBudgetCategory_Aleph,$I66),""))))) / BG$6 * BG$7, 0), 0)</f>
        <v>0</v>
      </c>
      <c r="BH66" s="166">
        <f t="array" ref="BH66">IFERROR(IF(ROW()-16&lt;NoRowsBudget, IF($J66="Profit Margin",SUM(BH$16:BH65)*ProfitMargin,IF($J66="VAT",SUM(BH$16:BH65)*VAT,IF(Budget_period="Monthly",SUMIFS(INDIRECT(BH$8),DetailBudgetWPs_Aleph,IF($J66 = "No Work Package", "", $J66),DetailBudgetCategory_Aleph,$I66),IF(Budget_period="Quarterly",SUMIFS(INDIRECT(BH$9),DetailBudgetWPs_Aleph,IF($J66 = "No Work Package", "", $J66),DetailBudgetCategory_Aleph,$I66),IF(Budget_period="Annually",SUMIFS(INDIRECT(BH$10),DetailBudgetWPs_Aleph,IF($J66 = "No Work Package", "", $J66),DetailBudgetCategory_Aleph,$I66),""))))) / BH$6 * BH$7, 0), 0)</f>
        <v>0</v>
      </c>
      <c r="BI66" s="166">
        <f t="array" ref="BI66">IFERROR(IF(ROW()-16&lt;NoRowsBudget, IF($J66="Profit Margin",SUM(BI$16:BI65)*ProfitMargin,IF($J66="VAT",SUM(BI$16:BI65)*VAT,IF(Budget_period="Monthly",SUMIFS(INDIRECT(BI$8),DetailBudgetWPs_Aleph,IF($J66 = "No Work Package", "", $J66),DetailBudgetCategory_Aleph,$I66),IF(Budget_period="Quarterly",SUMIFS(INDIRECT(BI$9),DetailBudgetWPs_Aleph,IF($J66 = "No Work Package", "", $J66),DetailBudgetCategory_Aleph,$I66),IF(Budget_period="Annually",SUMIFS(INDIRECT(BI$10),DetailBudgetWPs_Aleph,IF($J66 = "No Work Package", "", $J66),DetailBudgetCategory_Aleph,$I66),""))))) / BI$6 * BI$7, 0), 0)</f>
        <v>0</v>
      </c>
      <c r="BJ66" s="166">
        <f t="array" ref="BJ66">IFERROR(IF(ROW()-16&lt;NoRowsBudget, IF($J66="Profit Margin",SUM(BJ$16:BJ65)*ProfitMargin,IF($J66="VAT",SUM(BJ$16:BJ65)*VAT,IF(Budget_period="Monthly",SUMIFS(INDIRECT(BJ$8),DetailBudgetWPs_Aleph,IF($J66 = "No Work Package", "", $J66),DetailBudgetCategory_Aleph,$I66),IF(Budget_period="Quarterly",SUMIFS(INDIRECT(BJ$9),DetailBudgetWPs_Aleph,IF($J66 = "No Work Package", "", $J66),DetailBudgetCategory_Aleph,$I66),IF(Budget_period="Annually",SUMIFS(INDIRECT(BJ$10),DetailBudgetWPs_Aleph,IF($J66 = "No Work Package", "", $J66),DetailBudgetCategory_Aleph,$I66),""))))) / BJ$6 * BJ$7, 0), 0)</f>
        <v>0</v>
      </c>
      <c r="BK66" s="166">
        <f t="array" ref="BK66">IFERROR(IF(ROW()-16&lt;NoRowsBudget, IF($J66="Profit Margin",SUM(BK$16:BK65)*ProfitMargin,IF($J66="VAT",SUM(BK$16:BK65)*VAT,IF(Budget_period="Monthly",SUMIFS(INDIRECT(BK$8),DetailBudgetWPs_Aleph,IF($J66 = "No Work Package", "", $J66),DetailBudgetCategory_Aleph,$I66),IF(Budget_period="Quarterly",SUMIFS(INDIRECT(BK$9),DetailBudgetWPs_Aleph,IF($J66 = "No Work Package", "", $J66),DetailBudgetCategory_Aleph,$I66),IF(Budget_period="Annually",SUMIFS(INDIRECT(BK$10),DetailBudgetWPs_Aleph,IF($J66 = "No Work Package", "", $J66),DetailBudgetCategory_Aleph,$I66),""))))) / BK$6 * BK$7, 0), 0)</f>
        <v>0</v>
      </c>
      <c r="BL66" s="166">
        <f t="array" ref="BL66">IFERROR(IF(ROW()-16&lt;NoRowsBudget, IF($J66="Profit Margin",SUM(BL$16:BL65)*ProfitMargin,IF($J66="VAT",SUM(BL$16:BL65)*VAT,IF(Budget_period="Monthly",SUMIFS(INDIRECT(BL$8),DetailBudgetWPs_Aleph,IF($J66 = "No Work Package", "", $J66),DetailBudgetCategory_Aleph,$I66),IF(Budget_period="Quarterly",SUMIFS(INDIRECT(BL$9),DetailBudgetWPs_Aleph,IF($J66 = "No Work Package", "", $J66),DetailBudgetCategory_Aleph,$I66),IF(Budget_period="Annually",SUMIFS(INDIRECT(BL$10),DetailBudgetWPs_Aleph,IF($J66 = "No Work Package", "", $J66),DetailBudgetCategory_Aleph,$I66),""))))) / BL$6 * BL$7, 0), 0)</f>
        <v>0</v>
      </c>
      <c r="BM66" s="166">
        <f t="array" ref="BM66">IFERROR(IF(ROW()-16&lt;NoRowsBudget, IF($J66="Profit Margin",SUM(BM$16:BM65)*ProfitMargin,IF($J66="VAT",SUM(BM$16:BM65)*VAT,IF(Budget_period="Monthly",SUMIFS(INDIRECT(BM$8),DetailBudgetWPs_Aleph,IF($J66 = "No Work Package", "", $J66),DetailBudgetCategory_Aleph,$I66),IF(Budget_period="Quarterly",SUMIFS(INDIRECT(BM$9),DetailBudgetWPs_Aleph,IF($J66 = "No Work Package", "", $J66),DetailBudgetCategory_Aleph,$I66),IF(Budget_period="Annually",SUMIFS(INDIRECT(BM$10),DetailBudgetWPs_Aleph,IF($J66 = "No Work Package", "", $J66),DetailBudgetCategory_Aleph,$I66),""))))) / BM$6 * BM$7, 0), 0)</f>
        <v>0</v>
      </c>
      <c r="BN66" s="166">
        <f t="array" ref="BN66">IFERROR(IF(ROW()-16&lt;NoRowsBudget, IF($J66="Profit Margin",SUM(BN$16:BN65)*ProfitMargin,IF($J66="VAT",SUM(BN$16:BN65)*VAT,IF(Budget_period="Monthly",SUMIFS(INDIRECT(BN$8),DetailBudgetWPs_Aleph,IF($J66 = "No Work Package", "", $J66),DetailBudgetCategory_Aleph,$I66),IF(Budget_period="Quarterly",SUMIFS(INDIRECT(BN$9),DetailBudgetWPs_Aleph,IF($J66 = "No Work Package", "", $J66),DetailBudgetCategory_Aleph,$I66),IF(Budget_period="Annually",SUMIFS(INDIRECT(BN$10),DetailBudgetWPs_Aleph,IF($J66 = "No Work Package", "", $J66),DetailBudgetCategory_Aleph,$I66),""))))) / BN$6 * BN$7, 0), 0)</f>
        <v>0</v>
      </c>
      <c r="BO66" s="166">
        <f t="array" ref="BO66">IFERROR(IF(ROW()-16&lt;NoRowsBudget, IF($J66="Profit Margin",SUM(BO$16:BO65)*ProfitMargin,IF($J66="VAT",SUM(BO$16:BO65)*VAT,IF(Budget_period="Monthly",SUMIFS(INDIRECT(BO$8),DetailBudgetWPs_Aleph,IF($J66 = "No Work Package", "", $J66),DetailBudgetCategory_Aleph,$I66),IF(Budget_period="Quarterly",SUMIFS(INDIRECT(BO$9),DetailBudgetWPs_Aleph,IF($J66 = "No Work Package", "", $J66),DetailBudgetCategory_Aleph,$I66),IF(Budget_period="Annually",SUMIFS(INDIRECT(BO$10),DetailBudgetWPs_Aleph,IF($J66 = "No Work Package", "", $J66),DetailBudgetCategory_Aleph,$I66),""))))) / BO$6 * BO$7, 0), 0)</f>
        <v>0</v>
      </c>
      <c r="BP66" s="166">
        <f t="array" ref="BP66">IFERROR(IF(ROW()-16&lt;NoRowsBudget, IF($J66="Profit Margin",SUM(BP$16:BP65)*ProfitMargin,IF($J66="VAT",SUM(BP$16:BP65)*VAT,IF(Budget_period="Monthly",SUMIFS(INDIRECT(BP$8),DetailBudgetWPs_Aleph,IF($J66 = "No Work Package", "", $J66),DetailBudgetCategory_Aleph,$I66),IF(Budget_period="Quarterly",SUMIFS(INDIRECT(BP$9),DetailBudgetWPs_Aleph,IF($J66 = "No Work Package", "", $J66),DetailBudgetCategory_Aleph,$I66),IF(Budget_period="Annually",SUMIFS(INDIRECT(BP$10),DetailBudgetWPs_Aleph,IF($J66 = "No Work Package", "", $J66),DetailBudgetCategory_Aleph,$I66),""))))) / BP$6 * BP$7, 0), 0)</f>
        <v>0</v>
      </c>
      <c r="BQ66" s="166">
        <f t="array" ref="BQ66">IFERROR(IF(ROW()-16&lt;NoRowsBudget, IF($J66="Profit Margin",SUM(BQ$16:BQ65)*ProfitMargin,IF($J66="VAT",SUM(BQ$16:BQ65)*VAT,IF(Budget_period="Monthly",SUMIFS(INDIRECT(BQ$8),DetailBudgetWPs_Aleph,IF($J66 = "No Work Package", "", $J66),DetailBudgetCategory_Aleph,$I66),IF(Budget_period="Quarterly",SUMIFS(INDIRECT(BQ$9),DetailBudgetWPs_Aleph,IF($J66 = "No Work Package", "", $J66),DetailBudgetCategory_Aleph,$I66),IF(Budget_period="Annually",SUMIFS(INDIRECT(BQ$10),DetailBudgetWPs_Aleph,IF($J66 = "No Work Package", "", $J66),DetailBudgetCategory_Aleph,$I66),""))))) / BQ$6 * BQ$7, 0), 0)</f>
        <v>0</v>
      </c>
      <c r="BR66" s="166">
        <f t="array" ref="BR66">IFERROR(IF(ROW()-16&lt;NoRowsBudget, IF($J66="Profit Margin",SUM(BR$16:BR65)*ProfitMargin,IF($J66="VAT",SUM(BR$16:BR65)*VAT,IF(Budget_period="Monthly",SUMIFS(INDIRECT(BR$8),DetailBudgetWPs_Aleph,IF($J66 = "No Work Package", "", $J66),DetailBudgetCategory_Aleph,$I66),IF(Budget_period="Quarterly",SUMIFS(INDIRECT(BR$9),DetailBudgetWPs_Aleph,IF($J66 = "No Work Package", "", $J66),DetailBudgetCategory_Aleph,$I66),IF(Budget_period="Annually",SUMIFS(INDIRECT(BR$10),DetailBudgetWPs_Aleph,IF($J66 = "No Work Package", "", $J66),DetailBudgetCategory_Aleph,$I66),""))))) / BR$6 * BR$7, 0), 0)</f>
        <v>0</v>
      </c>
      <c r="BS66" s="166">
        <f t="array" ref="BS66">IFERROR(IF(ROW()-16&lt;NoRowsBudget, IF($J66="Profit Margin",SUM(BS$16:BS65)*ProfitMargin,IF($J66="VAT",SUM(BS$16:BS65)*VAT,IF(Budget_period="Monthly",SUMIFS(INDIRECT(BS$8),DetailBudgetWPs_Aleph,IF($J66 = "No Work Package", "", $J66),DetailBudgetCategory_Aleph,$I66),IF(Budget_period="Quarterly",SUMIFS(INDIRECT(BS$9),DetailBudgetWPs_Aleph,IF($J66 = "No Work Package", "", $J66),DetailBudgetCategory_Aleph,$I66),IF(Budget_period="Annually",SUMIFS(INDIRECT(BS$10),DetailBudgetWPs_Aleph,IF($J66 = "No Work Package", "", $J66),DetailBudgetCategory_Aleph,$I66),""))))) / BS$6 * BS$7, 0), 0)</f>
        <v>0</v>
      </c>
    </row>
    <row r="67" ht="15.75" customHeight="1">
      <c r="A67" s="114"/>
      <c r="B67" s="15" t="str">
        <f>IF(ROW()-16&lt;NoRowsBudget,OrgName,"")</f>
        <v/>
      </c>
      <c r="C67" s="15" t="str">
        <f>IF(ROW()-16&lt;NoRowsBudget,ProjectName,"")</f>
        <v/>
      </c>
      <c r="D67" s="15" t="str">
        <f>IF(ROW()-16&lt;NoRowsBudget,ProjectRef,"")</f>
        <v/>
      </c>
      <c r="E67" s="15" t="str">
        <f>IF(ROW()-16&lt;NoRowsBudget,ApplicationID,"")</f>
        <v/>
      </c>
      <c r="F67" s="15" t="str">
        <f>IF(ROW()-16&lt;NoRowsBudget,Version,"")</f>
        <v/>
      </c>
      <c r="G67" s="164" t="str">
        <f>IF(ROW()-16&lt;NoRowsBudget,StartDate,"")</f>
        <v/>
      </c>
      <c r="H67" s="164" t="str">
        <f>IF(ROW()-16&lt;NoRowsBudget,EndDate,"")</f>
        <v/>
      </c>
      <c r="I67" s="15" t="str">
        <f t="array" ref="I67">IF(ROW()-16&lt;(NoRowsBudget-3),INDEX(CostCategories,CEILING((ROW()-15)/NoWPs,1)),IF(ROW()-16=NoRowsBudget-3,"Overheads",IF(ROW()-16=NoRowsBudget-2,"Profit Margin",IF(ROW()-16=NoRowsBudget-1,"VAT",""))))</f>
        <v/>
      </c>
      <c r="J67" s="15" t="str">
        <f t="array" ref="J67">IF(ROW()-16&lt;NoRowsBudget-3,INDEX(WPUnique,,MOD(ROW()-16,NoWPs)+1),IF(ROW()-16=NoRowsBudget-3,"Overheads",IF(ROW()-16=NoRowsBudget-2,"Profit Margin",IF(ROW()-16=NoRowsBudget-1,"VAT",""))))</f>
        <v/>
      </c>
      <c r="K67" s="172" t="str">
        <f>IFERROR(IF(OR($J67="Indirect Cost",$J67="VAT",$J67="Profit Margin"),"",VLOOKUP(J67,'1. Basic Info'!$B$40:$C$52,2,FALSE)),BudgetExport!J67)</f>
        <v/>
      </c>
      <c r="L67" s="166">
        <f t="array" ref="L67">IFERROR(IF(ROW()-16&lt;NoRowsBudget, IF($J67="Profit Margin",SUM(L$16:L66)*ProfitMargin,IF($J67="VAT",SUM(L$16:L66)*VAT,IF(Budget_period="Monthly",SUMIFS(INDIRECT(L$8),DetailBudgetWPs_Aleph,IF($J67 = "No Work Package", "", $J67),DetailBudgetCategory_Aleph,$I67),IF(Budget_period="Quarterly",SUMIFS(INDIRECT(L$9),DetailBudgetWPs_Aleph,IF($J67 = "No Work Package", "", $J67),DetailBudgetCategory_Aleph,$I67),IF(Budget_period="Annually",SUMIFS(INDIRECT(L$10),DetailBudgetWPs_Aleph,IF($J67 = "No Work Package", "", $J67),DetailBudgetCategory_Aleph,$I67),""))))) / L$6 * L$7, 0), 0)</f>
        <v>0</v>
      </c>
      <c r="M67" s="166">
        <f t="array" ref="M67">IFERROR(IF(ROW()-16&lt;NoRowsBudget, IF($J67="Profit Margin",SUM(M$16:M66)*ProfitMargin,IF($J67="VAT",SUM(M$16:M66)*VAT,IF(Budget_period="Monthly",SUMIFS(INDIRECT(M$8),DetailBudgetWPs_Aleph,IF($J67 = "No Work Package", "", $J67),DetailBudgetCategory_Aleph,$I67),IF(Budget_period="Quarterly",SUMIFS(INDIRECT(M$9),DetailBudgetWPs_Aleph,IF($J67 = "No Work Package", "", $J67),DetailBudgetCategory_Aleph,$I67),IF(Budget_period="Annually",SUMIFS(INDIRECT(M$10),DetailBudgetWPs_Aleph,IF($J67 = "No Work Package", "", $J67),DetailBudgetCategory_Aleph,$I67),""))))) / M$6 * M$7, 0), 0)</f>
        <v>0</v>
      </c>
      <c r="N67" s="166">
        <f t="array" ref="N67">IFERROR(IF(ROW()-16&lt;NoRowsBudget, IF($J67="Profit Margin",SUM(N$16:N66)*ProfitMargin,IF($J67="VAT",SUM(N$16:N66)*VAT,IF(Budget_period="Monthly",SUMIFS(INDIRECT(N$8),DetailBudgetWPs_Aleph,IF($J67 = "No Work Package", "", $J67),DetailBudgetCategory_Aleph,$I67),IF(Budget_period="Quarterly",SUMIFS(INDIRECT(N$9),DetailBudgetWPs_Aleph,IF($J67 = "No Work Package", "", $J67),DetailBudgetCategory_Aleph,$I67),IF(Budget_period="Annually",SUMIFS(INDIRECT(N$10),DetailBudgetWPs_Aleph,IF($J67 = "No Work Package", "", $J67),DetailBudgetCategory_Aleph,$I67),""))))) / N$6 * N$7, 0), 0)</f>
        <v>0</v>
      </c>
      <c r="O67" s="166">
        <f t="array" ref="O67">IFERROR(IF(ROW()-16&lt;NoRowsBudget, IF($J67="Profit Margin",SUM(O$16:O66)*ProfitMargin,IF($J67="VAT",SUM(O$16:O66)*VAT,IF(Budget_period="Monthly",SUMIFS(INDIRECT(O$8),DetailBudgetWPs_Aleph,IF($J67 = "No Work Package", "", $J67),DetailBudgetCategory_Aleph,$I67),IF(Budget_period="Quarterly",SUMIFS(INDIRECT(O$9),DetailBudgetWPs_Aleph,IF($J67 = "No Work Package", "", $J67),DetailBudgetCategory_Aleph,$I67),IF(Budget_period="Annually",SUMIFS(INDIRECT(O$10),DetailBudgetWPs_Aleph,IF($J67 = "No Work Package", "", $J67),DetailBudgetCategory_Aleph,$I67),""))))) / O$6 * O$7, 0), 0)</f>
        <v>0</v>
      </c>
      <c r="P67" s="166">
        <f t="array" ref="P67">IFERROR(IF(ROW()-16&lt;NoRowsBudget, IF($J67="Profit Margin",SUM(P$16:P66)*ProfitMargin,IF($J67="VAT",SUM(P$16:P66)*VAT,IF(Budget_period="Monthly",SUMIFS(INDIRECT(P$8),DetailBudgetWPs_Aleph,IF($J67 = "No Work Package", "", $J67),DetailBudgetCategory_Aleph,$I67),IF(Budget_period="Quarterly",SUMIFS(INDIRECT(P$9),DetailBudgetWPs_Aleph,IF($J67 = "No Work Package", "", $J67),DetailBudgetCategory_Aleph,$I67),IF(Budget_period="Annually",SUMIFS(INDIRECT(P$10),DetailBudgetWPs_Aleph,IF($J67 = "No Work Package", "", $J67),DetailBudgetCategory_Aleph,$I67),""))))) / P$6 * P$7, 0), 0)</f>
        <v>0</v>
      </c>
      <c r="Q67" s="166">
        <f t="array" ref="Q67">IFERROR(IF(ROW()-16&lt;NoRowsBudget, IF($J67="Profit Margin",SUM(Q$16:Q66)*ProfitMargin,IF($J67="VAT",SUM(Q$16:Q66)*VAT,IF(Budget_period="Monthly",SUMIFS(INDIRECT(Q$8),DetailBudgetWPs_Aleph,IF($J67 = "No Work Package", "", $J67),DetailBudgetCategory_Aleph,$I67),IF(Budget_period="Quarterly",SUMIFS(INDIRECT(Q$9),DetailBudgetWPs_Aleph,IF($J67 = "No Work Package", "", $J67),DetailBudgetCategory_Aleph,$I67),IF(Budget_period="Annually",SUMIFS(INDIRECT(Q$10),DetailBudgetWPs_Aleph,IF($J67 = "No Work Package", "", $J67),DetailBudgetCategory_Aleph,$I67),""))))) / Q$6 * Q$7, 0), 0)</f>
        <v>0</v>
      </c>
      <c r="R67" s="166">
        <f t="array" ref="R67">IFERROR(IF(ROW()-16&lt;NoRowsBudget, IF($J67="Profit Margin",SUM(R$16:R66)*ProfitMargin,IF($J67="VAT",SUM(R$16:R66)*VAT,IF(Budget_period="Monthly",SUMIFS(INDIRECT(R$8),DetailBudgetWPs_Aleph,IF($J67 = "No Work Package", "", $J67),DetailBudgetCategory_Aleph,$I67),IF(Budget_period="Quarterly",SUMIFS(INDIRECT(R$9),DetailBudgetWPs_Aleph,IF($J67 = "No Work Package", "", $J67),DetailBudgetCategory_Aleph,$I67),IF(Budget_period="Annually",SUMIFS(INDIRECT(R$10),DetailBudgetWPs_Aleph,IF($J67 = "No Work Package", "", $J67),DetailBudgetCategory_Aleph,$I67),""))))) / R$6 * R$7, 0), 0)</f>
        <v>0</v>
      </c>
      <c r="S67" s="166">
        <f t="array" ref="S67">IFERROR(IF(ROW()-16&lt;NoRowsBudget, IF($J67="Profit Margin",SUM(S$16:S66)*ProfitMargin,IF($J67="VAT",SUM(S$16:S66)*VAT,IF(Budget_period="Monthly",SUMIFS(INDIRECT(S$8),DetailBudgetWPs_Aleph,IF($J67 = "No Work Package", "", $J67),DetailBudgetCategory_Aleph,$I67),IF(Budget_period="Quarterly",SUMIFS(INDIRECT(S$9),DetailBudgetWPs_Aleph,IF($J67 = "No Work Package", "", $J67),DetailBudgetCategory_Aleph,$I67),IF(Budget_period="Annually",SUMIFS(INDIRECT(S$10),DetailBudgetWPs_Aleph,IF($J67 = "No Work Package", "", $J67),DetailBudgetCategory_Aleph,$I67),""))))) / S$6 * S$7, 0), 0)</f>
        <v>0</v>
      </c>
      <c r="T67" s="166">
        <f t="array" ref="T67">IFERROR(IF(ROW()-16&lt;NoRowsBudget, IF($J67="Profit Margin",SUM(T$16:T66)*ProfitMargin,IF($J67="VAT",SUM(T$16:T66)*VAT,IF(Budget_period="Monthly",SUMIFS(INDIRECT(T$8),DetailBudgetWPs_Aleph,IF($J67 = "No Work Package", "", $J67),DetailBudgetCategory_Aleph,$I67),IF(Budget_period="Quarterly",SUMIFS(INDIRECT(T$9),DetailBudgetWPs_Aleph,IF($J67 = "No Work Package", "", $J67),DetailBudgetCategory_Aleph,$I67),IF(Budget_period="Annually",SUMIFS(INDIRECT(T$10),DetailBudgetWPs_Aleph,IF($J67 = "No Work Package", "", $J67),DetailBudgetCategory_Aleph,$I67),""))))) / T$6 * T$7, 0), 0)</f>
        <v>0</v>
      </c>
      <c r="U67" s="166">
        <f t="array" ref="U67">IFERROR(IF(ROW()-16&lt;NoRowsBudget, IF($J67="Profit Margin",SUM(U$16:U66)*ProfitMargin,IF($J67="VAT",SUM(U$16:U66)*VAT,IF(Budget_period="Monthly",SUMIFS(INDIRECT(U$8),DetailBudgetWPs_Aleph,IF($J67 = "No Work Package", "", $J67),DetailBudgetCategory_Aleph,$I67),IF(Budget_period="Quarterly",SUMIFS(INDIRECT(U$9),DetailBudgetWPs_Aleph,IF($J67 = "No Work Package", "", $J67),DetailBudgetCategory_Aleph,$I67),IF(Budget_period="Annually",SUMIFS(INDIRECT(U$10),DetailBudgetWPs_Aleph,IF($J67 = "No Work Package", "", $J67),DetailBudgetCategory_Aleph,$I67),""))))) / U$6 * U$7, 0), 0)</f>
        <v>0</v>
      </c>
      <c r="V67" s="166">
        <f t="array" ref="V67">IFERROR(IF(ROW()-16&lt;NoRowsBudget, IF($J67="Profit Margin",SUM(V$16:V66)*ProfitMargin,IF($J67="VAT",SUM(V$16:V66)*VAT,IF(Budget_period="Monthly",SUMIFS(INDIRECT(V$8),DetailBudgetWPs_Aleph,IF($J67 = "No Work Package", "", $J67),DetailBudgetCategory_Aleph,$I67),IF(Budget_period="Quarterly",SUMIFS(INDIRECT(V$9),DetailBudgetWPs_Aleph,IF($J67 = "No Work Package", "", $J67),DetailBudgetCategory_Aleph,$I67),IF(Budget_period="Annually",SUMIFS(INDIRECT(V$10),DetailBudgetWPs_Aleph,IF($J67 = "No Work Package", "", $J67),DetailBudgetCategory_Aleph,$I67),""))))) / V$6 * V$7, 0), 0)</f>
        <v>0</v>
      </c>
      <c r="W67" s="166">
        <f t="array" ref="W67">IFERROR(IF(ROW()-16&lt;NoRowsBudget, IF($J67="Profit Margin",SUM(W$16:W66)*ProfitMargin,IF($J67="VAT",SUM(W$16:W66)*VAT,IF(Budget_period="Monthly",SUMIFS(INDIRECT(W$8),DetailBudgetWPs_Aleph,IF($J67 = "No Work Package", "", $J67),DetailBudgetCategory_Aleph,$I67),IF(Budget_period="Quarterly",SUMIFS(INDIRECT(W$9),DetailBudgetWPs_Aleph,IF($J67 = "No Work Package", "", $J67),DetailBudgetCategory_Aleph,$I67),IF(Budget_period="Annually",SUMIFS(INDIRECT(W$10),DetailBudgetWPs_Aleph,IF($J67 = "No Work Package", "", $J67),DetailBudgetCategory_Aleph,$I67),""))))) / W$6 * W$7, 0), 0)</f>
        <v>0</v>
      </c>
      <c r="X67" s="166">
        <f t="array" ref="X67">IFERROR(IF(ROW()-16&lt;NoRowsBudget, IF($J67="Profit Margin",SUM(X$16:X66)*ProfitMargin,IF($J67="VAT",SUM(X$16:X66)*VAT,IF(Budget_period="Monthly",SUMIFS(INDIRECT(X$8),DetailBudgetWPs_Aleph,IF($J67 = "No Work Package", "", $J67),DetailBudgetCategory_Aleph,$I67),IF(Budget_period="Quarterly",SUMIFS(INDIRECT(X$9),DetailBudgetWPs_Aleph,IF($J67 = "No Work Package", "", $J67),DetailBudgetCategory_Aleph,$I67),IF(Budget_period="Annually",SUMIFS(INDIRECT(X$10),DetailBudgetWPs_Aleph,IF($J67 = "No Work Package", "", $J67),DetailBudgetCategory_Aleph,$I67),""))))) / X$6 * X$7, 0), 0)</f>
        <v>0</v>
      </c>
      <c r="Y67" s="166">
        <f t="array" ref="Y67">IFERROR(IF(ROW()-16&lt;NoRowsBudget, IF($J67="Profit Margin",SUM(Y$16:Y66)*ProfitMargin,IF($J67="VAT",SUM(Y$16:Y66)*VAT,IF(Budget_period="Monthly",SUMIFS(INDIRECT(Y$8),DetailBudgetWPs_Aleph,IF($J67 = "No Work Package", "", $J67),DetailBudgetCategory_Aleph,$I67),IF(Budget_period="Quarterly",SUMIFS(INDIRECT(Y$9),DetailBudgetWPs_Aleph,IF($J67 = "No Work Package", "", $J67),DetailBudgetCategory_Aleph,$I67),IF(Budget_period="Annually",SUMIFS(INDIRECT(Y$10),DetailBudgetWPs_Aleph,IF($J67 = "No Work Package", "", $J67),DetailBudgetCategory_Aleph,$I67),""))))) / Y$6 * Y$7, 0), 0)</f>
        <v>0</v>
      </c>
      <c r="Z67" s="166">
        <f t="array" ref="Z67">IFERROR(IF(ROW()-16&lt;NoRowsBudget, IF($J67="Profit Margin",SUM(Z$16:Z66)*ProfitMargin,IF($J67="VAT",SUM(Z$16:Z66)*VAT,IF(Budget_period="Monthly",SUMIFS(INDIRECT(Z$8),DetailBudgetWPs_Aleph,IF($J67 = "No Work Package", "", $J67),DetailBudgetCategory_Aleph,$I67),IF(Budget_period="Quarterly",SUMIFS(INDIRECT(Z$9),DetailBudgetWPs_Aleph,IF($J67 = "No Work Package", "", $J67),DetailBudgetCategory_Aleph,$I67),IF(Budget_period="Annually",SUMIFS(INDIRECT(Z$10),DetailBudgetWPs_Aleph,IF($J67 = "No Work Package", "", $J67),DetailBudgetCategory_Aleph,$I67),""))))) / Z$6 * Z$7, 0), 0)</f>
        <v>0</v>
      </c>
      <c r="AA67" s="166">
        <f t="array" ref="AA67">IFERROR(IF(ROW()-16&lt;NoRowsBudget, IF($J67="Profit Margin",SUM(AA$16:AA66)*ProfitMargin,IF($J67="VAT",SUM(AA$16:AA66)*VAT,IF(Budget_period="Monthly",SUMIFS(INDIRECT(AA$8),DetailBudgetWPs_Aleph,IF($J67 = "No Work Package", "", $J67),DetailBudgetCategory_Aleph,$I67),IF(Budget_period="Quarterly",SUMIFS(INDIRECT(AA$9),DetailBudgetWPs_Aleph,IF($J67 = "No Work Package", "", $J67),DetailBudgetCategory_Aleph,$I67),IF(Budget_period="Annually",SUMIFS(INDIRECT(AA$10),DetailBudgetWPs_Aleph,IF($J67 = "No Work Package", "", $J67),DetailBudgetCategory_Aleph,$I67),""))))) / AA$6 * AA$7, 0), 0)</f>
        <v>0</v>
      </c>
      <c r="AB67" s="166">
        <f t="array" ref="AB67">IFERROR(IF(ROW()-16&lt;NoRowsBudget, IF($J67="Profit Margin",SUM(AB$16:AB66)*ProfitMargin,IF($J67="VAT",SUM(AB$16:AB66)*VAT,IF(Budget_period="Monthly",SUMIFS(INDIRECT(AB$8),DetailBudgetWPs_Aleph,IF($J67 = "No Work Package", "", $J67),DetailBudgetCategory_Aleph,$I67),IF(Budget_period="Quarterly",SUMIFS(INDIRECT(AB$9),DetailBudgetWPs_Aleph,IF($J67 = "No Work Package", "", $J67),DetailBudgetCategory_Aleph,$I67),IF(Budget_period="Annually",SUMIFS(INDIRECT(AB$10),DetailBudgetWPs_Aleph,IF($J67 = "No Work Package", "", $J67),DetailBudgetCategory_Aleph,$I67),""))))) / AB$6 * AB$7, 0), 0)</f>
        <v>0</v>
      </c>
      <c r="AC67" s="166">
        <f t="array" ref="AC67">IFERROR(IF(ROW()-16&lt;NoRowsBudget, IF($J67="Profit Margin",SUM(AC$16:AC66)*ProfitMargin,IF($J67="VAT",SUM(AC$16:AC66)*VAT,IF(Budget_period="Monthly",SUMIFS(INDIRECT(AC$8),DetailBudgetWPs_Aleph,IF($J67 = "No Work Package", "", $J67),DetailBudgetCategory_Aleph,$I67),IF(Budget_period="Quarterly",SUMIFS(INDIRECT(AC$9),DetailBudgetWPs_Aleph,IF($J67 = "No Work Package", "", $J67),DetailBudgetCategory_Aleph,$I67),IF(Budget_period="Annually",SUMIFS(INDIRECT(AC$10),DetailBudgetWPs_Aleph,IF($J67 = "No Work Package", "", $J67),DetailBudgetCategory_Aleph,$I67),""))))) / AC$6 * AC$7, 0), 0)</f>
        <v>0</v>
      </c>
      <c r="AD67" s="166">
        <f t="array" ref="AD67">IFERROR(IF(ROW()-16&lt;NoRowsBudget, IF($J67="Profit Margin",SUM(AD$16:AD66)*ProfitMargin,IF($J67="VAT",SUM(AD$16:AD66)*VAT,IF(Budget_period="Monthly",SUMIFS(INDIRECT(AD$8),DetailBudgetWPs_Aleph,IF($J67 = "No Work Package", "", $J67),DetailBudgetCategory_Aleph,$I67),IF(Budget_period="Quarterly",SUMIFS(INDIRECT(AD$9),DetailBudgetWPs_Aleph,IF($J67 = "No Work Package", "", $J67),DetailBudgetCategory_Aleph,$I67),IF(Budget_period="Annually",SUMIFS(INDIRECT(AD$10),DetailBudgetWPs_Aleph,IF($J67 = "No Work Package", "", $J67),DetailBudgetCategory_Aleph,$I67),""))))) / AD$6 * AD$7, 0), 0)</f>
        <v>0</v>
      </c>
      <c r="AE67" s="166">
        <f t="array" ref="AE67">IFERROR(IF(ROW()-16&lt;NoRowsBudget, IF($J67="Profit Margin",SUM(AE$16:AE66)*ProfitMargin,IF($J67="VAT",SUM(AE$16:AE66)*VAT,IF(Budget_period="Monthly",SUMIFS(INDIRECT(AE$8),DetailBudgetWPs_Aleph,IF($J67 = "No Work Package", "", $J67),DetailBudgetCategory_Aleph,$I67),IF(Budget_period="Quarterly",SUMIFS(INDIRECT(AE$9),DetailBudgetWPs_Aleph,IF($J67 = "No Work Package", "", $J67),DetailBudgetCategory_Aleph,$I67),IF(Budget_period="Annually",SUMIFS(INDIRECT(AE$10),DetailBudgetWPs_Aleph,IF($J67 = "No Work Package", "", $J67),DetailBudgetCategory_Aleph,$I67),""))))) / AE$6 * AE$7, 0), 0)</f>
        <v>0</v>
      </c>
      <c r="AF67" s="166">
        <f t="array" ref="AF67">IFERROR(IF(ROW()-16&lt;NoRowsBudget, IF($J67="Profit Margin",SUM(AF$16:AF66)*ProfitMargin,IF($J67="VAT",SUM(AF$16:AF66)*VAT,IF(Budget_period="Monthly",SUMIFS(INDIRECT(AF$8),DetailBudgetWPs_Aleph,IF($J67 = "No Work Package", "", $J67),DetailBudgetCategory_Aleph,$I67),IF(Budget_period="Quarterly",SUMIFS(INDIRECT(AF$9),DetailBudgetWPs_Aleph,IF($J67 = "No Work Package", "", $J67),DetailBudgetCategory_Aleph,$I67),IF(Budget_period="Annually",SUMIFS(INDIRECT(AF$10),DetailBudgetWPs_Aleph,IF($J67 = "No Work Package", "", $J67),DetailBudgetCategory_Aleph,$I67),""))))) / AF$6 * AF$7, 0), 0)</f>
        <v>0</v>
      </c>
      <c r="AG67" s="166">
        <f t="array" ref="AG67">IFERROR(IF(ROW()-16&lt;NoRowsBudget, IF($J67="Profit Margin",SUM(AG$16:AG66)*ProfitMargin,IF($J67="VAT",SUM(AG$16:AG66)*VAT,IF(Budget_period="Monthly",SUMIFS(INDIRECT(AG$8),DetailBudgetWPs_Aleph,IF($J67 = "No Work Package", "", $J67),DetailBudgetCategory_Aleph,$I67),IF(Budget_period="Quarterly",SUMIFS(INDIRECT(AG$9),DetailBudgetWPs_Aleph,IF($J67 = "No Work Package", "", $J67),DetailBudgetCategory_Aleph,$I67),IF(Budget_period="Annually",SUMIFS(INDIRECT(AG$10),DetailBudgetWPs_Aleph,IF($J67 = "No Work Package", "", $J67),DetailBudgetCategory_Aleph,$I67),""))))) / AG$6 * AG$7, 0), 0)</f>
        <v>0</v>
      </c>
      <c r="AH67" s="166">
        <f t="array" ref="AH67">IFERROR(IF(ROW()-16&lt;NoRowsBudget, IF($J67="Profit Margin",SUM(AH$16:AH66)*ProfitMargin,IF($J67="VAT",SUM(AH$16:AH66)*VAT,IF(Budget_period="Monthly",SUMIFS(INDIRECT(AH$8),DetailBudgetWPs_Aleph,IF($J67 = "No Work Package", "", $J67),DetailBudgetCategory_Aleph,$I67),IF(Budget_period="Quarterly",SUMIFS(INDIRECT(AH$9),DetailBudgetWPs_Aleph,IF($J67 = "No Work Package", "", $J67),DetailBudgetCategory_Aleph,$I67),IF(Budget_period="Annually",SUMIFS(INDIRECT(AH$10),DetailBudgetWPs_Aleph,IF($J67 = "No Work Package", "", $J67),DetailBudgetCategory_Aleph,$I67),""))))) / AH$6 * AH$7, 0), 0)</f>
        <v>0</v>
      </c>
      <c r="AI67" s="166">
        <f t="array" ref="AI67">IFERROR(IF(ROW()-16&lt;NoRowsBudget, IF($J67="Profit Margin",SUM(AI$16:AI66)*ProfitMargin,IF($J67="VAT",SUM(AI$16:AI66)*VAT,IF(Budget_period="Monthly",SUMIFS(INDIRECT(AI$8),DetailBudgetWPs_Aleph,IF($J67 = "No Work Package", "", $J67),DetailBudgetCategory_Aleph,$I67),IF(Budget_period="Quarterly",SUMIFS(INDIRECT(AI$9),DetailBudgetWPs_Aleph,IF($J67 = "No Work Package", "", $J67),DetailBudgetCategory_Aleph,$I67),IF(Budget_period="Annually",SUMIFS(INDIRECT(AI$10),DetailBudgetWPs_Aleph,IF($J67 = "No Work Package", "", $J67),DetailBudgetCategory_Aleph,$I67),""))))) / AI$6 * AI$7, 0), 0)</f>
        <v>0</v>
      </c>
      <c r="AJ67" s="166">
        <f t="array" ref="AJ67">IFERROR(IF(ROW()-16&lt;NoRowsBudget, IF($J67="Profit Margin",SUM(AJ$16:AJ66)*ProfitMargin,IF($J67="VAT",SUM(AJ$16:AJ66)*VAT,IF(Budget_period="Monthly",SUMIFS(INDIRECT(AJ$8),DetailBudgetWPs_Aleph,IF($J67 = "No Work Package", "", $J67),DetailBudgetCategory_Aleph,$I67),IF(Budget_period="Quarterly",SUMIFS(INDIRECT(AJ$9),DetailBudgetWPs_Aleph,IF($J67 = "No Work Package", "", $J67),DetailBudgetCategory_Aleph,$I67),IF(Budget_period="Annually",SUMIFS(INDIRECT(AJ$10),DetailBudgetWPs_Aleph,IF($J67 = "No Work Package", "", $J67),DetailBudgetCategory_Aleph,$I67),""))))) / AJ$6 * AJ$7, 0), 0)</f>
        <v>0</v>
      </c>
      <c r="AK67" s="166">
        <f t="array" ref="AK67">IFERROR(IF(ROW()-16&lt;NoRowsBudget, IF($J67="Profit Margin",SUM(AK$16:AK66)*ProfitMargin,IF($J67="VAT",SUM(AK$16:AK66)*VAT,IF(Budget_period="Monthly",SUMIFS(INDIRECT(AK$8),DetailBudgetWPs_Aleph,IF($J67 = "No Work Package", "", $J67),DetailBudgetCategory_Aleph,$I67),IF(Budget_period="Quarterly",SUMIFS(INDIRECT(AK$9),DetailBudgetWPs_Aleph,IF($J67 = "No Work Package", "", $J67),DetailBudgetCategory_Aleph,$I67),IF(Budget_period="Annually",SUMIFS(INDIRECT(AK$10),DetailBudgetWPs_Aleph,IF($J67 = "No Work Package", "", $J67),DetailBudgetCategory_Aleph,$I67),""))))) / AK$6 * AK$7, 0), 0)</f>
        <v>0</v>
      </c>
      <c r="AL67" s="166">
        <f t="array" ref="AL67">IFERROR(IF(ROW()-16&lt;NoRowsBudget, IF($J67="Profit Margin",SUM(AL$16:AL66)*ProfitMargin,IF($J67="VAT",SUM(AL$16:AL66)*VAT,IF(Budget_period="Monthly",SUMIFS(INDIRECT(AL$8),DetailBudgetWPs_Aleph,IF($J67 = "No Work Package", "", $J67),DetailBudgetCategory_Aleph,$I67),IF(Budget_period="Quarterly",SUMIFS(INDIRECT(AL$9),DetailBudgetWPs_Aleph,IF($J67 = "No Work Package", "", $J67),DetailBudgetCategory_Aleph,$I67),IF(Budget_period="Annually",SUMIFS(INDIRECT(AL$10),DetailBudgetWPs_Aleph,IF($J67 = "No Work Package", "", $J67),DetailBudgetCategory_Aleph,$I67),""))))) / AL$6 * AL$7, 0), 0)</f>
        <v>0</v>
      </c>
      <c r="AM67" s="166">
        <f t="array" ref="AM67">IFERROR(IF(ROW()-16&lt;NoRowsBudget, IF($J67="Profit Margin",SUM(AM$16:AM66)*ProfitMargin,IF($J67="VAT",SUM(AM$16:AM66)*VAT,IF(Budget_period="Monthly",SUMIFS(INDIRECT(AM$8),DetailBudgetWPs_Aleph,IF($J67 = "No Work Package", "", $J67),DetailBudgetCategory_Aleph,$I67),IF(Budget_period="Quarterly",SUMIFS(INDIRECT(AM$9),DetailBudgetWPs_Aleph,IF($J67 = "No Work Package", "", $J67),DetailBudgetCategory_Aleph,$I67),IF(Budget_period="Annually",SUMIFS(INDIRECT(AM$10),DetailBudgetWPs_Aleph,IF($J67 = "No Work Package", "", $J67),DetailBudgetCategory_Aleph,$I67),""))))) / AM$6 * AM$7, 0), 0)</f>
        <v>0</v>
      </c>
      <c r="AN67" s="166">
        <f t="array" ref="AN67">IFERROR(IF(ROW()-16&lt;NoRowsBudget, IF($J67="Profit Margin",SUM(AN$16:AN66)*ProfitMargin,IF($J67="VAT",SUM(AN$16:AN66)*VAT,IF(Budget_period="Monthly",SUMIFS(INDIRECT(AN$8),DetailBudgetWPs_Aleph,IF($J67 = "No Work Package", "", $J67),DetailBudgetCategory_Aleph,$I67),IF(Budget_period="Quarterly",SUMIFS(INDIRECT(AN$9),DetailBudgetWPs_Aleph,IF($J67 = "No Work Package", "", $J67),DetailBudgetCategory_Aleph,$I67),IF(Budget_period="Annually",SUMIFS(INDIRECT(AN$10),DetailBudgetWPs_Aleph,IF($J67 = "No Work Package", "", $J67),DetailBudgetCategory_Aleph,$I67),""))))) / AN$6 * AN$7, 0), 0)</f>
        <v>0</v>
      </c>
      <c r="AO67" s="166">
        <f t="array" ref="AO67">IFERROR(IF(ROW()-16&lt;NoRowsBudget, IF($J67="Profit Margin",SUM(AO$16:AO66)*ProfitMargin,IF($J67="VAT",SUM(AO$16:AO66)*VAT,IF(Budget_period="Monthly",SUMIFS(INDIRECT(AO$8),DetailBudgetWPs_Aleph,IF($J67 = "No Work Package", "", $J67),DetailBudgetCategory_Aleph,$I67),IF(Budget_period="Quarterly",SUMIFS(INDIRECT(AO$9),DetailBudgetWPs_Aleph,IF($J67 = "No Work Package", "", $J67),DetailBudgetCategory_Aleph,$I67),IF(Budget_period="Annually",SUMIFS(INDIRECT(AO$10),DetailBudgetWPs_Aleph,IF($J67 = "No Work Package", "", $J67),DetailBudgetCategory_Aleph,$I67),""))))) / AO$6 * AO$7, 0), 0)</f>
        <v>0</v>
      </c>
      <c r="AP67" s="166">
        <f t="array" ref="AP67">IFERROR(IF(ROW()-16&lt;NoRowsBudget, IF($J67="Profit Margin",SUM(AP$16:AP66)*ProfitMargin,IF($J67="VAT",SUM(AP$16:AP66)*VAT,IF(Budget_period="Monthly",SUMIFS(INDIRECT(AP$8),DetailBudgetWPs_Aleph,IF($J67 = "No Work Package", "", $J67),DetailBudgetCategory_Aleph,$I67),IF(Budget_period="Quarterly",SUMIFS(INDIRECT(AP$9),DetailBudgetWPs_Aleph,IF($J67 = "No Work Package", "", $J67),DetailBudgetCategory_Aleph,$I67),IF(Budget_period="Annually",SUMIFS(INDIRECT(AP$10),DetailBudgetWPs_Aleph,IF($J67 = "No Work Package", "", $J67),DetailBudgetCategory_Aleph,$I67),""))))) / AP$6 * AP$7, 0), 0)</f>
        <v>0</v>
      </c>
      <c r="AQ67" s="166">
        <f t="array" ref="AQ67">IFERROR(IF(ROW()-16&lt;NoRowsBudget, IF($J67="Profit Margin",SUM(AQ$16:AQ66)*ProfitMargin,IF($J67="VAT",SUM(AQ$16:AQ66)*VAT,IF(Budget_period="Monthly",SUMIFS(INDIRECT(AQ$8),DetailBudgetWPs_Aleph,IF($J67 = "No Work Package", "", $J67),DetailBudgetCategory_Aleph,$I67),IF(Budget_period="Quarterly",SUMIFS(INDIRECT(AQ$9),DetailBudgetWPs_Aleph,IF($J67 = "No Work Package", "", $J67),DetailBudgetCategory_Aleph,$I67),IF(Budget_period="Annually",SUMIFS(INDIRECT(AQ$10),DetailBudgetWPs_Aleph,IF($J67 = "No Work Package", "", $J67),DetailBudgetCategory_Aleph,$I67),""))))) / AQ$6 * AQ$7, 0), 0)</f>
        <v>0</v>
      </c>
      <c r="AR67" s="166">
        <f t="array" ref="AR67">IFERROR(IF(ROW()-16&lt;NoRowsBudget, IF($J67="Profit Margin",SUM(AR$16:AR66)*ProfitMargin,IF($J67="VAT",SUM(AR$16:AR66)*VAT,IF(Budget_period="Monthly",SUMIFS(INDIRECT(AR$8),DetailBudgetWPs_Aleph,IF($J67 = "No Work Package", "", $J67),DetailBudgetCategory_Aleph,$I67),IF(Budget_period="Quarterly",SUMIFS(INDIRECT(AR$9),DetailBudgetWPs_Aleph,IF($J67 = "No Work Package", "", $J67),DetailBudgetCategory_Aleph,$I67),IF(Budget_period="Annually",SUMIFS(INDIRECT(AR$10),DetailBudgetWPs_Aleph,IF($J67 = "No Work Package", "", $J67),DetailBudgetCategory_Aleph,$I67),""))))) / AR$6 * AR$7, 0), 0)</f>
        <v>0</v>
      </c>
      <c r="AS67" s="166">
        <f t="array" ref="AS67">IFERROR(IF(ROW()-16&lt;NoRowsBudget, IF($J67="Profit Margin",SUM(AS$16:AS66)*ProfitMargin,IF($J67="VAT",SUM(AS$16:AS66)*VAT,IF(Budget_period="Monthly",SUMIFS(INDIRECT(AS$8),DetailBudgetWPs_Aleph,IF($J67 = "No Work Package", "", $J67),DetailBudgetCategory_Aleph,$I67),IF(Budget_period="Quarterly",SUMIFS(INDIRECT(AS$9),DetailBudgetWPs_Aleph,IF($J67 = "No Work Package", "", $J67),DetailBudgetCategory_Aleph,$I67),IF(Budget_period="Annually",SUMIFS(INDIRECT(AS$10),DetailBudgetWPs_Aleph,IF($J67 = "No Work Package", "", $J67),DetailBudgetCategory_Aleph,$I67),""))))) / AS$6 * AS$7, 0), 0)</f>
        <v>0</v>
      </c>
      <c r="AT67" s="166">
        <f t="array" ref="AT67">IFERROR(IF(ROW()-16&lt;NoRowsBudget, IF($J67="Profit Margin",SUM(AT$16:AT66)*ProfitMargin,IF($J67="VAT",SUM(AT$16:AT66)*VAT,IF(Budget_period="Monthly",SUMIFS(INDIRECT(AT$8),DetailBudgetWPs_Aleph,IF($J67 = "No Work Package", "", $J67),DetailBudgetCategory_Aleph,$I67),IF(Budget_period="Quarterly",SUMIFS(INDIRECT(AT$9),DetailBudgetWPs_Aleph,IF($J67 = "No Work Package", "", $J67),DetailBudgetCategory_Aleph,$I67),IF(Budget_period="Annually",SUMIFS(INDIRECT(AT$10),DetailBudgetWPs_Aleph,IF($J67 = "No Work Package", "", $J67),DetailBudgetCategory_Aleph,$I67),""))))) / AT$6 * AT$7, 0), 0)</f>
        <v>0</v>
      </c>
      <c r="AU67" s="166">
        <f t="array" ref="AU67">IFERROR(IF(ROW()-16&lt;NoRowsBudget, IF($J67="Profit Margin",SUM(AU$16:AU66)*ProfitMargin,IF($J67="VAT",SUM(AU$16:AU66)*VAT,IF(Budget_period="Monthly",SUMIFS(INDIRECT(AU$8),DetailBudgetWPs_Aleph,IF($J67 = "No Work Package", "", $J67),DetailBudgetCategory_Aleph,$I67),IF(Budget_period="Quarterly",SUMIFS(INDIRECT(AU$9),DetailBudgetWPs_Aleph,IF($J67 = "No Work Package", "", $J67),DetailBudgetCategory_Aleph,$I67),IF(Budget_period="Annually",SUMIFS(INDIRECT(AU$10),DetailBudgetWPs_Aleph,IF($J67 = "No Work Package", "", $J67),DetailBudgetCategory_Aleph,$I67),""))))) / AU$6 * AU$7, 0), 0)</f>
        <v>0</v>
      </c>
      <c r="AV67" s="166">
        <f t="array" ref="AV67">IFERROR(IF(ROW()-16&lt;NoRowsBudget, IF($J67="Profit Margin",SUM(AV$16:AV66)*ProfitMargin,IF($J67="VAT",SUM(AV$16:AV66)*VAT,IF(Budget_period="Monthly",SUMIFS(INDIRECT(AV$8),DetailBudgetWPs_Aleph,IF($J67 = "No Work Package", "", $J67),DetailBudgetCategory_Aleph,$I67),IF(Budget_period="Quarterly",SUMIFS(INDIRECT(AV$9),DetailBudgetWPs_Aleph,IF($J67 = "No Work Package", "", $J67),DetailBudgetCategory_Aleph,$I67),IF(Budget_period="Annually",SUMIFS(INDIRECT(AV$10),DetailBudgetWPs_Aleph,IF($J67 = "No Work Package", "", $J67),DetailBudgetCategory_Aleph,$I67),""))))) / AV$6 * AV$7, 0), 0)</f>
        <v>0</v>
      </c>
      <c r="AW67" s="166">
        <f t="array" ref="AW67">IFERROR(IF(ROW()-16&lt;NoRowsBudget, IF($J67="Profit Margin",SUM(AW$16:AW66)*ProfitMargin,IF($J67="VAT",SUM(AW$16:AW66)*VAT,IF(Budget_period="Monthly",SUMIFS(INDIRECT(AW$8),DetailBudgetWPs_Aleph,IF($J67 = "No Work Package", "", $J67),DetailBudgetCategory_Aleph,$I67),IF(Budget_period="Quarterly",SUMIFS(INDIRECT(AW$9),DetailBudgetWPs_Aleph,IF($J67 = "No Work Package", "", $J67),DetailBudgetCategory_Aleph,$I67),IF(Budget_period="Annually",SUMIFS(INDIRECT(AW$10),DetailBudgetWPs_Aleph,IF($J67 = "No Work Package", "", $J67),DetailBudgetCategory_Aleph,$I67),""))))) / AW$6 * AW$7, 0), 0)</f>
        <v>0</v>
      </c>
      <c r="AX67" s="166">
        <f t="array" ref="AX67">IFERROR(IF(ROW()-16&lt;NoRowsBudget, IF($J67="Profit Margin",SUM(AX$16:AX66)*ProfitMargin,IF($J67="VAT",SUM(AX$16:AX66)*VAT,IF(Budget_period="Monthly",SUMIFS(INDIRECT(AX$8),DetailBudgetWPs_Aleph,IF($J67 = "No Work Package", "", $J67),DetailBudgetCategory_Aleph,$I67),IF(Budget_period="Quarterly",SUMIFS(INDIRECT(AX$9),DetailBudgetWPs_Aleph,IF($J67 = "No Work Package", "", $J67),DetailBudgetCategory_Aleph,$I67),IF(Budget_period="Annually",SUMIFS(INDIRECT(AX$10),DetailBudgetWPs_Aleph,IF($J67 = "No Work Package", "", $J67),DetailBudgetCategory_Aleph,$I67),""))))) / AX$6 * AX$7, 0), 0)</f>
        <v>0</v>
      </c>
      <c r="AY67" s="166">
        <f t="array" ref="AY67">IFERROR(IF(ROW()-16&lt;NoRowsBudget, IF($J67="Profit Margin",SUM(AY$16:AY66)*ProfitMargin,IF($J67="VAT",SUM(AY$16:AY66)*VAT,IF(Budget_period="Monthly",SUMIFS(INDIRECT(AY$8),DetailBudgetWPs_Aleph,IF($J67 = "No Work Package", "", $J67),DetailBudgetCategory_Aleph,$I67),IF(Budget_period="Quarterly",SUMIFS(INDIRECT(AY$9),DetailBudgetWPs_Aleph,IF($J67 = "No Work Package", "", $J67),DetailBudgetCategory_Aleph,$I67),IF(Budget_period="Annually",SUMIFS(INDIRECT(AY$10),DetailBudgetWPs_Aleph,IF($J67 = "No Work Package", "", $J67),DetailBudgetCategory_Aleph,$I67),""))))) / AY$6 * AY$7, 0), 0)</f>
        <v>0</v>
      </c>
      <c r="AZ67" s="166">
        <f t="array" ref="AZ67">IFERROR(IF(ROW()-16&lt;NoRowsBudget, IF($J67="Profit Margin",SUM(AZ$16:AZ66)*ProfitMargin,IF($J67="VAT",SUM(AZ$16:AZ66)*VAT,IF(Budget_period="Monthly",SUMIFS(INDIRECT(AZ$8),DetailBudgetWPs_Aleph,IF($J67 = "No Work Package", "", $J67),DetailBudgetCategory_Aleph,$I67),IF(Budget_period="Quarterly",SUMIFS(INDIRECT(AZ$9),DetailBudgetWPs_Aleph,IF($J67 = "No Work Package", "", $J67),DetailBudgetCategory_Aleph,$I67),IF(Budget_period="Annually",SUMIFS(INDIRECT(AZ$10),DetailBudgetWPs_Aleph,IF($J67 = "No Work Package", "", $J67),DetailBudgetCategory_Aleph,$I67),""))))) / AZ$6 * AZ$7, 0), 0)</f>
        <v>0</v>
      </c>
      <c r="BA67" s="166">
        <f t="array" ref="BA67">IFERROR(IF(ROW()-16&lt;NoRowsBudget, IF($J67="Profit Margin",SUM(BA$16:BA66)*ProfitMargin,IF($J67="VAT",SUM(BA$16:BA66)*VAT,IF(Budget_period="Monthly",SUMIFS(INDIRECT(BA$8),DetailBudgetWPs_Aleph,IF($J67 = "No Work Package", "", $J67),DetailBudgetCategory_Aleph,$I67),IF(Budget_period="Quarterly",SUMIFS(INDIRECT(BA$9),DetailBudgetWPs_Aleph,IF($J67 = "No Work Package", "", $J67),DetailBudgetCategory_Aleph,$I67),IF(Budget_period="Annually",SUMIFS(INDIRECT(BA$10),DetailBudgetWPs_Aleph,IF($J67 = "No Work Package", "", $J67),DetailBudgetCategory_Aleph,$I67),""))))) / BA$6 * BA$7, 0), 0)</f>
        <v>0</v>
      </c>
      <c r="BB67" s="166">
        <f t="array" ref="BB67">IFERROR(IF(ROW()-16&lt;NoRowsBudget, IF($J67="Profit Margin",SUM(BB$16:BB66)*ProfitMargin,IF($J67="VAT",SUM(BB$16:BB66)*VAT,IF(Budget_period="Monthly",SUMIFS(INDIRECT(BB$8),DetailBudgetWPs_Aleph,IF($J67 = "No Work Package", "", $J67),DetailBudgetCategory_Aleph,$I67),IF(Budget_period="Quarterly",SUMIFS(INDIRECT(BB$9),DetailBudgetWPs_Aleph,IF($J67 = "No Work Package", "", $J67),DetailBudgetCategory_Aleph,$I67),IF(Budget_period="Annually",SUMIFS(INDIRECT(BB$10),DetailBudgetWPs_Aleph,IF($J67 = "No Work Package", "", $J67),DetailBudgetCategory_Aleph,$I67),""))))) / BB$6 * BB$7, 0), 0)</f>
        <v>0</v>
      </c>
      <c r="BC67" s="166">
        <f t="array" ref="BC67">IFERROR(IF(ROW()-16&lt;NoRowsBudget, IF($J67="Profit Margin",SUM(BC$16:BC66)*ProfitMargin,IF($J67="VAT",SUM(BC$16:BC66)*VAT,IF(Budget_period="Monthly",SUMIFS(INDIRECT(BC$8),DetailBudgetWPs_Aleph,IF($J67 = "No Work Package", "", $J67),DetailBudgetCategory_Aleph,$I67),IF(Budget_period="Quarterly",SUMIFS(INDIRECT(BC$9),DetailBudgetWPs_Aleph,IF($J67 = "No Work Package", "", $J67),DetailBudgetCategory_Aleph,$I67),IF(Budget_period="Annually",SUMIFS(INDIRECT(BC$10),DetailBudgetWPs_Aleph,IF($J67 = "No Work Package", "", $J67),DetailBudgetCategory_Aleph,$I67),""))))) / BC$6 * BC$7, 0), 0)</f>
        <v>0</v>
      </c>
      <c r="BD67" s="166">
        <f t="array" ref="BD67">IFERROR(IF(ROW()-16&lt;NoRowsBudget, IF($J67="Profit Margin",SUM(BD$16:BD66)*ProfitMargin,IF($J67="VAT",SUM(BD$16:BD66)*VAT,IF(Budget_period="Monthly",SUMIFS(INDIRECT(BD$8),DetailBudgetWPs_Aleph,IF($J67 = "No Work Package", "", $J67),DetailBudgetCategory_Aleph,$I67),IF(Budget_period="Quarterly",SUMIFS(INDIRECT(BD$9),DetailBudgetWPs_Aleph,IF($J67 = "No Work Package", "", $J67),DetailBudgetCategory_Aleph,$I67),IF(Budget_period="Annually",SUMIFS(INDIRECT(BD$10),DetailBudgetWPs_Aleph,IF($J67 = "No Work Package", "", $J67),DetailBudgetCategory_Aleph,$I67),""))))) / BD$6 * BD$7, 0), 0)</f>
        <v>0</v>
      </c>
      <c r="BE67" s="166">
        <f t="array" ref="BE67">IFERROR(IF(ROW()-16&lt;NoRowsBudget, IF($J67="Profit Margin",SUM(BE$16:BE66)*ProfitMargin,IF($J67="VAT",SUM(BE$16:BE66)*VAT,IF(Budget_period="Monthly",SUMIFS(INDIRECT(BE$8),DetailBudgetWPs_Aleph,IF($J67 = "No Work Package", "", $J67),DetailBudgetCategory_Aleph,$I67),IF(Budget_period="Quarterly",SUMIFS(INDIRECT(BE$9),DetailBudgetWPs_Aleph,IF($J67 = "No Work Package", "", $J67),DetailBudgetCategory_Aleph,$I67),IF(Budget_period="Annually",SUMIFS(INDIRECT(BE$10),DetailBudgetWPs_Aleph,IF($J67 = "No Work Package", "", $J67),DetailBudgetCategory_Aleph,$I67),""))))) / BE$6 * BE$7, 0), 0)</f>
        <v>0</v>
      </c>
      <c r="BF67" s="166">
        <f t="array" ref="BF67">IFERROR(IF(ROW()-16&lt;NoRowsBudget, IF($J67="Profit Margin",SUM(BF$16:BF66)*ProfitMargin,IF($J67="VAT",SUM(BF$16:BF66)*VAT,IF(Budget_period="Monthly",SUMIFS(INDIRECT(BF$8),DetailBudgetWPs_Aleph,IF($J67 = "No Work Package", "", $J67),DetailBudgetCategory_Aleph,$I67),IF(Budget_period="Quarterly",SUMIFS(INDIRECT(BF$9),DetailBudgetWPs_Aleph,IF($J67 = "No Work Package", "", $J67),DetailBudgetCategory_Aleph,$I67),IF(Budget_period="Annually",SUMIFS(INDIRECT(BF$10),DetailBudgetWPs_Aleph,IF($J67 = "No Work Package", "", $J67),DetailBudgetCategory_Aleph,$I67),""))))) / BF$6 * BF$7, 0), 0)</f>
        <v>0</v>
      </c>
      <c r="BG67" s="166">
        <f t="array" ref="BG67">IFERROR(IF(ROW()-16&lt;NoRowsBudget, IF($J67="Profit Margin",SUM(BG$16:BG66)*ProfitMargin,IF($J67="VAT",SUM(BG$16:BG66)*VAT,IF(Budget_period="Monthly",SUMIFS(INDIRECT(BG$8),DetailBudgetWPs_Aleph,IF($J67 = "No Work Package", "", $J67),DetailBudgetCategory_Aleph,$I67),IF(Budget_period="Quarterly",SUMIFS(INDIRECT(BG$9),DetailBudgetWPs_Aleph,IF($J67 = "No Work Package", "", $J67),DetailBudgetCategory_Aleph,$I67),IF(Budget_period="Annually",SUMIFS(INDIRECT(BG$10),DetailBudgetWPs_Aleph,IF($J67 = "No Work Package", "", $J67),DetailBudgetCategory_Aleph,$I67),""))))) / BG$6 * BG$7, 0), 0)</f>
        <v>0</v>
      </c>
      <c r="BH67" s="166">
        <f t="array" ref="BH67">IFERROR(IF(ROW()-16&lt;NoRowsBudget, IF($J67="Profit Margin",SUM(BH$16:BH66)*ProfitMargin,IF($J67="VAT",SUM(BH$16:BH66)*VAT,IF(Budget_period="Monthly",SUMIFS(INDIRECT(BH$8),DetailBudgetWPs_Aleph,IF($J67 = "No Work Package", "", $J67),DetailBudgetCategory_Aleph,$I67),IF(Budget_period="Quarterly",SUMIFS(INDIRECT(BH$9),DetailBudgetWPs_Aleph,IF($J67 = "No Work Package", "", $J67),DetailBudgetCategory_Aleph,$I67),IF(Budget_period="Annually",SUMIFS(INDIRECT(BH$10),DetailBudgetWPs_Aleph,IF($J67 = "No Work Package", "", $J67),DetailBudgetCategory_Aleph,$I67),""))))) / BH$6 * BH$7, 0), 0)</f>
        <v>0</v>
      </c>
      <c r="BI67" s="166">
        <f t="array" ref="BI67">IFERROR(IF(ROW()-16&lt;NoRowsBudget, IF($J67="Profit Margin",SUM(BI$16:BI66)*ProfitMargin,IF($J67="VAT",SUM(BI$16:BI66)*VAT,IF(Budget_period="Monthly",SUMIFS(INDIRECT(BI$8),DetailBudgetWPs_Aleph,IF($J67 = "No Work Package", "", $J67),DetailBudgetCategory_Aleph,$I67),IF(Budget_period="Quarterly",SUMIFS(INDIRECT(BI$9),DetailBudgetWPs_Aleph,IF($J67 = "No Work Package", "", $J67),DetailBudgetCategory_Aleph,$I67),IF(Budget_period="Annually",SUMIFS(INDIRECT(BI$10),DetailBudgetWPs_Aleph,IF($J67 = "No Work Package", "", $J67),DetailBudgetCategory_Aleph,$I67),""))))) / BI$6 * BI$7, 0), 0)</f>
        <v>0</v>
      </c>
      <c r="BJ67" s="166">
        <f t="array" ref="BJ67">IFERROR(IF(ROW()-16&lt;NoRowsBudget, IF($J67="Profit Margin",SUM(BJ$16:BJ66)*ProfitMargin,IF($J67="VAT",SUM(BJ$16:BJ66)*VAT,IF(Budget_period="Monthly",SUMIFS(INDIRECT(BJ$8),DetailBudgetWPs_Aleph,IF($J67 = "No Work Package", "", $J67),DetailBudgetCategory_Aleph,$I67),IF(Budget_period="Quarterly",SUMIFS(INDIRECT(BJ$9),DetailBudgetWPs_Aleph,IF($J67 = "No Work Package", "", $J67),DetailBudgetCategory_Aleph,$I67),IF(Budget_period="Annually",SUMIFS(INDIRECT(BJ$10),DetailBudgetWPs_Aleph,IF($J67 = "No Work Package", "", $J67),DetailBudgetCategory_Aleph,$I67),""))))) / BJ$6 * BJ$7, 0), 0)</f>
        <v>0</v>
      </c>
      <c r="BK67" s="166">
        <f t="array" ref="BK67">IFERROR(IF(ROW()-16&lt;NoRowsBudget, IF($J67="Profit Margin",SUM(BK$16:BK66)*ProfitMargin,IF($J67="VAT",SUM(BK$16:BK66)*VAT,IF(Budget_period="Monthly",SUMIFS(INDIRECT(BK$8),DetailBudgetWPs_Aleph,IF($J67 = "No Work Package", "", $J67),DetailBudgetCategory_Aleph,$I67),IF(Budget_period="Quarterly",SUMIFS(INDIRECT(BK$9),DetailBudgetWPs_Aleph,IF($J67 = "No Work Package", "", $J67),DetailBudgetCategory_Aleph,$I67),IF(Budget_period="Annually",SUMIFS(INDIRECT(BK$10),DetailBudgetWPs_Aleph,IF($J67 = "No Work Package", "", $J67),DetailBudgetCategory_Aleph,$I67),""))))) / BK$6 * BK$7, 0), 0)</f>
        <v>0</v>
      </c>
      <c r="BL67" s="166">
        <f t="array" ref="BL67">IFERROR(IF(ROW()-16&lt;NoRowsBudget, IF($J67="Profit Margin",SUM(BL$16:BL66)*ProfitMargin,IF($J67="VAT",SUM(BL$16:BL66)*VAT,IF(Budget_period="Monthly",SUMIFS(INDIRECT(BL$8),DetailBudgetWPs_Aleph,IF($J67 = "No Work Package", "", $J67),DetailBudgetCategory_Aleph,$I67),IF(Budget_period="Quarterly",SUMIFS(INDIRECT(BL$9),DetailBudgetWPs_Aleph,IF($J67 = "No Work Package", "", $J67),DetailBudgetCategory_Aleph,$I67),IF(Budget_period="Annually",SUMIFS(INDIRECT(BL$10),DetailBudgetWPs_Aleph,IF($J67 = "No Work Package", "", $J67),DetailBudgetCategory_Aleph,$I67),""))))) / BL$6 * BL$7, 0), 0)</f>
        <v>0</v>
      </c>
      <c r="BM67" s="166">
        <f t="array" ref="BM67">IFERROR(IF(ROW()-16&lt;NoRowsBudget, IF($J67="Profit Margin",SUM(BM$16:BM66)*ProfitMargin,IF($J67="VAT",SUM(BM$16:BM66)*VAT,IF(Budget_period="Monthly",SUMIFS(INDIRECT(BM$8),DetailBudgetWPs_Aleph,IF($J67 = "No Work Package", "", $J67),DetailBudgetCategory_Aleph,$I67),IF(Budget_period="Quarterly",SUMIFS(INDIRECT(BM$9),DetailBudgetWPs_Aleph,IF($J67 = "No Work Package", "", $J67),DetailBudgetCategory_Aleph,$I67),IF(Budget_period="Annually",SUMIFS(INDIRECT(BM$10),DetailBudgetWPs_Aleph,IF($J67 = "No Work Package", "", $J67),DetailBudgetCategory_Aleph,$I67),""))))) / BM$6 * BM$7, 0), 0)</f>
        <v>0</v>
      </c>
      <c r="BN67" s="166">
        <f t="array" ref="BN67">IFERROR(IF(ROW()-16&lt;NoRowsBudget, IF($J67="Profit Margin",SUM(BN$16:BN66)*ProfitMargin,IF($J67="VAT",SUM(BN$16:BN66)*VAT,IF(Budget_period="Monthly",SUMIFS(INDIRECT(BN$8),DetailBudgetWPs_Aleph,IF($J67 = "No Work Package", "", $J67),DetailBudgetCategory_Aleph,$I67),IF(Budget_period="Quarterly",SUMIFS(INDIRECT(BN$9),DetailBudgetWPs_Aleph,IF($J67 = "No Work Package", "", $J67),DetailBudgetCategory_Aleph,$I67),IF(Budget_period="Annually",SUMIFS(INDIRECT(BN$10),DetailBudgetWPs_Aleph,IF($J67 = "No Work Package", "", $J67),DetailBudgetCategory_Aleph,$I67),""))))) / BN$6 * BN$7, 0), 0)</f>
        <v>0</v>
      </c>
      <c r="BO67" s="166">
        <f t="array" ref="BO67">IFERROR(IF(ROW()-16&lt;NoRowsBudget, IF($J67="Profit Margin",SUM(BO$16:BO66)*ProfitMargin,IF($J67="VAT",SUM(BO$16:BO66)*VAT,IF(Budget_period="Monthly",SUMIFS(INDIRECT(BO$8),DetailBudgetWPs_Aleph,IF($J67 = "No Work Package", "", $J67),DetailBudgetCategory_Aleph,$I67),IF(Budget_period="Quarterly",SUMIFS(INDIRECT(BO$9),DetailBudgetWPs_Aleph,IF($J67 = "No Work Package", "", $J67),DetailBudgetCategory_Aleph,$I67),IF(Budget_period="Annually",SUMIFS(INDIRECT(BO$10),DetailBudgetWPs_Aleph,IF($J67 = "No Work Package", "", $J67),DetailBudgetCategory_Aleph,$I67),""))))) / BO$6 * BO$7, 0), 0)</f>
        <v>0</v>
      </c>
      <c r="BP67" s="166">
        <f t="array" ref="BP67">IFERROR(IF(ROW()-16&lt;NoRowsBudget, IF($J67="Profit Margin",SUM(BP$16:BP66)*ProfitMargin,IF($J67="VAT",SUM(BP$16:BP66)*VAT,IF(Budget_period="Monthly",SUMIFS(INDIRECT(BP$8),DetailBudgetWPs_Aleph,IF($J67 = "No Work Package", "", $J67),DetailBudgetCategory_Aleph,$I67),IF(Budget_period="Quarterly",SUMIFS(INDIRECT(BP$9),DetailBudgetWPs_Aleph,IF($J67 = "No Work Package", "", $J67),DetailBudgetCategory_Aleph,$I67),IF(Budget_period="Annually",SUMIFS(INDIRECT(BP$10),DetailBudgetWPs_Aleph,IF($J67 = "No Work Package", "", $J67),DetailBudgetCategory_Aleph,$I67),""))))) / BP$6 * BP$7, 0), 0)</f>
        <v>0</v>
      </c>
      <c r="BQ67" s="166">
        <f t="array" ref="BQ67">IFERROR(IF(ROW()-16&lt;NoRowsBudget, IF($J67="Profit Margin",SUM(BQ$16:BQ66)*ProfitMargin,IF($J67="VAT",SUM(BQ$16:BQ66)*VAT,IF(Budget_period="Monthly",SUMIFS(INDIRECT(BQ$8),DetailBudgetWPs_Aleph,IF($J67 = "No Work Package", "", $J67),DetailBudgetCategory_Aleph,$I67),IF(Budget_period="Quarterly",SUMIFS(INDIRECT(BQ$9),DetailBudgetWPs_Aleph,IF($J67 = "No Work Package", "", $J67),DetailBudgetCategory_Aleph,$I67),IF(Budget_period="Annually",SUMIFS(INDIRECT(BQ$10),DetailBudgetWPs_Aleph,IF($J67 = "No Work Package", "", $J67),DetailBudgetCategory_Aleph,$I67),""))))) / BQ$6 * BQ$7, 0), 0)</f>
        <v>0</v>
      </c>
      <c r="BR67" s="166">
        <f t="array" ref="BR67">IFERROR(IF(ROW()-16&lt;NoRowsBudget, IF($J67="Profit Margin",SUM(BR$16:BR66)*ProfitMargin,IF($J67="VAT",SUM(BR$16:BR66)*VAT,IF(Budget_period="Monthly",SUMIFS(INDIRECT(BR$8),DetailBudgetWPs_Aleph,IF($J67 = "No Work Package", "", $J67),DetailBudgetCategory_Aleph,$I67),IF(Budget_period="Quarterly",SUMIFS(INDIRECT(BR$9),DetailBudgetWPs_Aleph,IF($J67 = "No Work Package", "", $J67),DetailBudgetCategory_Aleph,$I67),IF(Budget_period="Annually",SUMIFS(INDIRECT(BR$10),DetailBudgetWPs_Aleph,IF($J67 = "No Work Package", "", $J67),DetailBudgetCategory_Aleph,$I67),""))))) / BR$6 * BR$7, 0), 0)</f>
        <v>0</v>
      </c>
      <c r="BS67" s="166">
        <f t="array" ref="BS67">IFERROR(IF(ROW()-16&lt;NoRowsBudget, IF($J67="Profit Margin",SUM(BS$16:BS66)*ProfitMargin,IF($J67="VAT",SUM(BS$16:BS66)*VAT,IF(Budget_period="Monthly",SUMIFS(INDIRECT(BS$8),DetailBudgetWPs_Aleph,IF($J67 = "No Work Package", "", $J67),DetailBudgetCategory_Aleph,$I67),IF(Budget_period="Quarterly",SUMIFS(INDIRECT(BS$9),DetailBudgetWPs_Aleph,IF($J67 = "No Work Package", "", $J67),DetailBudgetCategory_Aleph,$I67),IF(Budget_period="Annually",SUMIFS(INDIRECT(BS$10),DetailBudgetWPs_Aleph,IF($J67 = "No Work Package", "", $J67),DetailBudgetCategory_Aleph,$I67),""))))) / BS$6 * BS$7, 0), 0)</f>
        <v>0</v>
      </c>
    </row>
    <row r="68" ht="15.75" customHeight="1">
      <c r="A68" s="114"/>
      <c r="B68" s="15" t="str">
        <f>IF(ROW()-16&lt;NoRowsBudget,OrgName,"")</f>
        <v/>
      </c>
      <c r="C68" s="15" t="str">
        <f>IF(ROW()-16&lt;NoRowsBudget,ProjectName,"")</f>
        <v/>
      </c>
      <c r="D68" s="15" t="str">
        <f>IF(ROW()-16&lt;NoRowsBudget,ProjectRef,"")</f>
        <v/>
      </c>
      <c r="E68" s="15" t="str">
        <f>IF(ROW()-16&lt;NoRowsBudget,ApplicationID,"")</f>
        <v/>
      </c>
      <c r="F68" s="15" t="str">
        <f>IF(ROW()-16&lt;NoRowsBudget,Version,"")</f>
        <v/>
      </c>
      <c r="G68" s="164" t="str">
        <f>IF(ROW()-16&lt;NoRowsBudget,StartDate,"")</f>
        <v/>
      </c>
      <c r="H68" s="164" t="str">
        <f>IF(ROW()-16&lt;NoRowsBudget,EndDate,"")</f>
        <v/>
      </c>
      <c r="I68" s="15" t="str">
        <f t="array" ref="I68">IF(ROW()-16&lt;(NoRowsBudget-3),INDEX(CostCategories,CEILING((ROW()-15)/NoWPs,1)),IF(ROW()-16=NoRowsBudget-3,"Overheads",IF(ROW()-16=NoRowsBudget-2,"Profit Margin",IF(ROW()-16=NoRowsBudget-1,"VAT",""))))</f>
        <v/>
      </c>
      <c r="J68" s="15" t="str">
        <f t="array" ref="J68">IF(ROW()-16&lt;NoRowsBudget-3,INDEX(WPUnique,,MOD(ROW()-16,NoWPs)+1),IF(ROW()-16=NoRowsBudget-3,"Overheads",IF(ROW()-16=NoRowsBudget-2,"Profit Margin",IF(ROW()-16=NoRowsBudget-1,"VAT",""))))</f>
        <v/>
      </c>
      <c r="K68" s="172" t="str">
        <f>IFERROR(IF(OR($J68="Indirect Cost",$J68="VAT",$J68="Profit Margin"),"",VLOOKUP(J68,'1. Basic Info'!$B$40:$C$52,2,FALSE)),BudgetExport!J68)</f>
        <v/>
      </c>
      <c r="L68" s="166">
        <f t="array" ref="L68">IFERROR(IF(ROW()-16&lt;NoRowsBudget, IF($J68="Profit Margin",SUM(L$16:L67)*ProfitMargin,IF($J68="VAT",SUM(L$16:L67)*VAT,IF(Budget_period="Monthly",SUMIFS(INDIRECT(L$8),DetailBudgetWPs_Aleph,IF($J68 = "No Work Package", "", $J68),DetailBudgetCategory_Aleph,$I68),IF(Budget_period="Quarterly",SUMIFS(INDIRECT(L$9),DetailBudgetWPs_Aleph,IF($J68 = "No Work Package", "", $J68),DetailBudgetCategory_Aleph,$I68),IF(Budget_period="Annually",SUMIFS(INDIRECT(L$10),DetailBudgetWPs_Aleph,IF($J68 = "No Work Package", "", $J68),DetailBudgetCategory_Aleph,$I68),""))))) / L$6 * L$7, 0), 0)</f>
        <v>0</v>
      </c>
      <c r="M68" s="166">
        <f t="array" ref="M68">IFERROR(IF(ROW()-16&lt;NoRowsBudget, IF($J68="Profit Margin",SUM(M$16:M67)*ProfitMargin,IF($J68="VAT",SUM(M$16:M67)*VAT,IF(Budget_period="Monthly",SUMIFS(INDIRECT(M$8),DetailBudgetWPs_Aleph,IF($J68 = "No Work Package", "", $J68),DetailBudgetCategory_Aleph,$I68),IF(Budget_period="Quarterly",SUMIFS(INDIRECT(M$9),DetailBudgetWPs_Aleph,IF($J68 = "No Work Package", "", $J68),DetailBudgetCategory_Aleph,$I68),IF(Budget_period="Annually",SUMIFS(INDIRECT(M$10),DetailBudgetWPs_Aleph,IF($J68 = "No Work Package", "", $J68),DetailBudgetCategory_Aleph,$I68),""))))) / M$6 * M$7, 0), 0)</f>
        <v>0</v>
      </c>
      <c r="N68" s="166">
        <f t="array" ref="N68">IFERROR(IF(ROW()-16&lt;NoRowsBudget, IF($J68="Profit Margin",SUM(N$16:N67)*ProfitMargin,IF($J68="VAT",SUM(N$16:N67)*VAT,IF(Budget_period="Monthly",SUMIFS(INDIRECT(N$8),DetailBudgetWPs_Aleph,IF($J68 = "No Work Package", "", $J68),DetailBudgetCategory_Aleph,$I68),IF(Budget_period="Quarterly",SUMIFS(INDIRECT(N$9),DetailBudgetWPs_Aleph,IF($J68 = "No Work Package", "", $J68),DetailBudgetCategory_Aleph,$I68),IF(Budget_period="Annually",SUMIFS(INDIRECT(N$10),DetailBudgetWPs_Aleph,IF($J68 = "No Work Package", "", $J68),DetailBudgetCategory_Aleph,$I68),""))))) / N$6 * N$7, 0), 0)</f>
        <v>0</v>
      </c>
      <c r="O68" s="166">
        <f t="array" ref="O68">IFERROR(IF(ROW()-16&lt;NoRowsBudget, IF($J68="Profit Margin",SUM(O$16:O67)*ProfitMargin,IF($J68="VAT",SUM(O$16:O67)*VAT,IF(Budget_period="Monthly",SUMIFS(INDIRECT(O$8),DetailBudgetWPs_Aleph,IF($J68 = "No Work Package", "", $J68),DetailBudgetCategory_Aleph,$I68),IF(Budget_period="Quarterly",SUMIFS(INDIRECT(O$9),DetailBudgetWPs_Aleph,IF($J68 = "No Work Package", "", $J68),DetailBudgetCategory_Aleph,$I68),IF(Budget_period="Annually",SUMIFS(INDIRECT(O$10),DetailBudgetWPs_Aleph,IF($J68 = "No Work Package", "", $J68),DetailBudgetCategory_Aleph,$I68),""))))) / O$6 * O$7, 0), 0)</f>
        <v>0</v>
      </c>
      <c r="P68" s="166">
        <f t="array" ref="P68">IFERROR(IF(ROW()-16&lt;NoRowsBudget, IF($J68="Profit Margin",SUM(P$16:P67)*ProfitMargin,IF($J68="VAT",SUM(P$16:P67)*VAT,IF(Budget_period="Monthly",SUMIFS(INDIRECT(P$8),DetailBudgetWPs_Aleph,IF($J68 = "No Work Package", "", $J68),DetailBudgetCategory_Aleph,$I68),IF(Budget_period="Quarterly",SUMIFS(INDIRECT(P$9),DetailBudgetWPs_Aleph,IF($J68 = "No Work Package", "", $J68),DetailBudgetCategory_Aleph,$I68),IF(Budget_period="Annually",SUMIFS(INDIRECT(P$10),DetailBudgetWPs_Aleph,IF($J68 = "No Work Package", "", $J68),DetailBudgetCategory_Aleph,$I68),""))))) / P$6 * P$7, 0), 0)</f>
        <v>0</v>
      </c>
      <c r="Q68" s="166">
        <f t="array" ref="Q68">IFERROR(IF(ROW()-16&lt;NoRowsBudget, IF($J68="Profit Margin",SUM(Q$16:Q67)*ProfitMargin,IF($J68="VAT",SUM(Q$16:Q67)*VAT,IF(Budget_period="Monthly",SUMIFS(INDIRECT(Q$8),DetailBudgetWPs_Aleph,IF($J68 = "No Work Package", "", $J68),DetailBudgetCategory_Aleph,$I68),IF(Budget_period="Quarterly",SUMIFS(INDIRECT(Q$9),DetailBudgetWPs_Aleph,IF($J68 = "No Work Package", "", $J68),DetailBudgetCategory_Aleph,$I68),IF(Budget_period="Annually",SUMIFS(INDIRECT(Q$10),DetailBudgetWPs_Aleph,IF($J68 = "No Work Package", "", $J68),DetailBudgetCategory_Aleph,$I68),""))))) / Q$6 * Q$7, 0), 0)</f>
        <v>0</v>
      </c>
      <c r="R68" s="166">
        <f t="array" ref="R68">IFERROR(IF(ROW()-16&lt;NoRowsBudget, IF($J68="Profit Margin",SUM(R$16:R67)*ProfitMargin,IF($J68="VAT",SUM(R$16:R67)*VAT,IF(Budget_period="Monthly",SUMIFS(INDIRECT(R$8),DetailBudgetWPs_Aleph,IF($J68 = "No Work Package", "", $J68),DetailBudgetCategory_Aleph,$I68),IF(Budget_period="Quarterly",SUMIFS(INDIRECT(R$9),DetailBudgetWPs_Aleph,IF($J68 = "No Work Package", "", $J68),DetailBudgetCategory_Aleph,$I68),IF(Budget_period="Annually",SUMIFS(INDIRECT(R$10),DetailBudgetWPs_Aleph,IF($J68 = "No Work Package", "", $J68),DetailBudgetCategory_Aleph,$I68),""))))) / R$6 * R$7, 0), 0)</f>
        <v>0</v>
      </c>
      <c r="S68" s="166">
        <f t="array" ref="S68">IFERROR(IF(ROW()-16&lt;NoRowsBudget, IF($J68="Profit Margin",SUM(S$16:S67)*ProfitMargin,IF($J68="VAT",SUM(S$16:S67)*VAT,IF(Budget_period="Monthly",SUMIFS(INDIRECT(S$8),DetailBudgetWPs_Aleph,IF($J68 = "No Work Package", "", $J68),DetailBudgetCategory_Aleph,$I68),IF(Budget_period="Quarterly",SUMIFS(INDIRECT(S$9),DetailBudgetWPs_Aleph,IF($J68 = "No Work Package", "", $J68),DetailBudgetCategory_Aleph,$I68),IF(Budget_period="Annually",SUMIFS(INDIRECT(S$10),DetailBudgetWPs_Aleph,IF($J68 = "No Work Package", "", $J68),DetailBudgetCategory_Aleph,$I68),""))))) / S$6 * S$7, 0), 0)</f>
        <v>0</v>
      </c>
      <c r="T68" s="166">
        <f t="array" ref="T68">IFERROR(IF(ROW()-16&lt;NoRowsBudget, IF($J68="Profit Margin",SUM(T$16:T67)*ProfitMargin,IF($J68="VAT",SUM(T$16:T67)*VAT,IF(Budget_period="Monthly",SUMIFS(INDIRECT(T$8),DetailBudgetWPs_Aleph,IF($J68 = "No Work Package", "", $J68),DetailBudgetCategory_Aleph,$I68),IF(Budget_period="Quarterly",SUMIFS(INDIRECT(T$9),DetailBudgetWPs_Aleph,IF($J68 = "No Work Package", "", $J68),DetailBudgetCategory_Aleph,$I68),IF(Budget_period="Annually",SUMIFS(INDIRECT(T$10),DetailBudgetWPs_Aleph,IF($J68 = "No Work Package", "", $J68),DetailBudgetCategory_Aleph,$I68),""))))) / T$6 * T$7, 0), 0)</f>
        <v>0</v>
      </c>
      <c r="U68" s="166">
        <f t="array" ref="U68">IFERROR(IF(ROW()-16&lt;NoRowsBudget, IF($J68="Profit Margin",SUM(U$16:U67)*ProfitMargin,IF($J68="VAT",SUM(U$16:U67)*VAT,IF(Budget_period="Monthly",SUMIFS(INDIRECT(U$8),DetailBudgetWPs_Aleph,IF($J68 = "No Work Package", "", $J68),DetailBudgetCategory_Aleph,$I68),IF(Budget_period="Quarterly",SUMIFS(INDIRECT(U$9),DetailBudgetWPs_Aleph,IF($J68 = "No Work Package", "", $J68),DetailBudgetCategory_Aleph,$I68),IF(Budget_period="Annually",SUMIFS(INDIRECT(U$10),DetailBudgetWPs_Aleph,IF($J68 = "No Work Package", "", $J68),DetailBudgetCategory_Aleph,$I68),""))))) / U$6 * U$7, 0), 0)</f>
        <v>0</v>
      </c>
      <c r="V68" s="166">
        <f t="array" ref="V68">IFERROR(IF(ROW()-16&lt;NoRowsBudget, IF($J68="Profit Margin",SUM(V$16:V67)*ProfitMargin,IF($J68="VAT",SUM(V$16:V67)*VAT,IF(Budget_period="Monthly",SUMIFS(INDIRECT(V$8),DetailBudgetWPs_Aleph,IF($J68 = "No Work Package", "", $J68),DetailBudgetCategory_Aleph,$I68),IF(Budget_period="Quarterly",SUMIFS(INDIRECT(V$9),DetailBudgetWPs_Aleph,IF($J68 = "No Work Package", "", $J68),DetailBudgetCategory_Aleph,$I68),IF(Budget_period="Annually",SUMIFS(INDIRECT(V$10),DetailBudgetWPs_Aleph,IF($J68 = "No Work Package", "", $J68),DetailBudgetCategory_Aleph,$I68),""))))) / V$6 * V$7, 0), 0)</f>
        <v>0</v>
      </c>
      <c r="W68" s="166">
        <f t="array" ref="W68">IFERROR(IF(ROW()-16&lt;NoRowsBudget, IF($J68="Profit Margin",SUM(W$16:W67)*ProfitMargin,IF($J68="VAT",SUM(W$16:W67)*VAT,IF(Budget_period="Monthly",SUMIFS(INDIRECT(W$8),DetailBudgetWPs_Aleph,IF($J68 = "No Work Package", "", $J68),DetailBudgetCategory_Aleph,$I68),IF(Budget_period="Quarterly",SUMIFS(INDIRECT(W$9),DetailBudgetWPs_Aleph,IF($J68 = "No Work Package", "", $J68),DetailBudgetCategory_Aleph,$I68),IF(Budget_period="Annually",SUMIFS(INDIRECT(W$10),DetailBudgetWPs_Aleph,IF($J68 = "No Work Package", "", $J68),DetailBudgetCategory_Aleph,$I68),""))))) / W$6 * W$7, 0), 0)</f>
        <v>0</v>
      </c>
      <c r="X68" s="166">
        <f t="array" ref="X68">IFERROR(IF(ROW()-16&lt;NoRowsBudget, IF($J68="Profit Margin",SUM(X$16:X67)*ProfitMargin,IF($J68="VAT",SUM(X$16:X67)*VAT,IF(Budget_period="Monthly",SUMIFS(INDIRECT(X$8),DetailBudgetWPs_Aleph,IF($J68 = "No Work Package", "", $J68),DetailBudgetCategory_Aleph,$I68),IF(Budget_period="Quarterly",SUMIFS(INDIRECT(X$9),DetailBudgetWPs_Aleph,IF($J68 = "No Work Package", "", $J68),DetailBudgetCategory_Aleph,$I68),IF(Budget_period="Annually",SUMIFS(INDIRECT(X$10),DetailBudgetWPs_Aleph,IF($J68 = "No Work Package", "", $J68),DetailBudgetCategory_Aleph,$I68),""))))) / X$6 * X$7, 0), 0)</f>
        <v>0</v>
      </c>
      <c r="Y68" s="166">
        <f t="array" ref="Y68">IFERROR(IF(ROW()-16&lt;NoRowsBudget, IF($J68="Profit Margin",SUM(Y$16:Y67)*ProfitMargin,IF($J68="VAT",SUM(Y$16:Y67)*VAT,IF(Budget_period="Monthly",SUMIFS(INDIRECT(Y$8),DetailBudgetWPs_Aleph,IF($J68 = "No Work Package", "", $J68),DetailBudgetCategory_Aleph,$I68),IF(Budget_period="Quarterly",SUMIFS(INDIRECT(Y$9),DetailBudgetWPs_Aleph,IF($J68 = "No Work Package", "", $J68),DetailBudgetCategory_Aleph,$I68),IF(Budget_period="Annually",SUMIFS(INDIRECT(Y$10),DetailBudgetWPs_Aleph,IF($J68 = "No Work Package", "", $J68),DetailBudgetCategory_Aleph,$I68),""))))) / Y$6 * Y$7, 0), 0)</f>
        <v>0</v>
      </c>
      <c r="Z68" s="166">
        <f t="array" ref="Z68">IFERROR(IF(ROW()-16&lt;NoRowsBudget, IF($J68="Profit Margin",SUM(Z$16:Z67)*ProfitMargin,IF($J68="VAT",SUM(Z$16:Z67)*VAT,IF(Budget_period="Monthly",SUMIFS(INDIRECT(Z$8),DetailBudgetWPs_Aleph,IF($J68 = "No Work Package", "", $J68),DetailBudgetCategory_Aleph,$I68),IF(Budget_period="Quarterly",SUMIFS(INDIRECT(Z$9),DetailBudgetWPs_Aleph,IF($J68 = "No Work Package", "", $J68),DetailBudgetCategory_Aleph,$I68),IF(Budget_period="Annually",SUMIFS(INDIRECT(Z$10),DetailBudgetWPs_Aleph,IF($J68 = "No Work Package", "", $J68),DetailBudgetCategory_Aleph,$I68),""))))) / Z$6 * Z$7, 0), 0)</f>
        <v>0</v>
      </c>
      <c r="AA68" s="166">
        <f t="array" ref="AA68">IFERROR(IF(ROW()-16&lt;NoRowsBudget, IF($J68="Profit Margin",SUM(AA$16:AA67)*ProfitMargin,IF($J68="VAT",SUM(AA$16:AA67)*VAT,IF(Budget_period="Monthly",SUMIFS(INDIRECT(AA$8),DetailBudgetWPs_Aleph,IF($J68 = "No Work Package", "", $J68),DetailBudgetCategory_Aleph,$I68),IF(Budget_period="Quarterly",SUMIFS(INDIRECT(AA$9),DetailBudgetWPs_Aleph,IF($J68 = "No Work Package", "", $J68),DetailBudgetCategory_Aleph,$I68),IF(Budget_period="Annually",SUMIFS(INDIRECT(AA$10),DetailBudgetWPs_Aleph,IF($J68 = "No Work Package", "", $J68),DetailBudgetCategory_Aleph,$I68),""))))) / AA$6 * AA$7, 0), 0)</f>
        <v>0</v>
      </c>
      <c r="AB68" s="166">
        <f t="array" ref="AB68">IFERROR(IF(ROW()-16&lt;NoRowsBudget, IF($J68="Profit Margin",SUM(AB$16:AB67)*ProfitMargin,IF($J68="VAT",SUM(AB$16:AB67)*VAT,IF(Budget_period="Monthly",SUMIFS(INDIRECT(AB$8),DetailBudgetWPs_Aleph,IF($J68 = "No Work Package", "", $J68),DetailBudgetCategory_Aleph,$I68),IF(Budget_period="Quarterly",SUMIFS(INDIRECT(AB$9),DetailBudgetWPs_Aleph,IF($J68 = "No Work Package", "", $J68),DetailBudgetCategory_Aleph,$I68),IF(Budget_period="Annually",SUMIFS(INDIRECT(AB$10),DetailBudgetWPs_Aleph,IF($J68 = "No Work Package", "", $J68),DetailBudgetCategory_Aleph,$I68),""))))) / AB$6 * AB$7, 0), 0)</f>
        <v>0</v>
      </c>
      <c r="AC68" s="166">
        <f t="array" ref="AC68">IFERROR(IF(ROW()-16&lt;NoRowsBudget, IF($J68="Profit Margin",SUM(AC$16:AC67)*ProfitMargin,IF($J68="VAT",SUM(AC$16:AC67)*VAT,IF(Budget_period="Monthly",SUMIFS(INDIRECT(AC$8),DetailBudgetWPs_Aleph,IF($J68 = "No Work Package", "", $J68),DetailBudgetCategory_Aleph,$I68),IF(Budget_period="Quarterly",SUMIFS(INDIRECT(AC$9),DetailBudgetWPs_Aleph,IF($J68 = "No Work Package", "", $J68),DetailBudgetCategory_Aleph,$I68),IF(Budget_period="Annually",SUMIFS(INDIRECT(AC$10),DetailBudgetWPs_Aleph,IF($J68 = "No Work Package", "", $J68),DetailBudgetCategory_Aleph,$I68),""))))) / AC$6 * AC$7, 0), 0)</f>
        <v>0</v>
      </c>
      <c r="AD68" s="166">
        <f t="array" ref="AD68">IFERROR(IF(ROW()-16&lt;NoRowsBudget, IF($J68="Profit Margin",SUM(AD$16:AD67)*ProfitMargin,IF($J68="VAT",SUM(AD$16:AD67)*VAT,IF(Budget_period="Monthly",SUMIFS(INDIRECT(AD$8),DetailBudgetWPs_Aleph,IF($J68 = "No Work Package", "", $J68),DetailBudgetCategory_Aleph,$I68),IF(Budget_period="Quarterly",SUMIFS(INDIRECT(AD$9),DetailBudgetWPs_Aleph,IF($J68 = "No Work Package", "", $J68),DetailBudgetCategory_Aleph,$I68),IF(Budget_period="Annually",SUMIFS(INDIRECT(AD$10),DetailBudgetWPs_Aleph,IF($J68 = "No Work Package", "", $J68),DetailBudgetCategory_Aleph,$I68),""))))) / AD$6 * AD$7, 0), 0)</f>
        <v>0</v>
      </c>
      <c r="AE68" s="166">
        <f t="array" ref="AE68">IFERROR(IF(ROW()-16&lt;NoRowsBudget, IF($J68="Profit Margin",SUM(AE$16:AE67)*ProfitMargin,IF($J68="VAT",SUM(AE$16:AE67)*VAT,IF(Budget_period="Monthly",SUMIFS(INDIRECT(AE$8),DetailBudgetWPs_Aleph,IF($J68 = "No Work Package", "", $J68),DetailBudgetCategory_Aleph,$I68),IF(Budget_period="Quarterly",SUMIFS(INDIRECT(AE$9),DetailBudgetWPs_Aleph,IF($J68 = "No Work Package", "", $J68),DetailBudgetCategory_Aleph,$I68),IF(Budget_period="Annually",SUMIFS(INDIRECT(AE$10),DetailBudgetWPs_Aleph,IF($J68 = "No Work Package", "", $J68),DetailBudgetCategory_Aleph,$I68),""))))) / AE$6 * AE$7, 0), 0)</f>
        <v>0</v>
      </c>
      <c r="AF68" s="166">
        <f t="array" ref="AF68">IFERROR(IF(ROW()-16&lt;NoRowsBudget, IF($J68="Profit Margin",SUM(AF$16:AF67)*ProfitMargin,IF($J68="VAT",SUM(AF$16:AF67)*VAT,IF(Budget_period="Monthly",SUMIFS(INDIRECT(AF$8),DetailBudgetWPs_Aleph,IF($J68 = "No Work Package", "", $J68),DetailBudgetCategory_Aleph,$I68),IF(Budget_period="Quarterly",SUMIFS(INDIRECT(AF$9),DetailBudgetWPs_Aleph,IF($J68 = "No Work Package", "", $J68),DetailBudgetCategory_Aleph,$I68),IF(Budget_period="Annually",SUMIFS(INDIRECT(AF$10),DetailBudgetWPs_Aleph,IF($J68 = "No Work Package", "", $J68),DetailBudgetCategory_Aleph,$I68),""))))) / AF$6 * AF$7, 0), 0)</f>
        <v>0</v>
      </c>
      <c r="AG68" s="166">
        <f t="array" ref="AG68">IFERROR(IF(ROW()-16&lt;NoRowsBudget, IF($J68="Profit Margin",SUM(AG$16:AG67)*ProfitMargin,IF($J68="VAT",SUM(AG$16:AG67)*VAT,IF(Budget_period="Monthly",SUMIFS(INDIRECT(AG$8),DetailBudgetWPs_Aleph,IF($J68 = "No Work Package", "", $J68),DetailBudgetCategory_Aleph,$I68),IF(Budget_period="Quarterly",SUMIFS(INDIRECT(AG$9),DetailBudgetWPs_Aleph,IF($J68 = "No Work Package", "", $J68),DetailBudgetCategory_Aleph,$I68),IF(Budget_period="Annually",SUMIFS(INDIRECT(AG$10),DetailBudgetWPs_Aleph,IF($J68 = "No Work Package", "", $J68),DetailBudgetCategory_Aleph,$I68),""))))) / AG$6 * AG$7, 0), 0)</f>
        <v>0</v>
      </c>
      <c r="AH68" s="166">
        <f t="array" ref="AH68">IFERROR(IF(ROW()-16&lt;NoRowsBudget, IF($J68="Profit Margin",SUM(AH$16:AH67)*ProfitMargin,IF($J68="VAT",SUM(AH$16:AH67)*VAT,IF(Budget_period="Monthly",SUMIFS(INDIRECT(AH$8),DetailBudgetWPs_Aleph,IF($J68 = "No Work Package", "", $J68),DetailBudgetCategory_Aleph,$I68),IF(Budget_period="Quarterly",SUMIFS(INDIRECT(AH$9),DetailBudgetWPs_Aleph,IF($J68 = "No Work Package", "", $J68),DetailBudgetCategory_Aleph,$I68),IF(Budget_period="Annually",SUMIFS(INDIRECT(AH$10),DetailBudgetWPs_Aleph,IF($J68 = "No Work Package", "", $J68),DetailBudgetCategory_Aleph,$I68),""))))) / AH$6 * AH$7, 0), 0)</f>
        <v>0</v>
      </c>
      <c r="AI68" s="166">
        <f t="array" ref="AI68">IFERROR(IF(ROW()-16&lt;NoRowsBudget, IF($J68="Profit Margin",SUM(AI$16:AI67)*ProfitMargin,IF($J68="VAT",SUM(AI$16:AI67)*VAT,IF(Budget_period="Monthly",SUMIFS(INDIRECT(AI$8),DetailBudgetWPs_Aleph,IF($J68 = "No Work Package", "", $J68),DetailBudgetCategory_Aleph,$I68),IF(Budget_period="Quarterly",SUMIFS(INDIRECT(AI$9),DetailBudgetWPs_Aleph,IF($J68 = "No Work Package", "", $J68),DetailBudgetCategory_Aleph,$I68),IF(Budget_period="Annually",SUMIFS(INDIRECT(AI$10),DetailBudgetWPs_Aleph,IF($J68 = "No Work Package", "", $J68),DetailBudgetCategory_Aleph,$I68),""))))) / AI$6 * AI$7, 0), 0)</f>
        <v>0</v>
      </c>
      <c r="AJ68" s="166">
        <f t="array" ref="AJ68">IFERROR(IF(ROW()-16&lt;NoRowsBudget, IF($J68="Profit Margin",SUM(AJ$16:AJ67)*ProfitMargin,IF($J68="VAT",SUM(AJ$16:AJ67)*VAT,IF(Budget_period="Monthly",SUMIFS(INDIRECT(AJ$8),DetailBudgetWPs_Aleph,IF($J68 = "No Work Package", "", $J68),DetailBudgetCategory_Aleph,$I68),IF(Budget_period="Quarterly",SUMIFS(INDIRECT(AJ$9),DetailBudgetWPs_Aleph,IF($J68 = "No Work Package", "", $J68),DetailBudgetCategory_Aleph,$I68),IF(Budget_period="Annually",SUMIFS(INDIRECT(AJ$10),DetailBudgetWPs_Aleph,IF($J68 = "No Work Package", "", $J68),DetailBudgetCategory_Aleph,$I68),""))))) / AJ$6 * AJ$7, 0), 0)</f>
        <v>0</v>
      </c>
      <c r="AK68" s="166">
        <f t="array" ref="AK68">IFERROR(IF(ROW()-16&lt;NoRowsBudget, IF($J68="Profit Margin",SUM(AK$16:AK67)*ProfitMargin,IF($J68="VAT",SUM(AK$16:AK67)*VAT,IF(Budget_period="Monthly",SUMIFS(INDIRECT(AK$8),DetailBudgetWPs_Aleph,IF($J68 = "No Work Package", "", $J68),DetailBudgetCategory_Aleph,$I68),IF(Budget_period="Quarterly",SUMIFS(INDIRECT(AK$9),DetailBudgetWPs_Aleph,IF($J68 = "No Work Package", "", $J68),DetailBudgetCategory_Aleph,$I68),IF(Budget_period="Annually",SUMIFS(INDIRECT(AK$10),DetailBudgetWPs_Aleph,IF($J68 = "No Work Package", "", $J68),DetailBudgetCategory_Aleph,$I68),""))))) / AK$6 * AK$7, 0), 0)</f>
        <v>0</v>
      </c>
      <c r="AL68" s="166">
        <f t="array" ref="AL68">IFERROR(IF(ROW()-16&lt;NoRowsBudget, IF($J68="Profit Margin",SUM(AL$16:AL67)*ProfitMargin,IF($J68="VAT",SUM(AL$16:AL67)*VAT,IF(Budget_period="Monthly",SUMIFS(INDIRECT(AL$8),DetailBudgetWPs_Aleph,IF($J68 = "No Work Package", "", $J68),DetailBudgetCategory_Aleph,$I68),IF(Budget_period="Quarterly",SUMIFS(INDIRECT(AL$9),DetailBudgetWPs_Aleph,IF($J68 = "No Work Package", "", $J68),DetailBudgetCategory_Aleph,$I68),IF(Budget_period="Annually",SUMIFS(INDIRECT(AL$10),DetailBudgetWPs_Aleph,IF($J68 = "No Work Package", "", $J68),DetailBudgetCategory_Aleph,$I68),""))))) / AL$6 * AL$7, 0), 0)</f>
        <v>0</v>
      </c>
      <c r="AM68" s="166">
        <f t="array" ref="AM68">IFERROR(IF(ROW()-16&lt;NoRowsBudget, IF($J68="Profit Margin",SUM(AM$16:AM67)*ProfitMargin,IF($J68="VAT",SUM(AM$16:AM67)*VAT,IF(Budget_period="Monthly",SUMIFS(INDIRECT(AM$8),DetailBudgetWPs_Aleph,IF($J68 = "No Work Package", "", $J68),DetailBudgetCategory_Aleph,$I68),IF(Budget_period="Quarterly",SUMIFS(INDIRECT(AM$9),DetailBudgetWPs_Aleph,IF($J68 = "No Work Package", "", $J68),DetailBudgetCategory_Aleph,$I68),IF(Budget_period="Annually",SUMIFS(INDIRECT(AM$10),DetailBudgetWPs_Aleph,IF($J68 = "No Work Package", "", $J68),DetailBudgetCategory_Aleph,$I68),""))))) / AM$6 * AM$7, 0), 0)</f>
        <v>0</v>
      </c>
      <c r="AN68" s="166">
        <f t="array" ref="AN68">IFERROR(IF(ROW()-16&lt;NoRowsBudget, IF($J68="Profit Margin",SUM(AN$16:AN67)*ProfitMargin,IF($J68="VAT",SUM(AN$16:AN67)*VAT,IF(Budget_period="Monthly",SUMIFS(INDIRECT(AN$8),DetailBudgetWPs_Aleph,IF($J68 = "No Work Package", "", $J68),DetailBudgetCategory_Aleph,$I68),IF(Budget_period="Quarterly",SUMIFS(INDIRECT(AN$9),DetailBudgetWPs_Aleph,IF($J68 = "No Work Package", "", $J68),DetailBudgetCategory_Aleph,$I68),IF(Budget_period="Annually",SUMIFS(INDIRECT(AN$10),DetailBudgetWPs_Aleph,IF($J68 = "No Work Package", "", $J68),DetailBudgetCategory_Aleph,$I68),""))))) / AN$6 * AN$7, 0), 0)</f>
        <v>0</v>
      </c>
      <c r="AO68" s="166">
        <f t="array" ref="AO68">IFERROR(IF(ROW()-16&lt;NoRowsBudget, IF($J68="Profit Margin",SUM(AO$16:AO67)*ProfitMargin,IF($J68="VAT",SUM(AO$16:AO67)*VAT,IF(Budget_period="Monthly",SUMIFS(INDIRECT(AO$8),DetailBudgetWPs_Aleph,IF($J68 = "No Work Package", "", $J68),DetailBudgetCategory_Aleph,$I68),IF(Budget_period="Quarterly",SUMIFS(INDIRECT(AO$9),DetailBudgetWPs_Aleph,IF($J68 = "No Work Package", "", $J68),DetailBudgetCategory_Aleph,$I68),IF(Budget_period="Annually",SUMIFS(INDIRECT(AO$10),DetailBudgetWPs_Aleph,IF($J68 = "No Work Package", "", $J68),DetailBudgetCategory_Aleph,$I68),""))))) / AO$6 * AO$7, 0), 0)</f>
        <v>0</v>
      </c>
      <c r="AP68" s="166">
        <f t="array" ref="AP68">IFERROR(IF(ROW()-16&lt;NoRowsBudget, IF($J68="Profit Margin",SUM(AP$16:AP67)*ProfitMargin,IF($J68="VAT",SUM(AP$16:AP67)*VAT,IF(Budget_period="Monthly",SUMIFS(INDIRECT(AP$8),DetailBudgetWPs_Aleph,IF($J68 = "No Work Package", "", $J68),DetailBudgetCategory_Aleph,$I68),IF(Budget_period="Quarterly",SUMIFS(INDIRECT(AP$9),DetailBudgetWPs_Aleph,IF($J68 = "No Work Package", "", $J68),DetailBudgetCategory_Aleph,$I68),IF(Budget_period="Annually",SUMIFS(INDIRECT(AP$10),DetailBudgetWPs_Aleph,IF($J68 = "No Work Package", "", $J68),DetailBudgetCategory_Aleph,$I68),""))))) / AP$6 * AP$7, 0), 0)</f>
        <v>0</v>
      </c>
      <c r="AQ68" s="166">
        <f t="array" ref="AQ68">IFERROR(IF(ROW()-16&lt;NoRowsBudget, IF($J68="Profit Margin",SUM(AQ$16:AQ67)*ProfitMargin,IF($J68="VAT",SUM(AQ$16:AQ67)*VAT,IF(Budget_period="Monthly",SUMIFS(INDIRECT(AQ$8),DetailBudgetWPs_Aleph,IF($J68 = "No Work Package", "", $J68),DetailBudgetCategory_Aleph,$I68),IF(Budget_period="Quarterly",SUMIFS(INDIRECT(AQ$9),DetailBudgetWPs_Aleph,IF($J68 = "No Work Package", "", $J68),DetailBudgetCategory_Aleph,$I68),IF(Budget_period="Annually",SUMIFS(INDIRECT(AQ$10),DetailBudgetWPs_Aleph,IF($J68 = "No Work Package", "", $J68),DetailBudgetCategory_Aleph,$I68),""))))) / AQ$6 * AQ$7, 0), 0)</f>
        <v>0</v>
      </c>
      <c r="AR68" s="166">
        <f t="array" ref="AR68">IFERROR(IF(ROW()-16&lt;NoRowsBudget, IF($J68="Profit Margin",SUM(AR$16:AR67)*ProfitMargin,IF($J68="VAT",SUM(AR$16:AR67)*VAT,IF(Budget_period="Monthly",SUMIFS(INDIRECT(AR$8),DetailBudgetWPs_Aleph,IF($J68 = "No Work Package", "", $J68),DetailBudgetCategory_Aleph,$I68),IF(Budget_period="Quarterly",SUMIFS(INDIRECT(AR$9),DetailBudgetWPs_Aleph,IF($J68 = "No Work Package", "", $J68),DetailBudgetCategory_Aleph,$I68),IF(Budget_period="Annually",SUMIFS(INDIRECT(AR$10),DetailBudgetWPs_Aleph,IF($J68 = "No Work Package", "", $J68),DetailBudgetCategory_Aleph,$I68),""))))) / AR$6 * AR$7, 0), 0)</f>
        <v>0</v>
      </c>
      <c r="AS68" s="166">
        <f t="array" ref="AS68">IFERROR(IF(ROW()-16&lt;NoRowsBudget, IF($J68="Profit Margin",SUM(AS$16:AS67)*ProfitMargin,IF($J68="VAT",SUM(AS$16:AS67)*VAT,IF(Budget_period="Monthly",SUMIFS(INDIRECT(AS$8),DetailBudgetWPs_Aleph,IF($J68 = "No Work Package", "", $J68),DetailBudgetCategory_Aleph,$I68),IF(Budget_period="Quarterly",SUMIFS(INDIRECT(AS$9),DetailBudgetWPs_Aleph,IF($J68 = "No Work Package", "", $J68),DetailBudgetCategory_Aleph,$I68),IF(Budget_period="Annually",SUMIFS(INDIRECT(AS$10),DetailBudgetWPs_Aleph,IF($J68 = "No Work Package", "", $J68),DetailBudgetCategory_Aleph,$I68),""))))) / AS$6 * AS$7, 0), 0)</f>
        <v>0</v>
      </c>
      <c r="AT68" s="166">
        <f t="array" ref="AT68">IFERROR(IF(ROW()-16&lt;NoRowsBudget, IF($J68="Profit Margin",SUM(AT$16:AT67)*ProfitMargin,IF($J68="VAT",SUM(AT$16:AT67)*VAT,IF(Budget_period="Monthly",SUMIFS(INDIRECT(AT$8),DetailBudgetWPs_Aleph,IF($J68 = "No Work Package", "", $J68),DetailBudgetCategory_Aleph,$I68),IF(Budget_period="Quarterly",SUMIFS(INDIRECT(AT$9),DetailBudgetWPs_Aleph,IF($J68 = "No Work Package", "", $J68),DetailBudgetCategory_Aleph,$I68),IF(Budget_period="Annually",SUMIFS(INDIRECT(AT$10),DetailBudgetWPs_Aleph,IF($J68 = "No Work Package", "", $J68),DetailBudgetCategory_Aleph,$I68),""))))) / AT$6 * AT$7, 0), 0)</f>
        <v>0</v>
      </c>
      <c r="AU68" s="166">
        <f t="array" ref="AU68">IFERROR(IF(ROW()-16&lt;NoRowsBudget, IF($J68="Profit Margin",SUM(AU$16:AU67)*ProfitMargin,IF($J68="VAT",SUM(AU$16:AU67)*VAT,IF(Budget_period="Monthly",SUMIFS(INDIRECT(AU$8),DetailBudgetWPs_Aleph,IF($J68 = "No Work Package", "", $J68),DetailBudgetCategory_Aleph,$I68),IF(Budget_period="Quarterly",SUMIFS(INDIRECT(AU$9),DetailBudgetWPs_Aleph,IF($J68 = "No Work Package", "", $J68),DetailBudgetCategory_Aleph,$I68),IF(Budget_period="Annually",SUMIFS(INDIRECT(AU$10),DetailBudgetWPs_Aleph,IF($J68 = "No Work Package", "", $J68),DetailBudgetCategory_Aleph,$I68),""))))) / AU$6 * AU$7, 0), 0)</f>
        <v>0</v>
      </c>
      <c r="AV68" s="166">
        <f t="array" ref="AV68">IFERROR(IF(ROW()-16&lt;NoRowsBudget, IF($J68="Profit Margin",SUM(AV$16:AV67)*ProfitMargin,IF($J68="VAT",SUM(AV$16:AV67)*VAT,IF(Budget_period="Monthly",SUMIFS(INDIRECT(AV$8),DetailBudgetWPs_Aleph,IF($J68 = "No Work Package", "", $J68),DetailBudgetCategory_Aleph,$I68),IF(Budget_period="Quarterly",SUMIFS(INDIRECT(AV$9),DetailBudgetWPs_Aleph,IF($J68 = "No Work Package", "", $J68),DetailBudgetCategory_Aleph,$I68),IF(Budget_period="Annually",SUMIFS(INDIRECT(AV$10),DetailBudgetWPs_Aleph,IF($J68 = "No Work Package", "", $J68),DetailBudgetCategory_Aleph,$I68),""))))) / AV$6 * AV$7, 0), 0)</f>
        <v>0</v>
      </c>
      <c r="AW68" s="166">
        <f t="array" ref="AW68">IFERROR(IF(ROW()-16&lt;NoRowsBudget, IF($J68="Profit Margin",SUM(AW$16:AW67)*ProfitMargin,IF($J68="VAT",SUM(AW$16:AW67)*VAT,IF(Budget_period="Monthly",SUMIFS(INDIRECT(AW$8),DetailBudgetWPs_Aleph,IF($J68 = "No Work Package", "", $J68),DetailBudgetCategory_Aleph,$I68),IF(Budget_period="Quarterly",SUMIFS(INDIRECT(AW$9),DetailBudgetWPs_Aleph,IF($J68 = "No Work Package", "", $J68),DetailBudgetCategory_Aleph,$I68),IF(Budget_period="Annually",SUMIFS(INDIRECT(AW$10),DetailBudgetWPs_Aleph,IF($J68 = "No Work Package", "", $J68),DetailBudgetCategory_Aleph,$I68),""))))) / AW$6 * AW$7, 0), 0)</f>
        <v>0</v>
      </c>
      <c r="AX68" s="166">
        <f t="array" ref="AX68">IFERROR(IF(ROW()-16&lt;NoRowsBudget, IF($J68="Profit Margin",SUM(AX$16:AX67)*ProfitMargin,IF($J68="VAT",SUM(AX$16:AX67)*VAT,IF(Budget_period="Monthly",SUMIFS(INDIRECT(AX$8),DetailBudgetWPs_Aleph,IF($J68 = "No Work Package", "", $J68),DetailBudgetCategory_Aleph,$I68),IF(Budget_period="Quarterly",SUMIFS(INDIRECT(AX$9),DetailBudgetWPs_Aleph,IF($J68 = "No Work Package", "", $J68),DetailBudgetCategory_Aleph,$I68),IF(Budget_period="Annually",SUMIFS(INDIRECT(AX$10),DetailBudgetWPs_Aleph,IF($J68 = "No Work Package", "", $J68),DetailBudgetCategory_Aleph,$I68),""))))) / AX$6 * AX$7, 0), 0)</f>
        <v>0</v>
      </c>
      <c r="AY68" s="166">
        <f t="array" ref="AY68">IFERROR(IF(ROW()-16&lt;NoRowsBudget, IF($J68="Profit Margin",SUM(AY$16:AY67)*ProfitMargin,IF($J68="VAT",SUM(AY$16:AY67)*VAT,IF(Budget_period="Monthly",SUMIFS(INDIRECT(AY$8),DetailBudgetWPs_Aleph,IF($J68 = "No Work Package", "", $J68),DetailBudgetCategory_Aleph,$I68),IF(Budget_period="Quarterly",SUMIFS(INDIRECT(AY$9),DetailBudgetWPs_Aleph,IF($J68 = "No Work Package", "", $J68),DetailBudgetCategory_Aleph,$I68),IF(Budget_period="Annually",SUMIFS(INDIRECT(AY$10),DetailBudgetWPs_Aleph,IF($J68 = "No Work Package", "", $J68),DetailBudgetCategory_Aleph,$I68),""))))) / AY$6 * AY$7, 0), 0)</f>
        <v>0</v>
      </c>
      <c r="AZ68" s="166">
        <f t="array" ref="AZ68">IFERROR(IF(ROW()-16&lt;NoRowsBudget, IF($J68="Profit Margin",SUM(AZ$16:AZ67)*ProfitMargin,IF($J68="VAT",SUM(AZ$16:AZ67)*VAT,IF(Budget_period="Monthly",SUMIFS(INDIRECT(AZ$8),DetailBudgetWPs_Aleph,IF($J68 = "No Work Package", "", $J68),DetailBudgetCategory_Aleph,$I68),IF(Budget_period="Quarterly",SUMIFS(INDIRECT(AZ$9),DetailBudgetWPs_Aleph,IF($J68 = "No Work Package", "", $J68),DetailBudgetCategory_Aleph,$I68),IF(Budget_period="Annually",SUMIFS(INDIRECT(AZ$10),DetailBudgetWPs_Aleph,IF($J68 = "No Work Package", "", $J68),DetailBudgetCategory_Aleph,$I68),""))))) / AZ$6 * AZ$7, 0), 0)</f>
        <v>0</v>
      </c>
      <c r="BA68" s="166">
        <f t="array" ref="BA68">IFERROR(IF(ROW()-16&lt;NoRowsBudget, IF($J68="Profit Margin",SUM(BA$16:BA67)*ProfitMargin,IF($J68="VAT",SUM(BA$16:BA67)*VAT,IF(Budget_period="Monthly",SUMIFS(INDIRECT(BA$8),DetailBudgetWPs_Aleph,IF($J68 = "No Work Package", "", $J68),DetailBudgetCategory_Aleph,$I68),IF(Budget_period="Quarterly",SUMIFS(INDIRECT(BA$9),DetailBudgetWPs_Aleph,IF($J68 = "No Work Package", "", $J68),DetailBudgetCategory_Aleph,$I68),IF(Budget_period="Annually",SUMIFS(INDIRECT(BA$10),DetailBudgetWPs_Aleph,IF($J68 = "No Work Package", "", $J68),DetailBudgetCategory_Aleph,$I68),""))))) / BA$6 * BA$7, 0), 0)</f>
        <v>0</v>
      </c>
      <c r="BB68" s="166">
        <f t="array" ref="BB68">IFERROR(IF(ROW()-16&lt;NoRowsBudget, IF($J68="Profit Margin",SUM(BB$16:BB67)*ProfitMargin,IF($J68="VAT",SUM(BB$16:BB67)*VAT,IF(Budget_period="Monthly",SUMIFS(INDIRECT(BB$8),DetailBudgetWPs_Aleph,IF($J68 = "No Work Package", "", $J68),DetailBudgetCategory_Aleph,$I68),IF(Budget_period="Quarterly",SUMIFS(INDIRECT(BB$9),DetailBudgetWPs_Aleph,IF($J68 = "No Work Package", "", $J68),DetailBudgetCategory_Aleph,$I68),IF(Budget_period="Annually",SUMIFS(INDIRECT(BB$10),DetailBudgetWPs_Aleph,IF($J68 = "No Work Package", "", $J68),DetailBudgetCategory_Aleph,$I68),""))))) / BB$6 * BB$7, 0), 0)</f>
        <v>0</v>
      </c>
      <c r="BC68" s="166">
        <f t="array" ref="BC68">IFERROR(IF(ROW()-16&lt;NoRowsBudget, IF($J68="Profit Margin",SUM(BC$16:BC67)*ProfitMargin,IF($J68="VAT",SUM(BC$16:BC67)*VAT,IF(Budget_period="Monthly",SUMIFS(INDIRECT(BC$8),DetailBudgetWPs_Aleph,IF($J68 = "No Work Package", "", $J68),DetailBudgetCategory_Aleph,$I68),IF(Budget_period="Quarterly",SUMIFS(INDIRECT(BC$9),DetailBudgetWPs_Aleph,IF($J68 = "No Work Package", "", $J68),DetailBudgetCategory_Aleph,$I68),IF(Budget_period="Annually",SUMIFS(INDIRECT(BC$10),DetailBudgetWPs_Aleph,IF($J68 = "No Work Package", "", $J68),DetailBudgetCategory_Aleph,$I68),""))))) / BC$6 * BC$7, 0), 0)</f>
        <v>0</v>
      </c>
      <c r="BD68" s="166">
        <f t="array" ref="BD68">IFERROR(IF(ROW()-16&lt;NoRowsBudget, IF($J68="Profit Margin",SUM(BD$16:BD67)*ProfitMargin,IF($J68="VAT",SUM(BD$16:BD67)*VAT,IF(Budget_period="Monthly",SUMIFS(INDIRECT(BD$8),DetailBudgetWPs_Aleph,IF($J68 = "No Work Package", "", $J68),DetailBudgetCategory_Aleph,$I68),IF(Budget_period="Quarterly",SUMIFS(INDIRECT(BD$9),DetailBudgetWPs_Aleph,IF($J68 = "No Work Package", "", $J68),DetailBudgetCategory_Aleph,$I68),IF(Budget_period="Annually",SUMIFS(INDIRECT(BD$10),DetailBudgetWPs_Aleph,IF($J68 = "No Work Package", "", $J68),DetailBudgetCategory_Aleph,$I68),""))))) / BD$6 * BD$7, 0), 0)</f>
        <v>0</v>
      </c>
      <c r="BE68" s="166">
        <f t="array" ref="BE68">IFERROR(IF(ROW()-16&lt;NoRowsBudget, IF($J68="Profit Margin",SUM(BE$16:BE67)*ProfitMargin,IF($J68="VAT",SUM(BE$16:BE67)*VAT,IF(Budget_period="Monthly",SUMIFS(INDIRECT(BE$8),DetailBudgetWPs_Aleph,IF($J68 = "No Work Package", "", $J68),DetailBudgetCategory_Aleph,$I68),IF(Budget_period="Quarterly",SUMIFS(INDIRECT(BE$9),DetailBudgetWPs_Aleph,IF($J68 = "No Work Package", "", $J68),DetailBudgetCategory_Aleph,$I68),IF(Budget_period="Annually",SUMIFS(INDIRECT(BE$10),DetailBudgetWPs_Aleph,IF($J68 = "No Work Package", "", $J68),DetailBudgetCategory_Aleph,$I68),""))))) / BE$6 * BE$7, 0), 0)</f>
        <v>0</v>
      </c>
      <c r="BF68" s="166">
        <f t="array" ref="BF68">IFERROR(IF(ROW()-16&lt;NoRowsBudget, IF($J68="Profit Margin",SUM(BF$16:BF67)*ProfitMargin,IF($J68="VAT",SUM(BF$16:BF67)*VAT,IF(Budget_period="Monthly",SUMIFS(INDIRECT(BF$8),DetailBudgetWPs_Aleph,IF($J68 = "No Work Package", "", $J68),DetailBudgetCategory_Aleph,$I68),IF(Budget_period="Quarterly",SUMIFS(INDIRECT(BF$9),DetailBudgetWPs_Aleph,IF($J68 = "No Work Package", "", $J68),DetailBudgetCategory_Aleph,$I68),IF(Budget_period="Annually",SUMIFS(INDIRECT(BF$10),DetailBudgetWPs_Aleph,IF($J68 = "No Work Package", "", $J68),DetailBudgetCategory_Aleph,$I68),""))))) / BF$6 * BF$7, 0), 0)</f>
        <v>0</v>
      </c>
      <c r="BG68" s="166">
        <f t="array" ref="BG68">IFERROR(IF(ROW()-16&lt;NoRowsBudget, IF($J68="Profit Margin",SUM(BG$16:BG67)*ProfitMargin,IF($J68="VAT",SUM(BG$16:BG67)*VAT,IF(Budget_period="Monthly",SUMIFS(INDIRECT(BG$8),DetailBudgetWPs_Aleph,IF($J68 = "No Work Package", "", $J68),DetailBudgetCategory_Aleph,$I68),IF(Budget_period="Quarterly",SUMIFS(INDIRECT(BG$9),DetailBudgetWPs_Aleph,IF($J68 = "No Work Package", "", $J68),DetailBudgetCategory_Aleph,$I68),IF(Budget_period="Annually",SUMIFS(INDIRECT(BG$10),DetailBudgetWPs_Aleph,IF($J68 = "No Work Package", "", $J68),DetailBudgetCategory_Aleph,$I68),""))))) / BG$6 * BG$7, 0), 0)</f>
        <v>0</v>
      </c>
      <c r="BH68" s="166">
        <f t="array" ref="BH68">IFERROR(IF(ROW()-16&lt;NoRowsBudget, IF($J68="Profit Margin",SUM(BH$16:BH67)*ProfitMargin,IF($J68="VAT",SUM(BH$16:BH67)*VAT,IF(Budget_period="Monthly",SUMIFS(INDIRECT(BH$8),DetailBudgetWPs_Aleph,IF($J68 = "No Work Package", "", $J68),DetailBudgetCategory_Aleph,$I68),IF(Budget_period="Quarterly",SUMIFS(INDIRECT(BH$9),DetailBudgetWPs_Aleph,IF($J68 = "No Work Package", "", $J68),DetailBudgetCategory_Aleph,$I68),IF(Budget_period="Annually",SUMIFS(INDIRECT(BH$10),DetailBudgetWPs_Aleph,IF($J68 = "No Work Package", "", $J68),DetailBudgetCategory_Aleph,$I68),""))))) / BH$6 * BH$7, 0), 0)</f>
        <v>0</v>
      </c>
      <c r="BI68" s="166">
        <f t="array" ref="BI68">IFERROR(IF(ROW()-16&lt;NoRowsBudget, IF($J68="Profit Margin",SUM(BI$16:BI67)*ProfitMargin,IF($J68="VAT",SUM(BI$16:BI67)*VAT,IF(Budget_period="Monthly",SUMIFS(INDIRECT(BI$8),DetailBudgetWPs_Aleph,IF($J68 = "No Work Package", "", $J68),DetailBudgetCategory_Aleph,$I68),IF(Budget_period="Quarterly",SUMIFS(INDIRECT(BI$9),DetailBudgetWPs_Aleph,IF($J68 = "No Work Package", "", $J68),DetailBudgetCategory_Aleph,$I68),IF(Budget_period="Annually",SUMIFS(INDIRECT(BI$10),DetailBudgetWPs_Aleph,IF($J68 = "No Work Package", "", $J68),DetailBudgetCategory_Aleph,$I68),""))))) / BI$6 * BI$7, 0), 0)</f>
        <v>0</v>
      </c>
      <c r="BJ68" s="166">
        <f t="array" ref="BJ68">IFERROR(IF(ROW()-16&lt;NoRowsBudget, IF($J68="Profit Margin",SUM(BJ$16:BJ67)*ProfitMargin,IF($J68="VAT",SUM(BJ$16:BJ67)*VAT,IF(Budget_period="Monthly",SUMIFS(INDIRECT(BJ$8),DetailBudgetWPs_Aleph,IF($J68 = "No Work Package", "", $J68),DetailBudgetCategory_Aleph,$I68),IF(Budget_period="Quarterly",SUMIFS(INDIRECT(BJ$9),DetailBudgetWPs_Aleph,IF($J68 = "No Work Package", "", $J68),DetailBudgetCategory_Aleph,$I68),IF(Budget_period="Annually",SUMIFS(INDIRECT(BJ$10),DetailBudgetWPs_Aleph,IF($J68 = "No Work Package", "", $J68),DetailBudgetCategory_Aleph,$I68),""))))) / BJ$6 * BJ$7, 0), 0)</f>
        <v>0</v>
      </c>
      <c r="BK68" s="166">
        <f t="array" ref="BK68">IFERROR(IF(ROW()-16&lt;NoRowsBudget, IF($J68="Profit Margin",SUM(BK$16:BK67)*ProfitMargin,IF($J68="VAT",SUM(BK$16:BK67)*VAT,IF(Budget_period="Monthly",SUMIFS(INDIRECT(BK$8),DetailBudgetWPs_Aleph,IF($J68 = "No Work Package", "", $J68),DetailBudgetCategory_Aleph,$I68),IF(Budget_period="Quarterly",SUMIFS(INDIRECT(BK$9),DetailBudgetWPs_Aleph,IF($J68 = "No Work Package", "", $J68),DetailBudgetCategory_Aleph,$I68),IF(Budget_period="Annually",SUMIFS(INDIRECT(BK$10),DetailBudgetWPs_Aleph,IF($J68 = "No Work Package", "", $J68),DetailBudgetCategory_Aleph,$I68),""))))) / BK$6 * BK$7, 0), 0)</f>
        <v>0</v>
      </c>
      <c r="BL68" s="166">
        <f t="array" ref="BL68">IFERROR(IF(ROW()-16&lt;NoRowsBudget, IF($J68="Profit Margin",SUM(BL$16:BL67)*ProfitMargin,IF($J68="VAT",SUM(BL$16:BL67)*VAT,IF(Budget_period="Monthly",SUMIFS(INDIRECT(BL$8),DetailBudgetWPs_Aleph,IF($J68 = "No Work Package", "", $J68),DetailBudgetCategory_Aleph,$I68),IF(Budget_period="Quarterly",SUMIFS(INDIRECT(BL$9),DetailBudgetWPs_Aleph,IF($J68 = "No Work Package", "", $J68),DetailBudgetCategory_Aleph,$I68),IF(Budget_period="Annually",SUMIFS(INDIRECT(BL$10),DetailBudgetWPs_Aleph,IF($J68 = "No Work Package", "", $J68),DetailBudgetCategory_Aleph,$I68),""))))) / BL$6 * BL$7, 0), 0)</f>
        <v>0</v>
      </c>
      <c r="BM68" s="166">
        <f t="array" ref="BM68">IFERROR(IF(ROW()-16&lt;NoRowsBudget, IF($J68="Profit Margin",SUM(BM$16:BM67)*ProfitMargin,IF($J68="VAT",SUM(BM$16:BM67)*VAT,IF(Budget_period="Monthly",SUMIFS(INDIRECT(BM$8),DetailBudgetWPs_Aleph,IF($J68 = "No Work Package", "", $J68),DetailBudgetCategory_Aleph,$I68),IF(Budget_period="Quarterly",SUMIFS(INDIRECT(BM$9),DetailBudgetWPs_Aleph,IF($J68 = "No Work Package", "", $J68),DetailBudgetCategory_Aleph,$I68),IF(Budget_period="Annually",SUMIFS(INDIRECT(BM$10),DetailBudgetWPs_Aleph,IF($J68 = "No Work Package", "", $J68),DetailBudgetCategory_Aleph,$I68),""))))) / BM$6 * BM$7, 0), 0)</f>
        <v>0</v>
      </c>
      <c r="BN68" s="166">
        <f t="array" ref="BN68">IFERROR(IF(ROW()-16&lt;NoRowsBudget, IF($J68="Profit Margin",SUM(BN$16:BN67)*ProfitMargin,IF($J68="VAT",SUM(BN$16:BN67)*VAT,IF(Budget_period="Monthly",SUMIFS(INDIRECT(BN$8),DetailBudgetWPs_Aleph,IF($J68 = "No Work Package", "", $J68),DetailBudgetCategory_Aleph,$I68),IF(Budget_period="Quarterly",SUMIFS(INDIRECT(BN$9),DetailBudgetWPs_Aleph,IF($J68 = "No Work Package", "", $J68),DetailBudgetCategory_Aleph,$I68),IF(Budget_period="Annually",SUMIFS(INDIRECT(BN$10),DetailBudgetWPs_Aleph,IF($J68 = "No Work Package", "", $J68),DetailBudgetCategory_Aleph,$I68),""))))) / BN$6 * BN$7, 0), 0)</f>
        <v>0</v>
      </c>
      <c r="BO68" s="166">
        <f t="array" ref="BO68">IFERROR(IF(ROW()-16&lt;NoRowsBudget, IF($J68="Profit Margin",SUM(BO$16:BO67)*ProfitMargin,IF($J68="VAT",SUM(BO$16:BO67)*VAT,IF(Budget_period="Monthly",SUMIFS(INDIRECT(BO$8),DetailBudgetWPs_Aleph,IF($J68 = "No Work Package", "", $J68),DetailBudgetCategory_Aleph,$I68),IF(Budget_period="Quarterly",SUMIFS(INDIRECT(BO$9),DetailBudgetWPs_Aleph,IF($J68 = "No Work Package", "", $J68),DetailBudgetCategory_Aleph,$I68),IF(Budget_period="Annually",SUMIFS(INDIRECT(BO$10),DetailBudgetWPs_Aleph,IF($J68 = "No Work Package", "", $J68),DetailBudgetCategory_Aleph,$I68),""))))) / BO$6 * BO$7, 0), 0)</f>
        <v>0</v>
      </c>
      <c r="BP68" s="166">
        <f t="array" ref="BP68">IFERROR(IF(ROW()-16&lt;NoRowsBudget, IF($J68="Profit Margin",SUM(BP$16:BP67)*ProfitMargin,IF($J68="VAT",SUM(BP$16:BP67)*VAT,IF(Budget_period="Monthly",SUMIFS(INDIRECT(BP$8),DetailBudgetWPs_Aleph,IF($J68 = "No Work Package", "", $J68),DetailBudgetCategory_Aleph,$I68),IF(Budget_period="Quarterly",SUMIFS(INDIRECT(BP$9),DetailBudgetWPs_Aleph,IF($J68 = "No Work Package", "", $J68),DetailBudgetCategory_Aleph,$I68),IF(Budget_period="Annually",SUMIFS(INDIRECT(BP$10),DetailBudgetWPs_Aleph,IF($J68 = "No Work Package", "", $J68),DetailBudgetCategory_Aleph,$I68),""))))) / BP$6 * BP$7, 0), 0)</f>
        <v>0</v>
      </c>
      <c r="BQ68" s="166">
        <f t="array" ref="BQ68">IFERROR(IF(ROW()-16&lt;NoRowsBudget, IF($J68="Profit Margin",SUM(BQ$16:BQ67)*ProfitMargin,IF($J68="VAT",SUM(BQ$16:BQ67)*VAT,IF(Budget_period="Monthly",SUMIFS(INDIRECT(BQ$8),DetailBudgetWPs_Aleph,IF($J68 = "No Work Package", "", $J68),DetailBudgetCategory_Aleph,$I68),IF(Budget_period="Quarterly",SUMIFS(INDIRECT(BQ$9),DetailBudgetWPs_Aleph,IF($J68 = "No Work Package", "", $J68),DetailBudgetCategory_Aleph,$I68),IF(Budget_period="Annually",SUMIFS(INDIRECT(BQ$10),DetailBudgetWPs_Aleph,IF($J68 = "No Work Package", "", $J68),DetailBudgetCategory_Aleph,$I68),""))))) / BQ$6 * BQ$7, 0), 0)</f>
        <v>0</v>
      </c>
      <c r="BR68" s="166">
        <f t="array" ref="BR68">IFERROR(IF(ROW()-16&lt;NoRowsBudget, IF($J68="Profit Margin",SUM(BR$16:BR67)*ProfitMargin,IF($J68="VAT",SUM(BR$16:BR67)*VAT,IF(Budget_period="Monthly",SUMIFS(INDIRECT(BR$8),DetailBudgetWPs_Aleph,IF($J68 = "No Work Package", "", $J68),DetailBudgetCategory_Aleph,$I68),IF(Budget_period="Quarterly",SUMIFS(INDIRECT(BR$9),DetailBudgetWPs_Aleph,IF($J68 = "No Work Package", "", $J68),DetailBudgetCategory_Aleph,$I68),IF(Budget_period="Annually",SUMIFS(INDIRECT(BR$10),DetailBudgetWPs_Aleph,IF($J68 = "No Work Package", "", $J68),DetailBudgetCategory_Aleph,$I68),""))))) / BR$6 * BR$7, 0), 0)</f>
        <v>0</v>
      </c>
      <c r="BS68" s="166">
        <f t="array" ref="BS68">IFERROR(IF(ROW()-16&lt;NoRowsBudget, IF($J68="Profit Margin",SUM(BS$16:BS67)*ProfitMargin,IF($J68="VAT",SUM(BS$16:BS67)*VAT,IF(Budget_period="Monthly",SUMIFS(INDIRECT(BS$8),DetailBudgetWPs_Aleph,IF($J68 = "No Work Package", "", $J68),DetailBudgetCategory_Aleph,$I68),IF(Budget_period="Quarterly",SUMIFS(INDIRECT(BS$9),DetailBudgetWPs_Aleph,IF($J68 = "No Work Package", "", $J68),DetailBudgetCategory_Aleph,$I68),IF(Budget_period="Annually",SUMIFS(INDIRECT(BS$10),DetailBudgetWPs_Aleph,IF($J68 = "No Work Package", "", $J68),DetailBudgetCategory_Aleph,$I68),""))))) / BS$6 * BS$7, 0), 0)</f>
        <v>0</v>
      </c>
    </row>
    <row r="69" ht="15.75" customHeight="1">
      <c r="A69" s="114"/>
      <c r="B69" s="15" t="str">
        <f>IF(ROW()-16&lt;NoRowsBudget,OrgName,"")</f>
        <v/>
      </c>
      <c r="C69" s="15" t="str">
        <f>IF(ROW()-16&lt;NoRowsBudget,ProjectName,"")</f>
        <v/>
      </c>
      <c r="D69" s="15" t="str">
        <f>IF(ROW()-16&lt;NoRowsBudget,ProjectRef,"")</f>
        <v/>
      </c>
      <c r="E69" s="15" t="str">
        <f>IF(ROW()-16&lt;NoRowsBudget,ApplicationID,"")</f>
        <v/>
      </c>
      <c r="F69" s="15" t="str">
        <f>IF(ROW()-16&lt;NoRowsBudget,Version,"")</f>
        <v/>
      </c>
      <c r="G69" s="164" t="str">
        <f>IF(ROW()-16&lt;NoRowsBudget,StartDate,"")</f>
        <v/>
      </c>
      <c r="H69" s="164" t="str">
        <f>IF(ROW()-16&lt;NoRowsBudget,EndDate,"")</f>
        <v/>
      </c>
      <c r="I69" s="15" t="str">
        <f t="array" ref="I69">IF(ROW()-16&lt;(NoRowsBudget-3),INDEX(CostCategories,CEILING((ROW()-15)/NoWPs,1)),IF(ROW()-16=NoRowsBudget-3,"Overheads",IF(ROW()-16=NoRowsBudget-2,"Profit Margin",IF(ROW()-16=NoRowsBudget-1,"VAT",""))))</f>
        <v/>
      </c>
      <c r="J69" s="15" t="str">
        <f t="array" ref="J69">IF(ROW()-16&lt;NoRowsBudget-3,INDEX(WPUnique,,MOD(ROW()-16,NoWPs)+1),IF(ROW()-16=NoRowsBudget-3,"Overheads",IF(ROW()-16=NoRowsBudget-2,"Profit Margin",IF(ROW()-16=NoRowsBudget-1,"VAT",""))))</f>
        <v/>
      </c>
      <c r="K69" s="172" t="str">
        <f>IFERROR(IF(OR($J69="Indirect Cost",$J69="VAT",$J69="Profit Margin"),"",VLOOKUP(J69,'1. Basic Info'!$B$40:$C$52,2,FALSE)),BudgetExport!J69)</f>
        <v/>
      </c>
      <c r="L69" s="166">
        <f t="array" ref="L69">IFERROR(IF(ROW()-16&lt;NoRowsBudget, IF($J69="Profit Margin",SUM(L$16:L68)*ProfitMargin,IF($J69="VAT",SUM(L$16:L68)*VAT,IF(Budget_period="Monthly",SUMIFS(INDIRECT(L$8),DetailBudgetWPs_Aleph,IF($J69 = "No Work Package", "", $J69),DetailBudgetCategory_Aleph,$I69),IF(Budget_period="Quarterly",SUMIFS(INDIRECT(L$9),DetailBudgetWPs_Aleph,IF($J69 = "No Work Package", "", $J69),DetailBudgetCategory_Aleph,$I69),IF(Budget_period="Annually",SUMIFS(INDIRECT(L$10),DetailBudgetWPs_Aleph,IF($J69 = "No Work Package", "", $J69),DetailBudgetCategory_Aleph,$I69),""))))) / L$6 * L$7, 0), 0)</f>
        <v>0</v>
      </c>
      <c r="M69" s="166">
        <f t="array" ref="M69">IFERROR(IF(ROW()-16&lt;NoRowsBudget, IF($J69="Profit Margin",SUM(M$16:M68)*ProfitMargin,IF($J69="VAT",SUM(M$16:M68)*VAT,IF(Budget_period="Monthly",SUMIFS(INDIRECT(M$8),DetailBudgetWPs_Aleph,IF($J69 = "No Work Package", "", $J69),DetailBudgetCategory_Aleph,$I69),IF(Budget_period="Quarterly",SUMIFS(INDIRECT(M$9),DetailBudgetWPs_Aleph,IF($J69 = "No Work Package", "", $J69),DetailBudgetCategory_Aleph,$I69),IF(Budget_period="Annually",SUMIFS(INDIRECT(M$10),DetailBudgetWPs_Aleph,IF($J69 = "No Work Package", "", $J69),DetailBudgetCategory_Aleph,$I69),""))))) / M$6 * M$7, 0), 0)</f>
        <v>0</v>
      </c>
      <c r="N69" s="166">
        <f t="array" ref="N69">IFERROR(IF(ROW()-16&lt;NoRowsBudget, IF($J69="Profit Margin",SUM(N$16:N68)*ProfitMargin,IF($J69="VAT",SUM(N$16:N68)*VAT,IF(Budget_period="Monthly",SUMIFS(INDIRECT(N$8),DetailBudgetWPs_Aleph,IF($J69 = "No Work Package", "", $J69),DetailBudgetCategory_Aleph,$I69),IF(Budget_period="Quarterly",SUMIFS(INDIRECT(N$9),DetailBudgetWPs_Aleph,IF($J69 = "No Work Package", "", $J69),DetailBudgetCategory_Aleph,$I69),IF(Budget_period="Annually",SUMIFS(INDIRECT(N$10),DetailBudgetWPs_Aleph,IF($J69 = "No Work Package", "", $J69),DetailBudgetCategory_Aleph,$I69),""))))) / N$6 * N$7, 0), 0)</f>
        <v>0</v>
      </c>
      <c r="O69" s="166">
        <f t="array" ref="O69">IFERROR(IF(ROW()-16&lt;NoRowsBudget, IF($J69="Profit Margin",SUM(O$16:O68)*ProfitMargin,IF($J69="VAT",SUM(O$16:O68)*VAT,IF(Budget_period="Monthly",SUMIFS(INDIRECT(O$8),DetailBudgetWPs_Aleph,IF($J69 = "No Work Package", "", $J69),DetailBudgetCategory_Aleph,$I69),IF(Budget_period="Quarterly",SUMIFS(INDIRECT(O$9),DetailBudgetWPs_Aleph,IF($J69 = "No Work Package", "", $J69),DetailBudgetCategory_Aleph,$I69),IF(Budget_period="Annually",SUMIFS(INDIRECT(O$10),DetailBudgetWPs_Aleph,IF($J69 = "No Work Package", "", $J69),DetailBudgetCategory_Aleph,$I69),""))))) / O$6 * O$7, 0), 0)</f>
        <v>0</v>
      </c>
      <c r="P69" s="166">
        <f t="array" ref="P69">IFERROR(IF(ROW()-16&lt;NoRowsBudget, IF($J69="Profit Margin",SUM(P$16:P68)*ProfitMargin,IF($J69="VAT",SUM(P$16:P68)*VAT,IF(Budget_period="Monthly",SUMIFS(INDIRECT(P$8),DetailBudgetWPs_Aleph,IF($J69 = "No Work Package", "", $J69),DetailBudgetCategory_Aleph,$I69),IF(Budget_period="Quarterly",SUMIFS(INDIRECT(P$9),DetailBudgetWPs_Aleph,IF($J69 = "No Work Package", "", $J69),DetailBudgetCategory_Aleph,$I69),IF(Budget_period="Annually",SUMIFS(INDIRECT(P$10),DetailBudgetWPs_Aleph,IF($J69 = "No Work Package", "", $J69),DetailBudgetCategory_Aleph,$I69),""))))) / P$6 * P$7, 0), 0)</f>
        <v>0</v>
      </c>
      <c r="Q69" s="166">
        <f t="array" ref="Q69">IFERROR(IF(ROW()-16&lt;NoRowsBudget, IF($J69="Profit Margin",SUM(Q$16:Q68)*ProfitMargin,IF($J69="VAT",SUM(Q$16:Q68)*VAT,IF(Budget_period="Monthly",SUMIFS(INDIRECT(Q$8),DetailBudgetWPs_Aleph,IF($J69 = "No Work Package", "", $J69),DetailBudgetCategory_Aleph,$I69),IF(Budget_period="Quarterly",SUMIFS(INDIRECT(Q$9),DetailBudgetWPs_Aleph,IF($J69 = "No Work Package", "", $J69),DetailBudgetCategory_Aleph,$I69),IF(Budget_period="Annually",SUMIFS(INDIRECT(Q$10),DetailBudgetWPs_Aleph,IF($J69 = "No Work Package", "", $J69),DetailBudgetCategory_Aleph,$I69),""))))) / Q$6 * Q$7, 0), 0)</f>
        <v>0</v>
      </c>
      <c r="R69" s="166">
        <f t="array" ref="R69">IFERROR(IF(ROW()-16&lt;NoRowsBudget, IF($J69="Profit Margin",SUM(R$16:R68)*ProfitMargin,IF($J69="VAT",SUM(R$16:R68)*VAT,IF(Budget_period="Monthly",SUMIFS(INDIRECT(R$8),DetailBudgetWPs_Aleph,IF($J69 = "No Work Package", "", $J69),DetailBudgetCategory_Aleph,$I69),IF(Budget_period="Quarterly",SUMIFS(INDIRECT(R$9),DetailBudgetWPs_Aleph,IF($J69 = "No Work Package", "", $J69),DetailBudgetCategory_Aleph,$I69),IF(Budget_period="Annually",SUMIFS(INDIRECT(R$10),DetailBudgetWPs_Aleph,IF($J69 = "No Work Package", "", $J69),DetailBudgetCategory_Aleph,$I69),""))))) / R$6 * R$7, 0), 0)</f>
        <v>0</v>
      </c>
      <c r="S69" s="166">
        <f t="array" ref="S69">IFERROR(IF(ROW()-16&lt;NoRowsBudget, IF($J69="Profit Margin",SUM(S$16:S68)*ProfitMargin,IF($J69="VAT",SUM(S$16:S68)*VAT,IF(Budget_period="Monthly",SUMIFS(INDIRECT(S$8),DetailBudgetWPs_Aleph,IF($J69 = "No Work Package", "", $J69),DetailBudgetCategory_Aleph,$I69),IF(Budget_period="Quarterly",SUMIFS(INDIRECT(S$9),DetailBudgetWPs_Aleph,IF($J69 = "No Work Package", "", $J69),DetailBudgetCategory_Aleph,$I69),IF(Budget_period="Annually",SUMIFS(INDIRECT(S$10),DetailBudgetWPs_Aleph,IF($J69 = "No Work Package", "", $J69),DetailBudgetCategory_Aleph,$I69),""))))) / S$6 * S$7, 0), 0)</f>
        <v>0</v>
      </c>
      <c r="T69" s="166">
        <f t="array" ref="T69">IFERROR(IF(ROW()-16&lt;NoRowsBudget, IF($J69="Profit Margin",SUM(T$16:T68)*ProfitMargin,IF($J69="VAT",SUM(T$16:T68)*VAT,IF(Budget_period="Monthly",SUMIFS(INDIRECT(T$8),DetailBudgetWPs_Aleph,IF($J69 = "No Work Package", "", $J69),DetailBudgetCategory_Aleph,$I69),IF(Budget_period="Quarterly",SUMIFS(INDIRECT(T$9),DetailBudgetWPs_Aleph,IF($J69 = "No Work Package", "", $J69),DetailBudgetCategory_Aleph,$I69),IF(Budget_period="Annually",SUMIFS(INDIRECT(T$10),DetailBudgetWPs_Aleph,IF($J69 = "No Work Package", "", $J69),DetailBudgetCategory_Aleph,$I69),""))))) / T$6 * T$7, 0), 0)</f>
        <v>0</v>
      </c>
      <c r="U69" s="166">
        <f t="array" ref="U69">IFERROR(IF(ROW()-16&lt;NoRowsBudget, IF($J69="Profit Margin",SUM(U$16:U68)*ProfitMargin,IF($J69="VAT",SUM(U$16:U68)*VAT,IF(Budget_period="Monthly",SUMIFS(INDIRECT(U$8),DetailBudgetWPs_Aleph,IF($J69 = "No Work Package", "", $J69),DetailBudgetCategory_Aleph,$I69),IF(Budget_period="Quarterly",SUMIFS(INDIRECT(U$9),DetailBudgetWPs_Aleph,IF($J69 = "No Work Package", "", $J69),DetailBudgetCategory_Aleph,$I69),IF(Budget_period="Annually",SUMIFS(INDIRECT(U$10),DetailBudgetWPs_Aleph,IF($J69 = "No Work Package", "", $J69),DetailBudgetCategory_Aleph,$I69),""))))) / U$6 * U$7, 0), 0)</f>
        <v>0</v>
      </c>
      <c r="V69" s="166">
        <f t="array" ref="V69">IFERROR(IF(ROW()-16&lt;NoRowsBudget, IF($J69="Profit Margin",SUM(V$16:V68)*ProfitMargin,IF($J69="VAT",SUM(V$16:V68)*VAT,IF(Budget_period="Monthly",SUMIFS(INDIRECT(V$8),DetailBudgetWPs_Aleph,IF($J69 = "No Work Package", "", $J69),DetailBudgetCategory_Aleph,$I69),IF(Budget_period="Quarterly",SUMIFS(INDIRECT(V$9),DetailBudgetWPs_Aleph,IF($J69 = "No Work Package", "", $J69),DetailBudgetCategory_Aleph,$I69),IF(Budget_period="Annually",SUMIFS(INDIRECT(V$10),DetailBudgetWPs_Aleph,IF($J69 = "No Work Package", "", $J69),DetailBudgetCategory_Aleph,$I69),""))))) / V$6 * V$7, 0), 0)</f>
        <v>0</v>
      </c>
      <c r="W69" s="166">
        <f t="array" ref="W69">IFERROR(IF(ROW()-16&lt;NoRowsBudget, IF($J69="Profit Margin",SUM(W$16:W68)*ProfitMargin,IF($J69="VAT",SUM(W$16:W68)*VAT,IF(Budget_period="Monthly",SUMIFS(INDIRECT(W$8),DetailBudgetWPs_Aleph,IF($J69 = "No Work Package", "", $J69),DetailBudgetCategory_Aleph,$I69),IF(Budget_period="Quarterly",SUMIFS(INDIRECT(W$9),DetailBudgetWPs_Aleph,IF($J69 = "No Work Package", "", $J69),DetailBudgetCategory_Aleph,$I69),IF(Budget_period="Annually",SUMIFS(INDIRECT(W$10),DetailBudgetWPs_Aleph,IF($J69 = "No Work Package", "", $J69),DetailBudgetCategory_Aleph,$I69),""))))) / W$6 * W$7, 0), 0)</f>
        <v>0</v>
      </c>
      <c r="X69" s="166">
        <f t="array" ref="X69">IFERROR(IF(ROW()-16&lt;NoRowsBudget, IF($J69="Profit Margin",SUM(X$16:X68)*ProfitMargin,IF($J69="VAT",SUM(X$16:X68)*VAT,IF(Budget_period="Monthly",SUMIFS(INDIRECT(X$8),DetailBudgetWPs_Aleph,IF($J69 = "No Work Package", "", $J69),DetailBudgetCategory_Aleph,$I69),IF(Budget_period="Quarterly",SUMIFS(INDIRECT(X$9),DetailBudgetWPs_Aleph,IF($J69 = "No Work Package", "", $J69),DetailBudgetCategory_Aleph,$I69),IF(Budget_period="Annually",SUMIFS(INDIRECT(X$10),DetailBudgetWPs_Aleph,IF($J69 = "No Work Package", "", $J69),DetailBudgetCategory_Aleph,$I69),""))))) / X$6 * X$7, 0), 0)</f>
        <v>0</v>
      </c>
      <c r="Y69" s="166">
        <f t="array" ref="Y69">IFERROR(IF(ROW()-16&lt;NoRowsBudget, IF($J69="Profit Margin",SUM(Y$16:Y68)*ProfitMargin,IF($J69="VAT",SUM(Y$16:Y68)*VAT,IF(Budget_period="Monthly",SUMIFS(INDIRECT(Y$8),DetailBudgetWPs_Aleph,IF($J69 = "No Work Package", "", $J69),DetailBudgetCategory_Aleph,$I69),IF(Budget_period="Quarterly",SUMIFS(INDIRECT(Y$9),DetailBudgetWPs_Aleph,IF($J69 = "No Work Package", "", $J69),DetailBudgetCategory_Aleph,$I69),IF(Budget_period="Annually",SUMIFS(INDIRECT(Y$10),DetailBudgetWPs_Aleph,IF($J69 = "No Work Package", "", $J69),DetailBudgetCategory_Aleph,$I69),""))))) / Y$6 * Y$7, 0), 0)</f>
        <v>0</v>
      </c>
      <c r="Z69" s="166">
        <f t="array" ref="Z69">IFERROR(IF(ROW()-16&lt;NoRowsBudget, IF($J69="Profit Margin",SUM(Z$16:Z68)*ProfitMargin,IF($J69="VAT",SUM(Z$16:Z68)*VAT,IF(Budget_period="Monthly",SUMIFS(INDIRECT(Z$8),DetailBudgetWPs_Aleph,IF($J69 = "No Work Package", "", $J69),DetailBudgetCategory_Aleph,$I69),IF(Budget_period="Quarterly",SUMIFS(INDIRECT(Z$9),DetailBudgetWPs_Aleph,IF($J69 = "No Work Package", "", $J69),DetailBudgetCategory_Aleph,$I69),IF(Budget_period="Annually",SUMIFS(INDIRECT(Z$10),DetailBudgetWPs_Aleph,IF($J69 = "No Work Package", "", $J69),DetailBudgetCategory_Aleph,$I69),""))))) / Z$6 * Z$7, 0), 0)</f>
        <v>0</v>
      </c>
      <c r="AA69" s="166">
        <f t="array" ref="AA69">IFERROR(IF(ROW()-16&lt;NoRowsBudget, IF($J69="Profit Margin",SUM(AA$16:AA68)*ProfitMargin,IF($J69="VAT",SUM(AA$16:AA68)*VAT,IF(Budget_period="Monthly",SUMIFS(INDIRECT(AA$8),DetailBudgetWPs_Aleph,IF($J69 = "No Work Package", "", $J69),DetailBudgetCategory_Aleph,$I69),IF(Budget_period="Quarterly",SUMIFS(INDIRECT(AA$9),DetailBudgetWPs_Aleph,IF($J69 = "No Work Package", "", $J69),DetailBudgetCategory_Aleph,$I69),IF(Budget_period="Annually",SUMIFS(INDIRECT(AA$10),DetailBudgetWPs_Aleph,IF($J69 = "No Work Package", "", $J69),DetailBudgetCategory_Aleph,$I69),""))))) / AA$6 * AA$7, 0), 0)</f>
        <v>0</v>
      </c>
      <c r="AB69" s="166">
        <f t="array" ref="AB69">IFERROR(IF(ROW()-16&lt;NoRowsBudget, IF($J69="Profit Margin",SUM(AB$16:AB68)*ProfitMargin,IF($J69="VAT",SUM(AB$16:AB68)*VAT,IF(Budget_period="Monthly",SUMIFS(INDIRECT(AB$8),DetailBudgetWPs_Aleph,IF($J69 = "No Work Package", "", $J69),DetailBudgetCategory_Aleph,$I69),IF(Budget_period="Quarterly",SUMIFS(INDIRECT(AB$9),DetailBudgetWPs_Aleph,IF($J69 = "No Work Package", "", $J69),DetailBudgetCategory_Aleph,$I69),IF(Budget_period="Annually",SUMIFS(INDIRECT(AB$10),DetailBudgetWPs_Aleph,IF($J69 = "No Work Package", "", $J69),DetailBudgetCategory_Aleph,$I69),""))))) / AB$6 * AB$7, 0), 0)</f>
        <v>0</v>
      </c>
      <c r="AC69" s="166">
        <f t="array" ref="AC69">IFERROR(IF(ROW()-16&lt;NoRowsBudget, IF($J69="Profit Margin",SUM(AC$16:AC68)*ProfitMargin,IF($J69="VAT",SUM(AC$16:AC68)*VAT,IF(Budget_period="Monthly",SUMIFS(INDIRECT(AC$8),DetailBudgetWPs_Aleph,IF($J69 = "No Work Package", "", $J69),DetailBudgetCategory_Aleph,$I69),IF(Budget_period="Quarterly",SUMIFS(INDIRECT(AC$9),DetailBudgetWPs_Aleph,IF($J69 = "No Work Package", "", $J69),DetailBudgetCategory_Aleph,$I69),IF(Budget_period="Annually",SUMIFS(INDIRECT(AC$10),DetailBudgetWPs_Aleph,IF($J69 = "No Work Package", "", $J69),DetailBudgetCategory_Aleph,$I69),""))))) / AC$6 * AC$7, 0), 0)</f>
        <v>0</v>
      </c>
      <c r="AD69" s="166">
        <f t="array" ref="AD69">IFERROR(IF(ROW()-16&lt;NoRowsBudget, IF($J69="Profit Margin",SUM(AD$16:AD68)*ProfitMargin,IF($J69="VAT",SUM(AD$16:AD68)*VAT,IF(Budget_period="Monthly",SUMIFS(INDIRECT(AD$8),DetailBudgetWPs_Aleph,IF($J69 = "No Work Package", "", $J69),DetailBudgetCategory_Aleph,$I69),IF(Budget_period="Quarterly",SUMIFS(INDIRECT(AD$9),DetailBudgetWPs_Aleph,IF($J69 = "No Work Package", "", $J69),DetailBudgetCategory_Aleph,$I69),IF(Budget_period="Annually",SUMIFS(INDIRECT(AD$10),DetailBudgetWPs_Aleph,IF($J69 = "No Work Package", "", $J69),DetailBudgetCategory_Aleph,$I69),""))))) / AD$6 * AD$7, 0), 0)</f>
        <v>0</v>
      </c>
      <c r="AE69" s="166">
        <f t="array" ref="AE69">IFERROR(IF(ROW()-16&lt;NoRowsBudget, IF($J69="Profit Margin",SUM(AE$16:AE68)*ProfitMargin,IF($J69="VAT",SUM(AE$16:AE68)*VAT,IF(Budget_period="Monthly",SUMIFS(INDIRECT(AE$8),DetailBudgetWPs_Aleph,IF($J69 = "No Work Package", "", $J69),DetailBudgetCategory_Aleph,$I69),IF(Budget_period="Quarterly",SUMIFS(INDIRECT(AE$9),DetailBudgetWPs_Aleph,IF($J69 = "No Work Package", "", $J69),DetailBudgetCategory_Aleph,$I69),IF(Budget_period="Annually",SUMIFS(INDIRECT(AE$10),DetailBudgetWPs_Aleph,IF($J69 = "No Work Package", "", $J69),DetailBudgetCategory_Aleph,$I69),""))))) / AE$6 * AE$7, 0), 0)</f>
        <v>0</v>
      </c>
      <c r="AF69" s="166">
        <f t="array" ref="AF69">IFERROR(IF(ROW()-16&lt;NoRowsBudget, IF($J69="Profit Margin",SUM(AF$16:AF68)*ProfitMargin,IF($J69="VAT",SUM(AF$16:AF68)*VAT,IF(Budget_period="Monthly",SUMIFS(INDIRECT(AF$8),DetailBudgetWPs_Aleph,IF($J69 = "No Work Package", "", $J69),DetailBudgetCategory_Aleph,$I69),IF(Budget_period="Quarterly",SUMIFS(INDIRECT(AF$9),DetailBudgetWPs_Aleph,IF($J69 = "No Work Package", "", $J69),DetailBudgetCategory_Aleph,$I69),IF(Budget_period="Annually",SUMIFS(INDIRECT(AF$10),DetailBudgetWPs_Aleph,IF($J69 = "No Work Package", "", $J69),DetailBudgetCategory_Aleph,$I69),""))))) / AF$6 * AF$7, 0), 0)</f>
        <v>0</v>
      </c>
      <c r="AG69" s="166">
        <f t="array" ref="AG69">IFERROR(IF(ROW()-16&lt;NoRowsBudget, IF($J69="Profit Margin",SUM(AG$16:AG68)*ProfitMargin,IF($J69="VAT",SUM(AG$16:AG68)*VAT,IF(Budget_period="Monthly",SUMIFS(INDIRECT(AG$8),DetailBudgetWPs_Aleph,IF($J69 = "No Work Package", "", $J69),DetailBudgetCategory_Aleph,$I69),IF(Budget_period="Quarterly",SUMIFS(INDIRECT(AG$9),DetailBudgetWPs_Aleph,IF($J69 = "No Work Package", "", $J69),DetailBudgetCategory_Aleph,$I69),IF(Budget_period="Annually",SUMIFS(INDIRECT(AG$10),DetailBudgetWPs_Aleph,IF($J69 = "No Work Package", "", $J69),DetailBudgetCategory_Aleph,$I69),""))))) / AG$6 * AG$7, 0), 0)</f>
        <v>0</v>
      </c>
      <c r="AH69" s="166">
        <f t="array" ref="AH69">IFERROR(IF(ROW()-16&lt;NoRowsBudget, IF($J69="Profit Margin",SUM(AH$16:AH68)*ProfitMargin,IF($J69="VAT",SUM(AH$16:AH68)*VAT,IF(Budget_period="Monthly",SUMIFS(INDIRECT(AH$8),DetailBudgetWPs_Aleph,IF($J69 = "No Work Package", "", $J69),DetailBudgetCategory_Aleph,$I69),IF(Budget_period="Quarterly",SUMIFS(INDIRECT(AH$9),DetailBudgetWPs_Aleph,IF($J69 = "No Work Package", "", $J69),DetailBudgetCategory_Aleph,$I69),IF(Budget_period="Annually",SUMIFS(INDIRECT(AH$10),DetailBudgetWPs_Aleph,IF($J69 = "No Work Package", "", $J69),DetailBudgetCategory_Aleph,$I69),""))))) / AH$6 * AH$7, 0), 0)</f>
        <v>0</v>
      </c>
      <c r="AI69" s="166">
        <f t="array" ref="AI69">IFERROR(IF(ROW()-16&lt;NoRowsBudget, IF($J69="Profit Margin",SUM(AI$16:AI68)*ProfitMargin,IF($J69="VAT",SUM(AI$16:AI68)*VAT,IF(Budget_period="Monthly",SUMIFS(INDIRECT(AI$8),DetailBudgetWPs_Aleph,IF($J69 = "No Work Package", "", $J69),DetailBudgetCategory_Aleph,$I69),IF(Budget_period="Quarterly",SUMIFS(INDIRECT(AI$9),DetailBudgetWPs_Aleph,IF($J69 = "No Work Package", "", $J69),DetailBudgetCategory_Aleph,$I69),IF(Budget_period="Annually",SUMIFS(INDIRECT(AI$10),DetailBudgetWPs_Aleph,IF($J69 = "No Work Package", "", $J69),DetailBudgetCategory_Aleph,$I69),""))))) / AI$6 * AI$7, 0), 0)</f>
        <v>0</v>
      </c>
      <c r="AJ69" s="166">
        <f t="array" ref="AJ69">IFERROR(IF(ROW()-16&lt;NoRowsBudget, IF($J69="Profit Margin",SUM(AJ$16:AJ68)*ProfitMargin,IF($J69="VAT",SUM(AJ$16:AJ68)*VAT,IF(Budget_period="Monthly",SUMIFS(INDIRECT(AJ$8),DetailBudgetWPs_Aleph,IF($J69 = "No Work Package", "", $J69),DetailBudgetCategory_Aleph,$I69),IF(Budget_period="Quarterly",SUMIFS(INDIRECT(AJ$9),DetailBudgetWPs_Aleph,IF($J69 = "No Work Package", "", $J69),DetailBudgetCategory_Aleph,$I69),IF(Budget_period="Annually",SUMIFS(INDIRECT(AJ$10),DetailBudgetWPs_Aleph,IF($J69 = "No Work Package", "", $J69),DetailBudgetCategory_Aleph,$I69),""))))) / AJ$6 * AJ$7, 0), 0)</f>
        <v>0</v>
      </c>
      <c r="AK69" s="166">
        <f t="array" ref="AK69">IFERROR(IF(ROW()-16&lt;NoRowsBudget, IF($J69="Profit Margin",SUM(AK$16:AK68)*ProfitMargin,IF($J69="VAT",SUM(AK$16:AK68)*VAT,IF(Budget_period="Monthly",SUMIFS(INDIRECT(AK$8),DetailBudgetWPs_Aleph,IF($J69 = "No Work Package", "", $J69),DetailBudgetCategory_Aleph,$I69),IF(Budget_period="Quarterly",SUMIFS(INDIRECT(AK$9),DetailBudgetWPs_Aleph,IF($J69 = "No Work Package", "", $J69),DetailBudgetCategory_Aleph,$I69),IF(Budget_period="Annually",SUMIFS(INDIRECT(AK$10),DetailBudgetWPs_Aleph,IF($J69 = "No Work Package", "", $J69),DetailBudgetCategory_Aleph,$I69),""))))) / AK$6 * AK$7, 0), 0)</f>
        <v>0</v>
      </c>
      <c r="AL69" s="166">
        <f t="array" ref="AL69">IFERROR(IF(ROW()-16&lt;NoRowsBudget, IF($J69="Profit Margin",SUM(AL$16:AL68)*ProfitMargin,IF($J69="VAT",SUM(AL$16:AL68)*VAT,IF(Budget_period="Monthly",SUMIFS(INDIRECT(AL$8),DetailBudgetWPs_Aleph,IF($J69 = "No Work Package", "", $J69),DetailBudgetCategory_Aleph,$I69),IF(Budget_period="Quarterly",SUMIFS(INDIRECT(AL$9),DetailBudgetWPs_Aleph,IF($J69 = "No Work Package", "", $J69),DetailBudgetCategory_Aleph,$I69),IF(Budget_period="Annually",SUMIFS(INDIRECT(AL$10),DetailBudgetWPs_Aleph,IF($J69 = "No Work Package", "", $J69),DetailBudgetCategory_Aleph,$I69),""))))) / AL$6 * AL$7, 0), 0)</f>
        <v>0</v>
      </c>
      <c r="AM69" s="166">
        <f t="array" ref="AM69">IFERROR(IF(ROW()-16&lt;NoRowsBudget, IF($J69="Profit Margin",SUM(AM$16:AM68)*ProfitMargin,IF($J69="VAT",SUM(AM$16:AM68)*VAT,IF(Budget_period="Monthly",SUMIFS(INDIRECT(AM$8),DetailBudgetWPs_Aleph,IF($J69 = "No Work Package", "", $J69),DetailBudgetCategory_Aleph,$I69),IF(Budget_period="Quarterly",SUMIFS(INDIRECT(AM$9),DetailBudgetWPs_Aleph,IF($J69 = "No Work Package", "", $J69),DetailBudgetCategory_Aleph,$I69),IF(Budget_period="Annually",SUMIFS(INDIRECT(AM$10),DetailBudgetWPs_Aleph,IF($J69 = "No Work Package", "", $J69),DetailBudgetCategory_Aleph,$I69),""))))) / AM$6 * AM$7, 0), 0)</f>
        <v>0</v>
      </c>
      <c r="AN69" s="166">
        <f t="array" ref="AN69">IFERROR(IF(ROW()-16&lt;NoRowsBudget, IF($J69="Profit Margin",SUM(AN$16:AN68)*ProfitMargin,IF($J69="VAT",SUM(AN$16:AN68)*VAT,IF(Budget_period="Monthly",SUMIFS(INDIRECT(AN$8),DetailBudgetWPs_Aleph,IF($J69 = "No Work Package", "", $J69),DetailBudgetCategory_Aleph,$I69),IF(Budget_period="Quarterly",SUMIFS(INDIRECT(AN$9),DetailBudgetWPs_Aleph,IF($J69 = "No Work Package", "", $J69),DetailBudgetCategory_Aleph,$I69),IF(Budget_period="Annually",SUMIFS(INDIRECT(AN$10),DetailBudgetWPs_Aleph,IF($J69 = "No Work Package", "", $J69),DetailBudgetCategory_Aleph,$I69),""))))) / AN$6 * AN$7, 0), 0)</f>
        <v>0</v>
      </c>
      <c r="AO69" s="166">
        <f t="array" ref="AO69">IFERROR(IF(ROW()-16&lt;NoRowsBudget, IF($J69="Profit Margin",SUM(AO$16:AO68)*ProfitMargin,IF($J69="VAT",SUM(AO$16:AO68)*VAT,IF(Budget_period="Monthly",SUMIFS(INDIRECT(AO$8),DetailBudgetWPs_Aleph,IF($J69 = "No Work Package", "", $J69),DetailBudgetCategory_Aleph,$I69),IF(Budget_period="Quarterly",SUMIFS(INDIRECT(AO$9),DetailBudgetWPs_Aleph,IF($J69 = "No Work Package", "", $J69),DetailBudgetCategory_Aleph,$I69),IF(Budget_period="Annually",SUMIFS(INDIRECT(AO$10),DetailBudgetWPs_Aleph,IF($J69 = "No Work Package", "", $J69),DetailBudgetCategory_Aleph,$I69),""))))) / AO$6 * AO$7, 0), 0)</f>
        <v>0</v>
      </c>
      <c r="AP69" s="166">
        <f t="array" ref="AP69">IFERROR(IF(ROW()-16&lt;NoRowsBudget, IF($J69="Profit Margin",SUM(AP$16:AP68)*ProfitMargin,IF($J69="VAT",SUM(AP$16:AP68)*VAT,IF(Budget_period="Monthly",SUMIFS(INDIRECT(AP$8),DetailBudgetWPs_Aleph,IF($J69 = "No Work Package", "", $J69),DetailBudgetCategory_Aleph,$I69),IF(Budget_period="Quarterly",SUMIFS(INDIRECT(AP$9),DetailBudgetWPs_Aleph,IF($J69 = "No Work Package", "", $J69),DetailBudgetCategory_Aleph,$I69),IF(Budget_period="Annually",SUMIFS(INDIRECT(AP$10),DetailBudgetWPs_Aleph,IF($J69 = "No Work Package", "", $J69),DetailBudgetCategory_Aleph,$I69),""))))) / AP$6 * AP$7, 0), 0)</f>
        <v>0</v>
      </c>
      <c r="AQ69" s="166">
        <f t="array" ref="AQ69">IFERROR(IF(ROW()-16&lt;NoRowsBudget, IF($J69="Profit Margin",SUM(AQ$16:AQ68)*ProfitMargin,IF($J69="VAT",SUM(AQ$16:AQ68)*VAT,IF(Budget_period="Monthly",SUMIFS(INDIRECT(AQ$8),DetailBudgetWPs_Aleph,IF($J69 = "No Work Package", "", $J69),DetailBudgetCategory_Aleph,$I69),IF(Budget_period="Quarterly",SUMIFS(INDIRECT(AQ$9),DetailBudgetWPs_Aleph,IF($J69 = "No Work Package", "", $J69),DetailBudgetCategory_Aleph,$I69),IF(Budget_period="Annually",SUMIFS(INDIRECT(AQ$10),DetailBudgetWPs_Aleph,IF($J69 = "No Work Package", "", $J69),DetailBudgetCategory_Aleph,$I69),""))))) / AQ$6 * AQ$7, 0), 0)</f>
        <v>0</v>
      </c>
      <c r="AR69" s="166">
        <f t="array" ref="AR69">IFERROR(IF(ROW()-16&lt;NoRowsBudget, IF($J69="Profit Margin",SUM(AR$16:AR68)*ProfitMargin,IF($J69="VAT",SUM(AR$16:AR68)*VAT,IF(Budget_period="Monthly",SUMIFS(INDIRECT(AR$8),DetailBudgetWPs_Aleph,IF($J69 = "No Work Package", "", $J69),DetailBudgetCategory_Aleph,$I69),IF(Budget_period="Quarterly",SUMIFS(INDIRECT(AR$9),DetailBudgetWPs_Aleph,IF($J69 = "No Work Package", "", $J69),DetailBudgetCategory_Aleph,$I69),IF(Budget_period="Annually",SUMIFS(INDIRECT(AR$10),DetailBudgetWPs_Aleph,IF($J69 = "No Work Package", "", $J69),DetailBudgetCategory_Aleph,$I69),""))))) / AR$6 * AR$7, 0), 0)</f>
        <v>0</v>
      </c>
      <c r="AS69" s="166">
        <f t="array" ref="AS69">IFERROR(IF(ROW()-16&lt;NoRowsBudget, IF($J69="Profit Margin",SUM(AS$16:AS68)*ProfitMargin,IF($J69="VAT",SUM(AS$16:AS68)*VAT,IF(Budget_period="Monthly",SUMIFS(INDIRECT(AS$8),DetailBudgetWPs_Aleph,IF($J69 = "No Work Package", "", $J69),DetailBudgetCategory_Aleph,$I69),IF(Budget_period="Quarterly",SUMIFS(INDIRECT(AS$9),DetailBudgetWPs_Aleph,IF($J69 = "No Work Package", "", $J69),DetailBudgetCategory_Aleph,$I69),IF(Budget_period="Annually",SUMIFS(INDIRECT(AS$10),DetailBudgetWPs_Aleph,IF($J69 = "No Work Package", "", $J69),DetailBudgetCategory_Aleph,$I69),""))))) / AS$6 * AS$7, 0), 0)</f>
        <v>0</v>
      </c>
      <c r="AT69" s="166">
        <f t="array" ref="AT69">IFERROR(IF(ROW()-16&lt;NoRowsBudget, IF($J69="Profit Margin",SUM(AT$16:AT68)*ProfitMargin,IF($J69="VAT",SUM(AT$16:AT68)*VAT,IF(Budget_period="Monthly",SUMIFS(INDIRECT(AT$8),DetailBudgetWPs_Aleph,IF($J69 = "No Work Package", "", $J69),DetailBudgetCategory_Aleph,$I69),IF(Budget_period="Quarterly",SUMIFS(INDIRECT(AT$9),DetailBudgetWPs_Aleph,IF($J69 = "No Work Package", "", $J69),DetailBudgetCategory_Aleph,$I69),IF(Budget_period="Annually",SUMIFS(INDIRECT(AT$10),DetailBudgetWPs_Aleph,IF($J69 = "No Work Package", "", $J69),DetailBudgetCategory_Aleph,$I69),""))))) / AT$6 * AT$7, 0), 0)</f>
        <v>0</v>
      </c>
      <c r="AU69" s="166">
        <f t="array" ref="AU69">IFERROR(IF(ROW()-16&lt;NoRowsBudget, IF($J69="Profit Margin",SUM(AU$16:AU68)*ProfitMargin,IF($J69="VAT",SUM(AU$16:AU68)*VAT,IF(Budget_period="Monthly",SUMIFS(INDIRECT(AU$8),DetailBudgetWPs_Aleph,IF($J69 = "No Work Package", "", $J69),DetailBudgetCategory_Aleph,$I69),IF(Budget_period="Quarterly",SUMIFS(INDIRECT(AU$9),DetailBudgetWPs_Aleph,IF($J69 = "No Work Package", "", $J69),DetailBudgetCategory_Aleph,$I69),IF(Budget_period="Annually",SUMIFS(INDIRECT(AU$10),DetailBudgetWPs_Aleph,IF($J69 = "No Work Package", "", $J69),DetailBudgetCategory_Aleph,$I69),""))))) / AU$6 * AU$7, 0), 0)</f>
        <v>0</v>
      </c>
      <c r="AV69" s="166">
        <f t="array" ref="AV69">IFERROR(IF(ROW()-16&lt;NoRowsBudget, IF($J69="Profit Margin",SUM(AV$16:AV68)*ProfitMargin,IF($J69="VAT",SUM(AV$16:AV68)*VAT,IF(Budget_period="Monthly",SUMIFS(INDIRECT(AV$8),DetailBudgetWPs_Aleph,IF($J69 = "No Work Package", "", $J69),DetailBudgetCategory_Aleph,$I69),IF(Budget_period="Quarterly",SUMIFS(INDIRECT(AV$9),DetailBudgetWPs_Aleph,IF($J69 = "No Work Package", "", $J69),DetailBudgetCategory_Aleph,$I69),IF(Budget_period="Annually",SUMIFS(INDIRECT(AV$10),DetailBudgetWPs_Aleph,IF($J69 = "No Work Package", "", $J69),DetailBudgetCategory_Aleph,$I69),""))))) / AV$6 * AV$7, 0), 0)</f>
        <v>0</v>
      </c>
      <c r="AW69" s="166">
        <f t="array" ref="AW69">IFERROR(IF(ROW()-16&lt;NoRowsBudget, IF($J69="Profit Margin",SUM(AW$16:AW68)*ProfitMargin,IF($J69="VAT",SUM(AW$16:AW68)*VAT,IF(Budget_period="Monthly",SUMIFS(INDIRECT(AW$8),DetailBudgetWPs_Aleph,IF($J69 = "No Work Package", "", $J69),DetailBudgetCategory_Aleph,$I69),IF(Budget_period="Quarterly",SUMIFS(INDIRECT(AW$9),DetailBudgetWPs_Aleph,IF($J69 = "No Work Package", "", $J69),DetailBudgetCategory_Aleph,$I69),IF(Budget_period="Annually",SUMIFS(INDIRECT(AW$10),DetailBudgetWPs_Aleph,IF($J69 = "No Work Package", "", $J69),DetailBudgetCategory_Aleph,$I69),""))))) / AW$6 * AW$7, 0), 0)</f>
        <v>0</v>
      </c>
      <c r="AX69" s="166">
        <f t="array" ref="AX69">IFERROR(IF(ROW()-16&lt;NoRowsBudget, IF($J69="Profit Margin",SUM(AX$16:AX68)*ProfitMargin,IF($J69="VAT",SUM(AX$16:AX68)*VAT,IF(Budget_period="Monthly",SUMIFS(INDIRECT(AX$8),DetailBudgetWPs_Aleph,IF($J69 = "No Work Package", "", $J69),DetailBudgetCategory_Aleph,$I69),IF(Budget_period="Quarterly",SUMIFS(INDIRECT(AX$9),DetailBudgetWPs_Aleph,IF($J69 = "No Work Package", "", $J69),DetailBudgetCategory_Aleph,$I69),IF(Budget_period="Annually",SUMIFS(INDIRECT(AX$10),DetailBudgetWPs_Aleph,IF($J69 = "No Work Package", "", $J69),DetailBudgetCategory_Aleph,$I69),""))))) / AX$6 * AX$7, 0), 0)</f>
        <v>0</v>
      </c>
      <c r="AY69" s="166">
        <f t="array" ref="AY69">IFERROR(IF(ROW()-16&lt;NoRowsBudget, IF($J69="Profit Margin",SUM(AY$16:AY68)*ProfitMargin,IF($J69="VAT",SUM(AY$16:AY68)*VAT,IF(Budget_period="Monthly",SUMIFS(INDIRECT(AY$8),DetailBudgetWPs_Aleph,IF($J69 = "No Work Package", "", $J69),DetailBudgetCategory_Aleph,$I69),IF(Budget_period="Quarterly",SUMIFS(INDIRECT(AY$9),DetailBudgetWPs_Aleph,IF($J69 = "No Work Package", "", $J69),DetailBudgetCategory_Aleph,$I69),IF(Budget_period="Annually",SUMIFS(INDIRECT(AY$10),DetailBudgetWPs_Aleph,IF($J69 = "No Work Package", "", $J69),DetailBudgetCategory_Aleph,$I69),""))))) / AY$6 * AY$7, 0), 0)</f>
        <v>0</v>
      </c>
      <c r="AZ69" s="166">
        <f t="array" ref="AZ69">IFERROR(IF(ROW()-16&lt;NoRowsBudget, IF($J69="Profit Margin",SUM(AZ$16:AZ68)*ProfitMargin,IF($J69="VAT",SUM(AZ$16:AZ68)*VAT,IF(Budget_period="Monthly",SUMIFS(INDIRECT(AZ$8),DetailBudgetWPs_Aleph,IF($J69 = "No Work Package", "", $J69),DetailBudgetCategory_Aleph,$I69),IF(Budget_period="Quarterly",SUMIFS(INDIRECT(AZ$9),DetailBudgetWPs_Aleph,IF($J69 = "No Work Package", "", $J69),DetailBudgetCategory_Aleph,$I69),IF(Budget_period="Annually",SUMIFS(INDIRECT(AZ$10),DetailBudgetWPs_Aleph,IF($J69 = "No Work Package", "", $J69),DetailBudgetCategory_Aleph,$I69),""))))) / AZ$6 * AZ$7, 0), 0)</f>
        <v>0</v>
      </c>
      <c r="BA69" s="166">
        <f t="array" ref="BA69">IFERROR(IF(ROW()-16&lt;NoRowsBudget, IF($J69="Profit Margin",SUM(BA$16:BA68)*ProfitMargin,IF($J69="VAT",SUM(BA$16:BA68)*VAT,IF(Budget_period="Monthly",SUMIFS(INDIRECT(BA$8),DetailBudgetWPs_Aleph,IF($J69 = "No Work Package", "", $J69),DetailBudgetCategory_Aleph,$I69),IF(Budget_period="Quarterly",SUMIFS(INDIRECT(BA$9),DetailBudgetWPs_Aleph,IF($J69 = "No Work Package", "", $J69),DetailBudgetCategory_Aleph,$I69),IF(Budget_period="Annually",SUMIFS(INDIRECT(BA$10),DetailBudgetWPs_Aleph,IF($J69 = "No Work Package", "", $J69),DetailBudgetCategory_Aleph,$I69),""))))) / BA$6 * BA$7, 0), 0)</f>
        <v>0</v>
      </c>
      <c r="BB69" s="166">
        <f t="array" ref="BB69">IFERROR(IF(ROW()-16&lt;NoRowsBudget, IF($J69="Profit Margin",SUM(BB$16:BB68)*ProfitMargin,IF($J69="VAT",SUM(BB$16:BB68)*VAT,IF(Budget_period="Monthly",SUMIFS(INDIRECT(BB$8),DetailBudgetWPs_Aleph,IF($J69 = "No Work Package", "", $J69),DetailBudgetCategory_Aleph,$I69),IF(Budget_period="Quarterly",SUMIFS(INDIRECT(BB$9),DetailBudgetWPs_Aleph,IF($J69 = "No Work Package", "", $J69),DetailBudgetCategory_Aleph,$I69),IF(Budget_period="Annually",SUMIFS(INDIRECT(BB$10),DetailBudgetWPs_Aleph,IF($J69 = "No Work Package", "", $J69),DetailBudgetCategory_Aleph,$I69),""))))) / BB$6 * BB$7, 0), 0)</f>
        <v>0</v>
      </c>
      <c r="BC69" s="166">
        <f t="array" ref="BC69">IFERROR(IF(ROW()-16&lt;NoRowsBudget, IF($J69="Profit Margin",SUM(BC$16:BC68)*ProfitMargin,IF($J69="VAT",SUM(BC$16:BC68)*VAT,IF(Budget_period="Monthly",SUMIFS(INDIRECT(BC$8),DetailBudgetWPs_Aleph,IF($J69 = "No Work Package", "", $J69),DetailBudgetCategory_Aleph,$I69),IF(Budget_period="Quarterly",SUMIFS(INDIRECT(BC$9),DetailBudgetWPs_Aleph,IF($J69 = "No Work Package", "", $J69),DetailBudgetCategory_Aleph,$I69),IF(Budget_period="Annually",SUMIFS(INDIRECT(BC$10),DetailBudgetWPs_Aleph,IF($J69 = "No Work Package", "", $J69),DetailBudgetCategory_Aleph,$I69),""))))) / BC$6 * BC$7, 0), 0)</f>
        <v>0</v>
      </c>
      <c r="BD69" s="166">
        <f t="array" ref="BD69">IFERROR(IF(ROW()-16&lt;NoRowsBudget, IF($J69="Profit Margin",SUM(BD$16:BD68)*ProfitMargin,IF($J69="VAT",SUM(BD$16:BD68)*VAT,IF(Budget_period="Monthly",SUMIFS(INDIRECT(BD$8),DetailBudgetWPs_Aleph,IF($J69 = "No Work Package", "", $J69),DetailBudgetCategory_Aleph,$I69),IF(Budget_period="Quarterly",SUMIFS(INDIRECT(BD$9),DetailBudgetWPs_Aleph,IF($J69 = "No Work Package", "", $J69),DetailBudgetCategory_Aleph,$I69),IF(Budget_period="Annually",SUMIFS(INDIRECT(BD$10),DetailBudgetWPs_Aleph,IF($J69 = "No Work Package", "", $J69),DetailBudgetCategory_Aleph,$I69),""))))) / BD$6 * BD$7, 0), 0)</f>
        <v>0</v>
      </c>
      <c r="BE69" s="166">
        <f t="array" ref="BE69">IFERROR(IF(ROW()-16&lt;NoRowsBudget, IF($J69="Profit Margin",SUM(BE$16:BE68)*ProfitMargin,IF($J69="VAT",SUM(BE$16:BE68)*VAT,IF(Budget_period="Monthly",SUMIFS(INDIRECT(BE$8),DetailBudgetWPs_Aleph,IF($J69 = "No Work Package", "", $J69),DetailBudgetCategory_Aleph,$I69),IF(Budget_period="Quarterly",SUMIFS(INDIRECT(BE$9),DetailBudgetWPs_Aleph,IF($J69 = "No Work Package", "", $J69),DetailBudgetCategory_Aleph,$I69),IF(Budget_period="Annually",SUMIFS(INDIRECT(BE$10),DetailBudgetWPs_Aleph,IF($J69 = "No Work Package", "", $J69),DetailBudgetCategory_Aleph,$I69),""))))) / BE$6 * BE$7, 0), 0)</f>
        <v>0</v>
      </c>
      <c r="BF69" s="166">
        <f t="array" ref="BF69">IFERROR(IF(ROW()-16&lt;NoRowsBudget, IF($J69="Profit Margin",SUM(BF$16:BF68)*ProfitMargin,IF($J69="VAT",SUM(BF$16:BF68)*VAT,IF(Budget_period="Monthly",SUMIFS(INDIRECT(BF$8),DetailBudgetWPs_Aleph,IF($J69 = "No Work Package", "", $J69),DetailBudgetCategory_Aleph,$I69),IF(Budget_period="Quarterly",SUMIFS(INDIRECT(BF$9),DetailBudgetWPs_Aleph,IF($J69 = "No Work Package", "", $J69),DetailBudgetCategory_Aleph,$I69),IF(Budget_period="Annually",SUMIFS(INDIRECT(BF$10),DetailBudgetWPs_Aleph,IF($J69 = "No Work Package", "", $J69),DetailBudgetCategory_Aleph,$I69),""))))) / BF$6 * BF$7, 0), 0)</f>
        <v>0</v>
      </c>
      <c r="BG69" s="166">
        <f t="array" ref="BG69">IFERROR(IF(ROW()-16&lt;NoRowsBudget, IF($J69="Profit Margin",SUM(BG$16:BG68)*ProfitMargin,IF($J69="VAT",SUM(BG$16:BG68)*VAT,IF(Budget_period="Monthly",SUMIFS(INDIRECT(BG$8),DetailBudgetWPs_Aleph,IF($J69 = "No Work Package", "", $J69),DetailBudgetCategory_Aleph,$I69),IF(Budget_period="Quarterly",SUMIFS(INDIRECT(BG$9),DetailBudgetWPs_Aleph,IF($J69 = "No Work Package", "", $J69),DetailBudgetCategory_Aleph,$I69),IF(Budget_period="Annually",SUMIFS(INDIRECT(BG$10),DetailBudgetWPs_Aleph,IF($J69 = "No Work Package", "", $J69),DetailBudgetCategory_Aleph,$I69),""))))) / BG$6 * BG$7, 0), 0)</f>
        <v>0</v>
      </c>
      <c r="BH69" s="166">
        <f t="array" ref="BH69">IFERROR(IF(ROW()-16&lt;NoRowsBudget, IF($J69="Profit Margin",SUM(BH$16:BH68)*ProfitMargin,IF($J69="VAT",SUM(BH$16:BH68)*VAT,IF(Budget_period="Monthly",SUMIFS(INDIRECT(BH$8),DetailBudgetWPs_Aleph,IF($J69 = "No Work Package", "", $J69),DetailBudgetCategory_Aleph,$I69),IF(Budget_period="Quarterly",SUMIFS(INDIRECT(BH$9),DetailBudgetWPs_Aleph,IF($J69 = "No Work Package", "", $J69),DetailBudgetCategory_Aleph,$I69),IF(Budget_period="Annually",SUMIFS(INDIRECT(BH$10),DetailBudgetWPs_Aleph,IF($J69 = "No Work Package", "", $J69),DetailBudgetCategory_Aleph,$I69),""))))) / BH$6 * BH$7, 0), 0)</f>
        <v>0</v>
      </c>
      <c r="BI69" s="166">
        <f t="array" ref="BI69">IFERROR(IF(ROW()-16&lt;NoRowsBudget, IF($J69="Profit Margin",SUM(BI$16:BI68)*ProfitMargin,IF($J69="VAT",SUM(BI$16:BI68)*VAT,IF(Budget_period="Monthly",SUMIFS(INDIRECT(BI$8),DetailBudgetWPs_Aleph,IF($J69 = "No Work Package", "", $J69),DetailBudgetCategory_Aleph,$I69),IF(Budget_period="Quarterly",SUMIFS(INDIRECT(BI$9),DetailBudgetWPs_Aleph,IF($J69 = "No Work Package", "", $J69),DetailBudgetCategory_Aleph,$I69),IF(Budget_period="Annually",SUMIFS(INDIRECT(BI$10),DetailBudgetWPs_Aleph,IF($J69 = "No Work Package", "", $J69),DetailBudgetCategory_Aleph,$I69),""))))) / BI$6 * BI$7, 0), 0)</f>
        <v>0</v>
      </c>
      <c r="BJ69" s="166">
        <f t="array" ref="BJ69">IFERROR(IF(ROW()-16&lt;NoRowsBudget, IF($J69="Profit Margin",SUM(BJ$16:BJ68)*ProfitMargin,IF($J69="VAT",SUM(BJ$16:BJ68)*VAT,IF(Budget_period="Monthly",SUMIFS(INDIRECT(BJ$8),DetailBudgetWPs_Aleph,IF($J69 = "No Work Package", "", $J69),DetailBudgetCategory_Aleph,$I69),IF(Budget_period="Quarterly",SUMIFS(INDIRECT(BJ$9),DetailBudgetWPs_Aleph,IF($J69 = "No Work Package", "", $J69),DetailBudgetCategory_Aleph,$I69),IF(Budget_period="Annually",SUMIFS(INDIRECT(BJ$10),DetailBudgetWPs_Aleph,IF($J69 = "No Work Package", "", $J69),DetailBudgetCategory_Aleph,$I69),""))))) / BJ$6 * BJ$7, 0), 0)</f>
        <v>0</v>
      </c>
      <c r="BK69" s="166">
        <f t="array" ref="BK69">IFERROR(IF(ROW()-16&lt;NoRowsBudget, IF($J69="Profit Margin",SUM(BK$16:BK68)*ProfitMargin,IF($J69="VAT",SUM(BK$16:BK68)*VAT,IF(Budget_period="Monthly",SUMIFS(INDIRECT(BK$8),DetailBudgetWPs_Aleph,IF($J69 = "No Work Package", "", $J69),DetailBudgetCategory_Aleph,$I69),IF(Budget_period="Quarterly",SUMIFS(INDIRECT(BK$9),DetailBudgetWPs_Aleph,IF($J69 = "No Work Package", "", $J69),DetailBudgetCategory_Aleph,$I69),IF(Budget_period="Annually",SUMIFS(INDIRECT(BK$10),DetailBudgetWPs_Aleph,IF($J69 = "No Work Package", "", $J69),DetailBudgetCategory_Aleph,$I69),""))))) / BK$6 * BK$7, 0), 0)</f>
        <v>0</v>
      </c>
      <c r="BL69" s="166">
        <f t="array" ref="BL69">IFERROR(IF(ROW()-16&lt;NoRowsBudget, IF($J69="Profit Margin",SUM(BL$16:BL68)*ProfitMargin,IF($J69="VAT",SUM(BL$16:BL68)*VAT,IF(Budget_period="Monthly",SUMIFS(INDIRECT(BL$8),DetailBudgetWPs_Aleph,IF($J69 = "No Work Package", "", $J69),DetailBudgetCategory_Aleph,$I69),IF(Budget_period="Quarterly",SUMIFS(INDIRECT(BL$9),DetailBudgetWPs_Aleph,IF($J69 = "No Work Package", "", $J69),DetailBudgetCategory_Aleph,$I69),IF(Budget_period="Annually",SUMIFS(INDIRECT(BL$10),DetailBudgetWPs_Aleph,IF($J69 = "No Work Package", "", $J69),DetailBudgetCategory_Aleph,$I69),""))))) / BL$6 * BL$7, 0), 0)</f>
        <v>0</v>
      </c>
      <c r="BM69" s="166">
        <f t="array" ref="BM69">IFERROR(IF(ROW()-16&lt;NoRowsBudget, IF($J69="Profit Margin",SUM(BM$16:BM68)*ProfitMargin,IF($J69="VAT",SUM(BM$16:BM68)*VAT,IF(Budget_period="Monthly",SUMIFS(INDIRECT(BM$8),DetailBudgetWPs_Aleph,IF($J69 = "No Work Package", "", $J69),DetailBudgetCategory_Aleph,$I69),IF(Budget_period="Quarterly",SUMIFS(INDIRECT(BM$9),DetailBudgetWPs_Aleph,IF($J69 = "No Work Package", "", $J69),DetailBudgetCategory_Aleph,$I69),IF(Budget_period="Annually",SUMIFS(INDIRECT(BM$10),DetailBudgetWPs_Aleph,IF($J69 = "No Work Package", "", $J69),DetailBudgetCategory_Aleph,$I69),""))))) / BM$6 * BM$7, 0), 0)</f>
        <v>0</v>
      </c>
      <c r="BN69" s="166">
        <f t="array" ref="BN69">IFERROR(IF(ROW()-16&lt;NoRowsBudget, IF($J69="Profit Margin",SUM(BN$16:BN68)*ProfitMargin,IF($J69="VAT",SUM(BN$16:BN68)*VAT,IF(Budget_period="Monthly",SUMIFS(INDIRECT(BN$8),DetailBudgetWPs_Aleph,IF($J69 = "No Work Package", "", $J69),DetailBudgetCategory_Aleph,$I69),IF(Budget_period="Quarterly",SUMIFS(INDIRECT(BN$9),DetailBudgetWPs_Aleph,IF($J69 = "No Work Package", "", $J69),DetailBudgetCategory_Aleph,$I69),IF(Budget_period="Annually",SUMIFS(INDIRECT(BN$10),DetailBudgetWPs_Aleph,IF($J69 = "No Work Package", "", $J69),DetailBudgetCategory_Aleph,$I69),""))))) / BN$6 * BN$7, 0), 0)</f>
        <v>0</v>
      </c>
      <c r="BO69" s="166">
        <f t="array" ref="BO69">IFERROR(IF(ROW()-16&lt;NoRowsBudget, IF($J69="Profit Margin",SUM(BO$16:BO68)*ProfitMargin,IF($J69="VAT",SUM(BO$16:BO68)*VAT,IF(Budget_period="Monthly",SUMIFS(INDIRECT(BO$8),DetailBudgetWPs_Aleph,IF($J69 = "No Work Package", "", $J69),DetailBudgetCategory_Aleph,$I69),IF(Budget_period="Quarterly",SUMIFS(INDIRECT(BO$9),DetailBudgetWPs_Aleph,IF($J69 = "No Work Package", "", $J69),DetailBudgetCategory_Aleph,$I69),IF(Budget_period="Annually",SUMIFS(INDIRECT(BO$10),DetailBudgetWPs_Aleph,IF($J69 = "No Work Package", "", $J69),DetailBudgetCategory_Aleph,$I69),""))))) / BO$6 * BO$7, 0), 0)</f>
        <v>0</v>
      </c>
      <c r="BP69" s="166">
        <f t="array" ref="BP69">IFERROR(IF(ROW()-16&lt;NoRowsBudget, IF($J69="Profit Margin",SUM(BP$16:BP68)*ProfitMargin,IF($J69="VAT",SUM(BP$16:BP68)*VAT,IF(Budget_period="Monthly",SUMIFS(INDIRECT(BP$8),DetailBudgetWPs_Aleph,IF($J69 = "No Work Package", "", $J69),DetailBudgetCategory_Aleph,$I69),IF(Budget_period="Quarterly",SUMIFS(INDIRECT(BP$9),DetailBudgetWPs_Aleph,IF($J69 = "No Work Package", "", $J69),DetailBudgetCategory_Aleph,$I69),IF(Budget_period="Annually",SUMIFS(INDIRECT(BP$10),DetailBudgetWPs_Aleph,IF($J69 = "No Work Package", "", $J69),DetailBudgetCategory_Aleph,$I69),""))))) / BP$6 * BP$7, 0), 0)</f>
        <v>0</v>
      </c>
      <c r="BQ69" s="166">
        <f t="array" ref="BQ69">IFERROR(IF(ROW()-16&lt;NoRowsBudget, IF($J69="Profit Margin",SUM(BQ$16:BQ68)*ProfitMargin,IF($J69="VAT",SUM(BQ$16:BQ68)*VAT,IF(Budget_period="Monthly",SUMIFS(INDIRECT(BQ$8),DetailBudgetWPs_Aleph,IF($J69 = "No Work Package", "", $J69),DetailBudgetCategory_Aleph,$I69),IF(Budget_period="Quarterly",SUMIFS(INDIRECT(BQ$9),DetailBudgetWPs_Aleph,IF($J69 = "No Work Package", "", $J69),DetailBudgetCategory_Aleph,$I69),IF(Budget_period="Annually",SUMIFS(INDIRECT(BQ$10),DetailBudgetWPs_Aleph,IF($J69 = "No Work Package", "", $J69),DetailBudgetCategory_Aleph,$I69),""))))) / BQ$6 * BQ$7, 0), 0)</f>
        <v>0</v>
      </c>
      <c r="BR69" s="166">
        <f t="array" ref="BR69">IFERROR(IF(ROW()-16&lt;NoRowsBudget, IF($J69="Profit Margin",SUM(BR$16:BR68)*ProfitMargin,IF($J69="VAT",SUM(BR$16:BR68)*VAT,IF(Budget_period="Monthly",SUMIFS(INDIRECT(BR$8),DetailBudgetWPs_Aleph,IF($J69 = "No Work Package", "", $J69),DetailBudgetCategory_Aleph,$I69),IF(Budget_period="Quarterly",SUMIFS(INDIRECT(BR$9),DetailBudgetWPs_Aleph,IF($J69 = "No Work Package", "", $J69),DetailBudgetCategory_Aleph,$I69),IF(Budget_period="Annually",SUMIFS(INDIRECT(BR$10),DetailBudgetWPs_Aleph,IF($J69 = "No Work Package", "", $J69),DetailBudgetCategory_Aleph,$I69),""))))) / BR$6 * BR$7, 0), 0)</f>
        <v>0</v>
      </c>
      <c r="BS69" s="166">
        <f t="array" ref="BS69">IFERROR(IF(ROW()-16&lt;NoRowsBudget, IF($J69="Profit Margin",SUM(BS$16:BS68)*ProfitMargin,IF($J69="VAT",SUM(BS$16:BS68)*VAT,IF(Budget_period="Monthly",SUMIFS(INDIRECT(BS$8),DetailBudgetWPs_Aleph,IF($J69 = "No Work Package", "", $J69),DetailBudgetCategory_Aleph,$I69),IF(Budget_period="Quarterly",SUMIFS(INDIRECT(BS$9),DetailBudgetWPs_Aleph,IF($J69 = "No Work Package", "", $J69),DetailBudgetCategory_Aleph,$I69),IF(Budget_period="Annually",SUMIFS(INDIRECT(BS$10),DetailBudgetWPs_Aleph,IF($J69 = "No Work Package", "", $J69),DetailBudgetCategory_Aleph,$I69),""))))) / BS$6 * BS$7, 0), 0)</f>
        <v>0</v>
      </c>
    </row>
    <row r="70" ht="15.75" customHeight="1">
      <c r="A70" s="114"/>
      <c r="B70" s="15" t="str">
        <f>IF(ROW()-16&lt;NoRowsBudget,OrgName,"")</f>
        <v/>
      </c>
      <c r="C70" s="15" t="str">
        <f>IF(ROW()-16&lt;NoRowsBudget,ProjectName,"")</f>
        <v/>
      </c>
      <c r="D70" s="15" t="str">
        <f>IF(ROW()-16&lt;NoRowsBudget,ProjectRef,"")</f>
        <v/>
      </c>
      <c r="E70" s="15" t="str">
        <f>IF(ROW()-16&lt;NoRowsBudget,ApplicationID,"")</f>
        <v/>
      </c>
      <c r="F70" s="15" t="str">
        <f>IF(ROW()-16&lt;NoRowsBudget,Version,"")</f>
        <v/>
      </c>
      <c r="G70" s="164" t="str">
        <f>IF(ROW()-16&lt;NoRowsBudget,StartDate,"")</f>
        <v/>
      </c>
      <c r="H70" s="164" t="str">
        <f>IF(ROW()-16&lt;NoRowsBudget,EndDate,"")</f>
        <v/>
      </c>
      <c r="I70" s="15" t="str">
        <f t="array" ref="I70">IF(ROW()-16&lt;(NoRowsBudget-3),INDEX(CostCategories,CEILING((ROW()-15)/NoWPs,1)),IF(ROW()-16=NoRowsBudget-3,"Overheads",IF(ROW()-16=NoRowsBudget-2,"Profit Margin",IF(ROW()-16=NoRowsBudget-1,"VAT",""))))</f>
        <v/>
      </c>
      <c r="J70" s="15" t="str">
        <f t="array" ref="J70">IF(ROW()-16&lt;NoRowsBudget-3,INDEX(WPUnique,,MOD(ROW()-16,NoWPs)+1),IF(ROW()-16=NoRowsBudget-3,"Overheads",IF(ROW()-16=NoRowsBudget-2,"Profit Margin",IF(ROW()-16=NoRowsBudget-1,"VAT",""))))</f>
        <v/>
      </c>
      <c r="K70" s="172" t="str">
        <f>IFERROR(IF(OR($J70="Indirect Cost",$J70="VAT",$J70="Profit Margin"),"",VLOOKUP(J70,'1. Basic Info'!$B$40:$C$52,2,FALSE)),BudgetExport!J70)</f>
        <v/>
      </c>
      <c r="L70" s="166">
        <f t="array" ref="L70">IFERROR(IF(ROW()-16&lt;NoRowsBudget, IF($J70="Profit Margin",SUM(L$16:L69)*ProfitMargin,IF($J70="VAT",SUM(L$16:L69)*VAT,IF(Budget_period="Monthly",SUMIFS(INDIRECT(L$8),DetailBudgetWPs_Aleph,IF($J70 = "No Work Package", "", $J70),DetailBudgetCategory_Aleph,$I70),IF(Budget_period="Quarterly",SUMIFS(INDIRECT(L$9),DetailBudgetWPs_Aleph,IF($J70 = "No Work Package", "", $J70),DetailBudgetCategory_Aleph,$I70),IF(Budget_period="Annually",SUMIFS(INDIRECT(L$10),DetailBudgetWPs_Aleph,IF($J70 = "No Work Package", "", $J70),DetailBudgetCategory_Aleph,$I70),""))))) / L$6 * L$7, 0), 0)</f>
        <v>0</v>
      </c>
      <c r="M70" s="166">
        <f t="array" ref="M70">IFERROR(IF(ROW()-16&lt;NoRowsBudget, IF($J70="Profit Margin",SUM(M$16:M69)*ProfitMargin,IF($J70="VAT",SUM(M$16:M69)*VAT,IF(Budget_period="Monthly",SUMIFS(INDIRECT(M$8),DetailBudgetWPs_Aleph,IF($J70 = "No Work Package", "", $J70),DetailBudgetCategory_Aleph,$I70),IF(Budget_period="Quarterly",SUMIFS(INDIRECT(M$9),DetailBudgetWPs_Aleph,IF($J70 = "No Work Package", "", $J70),DetailBudgetCategory_Aleph,$I70),IF(Budget_period="Annually",SUMIFS(INDIRECT(M$10),DetailBudgetWPs_Aleph,IF($J70 = "No Work Package", "", $J70),DetailBudgetCategory_Aleph,$I70),""))))) / M$6 * M$7, 0), 0)</f>
        <v>0</v>
      </c>
      <c r="N70" s="166">
        <f t="array" ref="N70">IFERROR(IF(ROW()-16&lt;NoRowsBudget, IF($J70="Profit Margin",SUM(N$16:N69)*ProfitMargin,IF($J70="VAT",SUM(N$16:N69)*VAT,IF(Budget_period="Monthly",SUMIFS(INDIRECT(N$8),DetailBudgetWPs_Aleph,IF($J70 = "No Work Package", "", $J70),DetailBudgetCategory_Aleph,$I70),IF(Budget_period="Quarterly",SUMIFS(INDIRECT(N$9),DetailBudgetWPs_Aleph,IF($J70 = "No Work Package", "", $J70),DetailBudgetCategory_Aleph,$I70),IF(Budget_period="Annually",SUMIFS(INDIRECT(N$10),DetailBudgetWPs_Aleph,IF($J70 = "No Work Package", "", $J70),DetailBudgetCategory_Aleph,$I70),""))))) / N$6 * N$7, 0), 0)</f>
        <v>0</v>
      </c>
      <c r="O70" s="166">
        <f t="array" ref="O70">IFERROR(IF(ROW()-16&lt;NoRowsBudget, IF($J70="Profit Margin",SUM(O$16:O69)*ProfitMargin,IF($J70="VAT",SUM(O$16:O69)*VAT,IF(Budget_period="Monthly",SUMIFS(INDIRECT(O$8),DetailBudgetWPs_Aleph,IF($J70 = "No Work Package", "", $J70),DetailBudgetCategory_Aleph,$I70),IF(Budget_period="Quarterly",SUMIFS(INDIRECT(O$9),DetailBudgetWPs_Aleph,IF($J70 = "No Work Package", "", $J70),DetailBudgetCategory_Aleph,$I70),IF(Budget_period="Annually",SUMIFS(INDIRECT(O$10),DetailBudgetWPs_Aleph,IF($J70 = "No Work Package", "", $J70),DetailBudgetCategory_Aleph,$I70),""))))) / O$6 * O$7, 0), 0)</f>
        <v>0</v>
      </c>
      <c r="P70" s="166">
        <f t="array" ref="P70">IFERROR(IF(ROW()-16&lt;NoRowsBudget, IF($J70="Profit Margin",SUM(P$16:P69)*ProfitMargin,IF($J70="VAT",SUM(P$16:P69)*VAT,IF(Budget_period="Monthly",SUMIFS(INDIRECT(P$8),DetailBudgetWPs_Aleph,IF($J70 = "No Work Package", "", $J70),DetailBudgetCategory_Aleph,$I70),IF(Budget_period="Quarterly",SUMIFS(INDIRECT(P$9),DetailBudgetWPs_Aleph,IF($J70 = "No Work Package", "", $J70),DetailBudgetCategory_Aleph,$I70),IF(Budget_period="Annually",SUMIFS(INDIRECT(P$10),DetailBudgetWPs_Aleph,IF($J70 = "No Work Package", "", $J70),DetailBudgetCategory_Aleph,$I70),""))))) / P$6 * P$7, 0), 0)</f>
        <v>0</v>
      </c>
      <c r="Q70" s="166">
        <f t="array" ref="Q70">IFERROR(IF(ROW()-16&lt;NoRowsBudget, IF($J70="Profit Margin",SUM(Q$16:Q69)*ProfitMargin,IF($J70="VAT",SUM(Q$16:Q69)*VAT,IF(Budget_period="Monthly",SUMIFS(INDIRECT(Q$8),DetailBudgetWPs_Aleph,IF($J70 = "No Work Package", "", $J70),DetailBudgetCategory_Aleph,$I70),IF(Budget_period="Quarterly",SUMIFS(INDIRECT(Q$9),DetailBudgetWPs_Aleph,IF($J70 = "No Work Package", "", $J70),DetailBudgetCategory_Aleph,$I70),IF(Budget_period="Annually",SUMIFS(INDIRECT(Q$10),DetailBudgetWPs_Aleph,IF($J70 = "No Work Package", "", $J70),DetailBudgetCategory_Aleph,$I70),""))))) / Q$6 * Q$7, 0), 0)</f>
        <v>0</v>
      </c>
      <c r="R70" s="166">
        <f t="array" ref="R70">IFERROR(IF(ROW()-16&lt;NoRowsBudget, IF($J70="Profit Margin",SUM(R$16:R69)*ProfitMargin,IF($J70="VAT",SUM(R$16:R69)*VAT,IF(Budget_period="Monthly",SUMIFS(INDIRECT(R$8),DetailBudgetWPs_Aleph,IF($J70 = "No Work Package", "", $J70),DetailBudgetCategory_Aleph,$I70),IF(Budget_period="Quarterly",SUMIFS(INDIRECT(R$9),DetailBudgetWPs_Aleph,IF($J70 = "No Work Package", "", $J70),DetailBudgetCategory_Aleph,$I70),IF(Budget_period="Annually",SUMIFS(INDIRECT(R$10),DetailBudgetWPs_Aleph,IF($J70 = "No Work Package", "", $J70),DetailBudgetCategory_Aleph,$I70),""))))) / R$6 * R$7, 0), 0)</f>
        <v>0</v>
      </c>
      <c r="S70" s="166">
        <f t="array" ref="S70">IFERROR(IF(ROW()-16&lt;NoRowsBudget, IF($J70="Profit Margin",SUM(S$16:S69)*ProfitMargin,IF($J70="VAT",SUM(S$16:S69)*VAT,IF(Budget_period="Monthly",SUMIFS(INDIRECT(S$8),DetailBudgetWPs_Aleph,IF($J70 = "No Work Package", "", $J70),DetailBudgetCategory_Aleph,$I70),IF(Budget_period="Quarterly",SUMIFS(INDIRECT(S$9),DetailBudgetWPs_Aleph,IF($J70 = "No Work Package", "", $J70),DetailBudgetCategory_Aleph,$I70),IF(Budget_period="Annually",SUMIFS(INDIRECT(S$10),DetailBudgetWPs_Aleph,IF($J70 = "No Work Package", "", $J70),DetailBudgetCategory_Aleph,$I70),""))))) / S$6 * S$7, 0), 0)</f>
        <v>0</v>
      </c>
      <c r="T70" s="166">
        <f t="array" ref="T70">IFERROR(IF(ROW()-16&lt;NoRowsBudget, IF($J70="Profit Margin",SUM(T$16:T69)*ProfitMargin,IF($J70="VAT",SUM(T$16:T69)*VAT,IF(Budget_period="Monthly",SUMIFS(INDIRECT(T$8),DetailBudgetWPs_Aleph,IF($J70 = "No Work Package", "", $J70),DetailBudgetCategory_Aleph,$I70),IF(Budget_period="Quarterly",SUMIFS(INDIRECT(T$9),DetailBudgetWPs_Aleph,IF($J70 = "No Work Package", "", $J70),DetailBudgetCategory_Aleph,$I70),IF(Budget_period="Annually",SUMIFS(INDIRECT(T$10),DetailBudgetWPs_Aleph,IF($J70 = "No Work Package", "", $J70),DetailBudgetCategory_Aleph,$I70),""))))) / T$6 * T$7, 0), 0)</f>
        <v>0</v>
      </c>
      <c r="U70" s="166">
        <f t="array" ref="U70">IFERROR(IF(ROW()-16&lt;NoRowsBudget, IF($J70="Profit Margin",SUM(U$16:U69)*ProfitMargin,IF($J70="VAT",SUM(U$16:U69)*VAT,IF(Budget_period="Monthly",SUMIFS(INDIRECT(U$8),DetailBudgetWPs_Aleph,IF($J70 = "No Work Package", "", $J70),DetailBudgetCategory_Aleph,$I70),IF(Budget_period="Quarterly",SUMIFS(INDIRECT(U$9),DetailBudgetWPs_Aleph,IF($J70 = "No Work Package", "", $J70),DetailBudgetCategory_Aleph,$I70),IF(Budget_period="Annually",SUMIFS(INDIRECT(U$10),DetailBudgetWPs_Aleph,IF($J70 = "No Work Package", "", $J70),DetailBudgetCategory_Aleph,$I70),""))))) / U$6 * U$7, 0), 0)</f>
        <v>0</v>
      </c>
      <c r="V70" s="166">
        <f t="array" ref="V70">IFERROR(IF(ROW()-16&lt;NoRowsBudget, IF($J70="Profit Margin",SUM(V$16:V69)*ProfitMargin,IF($J70="VAT",SUM(V$16:V69)*VAT,IF(Budget_period="Monthly",SUMIFS(INDIRECT(V$8),DetailBudgetWPs_Aleph,IF($J70 = "No Work Package", "", $J70),DetailBudgetCategory_Aleph,$I70),IF(Budget_period="Quarterly",SUMIFS(INDIRECT(V$9),DetailBudgetWPs_Aleph,IF($J70 = "No Work Package", "", $J70),DetailBudgetCategory_Aleph,$I70),IF(Budget_period="Annually",SUMIFS(INDIRECT(V$10),DetailBudgetWPs_Aleph,IF($J70 = "No Work Package", "", $J70),DetailBudgetCategory_Aleph,$I70),""))))) / V$6 * V$7, 0), 0)</f>
        <v>0</v>
      </c>
      <c r="W70" s="166">
        <f t="array" ref="W70">IFERROR(IF(ROW()-16&lt;NoRowsBudget, IF($J70="Profit Margin",SUM(W$16:W69)*ProfitMargin,IF($J70="VAT",SUM(W$16:W69)*VAT,IF(Budget_period="Monthly",SUMIFS(INDIRECT(W$8),DetailBudgetWPs_Aleph,IF($J70 = "No Work Package", "", $J70),DetailBudgetCategory_Aleph,$I70),IF(Budget_period="Quarterly",SUMIFS(INDIRECT(W$9),DetailBudgetWPs_Aleph,IF($J70 = "No Work Package", "", $J70),DetailBudgetCategory_Aleph,$I70),IF(Budget_period="Annually",SUMIFS(INDIRECT(W$10),DetailBudgetWPs_Aleph,IF($J70 = "No Work Package", "", $J70),DetailBudgetCategory_Aleph,$I70),""))))) / W$6 * W$7, 0), 0)</f>
        <v>0</v>
      </c>
      <c r="X70" s="166">
        <f t="array" ref="X70">IFERROR(IF(ROW()-16&lt;NoRowsBudget, IF($J70="Profit Margin",SUM(X$16:X69)*ProfitMargin,IF($J70="VAT",SUM(X$16:X69)*VAT,IF(Budget_period="Monthly",SUMIFS(INDIRECT(X$8),DetailBudgetWPs_Aleph,IF($J70 = "No Work Package", "", $J70),DetailBudgetCategory_Aleph,$I70),IF(Budget_period="Quarterly",SUMIFS(INDIRECT(X$9),DetailBudgetWPs_Aleph,IF($J70 = "No Work Package", "", $J70),DetailBudgetCategory_Aleph,$I70),IF(Budget_period="Annually",SUMIFS(INDIRECT(X$10),DetailBudgetWPs_Aleph,IF($J70 = "No Work Package", "", $J70),DetailBudgetCategory_Aleph,$I70),""))))) / X$6 * X$7, 0), 0)</f>
        <v>0</v>
      </c>
      <c r="Y70" s="166">
        <f t="array" ref="Y70">IFERROR(IF(ROW()-16&lt;NoRowsBudget, IF($J70="Profit Margin",SUM(Y$16:Y69)*ProfitMargin,IF($J70="VAT",SUM(Y$16:Y69)*VAT,IF(Budget_period="Monthly",SUMIFS(INDIRECT(Y$8),DetailBudgetWPs_Aleph,IF($J70 = "No Work Package", "", $J70),DetailBudgetCategory_Aleph,$I70),IF(Budget_period="Quarterly",SUMIFS(INDIRECT(Y$9),DetailBudgetWPs_Aleph,IF($J70 = "No Work Package", "", $J70),DetailBudgetCategory_Aleph,$I70),IF(Budget_period="Annually",SUMIFS(INDIRECT(Y$10),DetailBudgetWPs_Aleph,IF($J70 = "No Work Package", "", $J70),DetailBudgetCategory_Aleph,$I70),""))))) / Y$6 * Y$7, 0), 0)</f>
        <v>0</v>
      </c>
      <c r="Z70" s="166">
        <f t="array" ref="Z70">IFERROR(IF(ROW()-16&lt;NoRowsBudget, IF($J70="Profit Margin",SUM(Z$16:Z69)*ProfitMargin,IF($J70="VAT",SUM(Z$16:Z69)*VAT,IF(Budget_period="Monthly",SUMIFS(INDIRECT(Z$8),DetailBudgetWPs_Aleph,IF($J70 = "No Work Package", "", $J70),DetailBudgetCategory_Aleph,$I70),IF(Budget_period="Quarterly",SUMIFS(INDIRECT(Z$9),DetailBudgetWPs_Aleph,IF($J70 = "No Work Package", "", $J70),DetailBudgetCategory_Aleph,$I70),IF(Budget_period="Annually",SUMIFS(INDIRECT(Z$10),DetailBudgetWPs_Aleph,IF($J70 = "No Work Package", "", $J70),DetailBudgetCategory_Aleph,$I70),""))))) / Z$6 * Z$7, 0), 0)</f>
        <v>0</v>
      </c>
      <c r="AA70" s="166">
        <f t="array" ref="AA70">IFERROR(IF(ROW()-16&lt;NoRowsBudget, IF($J70="Profit Margin",SUM(AA$16:AA69)*ProfitMargin,IF($J70="VAT",SUM(AA$16:AA69)*VAT,IF(Budget_period="Monthly",SUMIFS(INDIRECT(AA$8),DetailBudgetWPs_Aleph,IF($J70 = "No Work Package", "", $J70),DetailBudgetCategory_Aleph,$I70),IF(Budget_period="Quarterly",SUMIFS(INDIRECT(AA$9),DetailBudgetWPs_Aleph,IF($J70 = "No Work Package", "", $J70),DetailBudgetCategory_Aleph,$I70),IF(Budget_period="Annually",SUMIFS(INDIRECT(AA$10),DetailBudgetWPs_Aleph,IF($J70 = "No Work Package", "", $J70),DetailBudgetCategory_Aleph,$I70),""))))) / AA$6 * AA$7, 0), 0)</f>
        <v>0</v>
      </c>
      <c r="AB70" s="166">
        <f t="array" ref="AB70">IFERROR(IF(ROW()-16&lt;NoRowsBudget, IF($J70="Profit Margin",SUM(AB$16:AB69)*ProfitMargin,IF($J70="VAT",SUM(AB$16:AB69)*VAT,IF(Budget_period="Monthly",SUMIFS(INDIRECT(AB$8),DetailBudgetWPs_Aleph,IF($J70 = "No Work Package", "", $J70),DetailBudgetCategory_Aleph,$I70),IF(Budget_period="Quarterly",SUMIFS(INDIRECT(AB$9),DetailBudgetWPs_Aleph,IF($J70 = "No Work Package", "", $J70),DetailBudgetCategory_Aleph,$I70),IF(Budget_period="Annually",SUMIFS(INDIRECT(AB$10),DetailBudgetWPs_Aleph,IF($J70 = "No Work Package", "", $J70),DetailBudgetCategory_Aleph,$I70),""))))) / AB$6 * AB$7, 0), 0)</f>
        <v>0</v>
      </c>
      <c r="AC70" s="166">
        <f t="array" ref="AC70">IFERROR(IF(ROW()-16&lt;NoRowsBudget, IF($J70="Profit Margin",SUM(AC$16:AC69)*ProfitMargin,IF($J70="VAT",SUM(AC$16:AC69)*VAT,IF(Budget_period="Monthly",SUMIFS(INDIRECT(AC$8),DetailBudgetWPs_Aleph,IF($J70 = "No Work Package", "", $J70),DetailBudgetCategory_Aleph,$I70),IF(Budget_period="Quarterly",SUMIFS(INDIRECT(AC$9),DetailBudgetWPs_Aleph,IF($J70 = "No Work Package", "", $J70),DetailBudgetCategory_Aleph,$I70),IF(Budget_period="Annually",SUMIFS(INDIRECT(AC$10),DetailBudgetWPs_Aleph,IF($J70 = "No Work Package", "", $J70),DetailBudgetCategory_Aleph,$I70),""))))) / AC$6 * AC$7, 0), 0)</f>
        <v>0</v>
      </c>
      <c r="AD70" s="166">
        <f t="array" ref="AD70">IFERROR(IF(ROW()-16&lt;NoRowsBudget, IF($J70="Profit Margin",SUM(AD$16:AD69)*ProfitMargin,IF($J70="VAT",SUM(AD$16:AD69)*VAT,IF(Budget_period="Monthly",SUMIFS(INDIRECT(AD$8),DetailBudgetWPs_Aleph,IF($J70 = "No Work Package", "", $J70),DetailBudgetCategory_Aleph,$I70),IF(Budget_period="Quarterly",SUMIFS(INDIRECT(AD$9),DetailBudgetWPs_Aleph,IF($J70 = "No Work Package", "", $J70),DetailBudgetCategory_Aleph,$I70),IF(Budget_period="Annually",SUMIFS(INDIRECT(AD$10),DetailBudgetWPs_Aleph,IF($J70 = "No Work Package", "", $J70),DetailBudgetCategory_Aleph,$I70),""))))) / AD$6 * AD$7, 0), 0)</f>
        <v>0</v>
      </c>
      <c r="AE70" s="166">
        <f t="array" ref="AE70">IFERROR(IF(ROW()-16&lt;NoRowsBudget, IF($J70="Profit Margin",SUM(AE$16:AE69)*ProfitMargin,IF($J70="VAT",SUM(AE$16:AE69)*VAT,IF(Budget_period="Monthly",SUMIFS(INDIRECT(AE$8),DetailBudgetWPs_Aleph,IF($J70 = "No Work Package", "", $J70),DetailBudgetCategory_Aleph,$I70),IF(Budget_period="Quarterly",SUMIFS(INDIRECT(AE$9),DetailBudgetWPs_Aleph,IF($J70 = "No Work Package", "", $J70),DetailBudgetCategory_Aleph,$I70),IF(Budget_period="Annually",SUMIFS(INDIRECT(AE$10),DetailBudgetWPs_Aleph,IF($J70 = "No Work Package", "", $J70),DetailBudgetCategory_Aleph,$I70),""))))) / AE$6 * AE$7, 0), 0)</f>
        <v>0</v>
      </c>
      <c r="AF70" s="166">
        <f t="array" ref="AF70">IFERROR(IF(ROW()-16&lt;NoRowsBudget, IF($J70="Profit Margin",SUM(AF$16:AF69)*ProfitMargin,IF($J70="VAT",SUM(AF$16:AF69)*VAT,IF(Budget_period="Monthly",SUMIFS(INDIRECT(AF$8),DetailBudgetWPs_Aleph,IF($J70 = "No Work Package", "", $J70),DetailBudgetCategory_Aleph,$I70),IF(Budget_period="Quarterly",SUMIFS(INDIRECT(AF$9),DetailBudgetWPs_Aleph,IF($J70 = "No Work Package", "", $J70),DetailBudgetCategory_Aleph,$I70),IF(Budget_period="Annually",SUMIFS(INDIRECT(AF$10),DetailBudgetWPs_Aleph,IF($J70 = "No Work Package", "", $J70),DetailBudgetCategory_Aleph,$I70),""))))) / AF$6 * AF$7, 0), 0)</f>
        <v>0</v>
      </c>
      <c r="AG70" s="166">
        <f t="array" ref="AG70">IFERROR(IF(ROW()-16&lt;NoRowsBudget, IF($J70="Profit Margin",SUM(AG$16:AG69)*ProfitMargin,IF($J70="VAT",SUM(AG$16:AG69)*VAT,IF(Budget_period="Monthly",SUMIFS(INDIRECT(AG$8),DetailBudgetWPs_Aleph,IF($J70 = "No Work Package", "", $J70),DetailBudgetCategory_Aleph,$I70),IF(Budget_period="Quarterly",SUMIFS(INDIRECT(AG$9),DetailBudgetWPs_Aleph,IF($J70 = "No Work Package", "", $J70),DetailBudgetCategory_Aleph,$I70),IF(Budget_period="Annually",SUMIFS(INDIRECT(AG$10),DetailBudgetWPs_Aleph,IF($J70 = "No Work Package", "", $J70),DetailBudgetCategory_Aleph,$I70),""))))) / AG$6 * AG$7, 0), 0)</f>
        <v>0</v>
      </c>
      <c r="AH70" s="166">
        <f t="array" ref="AH70">IFERROR(IF(ROW()-16&lt;NoRowsBudget, IF($J70="Profit Margin",SUM(AH$16:AH69)*ProfitMargin,IF($J70="VAT",SUM(AH$16:AH69)*VAT,IF(Budget_period="Monthly",SUMIFS(INDIRECT(AH$8),DetailBudgetWPs_Aleph,IF($J70 = "No Work Package", "", $J70),DetailBudgetCategory_Aleph,$I70),IF(Budget_period="Quarterly",SUMIFS(INDIRECT(AH$9),DetailBudgetWPs_Aleph,IF($J70 = "No Work Package", "", $J70),DetailBudgetCategory_Aleph,$I70),IF(Budget_period="Annually",SUMIFS(INDIRECT(AH$10),DetailBudgetWPs_Aleph,IF($J70 = "No Work Package", "", $J70),DetailBudgetCategory_Aleph,$I70),""))))) / AH$6 * AH$7, 0), 0)</f>
        <v>0</v>
      </c>
      <c r="AI70" s="166">
        <f t="array" ref="AI70">IFERROR(IF(ROW()-16&lt;NoRowsBudget, IF($J70="Profit Margin",SUM(AI$16:AI69)*ProfitMargin,IF($J70="VAT",SUM(AI$16:AI69)*VAT,IF(Budget_period="Monthly",SUMIFS(INDIRECT(AI$8),DetailBudgetWPs_Aleph,IF($J70 = "No Work Package", "", $J70),DetailBudgetCategory_Aleph,$I70),IF(Budget_period="Quarterly",SUMIFS(INDIRECT(AI$9),DetailBudgetWPs_Aleph,IF($J70 = "No Work Package", "", $J70),DetailBudgetCategory_Aleph,$I70),IF(Budget_period="Annually",SUMIFS(INDIRECT(AI$10),DetailBudgetWPs_Aleph,IF($J70 = "No Work Package", "", $J70),DetailBudgetCategory_Aleph,$I70),""))))) / AI$6 * AI$7, 0), 0)</f>
        <v>0</v>
      </c>
      <c r="AJ70" s="166">
        <f t="array" ref="AJ70">IFERROR(IF(ROW()-16&lt;NoRowsBudget, IF($J70="Profit Margin",SUM(AJ$16:AJ69)*ProfitMargin,IF($J70="VAT",SUM(AJ$16:AJ69)*VAT,IF(Budget_period="Monthly",SUMIFS(INDIRECT(AJ$8),DetailBudgetWPs_Aleph,IF($J70 = "No Work Package", "", $J70),DetailBudgetCategory_Aleph,$I70),IF(Budget_period="Quarterly",SUMIFS(INDIRECT(AJ$9),DetailBudgetWPs_Aleph,IF($J70 = "No Work Package", "", $J70),DetailBudgetCategory_Aleph,$I70),IF(Budget_period="Annually",SUMIFS(INDIRECT(AJ$10),DetailBudgetWPs_Aleph,IF($J70 = "No Work Package", "", $J70),DetailBudgetCategory_Aleph,$I70),""))))) / AJ$6 * AJ$7, 0), 0)</f>
        <v>0</v>
      </c>
      <c r="AK70" s="166">
        <f t="array" ref="AK70">IFERROR(IF(ROW()-16&lt;NoRowsBudget, IF($J70="Profit Margin",SUM(AK$16:AK69)*ProfitMargin,IF($J70="VAT",SUM(AK$16:AK69)*VAT,IF(Budget_period="Monthly",SUMIFS(INDIRECT(AK$8),DetailBudgetWPs_Aleph,IF($J70 = "No Work Package", "", $J70),DetailBudgetCategory_Aleph,$I70),IF(Budget_period="Quarterly",SUMIFS(INDIRECT(AK$9),DetailBudgetWPs_Aleph,IF($J70 = "No Work Package", "", $J70),DetailBudgetCategory_Aleph,$I70),IF(Budget_period="Annually",SUMIFS(INDIRECT(AK$10),DetailBudgetWPs_Aleph,IF($J70 = "No Work Package", "", $J70),DetailBudgetCategory_Aleph,$I70),""))))) / AK$6 * AK$7, 0), 0)</f>
        <v>0</v>
      </c>
      <c r="AL70" s="166">
        <f t="array" ref="AL70">IFERROR(IF(ROW()-16&lt;NoRowsBudget, IF($J70="Profit Margin",SUM(AL$16:AL69)*ProfitMargin,IF($J70="VAT",SUM(AL$16:AL69)*VAT,IF(Budget_period="Monthly",SUMIFS(INDIRECT(AL$8),DetailBudgetWPs_Aleph,IF($J70 = "No Work Package", "", $J70),DetailBudgetCategory_Aleph,$I70),IF(Budget_period="Quarterly",SUMIFS(INDIRECT(AL$9),DetailBudgetWPs_Aleph,IF($J70 = "No Work Package", "", $J70),DetailBudgetCategory_Aleph,$I70),IF(Budget_period="Annually",SUMIFS(INDIRECT(AL$10),DetailBudgetWPs_Aleph,IF($J70 = "No Work Package", "", $J70),DetailBudgetCategory_Aleph,$I70),""))))) / AL$6 * AL$7, 0), 0)</f>
        <v>0</v>
      </c>
      <c r="AM70" s="166">
        <f t="array" ref="AM70">IFERROR(IF(ROW()-16&lt;NoRowsBudget, IF($J70="Profit Margin",SUM(AM$16:AM69)*ProfitMargin,IF($J70="VAT",SUM(AM$16:AM69)*VAT,IF(Budget_period="Monthly",SUMIFS(INDIRECT(AM$8),DetailBudgetWPs_Aleph,IF($J70 = "No Work Package", "", $J70),DetailBudgetCategory_Aleph,$I70),IF(Budget_period="Quarterly",SUMIFS(INDIRECT(AM$9),DetailBudgetWPs_Aleph,IF($J70 = "No Work Package", "", $J70),DetailBudgetCategory_Aleph,$I70),IF(Budget_period="Annually",SUMIFS(INDIRECT(AM$10),DetailBudgetWPs_Aleph,IF($J70 = "No Work Package", "", $J70),DetailBudgetCategory_Aleph,$I70),""))))) / AM$6 * AM$7, 0), 0)</f>
        <v>0</v>
      </c>
      <c r="AN70" s="166">
        <f t="array" ref="AN70">IFERROR(IF(ROW()-16&lt;NoRowsBudget, IF($J70="Profit Margin",SUM(AN$16:AN69)*ProfitMargin,IF($J70="VAT",SUM(AN$16:AN69)*VAT,IF(Budget_period="Monthly",SUMIFS(INDIRECT(AN$8),DetailBudgetWPs_Aleph,IF($J70 = "No Work Package", "", $J70),DetailBudgetCategory_Aleph,$I70),IF(Budget_period="Quarterly",SUMIFS(INDIRECT(AN$9),DetailBudgetWPs_Aleph,IF($J70 = "No Work Package", "", $J70),DetailBudgetCategory_Aleph,$I70),IF(Budget_period="Annually",SUMIFS(INDIRECT(AN$10),DetailBudgetWPs_Aleph,IF($J70 = "No Work Package", "", $J70),DetailBudgetCategory_Aleph,$I70),""))))) / AN$6 * AN$7, 0), 0)</f>
        <v>0</v>
      </c>
      <c r="AO70" s="166">
        <f t="array" ref="AO70">IFERROR(IF(ROW()-16&lt;NoRowsBudget, IF($J70="Profit Margin",SUM(AO$16:AO69)*ProfitMargin,IF($J70="VAT",SUM(AO$16:AO69)*VAT,IF(Budget_period="Monthly",SUMIFS(INDIRECT(AO$8),DetailBudgetWPs_Aleph,IF($J70 = "No Work Package", "", $J70),DetailBudgetCategory_Aleph,$I70),IF(Budget_period="Quarterly",SUMIFS(INDIRECT(AO$9),DetailBudgetWPs_Aleph,IF($J70 = "No Work Package", "", $J70),DetailBudgetCategory_Aleph,$I70),IF(Budget_period="Annually",SUMIFS(INDIRECT(AO$10),DetailBudgetWPs_Aleph,IF($J70 = "No Work Package", "", $J70),DetailBudgetCategory_Aleph,$I70),""))))) / AO$6 * AO$7, 0), 0)</f>
        <v>0</v>
      </c>
      <c r="AP70" s="166">
        <f t="array" ref="AP70">IFERROR(IF(ROW()-16&lt;NoRowsBudget, IF($J70="Profit Margin",SUM(AP$16:AP69)*ProfitMargin,IF($J70="VAT",SUM(AP$16:AP69)*VAT,IF(Budget_period="Monthly",SUMIFS(INDIRECT(AP$8),DetailBudgetWPs_Aleph,IF($J70 = "No Work Package", "", $J70),DetailBudgetCategory_Aleph,$I70),IF(Budget_period="Quarterly",SUMIFS(INDIRECT(AP$9),DetailBudgetWPs_Aleph,IF($J70 = "No Work Package", "", $J70),DetailBudgetCategory_Aleph,$I70),IF(Budget_period="Annually",SUMIFS(INDIRECT(AP$10),DetailBudgetWPs_Aleph,IF($J70 = "No Work Package", "", $J70),DetailBudgetCategory_Aleph,$I70),""))))) / AP$6 * AP$7, 0), 0)</f>
        <v>0</v>
      </c>
      <c r="AQ70" s="166">
        <f t="array" ref="AQ70">IFERROR(IF(ROW()-16&lt;NoRowsBudget, IF($J70="Profit Margin",SUM(AQ$16:AQ69)*ProfitMargin,IF($J70="VAT",SUM(AQ$16:AQ69)*VAT,IF(Budget_period="Monthly",SUMIFS(INDIRECT(AQ$8),DetailBudgetWPs_Aleph,IF($J70 = "No Work Package", "", $J70),DetailBudgetCategory_Aleph,$I70),IF(Budget_period="Quarterly",SUMIFS(INDIRECT(AQ$9),DetailBudgetWPs_Aleph,IF($J70 = "No Work Package", "", $J70),DetailBudgetCategory_Aleph,$I70),IF(Budget_period="Annually",SUMIFS(INDIRECT(AQ$10),DetailBudgetWPs_Aleph,IF($J70 = "No Work Package", "", $J70),DetailBudgetCategory_Aleph,$I70),""))))) / AQ$6 * AQ$7, 0), 0)</f>
        <v>0</v>
      </c>
      <c r="AR70" s="166">
        <f t="array" ref="AR70">IFERROR(IF(ROW()-16&lt;NoRowsBudget, IF($J70="Profit Margin",SUM(AR$16:AR69)*ProfitMargin,IF($J70="VAT",SUM(AR$16:AR69)*VAT,IF(Budget_period="Monthly",SUMIFS(INDIRECT(AR$8),DetailBudgetWPs_Aleph,IF($J70 = "No Work Package", "", $J70),DetailBudgetCategory_Aleph,$I70),IF(Budget_period="Quarterly",SUMIFS(INDIRECT(AR$9),DetailBudgetWPs_Aleph,IF($J70 = "No Work Package", "", $J70),DetailBudgetCategory_Aleph,$I70),IF(Budget_period="Annually",SUMIFS(INDIRECT(AR$10),DetailBudgetWPs_Aleph,IF($J70 = "No Work Package", "", $J70),DetailBudgetCategory_Aleph,$I70),""))))) / AR$6 * AR$7, 0), 0)</f>
        <v>0</v>
      </c>
      <c r="AS70" s="166">
        <f t="array" ref="AS70">IFERROR(IF(ROW()-16&lt;NoRowsBudget, IF($J70="Profit Margin",SUM(AS$16:AS69)*ProfitMargin,IF($J70="VAT",SUM(AS$16:AS69)*VAT,IF(Budget_period="Monthly",SUMIFS(INDIRECT(AS$8),DetailBudgetWPs_Aleph,IF($J70 = "No Work Package", "", $J70),DetailBudgetCategory_Aleph,$I70),IF(Budget_period="Quarterly",SUMIFS(INDIRECT(AS$9),DetailBudgetWPs_Aleph,IF($J70 = "No Work Package", "", $J70),DetailBudgetCategory_Aleph,$I70),IF(Budget_period="Annually",SUMIFS(INDIRECT(AS$10),DetailBudgetWPs_Aleph,IF($J70 = "No Work Package", "", $J70),DetailBudgetCategory_Aleph,$I70),""))))) / AS$6 * AS$7, 0), 0)</f>
        <v>0</v>
      </c>
      <c r="AT70" s="166">
        <f t="array" ref="AT70">IFERROR(IF(ROW()-16&lt;NoRowsBudget, IF($J70="Profit Margin",SUM(AT$16:AT69)*ProfitMargin,IF($J70="VAT",SUM(AT$16:AT69)*VAT,IF(Budget_period="Monthly",SUMIFS(INDIRECT(AT$8),DetailBudgetWPs_Aleph,IF($J70 = "No Work Package", "", $J70),DetailBudgetCategory_Aleph,$I70),IF(Budget_period="Quarterly",SUMIFS(INDIRECT(AT$9),DetailBudgetWPs_Aleph,IF($J70 = "No Work Package", "", $J70),DetailBudgetCategory_Aleph,$I70),IF(Budget_period="Annually",SUMIFS(INDIRECT(AT$10),DetailBudgetWPs_Aleph,IF($J70 = "No Work Package", "", $J70),DetailBudgetCategory_Aleph,$I70),""))))) / AT$6 * AT$7, 0), 0)</f>
        <v>0</v>
      </c>
      <c r="AU70" s="166">
        <f t="array" ref="AU70">IFERROR(IF(ROW()-16&lt;NoRowsBudget, IF($J70="Profit Margin",SUM(AU$16:AU69)*ProfitMargin,IF($J70="VAT",SUM(AU$16:AU69)*VAT,IF(Budget_period="Monthly",SUMIFS(INDIRECT(AU$8),DetailBudgetWPs_Aleph,IF($J70 = "No Work Package", "", $J70),DetailBudgetCategory_Aleph,$I70),IF(Budget_period="Quarterly",SUMIFS(INDIRECT(AU$9),DetailBudgetWPs_Aleph,IF($J70 = "No Work Package", "", $J70),DetailBudgetCategory_Aleph,$I70),IF(Budget_period="Annually",SUMIFS(INDIRECT(AU$10),DetailBudgetWPs_Aleph,IF($J70 = "No Work Package", "", $J70),DetailBudgetCategory_Aleph,$I70),""))))) / AU$6 * AU$7, 0), 0)</f>
        <v>0</v>
      </c>
      <c r="AV70" s="166">
        <f t="array" ref="AV70">IFERROR(IF(ROW()-16&lt;NoRowsBudget, IF($J70="Profit Margin",SUM(AV$16:AV69)*ProfitMargin,IF($J70="VAT",SUM(AV$16:AV69)*VAT,IF(Budget_period="Monthly",SUMIFS(INDIRECT(AV$8),DetailBudgetWPs_Aleph,IF($J70 = "No Work Package", "", $J70),DetailBudgetCategory_Aleph,$I70),IF(Budget_period="Quarterly",SUMIFS(INDIRECT(AV$9),DetailBudgetWPs_Aleph,IF($J70 = "No Work Package", "", $J70),DetailBudgetCategory_Aleph,$I70),IF(Budget_period="Annually",SUMIFS(INDIRECT(AV$10),DetailBudgetWPs_Aleph,IF($J70 = "No Work Package", "", $J70),DetailBudgetCategory_Aleph,$I70),""))))) / AV$6 * AV$7, 0), 0)</f>
        <v>0</v>
      </c>
      <c r="AW70" s="166">
        <f t="array" ref="AW70">IFERROR(IF(ROW()-16&lt;NoRowsBudget, IF($J70="Profit Margin",SUM(AW$16:AW69)*ProfitMargin,IF($J70="VAT",SUM(AW$16:AW69)*VAT,IF(Budget_period="Monthly",SUMIFS(INDIRECT(AW$8),DetailBudgetWPs_Aleph,IF($J70 = "No Work Package", "", $J70),DetailBudgetCategory_Aleph,$I70),IF(Budget_period="Quarterly",SUMIFS(INDIRECT(AW$9),DetailBudgetWPs_Aleph,IF($J70 = "No Work Package", "", $J70),DetailBudgetCategory_Aleph,$I70),IF(Budget_period="Annually",SUMIFS(INDIRECT(AW$10),DetailBudgetWPs_Aleph,IF($J70 = "No Work Package", "", $J70),DetailBudgetCategory_Aleph,$I70),""))))) / AW$6 * AW$7, 0), 0)</f>
        <v>0</v>
      </c>
      <c r="AX70" s="166">
        <f t="array" ref="AX70">IFERROR(IF(ROW()-16&lt;NoRowsBudget, IF($J70="Profit Margin",SUM(AX$16:AX69)*ProfitMargin,IF($J70="VAT",SUM(AX$16:AX69)*VAT,IF(Budget_period="Monthly",SUMIFS(INDIRECT(AX$8),DetailBudgetWPs_Aleph,IF($J70 = "No Work Package", "", $J70),DetailBudgetCategory_Aleph,$I70),IF(Budget_period="Quarterly",SUMIFS(INDIRECT(AX$9),DetailBudgetWPs_Aleph,IF($J70 = "No Work Package", "", $J70),DetailBudgetCategory_Aleph,$I70),IF(Budget_period="Annually",SUMIFS(INDIRECT(AX$10),DetailBudgetWPs_Aleph,IF($J70 = "No Work Package", "", $J70),DetailBudgetCategory_Aleph,$I70),""))))) / AX$6 * AX$7, 0), 0)</f>
        <v>0</v>
      </c>
      <c r="AY70" s="166">
        <f t="array" ref="AY70">IFERROR(IF(ROW()-16&lt;NoRowsBudget, IF($J70="Profit Margin",SUM(AY$16:AY69)*ProfitMargin,IF($J70="VAT",SUM(AY$16:AY69)*VAT,IF(Budget_period="Monthly",SUMIFS(INDIRECT(AY$8),DetailBudgetWPs_Aleph,IF($J70 = "No Work Package", "", $J70),DetailBudgetCategory_Aleph,$I70),IF(Budget_period="Quarterly",SUMIFS(INDIRECT(AY$9),DetailBudgetWPs_Aleph,IF($J70 = "No Work Package", "", $J70),DetailBudgetCategory_Aleph,$I70),IF(Budget_period="Annually",SUMIFS(INDIRECT(AY$10),DetailBudgetWPs_Aleph,IF($J70 = "No Work Package", "", $J70),DetailBudgetCategory_Aleph,$I70),""))))) / AY$6 * AY$7, 0), 0)</f>
        <v>0</v>
      </c>
      <c r="AZ70" s="166">
        <f t="array" ref="AZ70">IFERROR(IF(ROW()-16&lt;NoRowsBudget, IF($J70="Profit Margin",SUM(AZ$16:AZ69)*ProfitMargin,IF($J70="VAT",SUM(AZ$16:AZ69)*VAT,IF(Budget_period="Monthly",SUMIFS(INDIRECT(AZ$8),DetailBudgetWPs_Aleph,IF($J70 = "No Work Package", "", $J70),DetailBudgetCategory_Aleph,$I70),IF(Budget_period="Quarterly",SUMIFS(INDIRECT(AZ$9),DetailBudgetWPs_Aleph,IF($J70 = "No Work Package", "", $J70),DetailBudgetCategory_Aleph,$I70),IF(Budget_period="Annually",SUMIFS(INDIRECT(AZ$10),DetailBudgetWPs_Aleph,IF($J70 = "No Work Package", "", $J70),DetailBudgetCategory_Aleph,$I70),""))))) / AZ$6 * AZ$7, 0), 0)</f>
        <v>0</v>
      </c>
      <c r="BA70" s="166">
        <f t="array" ref="BA70">IFERROR(IF(ROW()-16&lt;NoRowsBudget, IF($J70="Profit Margin",SUM(BA$16:BA69)*ProfitMargin,IF($J70="VAT",SUM(BA$16:BA69)*VAT,IF(Budget_period="Monthly",SUMIFS(INDIRECT(BA$8),DetailBudgetWPs_Aleph,IF($J70 = "No Work Package", "", $J70),DetailBudgetCategory_Aleph,$I70),IF(Budget_period="Quarterly",SUMIFS(INDIRECT(BA$9),DetailBudgetWPs_Aleph,IF($J70 = "No Work Package", "", $J70),DetailBudgetCategory_Aleph,$I70),IF(Budget_period="Annually",SUMIFS(INDIRECT(BA$10),DetailBudgetWPs_Aleph,IF($J70 = "No Work Package", "", $J70),DetailBudgetCategory_Aleph,$I70),""))))) / BA$6 * BA$7, 0), 0)</f>
        <v>0</v>
      </c>
      <c r="BB70" s="166">
        <f t="array" ref="BB70">IFERROR(IF(ROW()-16&lt;NoRowsBudget, IF($J70="Profit Margin",SUM(BB$16:BB69)*ProfitMargin,IF($J70="VAT",SUM(BB$16:BB69)*VAT,IF(Budget_period="Monthly",SUMIFS(INDIRECT(BB$8),DetailBudgetWPs_Aleph,IF($J70 = "No Work Package", "", $J70),DetailBudgetCategory_Aleph,$I70),IF(Budget_period="Quarterly",SUMIFS(INDIRECT(BB$9),DetailBudgetWPs_Aleph,IF($J70 = "No Work Package", "", $J70),DetailBudgetCategory_Aleph,$I70),IF(Budget_period="Annually",SUMIFS(INDIRECT(BB$10),DetailBudgetWPs_Aleph,IF($J70 = "No Work Package", "", $J70),DetailBudgetCategory_Aleph,$I70),""))))) / BB$6 * BB$7, 0), 0)</f>
        <v>0</v>
      </c>
      <c r="BC70" s="166">
        <f t="array" ref="BC70">IFERROR(IF(ROW()-16&lt;NoRowsBudget, IF($J70="Profit Margin",SUM(BC$16:BC69)*ProfitMargin,IF($J70="VAT",SUM(BC$16:BC69)*VAT,IF(Budget_period="Monthly",SUMIFS(INDIRECT(BC$8),DetailBudgetWPs_Aleph,IF($J70 = "No Work Package", "", $J70),DetailBudgetCategory_Aleph,$I70),IF(Budget_period="Quarterly",SUMIFS(INDIRECT(BC$9),DetailBudgetWPs_Aleph,IF($J70 = "No Work Package", "", $J70),DetailBudgetCategory_Aleph,$I70),IF(Budget_period="Annually",SUMIFS(INDIRECT(BC$10),DetailBudgetWPs_Aleph,IF($J70 = "No Work Package", "", $J70),DetailBudgetCategory_Aleph,$I70),""))))) / BC$6 * BC$7, 0), 0)</f>
        <v>0</v>
      </c>
      <c r="BD70" s="166">
        <f t="array" ref="BD70">IFERROR(IF(ROW()-16&lt;NoRowsBudget, IF($J70="Profit Margin",SUM(BD$16:BD69)*ProfitMargin,IF($J70="VAT",SUM(BD$16:BD69)*VAT,IF(Budget_period="Monthly",SUMIFS(INDIRECT(BD$8),DetailBudgetWPs_Aleph,IF($J70 = "No Work Package", "", $J70),DetailBudgetCategory_Aleph,$I70),IF(Budget_period="Quarterly",SUMIFS(INDIRECT(BD$9),DetailBudgetWPs_Aleph,IF($J70 = "No Work Package", "", $J70),DetailBudgetCategory_Aleph,$I70),IF(Budget_period="Annually",SUMIFS(INDIRECT(BD$10),DetailBudgetWPs_Aleph,IF($J70 = "No Work Package", "", $J70),DetailBudgetCategory_Aleph,$I70),""))))) / BD$6 * BD$7, 0), 0)</f>
        <v>0</v>
      </c>
      <c r="BE70" s="166">
        <f t="array" ref="BE70">IFERROR(IF(ROW()-16&lt;NoRowsBudget, IF($J70="Profit Margin",SUM(BE$16:BE69)*ProfitMargin,IF($J70="VAT",SUM(BE$16:BE69)*VAT,IF(Budget_period="Monthly",SUMIFS(INDIRECT(BE$8),DetailBudgetWPs_Aleph,IF($J70 = "No Work Package", "", $J70),DetailBudgetCategory_Aleph,$I70),IF(Budget_period="Quarterly",SUMIFS(INDIRECT(BE$9),DetailBudgetWPs_Aleph,IF($J70 = "No Work Package", "", $J70),DetailBudgetCategory_Aleph,$I70),IF(Budget_period="Annually",SUMIFS(INDIRECT(BE$10),DetailBudgetWPs_Aleph,IF($J70 = "No Work Package", "", $J70),DetailBudgetCategory_Aleph,$I70),""))))) / BE$6 * BE$7, 0), 0)</f>
        <v>0</v>
      </c>
      <c r="BF70" s="166">
        <f t="array" ref="BF70">IFERROR(IF(ROW()-16&lt;NoRowsBudget, IF($J70="Profit Margin",SUM(BF$16:BF69)*ProfitMargin,IF($J70="VAT",SUM(BF$16:BF69)*VAT,IF(Budget_period="Monthly",SUMIFS(INDIRECT(BF$8),DetailBudgetWPs_Aleph,IF($J70 = "No Work Package", "", $J70),DetailBudgetCategory_Aleph,$I70),IF(Budget_period="Quarterly",SUMIFS(INDIRECT(BF$9),DetailBudgetWPs_Aleph,IF($J70 = "No Work Package", "", $J70),DetailBudgetCategory_Aleph,$I70),IF(Budget_period="Annually",SUMIFS(INDIRECT(BF$10),DetailBudgetWPs_Aleph,IF($J70 = "No Work Package", "", $J70),DetailBudgetCategory_Aleph,$I70),""))))) / BF$6 * BF$7, 0), 0)</f>
        <v>0</v>
      </c>
      <c r="BG70" s="166">
        <f t="array" ref="BG70">IFERROR(IF(ROW()-16&lt;NoRowsBudget, IF($J70="Profit Margin",SUM(BG$16:BG69)*ProfitMargin,IF($J70="VAT",SUM(BG$16:BG69)*VAT,IF(Budget_period="Monthly",SUMIFS(INDIRECT(BG$8),DetailBudgetWPs_Aleph,IF($J70 = "No Work Package", "", $J70),DetailBudgetCategory_Aleph,$I70),IF(Budget_period="Quarterly",SUMIFS(INDIRECT(BG$9),DetailBudgetWPs_Aleph,IF($J70 = "No Work Package", "", $J70),DetailBudgetCategory_Aleph,$I70),IF(Budget_period="Annually",SUMIFS(INDIRECT(BG$10),DetailBudgetWPs_Aleph,IF($J70 = "No Work Package", "", $J70),DetailBudgetCategory_Aleph,$I70),""))))) / BG$6 * BG$7, 0), 0)</f>
        <v>0</v>
      </c>
      <c r="BH70" s="166">
        <f t="array" ref="BH70">IFERROR(IF(ROW()-16&lt;NoRowsBudget, IF($J70="Profit Margin",SUM(BH$16:BH69)*ProfitMargin,IF($J70="VAT",SUM(BH$16:BH69)*VAT,IF(Budget_period="Monthly",SUMIFS(INDIRECT(BH$8),DetailBudgetWPs_Aleph,IF($J70 = "No Work Package", "", $J70),DetailBudgetCategory_Aleph,$I70),IF(Budget_period="Quarterly",SUMIFS(INDIRECT(BH$9),DetailBudgetWPs_Aleph,IF($J70 = "No Work Package", "", $J70),DetailBudgetCategory_Aleph,$I70),IF(Budget_period="Annually",SUMIFS(INDIRECT(BH$10),DetailBudgetWPs_Aleph,IF($J70 = "No Work Package", "", $J70),DetailBudgetCategory_Aleph,$I70),""))))) / BH$6 * BH$7, 0), 0)</f>
        <v>0</v>
      </c>
      <c r="BI70" s="166">
        <f t="array" ref="BI70">IFERROR(IF(ROW()-16&lt;NoRowsBudget, IF($J70="Profit Margin",SUM(BI$16:BI69)*ProfitMargin,IF($J70="VAT",SUM(BI$16:BI69)*VAT,IF(Budget_period="Monthly",SUMIFS(INDIRECT(BI$8),DetailBudgetWPs_Aleph,IF($J70 = "No Work Package", "", $J70),DetailBudgetCategory_Aleph,$I70),IF(Budget_period="Quarterly",SUMIFS(INDIRECT(BI$9),DetailBudgetWPs_Aleph,IF($J70 = "No Work Package", "", $J70),DetailBudgetCategory_Aleph,$I70),IF(Budget_period="Annually",SUMIFS(INDIRECT(BI$10),DetailBudgetWPs_Aleph,IF($J70 = "No Work Package", "", $J70),DetailBudgetCategory_Aleph,$I70),""))))) / BI$6 * BI$7, 0), 0)</f>
        <v>0</v>
      </c>
      <c r="BJ70" s="166">
        <f t="array" ref="BJ70">IFERROR(IF(ROW()-16&lt;NoRowsBudget, IF($J70="Profit Margin",SUM(BJ$16:BJ69)*ProfitMargin,IF($J70="VAT",SUM(BJ$16:BJ69)*VAT,IF(Budget_period="Monthly",SUMIFS(INDIRECT(BJ$8),DetailBudgetWPs_Aleph,IF($J70 = "No Work Package", "", $J70),DetailBudgetCategory_Aleph,$I70),IF(Budget_period="Quarterly",SUMIFS(INDIRECT(BJ$9),DetailBudgetWPs_Aleph,IF($J70 = "No Work Package", "", $J70),DetailBudgetCategory_Aleph,$I70),IF(Budget_period="Annually",SUMIFS(INDIRECT(BJ$10),DetailBudgetWPs_Aleph,IF($J70 = "No Work Package", "", $J70),DetailBudgetCategory_Aleph,$I70),""))))) / BJ$6 * BJ$7, 0), 0)</f>
        <v>0</v>
      </c>
      <c r="BK70" s="166">
        <f t="array" ref="BK70">IFERROR(IF(ROW()-16&lt;NoRowsBudget, IF($J70="Profit Margin",SUM(BK$16:BK69)*ProfitMargin,IF($J70="VAT",SUM(BK$16:BK69)*VAT,IF(Budget_period="Monthly",SUMIFS(INDIRECT(BK$8),DetailBudgetWPs_Aleph,IF($J70 = "No Work Package", "", $J70),DetailBudgetCategory_Aleph,$I70),IF(Budget_period="Quarterly",SUMIFS(INDIRECT(BK$9),DetailBudgetWPs_Aleph,IF($J70 = "No Work Package", "", $J70),DetailBudgetCategory_Aleph,$I70),IF(Budget_period="Annually",SUMIFS(INDIRECT(BK$10),DetailBudgetWPs_Aleph,IF($J70 = "No Work Package", "", $J70),DetailBudgetCategory_Aleph,$I70),""))))) / BK$6 * BK$7, 0), 0)</f>
        <v>0</v>
      </c>
      <c r="BL70" s="166">
        <f t="array" ref="BL70">IFERROR(IF(ROW()-16&lt;NoRowsBudget, IF($J70="Profit Margin",SUM(BL$16:BL69)*ProfitMargin,IF($J70="VAT",SUM(BL$16:BL69)*VAT,IF(Budget_period="Monthly",SUMIFS(INDIRECT(BL$8),DetailBudgetWPs_Aleph,IF($J70 = "No Work Package", "", $J70),DetailBudgetCategory_Aleph,$I70),IF(Budget_period="Quarterly",SUMIFS(INDIRECT(BL$9),DetailBudgetWPs_Aleph,IF($J70 = "No Work Package", "", $J70),DetailBudgetCategory_Aleph,$I70),IF(Budget_period="Annually",SUMIFS(INDIRECT(BL$10),DetailBudgetWPs_Aleph,IF($J70 = "No Work Package", "", $J70),DetailBudgetCategory_Aleph,$I70),""))))) / BL$6 * BL$7, 0), 0)</f>
        <v>0</v>
      </c>
      <c r="BM70" s="166">
        <f t="array" ref="BM70">IFERROR(IF(ROW()-16&lt;NoRowsBudget, IF($J70="Profit Margin",SUM(BM$16:BM69)*ProfitMargin,IF($J70="VAT",SUM(BM$16:BM69)*VAT,IF(Budget_period="Monthly",SUMIFS(INDIRECT(BM$8),DetailBudgetWPs_Aleph,IF($J70 = "No Work Package", "", $J70),DetailBudgetCategory_Aleph,$I70),IF(Budget_period="Quarterly",SUMIFS(INDIRECT(BM$9),DetailBudgetWPs_Aleph,IF($J70 = "No Work Package", "", $J70),DetailBudgetCategory_Aleph,$I70),IF(Budget_period="Annually",SUMIFS(INDIRECT(BM$10),DetailBudgetWPs_Aleph,IF($J70 = "No Work Package", "", $J70),DetailBudgetCategory_Aleph,$I70),""))))) / BM$6 * BM$7, 0), 0)</f>
        <v>0</v>
      </c>
      <c r="BN70" s="166">
        <f t="array" ref="BN70">IFERROR(IF(ROW()-16&lt;NoRowsBudget, IF($J70="Profit Margin",SUM(BN$16:BN69)*ProfitMargin,IF($J70="VAT",SUM(BN$16:BN69)*VAT,IF(Budget_period="Monthly",SUMIFS(INDIRECT(BN$8),DetailBudgetWPs_Aleph,IF($J70 = "No Work Package", "", $J70),DetailBudgetCategory_Aleph,$I70),IF(Budget_period="Quarterly",SUMIFS(INDIRECT(BN$9),DetailBudgetWPs_Aleph,IF($J70 = "No Work Package", "", $J70),DetailBudgetCategory_Aleph,$I70),IF(Budget_period="Annually",SUMIFS(INDIRECT(BN$10),DetailBudgetWPs_Aleph,IF($J70 = "No Work Package", "", $J70),DetailBudgetCategory_Aleph,$I70),""))))) / BN$6 * BN$7, 0), 0)</f>
        <v>0</v>
      </c>
      <c r="BO70" s="166">
        <f t="array" ref="BO70">IFERROR(IF(ROW()-16&lt;NoRowsBudget, IF($J70="Profit Margin",SUM(BO$16:BO69)*ProfitMargin,IF($J70="VAT",SUM(BO$16:BO69)*VAT,IF(Budget_period="Monthly",SUMIFS(INDIRECT(BO$8),DetailBudgetWPs_Aleph,IF($J70 = "No Work Package", "", $J70),DetailBudgetCategory_Aleph,$I70),IF(Budget_period="Quarterly",SUMIFS(INDIRECT(BO$9),DetailBudgetWPs_Aleph,IF($J70 = "No Work Package", "", $J70),DetailBudgetCategory_Aleph,$I70),IF(Budget_period="Annually",SUMIFS(INDIRECT(BO$10),DetailBudgetWPs_Aleph,IF($J70 = "No Work Package", "", $J70),DetailBudgetCategory_Aleph,$I70),""))))) / BO$6 * BO$7, 0), 0)</f>
        <v>0</v>
      </c>
      <c r="BP70" s="166">
        <f t="array" ref="BP70">IFERROR(IF(ROW()-16&lt;NoRowsBudget, IF($J70="Profit Margin",SUM(BP$16:BP69)*ProfitMargin,IF($J70="VAT",SUM(BP$16:BP69)*VAT,IF(Budget_period="Monthly",SUMIFS(INDIRECT(BP$8),DetailBudgetWPs_Aleph,IF($J70 = "No Work Package", "", $J70),DetailBudgetCategory_Aleph,$I70),IF(Budget_period="Quarterly",SUMIFS(INDIRECT(BP$9),DetailBudgetWPs_Aleph,IF($J70 = "No Work Package", "", $J70),DetailBudgetCategory_Aleph,$I70),IF(Budget_period="Annually",SUMIFS(INDIRECT(BP$10),DetailBudgetWPs_Aleph,IF($J70 = "No Work Package", "", $J70),DetailBudgetCategory_Aleph,$I70),""))))) / BP$6 * BP$7, 0), 0)</f>
        <v>0</v>
      </c>
      <c r="BQ70" s="166">
        <f t="array" ref="BQ70">IFERROR(IF(ROW()-16&lt;NoRowsBudget, IF($J70="Profit Margin",SUM(BQ$16:BQ69)*ProfitMargin,IF($J70="VAT",SUM(BQ$16:BQ69)*VAT,IF(Budget_period="Monthly",SUMIFS(INDIRECT(BQ$8),DetailBudgetWPs_Aleph,IF($J70 = "No Work Package", "", $J70),DetailBudgetCategory_Aleph,$I70),IF(Budget_period="Quarterly",SUMIFS(INDIRECT(BQ$9),DetailBudgetWPs_Aleph,IF($J70 = "No Work Package", "", $J70),DetailBudgetCategory_Aleph,$I70),IF(Budget_period="Annually",SUMIFS(INDIRECT(BQ$10),DetailBudgetWPs_Aleph,IF($J70 = "No Work Package", "", $J70),DetailBudgetCategory_Aleph,$I70),""))))) / BQ$6 * BQ$7, 0), 0)</f>
        <v>0</v>
      </c>
      <c r="BR70" s="166">
        <f t="array" ref="BR70">IFERROR(IF(ROW()-16&lt;NoRowsBudget, IF($J70="Profit Margin",SUM(BR$16:BR69)*ProfitMargin,IF($J70="VAT",SUM(BR$16:BR69)*VAT,IF(Budget_period="Monthly",SUMIFS(INDIRECT(BR$8),DetailBudgetWPs_Aleph,IF($J70 = "No Work Package", "", $J70),DetailBudgetCategory_Aleph,$I70),IF(Budget_period="Quarterly",SUMIFS(INDIRECT(BR$9),DetailBudgetWPs_Aleph,IF($J70 = "No Work Package", "", $J70),DetailBudgetCategory_Aleph,$I70),IF(Budget_period="Annually",SUMIFS(INDIRECT(BR$10),DetailBudgetWPs_Aleph,IF($J70 = "No Work Package", "", $J70),DetailBudgetCategory_Aleph,$I70),""))))) / BR$6 * BR$7, 0), 0)</f>
        <v>0</v>
      </c>
      <c r="BS70" s="166">
        <f t="array" ref="BS70">IFERROR(IF(ROW()-16&lt;NoRowsBudget, IF($J70="Profit Margin",SUM(BS$16:BS69)*ProfitMargin,IF($J70="VAT",SUM(BS$16:BS69)*VAT,IF(Budget_period="Monthly",SUMIFS(INDIRECT(BS$8),DetailBudgetWPs_Aleph,IF($J70 = "No Work Package", "", $J70),DetailBudgetCategory_Aleph,$I70),IF(Budget_period="Quarterly",SUMIFS(INDIRECT(BS$9),DetailBudgetWPs_Aleph,IF($J70 = "No Work Package", "", $J70),DetailBudgetCategory_Aleph,$I70),IF(Budget_period="Annually",SUMIFS(INDIRECT(BS$10),DetailBudgetWPs_Aleph,IF($J70 = "No Work Package", "", $J70),DetailBudgetCategory_Aleph,$I70),""))))) / BS$6 * BS$7, 0), 0)</f>
        <v>0</v>
      </c>
    </row>
    <row r="71" ht="15.75" customHeight="1">
      <c r="A71" s="114"/>
      <c r="B71" s="15" t="str">
        <f>IF(ROW()-16&lt;NoRowsBudget,OrgName,"")</f>
        <v/>
      </c>
      <c r="C71" s="15" t="str">
        <f>IF(ROW()-16&lt;NoRowsBudget,ProjectName,"")</f>
        <v/>
      </c>
      <c r="D71" s="15" t="str">
        <f>IF(ROW()-16&lt;NoRowsBudget,ProjectRef,"")</f>
        <v/>
      </c>
      <c r="E71" s="15" t="str">
        <f>IF(ROW()-16&lt;NoRowsBudget,ApplicationID,"")</f>
        <v/>
      </c>
      <c r="F71" s="15" t="str">
        <f>IF(ROW()-16&lt;NoRowsBudget,Version,"")</f>
        <v/>
      </c>
      <c r="G71" s="164" t="str">
        <f>IF(ROW()-16&lt;NoRowsBudget,StartDate,"")</f>
        <v/>
      </c>
      <c r="H71" s="164" t="str">
        <f>IF(ROW()-16&lt;NoRowsBudget,EndDate,"")</f>
        <v/>
      </c>
      <c r="I71" s="15" t="str">
        <f t="array" ref="I71">IF(ROW()-16&lt;(NoRowsBudget-3),INDEX(CostCategories,CEILING((ROW()-15)/NoWPs,1)),IF(ROW()-16=NoRowsBudget-3,"Overheads",IF(ROW()-16=NoRowsBudget-2,"Profit Margin",IF(ROW()-16=NoRowsBudget-1,"VAT",""))))</f>
        <v/>
      </c>
      <c r="J71" s="15" t="str">
        <f t="array" ref="J71">IF(ROW()-16&lt;NoRowsBudget-3,INDEX(WPUnique,,MOD(ROW()-16,NoWPs)+1),IF(ROW()-16=NoRowsBudget-3,"Overheads",IF(ROW()-16=NoRowsBudget-2,"Profit Margin",IF(ROW()-16=NoRowsBudget-1,"VAT",""))))</f>
        <v/>
      </c>
      <c r="K71" s="172" t="str">
        <f>IFERROR(IF(OR($J71="Indirect Cost",$J71="VAT",$J71="Profit Margin"),"",VLOOKUP(J71,'1. Basic Info'!$B$40:$C$52,2,FALSE)),BudgetExport!J71)</f>
        <v/>
      </c>
      <c r="L71" s="166">
        <f t="array" ref="L71">IFERROR(IF(ROW()-16&lt;NoRowsBudget, IF($J71="Profit Margin",SUM(L$16:L70)*ProfitMargin,IF($J71="VAT",SUM(L$16:L70)*VAT,IF(Budget_period="Monthly",SUMIFS(INDIRECT(L$8),DetailBudgetWPs_Aleph,IF($J71 = "No Work Package", "", $J71),DetailBudgetCategory_Aleph,$I71),IF(Budget_period="Quarterly",SUMIFS(INDIRECT(L$9),DetailBudgetWPs_Aleph,IF($J71 = "No Work Package", "", $J71),DetailBudgetCategory_Aleph,$I71),IF(Budget_period="Annually",SUMIFS(INDIRECT(L$10),DetailBudgetWPs_Aleph,IF($J71 = "No Work Package", "", $J71),DetailBudgetCategory_Aleph,$I71),""))))) / L$6 * L$7, 0), 0)</f>
        <v>0</v>
      </c>
      <c r="M71" s="166">
        <f t="array" ref="M71">IFERROR(IF(ROW()-16&lt;NoRowsBudget, IF($J71="Profit Margin",SUM(M$16:M70)*ProfitMargin,IF($J71="VAT",SUM(M$16:M70)*VAT,IF(Budget_period="Monthly",SUMIFS(INDIRECT(M$8),DetailBudgetWPs_Aleph,IF($J71 = "No Work Package", "", $J71),DetailBudgetCategory_Aleph,$I71),IF(Budget_period="Quarterly",SUMIFS(INDIRECT(M$9),DetailBudgetWPs_Aleph,IF($J71 = "No Work Package", "", $J71),DetailBudgetCategory_Aleph,$I71),IF(Budget_period="Annually",SUMIFS(INDIRECT(M$10),DetailBudgetWPs_Aleph,IF($J71 = "No Work Package", "", $J71),DetailBudgetCategory_Aleph,$I71),""))))) / M$6 * M$7, 0), 0)</f>
        <v>0</v>
      </c>
      <c r="N71" s="166">
        <f t="array" ref="N71">IFERROR(IF(ROW()-16&lt;NoRowsBudget, IF($J71="Profit Margin",SUM(N$16:N70)*ProfitMargin,IF($J71="VAT",SUM(N$16:N70)*VAT,IF(Budget_period="Monthly",SUMIFS(INDIRECT(N$8),DetailBudgetWPs_Aleph,IF($J71 = "No Work Package", "", $J71),DetailBudgetCategory_Aleph,$I71),IF(Budget_period="Quarterly",SUMIFS(INDIRECT(N$9),DetailBudgetWPs_Aleph,IF($J71 = "No Work Package", "", $J71),DetailBudgetCategory_Aleph,$I71),IF(Budget_period="Annually",SUMIFS(INDIRECT(N$10),DetailBudgetWPs_Aleph,IF($J71 = "No Work Package", "", $J71),DetailBudgetCategory_Aleph,$I71),""))))) / N$6 * N$7, 0), 0)</f>
        <v>0</v>
      </c>
      <c r="O71" s="166">
        <f t="array" ref="O71">IFERROR(IF(ROW()-16&lt;NoRowsBudget, IF($J71="Profit Margin",SUM(O$16:O70)*ProfitMargin,IF($J71="VAT",SUM(O$16:O70)*VAT,IF(Budget_period="Monthly",SUMIFS(INDIRECT(O$8),DetailBudgetWPs_Aleph,IF($J71 = "No Work Package", "", $J71),DetailBudgetCategory_Aleph,$I71),IF(Budget_period="Quarterly",SUMIFS(INDIRECT(O$9),DetailBudgetWPs_Aleph,IF($J71 = "No Work Package", "", $J71),DetailBudgetCategory_Aleph,$I71),IF(Budget_period="Annually",SUMIFS(INDIRECT(O$10),DetailBudgetWPs_Aleph,IF($J71 = "No Work Package", "", $J71),DetailBudgetCategory_Aleph,$I71),""))))) / O$6 * O$7, 0), 0)</f>
        <v>0</v>
      </c>
      <c r="P71" s="166">
        <f t="array" ref="P71">IFERROR(IF(ROW()-16&lt;NoRowsBudget, IF($J71="Profit Margin",SUM(P$16:P70)*ProfitMargin,IF($J71="VAT",SUM(P$16:P70)*VAT,IF(Budget_period="Monthly",SUMIFS(INDIRECT(P$8),DetailBudgetWPs_Aleph,IF($J71 = "No Work Package", "", $J71),DetailBudgetCategory_Aleph,$I71),IF(Budget_period="Quarterly",SUMIFS(INDIRECT(P$9),DetailBudgetWPs_Aleph,IF($J71 = "No Work Package", "", $J71),DetailBudgetCategory_Aleph,$I71),IF(Budget_period="Annually",SUMIFS(INDIRECT(P$10),DetailBudgetWPs_Aleph,IF($J71 = "No Work Package", "", $J71),DetailBudgetCategory_Aleph,$I71),""))))) / P$6 * P$7, 0), 0)</f>
        <v>0</v>
      </c>
      <c r="Q71" s="166">
        <f t="array" ref="Q71">IFERROR(IF(ROW()-16&lt;NoRowsBudget, IF($J71="Profit Margin",SUM(Q$16:Q70)*ProfitMargin,IF($J71="VAT",SUM(Q$16:Q70)*VAT,IF(Budget_period="Monthly",SUMIFS(INDIRECT(Q$8),DetailBudgetWPs_Aleph,IF($J71 = "No Work Package", "", $J71),DetailBudgetCategory_Aleph,$I71),IF(Budget_period="Quarterly",SUMIFS(INDIRECT(Q$9),DetailBudgetWPs_Aleph,IF($J71 = "No Work Package", "", $J71),DetailBudgetCategory_Aleph,$I71),IF(Budget_period="Annually",SUMIFS(INDIRECT(Q$10),DetailBudgetWPs_Aleph,IF($J71 = "No Work Package", "", $J71),DetailBudgetCategory_Aleph,$I71),""))))) / Q$6 * Q$7, 0), 0)</f>
        <v>0</v>
      </c>
      <c r="R71" s="166">
        <f t="array" ref="R71">IFERROR(IF(ROW()-16&lt;NoRowsBudget, IF($J71="Profit Margin",SUM(R$16:R70)*ProfitMargin,IF($J71="VAT",SUM(R$16:R70)*VAT,IF(Budget_period="Monthly",SUMIFS(INDIRECT(R$8),DetailBudgetWPs_Aleph,IF($J71 = "No Work Package", "", $J71),DetailBudgetCategory_Aleph,$I71),IF(Budget_period="Quarterly",SUMIFS(INDIRECT(R$9),DetailBudgetWPs_Aleph,IF($J71 = "No Work Package", "", $J71),DetailBudgetCategory_Aleph,$I71),IF(Budget_period="Annually",SUMIFS(INDIRECT(R$10),DetailBudgetWPs_Aleph,IF($J71 = "No Work Package", "", $J71),DetailBudgetCategory_Aleph,$I71),""))))) / R$6 * R$7, 0), 0)</f>
        <v>0</v>
      </c>
      <c r="S71" s="166">
        <f t="array" ref="S71">IFERROR(IF(ROW()-16&lt;NoRowsBudget, IF($J71="Profit Margin",SUM(S$16:S70)*ProfitMargin,IF($J71="VAT",SUM(S$16:S70)*VAT,IF(Budget_period="Monthly",SUMIFS(INDIRECT(S$8),DetailBudgetWPs_Aleph,IF($J71 = "No Work Package", "", $J71),DetailBudgetCategory_Aleph,$I71),IF(Budget_period="Quarterly",SUMIFS(INDIRECT(S$9),DetailBudgetWPs_Aleph,IF($J71 = "No Work Package", "", $J71),DetailBudgetCategory_Aleph,$I71),IF(Budget_period="Annually",SUMIFS(INDIRECT(S$10),DetailBudgetWPs_Aleph,IF($J71 = "No Work Package", "", $J71),DetailBudgetCategory_Aleph,$I71),""))))) / S$6 * S$7, 0), 0)</f>
        <v>0</v>
      </c>
      <c r="T71" s="166">
        <f t="array" ref="T71">IFERROR(IF(ROW()-16&lt;NoRowsBudget, IF($J71="Profit Margin",SUM(T$16:T70)*ProfitMargin,IF($J71="VAT",SUM(T$16:T70)*VAT,IF(Budget_period="Monthly",SUMIFS(INDIRECT(T$8),DetailBudgetWPs_Aleph,IF($J71 = "No Work Package", "", $J71),DetailBudgetCategory_Aleph,$I71),IF(Budget_period="Quarterly",SUMIFS(INDIRECT(T$9),DetailBudgetWPs_Aleph,IF($J71 = "No Work Package", "", $J71),DetailBudgetCategory_Aleph,$I71),IF(Budget_period="Annually",SUMIFS(INDIRECT(T$10),DetailBudgetWPs_Aleph,IF($J71 = "No Work Package", "", $J71),DetailBudgetCategory_Aleph,$I71),""))))) / T$6 * T$7, 0), 0)</f>
        <v>0</v>
      </c>
      <c r="U71" s="166">
        <f t="array" ref="U71">IFERROR(IF(ROW()-16&lt;NoRowsBudget, IF($J71="Profit Margin",SUM(U$16:U70)*ProfitMargin,IF($J71="VAT",SUM(U$16:U70)*VAT,IF(Budget_period="Monthly",SUMIFS(INDIRECT(U$8),DetailBudgetWPs_Aleph,IF($J71 = "No Work Package", "", $J71),DetailBudgetCategory_Aleph,$I71),IF(Budget_period="Quarterly",SUMIFS(INDIRECT(U$9),DetailBudgetWPs_Aleph,IF($J71 = "No Work Package", "", $J71),DetailBudgetCategory_Aleph,$I71),IF(Budget_period="Annually",SUMIFS(INDIRECT(U$10),DetailBudgetWPs_Aleph,IF($J71 = "No Work Package", "", $J71),DetailBudgetCategory_Aleph,$I71),""))))) / U$6 * U$7, 0), 0)</f>
        <v>0</v>
      </c>
      <c r="V71" s="166">
        <f t="array" ref="V71">IFERROR(IF(ROW()-16&lt;NoRowsBudget, IF($J71="Profit Margin",SUM(V$16:V70)*ProfitMargin,IF($J71="VAT",SUM(V$16:V70)*VAT,IF(Budget_period="Monthly",SUMIFS(INDIRECT(V$8),DetailBudgetWPs_Aleph,IF($J71 = "No Work Package", "", $J71),DetailBudgetCategory_Aleph,$I71),IF(Budget_period="Quarterly",SUMIFS(INDIRECT(V$9),DetailBudgetWPs_Aleph,IF($J71 = "No Work Package", "", $J71),DetailBudgetCategory_Aleph,$I71),IF(Budget_period="Annually",SUMIFS(INDIRECT(V$10),DetailBudgetWPs_Aleph,IF($J71 = "No Work Package", "", $J71),DetailBudgetCategory_Aleph,$I71),""))))) / V$6 * V$7, 0), 0)</f>
        <v>0</v>
      </c>
      <c r="W71" s="166">
        <f t="array" ref="W71">IFERROR(IF(ROW()-16&lt;NoRowsBudget, IF($J71="Profit Margin",SUM(W$16:W70)*ProfitMargin,IF($J71="VAT",SUM(W$16:W70)*VAT,IF(Budget_period="Monthly",SUMIFS(INDIRECT(W$8),DetailBudgetWPs_Aleph,IF($J71 = "No Work Package", "", $J71),DetailBudgetCategory_Aleph,$I71),IF(Budget_period="Quarterly",SUMIFS(INDIRECT(W$9),DetailBudgetWPs_Aleph,IF($J71 = "No Work Package", "", $J71),DetailBudgetCategory_Aleph,$I71),IF(Budget_period="Annually",SUMIFS(INDIRECT(W$10),DetailBudgetWPs_Aleph,IF($J71 = "No Work Package", "", $J71),DetailBudgetCategory_Aleph,$I71),""))))) / W$6 * W$7, 0), 0)</f>
        <v>0</v>
      </c>
      <c r="X71" s="166">
        <f t="array" ref="X71">IFERROR(IF(ROW()-16&lt;NoRowsBudget, IF($J71="Profit Margin",SUM(X$16:X70)*ProfitMargin,IF($J71="VAT",SUM(X$16:X70)*VAT,IF(Budget_period="Monthly",SUMIFS(INDIRECT(X$8),DetailBudgetWPs_Aleph,IF($J71 = "No Work Package", "", $J71),DetailBudgetCategory_Aleph,$I71),IF(Budget_period="Quarterly",SUMIFS(INDIRECT(X$9),DetailBudgetWPs_Aleph,IF($J71 = "No Work Package", "", $J71),DetailBudgetCategory_Aleph,$I71),IF(Budget_period="Annually",SUMIFS(INDIRECT(X$10),DetailBudgetWPs_Aleph,IF($J71 = "No Work Package", "", $J71),DetailBudgetCategory_Aleph,$I71),""))))) / X$6 * X$7, 0), 0)</f>
        <v>0</v>
      </c>
      <c r="Y71" s="166">
        <f t="array" ref="Y71">IFERROR(IF(ROW()-16&lt;NoRowsBudget, IF($J71="Profit Margin",SUM(Y$16:Y70)*ProfitMargin,IF($J71="VAT",SUM(Y$16:Y70)*VAT,IF(Budget_period="Monthly",SUMIFS(INDIRECT(Y$8),DetailBudgetWPs_Aleph,IF($J71 = "No Work Package", "", $J71),DetailBudgetCategory_Aleph,$I71),IF(Budget_period="Quarterly",SUMIFS(INDIRECT(Y$9),DetailBudgetWPs_Aleph,IF($J71 = "No Work Package", "", $J71),DetailBudgetCategory_Aleph,$I71),IF(Budget_period="Annually",SUMIFS(INDIRECT(Y$10),DetailBudgetWPs_Aleph,IF($J71 = "No Work Package", "", $J71),DetailBudgetCategory_Aleph,$I71),""))))) / Y$6 * Y$7, 0), 0)</f>
        <v>0</v>
      </c>
      <c r="Z71" s="166">
        <f t="array" ref="Z71">IFERROR(IF(ROW()-16&lt;NoRowsBudget, IF($J71="Profit Margin",SUM(Z$16:Z70)*ProfitMargin,IF($J71="VAT",SUM(Z$16:Z70)*VAT,IF(Budget_period="Monthly",SUMIFS(INDIRECT(Z$8),DetailBudgetWPs_Aleph,IF($J71 = "No Work Package", "", $J71),DetailBudgetCategory_Aleph,$I71),IF(Budget_period="Quarterly",SUMIFS(INDIRECT(Z$9),DetailBudgetWPs_Aleph,IF($J71 = "No Work Package", "", $J71),DetailBudgetCategory_Aleph,$I71),IF(Budget_period="Annually",SUMIFS(INDIRECT(Z$10),DetailBudgetWPs_Aleph,IF($J71 = "No Work Package", "", $J71),DetailBudgetCategory_Aleph,$I71),""))))) / Z$6 * Z$7, 0), 0)</f>
        <v>0</v>
      </c>
      <c r="AA71" s="166">
        <f t="array" ref="AA71">IFERROR(IF(ROW()-16&lt;NoRowsBudget, IF($J71="Profit Margin",SUM(AA$16:AA70)*ProfitMargin,IF($J71="VAT",SUM(AA$16:AA70)*VAT,IF(Budget_period="Monthly",SUMIFS(INDIRECT(AA$8),DetailBudgetWPs_Aleph,IF($J71 = "No Work Package", "", $J71),DetailBudgetCategory_Aleph,$I71),IF(Budget_period="Quarterly",SUMIFS(INDIRECT(AA$9),DetailBudgetWPs_Aleph,IF($J71 = "No Work Package", "", $J71),DetailBudgetCategory_Aleph,$I71),IF(Budget_period="Annually",SUMIFS(INDIRECT(AA$10),DetailBudgetWPs_Aleph,IF($J71 = "No Work Package", "", $J71),DetailBudgetCategory_Aleph,$I71),""))))) / AA$6 * AA$7, 0), 0)</f>
        <v>0</v>
      </c>
      <c r="AB71" s="166">
        <f t="array" ref="AB71">IFERROR(IF(ROW()-16&lt;NoRowsBudget, IF($J71="Profit Margin",SUM(AB$16:AB70)*ProfitMargin,IF($J71="VAT",SUM(AB$16:AB70)*VAT,IF(Budget_period="Monthly",SUMIFS(INDIRECT(AB$8),DetailBudgetWPs_Aleph,IF($J71 = "No Work Package", "", $J71),DetailBudgetCategory_Aleph,$I71),IF(Budget_period="Quarterly",SUMIFS(INDIRECT(AB$9),DetailBudgetWPs_Aleph,IF($J71 = "No Work Package", "", $J71),DetailBudgetCategory_Aleph,$I71),IF(Budget_period="Annually",SUMIFS(INDIRECT(AB$10),DetailBudgetWPs_Aleph,IF($J71 = "No Work Package", "", $J71),DetailBudgetCategory_Aleph,$I71),""))))) / AB$6 * AB$7, 0), 0)</f>
        <v>0</v>
      </c>
      <c r="AC71" s="166">
        <f t="array" ref="AC71">IFERROR(IF(ROW()-16&lt;NoRowsBudget, IF($J71="Profit Margin",SUM(AC$16:AC70)*ProfitMargin,IF($J71="VAT",SUM(AC$16:AC70)*VAT,IF(Budget_period="Monthly",SUMIFS(INDIRECT(AC$8),DetailBudgetWPs_Aleph,IF($J71 = "No Work Package", "", $J71),DetailBudgetCategory_Aleph,$I71),IF(Budget_period="Quarterly",SUMIFS(INDIRECT(AC$9),DetailBudgetWPs_Aleph,IF($J71 = "No Work Package", "", $J71),DetailBudgetCategory_Aleph,$I71),IF(Budget_period="Annually",SUMIFS(INDIRECT(AC$10),DetailBudgetWPs_Aleph,IF($J71 = "No Work Package", "", $J71),DetailBudgetCategory_Aleph,$I71),""))))) / AC$6 * AC$7, 0), 0)</f>
        <v>0</v>
      </c>
      <c r="AD71" s="166">
        <f t="array" ref="AD71">IFERROR(IF(ROW()-16&lt;NoRowsBudget, IF($J71="Profit Margin",SUM(AD$16:AD70)*ProfitMargin,IF($J71="VAT",SUM(AD$16:AD70)*VAT,IF(Budget_period="Monthly",SUMIFS(INDIRECT(AD$8),DetailBudgetWPs_Aleph,IF($J71 = "No Work Package", "", $J71),DetailBudgetCategory_Aleph,$I71),IF(Budget_period="Quarterly",SUMIFS(INDIRECT(AD$9),DetailBudgetWPs_Aleph,IF($J71 = "No Work Package", "", $J71),DetailBudgetCategory_Aleph,$I71),IF(Budget_period="Annually",SUMIFS(INDIRECT(AD$10),DetailBudgetWPs_Aleph,IF($J71 = "No Work Package", "", $J71),DetailBudgetCategory_Aleph,$I71),""))))) / AD$6 * AD$7, 0), 0)</f>
        <v>0</v>
      </c>
      <c r="AE71" s="166">
        <f t="array" ref="AE71">IFERROR(IF(ROW()-16&lt;NoRowsBudget, IF($J71="Profit Margin",SUM(AE$16:AE70)*ProfitMargin,IF($J71="VAT",SUM(AE$16:AE70)*VAT,IF(Budget_period="Monthly",SUMIFS(INDIRECT(AE$8),DetailBudgetWPs_Aleph,IF($J71 = "No Work Package", "", $J71),DetailBudgetCategory_Aleph,$I71),IF(Budget_period="Quarterly",SUMIFS(INDIRECT(AE$9),DetailBudgetWPs_Aleph,IF($J71 = "No Work Package", "", $J71),DetailBudgetCategory_Aleph,$I71),IF(Budget_period="Annually",SUMIFS(INDIRECT(AE$10),DetailBudgetWPs_Aleph,IF($J71 = "No Work Package", "", $J71),DetailBudgetCategory_Aleph,$I71),""))))) / AE$6 * AE$7, 0), 0)</f>
        <v>0</v>
      </c>
      <c r="AF71" s="166">
        <f t="array" ref="AF71">IFERROR(IF(ROW()-16&lt;NoRowsBudget, IF($J71="Profit Margin",SUM(AF$16:AF70)*ProfitMargin,IF($J71="VAT",SUM(AF$16:AF70)*VAT,IF(Budget_period="Monthly",SUMIFS(INDIRECT(AF$8),DetailBudgetWPs_Aleph,IF($J71 = "No Work Package", "", $J71),DetailBudgetCategory_Aleph,$I71),IF(Budget_period="Quarterly",SUMIFS(INDIRECT(AF$9),DetailBudgetWPs_Aleph,IF($J71 = "No Work Package", "", $J71),DetailBudgetCategory_Aleph,$I71),IF(Budget_period="Annually",SUMIFS(INDIRECT(AF$10),DetailBudgetWPs_Aleph,IF($J71 = "No Work Package", "", $J71),DetailBudgetCategory_Aleph,$I71),""))))) / AF$6 * AF$7, 0), 0)</f>
        <v>0</v>
      </c>
      <c r="AG71" s="166">
        <f t="array" ref="AG71">IFERROR(IF(ROW()-16&lt;NoRowsBudget, IF($J71="Profit Margin",SUM(AG$16:AG70)*ProfitMargin,IF($J71="VAT",SUM(AG$16:AG70)*VAT,IF(Budget_period="Monthly",SUMIFS(INDIRECT(AG$8),DetailBudgetWPs_Aleph,IF($J71 = "No Work Package", "", $J71),DetailBudgetCategory_Aleph,$I71),IF(Budget_period="Quarterly",SUMIFS(INDIRECT(AG$9),DetailBudgetWPs_Aleph,IF($J71 = "No Work Package", "", $J71),DetailBudgetCategory_Aleph,$I71),IF(Budget_period="Annually",SUMIFS(INDIRECT(AG$10),DetailBudgetWPs_Aleph,IF($J71 = "No Work Package", "", $J71),DetailBudgetCategory_Aleph,$I71),""))))) / AG$6 * AG$7, 0), 0)</f>
        <v>0</v>
      </c>
      <c r="AH71" s="166">
        <f t="array" ref="AH71">IFERROR(IF(ROW()-16&lt;NoRowsBudget, IF($J71="Profit Margin",SUM(AH$16:AH70)*ProfitMargin,IF($J71="VAT",SUM(AH$16:AH70)*VAT,IF(Budget_period="Monthly",SUMIFS(INDIRECT(AH$8),DetailBudgetWPs_Aleph,IF($J71 = "No Work Package", "", $J71),DetailBudgetCategory_Aleph,$I71),IF(Budget_period="Quarterly",SUMIFS(INDIRECT(AH$9),DetailBudgetWPs_Aleph,IF($J71 = "No Work Package", "", $J71),DetailBudgetCategory_Aleph,$I71),IF(Budget_period="Annually",SUMIFS(INDIRECT(AH$10),DetailBudgetWPs_Aleph,IF($J71 = "No Work Package", "", $J71),DetailBudgetCategory_Aleph,$I71),""))))) / AH$6 * AH$7, 0), 0)</f>
        <v>0</v>
      </c>
      <c r="AI71" s="166">
        <f t="array" ref="AI71">IFERROR(IF(ROW()-16&lt;NoRowsBudget, IF($J71="Profit Margin",SUM(AI$16:AI70)*ProfitMargin,IF($J71="VAT",SUM(AI$16:AI70)*VAT,IF(Budget_period="Monthly",SUMIFS(INDIRECT(AI$8),DetailBudgetWPs_Aleph,IF($J71 = "No Work Package", "", $J71),DetailBudgetCategory_Aleph,$I71),IF(Budget_period="Quarterly",SUMIFS(INDIRECT(AI$9),DetailBudgetWPs_Aleph,IF($J71 = "No Work Package", "", $J71),DetailBudgetCategory_Aleph,$I71),IF(Budget_period="Annually",SUMIFS(INDIRECT(AI$10),DetailBudgetWPs_Aleph,IF($J71 = "No Work Package", "", $J71),DetailBudgetCategory_Aleph,$I71),""))))) / AI$6 * AI$7, 0), 0)</f>
        <v>0</v>
      </c>
      <c r="AJ71" s="166">
        <f t="array" ref="AJ71">IFERROR(IF(ROW()-16&lt;NoRowsBudget, IF($J71="Profit Margin",SUM(AJ$16:AJ70)*ProfitMargin,IF($J71="VAT",SUM(AJ$16:AJ70)*VAT,IF(Budget_period="Monthly",SUMIFS(INDIRECT(AJ$8),DetailBudgetWPs_Aleph,IF($J71 = "No Work Package", "", $J71),DetailBudgetCategory_Aleph,$I71),IF(Budget_period="Quarterly",SUMIFS(INDIRECT(AJ$9),DetailBudgetWPs_Aleph,IF($J71 = "No Work Package", "", $J71),DetailBudgetCategory_Aleph,$I71),IF(Budget_period="Annually",SUMIFS(INDIRECT(AJ$10),DetailBudgetWPs_Aleph,IF($J71 = "No Work Package", "", $J71),DetailBudgetCategory_Aleph,$I71),""))))) / AJ$6 * AJ$7, 0), 0)</f>
        <v>0</v>
      </c>
      <c r="AK71" s="166">
        <f t="array" ref="AK71">IFERROR(IF(ROW()-16&lt;NoRowsBudget, IF($J71="Profit Margin",SUM(AK$16:AK70)*ProfitMargin,IF($J71="VAT",SUM(AK$16:AK70)*VAT,IF(Budget_period="Monthly",SUMIFS(INDIRECT(AK$8),DetailBudgetWPs_Aleph,IF($J71 = "No Work Package", "", $J71),DetailBudgetCategory_Aleph,$I71),IF(Budget_period="Quarterly",SUMIFS(INDIRECT(AK$9),DetailBudgetWPs_Aleph,IF($J71 = "No Work Package", "", $J71),DetailBudgetCategory_Aleph,$I71),IF(Budget_period="Annually",SUMIFS(INDIRECT(AK$10),DetailBudgetWPs_Aleph,IF($J71 = "No Work Package", "", $J71),DetailBudgetCategory_Aleph,$I71),""))))) / AK$6 * AK$7, 0), 0)</f>
        <v>0</v>
      </c>
      <c r="AL71" s="166">
        <f t="array" ref="AL71">IFERROR(IF(ROW()-16&lt;NoRowsBudget, IF($J71="Profit Margin",SUM(AL$16:AL70)*ProfitMargin,IF($J71="VAT",SUM(AL$16:AL70)*VAT,IF(Budget_period="Monthly",SUMIFS(INDIRECT(AL$8),DetailBudgetWPs_Aleph,IF($J71 = "No Work Package", "", $J71),DetailBudgetCategory_Aleph,$I71),IF(Budget_period="Quarterly",SUMIFS(INDIRECT(AL$9),DetailBudgetWPs_Aleph,IF($J71 = "No Work Package", "", $J71),DetailBudgetCategory_Aleph,$I71),IF(Budget_period="Annually",SUMIFS(INDIRECT(AL$10),DetailBudgetWPs_Aleph,IF($J71 = "No Work Package", "", $J71),DetailBudgetCategory_Aleph,$I71),""))))) / AL$6 * AL$7, 0), 0)</f>
        <v>0</v>
      </c>
      <c r="AM71" s="166">
        <f t="array" ref="AM71">IFERROR(IF(ROW()-16&lt;NoRowsBudget, IF($J71="Profit Margin",SUM(AM$16:AM70)*ProfitMargin,IF($J71="VAT",SUM(AM$16:AM70)*VAT,IF(Budget_period="Monthly",SUMIFS(INDIRECT(AM$8),DetailBudgetWPs_Aleph,IF($J71 = "No Work Package", "", $J71),DetailBudgetCategory_Aleph,$I71),IF(Budget_period="Quarterly",SUMIFS(INDIRECT(AM$9),DetailBudgetWPs_Aleph,IF($J71 = "No Work Package", "", $J71),DetailBudgetCategory_Aleph,$I71),IF(Budget_period="Annually",SUMIFS(INDIRECT(AM$10),DetailBudgetWPs_Aleph,IF($J71 = "No Work Package", "", $J71),DetailBudgetCategory_Aleph,$I71),""))))) / AM$6 * AM$7, 0), 0)</f>
        <v>0</v>
      </c>
      <c r="AN71" s="166">
        <f t="array" ref="AN71">IFERROR(IF(ROW()-16&lt;NoRowsBudget, IF($J71="Profit Margin",SUM(AN$16:AN70)*ProfitMargin,IF($J71="VAT",SUM(AN$16:AN70)*VAT,IF(Budget_period="Monthly",SUMIFS(INDIRECT(AN$8),DetailBudgetWPs_Aleph,IF($J71 = "No Work Package", "", $J71),DetailBudgetCategory_Aleph,$I71),IF(Budget_period="Quarterly",SUMIFS(INDIRECT(AN$9),DetailBudgetWPs_Aleph,IF($J71 = "No Work Package", "", $J71),DetailBudgetCategory_Aleph,$I71),IF(Budget_period="Annually",SUMIFS(INDIRECT(AN$10),DetailBudgetWPs_Aleph,IF($J71 = "No Work Package", "", $J71),DetailBudgetCategory_Aleph,$I71),""))))) / AN$6 * AN$7, 0), 0)</f>
        <v>0</v>
      </c>
      <c r="AO71" s="166">
        <f t="array" ref="AO71">IFERROR(IF(ROW()-16&lt;NoRowsBudget, IF($J71="Profit Margin",SUM(AO$16:AO70)*ProfitMargin,IF($J71="VAT",SUM(AO$16:AO70)*VAT,IF(Budget_period="Monthly",SUMIFS(INDIRECT(AO$8),DetailBudgetWPs_Aleph,IF($J71 = "No Work Package", "", $J71),DetailBudgetCategory_Aleph,$I71),IF(Budget_period="Quarterly",SUMIFS(INDIRECT(AO$9),DetailBudgetWPs_Aleph,IF($J71 = "No Work Package", "", $J71),DetailBudgetCategory_Aleph,$I71),IF(Budget_period="Annually",SUMIFS(INDIRECT(AO$10),DetailBudgetWPs_Aleph,IF($J71 = "No Work Package", "", $J71),DetailBudgetCategory_Aleph,$I71),""))))) / AO$6 * AO$7, 0), 0)</f>
        <v>0</v>
      </c>
      <c r="AP71" s="166">
        <f t="array" ref="AP71">IFERROR(IF(ROW()-16&lt;NoRowsBudget, IF($J71="Profit Margin",SUM(AP$16:AP70)*ProfitMargin,IF($J71="VAT",SUM(AP$16:AP70)*VAT,IF(Budget_period="Monthly",SUMIFS(INDIRECT(AP$8),DetailBudgetWPs_Aleph,IF($J71 = "No Work Package", "", $J71),DetailBudgetCategory_Aleph,$I71),IF(Budget_period="Quarterly",SUMIFS(INDIRECT(AP$9),DetailBudgetWPs_Aleph,IF($J71 = "No Work Package", "", $J71),DetailBudgetCategory_Aleph,$I71),IF(Budget_period="Annually",SUMIFS(INDIRECT(AP$10),DetailBudgetWPs_Aleph,IF($J71 = "No Work Package", "", $J71),DetailBudgetCategory_Aleph,$I71),""))))) / AP$6 * AP$7, 0), 0)</f>
        <v>0</v>
      </c>
      <c r="AQ71" s="166">
        <f t="array" ref="AQ71">IFERROR(IF(ROW()-16&lt;NoRowsBudget, IF($J71="Profit Margin",SUM(AQ$16:AQ70)*ProfitMargin,IF($J71="VAT",SUM(AQ$16:AQ70)*VAT,IF(Budget_period="Monthly",SUMIFS(INDIRECT(AQ$8),DetailBudgetWPs_Aleph,IF($J71 = "No Work Package", "", $J71),DetailBudgetCategory_Aleph,$I71),IF(Budget_period="Quarterly",SUMIFS(INDIRECT(AQ$9),DetailBudgetWPs_Aleph,IF($J71 = "No Work Package", "", $J71),DetailBudgetCategory_Aleph,$I71),IF(Budget_period="Annually",SUMIFS(INDIRECT(AQ$10),DetailBudgetWPs_Aleph,IF($J71 = "No Work Package", "", $J71),DetailBudgetCategory_Aleph,$I71),""))))) / AQ$6 * AQ$7, 0), 0)</f>
        <v>0</v>
      </c>
      <c r="AR71" s="166">
        <f t="array" ref="AR71">IFERROR(IF(ROW()-16&lt;NoRowsBudget, IF($J71="Profit Margin",SUM(AR$16:AR70)*ProfitMargin,IF($J71="VAT",SUM(AR$16:AR70)*VAT,IF(Budget_period="Monthly",SUMIFS(INDIRECT(AR$8),DetailBudgetWPs_Aleph,IF($J71 = "No Work Package", "", $J71),DetailBudgetCategory_Aleph,$I71),IF(Budget_period="Quarterly",SUMIFS(INDIRECT(AR$9),DetailBudgetWPs_Aleph,IF($J71 = "No Work Package", "", $J71),DetailBudgetCategory_Aleph,$I71),IF(Budget_period="Annually",SUMIFS(INDIRECT(AR$10),DetailBudgetWPs_Aleph,IF($J71 = "No Work Package", "", $J71),DetailBudgetCategory_Aleph,$I71),""))))) / AR$6 * AR$7, 0), 0)</f>
        <v>0</v>
      </c>
      <c r="AS71" s="166">
        <f t="array" ref="AS71">IFERROR(IF(ROW()-16&lt;NoRowsBudget, IF($J71="Profit Margin",SUM(AS$16:AS70)*ProfitMargin,IF($J71="VAT",SUM(AS$16:AS70)*VAT,IF(Budget_period="Monthly",SUMIFS(INDIRECT(AS$8),DetailBudgetWPs_Aleph,IF($J71 = "No Work Package", "", $J71),DetailBudgetCategory_Aleph,$I71),IF(Budget_period="Quarterly",SUMIFS(INDIRECT(AS$9),DetailBudgetWPs_Aleph,IF($J71 = "No Work Package", "", $J71),DetailBudgetCategory_Aleph,$I71),IF(Budget_period="Annually",SUMIFS(INDIRECT(AS$10),DetailBudgetWPs_Aleph,IF($J71 = "No Work Package", "", $J71),DetailBudgetCategory_Aleph,$I71),""))))) / AS$6 * AS$7, 0), 0)</f>
        <v>0</v>
      </c>
      <c r="AT71" s="166">
        <f t="array" ref="AT71">IFERROR(IF(ROW()-16&lt;NoRowsBudget, IF($J71="Profit Margin",SUM(AT$16:AT70)*ProfitMargin,IF($J71="VAT",SUM(AT$16:AT70)*VAT,IF(Budget_period="Monthly",SUMIFS(INDIRECT(AT$8),DetailBudgetWPs_Aleph,IF($J71 = "No Work Package", "", $J71),DetailBudgetCategory_Aleph,$I71),IF(Budget_period="Quarterly",SUMIFS(INDIRECT(AT$9),DetailBudgetWPs_Aleph,IF($J71 = "No Work Package", "", $J71),DetailBudgetCategory_Aleph,$I71),IF(Budget_period="Annually",SUMIFS(INDIRECT(AT$10),DetailBudgetWPs_Aleph,IF($J71 = "No Work Package", "", $J71),DetailBudgetCategory_Aleph,$I71),""))))) / AT$6 * AT$7, 0), 0)</f>
        <v>0</v>
      </c>
      <c r="AU71" s="166">
        <f t="array" ref="AU71">IFERROR(IF(ROW()-16&lt;NoRowsBudget, IF($J71="Profit Margin",SUM(AU$16:AU70)*ProfitMargin,IF($J71="VAT",SUM(AU$16:AU70)*VAT,IF(Budget_period="Monthly",SUMIFS(INDIRECT(AU$8),DetailBudgetWPs_Aleph,IF($J71 = "No Work Package", "", $J71),DetailBudgetCategory_Aleph,$I71),IF(Budget_period="Quarterly",SUMIFS(INDIRECT(AU$9),DetailBudgetWPs_Aleph,IF($J71 = "No Work Package", "", $J71),DetailBudgetCategory_Aleph,$I71),IF(Budget_period="Annually",SUMIFS(INDIRECT(AU$10),DetailBudgetWPs_Aleph,IF($J71 = "No Work Package", "", $J71),DetailBudgetCategory_Aleph,$I71),""))))) / AU$6 * AU$7, 0), 0)</f>
        <v>0</v>
      </c>
      <c r="AV71" s="166">
        <f t="array" ref="AV71">IFERROR(IF(ROW()-16&lt;NoRowsBudget, IF($J71="Profit Margin",SUM(AV$16:AV70)*ProfitMargin,IF($J71="VAT",SUM(AV$16:AV70)*VAT,IF(Budget_period="Monthly",SUMIFS(INDIRECT(AV$8),DetailBudgetWPs_Aleph,IF($J71 = "No Work Package", "", $J71),DetailBudgetCategory_Aleph,$I71),IF(Budget_period="Quarterly",SUMIFS(INDIRECT(AV$9),DetailBudgetWPs_Aleph,IF($J71 = "No Work Package", "", $J71),DetailBudgetCategory_Aleph,$I71),IF(Budget_period="Annually",SUMIFS(INDIRECT(AV$10),DetailBudgetWPs_Aleph,IF($J71 = "No Work Package", "", $J71),DetailBudgetCategory_Aleph,$I71),""))))) / AV$6 * AV$7, 0), 0)</f>
        <v>0</v>
      </c>
      <c r="AW71" s="166">
        <f t="array" ref="AW71">IFERROR(IF(ROW()-16&lt;NoRowsBudget, IF($J71="Profit Margin",SUM(AW$16:AW70)*ProfitMargin,IF($J71="VAT",SUM(AW$16:AW70)*VAT,IF(Budget_period="Monthly",SUMIFS(INDIRECT(AW$8),DetailBudgetWPs_Aleph,IF($J71 = "No Work Package", "", $J71),DetailBudgetCategory_Aleph,$I71),IF(Budget_period="Quarterly",SUMIFS(INDIRECT(AW$9),DetailBudgetWPs_Aleph,IF($J71 = "No Work Package", "", $J71),DetailBudgetCategory_Aleph,$I71),IF(Budget_period="Annually",SUMIFS(INDIRECT(AW$10),DetailBudgetWPs_Aleph,IF($J71 = "No Work Package", "", $J71),DetailBudgetCategory_Aleph,$I71),""))))) / AW$6 * AW$7, 0), 0)</f>
        <v>0</v>
      </c>
      <c r="AX71" s="166">
        <f t="array" ref="AX71">IFERROR(IF(ROW()-16&lt;NoRowsBudget, IF($J71="Profit Margin",SUM(AX$16:AX70)*ProfitMargin,IF($J71="VAT",SUM(AX$16:AX70)*VAT,IF(Budget_period="Monthly",SUMIFS(INDIRECT(AX$8),DetailBudgetWPs_Aleph,IF($J71 = "No Work Package", "", $J71),DetailBudgetCategory_Aleph,$I71),IF(Budget_period="Quarterly",SUMIFS(INDIRECT(AX$9),DetailBudgetWPs_Aleph,IF($J71 = "No Work Package", "", $J71),DetailBudgetCategory_Aleph,$I71),IF(Budget_period="Annually",SUMIFS(INDIRECT(AX$10),DetailBudgetWPs_Aleph,IF($J71 = "No Work Package", "", $J71),DetailBudgetCategory_Aleph,$I71),""))))) / AX$6 * AX$7, 0), 0)</f>
        <v>0</v>
      </c>
      <c r="AY71" s="166">
        <f t="array" ref="AY71">IFERROR(IF(ROW()-16&lt;NoRowsBudget, IF($J71="Profit Margin",SUM(AY$16:AY70)*ProfitMargin,IF($J71="VAT",SUM(AY$16:AY70)*VAT,IF(Budget_period="Monthly",SUMIFS(INDIRECT(AY$8),DetailBudgetWPs_Aleph,IF($J71 = "No Work Package", "", $J71),DetailBudgetCategory_Aleph,$I71),IF(Budget_period="Quarterly",SUMIFS(INDIRECT(AY$9),DetailBudgetWPs_Aleph,IF($J71 = "No Work Package", "", $J71),DetailBudgetCategory_Aleph,$I71),IF(Budget_period="Annually",SUMIFS(INDIRECT(AY$10),DetailBudgetWPs_Aleph,IF($J71 = "No Work Package", "", $J71),DetailBudgetCategory_Aleph,$I71),""))))) / AY$6 * AY$7, 0), 0)</f>
        <v>0</v>
      </c>
      <c r="AZ71" s="166">
        <f t="array" ref="AZ71">IFERROR(IF(ROW()-16&lt;NoRowsBudget, IF($J71="Profit Margin",SUM(AZ$16:AZ70)*ProfitMargin,IF($J71="VAT",SUM(AZ$16:AZ70)*VAT,IF(Budget_period="Monthly",SUMIFS(INDIRECT(AZ$8),DetailBudgetWPs_Aleph,IF($J71 = "No Work Package", "", $J71),DetailBudgetCategory_Aleph,$I71),IF(Budget_period="Quarterly",SUMIFS(INDIRECT(AZ$9),DetailBudgetWPs_Aleph,IF($J71 = "No Work Package", "", $J71),DetailBudgetCategory_Aleph,$I71),IF(Budget_period="Annually",SUMIFS(INDIRECT(AZ$10),DetailBudgetWPs_Aleph,IF($J71 = "No Work Package", "", $J71),DetailBudgetCategory_Aleph,$I71),""))))) / AZ$6 * AZ$7, 0), 0)</f>
        <v>0</v>
      </c>
      <c r="BA71" s="166">
        <f t="array" ref="BA71">IFERROR(IF(ROW()-16&lt;NoRowsBudget, IF($J71="Profit Margin",SUM(BA$16:BA70)*ProfitMargin,IF($J71="VAT",SUM(BA$16:BA70)*VAT,IF(Budget_period="Monthly",SUMIFS(INDIRECT(BA$8),DetailBudgetWPs_Aleph,IF($J71 = "No Work Package", "", $J71),DetailBudgetCategory_Aleph,$I71),IF(Budget_period="Quarterly",SUMIFS(INDIRECT(BA$9),DetailBudgetWPs_Aleph,IF($J71 = "No Work Package", "", $J71),DetailBudgetCategory_Aleph,$I71),IF(Budget_period="Annually",SUMIFS(INDIRECT(BA$10),DetailBudgetWPs_Aleph,IF($J71 = "No Work Package", "", $J71),DetailBudgetCategory_Aleph,$I71),""))))) / BA$6 * BA$7, 0), 0)</f>
        <v>0</v>
      </c>
      <c r="BB71" s="166">
        <f t="array" ref="BB71">IFERROR(IF(ROW()-16&lt;NoRowsBudget, IF($J71="Profit Margin",SUM(BB$16:BB70)*ProfitMargin,IF($J71="VAT",SUM(BB$16:BB70)*VAT,IF(Budget_period="Monthly",SUMIFS(INDIRECT(BB$8),DetailBudgetWPs_Aleph,IF($J71 = "No Work Package", "", $J71),DetailBudgetCategory_Aleph,$I71),IF(Budget_period="Quarterly",SUMIFS(INDIRECT(BB$9),DetailBudgetWPs_Aleph,IF($J71 = "No Work Package", "", $J71),DetailBudgetCategory_Aleph,$I71),IF(Budget_period="Annually",SUMIFS(INDIRECT(BB$10),DetailBudgetWPs_Aleph,IF($J71 = "No Work Package", "", $J71),DetailBudgetCategory_Aleph,$I71),""))))) / BB$6 * BB$7, 0), 0)</f>
        <v>0</v>
      </c>
      <c r="BC71" s="166">
        <f t="array" ref="BC71">IFERROR(IF(ROW()-16&lt;NoRowsBudget, IF($J71="Profit Margin",SUM(BC$16:BC70)*ProfitMargin,IF($J71="VAT",SUM(BC$16:BC70)*VAT,IF(Budget_period="Monthly",SUMIFS(INDIRECT(BC$8),DetailBudgetWPs_Aleph,IF($J71 = "No Work Package", "", $J71),DetailBudgetCategory_Aleph,$I71),IF(Budget_period="Quarterly",SUMIFS(INDIRECT(BC$9),DetailBudgetWPs_Aleph,IF($J71 = "No Work Package", "", $J71),DetailBudgetCategory_Aleph,$I71),IF(Budget_period="Annually",SUMIFS(INDIRECT(BC$10),DetailBudgetWPs_Aleph,IF($J71 = "No Work Package", "", $J71),DetailBudgetCategory_Aleph,$I71),""))))) / BC$6 * BC$7, 0), 0)</f>
        <v>0</v>
      </c>
      <c r="BD71" s="166">
        <f t="array" ref="BD71">IFERROR(IF(ROW()-16&lt;NoRowsBudget, IF($J71="Profit Margin",SUM(BD$16:BD70)*ProfitMargin,IF($J71="VAT",SUM(BD$16:BD70)*VAT,IF(Budget_period="Monthly",SUMIFS(INDIRECT(BD$8),DetailBudgetWPs_Aleph,IF($J71 = "No Work Package", "", $J71),DetailBudgetCategory_Aleph,$I71),IF(Budget_period="Quarterly",SUMIFS(INDIRECT(BD$9),DetailBudgetWPs_Aleph,IF($J71 = "No Work Package", "", $J71),DetailBudgetCategory_Aleph,$I71),IF(Budget_period="Annually",SUMIFS(INDIRECT(BD$10),DetailBudgetWPs_Aleph,IF($J71 = "No Work Package", "", $J71),DetailBudgetCategory_Aleph,$I71),""))))) / BD$6 * BD$7, 0), 0)</f>
        <v>0</v>
      </c>
      <c r="BE71" s="166">
        <f t="array" ref="BE71">IFERROR(IF(ROW()-16&lt;NoRowsBudget, IF($J71="Profit Margin",SUM(BE$16:BE70)*ProfitMargin,IF($J71="VAT",SUM(BE$16:BE70)*VAT,IF(Budget_period="Monthly",SUMIFS(INDIRECT(BE$8),DetailBudgetWPs_Aleph,IF($J71 = "No Work Package", "", $J71),DetailBudgetCategory_Aleph,$I71),IF(Budget_period="Quarterly",SUMIFS(INDIRECT(BE$9),DetailBudgetWPs_Aleph,IF($J71 = "No Work Package", "", $J71),DetailBudgetCategory_Aleph,$I71),IF(Budget_period="Annually",SUMIFS(INDIRECT(BE$10),DetailBudgetWPs_Aleph,IF($J71 = "No Work Package", "", $J71),DetailBudgetCategory_Aleph,$I71),""))))) / BE$6 * BE$7, 0), 0)</f>
        <v>0</v>
      </c>
      <c r="BF71" s="166">
        <f t="array" ref="BF71">IFERROR(IF(ROW()-16&lt;NoRowsBudget, IF($J71="Profit Margin",SUM(BF$16:BF70)*ProfitMargin,IF($J71="VAT",SUM(BF$16:BF70)*VAT,IF(Budget_period="Monthly",SUMIFS(INDIRECT(BF$8),DetailBudgetWPs_Aleph,IF($J71 = "No Work Package", "", $J71),DetailBudgetCategory_Aleph,$I71),IF(Budget_period="Quarterly",SUMIFS(INDIRECT(BF$9),DetailBudgetWPs_Aleph,IF($J71 = "No Work Package", "", $J71),DetailBudgetCategory_Aleph,$I71),IF(Budget_period="Annually",SUMIFS(INDIRECT(BF$10),DetailBudgetWPs_Aleph,IF($J71 = "No Work Package", "", $J71),DetailBudgetCategory_Aleph,$I71),""))))) / BF$6 * BF$7, 0), 0)</f>
        <v>0</v>
      </c>
      <c r="BG71" s="166">
        <f t="array" ref="BG71">IFERROR(IF(ROW()-16&lt;NoRowsBudget, IF($J71="Profit Margin",SUM(BG$16:BG70)*ProfitMargin,IF($J71="VAT",SUM(BG$16:BG70)*VAT,IF(Budget_period="Monthly",SUMIFS(INDIRECT(BG$8),DetailBudgetWPs_Aleph,IF($J71 = "No Work Package", "", $J71),DetailBudgetCategory_Aleph,$I71),IF(Budget_period="Quarterly",SUMIFS(INDIRECT(BG$9),DetailBudgetWPs_Aleph,IF($J71 = "No Work Package", "", $J71),DetailBudgetCategory_Aleph,$I71),IF(Budget_period="Annually",SUMIFS(INDIRECT(BG$10),DetailBudgetWPs_Aleph,IF($J71 = "No Work Package", "", $J71),DetailBudgetCategory_Aleph,$I71),""))))) / BG$6 * BG$7, 0), 0)</f>
        <v>0</v>
      </c>
      <c r="BH71" s="166">
        <f t="array" ref="BH71">IFERROR(IF(ROW()-16&lt;NoRowsBudget, IF($J71="Profit Margin",SUM(BH$16:BH70)*ProfitMargin,IF($J71="VAT",SUM(BH$16:BH70)*VAT,IF(Budget_period="Monthly",SUMIFS(INDIRECT(BH$8),DetailBudgetWPs_Aleph,IF($J71 = "No Work Package", "", $J71),DetailBudgetCategory_Aleph,$I71),IF(Budget_period="Quarterly",SUMIFS(INDIRECT(BH$9),DetailBudgetWPs_Aleph,IF($J71 = "No Work Package", "", $J71),DetailBudgetCategory_Aleph,$I71),IF(Budget_period="Annually",SUMIFS(INDIRECT(BH$10),DetailBudgetWPs_Aleph,IF($J71 = "No Work Package", "", $J71),DetailBudgetCategory_Aleph,$I71),""))))) / BH$6 * BH$7, 0), 0)</f>
        <v>0</v>
      </c>
      <c r="BI71" s="166">
        <f t="array" ref="BI71">IFERROR(IF(ROW()-16&lt;NoRowsBudget, IF($J71="Profit Margin",SUM(BI$16:BI70)*ProfitMargin,IF($J71="VAT",SUM(BI$16:BI70)*VAT,IF(Budget_period="Monthly",SUMIFS(INDIRECT(BI$8),DetailBudgetWPs_Aleph,IF($J71 = "No Work Package", "", $J71),DetailBudgetCategory_Aleph,$I71),IF(Budget_period="Quarterly",SUMIFS(INDIRECT(BI$9),DetailBudgetWPs_Aleph,IF($J71 = "No Work Package", "", $J71),DetailBudgetCategory_Aleph,$I71),IF(Budget_period="Annually",SUMIFS(INDIRECT(BI$10),DetailBudgetWPs_Aleph,IF($J71 = "No Work Package", "", $J71),DetailBudgetCategory_Aleph,$I71),""))))) / BI$6 * BI$7, 0), 0)</f>
        <v>0</v>
      </c>
      <c r="BJ71" s="166">
        <f t="array" ref="BJ71">IFERROR(IF(ROW()-16&lt;NoRowsBudget, IF($J71="Profit Margin",SUM(BJ$16:BJ70)*ProfitMargin,IF($J71="VAT",SUM(BJ$16:BJ70)*VAT,IF(Budget_period="Monthly",SUMIFS(INDIRECT(BJ$8),DetailBudgetWPs_Aleph,IF($J71 = "No Work Package", "", $J71),DetailBudgetCategory_Aleph,$I71),IF(Budget_period="Quarterly",SUMIFS(INDIRECT(BJ$9),DetailBudgetWPs_Aleph,IF($J71 = "No Work Package", "", $J71),DetailBudgetCategory_Aleph,$I71),IF(Budget_period="Annually",SUMIFS(INDIRECT(BJ$10),DetailBudgetWPs_Aleph,IF($J71 = "No Work Package", "", $J71),DetailBudgetCategory_Aleph,$I71),""))))) / BJ$6 * BJ$7, 0), 0)</f>
        <v>0</v>
      </c>
      <c r="BK71" s="166">
        <f t="array" ref="BK71">IFERROR(IF(ROW()-16&lt;NoRowsBudget, IF($J71="Profit Margin",SUM(BK$16:BK70)*ProfitMargin,IF($J71="VAT",SUM(BK$16:BK70)*VAT,IF(Budget_period="Monthly",SUMIFS(INDIRECT(BK$8),DetailBudgetWPs_Aleph,IF($J71 = "No Work Package", "", $J71),DetailBudgetCategory_Aleph,$I71),IF(Budget_period="Quarterly",SUMIFS(INDIRECT(BK$9),DetailBudgetWPs_Aleph,IF($J71 = "No Work Package", "", $J71),DetailBudgetCategory_Aleph,$I71),IF(Budget_period="Annually",SUMIFS(INDIRECT(BK$10),DetailBudgetWPs_Aleph,IF($J71 = "No Work Package", "", $J71),DetailBudgetCategory_Aleph,$I71),""))))) / BK$6 * BK$7, 0), 0)</f>
        <v>0</v>
      </c>
      <c r="BL71" s="166">
        <f t="array" ref="BL71">IFERROR(IF(ROW()-16&lt;NoRowsBudget, IF($J71="Profit Margin",SUM(BL$16:BL70)*ProfitMargin,IF($J71="VAT",SUM(BL$16:BL70)*VAT,IF(Budget_period="Monthly",SUMIFS(INDIRECT(BL$8),DetailBudgetWPs_Aleph,IF($J71 = "No Work Package", "", $J71),DetailBudgetCategory_Aleph,$I71),IF(Budget_period="Quarterly",SUMIFS(INDIRECT(BL$9),DetailBudgetWPs_Aleph,IF($J71 = "No Work Package", "", $J71),DetailBudgetCategory_Aleph,$I71),IF(Budget_period="Annually",SUMIFS(INDIRECT(BL$10),DetailBudgetWPs_Aleph,IF($J71 = "No Work Package", "", $J71),DetailBudgetCategory_Aleph,$I71),""))))) / BL$6 * BL$7, 0), 0)</f>
        <v>0</v>
      </c>
      <c r="BM71" s="166">
        <f t="array" ref="BM71">IFERROR(IF(ROW()-16&lt;NoRowsBudget, IF($J71="Profit Margin",SUM(BM$16:BM70)*ProfitMargin,IF($J71="VAT",SUM(BM$16:BM70)*VAT,IF(Budget_period="Monthly",SUMIFS(INDIRECT(BM$8),DetailBudgetWPs_Aleph,IF($J71 = "No Work Package", "", $J71),DetailBudgetCategory_Aleph,$I71),IF(Budget_period="Quarterly",SUMIFS(INDIRECT(BM$9),DetailBudgetWPs_Aleph,IF($J71 = "No Work Package", "", $J71),DetailBudgetCategory_Aleph,$I71),IF(Budget_period="Annually",SUMIFS(INDIRECT(BM$10),DetailBudgetWPs_Aleph,IF($J71 = "No Work Package", "", $J71),DetailBudgetCategory_Aleph,$I71),""))))) / BM$6 * BM$7, 0), 0)</f>
        <v>0</v>
      </c>
      <c r="BN71" s="166">
        <f t="array" ref="BN71">IFERROR(IF(ROW()-16&lt;NoRowsBudget, IF($J71="Profit Margin",SUM(BN$16:BN70)*ProfitMargin,IF($J71="VAT",SUM(BN$16:BN70)*VAT,IF(Budget_period="Monthly",SUMIFS(INDIRECT(BN$8),DetailBudgetWPs_Aleph,IF($J71 = "No Work Package", "", $J71),DetailBudgetCategory_Aleph,$I71),IF(Budget_period="Quarterly",SUMIFS(INDIRECT(BN$9),DetailBudgetWPs_Aleph,IF($J71 = "No Work Package", "", $J71),DetailBudgetCategory_Aleph,$I71),IF(Budget_period="Annually",SUMIFS(INDIRECT(BN$10),DetailBudgetWPs_Aleph,IF($J71 = "No Work Package", "", $J71),DetailBudgetCategory_Aleph,$I71),""))))) / BN$6 * BN$7, 0), 0)</f>
        <v>0</v>
      </c>
      <c r="BO71" s="166">
        <f t="array" ref="BO71">IFERROR(IF(ROW()-16&lt;NoRowsBudget, IF($J71="Profit Margin",SUM(BO$16:BO70)*ProfitMargin,IF($J71="VAT",SUM(BO$16:BO70)*VAT,IF(Budget_period="Monthly",SUMIFS(INDIRECT(BO$8),DetailBudgetWPs_Aleph,IF($J71 = "No Work Package", "", $J71),DetailBudgetCategory_Aleph,$I71),IF(Budget_period="Quarterly",SUMIFS(INDIRECT(BO$9),DetailBudgetWPs_Aleph,IF($J71 = "No Work Package", "", $J71),DetailBudgetCategory_Aleph,$I71),IF(Budget_period="Annually",SUMIFS(INDIRECT(BO$10),DetailBudgetWPs_Aleph,IF($J71 = "No Work Package", "", $J71),DetailBudgetCategory_Aleph,$I71),""))))) / BO$6 * BO$7, 0), 0)</f>
        <v>0</v>
      </c>
      <c r="BP71" s="166">
        <f t="array" ref="BP71">IFERROR(IF(ROW()-16&lt;NoRowsBudget, IF($J71="Profit Margin",SUM(BP$16:BP70)*ProfitMargin,IF($J71="VAT",SUM(BP$16:BP70)*VAT,IF(Budget_period="Monthly",SUMIFS(INDIRECT(BP$8),DetailBudgetWPs_Aleph,IF($J71 = "No Work Package", "", $J71),DetailBudgetCategory_Aleph,$I71),IF(Budget_period="Quarterly",SUMIFS(INDIRECT(BP$9),DetailBudgetWPs_Aleph,IF($J71 = "No Work Package", "", $J71),DetailBudgetCategory_Aleph,$I71),IF(Budget_period="Annually",SUMIFS(INDIRECT(BP$10),DetailBudgetWPs_Aleph,IF($J71 = "No Work Package", "", $J71),DetailBudgetCategory_Aleph,$I71),""))))) / BP$6 * BP$7, 0), 0)</f>
        <v>0</v>
      </c>
      <c r="BQ71" s="166">
        <f t="array" ref="BQ71">IFERROR(IF(ROW()-16&lt;NoRowsBudget, IF($J71="Profit Margin",SUM(BQ$16:BQ70)*ProfitMargin,IF($J71="VAT",SUM(BQ$16:BQ70)*VAT,IF(Budget_period="Monthly",SUMIFS(INDIRECT(BQ$8),DetailBudgetWPs_Aleph,IF($J71 = "No Work Package", "", $J71),DetailBudgetCategory_Aleph,$I71),IF(Budget_period="Quarterly",SUMIFS(INDIRECT(BQ$9),DetailBudgetWPs_Aleph,IF($J71 = "No Work Package", "", $J71),DetailBudgetCategory_Aleph,$I71),IF(Budget_period="Annually",SUMIFS(INDIRECT(BQ$10),DetailBudgetWPs_Aleph,IF($J71 = "No Work Package", "", $J71),DetailBudgetCategory_Aleph,$I71),""))))) / BQ$6 * BQ$7, 0), 0)</f>
        <v>0</v>
      </c>
      <c r="BR71" s="166">
        <f t="array" ref="BR71">IFERROR(IF(ROW()-16&lt;NoRowsBudget, IF($J71="Profit Margin",SUM(BR$16:BR70)*ProfitMargin,IF($J71="VAT",SUM(BR$16:BR70)*VAT,IF(Budget_period="Monthly",SUMIFS(INDIRECT(BR$8),DetailBudgetWPs_Aleph,IF($J71 = "No Work Package", "", $J71),DetailBudgetCategory_Aleph,$I71),IF(Budget_period="Quarterly",SUMIFS(INDIRECT(BR$9),DetailBudgetWPs_Aleph,IF($J71 = "No Work Package", "", $J71),DetailBudgetCategory_Aleph,$I71),IF(Budget_period="Annually",SUMIFS(INDIRECT(BR$10),DetailBudgetWPs_Aleph,IF($J71 = "No Work Package", "", $J71),DetailBudgetCategory_Aleph,$I71),""))))) / BR$6 * BR$7, 0), 0)</f>
        <v>0</v>
      </c>
      <c r="BS71" s="166">
        <f t="array" ref="BS71">IFERROR(IF(ROW()-16&lt;NoRowsBudget, IF($J71="Profit Margin",SUM(BS$16:BS70)*ProfitMargin,IF($J71="VAT",SUM(BS$16:BS70)*VAT,IF(Budget_period="Monthly",SUMIFS(INDIRECT(BS$8),DetailBudgetWPs_Aleph,IF($J71 = "No Work Package", "", $J71),DetailBudgetCategory_Aleph,$I71),IF(Budget_period="Quarterly",SUMIFS(INDIRECT(BS$9),DetailBudgetWPs_Aleph,IF($J71 = "No Work Package", "", $J71),DetailBudgetCategory_Aleph,$I71),IF(Budget_period="Annually",SUMIFS(INDIRECT(BS$10),DetailBudgetWPs_Aleph,IF($J71 = "No Work Package", "", $J71),DetailBudgetCategory_Aleph,$I71),""))))) / BS$6 * BS$7, 0), 0)</f>
        <v>0</v>
      </c>
    </row>
    <row r="72" ht="15.75" customHeight="1">
      <c r="A72" s="114"/>
      <c r="B72" s="15" t="str">
        <f>IF(ROW()-16&lt;NoRowsBudget,OrgName,"")</f>
        <v/>
      </c>
      <c r="C72" s="15" t="str">
        <f>IF(ROW()-16&lt;NoRowsBudget,ProjectName,"")</f>
        <v/>
      </c>
      <c r="D72" s="15" t="str">
        <f>IF(ROW()-16&lt;NoRowsBudget,ProjectRef,"")</f>
        <v/>
      </c>
      <c r="E72" s="15" t="str">
        <f>IF(ROW()-16&lt;NoRowsBudget,ApplicationID,"")</f>
        <v/>
      </c>
      <c r="F72" s="15" t="str">
        <f>IF(ROW()-16&lt;NoRowsBudget,Version,"")</f>
        <v/>
      </c>
      <c r="G72" s="164" t="str">
        <f>IF(ROW()-16&lt;NoRowsBudget,StartDate,"")</f>
        <v/>
      </c>
      <c r="H72" s="164" t="str">
        <f>IF(ROW()-16&lt;NoRowsBudget,EndDate,"")</f>
        <v/>
      </c>
      <c r="I72" s="15" t="str">
        <f t="array" ref="I72">IF(ROW()-16&lt;(NoRowsBudget-3),INDEX(CostCategories,CEILING((ROW()-15)/NoWPs,1)),IF(ROW()-16=NoRowsBudget-3,"Overheads",IF(ROW()-16=NoRowsBudget-2,"Profit Margin",IF(ROW()-16=NoRowsBudget-1,"VAT",""))))</f>
        <v/>
      </c>
      <c r="J72" s="15" t="str">
        <f t="array" ref="J72">IF(ROW()-16&lt;NoRowsBudget-3,INDEX(WPUnique,,MOD(ROW()-16,NoWPs)+1),IF(ROW()-16=NoRowsBudget-3,"Overheads",IF(ROW()-16=NoRowsBudget-2,"Profit Margin",IF(ROW()-16=NoRowsBudget-1,"VAT",""))))</f>
        <v/>
      </c>
      <c r="K72" s="172" t="str">
        <f>IFERROR(IF(OR($J72="Indirect Cost",$J72="VAT",$J72="Profit Margin"),"",VLOOKUP(J72,'1. Basic Info'!$B$40:$C$52,2,FALSE)),BudgetExport!J72)</f>
        <v/>
      </c>
      <c r="L72" s="166">
        <f t="array" ref="L72">IFERROR(IF(ROW()-16&lt;NoRowsBudget, IF($J72="Profit Margin",SUM(L$16:L71)*ProfitMargin,IF($J72="VAT",SUM(L$16:L71)*VAT,IF(Budget_period="Monthly",SUMIFS(INDIRECT(L$8),DetailBudgetWPs_Aleph,IF($J72 = "No Work Package", "", $J72),DetailBudgetCategory_Aleph,$I72),IF(Budget_period="Quarterly",SUMIFS(INDIRECT(L$9),DetailBudgetWPs_Aleph,IF($J72 = "No Work Package", "", $J72),DetailBudgetCategory_Aleph,$I72),IF(Budget_period="Annually",SUMIFS(INDIRECT(L$10),DetailBudgetWPs_Aleph,IF($J72 = "No Work Package", "", $J72),DetailBudgetCategory_Aleph,$I72),""))))) / L$6 * L$7, 0), 0)</f>
        <v>0</v>
      </c>
      <c r="M72" s="166">
        <f t="array" ref="M72">IFERROR(IF(ROW()-16&lt;NoRowsBudget, IF($J72="Profit Margin",SUM(M$16:M71)*ProfitMargin,IF($J72="VAT",SUM(M$16:M71)*VAT,IF(Budget_period="Monthly",SUMIFS(INDIRECT(M$8),DetailBudgetWPs_Aleph,IF($J72 = "No Work Package", "", $J72),DetailBudgetCategory_Aleph,$I72),IF(Budget_period="Quarterly",SUMIFS(INDIRECT(M$9),DetailBudgetWPs_Aleph,IF($J72 = "No Work Package", "", $J72),DetailBudgetCategory_Aleph,$I72),IF(Budget_period="Annually",SUMIFS(INDIRECT(M$10),DetailBudgetWPs_Aleph,IF($J72 = "No Work Package", "", $J72),DetailBudgetCategory_Aleph,$I72),""))))) / M$6 * M$7, 0), 0)</f>
        <v>0</v>
      </c>
      <c r="N72" s="166">
        <f t="array" ref="N72">IFERROR(IF(ROW()-16&lt;NoRowsBudget, IF($J72="Profit Margin",SUM(N$16:N71)*ProfitMargin,IF($J72="VAT",SUM(N$16:N71)*VAT,IF(Budget_period="Monthly",SUMIFS(INDIRECT(N$8),DetailBudgetWPs_Aleph,IF($J72 = "No Work Package", "", $J72),DetailBudgetCategory_Aleph,$I72),IF(Budget_period="Quarterly",SUMIFS(INDIRECT(N$9),DetailBudgetWPs_Aleph,IF($J72 = "No Work Package", "", $J72),DetailBudgetCategory_Aleph,$I72),IF(Budget_period="Annually",SUMIFS(INDIRECT(N$10),DetailBudgetWPs_Aleph,IF($J72 = "No Work Package", "", $J72),DetailBudgetCategory_Aleph,$I72),""))))) / N$6 * N$7, 0), 0)</f>
        <v>0</v>
      </c>
      <c r="O72" s="166">
        <f t="array" ref="O72">IFERROR(IF(ROW()-16&lt;NoRowsBudget, IF($J72="Profit Margin",SUM(O$16:O71)*ProfitMargin,IF($J72="VAT",SUM(O$16:O71)*VAT,IF(Budget_period="Monthly",SUMIFS(INDIRECT(O$8),DetailBudgetWPs_Aleph,IF($J72 = "No Work Package", "", $J72),DetailBudgetCategory_Aleph,$I72),IF(Budget_period="Quarterly",SUMIFS(INDIRECT(O$9),DetailBudgetWPs_Aleph,IF($J72 = "No Work Package", "", $J72),DetailBudgetCategory_Aleph,$I72),IF(Budget_period="Annually",SUMIFS(INDIRECT(O$10),DetailBudgetWPs_Aleph,IF($J72 = "No Work Package", "", $J72),DetailBudgetCategory_Aleph,$I72),""))))) / O$6 * O$7, 0), 0)</f>
        <v>0</v>
      </c>
      <c r="P72" s="166">
        <f t="array" ref="P72">IFERROR(IF(ROW()-16&lt;NoRowsBudget, IF($J72="Profit Margin",SUM(P$16:P71)*ProfitMargin,IF($J72="VAT",SUM(P$16:P71)*VAT,IF(Budget_period="Monthly",SUMIFS(INDIRECT(P$8),DetailBudgetWPs_Aleph,IF($J72 = "No Work Package", "", $J72),DetailBudgetCategory_Aleph,$I72),IF(Budget_period="Quarterly",SUMIFS(INDIRECT(P$9),DetailBudgetWPs_Aleph,IF($J72 = "No Work Package", "", $J72),DetailBudgetCategory_Aleph,$I72),IF(Budget_period="Annually",SUMIFS(INDIRECT(P$10),DetailBudgetWPs_Aleph,IF($J72 = "No Work Package", "", $J72),DetailBudgetCategory_Aleph,$I72),""))))) / P$6 * P$7, 0), 0)</f>
        <v>0</v>
      </c>
      <c r="Q72" s="166">
        <f t="array" ref="Q72">IFERROR(IF(ROW()-16&lt;NoRowsBudget, IF($J72="Profit Margin",SUM(Q$16:Q71)*ProfitMargin,IF($J72="VAT",SUM(Q$16:Q71)*VAT,IF(Budget_period="Monthly",SUMIFS(INDIRECT(Q$8),DetailBudgetWPs_Aleph,IF($J72 = "No Work Package", "", $J72),DetailBudgetCategory_Aleph,$I72),IF(Budget_period="Quarterly",SUMIFS(INDIRECT(Q$9),DetailBudgetWPs_Aleph,IF($J72 = "No Work Package", "", $J72),DetailBudgetCategory_Aleph,$I72),IF(Budget_period="Annually",SUMIFS(INDIRECT(Q$10),DetailBudgetWPs_Aleph,IF($J72 = "No Work Package", "", $J72),DetailBudgetCategory_Aleph,$I72),""))))) / Q$6 * Q$7, 0), 0)</f>
        <v>0</v>
      </c>
      <c r="R72" s="166">
        <f t="array" ref="R72">IFERROR(IF(ROW()-16&lt;NoRowsBudget, IF($J72="Profit Margin",SUM(R$16:R71)*ProfitMargin,IF($J72="VAT",SUM(R$16:R71)*VAT,IF(Budget_period="Monthly",SUMIFS(INDIRECT(R$8),DetailBudgetWPs_Aleph,IF($J72 = "No Work Package", "", $J72),DetailBudgetCategory_Aleph,$I72),IF(Budget_period="Quarterly",SUMIFS(INDIRECT(R$9),DetailBudgetWPs_Aleph,IF($J72 = "No Work Package", "", $J72),DetailBudgetCategory_Aleph,$I72),IF(Budget_period="Annually",SUMIFS(INDIRECT(R$10),DetailBudgetWPs_Aleph,IF($J72 = "No Work Package", "", $J72),DetailBudgetCategory_Aleph,$I72),""))))) / R$6 * R$7, 0), 0)</f>
        <v>0</v>
      </c>
      <c r="S72" s="166">
        <f t="array" ref="S72">IFERROR(IF(ROW()-16&lt;NoRowsBudget, IF($J72="Profit Margin",SUM(S$16:S71)*ProfitMargin,IF($J72="VAT",SUM(S$16:S71)*VAT,IF(Budget_period="Monthly",SUMIFS(INDIRECT(S$8),DetailBudgetWPs_Aleph,IF($J72 = "No Work Package", "", $J72),DetailBudgetCategory_Aleph,$I72),IF(Budget_period="Quarterly",SUMIFS(INDIRECT(S$9),DetailBudgetWPs_Aleph,IF($J72 = "No Work Package", "", $J72),DetailBudgetCategory_Aleph,$I72),IF(Budget_period="Annually",SUMIFS(INDIRECT(S$10),DetailBudgetWPs_Aleph,IF($J72 = "No Work Package", "", $J72),DetailBudgetCategory_Aleph,$I72),""))))) / S$6 * S$7, 0), 0)</f>
        <v>0</v>
      </c>
      <c r="T72" s="166">
        <f t="array" ref="T72">IFERROR(IF(ROW()-16&lt;NoRowsBudget, IF($J72="Profit Margin",SUM(T$16:T71)*ProfitMargin,IF($J72="VAT",SUM(T$16:T71)*VAT,IF(Budget_period="Monthly",SUMIFS(INDIRECT(T$8),DetailBudgetWPs_Aleph,IF($J72 = "No Work Package", "", $J72),DetailBudgetCategory_Aleph,$I72),IF(Budget_period="Quarterly",SUMIFS(INDIRECT(T$9),DetailBudgetWPs_Aleph,IF($J72 = "No Work Package", "", $J72),DetailBudgetCategory_Aleph,$I72),IF(Budget_period="Annually",SUMIFS(INDIRECT(T$10),DetailBudgetWPs_Aleph,IF($J72 = "No Work Package", "", $J72),DetailBudgetCategory_Aleph,$I72),""))))) / T$6 * T$7, 0), 0)</f>
        <v>0</v>
      </c>
      <c r="U72" s="166">
        <f t="array" ref="U72">IFERROR(IF(ROW()-16&lt;NoRowsBudget, IF($J72="Profit Margin",SUM(U$16:U71)*ProfitMargin,IF($J72="VAT",SUM(U$16:U71)*VAT,IF(Budget_period="Monthly",SUMIFS(INDIRECT(U$8),DetailBudgetWPs_Aleph,IF($J72 = "No Work Package", "", $J72),DetailBudgetCategory_Aleph,$I72),IF(Budget_period="Quarterly",SUMIFS(INDIRECT(U$9),DetailBudgetWPs_Aleph,IF($J72 = "No Work Package", "", $J72),DetailBudgetCategory_Aleph,$I72),IF(Budget_period="Annually",SUMIFS(INDIRECT(U$10),DetailBudgetWPs_Aleph,IF($J72 = "No Work Package", "", $J72),DetailBudgetCategory_Aleph,$I72),""))))) / U$6 * U$7, 0), 0)</f>
        <v>0</v>
      </c>
      <c r="V72" s="166">
        <f t="array" ref="V72">IFERROR(IF(ROW()-16&lt;NoRowsBudget, IF($J72="Profit Margin",SUM(V$16:V71)*ProfitMargin,IF($J72="VAT",SUM(V$16:V71)*VAT,IF(Budget_period="Monthly",SUMIFS(INDIRECT(V$8),DetailBudgetWPs_Aleph,IF($J72 = "No Work Package", "", $J72),DetailBudgetCategory_Aleph,$I72),IF(Budget_period="Quarterly",SUMIFS(INDIRECT(V$9),DetailBudgetWPs_Aleph,IF($J72 = "No Work Package", "", $J72),DetailBudgetCategory_Aleph,$I72),IF(Budget_period="Annually",SUMIFS(INDIRECT(V$10),DetailBudgetWPs_Aleph,IF($J72 = "No Work Package", "", $J72),DetailBudgetCategory_Aleph,$I72),""))))) / V$6 * V$7, 0), 0)</f>
        <v>0</v>
      </c>
      <c r="W72" s="166">
        <f t="array" ref="W72">IFERROR(IF(ROW()-16&lt;NoRowsBudget, IF($J72="Profit Margin",SUM(W$16:W71)*ProfitMargin,IF($J72="VAT",SUM(W$16:W71)*VAT,IF(Budget_period="Monthly",SUMIFS(INDIRECT(W$8),DetailBudgetWPs_Aleph,IF($J72 = "No Work Package", "", $J72),DetailBudgetCategory_Aleph,$I72),IF(Budget_period="Quarterly",SUMIFS(INDIRECT(W$9),DetailBudgetWPs_Aleph,IF($J72 = "No Work Package", "", $J72),DetailBudgetCategory_Aleph,$I72),IF(Budget_period="Annually",SUMIFS(INDIRECT(W$10),DetailBudgetWPs_Aleph,IF($J72 = "No Work Package", "", $J72),DetailBudgetCategory_Aleph,$I72),""))))) / W$6 * W$7, 0), 0)</f>
        <v>0</v>
      </c>
      <c r="X72" s="166">
        <f t="array" ref="X72">IFERROR(IF(ROW()-16&lt;NoRowsBudget, IF($J72="Profit Margin",SUM(X$16:X71)*ProfitMargin,IF($J72="VAT",SUM(X$16:X71)*VAT,IF(Budget_period="Monthly",SUMIFS(INDIRECT(X$8),DetailBudgetWPs_Aleph,IF($J72 = "No Work Package", "", $J72),DetailBudgetCategory_Aleph,$I72),IF(Budget_period="Quarterly",SUMIFS(INDIRECT(X$9),DetailBudgetWPs_Aleph,IF($J72 = "No Work Package", "", $J72),DetailBudgetCategory_Aleph,$I72),IF(Budget_period="Annually",SUMIFS(INDIRECT(X$10),DetailBudgetWPs_Aleph,IF($J72 = "No Work Package", "", $J72),DetailBudgetCategory_Aleph,$I72),""))))) / X$6 * X$7, 0), 0)</f>
        <v>0</v>
      </c>
      <c r="Y72" s="166">
        <f t="array" ref="Y72">IFERROR(IF(ROW()-16&lt;NoRowsBudget, IF($J72="Profit Margin",SUM(Y$16:Y71)*ProfitMargin,IF($J72="VAT",SUM(Y$16:Y71)*VAT,IF(Budget_period="Monthly",SUMIFS(INDIRECT(Y$8),DetailBudgetWPs_Aleph,IF($J72 = "No Work Package", "", $J72),DetailBudgetCategory_Aleph,$I72),IF(Budget_period="Quarterly",SUMIFS(INDIRECT(Y$9),DetailBudgetWPs_Aleph,IF($J72 = "No Work Package", "", $J72),DetailBudgetCategory_Aleph,$I72),IF(Budget_period="Annually",SUMIFS(INDIRECT(Y$10),DetailBudgetWPs_Aleph,IF($J72 = "No Work Package", "", $J72),DetailBudgetCategory_Aleph,$I72),""))))) / Y$6 * Y$7, 0), 0)</f>
        <v>0</v>
      </c>
      <c r="Z72" s="166">
        <f t="array" ref="Z72">IFERROR(IF(ROW()-16&lt;NoRowsBudget, IF($J72="Profit Margin",SUM(Z$16:Z71)*ProfitMargin,IF($J72="VAT",SUM(Z$16:Z71)*VAT,IF(Budget_period="Monthly",SUMIFS(INDIRECT(Z$8),DetailBudgetWPs_Aleph,IF($J72 = "No Work Package", "", $J72),DetailBudgetCategory_Aleph,$I72),IF(Budget_period="Quarterly",SUMIFS(INDIRECT(Z$9),DetailBudgetWPs_Aleph,IF($J72 = "No Work Package", "", $J72),DetailBudgetCategory_Aleph,$I72),IF(Budget_period="Annually",SUMIFS(INDIRECT(Z$10),DetailBudgetWPs_Aleph,IF($J72 = "No Work Package", "", $J72),DetailBudgetCategory_Aleph,$I72),""))))) / Z$6 * Z$7, 0), 0)</f>
        <v>0</v>
      </c>
      <c r="AA72" s="166">
        <f t="array" ref="AA72">IFERROR(IF(ROW()-16&lt;NoRowsBudget, IF($J72="Profit Margin",SUM(AA$16:AA71)*ProfitMargin,IF($J72="VAT",SUM(AA$16:AA71)*VAT,IF(Budget_period="Monthly",SUMIFS(INDIRECT(AA$8),DetailBudgetWPs_Aleph,IF($J72 = "No Work Package", "", $J72),DetailBudgetCategory_Aleph,$I72),IF(Budget_period="Quarterly",SUMIFS(INDIRECT(AA$9),DetailBudgetWPs_Aleph,IF($J72 = "No Work Package", "", $J72),DetailBudgetCategory_Aleph,$I72),IF(Budget_period="Annually",SUMIFS(INDIRECT(AA$10),DetailBudgetWPs_Aleph,IF($J72 = "No Work Package", "", $J72),DetailBudgetCategory_Aleph,$I72),""))))) / AA$6 * AA$7, 0), 0)</f>
        <v>0</v>
      </c>
      <c r="AB72" s="166">
        <f t="array" ref="AB72">IFERROR(IF(ROW()-16&lt;NoRowsBudget, IF($J72="Profit Margin",SUM(AB$16:AB71)*ProfitMargin,IF($J72="VAT",SUM(AB$16:AB71)*VAT,IF(Budget_period="Monthly",SUMIFS(INDIRECT(AB$8),DetailBudgetWPs_Aleph,IF($J72 = "No Work Package", "", $J72),DetailBudgetCategory_Aleph,$I72),IF(Budget_period="Quarterly",SUMIFS(INDIRECT(AB$9),DetailBudgetWPs_Aleph,IF($J72 = "No Work Package", "", $J72),DetailBudgetCategory_Aleph,$I72),IF(Budget_period="Annually",SUMIFS(INDIRECT(AB$10),DetailBudgetWPs_Aleph,IF($J72 = "No Work Package", "", $J72),DetailBudgetCategory_Aleph,$I72),""))))) / AB$6 * AB$7, 0), 0)</f>
        <v>0</v>
      </c>
      <c r="AC72" s="166">
        <f t="array" ref="AC72">IFERROR(IF(ROW()-16&lt;NoRowsBudget, IF($J72="Profit Margin",SUM(AC$16:AC71)*ProfitMargin,IF($J72="VAT",SUM(AC$16:AC71)*VAT,IF(Budget_period="Monthly",SUMIFS(INDIRECT(AC$8),DetailBudgetWPs_Aleph,IF($J72 = "No Work Package", "", $J72),DetailBudgetCategory_Aleph,$I72),IF(Budget_period="Quarterly",SUMIFS(INDIRECT(AC$9),DetailBudgetWPs_Aleph,IF($J72 = "No Work Package", "", $J72),DetailBudgetCategory_Aleph,$I72),IF(Budget_period="Annually",SUMIFS(INDIRECT(AC$10),DetailBudgetWPs_Aleph,IF($J72 = "No Work Package", "", $J72),DetailBudgetCategory_Aleph,$I72),""))))) / AC$6 * AC$7, 0), 0)</f>
        <v>0</v>
      </c>
      <c r="AD72" s="166">
        <f t="array" ref="AD72">IFERROR(IF(ROW()-16&lt;NoRowsBudget, IF($J72="Profit Margin",SUM(AD$16:AD71)*ProfitMargin,IF($J72="VAT",SUM(AD$16:AD71)*VAT,IF(Budget_period="Monthly",SUMIFS(INDIRECT(AD$8),DetailBudgetWPs_Aleph,IF($J72 = "No Work Package", "", $J72),DetailBudgetCategory_Aleph,$I72),IF(Budget_period="Quarterly",SUMIFS(INDIRECT(AD$9),DetailBudgetWPs_Aleph,IF($J72 = "No Work Package", "", $J72),DetailBudgetCategory_Aleph,$I72),IF(Budget_period="Annually",SUMIFS(INDIRECT(AD$10),DetailBudgetWPs_Aleph,IF($J72 = "No Work Package", "", $J72),DetailBudgetCategory_Aleph,$I72),""))))) / AD$6 * AD$7, 0), 0)</f>
        <v>0</v>
      </c>
      <c r="AE72" s="166">
        <f t="array" ref="AE72">IFERROR(IF(ROW()-16&lt;NoRowsBudget, IF($J72="Profit Margin",SUM(AE$16:AE71)*ProfitMargin,IF($J72="VAT",SUM(AE$16:AE71)*VAT,IF(Budget_period="Monthly",SUMIFS(INDIRECT(AE$8),DetailBudgetWPs_Aleph,IF($J72 = "No Work Package", "", $J72),DetailBudgetCategory_Aleph,$I72),IF(Budget_period="Quarterly",SUMIFS(INDIRECT(AE$9),DetailBudgetWPs_Aleph,IF($J72 = "No Work Package", "", $J72),DetailBudgetCategory_Aleph,$I72),IF(Budget_period="Annually",SUMIFS(INDIRECT(AE$10),DetailBudgetWPs_Aleph,IF($J72 = "No Work Package", "", $J72),DetailBudgetCategory_Aleph,$I72),""))))) / AE$6 * AE$7, 0), 0)</f>
        <v>0</v>
      </c>
      <c r="AF72" s="166">
        <f t="array" ref="AF72">IFERROR(IF(ROW()-16&lt;NoRowsBudget, IF($J72="Profit Margin",SUM(AF$16:AF71)*ProfitMargin,IF($J72="VAT",SUM(AF$16:AF71)*VAT,IF(Budget_period="Monthly",SUMIFS(INDIRECT(AF$8),DetailBudgetWPs_Aleph,IF($J72 = "No Work Package", "", $J72),DetailBudgetCategory_Aleph,$I72),IF(Budget_period="Quarterly",SUMIFS(INDIRECT(AF$9),DetailBudgetWPs_Aleph,IF($J72 = "No Work Package", "", $J72),DetailBudgetCategory_Aleph,$I72),IF(Budget_period="Annually",SUMIFS(INDIRECT(AF$10),DetailBudgetWPs_Aleph,IF($J72 = "No Work Package", "", $J72),DetailBudgetCategory_Aleph,$I72),""))))) / AF$6 * AF$7, 0), 0)</f>
        <v>0</v>
      </c>
      <c r="AG72" s="166">
        <f t="array" ref="AG72">IFERROR(IF(ROW()-16&lt;NoRowsBudget, IF($J72="Profit Margin",SUM(AG$16:AG71)*ProfitMargin,IF($J72="VAT",SUM(AG$16:AG71)*VAT,IF(Budget_period="Monthly",SUMIFS(INDIRECT(AG$8),DetailBudgetWPs_Aleph,IF($J72 = "No Work Package", "", $J72),DetailBudgetCategory_Aleph,$I72),IF(Budget_period="Quarterly",SUMIFS(INDIRECT(AG$9),DetailBudgetWPs_Aleph,IF($J72 = "No Work Package", "", $J72),DetailBudgetCategory_Aleph,$I72),IF(Budget_period="Annually",SUMIFS(INDIRECT(AG$10),DetailBudgetWPs_Aleph,IF($J72 = "No Work Package", "", $J72),DetailBudgetCategory_Aleph,$I72),""))))) / AG$6 * AG$7, 0), 0)</f>
        <v>0</v>
      </c>
      <c r="AH72" s="166">
        <f t="array" ref="AH72">IFERROR(IF(ROW()-16&lt;NoRowsBudget, IF($J72="Profit Margin",SUM(AH$16:AH71)*ProfitMargin,IF($J72="VAT",SUM(AH$16:AH71)*VAT,IF(Budget_period="Monthly",SUMIFS(INDIRECT(AH$8),DetailBudgetWPs_Aleph,IF($J72 = "No Work Package", "", $J72),DetailBudgetCategory_Aleph,$I72),IF(Budget_period="Quarterly",SUMIFS(INDIRECT(AH$9),DetailBudgetWPs_Aleph,IF($J72 = "No Work Package", "", $J72),DetailBudgetCategory_Aleph,$I72),IF(Budget_period="Annually",SUMIFS(INDIRECT(AH$10),DetailBudgetWPs_Aleph,IF($J72 = "No Work Package", "", $J72),DetailBudgetCategory_Aleph,$I72),""))))) / AH$6 * AH$7, 0), 0)</f>
        <v>0</v>
      </c>
      <c r="AI72" s="166">
        <f t="array" ref="AI72">IFERROR(IF(ROW()-16&lt;NoRowsBudget, IF($J72="Profit Margin",SUM(AI$16:AI71)*ProfitMargin,IF($J72="VAT",SUM(AI$16:AI71)*VAT,IF(Budget_period="Monthly",SUMIFS(INDIRECT(AI$8),DetailBudgetWPs_Aleph,IF($J72 = "No Work Package", "", $J72),DetailBudgetCategory_Aleph,$I72),IF(Budget_period="Quarterly",SUMIFS(INDIRECT(AI$9),DetailBudgetWPs_Aleph,IF($J72 = "No Work Package", "", $J72),DetailBudgetCategory_Aleph,$I72),IF(Budget_period="Annually",SUMIFS(INDIRECT(AI$10),DetailBudgetWPs_Aleph,IF($J72 = "No Work Package", "", $J72),DetailBudgetCategory_Aleph,$I72),""))))) / AI$6 * AI$7, 0), 0)</f>
        <v>0</v>
      </c>
      <c r="AJ72" s="166">
        <f t="array" ref="AJ72">IFERROR(IF(ROW()-16&lt;NoRowsBudget, IF($J72="Profit Margin",SUM(AJ$16:AJ71)*ProfitMargin,IF($J72="VAT",SUM(AJ$16:AJ71)*VAT,IF(Budget_period="Monthly",SUMIFS(INDIRECT(AJ$8),DetailBudgetWPs_Aleph,IF($J72 = "No Work Package", "", $J72),DetailBudgetCategory_Aleph,$I72),IF(Budget_period="Quarterly",SUMIFS(INDIRECT(AJ$9),DetailBudgetWPs_Aleph,IF($J72 = "No Work Package", "", $J72),DetailBudgetCategory_Aleph,$I72),IF(Budget_period="Annually",SUMIFS(INDIRECT(AJ$10),DetailBudgetWPs_Aleph,IF($J72 = "No Work Package", "", $J72),DetailBudgetCategory_Aleph,$I72),""))))) / AJ$6 * AJ$7, 0), 0)</f>
        <v>0</v>
      </c>
      <c r="AK72" s="166">
        <f t="array" ref="AK72">IFERROR(IF(ROW()-16&lt;NoRowsBudget, IF($J72="Profit Margin",SUM(AK$16:AK71)*ProfitMargin,IF($J72="VAT",SUM(AK$16:AK71)*VAT,IF(Budget_period="Monthly",SUMIFS(INDIRECT(AK$8),DetailBudgetWPs_Aleph,IF($J72 = "No Work Package", "", $J72),DetailBudgetCategory_Aleph,$I72),IF(Budget_period="Quarterly",SUMIFS(INDIRECT(AK$9),DetailBudgetWPs_Aleph,IF($J72 = "No Work Package", "", $J72),DetailBudgetCategory_Aleph,$I72),IF(Budget_period="Annually",SUMIFS(INDIRECT(AK$10),DetailBudgetWPs_Aleph,IF($J72 = "No Work Package", "", $J72),DetailBudgetCategory_Aleph,$I72),""))))) / AK$6 * AK$7, 0), 0)</f>
        <v>0</v>
      </c>
      <c r="AL72" s="166">
        <f t="array" ref="AL72">IFERROR(IF(ROW()-16&lt;NoRowsBudget, IF($J72="Profit Margin",SUM(AL$16:AL71)*ProfitMargin,IF($J72="VAT",SUM(AL$16:AL71)*VAT,IF(Budget_period="Monthly",SUMIFS(INDIRECT(AL$8),DetailBudgetWPs_Aleph,IF($J72 = "No Work Package", "", $J72),DetailBudgetCategory_Aleph,$I72),IF(Budget_period="Quarterly",SUMIFS(INDIRECT(AL$9),DetailBudgetWPs_Aleph,IF($J72 = "No Work Package", "", $J72),DetailBudgetCategory_Aleph,$I72),IF(Budget_period="Annually",SUMIFS(INDIRECT(AL$10),DetailBudgetWPs_Aleph,IF($J72 = "No Work Package", "", $J72),DetailBudgetCategory_Aleph,$I72),""))))) / AL$6 * AL$7, 0), 0)</f>
        <v>0</v>
      </c>
      <c r="AM72" s="166">
        <f t="array" ref="AM72">IFERROR(IF(ROW()-16&lt;NoRowsBudget, IF($J72="Profit Margin",SUM(AM$16:AM71)*ProfitMargin,IF($J72="VAT",SUM(AM$16:AM71)*VAT,IF(Budget_period="Monthly",SUMIFS(INDIRECT(AM$8),DetailBudgetWPs_Aleph,IF($J72 = "No Work Package", "", $J72),DetailBudgetCategory_Aleph,$I72),IF(Budget_period="Quarterly",SUMIFS(INDIRECT(AM$9),DetailBudgetWPs_Aleph,IF($J72 = "No Work Package", "", $J72),DetailBudgetCategory_Aleph,$I72),IF(Budget_period="Annually",SUMIFS(INDIRECT(AM$10),DetailBudgetWPs_Aleph,IF($J72 = "No Work Package", "", $J72),DetailBudgetCategory_Aleph,$I72),""))))) / AM$6 * AM$7, 0), 0)</f>
        <v>0</v>
      </c>
      <c r="AN72" s="166">
        <f t="array" ref="AN72">IFERROR(IF(ROW()-16&lt;NoRowsBudget, IF($J72="Profit Margin",SUM(AN$16:AN71)*ProfitMargin,IF($J72="VAT",SUM(AN$16:AN71)*VAT,IF(Budget_period="Monthly",SUMIFS(INDIRECT(AN$8),DetailBudgetWPs_Aleph,IF($J72 = "No Work Package", "", $J72),DetailBudgetCategory_Aleph,$I72),IF(Budget_period="Quarterly",SUMIFS(INDIRECT(AN$9),DetailBudgetWPs_Aleph,IF($J72 = "No Work Package", "", $J72),DetailBudgetCategory_Aleph,$I72),IF(Budget_period="Annually",SUMIFS(INDIRECT(AN$10),DetailBudgetWPs_Aleph,IF($J72 = "No Work Package", "", $J72),DetailBudgetCategory_Aleph,$I72),""))))) / AN$6 * AN$7, 0), 0)</f>
        <v>0</v>
      </c>
      <c r="AO72" s="166">
        <f t="array" ref="AO72">IFERROR(IF(ROW()-16&lt;NoRowsBudget, IF($J72="Profit Margin",SUM(AO$16:AO71)*ProfitMargin,IF($J72="VAT",SUM(AO$16:AO71)*VAT,IF(Budget_period="Monthly",SUMIFS(INDIRECT(AO$8),DetailBudgetWPs_Aleph,IF($J72 = "No Work Package", "", $J72),DetailBudgetCategory_Aleph,$I72),IF(Budget_period="Quarterly",SUMIFS(INDIRECT(AO$9),DetailBudgetWPs_Aleph,IF($J72 = "No Work Package", "", $J72),DetailBudgetCategory_Aleph,$I72),IF(Budget_period="Annually",SUMIFS(INDIRECT(AO$10),DetailBudgetWPs_Aleph,IF($J72 = "No Work Package", "", $J72),DetailBudgetCategory_Aleph,$I72),""))))) / AO$6 * AO$7, 0), 0)</f>
        <v>0</v>
      </c>
      <c r="AP72" s="166">
        <f t="array" ref="AP72">IFERROR(IF(ROW()-16&lt;NoRowsBudget, IF($J72="Profit Margin",SUM(AP$16:AP71)*ProfitMargin,IF($J72="VAT",SUM(AP$16:AP71)*VAT,IF(Budget_period="Monthly",SUMIFS(INDIRECT(AP$8),DetailBudgetWPs_Aleph,IF($J72 = "No Work Package", "", $J72),DetailBudgetCategory_Aleph,$I72),IF(Budget_period="Quarterly",SUMIFS(INDIRECT(AP$9),DetailBudgetWPs_Aleph,IF($J72 = "No Work Package", "", $J72),DetailBudgetCategory_Aleph,$I72),IF(Budget_period="Annually",SUMIFS(INDIRECT(AP$10),DetailBudgetWPs_Aleph,IF($J72 = "No Work Package", "", $J72),DetailBudgetCategory_Aleph,$I72),""))))) / AP$6 * AP$7, 0), 0)</f>
        <v>0</v>
      </c>
      <c r="AQ72" s="166">
        <f t="array" ref="AQ72">IFERROR(IF(ROW()-16&lt;NoRowsBudget, IF($J72="Profit Margin",SUM(AQ$16:AQ71)*ProfitMargin,IF($J72="VAT",SUM(AQ$16:AQ71)*VAT,IF(Budget_period="Monthly",SUMIFS(INDIRECT(AQ$8),DetailBudgetWPs_Aleph,IF($J72 = "No Work Package", "", $J72),DetailBudgetCategory_Aleph,$I72),IF(Budget_period="Quarterly",SUMIFS(INDIRECT(AQ$9),DetailBudgetWPs_Aleph,IF($J72 = "No Work Package", "", $J72),DetailBudgetCategory_Aleph,$I72),IF(Budget_period="Annually",SUMIFS(INDIRECT(AQ$10),DetailBudgetWPs_Aleph,IF($J72 = "No Work Package", "", $J72),DetailBudgetCategory_Aleph,$I72),""))))) / AQ$6 * AQ$7, 0), 0)</f>
        <v>0</v>
      </c>
      <c r="AR72" s="166">
        <f t="array" ref="AR72">IFERROR(IF(ROW()-16&lt;NoRowsBudget, IF($J72="Profit Margin",SUM(AR$16:AR71)*ProfitMargin,IF($J72="VAT",SUM(AR$16:AR71)*VAT,IF(Budget_period="Monthly",SUMIFS(INDIRECT(AR$8),DetailBudgetWPs_Aleph,IF($J72 = "No Work Package", "", $J72),DetailBudgetCategory_Aleph,$I72),IF(Budget_period="Quarterly",SUMIFS(INDIRECT(AR$9),DetailBudgetWPs_Aleph,IF($J72 = "No Work Package", "", $J72),DetailBudgetCategory_Aleph,$I72),IF(Budget_period="Annually",SUMIFS(INDIRECT(AR$10),DetailBudgetWPs_Aleph,IF($J72 = "No Work Package", "", $J72),DetailBudgetCategory_Aleph,$I72),""))))) / AR$6 * AR$7, 0), 0)</f>
        <v>0</v>
      </c>
      <c r="AS72" s="166">
        <f t="array" ref="AS72">IFERROR(IF(ROW()-16&lt;NoRowsBudget, IF($J72="Profit Margin",SUM(AS$16:AS71)*ProfitMargin,IF($J72="VAT",SUM(AS$16:AS71)*VAT,IF(Budget_period="Monthly",SUMIFS(INDIRECT(AS$8),DetailBudgetWPs_Aleph,IF($J72 = "No Work Package", "", $J72),DetailBudgetCategory_Aleph,$I72),IF(Budget_period="Quarterly",SUMIFS(INDIRECT(AS$9),DetailBudgetWPs_Aleph,IF($J72 = "No Work Package", "", $J72),DetailBudgetCategory_Aleph,$I72),IF(Budget_period="Annually",SUMIFS(INDIRECT(AS$10),DetailBudgetWPs_Aleph,IF($J72 = "No Work Package", "", $J72),DetailBudgetCategory_Aleph,$I72),""))))) / AS$6 * AS$7, 0), 0)</f>
        <v>0</v>
      </c>
      <c r="AT72" s="166">
        <f t="array" ref="AT72">IFERROR(IF(ROW()-16&lt;NoRowsBudget, IF($J72="Profit Margin",SUM(AT$16:AT71)*ProfitMargin,IF($J72="VAT",SUM(AT$16:AT71)*VAT,IF(Budget_period="Monthly",SUMIFS(INDIRECT(AT$8),DetailBudgetWPs_Aleph,IF($J72 = "No Work Package", "", $J72),DetailBudgetCategory_Aleph,$I72),IF(Budget_period="Quarterly",SUMIFS(INDIRECT(AT$9),DetailBudgetWPs_Aleph,IF($J72 = "No Work Package", "", $J72),DetailBudgetCategory_Aleph,$I72),IF(Budget_period="Annually",SUMIFS(INDIRECT(AT$10),DetailBudgetWPs_Aleph,IF($J72 = "No Work Package", "", $J72),DetailBudgetCategory_Aleph,$I72),""))))) / AT$6 * AT$7, 0), 0)</f>
        <v>0</v>
      </c>
      <c r="AU72" s="166">
        <f t="array" ref="AU72">IFERROR(IF(ROW()-16&lt;NoRowsBudget, IF($J72="Profit Margin",SUM(AU$16:AU71)*ProfitMargin,IF($J72="VAT",SUM(AU$16:AU71)*VAT,IF(Budget_period="Monthly",SUMIFS(INDIRECT(AU$8),DetailBudgetWPs_Aleph,IF($J72 = "No Work Package", "", $J72),DetailBudgetCategory_Aleph,$I72),IF(Budget_period="Quarterly",SUMIFS(INDIRECT(AU$9),DetailBudgetWPs_Aleph,IF($J72 = "No Work Package", "", $J72),DetailBudgetCategory_Aleph,$I72),IF(Budget_period="Annually",SUMIFS(INDIRECT(AU$10),DetailBudgetWPs_Aleph,IF($J72 = "No Work Package", "", $J72),DetailBudgetCategory_Aleph,$I72),""))))) / AU$6 * AU$7, 0), 0)</f>
        <v>0</v>
      </c>
      <c r="AV72" s="166">
        <f t="array" ref="AV72">IFERROR(IF(ROW()-16&lt;NoRowsBudget, IF($J72="Profit Margin",SUM(AV$16:AV71)*ProfitMargin,IF($J72="VAT",SUM(AV$16:AV71)*VAT,IF(Budget_period="Monthly",SUMIFS(INDIRECT(AV$8),DetailBudgetWPs_Aleph,IF($J72 = "No Work Package", "", $J72),DetailBudgetCategory_Aleph,$I72),IF(Budget_period="Quarterly",SUMIFS(INDIRECT(AV$9),DetailBudgetWPs_Aleph,IF($J72 = "No Work Package", "", $J72),DetailBudgetCategory_Aleph,$I72),IF(Budget_period="Annually",SUMIFS(INDIRECT(AV$10),DetailBudgetWPs_Aleph,IF($J72 = "No Work Package", "", $J72),DetailBudgetCategory_Aleph,$I72),""))))) / AV$6 * AV$7, 0), 0)</f>
        <v>0</v>
      </c>
      <c r="AW72" s="166">
        <f t="array" ref="AW72">IFERROR(IF(ROW()-16&lt;NoRowsBudget, IF($J72="Profit Margin",SUM(AW$16:AW71)*ProfitMargin,IF($J72="VAT",SUM(AW$16:AW71)*VAT,IF(Budget_period="Monthly",SUMIFS(INDIRECT(AW$8),DetailBudgetWPs_Aleph,IF($J72 = "No Work Package", "", $J72),DetailBudgetCategory_Aleph,$I72),IF(Budget_period="Quarterly",SUMIFS(INDIRECT(AW$9),DetailBudgetWPs_Aleph,IF($J72 = "No Work Package", "", $J72),DetailBudgetCategory_Aleph,$I72),IF(Budget_period="Annually",SUMIFS(INDIRECT(AW$10),DetailBudgetWPs_Aleph,IF($J72 = "No Work Package", "", $J72),DetailBudgetCategory_Aleph,$I72),""))))) / AW$6 * AW$7, 0), 0)</f>
        <v>0</v>
      </c>
      <c r="AX72" s="166">
        <f t="array" ref="AX72">IFERROR(IF(ROW()-16&lt;NoRowsBudget, IF($J72="Profit Margin",SUM(AX$16:AX71)*ProfitMargin,IF($J72="VAT",SUM(AX$16:AX71)*VAT,IF(Budget_period="Monthly",SUMIFS(INDIRECT(AX$8),DetailBudgetWPs_Aleph,IF($J72 = "No Work Package", "", $J72),DetailBudgetCategory_Aleph,$I72),IF(Budget_period="Quarterly",SUMIFS(INDIRECT(AX$9),DetailBudgetWPs_Aleph,IF($J72 = "No Work Package", "", $J72),DetailBudgetCategory_Aleph,$I72),IF(Budget_period="Annually",SUMIFS(INDIRECT(AX$10),DetailBudgetWPs_Aleph,IF($J72 = "No Work Package", "", $J72),DetailBudgetCategory_Aleph,$I72),""))))) / AX$6 * AX$7, 0), 0)</f>
        <v>0</v>
      </c>
      <c r="AY72" s="166">
        <f t="array" ref="AY72">IFERROR(IF(ROW()-16&lt;NoRowsBudget, IF($J72="Profit Margin",SUM(AY$16:AY71)*ProfitMargin,IF($J72="VAT",SUM(AY$16:AY71)*VAT,IF(Budget_period="Monthly",SUMIFS(INDIRECT(AY$8),DetailBudgetWPs_Aleph,IF($J72 = "No Work Package", "", $J72),DetailBudgetCategory_Aleph,$I72),IF(Budget_period="Quarterly",SUMIFS(INDIRECT(AY$9),DetailBudgetWPs_Aleph,IF($J72 = "No Work Package", "", $J72),DetailBudgetCategory_Aleph,$I72),IF(Budget_period="Annually",SUMIFS(INDIRECT(AY$10),DetailBudgetWPs_Aleph,IF($J72 = "No Work Package", "", $J72),DetailBudgetCategory_Aleph,$I72),""))))) / AY$6 * AY$7, 0), 0)</f>
        <v>0</v>
      </c>
      <c r="AZ72" s="166">
        <f t="array" ref="AZ72">IFERROR(IF(ROW()-16&lt;NoRowsBudget, IF($J72="Profit Margin",SUM(AZ$16:AZ71)*ProfitMargin,IF($J72="VAT",SUM(AZ$16:AZ71)*VAT,IF(Budget_period="Monthly",SUMIFS(INDIRECT(AZ$8),DetailBudgetWPs_Aleph,IF($J72 = "No Work Package", "", $J72),DetailBudgetCategory_Aleph,$I72),IF(Budget_period="Quarterly",SUMIFS(INDIRECT(AZ$9),DetailBudgetWPs_Aleph,IF($J72 = "No Work Package", "", $J72),DetailBudgetCategory_Aleph,$I72),IF(Budget_period="Annually",SUMIFS(INDIRECT(AZ$10),DetailBudgetWPs_Aleph,IF($J72 = "No Work Package", "", $J72),DetailBudgetCategory_Aleph,$I72),""))))) / AZ$6 * AZ$7, 0), 0)</f>
        <v>0</v>
      </c>
      <c r="BA72" s="166">
        <f t="array" ref="BA72">IFERROR(IF(ROW()-16&lt;NoRowsBudget, IF($J72="Profit Margin",SUM(BA$16:BA71)*ProfitMargin,IF($J72="VAT",SUM(BA$16:BA71)*VAT,IF(Budget_period="Monthly",SUMIFS(INDIRECT(BA$8),DetailBudgetWPs_Aleph,IF($J72 = "No Work Package", "", $J72),DetailBudgetCategory_Aleph,$I72),IF(Budget_period="Quarterly",SUMIFS(INDIRECT(BA$9),DetailBudgetWPs_Aleph,IF($J72 = "No Work Package", "", $J72),DetailBudgetCategory_Aleph,$I72),IF(Budget_period="Annually",SUMIFS(INDIRECT(BA$10),DetailBudgetWPs_Aleph,IF($J72 = "No Work Package", "", $J72),DetailBudgetCategory_Aleph,$I72),""))))) / BA$6 * BA$7, 0), 0)</f>
        <v>0</v>
      </c>
      <c r="BB72" s="166">
        <f t="array" ref="BB72">IFERROR(IF(ROW()-16&lt;NoRowsBudget, IF($J72="Profit Margin",SUM(BB$16:BB71)*ProfitMargin,IF($J72="VAT",SUM(BB$16:BB71)*VAT,IF(Budget_period="Monthly",SUMIFS(INDIRECT(BB$8),DetailBudgetWPs_Aleph,IF($J72 = "No Work Package", "", $J72),DetailBudgetCategory_Aleph,$I72),IF(Budget_period="Quarterly",SUMIFS(INDIRECT(BB$9),DetailBudgetWPs_Aleph,IF($J72 = "No Work Package", "", $J72),DetailBudgetCategory_Aleph,$I72),IF(Budget_period="Annually",SUMIFS(INDIRECT(BB$10),DetailBudgetWPs_Aleph,IF($J72 = "No Work Package", "", $J72),DetailBudgetCategory_Aleph,$I72),""))))) / BB$6 * BB$7, 0), 0)</f>
        <v>0</v>
      </c>
      <c r="BC72" s="166">
        <f t="array" ref="BC72">IFERROR(IF(ROW()-16&lt;NoRowsBudget, IF($J72="Profit Margin",SUM(BC$16:BC71)*ProfitMargin,IF($J72="VAT",SUM(BC$16:BC71)*VAT,IF(Budget_period="Monthly",SUMIFS(INDIRECT(BC$8),DetailBudgetWPs_Aleph,IF($J72 = "No Work Package", "", $J72),DetailBudgetCategory_Aleph,$I72),IF(Budget_period="Quarterly",SUMIFS(INDIRECT(BC$9),DetailBudgetWPs_Aleph,IF($J72 = "No Work Package", "", $J72),DetailBudgetCategory_Aleph,$I72),IF(Budget_period="Annually",SUMIFS(INDIRECT(BC$10),DetailBudgetWPs_Aleph,IF($J72 = "No Work Package", "", $J72),DetailBudgetCategory_Aleph,$I72),""))))) / BC$6 * BC$7, 0), 0)</f>
        <v>0</v>
      </c>
      <c r="BD72" s="166">
        <f t="array" ref="BD72">IFERROR(IF(ROW()-16&lt;NoRowsBudget, IF($J72="Profit Margin",SUM(BD$16:BD71)*ProfitMargin,IF($J72="VAT",SUM(BD$16:BD71)*VAT,IF(Budget_period="Monthly",SUMIFS(INDIRECT(BD$8),DetailBudgetWPs_Aleph,IF($J72 = "No Work Package", "", $J72),DetailBudgetCategory_Aleph,$I72),IF(Budget_period="Quarterly",SUMIFS(INDIRECT(BD$9),DetailBudgetWPs_Aleph,IF($J72 = "No Work Package", "", $J72),DetailBudgetCategory_Aleph,$I72),IF(Budget_period="Annually",SUMIFS(INDIRECT(BD$10),DetailBudgetWPs_Aleph,IF($J72 = "No Work Package", "", $J72),DetailBudgetCategory_Aleph,$I72),""))))) / BD$6 * BD$7, 0), 0)</f>
        <v>0</v>
      </c>
      <c r="BE72" s="166">
        <f t="array" ref="BE72">IFERROR(IF(ROW()-16&lt;NoRowsBudget, IF($J72="Profit Margin",SUM(BE$16:BE71)*ProfitMargin,IF($J72="VAT",SUM(BE$16:BE71)*VAT,IF(Budget_period="Monthly",SUMIFS(INDIRECT(BE$8),DetailBudgetWPs_Aleph,IF($J72 = "No Work Package", "", $J72),DetailBudgetCategory_Aleph,$I72),IF(Budget_period="Quarterly",SUMIFS(INDIRECT(BE$9),DetailBudgetWPs_Aleph,IF($J72 = "No Work Package", "", $J72),DetailBudgetCategory_Aleph,$I72),IF(Budget_period="Annually",SUMIFS(INDIRECT(BE$10),DetailBudgetWPs_Aleph,IF($J72 = "No Work Package", "", $J72),DetailBudgetCategory_Aleph,$I72),""))))) / BE$6 * BE$7, 0), 0)</f>
        <v>0</v>
      </c>
      <c r="BF72" s="166">
        <f t="array" ref="BF72">IFERROR(IF(ROW()-16&lt;NoRowsBudget, IF($J72="Profit Margin",SUM(BF$16:BF71)*ProfitMargin,IF($J72="VAT",SUM(BF$16:BF71)*VAT,IF(Budget_period="Monthly",SUMIFS(INDIRECT(BF$8),DetailBudgetWPs_Aleph,IF($J72 = "No Work Package", "", $J72),DetailBudgetCategory_Aleph,$I72),IF(Budget_period="Quarterly",SUMIFS(INDIRECT(BF$9),DetailBudgetWPs_Aleph,IF($J72 = "No Work Package", "", $J72),DetailBudgetCategory_Aleph,$I72),IF(Budget_period="Annually",SUMIFS(INDIRECT(BF$10),DetailBudgetWPs_Aleph,IF($J72 = "No Work Package", "", $J72),DetailBudgetCategory_Aleph,$I72),""))))) / BF$6 * BF$7, 0), 0)</f>
        <v>0</v>
      </c>
      <c r="BG72" s="166">
        <f t="array" ref="BG72">IFERROR(IF(ROW()-16&lt;NoRowsBudget, IF($J72="Profit Margin",SUM(BG$16:BG71)*ProfitMargin,IF($J72="VAT",SUM(BG$16:BG71)*VAT,IF(Budget_period="Monthly",SUMIFS(INDIRECT(BG$8),DetailBudgetWPs_Aleph,IF($J72 = "No Work Package", "", $J72),DetailBudgetCategory_Aleph,$I72),IF(Budget_period="Quarterly",SUMIFS(INDIRECT(BG$9),DetailBudgetWPs_Aleph,IF($J72 = "No Work Package", "", $J72),DetailBudgetCategory_Aleph,$I72),IF(Budget_period="Annually",SUMIFS(INDIRECT(BG$10),DetailBudgetWPs_Aleph,IF($J72 = "No Work Package", "", $J72),DetailBudgetCategory_Aleph,$I72),""))))) / BG$6 * BG$7, 0), 0)</f>
        <v>0</v>
      </c>
      <c r="BH72" s="166">
        <f t="array" ref="BH72">IFERROR(IF(ROW()-16&lt;NoRowsBudget, IF($J72="Profit Margin",SUM(BH$16:BH71)*ProfitMargin,IF($J72="VAT",SUM(BH$16:BH71)*VAT,IF(Budget_period="Monthly",SUMIFS(INDIRECT(BH$8),DetailBudgetWPs_Aleph,IF($J72 = "No Work Package", "", $J72),DetailBudgetCategory_Aleph,$I72),IF(Budget_period="Quarterly",SUMIFS(INDIRECT(BH$9),DetailBudgetWPs_Aleph,IF($J72 = "No Work Package", "", $J72),DetailBudgetCategory_Aleph,$I72),IF(Budget_period="Annually",SUMIFS(INDIRECT(BH$10),DetailBudgetWPs_Aleph,IF($J72 = "No Work Package", "", $J72),DetailBudgetCategory_Aleph,$I72),""))))) / BH$6 * BH$7, 0), 0)</f>
        <v>0</v>
      </c>
      <c r="BI72" s="166">
        <f t="array" ref="BI72">IFERROR(IF(ROW()-16&lt;NoRowsBudget, IF($J72="Profit Margin",SUM(BI$16:BI71)*ProfitMargin,IF($J72="VAT",SUM(BI$16:BI71)*VAT,IF(Budget_period="Monthly",SUMIFS(INDIRECT(BI$8),DetailBudgetWPs_Aleph,IF($J72 = "No Work Package", "", $J72),DetailBudgetCategory_Aleph,$I72),IF(Budget_period="Quarterly",SUMIFS(INDIRECT(BI$9),DetailBudgetWPs_Aleph,IF($J72 = "No Work Package", "", $J72),DetailBudgetCategory_Aleph,$I72),IF(Budget_period="Annually",SUMIFS(INDIRECT(BI$10),DetailBudgetWPs_Aleph,IF($J72 = "No Work Package", "", $J72),DetailBudgetCategory_Aleph,$I72),""))))) / BI$6 * BI$7, 0), 0)</f>
        <v>0</v>
      </c>
      <c r="BJ72" s="166">
        <f t="array" ref="BJ72">IFERROR(IF(ROW()-16&lt;NoRowsBudget, IF($J72="Profit Margin",SUM(BJ$16:BJ71)*ProfitMargin,IF($J72="VAT",SUM(BJ$16:BJ71)*VAT,IF(Budget_period="Monthly",SUMIFS(INDIRECT(BJ$8),DetailBudgetWPs_Aleph,IF($J72 = "No Work Package", "", $J72),DetailBudgetCategory_Aleph,$I72),IF(Budget_period="Quarterly",SUMIFS(INDIRECT(BJ$9),DetailBudgetWPs_Aleph,IF($J72 = "No Work Package", "", $J72),DetailBudgetCategory_Aleph,$I72),IF(Budget_period="Annually",SUMIFS(INDIRECT(BJ$10),DetailBudgetWPs_Aleph,IF($J72 = "No Work Package", "", $J72),DetailBudgetCategory_Aleph,$I72),""))))) / BJ$6 * BJ$7, 0), 0)</f>
        <v>0</v>
      </c>
      <c r="BK72" s="166">
        <f t="array" ref="BK72">IFERROR(IF(ROW()-16&lt;NoRowsBudget, IF($J72="Profit Margin",SUM(BK$16:BK71)*ProfitMargin,IF($J72="VAT",SUM(BK$16:BK71)*VAT,IF(Budget_period="Monthly",SUMIFS(INDIRECT(BK$8),DetailBudgetWPs_Aleph,IF($J72 = "No Work Package", "", $J72),DetailBudgetCategory_Aleph,$I72),IF(Budget_period="Quarterly",SUMIFS(INDIRECT(BK$9),DetailBudgetWPs_Aleph,IF($J72 = "No Work Package", "", $J72),DetailBudgetCategory_Aleph,$I72),IF(Budget_period="Annually",SUMIFS(INDIRECT(BK$10),DetailBudgetWPs_Aleph,IF($J72 = "No Work Package", "", $J72),DetailBudgetCategory_Aleph,$I72),""))))) / BK$6 * BK$7, 0), 0)</f>
        <v>0</v>
      </c>
      <c r="BL72" s="166">
        <f t="array" ref="BL72">IFERROR(IF(ROW()-16&lt;NoRowsBudget, IF($J72="Profit Margin",SUM(BL$16:BL71)*ProfitMargin,IF($J72="VAT",SUM(BL$16:BL71)*VAT,IF(Budget_period="Monthly",SUMIFS(INDIRECT(BL$8),DetailBudgetWPs_Aleph,IF($J72 = "No Work Package", "", $J72),DetailBudgetCategory_Aleph,$I72),IF(Budget_period="Quarterly",SUMIFS(INDIRECT(BL$9),DetailBudgetWPs_Aleph,IF($J72 = "No Work Package", "", $J72),DetailBudgetCategory_Aleph,$I72),IF(Budget_period="Annually",SUMIFS(INDIRECT(BL$10),DetailBudgetWPs_Aleph,IF($J72 = "No Work Package", "", $J72),DetailBudgetCategory_Aleph,$I72),""))))) / BL$6 * BL$7, 0), 0)</f>
        <v>0</v>
      </c>
      <c r="BM72" s="166">
        <f t="array" ref="BM72">IFERROR(IF(ROW()-16&lt;NoRowsBudget, IF($J72="Profit Margin",SUM(BM$16:BM71)*ProfitMargin,IF($J72="VAT",SUM(BM$16:BM71)*VAT,IF(Budget_period="Monthly",SUMIFS(INDIRECT(BM$8),DetailBudgetWPs_Aleph,IF($J72 = "No Work Package", "", $J72),DetailBudgetCategory_Aleph,$I72),IF(Budget_period="Quarterly",SUMIFS(INDIRECT(BM$9),DetailBudgetWPs_Aleph,IF($J72 = "No Work Package", "", $J72),DetailBudgetCategory_Aleph,$I72),IF(Budget_period="Annually",SUMIFS(INDIRECT(BM$10),DetailBudgetWPs_Aleph,IF($J72 = "No Work Package", "", $J72),DetailBudgetCategory_Aleph,$I72),""))))) / BM$6 * BM$7, 0), 0)</f>
        <v>0</v>
      </c>
      <c r="BN72" s="166">
        <f t="array" ref="BN72">IFERROR(IF(ROW()-16&lt;NoRowsBudget, IF($J72="Profit Margin",SUM(BN$16:BN71)*ProfitMargin,IF($J72="VAT",SUM(BN$16:BN71)*VAT,IF(Budget_period="Monthly",SUMIFS(INDIRECT(BN$8),DetailBudgetWPs_Aleph,IF($J72 = "No Work Package", "", $J72),DetailBudgetCategory_Aleph,$I72),IF(Budget_period="Quarterly",SUMIFS(INDIRECT(BN$9),DetailBudgetWPs_Aleph,IF($J72 = "No Work Package", "", $J72),DetailBudgetCategory_Aleph,$I72),IF(Budget_period="Annually",SUMIFS(INDIRECT(BN$10),DetailBudgetWPs_Aleph,IF($J72 = "No Work Package", "", $J72),DetailBudgetCategory_Aleph,$I72),""))))) / BN$6 * BN$7, 0), 0)</f>
        <v>0</v>
      </c>
      <c r="BO72" s="166">
        <f t="array" ref="BO72">IFERROR(IF(ROW()-16&lt;NoRowsBudget, IF($J72="Profit Margin",SUM(BO$16:BO71)*ProfitMargin,IF($J72="VAT",SUM(BO$16:BO71)*VAT,IF(Budget_period="Monthly",SUMIFS(INDIRECT(BO$8),DetailBudgetWPs_Aleph,IF($J72 = "No Work Package", "", $J72),DetailBudgetCategory_Aleph,$I72),IF(Budget_period="Quarterly",SUMIFS(INDIRECT(BO$9),DetailBudgetWPs_Aleph,IF($J72 = "No Work Package", "", $J72),DetailBudgetCategory_Aleph,$I72),IF(Budget_period="Annually",SUMIFS(INDIRECT(BO$10),DetailBudgetWPs_Aleph,IF($J72 = "No Work Package", "", $J72),DetailBudgetCategory_Aleph,$I72),""))))) / BO$6 * BO$7, 0), 0)</f>
        <v>0</v>
      </c>
      <c r="BP72" s="166">
        <f t="array" ref="BP72">IFERROR(IF(ROW()-16&lt;NoRowsBudget, IF($J72="Profit Margin",SUM(BP$16:BP71)*ProfitMargin,IF($J72="VAT",SUM(BP$16:BP71)*VAT,IF(Budget_period="Monthly",SUMIFS(INDIRECT(BP$8),DetailBudgetWPs_Aleph,IF($J72 = "No Work Package", "", $J72),DetailBudgetCategory_Aleph,$I72),IF(Budget_period="Quarterly",SUMIFS(INDIRECT(BP$9),DetailBudgetWPs_Aleph,IF($J72 = "No Work Package", "", $J72),DetailBudgetCategory_Aleph,$I72),IF(Budget_period="Annually",SUMIFS(INDIRECT(BP$10),DetailBudgetWPs_Aleph,IF($J72 = "No Work Package", "", $J72),DetailBudgetCategory_Aleph,$I72),""))))) / BP$6 * BP$7, 0), 0)</f>
        <v>0</v>
      </c>
      <c r="BQ72" s="166">
        <f t="array" ref="BQ72">IFERROR(IF(ROW()-16&lt;NoRowsBudget, IF($J72="Profit Margin",SUM(BQ$16:BQ71)*ProfitMargin,IF($J72="VAT",SUM(BQ$16:BQ71)*VAT,IF(Budget_period="Monthly",SUMIFS(INDIRECT(BQ$8),DetailBudgetWPs_Aleph,IF($J72 = "No Work Package", "", $J72),DetailBudgetCategory_Aleph,$I72),IF(Budget_period="Quarterly",SUMIFS(INDIRECT(BQ$9),DetailBudgetWPs_Aleph,IF($J72 = "No Work Package", "", $J72),DetailBudgetCategory_Aleph,$I72),IF(Budget_period="Annually",SUMIFS(INDIRECT(BQ$10),DetailBudgetWPs_Aleph,IF($J72 = "No Work Package", "", $J72),DetailBudgetCategory_Aleph,$I72),""))))) / BQ$6 * BQ$7, 0), 0)</f>
        <v>0</v>
      </c>
      <c r="BR72" s="166">
        <f t="array" ref="BR72">IFERROR(IF(ROW()-16&lt;NoRowsBudget, IF($J72="Profit Margin",SUM(BR$16:BR71)*ProfitMargin,IF($J72="VAT",SUM(BR$16:BR71)*VAT,IF(Budget_period="Monthly",SUMIFS(INDIRECT(BR$8),DetailBudgetWPs_Aleph,IF($J72 = "No Work Package", "", $J72),DetailBudgetCategory_Aleph,$I72),IF(Budget_period="Quarterly",SUMIFS(INDIRECT(BR$9),DetailBudgetWPs_Aleph,IF($J72 = "No Work Package", "", $J72),DetailBudgetCategory_Aleph,$I72),IF(Budget_period="Annually",SUMIFS(INDIRECT(BR$10),DetailBudgetWPs_Aleph,IF($J72 = "No Work Package", "", $J72),DetailBudgetCategory_Aleph,$I72),""))))) / BR$6 * BR$7, 0), 0)</f>
        <v>0</v>
      </c>
      <c r="BS72" s="166">
        <f t="array" ref="BS72">IFERROR(IF(ROW()-16&lt;NoRowsBudget, IF($J72="Profit Margin",SUM(BS$16:BS71)*ProfitMargin,IF($J72="VAT",SUM(BS$16:BS71)*VAT,IF(Budget_period="Monthly",SUMIFS(INDIRECT(BS$8),DetailBudgetWPs_Aleph,IF($J72 = "No Work Package", "", $J72),DetailBudgetCategory_Aleph,$I72),IF(Budget_period="Quarterly",SUMIFS(INDIRECT(BS$9),DetailBudgetWPs_Aleph,IF($J72 = "No Work Package", "", $J72),DetailBudgetCategory_Aleph,$I72),IF(Budget_period="Annually",SUMIFS(INDIRECT(BS$10),DetailBudgetWPs_Aleph,IF($J72 = "No Work Package", "", $J72),DetailBudgetCategory_Aleph,$I72),""))))) / BS$6 * BS$7, 0), 0)</f>
        <v>0</v>
      </c>
    </row>
    <row r="73" ht="15.75" customHeight="1">
      <c r="A73" s="114"/>
      <c r="B73" s="15" t="str">
        <f>IF(ROW()-16&lt;NoRowsBudget,OrgName,"")</f>
        <v/>
      </c>
      <c r="C73" s="15" t="str">
        <f>IF(ROW()-16&lt;NoRowsBudget,ProjectName,"")</f>
        <v/>
      </c>
      <c r="D73" s="15" t="str">
        <f>IF(ROW()-16&lt;NoRowsBudget,ProjectRef,"")</f>
        <v/>
      </c>
      <c r="E73" s="15" t="str">
        <f>IF(ROW()-16&lt;NoRowsBudget,ApplicationID,"")</f>
        <v/>
      </c>
      <c r="F73" s="15" t="str">
        <f>IF(ROW()-16&lt;NoRowsBudget,Version,"")</f>
        <v/>
      </c>
      <c r="G73" s="164" t="str">
        <f>IF(ROW()-16&lt;NoRowsBudget,StartDate,"")</f>
        <v/>
      </c>
      <c r="H73" s="164" t="str">
        <f>IF(ROW()-16&lt;NoRowsBudget,EndDate,"")</f>
        <v/>
      </c>
      <c r="I73" s="15" t="str">
        <f t="array" ref="I73">IF(ROW()-16&lt;(NoRowsBudget-3),INDEX(CostCategories,CEILING((ROW()-15)/NoWPs,1)),IF(ROW()-16=NoRowsBudget-3,"Overheads",IF(ROW()-16=NoRowsBudget-2,"Profit Margin",IF(ROW()-16=NoRowsBudget-1,"VAT",""))))</f>
        <v/>
      </c>
      <c r="J73" s="15" t="str">
        <f t="array" ref="J73">IF(ROW()-16&lt;NoRowsBudget-3,INDEX(WPUnique,,MOD(ROW()-16,NoWPs)+1),IF(ROW()-16=NoRowsBudget-3,"Overheads",IF(ROW()-16=NoRowsBudget-2,"Profit Margin",IF(ROW()-16=NoRowsBudget-1,"VAT",""))))</f>
        <v/>
      </c>
      <c r="K73" s="172" t="str">
        <f>IFERROR(IF(OR($J73="Indirect Cost",$J73="VAT",$J73="Profit Margin"),"",VLOOKUP(J73,'1. Basic Info'!$B$40:$C$52,2,FALSE)),BudgetExport!J73)</f>
        <v/>
      </c>
      <c r="L73" s="166">
        <f t="array" ref="L73">IFERROR(IF(ROW()-16&lt;NoRowsBudget, IF($J73="Profit Margin",SUM(L$16:L72)*ProfitMargin,IF($J73="VAT",SUM(L$16:L72)*VAT,IF(Budget_period="Monthly",SUMIFS(INDIRECT(L$8),DetailBudgetWPs_Aleph,IF($J73 = "No Work Package", "", $J73),DetailBudgetCategory_Aleph,$I73),IF(Budget_period="Quarterly",SUMIFS(INDIRECT(L$9),DetailBudgetWPs_Aleph,IF($J73 = "No Work Package", "", $J73),DetailBudgetCategory_Aleph,$I73),IF(Budget_period="Annually",SUMIFS(INDIRECT(L$10),DetailBudgetWPs_Aleph,IF($J73 = "No Work Package", "", $J73),DetailBudgetCategory_Aleph,$I73),""))))) / L$6 * L$7, 0), 0)</f>
        <v>0</v>
      </c>
      <c r="M73" s="166">
        <f t="array" ref="M73">IFERROR(IF(ROW()-16&lt;NoRowsBudget, IF($J73="Profit Margin",SUM(M$16:M72)*ProfitMargin,IF($J73="VAT",SUM(M$16:M72)*VAT,IF(Budget_period="Monthly",SUMIFS(INDIRECT(M$8),DetailBudgetWPs_Aleph,IF($J73 = "No Work Package", "", $J73),DetailBudgetCategory_Aleph,$I73),IF(Budget_period="Quarterly",SUMIFS(INDIRECT(M$9),DetailBudgetWPs_Aleph,IF($J73 = "No Work Package", "", $J73),DetailBudgetCategory_Aleph,$I73),IF(Budget_period="Annually",SUMIFS(INDIRECT(M$10),DetailBudgetWPs_Aleph,IF($J73 = "No Work Package", "", $J73),DetailBudgetCategory_Aleph,$I73),""))))) / M$6 * M$7, 0), 0)</f>
        <v>0</v>
      </c>
      <c r="N73" s="166">
        <f t="array" ref="N73">IFERROR(IF(ROW()-16&lt;NoRowsBudget, IF($J73="Profit Margin",SUM(N$16:N72)*ProfitMargin,IF($J73="VAT",SUM(N$16:N72)*VAT,IF(Budget_period="Monthly",SUMIFS(INDIRECT(N$8),DetailBudgetWPs_Aleph,IF($J73 = "No Work Package", "", $J73),DetailBudgetCategory_Aleph,$I73),IF(Budget_period="Quarterly",SUMIFS(INDIRECT(N$9),DetailBudgetWPs_Aleph,IF($J73 = "No Work Package", "", $J73),DetailBudgetCategory_Aleph,$I73),IF(Budget_period="Annually",SUMIFS(INDIRECT(N$10),DetailBudgetWPs_Aleph,IF($J73 = "No Work Package", "", $J73),DetailBudgetCategory_Aleph,$I73),""))))) / N$6 * N$7, 0), 0)</f>
        <v>0</v>
      </c>
      <c r="O73" s="166">
        <f t="array" ref="O73">IFERROR(IF(ROW()-16&lt;NoRowsBudget, IF($J73="Profit Margin",SUM(O$16:O72)*ProfitMargin,IF($J73="VAT",SUM(O$16:O72)*VAT,IF(Budget_period="Monthly",SUMIFS(INDIRECT(O$8),DetailBudgetWPs_Aleph,IF($J73 = "No Work Package", "", $J73),DetailBudgetCategory_Aleph,$I73),IF(Budget_period="Quarterly",SUMIFS(INDIRECT(O$9),DetailBudgetWPs_Aleph,IF($J73 = "No Work Package", "", $J73),DetailBudgetCategory_Aleph,$I73),IF(Budget_period="Annually",SUMIFS(INDIRECT(O$10),DetailBudgetWPs_Aleph,IF($J73 = "No Work Package", "", $J73),DetailBudgetCategory_Aleph,$I73),""))))) / O$6 * O$7, 0), 0)</f>
        <v>0</v>
      </c>
      <c r="P73" s="166">
        <f t="array" ref="P73">IFERROR(IF(ROW()-16&lt;NoRowsBudget, IF($J73="Profit Margin",SUM(P$16:P72)*ProfitMargin,IF($J73="VAT",SUM(P$16:P72)*VAT,IF(Budget_period="Monthly",SUMIFS(INDIRECT(P$8),DetailBudgetWPs_Aleph,IF($J73 = "No Work Package", "", $J73),DetailBudgetCategory_Aleph,$I73),IF(Budget_period="Quarterly",SUMIFS(INDIRECT(P$9),DetailBudgetWPs_Aleph,IF($J73 = "No Work Package", "", $J73),DetailBudgetCategory_Aleph,$I73),IF(Budget_period="Annually",SUMIFS(INDIRECT(P$10),DetailBudgetWPs_Aleph,IF($J73 = "No Work Package", "", $J73),DetailBudgetCategory_Aleph,$I73),""))))) / P$6 * P$7, 0), 0)</f>
        <v>0</v>
      </c>
      <c r="Q73" s="166">
        <f t="array" ref="Q73">IFERROR(IF(ROW()-16&lt;NoRowsBudget, IF($J73="Profit Margin",SUM(Q$16:Q72)*ProfitMargin,IF($J73="VAT",SUM(Q$16:Q72)*VAT,IF(Budget_period="Monthly",SUMIFS(INDIRECT(Q$8),DetailBudgetWPs_Aleph,IF($J73 = "No Work Package", "", $J73),DetailBudgetCategory_Aleph,$I73),IF(Budget_period="Quarterly",SUMIFS(INDIRECT(Q$9),DetailBudgetWPs_Aleph,IF($J73 = "No Work Package", "", $J73),DetailBudgetCategory_Aleph,$I73),IF(Budget_period="Annually",SUMIFS(INDIRECT(Q$10),DetailBudgetWPs_Aleph,IF($J73 = "No Work Package", "", $J73),DetailBudgetCategory_Aleph,$I73),""))))) / Q$6 * Q$7, 0), 0)</f>
        <v>0</v>
      </c>
      <c r="R73" s="166">
        <f t="array" ref="R73">IFERROR(IF(ROW()-16&lt;NoRowsBudget, IF($J73="Profit Margin",SUM(R$16:R72)*ProfitMargin,IF($J73="VAT",SUM(R$16:R72)*VAT,IF(Budget_period="Monthly",SUMIFS(INDIRECT(R$8),DetailBudgetWPs_Aleph,IF($J73 = "No Work Package", "", $J73),DetailBudgetCategory_Aleph,$I73),IF(Budget_period="Quarterly",SUMIFS(INDIRECT(R$9),DetailBudgetWPs_Aleph,IF($J73 = "No Work Package", "", $J73),DetailBudgetCategory_Aleph,$I73),IF(Budget_period="Annually",SUMIFS(INDIRECT(R$10),DetailBudgetWPs_Aleph,IF($J73 = "No Work Package", "", $J73),DetailBudgetCategory_Aleph,$I73),""))))) / R$6 * R$7, 0), 0)</f>
        <v>0</v>
      </c>
      <c r="S73" s="166">
        <f t="array" ref="S73">IFERROR(IF(ROW()-16&lt;NoRowsBudget, IF($J73="Profit Margin",SUM(S$16:S72)*ProfitMargin,IF($J73="VAT",SUM(S$16:S72)*VAT,IF(Budget_period="Monthly",SUMIFS(INDIRECT(S$8),DetailBudgetWPs_Aleph,IF($J73 = "No Work Package", "", $J73),DetailBudgetCategory_Aleph,$I73),IF(Budget_period="Quarterly",SUMIFS(INDIRECT(S$9),DetailBudgetWPs_Aleph,IF($J73 = "No Work Package", "", $J73),DetailBudgetCategory_Aleph,$I73),IF(Budget_period="Annually",SUMIFS(INDIRECT(S$10),DetailBudgetWPs_Aleph,IF($J73 = "No Work Package", "", $J73),DetailBudgetCategory_Aleph,$I73),""))))) / S$6 * S$7, 0), 0)</f>
        <v>0</v>
      </c>
      <c r="T73" s="166">
        <f t="array" ref="T73">IFERROR(IF(ROW()-16&lt;NoRowsBudget, IF($J73="Profit Margin",SUM(T$16:T72)*ProfitMargin,IF($J73="VAT",SUM(T$16:T72)*VAT,IF(Budget_period="Monthly",SUMIFS(INDIRECT(T$8),DetailBudgetWPs_Aleph,IF($J73 = "No Work Package", "", $J73),DetailBudgetCategory_Aleph,$I73),IF(Budget_period="Quarterly",SUMIFS(INDIRECT(T$9),DetailBudgetWPs_Aleph,IF($J73 = "No Work Package", "", $J73),DetailBudgetCategory_Aleph,$I73),IF(Budget_period="Annually",SUMIFS(INDIRECT(T$10),DetailBudgetWPs_Aleph,IF($J73 = "No Work Package", "", $J73),DetailBudgetCategory_Aleph,$I73),""))))) / T$6 * T$7, 0), 0)</f>
        <v>0</v>
      </c>
      <c r="U73" s="166">
        <f t="array" ref="U73">IFERROR(IF(ROW()-16&lt;NoRowsBudget, IF($J73="Profit Margin",SUM(U$16:U72)*ProfitMargin,IF($J73="VAT",SUM(U$16:U72)*VAT,IF(Budget_period="Monthly",SUMIFS(INDIRECT(U$8),DetailBudgetWPs_Aleph,IF($J73 = "No Work Package", "", $J73),DetailBudgetCategory_Aleph,$I73),IF(Budget_period="Quarterly",SUMIFS(INDIRECT(U$9),DetailBudgetWPs_Aleph,IF($J73 = "No Work Package", "", $J73),DetailBudgetCategory_Aleph,$I73),IF(Budget_period="Annually",SUMIFS(INDIRECT(U$10),DetailBudgetWPs_Aleph,IF($J73 = "No Work Package", "", $J73),DetailBudgetCategory_Aleph,$I73),""))))) / U$6 * U$7, 0), 0)</f>
        <v>0</v>
      </c>
      <c r="V73" s="166">
        <f t="array" ref="V73">IFERROR(IF(ROW()-16&lt;NoRowsBudget, IF($J73="Profit Margin",SUM(V$16:V72)*ProfitMargin,IF($J73="VAT",SUM(V$16:V72)*VAT,IF(Budget_period="Monthly",SUMIFS(INDIRECT(V$8),DetailBudgetWPs_Aleph,IF($J73 = "No Work Package", "", $J73),DetailBudgetCategory_Aleph,$I73),IF(Budget_period="Quarterly",SUMIFS(INDIRECT(V$9),DetailBudgetWPs_Aleph,IF($J73 = "No Work Package", "", $J73),DetailBudgetCategory_Aleph,$I73),IF(Budget_period="Annually",SUMIFS(INDIRECT(V$10),DetailBudgetWPs_Aleph,IF($J73 = "No Work Package", "", $J73),DetailBudgetCategory_Aleph,$I73),""))))) / V$6 * V$7, 0), 0)</f>
        <v>0</v>
      </c>
      <c r="W73" s="166">
        <f t="array" ref="W73">IFERROR(IF(ROW()-16&lt;NoRowsBudget, IF($J73="Profit Margin",SUM(W$16:W72)*ProfitMargin,IF($J73="VAT",SUM(W$16:W72)*VAT,IF(Budget_period="Monthly",SUMIFS(INDIRECT(W$8),DetailBudgetWPs_Aleph,IF($J73 = "No Work Package", "", $J73),DetailBudgetCategory_Aleph,$I73),IF(Budget_period="Quarterly",SUMIFS(INDIRECT(W$9),DetailBudgetWPs_Aleph,IF($J73 = "No Work Package", "", $J73),DetailBudgetCategory_Aleph,$I73),IF(Budget_period="Annually",SUMIFS(INDIRECT(W$10),DetailBudgetWPs_Aleph,IF($J73 = "No Work Package", "", $J73),DetailBudgetCategory_Aleph,$I73),""))))) / W$6 * W$7, 0), 0)</f>
        <v>0</v>
      </c>
      <c r="X73" s="166">
        <f t="array" ref="X73">IFERROR(IF(ROW()-16&lt;NoRowsBudget, IF($J73="Profit Margin",SUM(X$16:X72)*ProfitMargin,IF($J73="VAT",SUM(X$16:X72)*VAT,IF(Budget_period="Monthly",SUMIFS(INDIRECT(X$8),DetailBudgetWPs_Aleph,IF($J73 = "No Work Package", "", $J73),DetailBudgetCategory_Aleph,$I73),IF(Budget_period="Quarterly",SUMIFS(INDIRECT(X$9),DetailBudgetWPs_Aleph,IF($J73 = "No Work Package", "", $J73),DetailBudgetCategory_Aleph,$I73),IF(Budget_period="Annually",SUMIFS(INDIRECT(X$10),DetailBudgetWPs_Aleph,IF($J73 = "No Work Package", "", $J73),DetailBudgetCategory_Aleph,$I73),""))))) / X$6 * X$7, 0), 0)</f>
        <v>0</v>
      </c>
      <c r="Y73" s="166">
        <f t="array" ref="Y73">IFERROR(IF(ROW()-16&lt;NoRowsBudget, IF($J73="Profit Margin",SUM(Y$16:Y72)*ProfitMargin,IF($J73="VAT",SUM(Y$16:Y72)*VAT,IF(Budget_period="Monthly",SUMIFS(INDIRECT(Y$8),DetailBudgetWPs_Aleph,IF($J73 = "No Work Package", "", $J73),DetailBudgetCategory_Aleph,$I73),IF(Budget_period="Quarterly",SUMIFS(INDIRECT(Y$9),DetailBudgetWPs_Aleph,IF($J73 = "No Work Package", "", $J73),DetailBudgetCategory_Aleph,$I73),IF(Budget_period="Annually",SUMIFS(INDIRECT(Y$10),DetailBudgetWPs_Aleph,IF($J73 = "No Work Package", "", $J73),DetailBudgetCategory_Aleph,$I73),""))))) / Y$6 * Y$7, 0), 0)</f>
        <v>0</v>
      </c>
      <c r="Z73" s="166">
        <f t="array" ref="Z73">IFERROR(IF(ROW()-16&lt;NoRowsBudget, IF($J73="Profit Margin",SUM(Z$16:Z72)*ProfitMargin,IF($J73="VAT",SUM(Z$16:Z72)*VAT,IF(Budget_period="Monthly",SUMIFS(INDIRECT(Z$8),DetailBudgetWPs_Aleph,IF($J73 = "No Work Package", "", $J73),DetailBudgetCategory_Aleph,$I73),IF(Budget_period="Quarterly",SUMIFS(INDIRECT(Z$9),DetailBudgetWPs_Aleph,IF($J73 = "No Work Package", "", $J73),DetailBudgetCategory_Aleph,$I73),IF(Budget_period="Annually",SUMIFS(INDIRECT(Z$10),DetailBudgetWPs_Aleph,IF($J73 = "No Work Package", "", $J73),DetailBudgetCategory_Aleph,$I73),""))))) / Z$6 * Z$7, 0), 0)</f>
        <v>0</v>
      </c>
      <c r="AA73" s="166">
        <f t="array" ref="AA73">IFERROR(IF(ROW()-16&lt;NoRowsBudget, IF($J73="Profit Margin",SUM(AA$16:AA72)*ProfitMargin,IF($J73="VAT",SUM(AA$16:AA72)*VAT,IF(Budget_period="Monthly",SUMIFS(INDIRECT(AA$8),DetailBudgetWPs_Aleph,IF($J73 = "No Work Package", "", $J73),DetailBudgetCategory_Aleph,$I73),IF(Budget_period="Quarterly",SUMIFS(INDIRECT(AA$9),DetailBudgetWPs_Aleph,IF($J73 = "No Work Package", "", $J73),DetailBudgetCategory_Aleph,$I73),IF(Budget_period="Annually",SUMIFS(INDIRECT(AA$10),DetailBudgetWPs_Aleph,IF($J73 = "No Work Package", "", $J73),DetailBudgetCategory_Aleph,$I73),""))))) / AA$6 * AA$7, 0), 0)</f>
        <v>0</v>
      </c>
      <c r="AB73" s="166">
        <f t="array" ref="AB73">IFERROR(IF(ROW()-16&lt;NoRowsBudget, IF($J73="Profit Margin",SUM(AB$16:AB72)*ProfitMargin,IF($J73="VAT",SUM(AB$16:AB72)*VAT,IF(Budget_period="Monthly",SUMIFS(INDIRECT(AB$8),DetailBudgetWPs_Aleph,IF($J73 = "No Work Package", "", $J73),DetailBudgetCategory_Aleph,$I73),IF(Budget_period="Quarterly",SUMIFS(INDIRECT(AB$9),DetailBudgetWPs_Aleph,IF($J73 = "No Work Package", "", $J73),DetailBudgetCategory_Aleph,$I73),IF(Budget_period="Annually",SUMIFS(INDIRECT(AB$10),DetailBudgetWPs_Aleph,IF($J73 = "No Work Package", "", $J73),DetailBudgetCategory_Aleph,$I73),""))))) / AB$6 * AB$7, 0), 0)</f>
        <v>0</v>
      </c>
      <c r="AC73" s="166">
        <f t="array" ref="AC73">IFERROR(IF(ROW()-16&lt;NoRowsBudget, IF($J73="Profit Margin",SUM(AC$16:AC72)*ProfitMargin,IF($J73="VAT",SUM(AC$16:AC72)*VAT,IF(Budget_period="Monthly",SUMIFS(INDIRECT(AC$8),DetailBudgetWPs_Aleph,IF($J73 = "No Work Package", "", $J73),DetailBudgetCategory_Aleph,$I73),IF(Budget_period="Quarterly",SUMIFS(INDIRECT(AC$9),DetailBudgetWPs_Aleph,IF($J73 = "No Work Package", "", $J73),DetailBudgetCategory_Aleph,$I73),IF(Budget_period="Annually",SUMIFS(INDIRECT(AC$10),DetailBudgetWPs_Aleph,IF($J73 = "No Work Package", "", $J73),DetailBudgetCategory_Aleph,$I73),""))))) / AC$6 * AC$7, 0), 0)</f>
        <v>0</v>
      </c>
      <c r="AD73" s="166">
        <f t="array" ref="AD73">IFERROR(IF(ROW()-16&lt;NoRowsBudget, IF($J73="Profit Margin",SUM(AD$16:AD72)*ProfitMargin,IF($J73="VAT",SUM(AD$16:AD72)*VAT,IF(Budget_period="Monthly",SUMIFS(INDIRECT(AD$8),DetailBudgetWPs_Aleph,IF($J73 = "No Work Package", "", $J73),DetailBudgetCategory_Aleph,$I73),IF(Budget_period="Quarterly",SUMIFS(INDIRECT(AD$9),DetailBudgetWPs_Aleph,IF($J73 = "No Work Package", "", $J73),DetailBudgetCategory_Aleph,$I73),IF(Budget_period="Annually",SUMIFS(INDIRECT(AD$10),DetailBudgetWPs_Aleph,IF($J73 = "No Work Package", "", $J73),DetailBudgetCategory_Aleph,$I73),""))))) / AD$6 * AD$7, 0), 0)</f>
        <v>0</v>
      </c>
      <c r="AE73" s="166">
        <f t="array" ref="AE73">IFERROR(IF(ROW()-16&lt;NoRowsBudget, IF($J73="Profit Margin",SUM(AE$16:AE72)*ProfitMargin,IF($J73="VAT",SUM(AE$16:AE72)*VAT,IF(Budget_period="Monthly",SUMIFS(INDIRECT(AE$8),DetailBudgetWPs_Aleph,IF($J73 = "No Work Package", "", $J73),DetailBudgetCategory_Aleph,$I73),IF(Budget_period="Quarterly",SUMIFS(INDIRECT(AE$9),DetailBudgetWPs_Aleph,IF($J73 = "No Work Package", "", $J73),DetailBudgetCategory_Aleph,$I73),IF(Budget_period="Annually",SUMIFS(INDIRECT(AE$10),DetailBudgetWPs_Aleph,IF($J73 = "No Work Package", "", $J73),DetailBudgetCategory_Aleph,$I73),""))))) / AE$6 * AE$7, 0), 0)</f>
        <v>0</v>
      </c>
      <c r="AF73" s="166">
        <f t="array" ref="AF73">IFERROR(IF(ROW()-16&lt;NoRowsBudget, IF($J73="Profit Margin",SUM(AF$16:AF72)*ProfitMargin,IF($J73="VAT",SUM(AF$16:AF72)*VAT,IF(Budget_period="Monthly",SUMIFS(INDIRECT(AF$8),DetailBudgetWPs_Aleph,IF($J73 = "No Work Package", "", $J73),DetailBudgetCategory_Aleph,$I73),IF(Budget_period="Quarterly",SUMIFS(INDIRECT(AF$9),DetailBudgetWPs_Aleph,IF($J73 = "No Work Package", "", $J73),DetailBudgetCategory_Aleph,$I73),IF(Budget_period="Annually",SUMIFS(INDIRECT(AF$10),DetailBudgetWPs_Aleph,IF($J73 = "No Work Package", "", $J73),DetailBudgetCategory_Aleph,$I73),""))))) / AF$6 * AF$7, 0), 0)</f>
        <v>0</v>
      </c>
      <c r="AG73" s="166">
        <f t="array" ref="AG73">IFERROR(IF(ROW()-16&lt;NoRowsBudget, IF($J73="Profit Margin",SUM(AG$16:AG72)*ProfitMargin,IF($J73="VAT",SUM(AG$16:AG72)*VAT,IF(Budget_period="Monthly",SUMIFS(INDIRECT(AG$8),DetailBudgetWPs_Aleph,IF($J73 = "No Work Package", "", $J73),DetailBudgetCategory_Aleph,$I73),IF(Budget_period="Quarterly",SUMIFS(INDIRECT(AG$9),DetailBudgetWPs_Aleph,IF($J73 = "No Work Package", "", $J73),DetailBudgetCategory_Aleph,$I73),IF(Budget_period="Annually",SUMIFS(INDIRECT(AG$10),DetailBudgetWPs_Aleph,IF($J73 = "No Work Package", "", $J73),DetailBudgetCategory_Aleph,$I73),""))))) / AG$6 * AG$7, 0), 0)</f>
        <v>0</v>
      </c>
      <c r="AH73" s="166">
        <f t="array" ref="AH73">IFERROR(IF(ROW()-16&lt;NoRowsBudget, IF($J73="Profit Margin",SUM(AH$16:AH72)*ProfitMargin,IF($J73="VAT",SUM(AH$16:AH72)*VAT,IF(Budget_period="Monthly",SUMIFS(INDIRECT(AH$8),DetailBudgetWPs_Aleph,IF($J73 = "No Work Package", "", $J73),DetailBudgetCategory_Aleph,$I73),IF(Budget_period="Quarterly",SUMIFS(INDIRECT(AH$9),DetailBudgetWPs_Aleph,IF($J73 = "No Work Package", "", $J73),DetailBudgetCategory_Aleph,$I73),IF(Budget_period="Annually",SUMIFS(INDIRECT(AH$10),DetailBudgetWPs_Aleph,IF($J73 = "No Work Package", "", $J73),DetailBudgetCategory_Aleph,$I73),""))))) / AH$6 * AH$7, 0), 0)</f>
        <v>0</v>
      </c>
      <c r="AI73" s="166">
        <f t="array" ref="AI73">IFERROR(IF(ROW()-16&lt;NoRowsBudget, IF($J73="Profit Margin",SUM(AI$16:AI72)*ProfitMargin,IF($J73="VAT",SUM(AI$16:AI72)*VAT,IF(Budget_period="Monthly",SUMIFS(INDIRECT(AI$8),DetailBudgetWPs_Aleph,IF($J73 = "No Work Package", "", $J73),DetailBudgetCategory_Aleph,$I73),IF(Budget_period="Quarterly",SUMIFS(INDIRECT(AI$9),DetailBudgetWPs_Aleph,IF($J73 = "No Work Package", "", $J73),DetailBudgetCategory_Aleph,$I73),IF(Budget_period="Annually",SUMIFS(INDIRECT(AI$10),DetailBudgetWPs_Aleph,IF($J73 = "No Work Package", "", $J73),DetailBudgetCategory_Aleph,$I73),""))))) / AI$6 * AI$7, 0), 0)</f>
        <v>0</v>
      </c>
      <c r="AJ73" s="166">
        <f t="array" ref="AJ73">IFERROR(IF(ROW()-16&lt;NoRowsBudget, IF($J73="Profit Margin",SUM(AJ$16:AJ72)*ProfitMargin,IF($J73="VAT",SUM(AJ$16:AJ72)*VAT,IF(Budget_period="Monthly",SUMIFS(INDIRECT(AJ$8),DetailBudgetWPs_Aleph,IF($J73 = "No Work Package", "", $J73),DetailBudgetCategory_Aleph,$I73),IF(Budget_period="Quarterly",SUMIFS(INDIRECT(AJ$9),DetailBudgetWPs_Aleph,IF($J73 = "No Work Package", "", $J73),DetailBudgetCategory_Aleph,$I73),IF(Budget_period="Annually",SUMIFS(INDIRECT(AJ$10),DetailBudgetWPs_Aleph,IF($J73 = "No Work Package", "", $J73),DetailBudgetCategory_Aleph,$I73),""))))) / AJ$6 * AJ$7, 0), 0)</f>
        <v>0</v>
      </c>
      <c r="AK73" s="166">
        <f t="array" ref="AK73">IFERROR(IF(ROW()-16&lt;NoRowsBudget, IF($J73="Profit Margin",SUM(AK$16:AK72)*ProfitMargin,IF($J73="VAT",SUM(AK$16:AK72)*VAT,IF(Budget_period="Monthly",SUMIFS(INDIRECT(AK$8),DetailBudgetWPs_Aleph,IF($J73 = "No Work Package", "", $J73),DetailBudgetCategory_Aleph,$I73),IF(Budget_period="Quarterly",SUMIFS(INDIRECT(AK$9),DetailBudgetWPs_Aleph,IF($J73 = "No Work Package", "", $J73),DetailBudgetCategory_Aleph,$I73),IF(Budget_period="Annually",SUMIFS(INDIRECT(AK$10),DetailBudgetWPs_Aleph,IF($J73 = "No Work Package", "", $J73),DetailBudgetCategory_Aleph,$I73),""))))) / AK$6 * AK$7, 0), 0)</f>
        <v>0</v>
      </c>
      <c r="AL73" s="166">
        <f t="array" ref="AL73">IFERROR(IF(ROW()-16&lt;NoRowsBudget, IF($J73="Profit Margin",SUM(AL$16:AL72)*ProfitMargin,IF($J73="VAT",SUM(AL$16:AL72)*VAT,IF(Budget_period="Monthly",SUMIFS(INDIRECT(AL$8),DetailBudgetWPs_Aleph,IF($J73 = "No Work Package", "", $J73),DetailBudgetCategory_Aleph,$I73),IF(Budget_period="Quarterly",SUMIFS(INDIRECT(AL$9),DetailBudgetWPs_Aleph,IF($J73 = "No Work Package", "", $J73),DetailBudgetCategory_Aleph,$I73),IF(Budget_period="Annually",SUMIFS(INDIRECT(AL$10),DetailBudgetWPs_Aleph,IF($J73 = "No Work Package", "", $J73),DetailBudgetCategory_Aleph,$I73),""))))) / AL$6 * AL$7, 0), 0)</f>
        <v>0</v>
      </c>
      <c r="AM73" s="166">
        <f t="array" ref="AM73">IFERROR(IF(ROW()-16&lt;NoRowsBudget, IF($J73="Profit Margin",SUM(AM$16:AM72)*ProfitMargin,IF($J73="VAT",SUM(AM$16:AM72)*VAT,IF(Budget_period="Monthly",SUMIFS(INDIRECT(AM$8),DetailBudgetWPs_Aleph,IF($J73 = "No Work Package", "", $J73),DetailBudgetCategory_Aleph,$I73),IF(Budget_period="Quarterly",SUMIFS(INDIRECT(AM$9),DetailBudgetWPs_Aleph,IF($J73 = "No Work Package", "", $J73),DetailBudgetCategory_Aleph,$I73),IF(Budget_period="Annually",SUMIFS(INDIRECT(AM$10),DetailBudgetWPs_Aleph,IF($J73 = "No Work Package", "", $J73),DetailBudgetCategory_Aleph,$I73),""))))) / AM$6 * AM$7, 0), 0)</f>
        <v>0</v>
      </c>
      <c r="AN73" s="166">
        <f t="array" ref="AN73">IFERROR(IF(ROW()-16&lt;NoRowsBudget, IF($J73="Profit Margin",SUM(AN$16:AN72)*ProfitMargin,IF($J73="VAT",SUM(AN$16:AN72)*VAT,IF(Budget_period="Monthly",SUMIFS(INDIRECT(AN$8),DetailBudgetWPs_Aleph,IF($J73 = "No Work Package", "", $J73),DetailBudgetCategory_Aleph,$I73),IF(Budget_period="Quarterly",SUMIFS(INDIRECT(AN$9),DetailBudgetWPs_Aleph,IF($J73 = "No Work Package", "", $J73),DetailBudgetCategory_Aleph,$I73),IF(Budget_period="Annually",SUMIFS(INDIRECT(AN$10),DetailBudgetWPs_Aleph,IF($J73 = "No Work Package", "", $J73),DetailBudgetCategory_Aleph,$I73),""))))) / AN$6 * AN$7, 0), 0)</f>
        <v>0</v>
      </c>
      <c r="AO73" s="166">
        <f t="array" ref="AO73">IFERROR(IF(ROW()-16&lt;NoRowsBudget, IF($J73="Profit Margin",SUM(AO$16:AO72)*ProfitMargin,IF($J73="VAT",SUM(AO$16:AO72)*VAT,IF(Budget_period="Monthly",SUMIFS(INDIRECT(AO$8),DetailBudgetWPs_Aleph,IF($J73 = "No Work Package", "", $J73),DetailBudgetCategory_Aleph,$I73),IF(Budget_period="Quarterly",SUMIFS(INDIRECT(AO$9),DetailBudgetWPs_Aleph,IF($J73 = "No Work Package", "", $J73),DetailBudgetCategory_Aleph,$I73),IF(Budget_period="Annually",SUMIFS(INDIRECT(AO$10),DetailBudgetWPs_Aleph,IF($J73 = "No Work Package", "", $J73),DetailBudgetCategory_Aleph,$I73),""))))) / AO$6 * AO$7, 0), 0)</f>
        <v>0</v>
      </c>
      <c r="AP73" s="166">
        <f t="array" ref="AP73">IFERROR(IF(ROW()-16&lt;NoRowsBudget, IF($J73="Profit Margin",SUM(AP$16:AP72)*ProfitMargin,IF($J73="VAT",SUM(AP$16:AP72)*VAT,IF(Budget_period="Monthly",SUMIFS(INDIRECT(AP$8),DetailBudgetWPs_Aleph,IF($J73 = "No Work Package", "", $J73),DetailBudgetCategory_Aleph,$I73),IF(Budget_period="Quarterly",SUMIFS(INDIRECT(AP$9),DetailBudgetWPs_Aleph,IF($J73 = "No Work Package", "", $J73),DetailBudgetCategory_Aleph,$I73),IF(Budget_period="Annually",SUMIFS(INDIRECT(AP$10),DetailBudgetWPs_Aleph,IF($J73 = "No Work Package", "", $J73),DetailBudgetCategory_Aleph,$I73),""))))) / AP$6 * AP$7, 0), 0)</f>
        <v>0</v>
      </c>
      <c r="AQ73" s="166">
        <f t="array" ref="AQ73">IFERROR(IF(ROW()-16&lt;NoRowsBudget, IF($J73="Profit Margin",SUM(AQ$16:AQ72)*ProfitMargin,IF($J73="VAT",SUM(AQ$16:AQ72)*VAT,IF(Budget_period="Monthly",SUMIFS(INDIRECT(AQ$8),DetailBudgetWPs_Aleph,IF($J73 = "No Work Package", "", $J73),DetailBudgetCategory_Aleph,$I73),IF(Budget_period="Quarterly",SUMIFS(INDIRECT(AQ$9),DetailBudgetWPs_Aleph,IF($J73 = "No Work Package", "", $J73),DetailBudgetCategory_Aleph,$I73),IF(Budget_period="Annually",SUMIFS(INDIRECT(AQ$10),DetailBudgetWPs_Aleph,IF($J73 = "No Work Package", "", $J73),DetailBudgetCategory_Aleph,$I73),""))))) / AQ$6 * AQ$7, 0), 0)</f>
        <v>0</v>
      </c>
      <c r="AR73" s="166">
        <f t="array" ref="AR73">IFERROR(IF(ROW()-16&lt;NoRowsBudget, IF($J73="Profit Margin",SUM(AR$16:AR72)*ProfitMargin,IF($J73="VAT",SUM(AR$16:AR72)*VAT,IF(Budget_period="Monthly",SUMIFS(INDIRECT(AR$8),DetailBudgetWPs_Aleph,IF($J73 = "No Work Package", "", $J73),DetailBudgetCategory_Aleph,$I73),IF(Budget_period="Quarterly",SUMIFS(INDIRECT(AR$9),DetailBudgetWPs_Aleph,IF($J73 = "No Work Package", "", $J73),DetailBudgetCategory_Aleph,$I73),IF(Budget_period="Annually",SUMIFS(INDIRECT(AR$10),DetailBudgetWPs_Aleph,IF($J73 = "No Work Package", "", $J73),DetailBudgetCategory_Aleph,$I73),""))))) / AR$6 * AR$7, 0), 0)</f>
        <v>0</v>
      </c>
      <c r="AS73" s="166">
        <f t="array" ref="AS73">IFERROR(IF(ROW()-16&lt;NoRowsBudget, IF($J73="Profit Margin",SUM(AS$16:AS72)*ProfitMargin,IF($J73="VAT",SUM(AS$16:AS72)*VAT,IF(Budget_period="Monthly",SUMIFS(INDIRECT(AS$8),DetailBudgetWPs_Aleph,IF($J73 = "No Work Package", "", $J73),DetailBudgetCategory_Aleph,$I73),IF(Budget_period="Quarterly",SUMIFS(INDIRECT(AS$9),DetailBudgetWPs_Aleph,IF($J73 = "No Work Package", "", $J73),DetailBudgetCategory_Aleph,$I73),IF(Budget_period="Annually",SUMIFS(INDIRECT(AS$10),DetailBudgetWPs_Aleph,IF($J73 = "No Work Package", "", $J73),DetailBudgetCategory_Aleph,$I73),""))))) / AS$6 * AS$7, 0), 0)</f>
        <v>0</v>
      </c>
      <c r="AT73" s="166">
        <f t="array" ref="AT73">IFERROR(IF(ROW()-16&lt;NoRowsBudget, IF($J73="Profit Margin",SUM(AT$16:AT72)*ProfitMargin,IF($J73="VAT",SUM(AT$16:AT72)*VAT,IF(Budget_period="Monthly",SUMIFS(INDIRECT(AT$8),DetailBudgetWPs_Aleph,IF($J73 = "No Work Package", "", $J73),DetailBudgetCategory_Aleph,$I73),IF(Budget_period="Quarterly",SUMIFS(INDIRECT(AT$9),DetailBudgetWPs_Aleph,IF($J73 = "No Work Package", "", $J73),DetailBudgetCategory_Aleph,$I73),IF(Budget_period="Annually",SUMIFS(INDIRECT(AT$10),DetailBudgetWPs_Aleph,IF($J73 = "No Work Package", "", $J73),DetailBudgetCategory_Aleph,$I73),""))))) / AT$6 * AT$7, 0), 0)</f>
        <v>0</v>
      </c>
      <c r="AU73" s="166">
        <f t="array" ref="AU73">IFERROR(IF(ROW()-16&lt;NoRowsBudget, IF($J73="Profit Margin",SUM(AU$16:AU72)*ProfitMargin,IF($J73="VAT",SUM(AU$16:AU72)*VAT,IF(Budget_period="Monthly",SUMIFS(INDIRECT(AU$8),DetailBudgetWPs_Aleph,IF($J73 = "No Work Package", "", $J73),DetailBudgetCategory_Aleph,$I73),IF(Budget_period="Quarterly",SUMIFS(INDIRECT(AU$9),DetailBudgetWPs_Aleph,IF($J73 = "No Work Package", "", $J73),DetailBudgetCategory_Aleph,$I73),IF(Budget_period="Annually",SUMIFS(INDIRECT(AU$10),DetailBudgetWPs_Aleph,IF($J73 = "No Work Package", "", $J73),DetailBudgetCategory_Aleph,$I73),""))))) / AU$6 * AU$7, 0), 0)</f>
        <v>0</v>
      </c>
      <c r="AV73" s="166">
        <f t="array" ref="AV73">IFERROR(IF(ROW()-16&lt;NoRowsBudget, IF($J73="Profit Margin",SUM(AV$16:AV72)*ProfitMargin,IF($J73="VAT",SUM(AV$16:AV72)*VAT,IF(Budget_period="Monthly",SUMIFS(INDIRECT(AV$8),DetailBudgetWPs_Aleph,IF($J73 = "No Work Package", "", $J73),DetailBudgetCategory_Aleph,$I73),IF(Budget_period="Quarterly",SUMIFS(INDIRECT(AV$9),DetailBudgetWPs_Aleph,IF($J73 = "No Work Package", "", $J73),DetailBudgetCategory_Aleph,$I73),IF(Budget_period="Annually",SUMIFS(INDIRECT(AV$10),DetailBudgetWPs_Aleph,IF($J73 = "No Work Package", "", $J73),DetailBudgetCategory_Aleph,$I73),""))))) / AV$6 * AV$7, 0), 0)</f>
        <v>0</v>
      </c>
      <c r="AW73" s="166">
        <f t="array" ref="AW73">IFERROR(IF(ROW()-16&lt;NoRowsBudget, IF($J73="Profit Margin",SUM(AW$16:AW72)*ProfitMargin,IF($J73="VAT",SUM(AW$16:AW72)*VAT,IF(Budget_period="Monthly",SUMIFS(INDIRECT(AW$8),DetailBudgetWPs_Aleph,IF($J73 = "No Work Package", "", $J73),DetailBudgetCategory_Aleph,$I73),IF(Budget_period="Quarterly",SUMIFS(INDIRECT(AW$9),DetailBudgetWPs_Aleph,IF($J73 = "No Work Package", "", $J73),DetailBudgetCategory_Aleph,$I73),IF(Budget_period="Annually",SUMIFS(INDIRECT(AW$10),DetailBudgetWPs_Aleph,IF($J73 = "No Work Package", "", $J73),DetailBudgetCategory_Aleph,$I73),""))))) / AW$6 * AW$7, 0), 0)</f>
        <v>0</v>
      </c>
      <c r="AX73" s="166">
        <f t="array" ref="AX73">IFERROR(IF(ROW()-16&lt;NoRowsBudget, IF($J73="Profit Margin",SUM(AX$16:AX72)*ProfitMargin,IF($J73="VAT",SUM(AX$16:AX72)*VAT,IF(Budget_period="Monthly",SUMIFS(INDIRECT(AX$8),DetailBudgetWPs_Aleph,IF($J73 = "No Work Package", "", $J73),DetailBudgetCategory_Aleph,$I73),IF(Budget_period="Quarterly",SUMIFS(INDIRECT(AX$9),DetailBudgetWPs_Aleph,IF($J73 = "No Work Package", "", $J73),DetailBudgetCategory_Aleph,$I73),IF(Budget_period="Annually",SUMIFS(INDIRECT(AX$10),DetailBudgetWPs_Aleph,IF($J73 = "No Work Package", "", $J73),DetailBudgetCategory_Aleph,$I73),""))))) / AX$6 * AX$7, 0), 0)</f>
        <v>0</v>
      </c>
      <c r="AY73" s="166">
        <f t="array" ref="AY73">IFERROR(IF(ROW()-16&lt;NoRowsBudget, IF($J73="Profit Margin",SUM(AY$16:AY72)*ProfitMargin,IF($J73="VAT",SUM(AY$16:AY72)*VAT,IF(Budget_period="Monthly",SUMIFS(INDIRECT(AY$8),DetailBudgetWPs_Aleph,IF($J73 = "No Work Package", "", $J73),DetailBudgetCategory_Aleph,$I73),IF(Budget_period="Quarterly",SUMIFS(INDIRECT(AY$9),DetailBudgetWPs_Aleph,IF($J73 = "No Work Package", "", $J73),DetailBudgetCategory_Aleph,$I73),IF(Budget_period="Annually",SUMIFS(INDIRECT(AY$10),DetailBudgetWPs_Aleph,IF($J73 = "No Work Package", "", $J73),DetailBudgetCategory_Aleph,$I73),""))))) / AY$6 * AY$7, 0), 0)</f>
        <v>0</v>
      </c>
      <c r="AZ73" s="166">
        <f t="array" ref="AZ73">IFERROR(IF(ROW()-16&lt;NoRowsBudget, IF($J73="Profit Margin",SUM(AZ$16:AZ72)*ProfitMargin,IF($J73="VAT",SUM(AZ$16:AZ72)*VAT,IF(Budget_period="Monthly",SUMIFS(INDIRECT(AZ$8),DetailBudgetWPs_Aleph,IF($J73 = "No Work Package", "", $J73),DetailBudgetCategory_Aleph,$I73),IF(Budget_period="Quarterly",SUMIFS(INDIRECT(AZ$9),DetailBudgetWPs_Aleph,IF($J73 = "No Work Package", "", $J73),DetailBudgetCategory_Aleph,$I73),IF(Budget_period="Annually",SUMIFS(INDIRECT(AZ$10),DetailBudgetWPs_Aleph,IF($J73 = "No Work Package", "", $J73),DetailBudgetCategory_Aleph,$I73),""))))) / AZ$6 * AZ$7, 0), 0)</f>
        <v>0</v>
      </c>
      <c r="BA73" s="166">
        <f t="array" ref="BA73">IFERROR(IF(ROW()-16&lt;NoRowsBudget, IF($J73="Profit Margin",SUM(BA$16:BA72)*ProfitMargin,IF($J73="VAT",SUM(BA$16:BA72)*VAT,IF(Budget_period="Monthly",SUMIFS(INDIRECT(BA$8),DetailBudgetWPs_Aleph,IF($J73 = "No Work Package", "", $J73),DetailBudgetCategory_Aleph,$I73),IF(Budget_period="Quarterly",SUMIFS(INDIRECT(BA$9),DetailBudgetWPs_Aleph,IF($J73 = "No Work Package", "", $J73),DetailBudgetCategory_Aleph,$I73),IF(Budget_period="Annually",SUMIFS(INDIRECT(BA$10),DetailBudgetWPs_Aleph,IF($J73 = "No Work Package", "", $J73),DetailBudgetCategory_Aleph,$I73),""))))) / BA$6 * BA$7, 0), 0)</f>
        <v>0</v>
      </c>
      <c r="BB73" s="166">
        <f t="array" ref="BB73">IFERROR(IF(ROW()-16&lt;NoRowsBudget, IF($J73="Profit Margin",SUM(BB$16:BB72)*ProfitMargin,IF($J73="VAT",SUM(BB$16:BB72)*VAT,IF(Budget_period="Monthly",SUMIFS(INDIRECT(BB$8),DetailBudgetWPs_Aleph,IF($J73 = "No Work Package", "", $J73),DetailBudgetCategory_Aleph,$I73),IF(Budget_period="Quarterly",SUMIFS(INDIRECT(BB$9),DetailBudgetWPs_Aleph,IF($J73 = "No Work Package", "", $J73),DetailBudgetCategory_Aleph,$I73),IF(Budget_period="Annually",SUMIFS(INDIRECT(BB$10),DetailBudgetWPs_Aleph,IF($J73 = "No Work Package", "", $J73),DetailBudgetCategory_Aleph,$I73),""))))) / BB$6 * BB$7, 0), 0)</f>
        <v>0</v>
      </c>
      <c r="BC73" s="166">
        <f t="array" ref="BC73">IFERROR(IF(ROW()-16&lt;NoRowsBudget, IF($J73="Profit Margin",SUM(BC$16:BC72)*ProfitMargin,IF($J73="VAT",SUM(BC$16:BC72)*VAT,IF(Budget_period="Monthly",SUMIFS(INDIRECT(BC$8),DetailBudgetWPs_Aleph,IF($J73 = "No Work Package", "", $J73),DetailBudgetCategory_Aleph,$I73),IF(Budget_period="Quarterly",SUMIFS(INDIRECT(BC$9),DetailBudgetWPs_Aleph,IF($J73 = "No Work Package", "", $J73),DetailBudgetCategory_Aleph,$I73),IF(Budget_period="Annually",SUMIFS(INDIRECT(BC$10),DetailBudgetWPs_Aleph,IF($J73 = "No Work Package", "", $J73),DetailBudgetCategory_Aleph,$I73),""))))) / BC$6 * BC$7, 0), 0)</f>
        <v>0</v>
      </c>
      <c r="BD73" s="166">
        <f t="array" ref="BD73">IFERROR(IF(ROW()-16&lt;NoRowsBudget, IF($J73="Profit Margin",SUM(BD$16:BD72)*ProfitMargin,IF($J73="VAT",SUM(BD$16:BD72)*VAT,IF(Budget_period="Monthly",SUMIFS(INDIRECT(BD$8),DetailBudgetWPs_Aleph,IF($J73 = "No Work Package", "", $J73),DetailBudgetCategory_Aleph,$I73),IF(Budget_period="Quarterly",SUMIFS(INDIRECT(BD$9),DetailBudgetWPs_Aleph,IF($J73 = "No Work Package", "", $J73),DetailBudgetCategory_Aleph,$I73),IF(Budget_period="Annually",SUMIFS(INDIRECT(BD$10),DetailBudgetWPs_Aleph,IF($J73 = "No Work Package", "", $J73),DetailBudgetCategory_Aleph,$I73),""))))) / BD$6 * BD$7, 0), 0)</f>
        <v>0</v>
      </c>
      <c r="BE73" s="166">
        <f t="array" ref="BE73">IFERROR(IF(ROW()-16&lt;NoRowsBudget, IF($J73="Profit Margin",SUM(BE$16:BE72)*ProfitMargin,IF($J73="VAT",SUM(BE$16:BE72)*VAT,IF(Budget_period="Monthly",SUMIFS(INDIRECT(BE$8),DetailBudgetWPs_Aleph,IF($J73 = "No Work Package", "", $J73),DetailBudgetCategory_Aleph,$I73),IF(Budget_period="Quarterly",SUMIFS(INDIRECT(BE$9),DetailBudgetWPs_Aleph,IF($J73 = "No Work Package", "", $J73),DetailBudgetCategory_Aleph,$I73),IF(Budget_period="Annually",SUMIFS(INDIRECT(BE$10),DetailBudgetWPs_Aleph,IF($J73 = "No Work Package", "", $J73),DetailBudgetCategory_Aleph,$I73),""))))) / BE$6 * BE$7, 0), 0)</f>
        <v>0</v>
      </c>
      <c r="BF73" s="166">
        <f t="array" ref="BF73">IFERROR(IF(ROW()-16&lt;NoRowsBudget, IF($J73="Profit Margin",SUM(BF$16:BF72)*ProfitMargin,IF($J73="VAT",SUM(BF$16:BF72)*VAT,IF(Budget_period="Monthly",SUMIFS(INDIRECT(BF$8),DetailBudgetWPs_Aleph,IF($J73 = "No Work Package", "", $J73),DetailBudgetCategory_Aleph,$I73),IF(Budget_period="Quarterly",SUMIFS(INDIRECT(BF$9),DetailBudgetWPs_Aleph,IF($J73 = "No Work Package", "", $J73),DetailBudgetCategory_Aleph,$I73),IF(Budget_period="Annually",SUMIFS(INDIRECT(BF$10),DetailBudgetWPs_Aleph,IF($J73 = "No Work Package", "", $J73),DetailBudgetCategory_Aleph,$I73),""))))) / BF$6 * BF$7, 0), 0)</f>
        <v>0</v>
      </c>
      <c r="BG73" s="166">
        <f t="array" ref="BG73">IFERROR(IF(ROW()-16&lt;NoRowsBudget, IF($J73="Profit Margin",SUM(BG$16:BG72)*ProfitMargin,IF($J73="VAT",SUM(BG$16:BG72)*VAT,IF(Budget_period="Monthly",SUMIFS(INDIRECT(BG$8),DetailBudgetWPs_Aleph,IF($J73 = "No Work Package", "", $J73),DetailBudgetCategory_Aleph,$I73),IF(Budget_period="Quarterly",SUMIFS(INDIRECT(BG$9),DetailBudgetWPs_Aleph,IF($J73 = "No Work Package", "", $J73),DetailBudgetCategory_Aleph,$I73),IF(Budget_period="Annually",SUMIFS(INDIRECT(BG$10),DetailBudgetWPs_Aleph,IF($J73 = "No Work Package", "", $J73),DetailBudgetCategory_Aleph,$I73),""))))) / BG$6 * BG$7, 0), 0)</f>
        <v>0</v>
      </c>
      <c r="BH73" s="166">
        <f t="array" ref="BH73">IFERROR(IF(ROW()-16&lt;NoRowsBudget, IF($J73="Profit Margin",SUM(BH$16:BH72)*ProfitMargin,IF($J73="VAT",SUM(BH$16:BH72)*VAT,IF(Budget_period="Monthly",SUMIFS(INDIRECT(BH$8),DetailBudgetWPs_Aleph,IF($J73 = "No Work Package", "", $J73),DetailBudgetCategory_Aleph,$I73),IF(Budget_period="Quarterly",SUMIFS(INDIRECT(BH$9),DetailBudgetWPs_Aleph,IF($J73 = "No Work Package", "", $J73),DetailBudgetCategory_Aleph,$I73),IF(Budget_period="Annually",SUMIFS(INDIRECT(BH$10),DetailBudgetWPs_Aleph,IF($J73 = "No Work Package", "", $J73),DetailBudgetCategory_Aleph,$I73),""))))) / BH$6 * BH$7, 0), 0)</f>
        <v>0</v>
      </c>
      <c r="BI73" s="166">
        <f t="array" ref="BI73">IFERROR(IF(ROW()-16&lt;NoRowsBudget, IF($J73="Profit Margin",SUM(BI$16:BI72)*ProfitMargin,IF($J73="VAT",SUM(BI$16:BI72)*VAT,IF(Budget_period="Monthly",SUMIFS(INDIRECT(BI$8),DetailBudgetWPs_Aleph,IF($J73 = "No Work Package", "", $J73),DetailBudgetCategory_Aleph,$I73),IF(Budget_period="Quarterly",SUMIFS(INDIRECT(BI$9),DetailBudgetWPs_Aleph,IF($J73 = "No Work Package", "", $J73),DetailBudgetCategory_Aleph,$I73),IF(Budget_period="Annually",SUMIFS(INDIRECT(BI$10),DetailBudgetWPs_Aleph,IF($J73 = "No Work Package", "", $J73),DetailBudgetCategory_Aleph,$I73),""))))) / BI$6 * BI$7, 0), 0)</f>
        <v>0</v>
      </c>
      <c r="BJ73" s="166">
        <f t="array" ref="BJ73">IFERROR(IF(ROW()-16&lt;NoRowsBudget, IF($J73="Profit Margin",SUM(BJ$16:BJ72)*ProfitMargin,IF($J73="VAT",SUM(BJ$16:BJ72)*VAT,IF(Budget_period="Monthly",SUMIFS(INDIRECT(BJ$8),DetailBudgetWPs_Aleph,IF($J73 = "No Work Package", "", $J73),DetailBudgetCategory_Aleph,$I73),IF(Budget_period="Quarterly",SUMIFS(INDIRECT(BJ$9),DetailBudgetWPs_Aleph,IF($J73 = "No Work Package", "", $J73),DetailBudgetCategory_Aleph,$I73),IF(Budget_period="Annually",SUMIFS(INDIRECT(BJ$10),DetailBudgetWPs_Aleph,IF($J73 = "No Work Package", "", $J73),DetailBudgetCategory_Aleph,$I73),""))))) / BJ$6 * BJ$7, 0), 0)</f>
        <v>0</v>
      </c>
      <c r="BK73" s="166">
        <f t="array" ref="BK73">IFERROR(IF(ROW()-16&lt;NoRowsBudget, IF($J73="Profit Margin",SUM(BK$16:BK72)*ProfitMargin,IF($J73="VAT",SUM(BK$16:BK72)*VAT,IF(Budget_period="Monthly",SUMIFS(INDIRECT(BK$8),DetailBudgetWPs_Aleph,IF($J73 = "No Work Package", "", $J73),DetailBudgetCategory_Aleph,$I73),IF(Budget_period="Quarterly",SUMIFS(INDIRECT(BK$9),DetailBudgetWPs_Aleph,IF($J73 = "No Work Package", "", $J73),DetailBudgetCategory_Aleph,$I73),IF(Budget_period="Annually",SUMIFS(INDIRECT(BK$10),DetailBudgetWPs_Aleph,IF($J73 = "No Work Package", "", $J73),DetailBudgetCategory_Aleph,$I73),""))))) / BK$6 * BK$7, 0), 0)</f>
        <v>0</v>
      </c>
      <c r="BL73" s="166">
        <f t="array" ref="BL73">IFERROR(IF(ROW()-16&lt;NoRowsBudget, IF($J73="Profit Margin",SUM(BL$16:BL72)*ProfitMargin,IF($J73="VAT",SUM(BL$16:BL72)*VAT,IF(Budget_period="Monthly",SUMIFS(INDIRECT(BL$8),DetailBudgetWPs_Aleph,IF($J73 = "No Work Package", "", $J73),DetailBudgetCategory_Aleph,$I73),IF(Budget_period="Quarterly",SUMIFS(INDIRECT(BL$9),DetailBudgetWPs_Aleph,IF($J73 = "No Work Package", "", $J73),DetailBudgetCategory_Aleph,$I73),IF(Budget_period="Annually",SUMIFS(INDIRECT(BL$10),DetailBudgetWPs_Aleph,IF($J73 = "No Work Package", "", $J73),DetailBudgetCategory_Aleph,$I73),""))))) / BL$6 * BL$7, 0), 0)</f>
        <v>0</v>
      </c>
      <c r="BM73" s="166">
        <f t="array" ref="BM73">IFERROR(IF(ROW()-16&lt;NoRowsBudget, IF($J73="Profit Margin",SUM(BM$16:BM72)*ProfitMargin,IF($J73="VAT",SUM(BM$16:BM72)*VAT,IF(Budget_period="Monthly",SUMIFS(INDIRECT(BM$8),DetailBudgetWPs_Aleph,IF($J73 = "No Work Package", "", $J73),DetailBudgetCategory_Aleph,$I73),IF(Budget_period="Quarterly",SUMIFS(INDIRECT(BM$9),DetailBudgetWPs_Aleph,IF($J73 = "No Work Package", "", $J73),DetailBudgetCategory_Aleph,$I73),IF(Budget_period="Annually",SUMIFS(INDIRECT(BM$10),DetailBudgetWPs_Aleph,IF($J73 = "No Work Package", "", $J73),DetailBudgetCategory_Aleph,$I73),""))))) / BM$6 * BM$7, 0), 0)</f>
        <v>0</v>
      </c>
      <c r="BN73" s="166">
        <f t="array" ref="BN73">IFERROR(IF(ROW()-16&lt;NoRowsBudget, IF($J73="Profit Margin",SUM(BN$16:BN72)*ProfitMargin,IF($J73="VAT",SUM(BN$16:BN72)*VAT,IF(Budget_period="Monthly",SUMIFS(INDIRECT(BN$8),DetailBudgetWPs_Aleph,IF($J73 = "No Work Package", "", $J73),DetailBudgetCategory_Aleph,$I73),IF(Budget_period="Quarterly",SUMIFS(INDIRECT(BN$9),DetailBudgetWPs_Aleph,IF($J73 = "No Work Package", "", $J73),DetailBudgetCategory_Aleph,$I73),IF(Budget_period="Annually",SUMIFS(INDIRECT(BN$10),DetailBudgetWPs_Aleph,IF($J73 = "No Work Package", "", $J73),DetailBudgetCategory_Aleph,$I73),""))))) / BN$6 * BN$7, 0), 0)</f>
        <v>0</v>
      </c>
      <c r="BO73" s="166">
        <f t="array" ref="BO73">IFERROR(IF(ROW()-16&lt;NoRowsBudget, IF($J73="Profit Margin",SUM(BO$16:BO72)*ProfitMargin,IF($J73="VAT",SUM(BO$16:BO72)*VAT,IF(Budget_period="Monthly",SUMIFS(INDIRECT(BO$8),DetailBudgetWPs_Aleph,IF($J73 = "No Work Package", "", $J73),DetailBudgetCategory_Aleph,$I73),IF(Budget_period="Quarterly",SUMIFS(INDIRECT(BO$9),DetailBudgetWPs_Aleph,IF($J73 = "No Work Package", "", $J73),DetailBudgetCategory_Aleph,$I73),IF(Budget_period="Annually",SUMIFS(INDIRECT(BO$10),DetailBudgetWPs_Aleph,IF($J73 = "No Work Package", "", $J73),DetailBudgetCategory_Aleph,$I73),""))))) / BO$6 * BO$7, 0), 0)</f>
        <v>0</v>
      </c>
      <c r="BP73" s="166">
        <f t="array" ref="BP73">IFERROR(IF(ROW()-16&lt;NoRowsBudget, IF($J73="Profit Margin",SUM(BP$16:BP72)*ProfitMargin,IF($J73="VAT",SUM(BP$16:BP72)*VAT,IF(Budget_period="Monthly",SUMIFS(INDIRECT(BP$8),DetailBudgetWPs_Aleph,IF($J73 = "No Work Package", "", $J73),DetailBudgetCategory_Aleph,$I73),IF(Budget_period="Quarterly",SUMIFS(INDIRECT(BP$9),DetailBudgetWPs_Aleph,IF($J73 = "No Work Package", "", $J73),DetailBudgetCategory_Aleph,$I73),IF(Budget_period="Annually",SUMIFS(INDIRECT(BP$10),DetailBudgetWPs_Aleph,IF($J73 = "No Work Package", "", $J73),DetailBudgetCategory_Aleph,$I73),""))))) / BP$6 * BP$7, 0), 0)</f>
        <v>0</v>
      </c>
      <c r="BQ73" s="166">
        <f t="array" ref="BQ73">IFERROR(IF(ROW()-16&lt;NoRowsBudget, IF($J73="Profit Margin",SUM(BQ$16:BQ72)*ProfitMargin,IF($J73="VAT",SUM(BQ$16:BQ72)*VAT,IF(Budget_period="Monthly",SUMIFS(INDIRECT(BQ$8),DetailBudgetWPs_Aleph,IF($J73 = "No Work Package", "", $J73),DetailBudgetCategory_Aleph,$I73),IF(Budget_period="Quarterly",SUMIFS(INDIRECT(BQ$9),DetailBudgetWPs_Aleph,IF($J73 = "No Work Package", "", $J73),DetailBudgetCategory_Aleph,$I73),IF(Budget_period="Annually",SUMIFS(INDIRECT(BQ$10),DetailBudgetWPs_Aleph,IF($J73 = "No Work Package", "", $J73),DetailBudgetCategory_Aleph,$I73),""))))) / BQ$6 * BQ$7, 0), 0)</f>
        <v>0</v>
      </c>
      <c r="BR73" s="166">
        <f t="array" ref="BR73">IFERROR(IF(ROW()-16&lt;NoRowsBudget, IF($J73="Profit Margin",SUM(BR$16:BR72)*ProfitMargin,IF($J73="VAT",SUM(BR$16:BR72)*VAT,IF(Budget_period="Monthly",SUMIFS(INDIRECT(BR$8),DetailBudgetWPs_Aleph,IF($J73 = "No Work Package", "", $J73),DetailBudgetCategory_Aleph,$I73),IF(Budget_period="Quarterly",SUMIFS(INDIRECT(BR$9),DetailBudgetWPs_Aleph,IF($J73 = "No Work Package", "", $J73),DetailBudgetCategory_Aleph,$I73),IF(Budget_period="Annually",SUMIFS(INDIRECT(BR$10),DetailBudgetWPs_Aleph,IF($J73 = "No Work Package", "", $J73),DetailBudgetCategory_Aleph,$I73),""))))) / BR$6 * BR$7, 0), 0)</f>
        <v>0</v>
      </c>
      <c r="BS73" s="166">
        <f t="array" ref="BS73">IFERROR(IF(ROW()-16&lt;NoRowsBudget, IF($J73="Profit Margin",SUM(BS$16:BS72)*ProfitMargin,IF($J73="VAT",SUM(BS$16:BS72)*VAT,IF(Budget_period="Monthly",SUMIFS(INDIRECT(BS$8),DetailBudgetWPs_Aleph,IF($J73 = "No Work Package", "", $J73),DetailBudgetCategory_Aleph,$I73),IF(Budget_period="Quarterly",SUMIFS(INDIRECT(BS$9),DetailBudgetWPs_Aleph,IF($J73 = "No Work Package", "", $J73),DetailBudgetCategory_Aleph,$I73),IF(Budget_period="Annually",SUMIFS(INDIRECT(BS$10),DetailBudgetWPs_Aleph,IF($J73 = "No Work Package", "", $J73),DetailBudgetCategory_Aleph,$I73),""))))) / BS$6 * BS$7, 0), 0)</f>
        <v>0</v>
      </c>
    </row>
    <row r="74" ht="15.75" customHeight="1">
      <c r="A74" s="114"/>
      <c r="B74" s="15" t="str">
        <f>IF(ROW()-16&lt;NoRowsBudget,OrgName,"")</f>
        <v/>
      </c>
      <c r="C74" s="15" t="str">
        <f>IF(ROW()-16&lt;NoRowsBudget,ProjectName,"")</f>
        <v/>
      </c>
      <c r="D74" s="15" t="str">
        <f>IF(ROW()-16&lt;NoRowsBudget,ProjectRef,"")</f>
        <v/>
      </c>
      <c r="E74" s="15" t="str">
        <f>IF(ROW()-16&lt;NoRowsBudget,ApplicationID,"")</f>
        <v/>
      </c>
      <c r="F74" s="15" t="str">
        <f>IF(ROW()-16&lt;NoRowsBudget,Version,"")</f>
        <v/>
      </c>
      <c r="G74" s="164" t="str">
        <f>IF(ROW()-16&lt;NoRowsBudget,StartDate,"")</f>
        <v/>
      </c>
      <c r="H74" s="164" t="str">
        <f>IF(ROW()-16&lt;NoRowsBudget,EndDate,"")</f>
        <v/>
      </c>
      <c r="I74" s="15" t="str">
        <f t="array" ref="I74">IF(ROW()-16&lt;(NoRowsBudget-3),INDEX(CostCategories,CEILING((ROW()-15)/NoWPs,1)),IF(ROW()-16=NoRowsBudget-3,"Overheads",IF(ROW()-16=NoRowsBudget-2,"Profit Margin",IF(ROW()-16=NoRowsBudget-1,"VAT",""))))</f>
        <v/>
      </c>
      <c r="J74" s="15" t="str">
        <f t="array" ref="J74">IF(ROW()-16&lt;NoRowsBudget-3,INDEX(WPUnique,,MOD(ROW()-16,NoWPs)+1),IF(ROW()-16=NoRowsBudget-3,"Overheads",IF(ROW()-16=NoRowsBudget-2,"Profit Margin",IF(ROW()-16=NoRowsBudget-1,"VAT",""))))</f>
        <v/>
      </c>
      <c r="K74" s="172" t="str">
        <f>IFERROR(IF(OR($J74="Indirect Cost",$J74="VAT",$J74="Profit Margin"),"",VLOOKUP(J74,'1. Basic Info'!$B$40:$C$52,2,FALSE)),BudgetExport!J74)</f>
        <v/>
      </c>
      <c r="L74" s="166">
        <f t="array" ref="L74">IFERROR(IF(ROW()-16&lt;NoRowsBudget, IF($J74="Profit Margin",SUM(L$16:L73)*ProfitMargin,IF($J74="VAT",SUM(L$16:L73)*VAT,IF(Budget_period="Monthly",SUMIFS(INDIRECT(L$8),DetailBudgetWPs_Aleph,IF($J74 = "No Work Package", "", $J74),DetailBudgetCategory_Aleph,$I74),IF(Budget_period="Quarterly",SUMIFS(INDIRECT(L$9),DetailBudgetWPs_Aleph,IF($J74 = "No Work Package", "", $J74),DetailBudgetCategory_Aleph,$I74),IF(Budget_period="Annually",SUMIFS(INDIRECT(L$10),DetailBudgetWPs_Aleph,IF($J74 = "No Work Package", "", $J74),DetailBudgetCategory_Aleph,$I74),""))))) / L$6 * L$7, 0), 0)</f>
        <v>0</v>
      </c>
      <c r="M74" s="166">
        <f t="array" ref="M74">IFERROR(IF(ROW()-16&lt;NoRowsBudget, IF($J74="Profit Margin",SUM(M$16:M73)*ProfitMargin,IF($J74="VAT",SUM(M$16:M73)*VAT,IF(Budget_period="Monthly",SUMIFS(INDIRECT(M$8),DetailBudgetWPs_Aleph,IF($J74 = "No Work Package", "", $J74),DetailBudgetCategory_Aleph,$I74),IF(Budget_period="Quarterly",SUMIFS(INDIRECT(M$9),DetailBudgetWPs_Aleph,IF($J74 = "No Work Package", "", $J74),DetailBudgetCategory_Aleph,$I74),IF(Budget_period="Annually",SUMIFS(INDIRECT(M$10),DetailBudgetWPs_Aleph,IF($J74 = "No Work Package", "", $J74),DetailBudgetCategory_Aleph,$I74),""))))) / M$6 * M$7, 0), 0)</f>
        <v>0</v>
      </c>
      <c r="N74" s="166">
        <f t="array" ref="N74">IFERROR(IF(ROW()-16&lt;NoRowsBudget, IF($J74="Profit Margin",SUM(N$16:N73)*ProfitMargin,IF($J74="VAT",SUM(N$16:N73)*VAT,IF(Budget_period="Monthly",SUMIFS(INDIRECT(N$8),DetailBudgetWPs_Aleph,IF($J74 = "No Work Package", "", $J74),DetailBudgetCategory_Aleph,$I74),IF(Budget_period="Quarterly",SUMIFS(INDIRECT(N$9),DetailBudgetWPs_Aleph,IF($J74 = "No Work Package", "", $J74),DetailBudgetCategory_Aleph,$I74),IF(Budget_period="Annually",SUMIFS(INDIRECT(N$10),DetailBudgetWPs_Aleph,IF($J74 = "No Work Package", "", $J74),DetailBudgetCategory_Aleph,$I74),""))))) / N$6 * N$7, 0), 0)</f>
        <v>0</v>
      </c>
      <c r="O74" s="166">
        <f t="array" ref="O74">IFERROR(IF(ROW()-16&lt;NoRowsBudget, IF($J74="Profit Margin",SUM(O$16:O73)*ProfitMargin,IF($J74="VAT",SUM(O$16:O73)*VAT,IF(Budget_period="Monthly",SUMIFS(INDIRECT(O$8),DetailBudgetWPs_Aleph,IF($J74 = "No Work Package", "", $J74),DetailBudgetCategory_Aleph,$I74),IF(Budget_period="Quarterly",SUMIFS(INDIRECT(O$9),DetailBudgetWPs_Aleph,IF($J74 = "No Work Package", "", $J74),DetailBudgetCategory_Aleph,$I74),IF(Budget_period="Annually",SUMIFS(INDIRECT(O$10),DetailBudgetWPs_Aleph,IF($J74 = "No Work Package", "", $J74),DetailBudgetCategory_Aleph,$I74),""))))) / O$6 * O$7, 0), 0)</f>
        <v>0</v>
      </c>
      <c r="P74" s="166">
        <f t="array" ref="P74">IFERROR(IF(ROW()-16&lt;NoRowsBudget, IF($J74="Profit Margin",SUM(P$16:P73)*ProfitMargin,IF($J74="VAT",SUM(P$16:P73)*VAT,IF(Budget_period="Monthly",SUMIFS(INDIRECT(P$8),DetailBudgetWPs_Aleph,IF($J74 = "No Work Package", "", $J74),DetailBudgetCategory_Aleph,$I74),IF(Budget_period="Quarterly",SUMIFS(INDIRECT(P$9),DetailBudgetWPs_Aleph,IF($J74 = "No Work Package", "", $J74),DetailBudgetCategory_Aleph,$I74),IF(Budget_period="Annually",SUMIFS(INDIRECT(P$10),DetailBudgetWPs_Aleph,IF($J74 = "No Work Package", "", $J74),DetailBudgetCategory_Aleph,$I74),""))))) / P$6 * P$7, 0), 0)</f>
        <v>0</v>
      </c>
      <c r="Q74" s="166">
        <f t="array" ref="Q74">IFERROR(IF(ROW()-16&lt;NoRowsBudget, IF($J74="Profit Margin",SUM(Q$16:Q73)*ProfitMargin,IF($J74="VAT",SUM(Q$16:Q73)*VAT,IF(Budget_period="Monthly",SUMIFS(INDIRECT(Q$8),DetailBudgetWPs_Aleph,IF($J74 = "No Work Package", "", $J74),DetailBudgetCategory_Aleph,$I74),IF(Budget_period="Quarterly",SUMIFS(INDIRECT(Q$9),DetailBudgetWPs_Aleph,IF($J74 = "No Work Package", "", $J74),DetailBudgetCategory_Aleph,$I74),IF(Budget_period="Annually",SUMIFS(INDIRECT(Q$10),DetailBudgetWPs_Aleph,IF($J74 = "No Work Package", "", $J74),DetailBudgetCategory_Aleph,$I74),""))))) / Q$6 * Q$7, 0), 0)</f>
        <v>0</v>
      </c>
      <c r="R74" s="166">
        <f t="array" ref="R74">IFERROR(IF(ROW()-16&lt;NoRowsBudget, IF($J74="Profit Margin",SUM(R$16:R73)*ProfitMargin,IF($J74="VAT",SUM(R$16:R73)*VAT,IF(Budget_period="Monthly",SUMIFS(INDIRECT(R$8),DetailBudgetWPs_Aleph,IF($J74 = "No Work Package", "", $J74),DetailBudgetCategory_Aleph,$I74),IF(Budget_period="Quarterly",SUMIFS(INDIRECT(R$9),DetailBudgetWPs_Aleph,IF($J74 = "No Work Package", "", $J74),DetailBudgetCategory_Aleph,$I74),IF(Budget_period="Annually",SUMIFS(INDIRECT(R$10),DetailBudgetWPs_Aleph,IF($J74 = "No Work Package", "", $J74),DetailBudgetCategory_Aleph,$I74),""))))) / R$6 * R$7, 0), 0)</f>
        <v>0</v>
      </c>
      <c r="S74" s="166">
        <f t="array" ref="S74">IFERROR(IF(ROW()-16&lt;NoRowsBudget, IF($J74="Profit Margin",SUM(S$16:S73)*ProfitMargin,IF($J74="VAT",SUM(S$16:S73)*VAT,IF(Budget_period="Monthly",SUMIFS(INDIRECT(S$8),DetailBudgetWPs_Aleph,IF($J74 = "No Work Package", "", $J74),DetailBudgetCategory_Aleph,$I74),IF(Budget_period="Quarterly",SUMIFS(INDIRECT(S$9),DetailBudgetWPs_Aleph,IF($J74 = "No Work Package", "", $J74),DetailBudgetCategory_Aleph,$I74),IF(Budget_period="Annually",SUMIFS(INDIRECT(S$10),DetailBudgetWPs_Aleph,IF($J74 = "No Work Package", "", $J74),DetailBudgetCategory_Aleph,$I74),""))))) / S$6 * S$7, 0), 0)</f>
        <v>0</v>
      </c>
      <c r="T74" s="166">
        <f t="array" ref="T74">IFERROR(IF(ROW()-16&lt;NoRowsBudget, IF($J74="Profit Margin",SUM(T$16:T73)*ProfitMargin,IF($J74="VAT",SUM(T$16:T73)*VAT,IF(Budget_period="Monthly",SUMIFS(INDIRECT(T$8),DetailBudgetWPs_Aleph,IF($J74 = "No Work Package", "", $J74),DetailBudgetCategory_Aleph,$I74),IF(Budget_period="Quarterly",SUMIFS(INDIRECT(T$9),DetailBudgetWPs_Aleph,IF($J74 = "No Work Package", "", $J74),DetailBudgetCategory_Aleph,$I74),IF(Budget_period="Annually",SUMIFS(INDIRECT(T$10),DetailBudgetWPs_Aleph,IF($J74 = "No Work Package", "", $J74),DetailBudgetCategory_Aleph,$I74),""))))) / T$6 * T$7, 0), 0)</f>
        <v>0</v>
      </c>
      <c r="U74" s="166">
        <f t="array" ref="U74">IFERROR(IF(ROW()-16&lt;NoRowsBudget, IF($J74="Profit Margin",SUM(U$16:U73)*ProfitMargin,IF($J74="VAT",SUM(U$16:U73)*VAT,IF(Budget_period="Monthly",SUMIFS(INDIRECT(U$8),DetailBudgetWPs_Aleph,IF($J74 = "No Work Package", "", $J74),DetailBudgetCategory_Aleph,$I74),IF(Budget_period="Quarterly",SUMIFS(INDIRECT(U$9),DetailBudgetWPs_Aleph,IF($J74 = "No Work Package", "", $J74),DetailBudgetCategory_Aleph,$I74),IF(Budget_period="Annually",SUMIFS(INDIRECT(U$10),DetailBudgetWPs_Aleph,IF($J74 = "No Work Package", "", $J74),DetailBudgetCategory_Aleph,$I74),""))))) / U$6 * U$7, 0), 0)</f>
        <v>0</v>
      </c>
      <c r="V74" s="166">
        <f t="array" ref="V74">IFERROR(IF(ROW()-16&lt;NoRowsBudget, IF($J74="Profit Margin",SUM(V$16:V73)*ProfitMargin,IF($J74="VAT",SUM(V$16:V73)*VAT,IF(Budget_period="Monthly",SUMIFS(INDIRECT(V$8),DetailBudgetWPs_Aleph,IF($J74 = "No Work Package", "", $J74),DetailBudgetCategory_Aleph,$I74),IF(Budget_period="Quarterly",SUMIFS(INDIRECT(V$9),DetailBudgetWPs_Aleph,IF($J74 = "No Work Package", "", $J74),DetailBudgetCategory_Aleph,$I74),IF(Budget_period="Annually",SUMIFS(INDIRECT(V$10),DetailBudgetWPs_Aleph,IF($J74 = "No Work Package", "", $J74),DetailBudgetCategory_Aleph,$I74),""))))) / V$6 * V$7, 0), 0)</f>
        <v>0</v>
      </c>
      <c r="W74" s="166">
        <f t="array" ref="W74">IFERROR(IF(ROW()-16&lt;NoRowsBudget, IF($J74="Profit Margin",SUM(W$16:W73)*ProfitMargin,IF($J74="VAT",SUM(W$16:W73)*VAT,IF(Budget_period="Monthly",SUMIFS(INDIRECT(W$8),DetailBudgetWPs_Aleph,IF($J74 = "No Work Package", "", $J74),DetailBudgetCategory_Aleph,$I74),IF(Budget_period="Quarterly",SUMIFS(INDIRECT(W$9),DetailBudgetWPs_Aleph,IF($J74 = "No Work Package", "", $J74),DetailBudgetCategory_Aleph,$I74),IF(Budget_period="Annually",SUMIFS(INDIRECT(W$10),DetailBudgetWPs_Aleph,IF($J74 = "No Work Package", "", $J74),DetailBudgetCategory_Aleph,$I74),""))))) / W$6 * W$7, 0), 0)</f>
        <v>0</v>
      </c>
      <c r="X74" s="166">
        <f t="array" ref="X74">IFERROR(IF(ROW()-16&lt;NoRowsBudget, IF($J74="Profit Margin",SUM(X$16:X73)*ProfitMargin,IF($J74="VAT",SUM(X$16:X73)*VAT,IF(Budget_period="Monthly",SUMIFS(INDIRECT(X$8),DetailBudgetWPs_Aleph,IF($J74 = "No Work Package", "", $J74),DetailBudgetCategory_Aleph,$I74),IF(Budget_period="Quarterly",SUMIFS(INDIRECT(X$9),DetailBudgetWPs_Aleph,IF($J74 = "No Work Package", "", $J74),DetailBudgetCategory_Aleph,$I74),IF(Budget_period="Annually",SUMIFS(INDIRECT(X$10),DetailBudgetWPs_Aleph,IF($J74 = "No Work Package", "", $J74),DetailBudgetCategory_Aleph,$I74),""))))) / X$6 * X$7, 0), 0)</f>
        <v>0</v>
      </c>
      <c r="Y74" s="166">
        <f t="array" ref="Y74">IFERROR(IF(ROW()-16&lt;NoRowsBudget, IF($J74="Profit Margin",SUM(Y$16:Y73)*ProfitMargin,IF($J74="VAT",SUM(Y$16:Y73)*VAT,IF(Budget_period="Monthly",SUMIFS(INDIRECT(Y$8),DetailBudgetWPs_Aleph,IF($J74 = "No Work Package", "", $J74),DetailBudgetCategory_Aleph,$I74),IF(Budget_period="Quarterly",SUMIFS(INDIRECT(Y$9),DetailBudgetWPs_Aleph,IF($J74 = "No Work Package", "", $J74),DetailBudgetCategory_Aleph,$I74),IF(Budget_period="Annually",SUMIFS(INDIRECT(Y$10),DetailBudgetWPs_Aleph,IF($J74 = "No Work Package", "", $J74),DetailBudgetCategory_Aleph,$I74),""))))) / Y$6 * Y$7, 0), 0)</f>
        <v>0</v>
      </c>
      <c r="Z74" s="166">
        <f t="array" ref="Z74">IFERROR(IF(ROW()-16&lt;NoRowsBudget, IF($J74="Profit Margin",SUM(Z$16:Z73)*ProfitMargin,IF($J74="VAT",SUM(Z$16:Z73)*VAT,IF(Budget_period="Monthly",SUMIFS(INDIRECT(Z$8),DetailBudgetWPs_Aleph,IF($J74 = "No Work Package", "", $J74),DetailBudgetCategory_Aleph,$I74),IF(Budget_period="Quarterly",SUMIFS(INDIRECT(Z$9),DetailBudgetWPs_Aleph,IF($J74 = "No Work Package", "", $J74),DetailBudgetCategory_Aleph,$I74),IF(Budget_period="Annually",SUMIFS(INDIRECT(Z$10),DetailBudgetWPs_Aleph,IF($J74 = "No Work Package", "", $J74),DetailBudgetCategory_Aleph,$I74),""))))) / Z$6 * Z$7, 0), 0)</f>
        <v>0</v>
      </c>
      <c r="AA74" s="166">
        <f t="array" ref="AA74">IFERROR(IF(ROW()-16&lt;NoRowsBudget, IF($J74="Profit Margin",SUM(AA$16:AA73)*ProfitMargin,IF($J74="VAT",SUM(AA$16:AA73)*VAT,IF(Budget_period="Monthly",SUMIFS(INDIRECT(AA$8),DetailBudgetWPs_Aleph,IF($J74 = "No Work Package", "", $J74),DetailBudgetCategory_Aleph,$I74),IF(Budget_period="Quarterly",SUMIFS(INDIRECT(AA$9),DetailBudgetWPs_Aleph,IF($J74 = "No Work Package", "", $J74),DetailBudgetCategory_Aleph,$I74),IF(Budget_period="Annually",SUMIFS(INDIRECT(AA$10),DetailBudgetWPs_Aleph,IF($J74 = "No Work Package", "", $J74),DetailBudgetCategory_Aleph,$I74),""))))) / AA$6 * AA$7, 0), 0)</f>
        <v>0</v>
      </c>
      <c r="AB74" s="166">
        <f t="array" ref="AB74">IFERROR(IF(ROW()-16&lt;NoRowsBudget, IF($J74="Profit Margin",SUM(AB$16:AB73)*ProfitMargin,IF($J74="VAT",SUM(AB$16:AB73)*VAT,IF(Budget_period="Monthly",SUMIFS(INDIRECT(AB$8),DetailBudgetWPs_Aleph,IF($J74 = "No Work Package", "", $J74),DetailBudgetCategory_Aleph,$I74),IF(Budget_period="Quarterly",SUMIFS(INDIRECT(AB$9),DetailBudgetWPs_Aleph,IF($J74 = "No Work Package", "", $J74),DetailBudgetCategory_Aleph,$I74),IF(Budget_period="Annually",SUMIFS(INDIRECT(AB$10),DetailBudgetWPs_Aleph,IF($J74 = "No Work Package", "", $J74),DetailBudgetCategory_Aleph,$I74),""))))) / AB$6 * AB$7, 0), 0)</f>
        <v>0</v>
      </c>
      <c r="AC74" s="166">
        <f t="array" ref="AC74">IFERROR(IF(ROW()-16&lt;NoRowsBudget, IF($J74="Profit Margin",SUM(AC$16:AC73)*ProfitMargin,IF($J74="VAT",SUM(AC$16:AC73)*VAT,IF(Budget_period="Monthly",SUMIFS(INDIRECT(AC$8),DetailBudgetWPs_Aleph,IF($J74 = "No Work Package", "", $J74),DetailBudgetCategory_Aleph,$I74),IF(Budget_period="Quarterly",SUMIFS(INDIRECT(AC$9),DetailBudgetWPs_Aleph,IF($J74 = "No Work Package", "", $J74),DetailBudgetCategory_Aleph,$I74),IF(Budget_period="Annually",SUMIFS(INDIRECT(AC$10),DetailBudgetWPs_Aleph,IF($J74 = "No Work Package", "", $J74),DetailBudgetCategory_Aleph,$I74),""))))) / AC$6 * AC$7, 0), 0)</f>
        <v>0</v>
      </c>
      <c r="AD74" s="166">
        <f t="array" ref="AD74">IFERROR(IF(ROW()-16&lt;NoRowsBudget, IF($J74="Profit Margin",SUM(AD$16:AD73)*ProfitMargin,IF($J74="VAT",SUM(AD$16:AD73)*VAT,IF(Budget_period="Monthly",SUMIFS(INDIRECT(AD$8),DetailBudgetWPs_Aleph,IF($J74 = "No Work Package", "", $J74),DetailBudgetCategory_Aleph,$I74),IF(Budget_period="Quarterly",SUMIFS(INDIRECT(AD$9),DetailBudgetWPs_Aleph,IF($J74 = "No Work Package", "", $J74),DetailBudgetCategory_Aleph,$I74),IF(Budget_period="Annually",SUMIFS(INDIRECT(AD$10),DetailBudgetWPs_Aleph,IF($J74 = "No Work Package", "", $J74),DetailBudgetCategory_Aleph,$I74),""))))) / AD$6 * AD$7, 0), 0)</f>
        <v>0</v>
      </c>
      <c r="AE74" s="166">
        <f t="array" ref="AE74">IFERROR(IF(ROW()-16&lt;NoRowsBudget, IF($J74="Profit Margin",SUM(AE$16:AE73)*ProfitMargin,IF($J74="VAT",SUM(AE$16:AE73)*VAT,IF(Budget_period="Monthly",SUMIFS(INDIRECT(AE$8),DetailBudgetWPs_Aleph,IF($J74 = "No Work Package", "", $J74),DetailBudgetCategory_Aleph,$I74),IF(Budget_period="Quarterly",SUMIFS(INDIRECT(AE$9),DetailBudgetWPs_Aleph,IF($J74 = "No Work Package", "", $J74),DetailBudgetCategory_Aleph,$I74),IF(Budget_period="Annually",SUMIFS(INDIRECT(AE$10),DetailBudgetWPs_Aleph,IF($J74 = "No Work Package", "", $J74),DetailBudgetCategory_Aleph,$I74),""))))) / AE$6 * AE$7, 0), 0)</f>
        <v>0</v>
      </c>
      <c r="AF74" s="166">
        <f t="array" ref="AF74">IFERROR(IF(ROW()-16&lt;NoRowsBudget, IF($J74="Profit Margin",SUM(AF$16:AF73)*ProfitMargin,IF($J74="VAT",SUM(AF$16:AF73)*VAT,IF(Budget_period="Monthly",SUMIFS(INDIRECT(AF$8),DetailBudgetWPs_Aleph,IF($J74 = "No Work Package", "", $J74),DetailBudgetCategory_Aleph,$I74),IF(Budget_period="Quarterly",SUMIFS(INDIRECT(AF$9),DetailBudgetWPs_Aleph,IF($J74 = "No Work Package", "", $J74),DetailBudgetCategory_Aleph,$I74),IF(Budget_period="Annually",SUMIFS(INDIRECT(AF$10),DetailBudgetWPs_Aleph,IF($J74 = "No Work Package", "", $J74),DetailBudgetCategory_Aleph,$I74),""))))) / AF$6 * AF$7, 0), 0)</f>
        <v>0</v>
      </c>
      <c r="AG74" s="166">
        <f t="array" ref="AG74">IFERROR(IF(ROW()-16&lt;NoRowsBudget, IF($J74="Profit Margin",SUM(AG$16:AG73)*ProfitMargin,IF($J74="VAT",SUM(AG$16:AG73)*VAT,IF(Budget_period="Monthly",SUMIFS(INDIRECT(AG$8),DetailBudgetWPs_Aleph,IF($J74 = "No Work Package", "", $J74),DetailBudgetCategory_Aleph,$I74),IF(Budget_period="Quarterly",SUMIFS(INDIRECT(AG$9),DetailBudgetWPs_Aleph,IF($J74 = "No Work Package", "", $J74),DetailBudgetCategory_Aleph,$I74),IF(Budget_period="Annually",SUMIFS(INDIRECT(AG$10),DetailBudgetWPs_Aleph,IF($J74 = "No Work Package", "", $J74),DetailBudgetCategory_Aleph,$I74),""))))) / AG$6 * AG$7, 0), 0)</f>
        <v>0</v>
      </c>
      <c r="AH74" s="166">
        <f t="array" ref="AH74">IFERROR(IF(ROW()-16&lt;NoRowsBudget, IF($J74="Profit Margin",SUM(AH$16:AH73)*ProfitMargin,IF($J74="VAT",SUM(AH$16:AH73)*VAT,IF(Budget_period="Monthly",SUMIFS(INDIRECT(AH$8),DetailBudgetWPs_Aleph,IF($J74 = "No Work Package", "", $J74),DetailBudgetCategory_Aleph,$I74),IF(Budget_period="Quarterly",SUMIFS(INDIRECT(AH$9),DetailBudgetWPs_Aleph,IF($J74 = "No Work Package", "", $J74),DetailBudgetCategory_Aleph,$I74),IF(Budget_period="Annually",SUMIFS(INDIRECT(AH$10),DetailBudgetWPs_Aleph,IF($J74 = "No Work Package", "", $J74),DetailBudgetCategory_Aleph,$I74),""))))) / AH$6 * AH$7, 0), 0)</f>
        <v>0</v>
      </c>
      <c r="AI74" s="166">
        <f t="array" ref="AI74">IFERROR(IF(ROW()-16&lt;NoRowsBudget, IF($J74="Profit Margin",SUM(AI$16:AI73)*ProfitMargin,IF($J74="VAT",SUM(AI$16:AI73)*VAT,IF(Budget_period="Monthly",SUMIFS(INDIRECT(AI$8),DetailBudgetWPs_Aleph,IF($J74 = "No Work Package", "", $J74),DetailBudgetCategory_Aleph,$I74),IF(Budget_period="Quarterly",SUMIFS(INDIRECT(AI$9),DetailBudgetWPs_Aleph,IF($J74 = "No Work Package", "", $J74),DetailBudgetCategory_Aleph,$I74),IF(Budget_period="Annually",SUMIFS(INDIRECT(AI$10),DetailBudgetWPs_Aleph,IF($J74 = "No Work Package", "", $J74),DetailBudgetCategory_Aleph,$I74),""))))) / AI$6 * AI$7, 0), 0)</f>
        <v>0</v>
      </c>
      <c r="AJ74" s="166">
        <f t="array" ref="AJ74">IFERROR(IF(ROW()-16&lt;NoRowsBudget, IF($J74="Profit Margin",SUM(AJ$16:AJ73)*ProfitMargin,IF($J74="VAT",SUM(AJ$16:AJ73)*VAT,IF(Budget_period="Monthly",SUMIFS(INDIRECT(AJ$8),DetailBudgetWPs_Aleph,IF($J74 = "No Work Package", "", $J74),DetailBudgetCategory_Aleph,$I74),IF(Budget_period="Quarterly",SUMIFS(INDIRECT(AJ$9),DetailBudgetWPs_Aleph,IF($J74 = "No Work Package", "", $J74),DetailBudgetCategory_Aleph,$I74),IF(Budget_period="Annually",SUMIFS(INDIRECT(AJ$10),DetailBudgetWPs_Aleph,IF($J74 = "No Work Package", "", $J74),DetailBudgetCategory_Aleph,$I74),""))))) / AJ$6 * AJ$7, 0), 0)</f>
        <v>0</v>
      </c>
      <c r="AK74" s="166">
        <f t="array" ref="AK74">IFERROR(IF(ROW()-16&lt;NoRowsBudget, IF($J74="Profit Margin",SUM(AK$16:AK73)*ProfitMargin,IF($J74="VAT",SUM(AK$16:AK73)*VAT,IF(Budget_period="Monthly",SUMIFS(INDIRECT(AK$8),DetailBudgetWPs_Aleph,IF($J74 = "No Work Package", "", $J74),DetailBudgetCategory_Aleph,$I74),IF(Budget_period="Quarterly",SUMIFS(INDIRECT(AK$9),DetailBudgetWPs_Aleph,IF($J74 = "No Work Package", "", $J74),DetailBudgetCategory_Aleph,$I74),IF(Budget_period="Annually",SUMIFS(INDIRECT(AK$10),DetailBudgetWPs_Aleph,IF($J74 = "No Work Package", "", $J74),DetailBudgetCategory_Aleph,$I74),""))))) / AK$6 * AK$7, 0), 0)</f>
        <v>0</v>
      </c>
      <c r="AL74" s="166">
        <f t="array" ref="AL74">IFERROR(IF(ROW()-16&lt;NoRowsBudget, IF($J74="Profit Margin",SUM(AL$16:AL73)*ProfitMargin,IF($J74="VAT",SUM(AL$16:AL73)*VAT,IF(Budget_period="Monthly",SUMIFS(INDIRECT(AL$8),DetailBudgetWPs_Aleph,IF($J74 = "No Work Package", "", $J74),DetailBudgetCategory_Aleph,$I74),IF(Budget_period="Quarterly",SUMIFS(INDIRECT(AL$9),DetailBudgetWPs_Aleph,IF($J74 = "No Work Package", "", $J74),DetailBudgetCategory_Aleph,$I74),IF(Budget_period="Annually",SUMIFS(INDIRECT(AL$10),DetailBudgetWPs_Aleph,IF($J74 = "No Work Package", "", $J74),DetailBudgetCategory_Aleph,$I74),""))))) / AL$6 * AL$7, 0), 0)</f>
        <v>0</v>
      </c>
      <c r="AM74" s="166">
        <f t="array" ref="AM74">IFERROR(IF(ROW()-16&lt;NoRowsBudget, IF($J74="Profit Margin",SUM(AM$16:AM73)*ProfitMargin,IF($J74="VAT",SUM(AM$16:AM73)*VAT,IF(Budget_period="Monthly",SUMIFS(INDIRECT(AM$8),DetailBudgetWPs_Aleph,IF($J74 = "No Work Package", "", $J74),DetailBudgetCategory_Aleph,$I74),IF(Budget_period="Quarterly",SUMIFS(INDIRECT(AM$9),DetailBudgetWPs_Aleph,IF($J74 = "No Work Package", "", $J74),DetailBudgetCategory_Aleph,$I74),IF(Budget_period="Annually",SUMIFS(INDIRECT(AM$10),DetailBudgetWPs_Aleph,IF($J74 = "No Work Package", "", $J74),DetailBudgetCategory_Aleph,$I74),""))))) / AM$6 * AM$7, 0), 0)</f>
        <v>0</v>
      </c>
      <c r="AN74" s="166">
        <f t="array" ref="AN74">IFERROR(IF(ROW()-16&lt;NoRowsBudget, IF($J74="Profit Margin",SUM(AN$16:AN73)*ProfitMargin,IF($J74="VAT",SUM(AN$16:AN73)*VAT,IF(Budget_period="Monthly",SUMIFS(INDIRECT(AN$8),DetailBudgetWPs_Aleph,IF($J74 = "No Work Package", "", $J74),DetailBudgetCategory_Aleph,$I74),IF(Budget_period="Quarterly",SUMIFS(INDIRECT(AN$9),DetailBudgetWPs_Aleph,IF($J74 = "No Work Package", "", $J74),DetailBudgetCategory_Aleph,$I74),IF(Budget_period="Annually",SUMIFS(INDIRECT(AN$10),DetailBudgetWPs_Aleph,IF($J74 = "No Work Package", "", $J74),DetailBudgetCategory_Aleph,$I74),""))))) / AN$6 * AN$7, 0), 0)</f>
        <v>0</v>
      </c>
      <c r="AO74" s="166">
        <f t="array" ref="AO74">IFERROR(IF(ROW()-16&lt;NoRowsBudget, IF($J74="Profit Margin",SUM(AO$16:AO73)*ProfitMargin,IF($J74="VAT",SUM(AO$16:AO73)*VAT,IF(Budget_period="Monthly",SUMIFS(INDIRECT(AO$8),DetailBudgetWPs_Aleph,IF($J74 = "No Work Package", "", $J74),DetailBudgetCategory_Aleph,$I74),IF(Budget_period="Quarterly",SUMIFS(INDIRECT(AO$9),DetailBudgetWPs_Aleph,IF($J74 = "No Work Package", "", $J74),DetailBudgetCategory_Aleph,$I74),IF(Budget_period="Annually",SUMIFS(INDIRECT(AO$10),DetailBudgetWPs_Aleph,IF($J74 = "No Work Package", "", $J74),DetailBudgetCategory_Aleph,$I74),""))))) / AO$6 * AO$7, 0), 0)</f>
        <v>0</v>
      </c>
      <c r="AP74" s="166">
        <f t="array" ref="AP74">IFERROR(IF(ROW()-16&lt;NoRowsBudget, IF($J74="Profit Margin",SUM(AP$16:AP73)*ProfitMargin,IF($J74="VAT",SUM(AP$16:AP73)*VAT,IF(Budget_period="Monthly",SUMIFS(INDIRECT(AP$8),DetailBudgetWPs_Aleph,IF($J74 = "No Work Package", "", $J74),DetailBudgetCategory_Aleph,$I74),IF(Budget_period="Quarterly",SUMIFS(INDIRECT(AP$9),DetailBudgetWPs_Aleph,IF($J74 = "No Work Package", "", $J74),DetailBudgetCategory_Aleph,$I74),IF(Budget_period="Annually",SUMIFS(INDIRECT(AP$10),DetailBudgetWPs_Aleph,IF($J74 = "No Work Package", "", $J74),DetailBudgetCategory_Aleph,$I74),""))))) / AP$6 * AP$7, 0), 0)</f>
        <v>0</v>
      </c>
      <c r="AQ74" s="166">
        <f t="array" ref="AQ74">IFERROR(IF(ROW()-16&lt;NoRowsBudget, IF($J74="Profit Margin",SUM(AQ$16:AQ73)*ProfitMargin,IF($J74="VAT",SUM(AQ$16:AQ73)*VAT,IF(Budget_period="Monthly",SUMIFS(INDIRECT(AQ$8),DetailBudgetWPs_Aleph,IF($J74 = "No Work Package", "", $J74),DetailBudgetCategory_Aleph,$I74),IF(Budget_period="Quarterly",SUMIFS(INDIRECT(AQ$9),DetailBudgetWPs_Aleph,IF($J74 = "No Work Package", "", $J74),DetailBudgetCategory_Aleph,$I74),IF(Budget_period="Annually",SUMIFS(INDIRECT(AQ$10),DetailBudgetWPs_Aleph,IF($J74 = "No Work Package", "", $J74),DetailBudgetCategory_Aleph,$I74),""))))) / AQ$6 * AQ$7, 0), 0)</f>
        <v>0</v>
      </c>
      <c r="AR74" s="166">
        <f t="array" ref="AR74">IFERROR(IF(ROW()-16&lt;NoRowsBudget, IF($J74="Profit Margin",SUM(AR$16:AR73)*ProfitMargin,IF($J74="VAT",SUM(AR$16:AR73)*VAT,IF(Budget_period="Monthly",SUMIFS(INDIRECT(AR$8),DetailBudgetWPs_Aleph,IF($J74 = "No Work Package", "", $J74),DetailBudgetCategory_Aleph,$I74),IF(Budget_period="Quarterly",SUMIFS(INDIRECT(AR$9),DetailBudgetWPs_Aleph,IF($J74 = "No Work Package", "", $J74),DetailBudgetCategory_Aleph,$I74),IF(Budget_period="Annually",SUMIFS(INDIRECT(AR$10),DetailBudgetWPs_Aleph,IF($J74 = "No Work Package", "", $J74),DetailBudgetCategory_Aleph,$I74),""))))) / AR$6 * AR$7, 0), 0)</f>
        <v>0</v>
      </c>
      <c r="AS74" s="166">
        <f t="array" ref="AS74">IFERROR(IF(ROW()-16&lt;NoRowsBudget, IF($J74="Profit Margin",SUM(AS$16:AS73)*ProfitMargin,IF($J74="VAT",SUM(AS$16:AS73)*VAT,IF(Budget_period="Monthly",SUMIFS(INDIRECT(AS$8),DetailBudgetWPs_Aleph,IF($J74 = "No Work Package", "", $J74),DetailBudgetCategory_Aleph,$I74),IF(Budget_period="Quarterly",SUMIFS(INDIRECT(AS$9),DetailBudgetWPs_Aleph,IF($J74 = "No Work Package", "", $J74),DetailBudgetCategory_Aleph,$I74),IF(Budget_period="Annually",SUMIFS(INDIRECT(AS$10),DetailBudgetWPs_Aleph,IF($J74 = "No Work Package", "", $J74),DetailBudgetCategory_Aleph,$I74),""))))) / AS$6 * AS$7, 0), 0)</f>
        <v>0</v>
      </c>
      <c r="AT74" s="166">
        <f t="array" ref="AT74">IFERROR(IF(ROW()-16&lt;NoRowsBudget, IF($J74="Profit Margin",SUM(AT$16:AT73)*ProfitMargin,IF($J74="VAT",SUM(AT$16:AT73)*VAT,IF(Budget_period="Monthly",SUMIFS(INDIRECT(AT$8),DetailBudgetWPs_Aleph,IF($J74 = "No Work Package", "", $J74),DetailBudgetCategory_Aleph,$I74),IF(Budget_period="Quarterly",SUMIFS(INDIRECT(AT$9),DetailBudgetWPs_Aleph,IF($J74 = "No Work Package", "", $J74),DetailBudgetCategory_Aleph,$I74),IF(Budget_period="Annually",SUMIFS(INDIRECT(AT$10),DetailBudgetWPs_Aleph,IF($J74 = "No Work Package", "", $J74),DetailBudgetCategory_Aleph,$I74),""))))) / AT$6 * AT$7, 0), 0)</f>
        <v>0</v>
      </c>
      <c r="AU74" s="166">
        <f t="array" ref="AU74">IFERROR(IF(ROW()-16&lt;NoRowsBudget, IF($J74="Profit Margin",SUM(AU$16:AU73)*ProfitMargin,IF($J74="VAT",SUM(AU$16:AU73)*VAT,IF(Budget_period="Monthly",SUMIFS(INDIRECT(AU$8),DetailBudgetWPs_Aleph,IF($J74 = "No Work Package", "", $J74),DetailBudgetCategory_Aleph,$I74),IF(Budget_period="Quarterly",SUMIFS(INDIRECT(AU$9),DetailBudgetWPs_Aleph,IF($J74 = "No Work Package", "", $J74),DetailBudgetCategory_Aleph,$I74),IF(Budget_period="Annually",SUMIFS(INDIRECT(AU$10),DetailBudgetWPs_Aleph,IF($J74 = "No Work Package", "", $J74),DetailBudgetCategory_Aleph,$I74),""))))) / AU$6 * AU$7, 0), 0)</f>
        <v>0</v>
      </c>
      <c r="AV74" s="166">
        <f t="array" ref="AV74">IFERROR(IF(ROW()-16&lt;NoRowsBudget, IF($J74="Profit Margin",SUM(AV$16:AV73)*ProfitMargin,IF($J74="VAT",SUM(AV$16:AV73)*VAT,IF(Budget_period="Monthly",SUMIFS(INDIRECT(AV$8),DetailBudgetWPs_Aleph,IF($J74 = "No Work Package", "", $J74),DetailBudgetCategory_Aleph,$I74),IF(Budget_period="Quarterly",SUMIFS(INDIRECT(AV$9),DetailBudgetWPs_Aleph,IF($J74 = "No Work Package", "", $J74),DetailBudgetCategory_Aleph,$I74),IF(Budget_period="Annually",SUMIFS(INDIRECT(AV$10),DetailBudgetWPs_Aleph,IF($J74 = "No Work Package", "", $J74),DetailBudgetCategory_Aleph,$I74),""))))) / AV$6 * AV$7, 0), 0)</f>
        <v>0</v>
      </c>
      <c r="AW74" s="166">
        <f t="array" ref="AW74">IFERROR(IF(ROW()-16&lt;NoRowsBudget, IF($J74="Profit Margin",SUM(AW$16:AW73)*ProfitMargin,IF($J74="VAT",SUM(AW$16:AW73)*VAT,IF(Budget_period="Monthly",SUMIFS(INDIRECT(AW$8),DetailBudgetWPs_Aleph,IF($J74 = "No Work Package", "", $J74),DetailBudgetCategory_Aleph,$I74),IF(Budget_period="Quarterly",SUMIFS(INDIRECT(AW$9),DetailBudgetWPs_Aleph,IF($J74 = "No Work Package", "", $J74),DetailBudgetCategory_Aleph,$I74),IF(Budget_period="Annually",SUMIFS(INDIRECT(AW$10),DetailBudgetWPs_Aleph,IF($J74 = "No Work Package", "", $J74),DetailBudgetCategory_Aleph,$I74),""))))) / AW$6 * AW$7, 0), 0)</f>
        <v>0</v>
      </c>
      <c r="AX74" s="166">
        <f t="array" ref="AX74">IFERROR(IF(ROW()-16&lt;NoRowsBudget, IF($J74="Profit Margin",SUM(AX$16:AX73)*ProfitMargin,IF($J74="VAT",SUM(AX$16:AX73)*VAT,IF(Budget_period="Monthly",SUMIFS(INDIRECT(AX$8),DetailBudgetWPs_Aleph,IF($J74 = "No Work Package", "", $J74),DetailBudgetCategory_Aleph,$I74),IF(Budget_period="Quarterly",SUMIFS(INDIRECT(AX$9),DetailBudgetWPs_Aleph,IF($J74 = "No Work Package", "", $J74),DetailBudgetCategory_Aleph,$I74),IF(Budget_period="Annually",SUMIFS(INDIRECT(AX$10),DetailBudgetWPs_Aleph,IF($J74 = "No Work Package", "", $J74),DetailBudgetCategory_Aleph,$I74),""))))) / AX$6 * AX$7, 0), 0)</f>
        <v>0</v>
      </c>
      <c r="AY74" s="166">
        <f t="array" ref="AY74">IFERROR(IF(ROW()-16&lt;NoRowsBudget, IF($J74="Profit Margin",SUM(AY$16:AY73)*ProfitMargin,IF($J74="VAT",SUM(AY$16:AY73)*VAT,IF(Budget_period="Monthly",SUMIFS(INDIRECT(AY$8),DetailBudgetWPs_Aleph,IF($J74 = "No Work Package", "", $J74),DetailBudgetCategory_Aleph,$I74),IF(Budget_period="Quarterly",SUMIFS(INDIRECT(AY$9),DetailBudgetWPs_Aleph,IF($J74 = "No Work Package", "", $J74),DetailBudgetCategory_Aleph,$I74),IF(Budget_period="Annually",SUMIFS(INDIRECT(AY$10),DetailBudgetWPs_Aleph,IF($J74 = "No Work Package", "", $J74),DetailBudgetCategory_Aleph,$I74),""))))) / AY$6 * AY$7, 0), 0)</f>
        <v>0</v>
      </c>
      <c r="AZ74" s="166">
        <f t="array" ref="AZ74">IFERROR(IF(ROW()-16&lt;NoRowsBudget, IF($J74="Profit Margin",SUM(AZ$16:AZ73)*ProfitMargin,IF($J74="VAT",SUM(AZ$16:AZ73)*VAT,IF(Budget_period="Monthly",SUMIFS(INDIRECT(AZ$8),DetailBudgetWPs_Aleph,IF($J74 = "No Work Package", "", $J74),DetailBudgetCategory_Aleph,$I74),IF(Budget_period="Quarterly",SUMIFS(INDIRECT(AZ$9),DetailBudgetWPs_Aleph,IF($J74 = "No Work Package", "", $J74),DetailBudgetCategory_Aleph,$I74),IF(Budget_period="Annually",SUMIFS(INDIRECT(AZ$10),DetailBudgetWPs_Aleph,IF($J74 = "No Work Package", "", $J74),DetailBudgetCategory_Aleph,$I74),""))))) / AZ$6 * AZ$7, 0), 0)</f>
        <v>0</v>
      </c>
      <c r="BA74" s="166">
        <f t="array" ref="BA74">IFERROR(IF(ROW()-16&lt;NoRowsBudget, IF($J74="Profit Margin",SUM(BA$16:BA73)*ProfitMargin,IF($J74="VAT",SUM(BA$16:BA73)*VAT,IF(Budget_period="Monthly",SUMIFS(INDIRECT(BA$8),DetailBudgetWPs_Aleph,IF($J74 = "No Work Package", "", $J74),DetailBudgetCategory_Aleph,$I74),IF(Budget_period="Quarterly",SUMIFS(INDIRECT(BA$9),DetailBudgetWPs_Aleph,IF($J74 = "No Work Package", "", $J74),DetailBudgetCategory_Aleph,$I74),IF(Budget_period="Annually",SUMIFS(INDIRECT(BA$10),DetailBudgetWPs_Aleph,IF($J74 = "No Work Package", "", $J74),DetailBudgetCategory_Aleph,$I74),""))))) / BA$6 * BA$7, 0), 0)</f>
        <v>0</v>
      </c>
      <c r="BB74" s="166">
        <f t="array" ref="BB74">IFERROR(IF(ROW()-16&lt;NoRowsBudget, IF($J74="Profit Margin",SUM(BB$16:BB73)*ProfitMargin,IF($J74="VAT",SUM(BB$16:BB73)*VAT,IF(Budget_period="Monthly",SUMIFS(INDIRECT(BB$8),DetailBudgetWPs_Aleph,IF($J74 = "No Work Package", "", $J74),DetailBudgetCategory_Aleph,$I74),IF(Budget_period="Quarterly",SUMIFS(INDIRECT(BB$9),DetailBudgetWPs_Aleph,IF($J74 = "No Work Package", "", $J74),DetailBudgetCategory_Aleph,$I74),IF(Budget_period="Annually",SUMIFS(INDIRECT(BB$10),DetailBudgetWPs_Aleph,IF($J74 = "No Work Package", "", $J74),DetailBudgetCategory_Aleph,$I74),""))))) / BB$6 * BB$7, 0), 0)</f>
        <v>0</v>
      </c>
      <c r="BC74" s="166">
        <f t="array" ref="BC74">IFERROR(IF(ROW()-16&lt;NoRowsBudget, IF($J74="Profit Margin",SUM(BC$16:BC73)*ProfitMargin,IF($J74="VAT",SUM(BC$16:BC73)*VAT,IF(Budget_period="Monthly",SUMIFS(INDIRECT(BC$8),DetailBudgetWPs_Aleph,IF($J74 = "No Work Package", "", $J74),DetailBudgetCategory_Aleph,$I74),IF(Budget_period="Quarterly",SUMIFS(INDIRECT(BC$9),DetailBudgetWPs_Aleph,IF($J74 = "No Work Package", "", $J74),DetailBudgetCategory_Aleph,$I74),IF(Budget_period="Annually",SUMIFS(INDIRECT(BC$10),DetailBudgetWPs_Aleph,IF($J74 = "No Work Package", "", $J74),DetailBudgetCategory_Aleph,$I74),""))))) / BC$6 * BC$7, 0), 0)</f>
        <v>0</v>
      </c>
      <c r="BD74" s="166">
        <f t="array" ref="BD74">IFERROR(IF(ROW()-16&lt;NoRowsBudget, IF($J74="Profit Margin",SUM(BD$16:BD73)*ProfitMargin,IF($J74="VAT",SUM(BD$16:BD73)*VAT,IF(Budget_period="Monthly",SUMIFS(INDIRECT(BD$8),DetailBudgetWPs_Aleph,IF($J74 = "No Work Package", "", $J74),DetailBudgetCategory_Aleph,$I74),IF(Budget_period="Quarterly",SUMIFS(INDIRECT(BD$9),DetailBudgetWPs_Aleph,IF($J74 = "No Work Package", "", $J74),DetailBudgetCategory_Aleph,$I74),IF(Budget_period="Annually",SUMIFS(INDIRECT(BD$10),DetailBudgetWPs_Aleph,IF($J74 = "No Work Package", "", $J74),DetailBudgetCategory_Aleph,$I74),""))))) / BD$6 * BD$7, 0), 0)</f>
        <v>0</v>
      </c>
      <c r="BE74" s="166">
        <f t="array" ref="BE74">IFERROR(IF(ROW()-16&lt;NoRowsBudget, IF($J74="Profit Margin",SUM(BE$16:BE73)*ProfitMargin,IF($J74="VAT",SUM(BE$16:BE73)*VAT,IF(Budget_period="Monthly",SUMIFS(INDIRECT(BE$8),DetailBudgetWPs_Aleph,IF($J74 = "No Work Package", "", $J74),DetailBudgetCategory_Aleph,$I74),IF(Budget_period="Quarterly",SUMIFS(INDIRECT(BE$9),DetailBudgetWPs_Aleph,IF($J74 = "No Work Package", "", $J74),DetailBudgetCategory_Aleph,$I74),IF(Budget_period="Annually",SUMIFS(INDIRECT(BE$10),DetailBudgetWPs_Aleph,IF($J74 = "No Work Package", "", $J74),DetailBudgetCategory_Aleph,$I74),""))))) / BE$6 * BE$7, 0), 0)</f>
        <v>0</v>
      </c>
      <c r="BF74" s="166">
        <f t="array" ref="BF74">IFERROR(IF(ROW()-16&lt;NoRowsBudget, IF($J74="Profit Margin",SUM(BF$16:BF73)*ProfitMargin,IF($J74="VAT",SUM(BF$16:BF73)*VAT,IF(Budget_period="Monthly",SUMIFS(INDIRECT(BF$8),DetailBudgetWPs_Aleph,IF($J74 = "No Work Package", "", $J74),DetailBudgetCategory_Aleph,$I74),IF(Budget_period="Quarterly",SUMIFS(INDIRECT(BF$9),DetailBudgetWPs_Aleph,IF($J74 = "No Work Package", "", $J74),DetailBudgetCategory_Aleph,$I74),IF(Budget_period="Annually",SUMIFS(INDIRECT(BF$10),DetailBudgetWPs_Aleph,IF($J74 = "No Work Package", "", $J74),DetailBudgetCategory_Aleph,$I74),""))))) / BF$6 * BF$7, 0), 0)</f>
        <v>0</v>
      </c>
      <c r="BG74" s="166">
        <f t="array" ref="BG74">IFERROR(IF(ROW()-16&lt;NoRowsBudget, IF($J74="Profit Margin",SUM(BG$16:BG73)*ProfitMargin,IF($J74="VAT",SUM(BG$16:BG73)*VAT,IF(Budget_period="Monthly",SUMIFS(INDIRECT(BG$8),DetailBudgetWPs_Aleph,IF($J74 = "No Work Package", "", $J74),DetailBudgetCategory_Aleph,$I74),IF(Budget_period="Quarterly",SUMIFS(INDIRECT(BG$9),DetailBudgetWPs_Aleph,IF($J74 = "No Work Package", "", $J74),DetailBudgetCategory_Aleph,$I74),IF(Budget_period="Annually",SUMIFS(INDIRECT(BG$10),DetailBudgetWPs_Aleph,IF($J74 = "No Work Package", "", $J74),DetailBudgetCategory_Aleph,$I74),""))))) / BG$6 * BG$7, 0), 0)</f>
        <v>0</v>
      </c>
      <c r="BH74" s="166">
        <f t="array" ref="BH74">IFERROR(IF(ROW()-16&lt;NoRowsBudget, IF($J74="Profit Margin",SUM(BH$16:BH73)*ProfitMargin,IF($J74="VAT",SUM(BH$16:BH73)*VAT,IF(Budget_period="Monthly",SUMIFS(INDIRECT(BH$8),DetailBudgetWPs_Aleph,IF($J74 = "No Work Package", "", $J74),DetailBudgetCategory_Aleph,$I74),IF(Budget_period="Quarterly",SUMIFS(INDIRECT(BH$9),DetailBudgetWPs_Aleph,IF($J74 = "No Work Package", "", $J74),DetailBudgetCategory_Aleph,$I74),IF(Budget_period="Annually",SUMIFS(INDIRECT(BH$10),DetailBudgetWPs_Aleph,IF($J74 = "No Work Package", "", $J74),DetailBudgetCategory_Aleph,$I74),""))))) / BH$6 * BH$7, 0), 0)</f>
        <v>0</v>
      </c>
      <c r="BI74" s="166">
        <f t="array" ref="BI74">IFERROR(IF(ROW()-16&lt;NoRowsBudget, IF($J74="Profit Margin",SUM(BI$16:BI73)*ProfitMargin,IF($J74="VAT",SUM(BI$16:BI73)*VAT,IF(Budget_period="Monthly",SUMIFS(INDIRECT(BI$8),DetailBudgetWPs_Aleph,IF($J74 = "No Work Package", "", $J74),DetailBudgetCategory_Aleph,$I74),IF(Budget_period="Quarterly",SUMIFS(INDIRECT(BI$9),DetailBudgetWPs_Aleph,IF($J74 = "No Work Package", "", $J74),DetailBudgetCategory_Aleph,$I74),IF(Budget_period="Annually",SUMIFS(INDIRECT(BI$10),DetailBudgetWPs_Aleph,IF($J74 = "No Work Package", "", $J74),DetailBudgetCategory_Aleph,$I74),""))))) / BI$6 * BI$7, 0), 0)</f>
        <v>0</v>
      </c>
      <c r="BJ74" s="166">
        <f t="array" ref="BJ74">IFERROR(IF(ROW()-16&lt;NoRowsBudget, IF($J74="Profit Margin",SUM(BJ$16:BJ73)*ProfitMargin,IF($J74="VAT",SUM(BJ$16:BJ73)*VAT,IF(Budget_period="Monthly",SUMIFS(INDIRECT(BJ$8),DetailBudgetWPs_Aleph,IF($J74 = "No Work Package", "", $J74),DetailBudgetCategory_Aleph,$I74),IF(Budget_period="Quarterly",SUMIFS(INDIRECT(BJ$9),DetailBudgetWPs_Aleph,IF($J74 = "No Work Package", "", $J74),DetailBudgetCategory_Aleph,$I74),IF(Budget_period="Annually",SUMIFS(INDIRECT(BJ$10),DetailBudgetWPs_Aleph,IF($J74 = "No Work Package", "", $J74),DetailBudgetCategory_Aleph,$I74),""))))) / BJ$6 * BJ$7, 0), 0)</f>
        <v>0</v>
      </c>
      <c r="BK74" s="166">
        <f t="array" ref="BK74">IFERROR(IF(ROW()-16&lt;NoRowsBudget, IF($J74="Profit Margin",SUM(BK$16:BK73)*ProfitMargin,IF($J74="VAT",SUM(BK$16:BK73)*VAT,IF(Budget_period="Monthly",SUMIFS(INDIRECT(BK$8),DetailBudgetWPs_Aleph,IF($J74 = "No Work Package", "", $J74),DetailBudgetCategory_Aleph,$I74),IF(Budget_period="Quarterly",SUMIFS(INDIRECT(BK$9),DetailBudgetWPs_Aleph,IF($J74 = "No Work Package", "", $J74),DetailBudgetCategory_Aleph,$I74),IF(Budget_period="Annually",SUMIFS(INDIRECT(BK$10),DetailBudgetWPs_Aleph,IF($J74 = "No Work Package", "", $J74),DetailBudgetCategory_Aleph,$I74),""))))) / BK$6 * BK$7, 0), 0)</f>
        <v>0</v>
      </c>
      <c r="BL74" s="166">
        <f t="array" ref="BL74">IFERROR(IF(ROW()-16&lt;NoRowsBudget, IF($J74="Profit Margin",SUM(BL$16:BL73)*ProfitMargin,IF($J74="VAT",SUM(BL$16:BL73)*VAT,IF(Budget_period="Monthly",SUMIFS(INDIRECT(BL$8),DetailBudgetWPs_Aleph,IF($J74 = "No Work Package", "", $J74),DetailBudgetCategory_Aleph,$I74),IF(Budget_period="Quarterly",SUMIFS(INDIRECT(BL$9),DetailBudgetWPs_Aleph,IF($J74 = "No Work Package", "", $J74),DetailBudgetCategory_Aleph,$I74),IF(Budget_period="Annually",SUMIFS(INDIRECT(BL$10),DetailBudgetWPs_Aleph,IF($J74 = "No Work Package", "", $J74),DetailBudgetCategory_Aleph,$I74),""))))) / BL$6 * BL$7, 0), 0)</f>
        <v>0</v>
      </c>
      <c r="BM74" s="166">
        <f t="array" ref="BM74">IFERROR(IF(ROW()-16&lt;NoRowsBudget, IF($J74="Profit Margin",SUM(BM$16:BM73)*ProfitMargin,IF($J74="VAT",SUM(BM$16:BM73)*VAT,IF(Budget_period="Monthly",SUMIFS(INDIRECT(BM$8),DetailBudgetWPs_Aleph,IF($J74 = "No Work Package", "", $J74),DetailBudgetCategory_Aleph,$I74),IF(Budget_period="Quarterly",SUMIFS(INDIRECT(BM$9),DetailBudgetWPs_Aleph,IF($J74 = "No Work Package", "", $J74),DetailBudgetCategory_Aleph,$I74),IF(Budget_period="Annually",SUMIFS(INDIRECT(BM$10),DetailBudgetWPs_Aleph,IF($J74 = "No Work Package", "", $J74),DetailBudgetCategory_Aleph,$I74),""))))) / BM$6 * BM$7, 0), 0)</f>
        <v>0</v>
      </c>
      <c r="BN74" s="166">
        <f t="array" ref="BN74">IFERROR(IF(ROW()-16&lt;NoRowsBudget, IF($J74="Profit Margin",SUM(BN$16:BN73)*ProfitMargin,IF($J74="VAT",SUM(BN$16:BN73)*VAT,IF(Budget_period="Monthly",SUMIFS(INDIRECT(BN$8),DetailBudgetWPs_Aleph,IF($J74 = "No Work Package", "", $J74),DetailBudgetCategory_Aleph,$I74),IF(Budget_period="Quarterly",SUMIFS(INDIRECT(BN$9),DetailBudgetWPs_Aleph,IF($J74 = "No Work Package", "", $J74),DetailBudgetCategory_Aleph,$I74),IF(Budget_period="Annually",SUMIFS(INDIRECT(BN$10),DetailBudgetWPs_Aleph,IF($J74 = "No Work Package", "", $J74),DetailBudgetCategory_Aleph,$I74),""))))) / BN$6 * BN$7, 0), 0)</f>
        <v>0</v>
      </c>
      <c r="BO74" s="166">
        <f t="array" ref="BO74">IFERROR(IF(ROW()-16&lt;NoRowsBudget, IF($J74="Profit Margin",SUM(BO$16:BO73)*ProfitMargin,IF($J74="VAT",SUM(BO$16:BO73)*VAT,IF(Budget_period="Monthly",SUMIFS(INDIRECT(BO$8),DetailBudgetWPs_Aleph,IF($J74 = "No Work Package", "", $J74),DetailBudgetCategory_Aleph,$I74),IF(Budget_period="Quarterly",SUMIFS(INDIRECT(BO$9),DetailBudgetWPs_Aleph,IF($J74 = "No Work Package", "", $J74),DetailBudgetCategory_Aleph,$I74),IF(Budget_period="Annually",SUMIFS(INDIRECT(BO$10),DetailBudgetWPs_Aleph,IF($J74 = "No Work Package", "", $J74),DetailBudgetCategory_Aleph,$I74),""))))) / BO$6 * BO$7, 0), 0)</f>
        <v>0</v>
      </c>
      <c r="BP74" s="166">
        <f t="array" ref="BP74">IFERROR(IF(ROW()-16&lt;NoRowsBudget, IF($J74="Profit Margin",SUM(BP$16:BP73)*ProfitMargin,IF($J74="VAT",SUM(BP$16:BP73)*VAT,IF(Budget_period="Monthly",SUMIFS(INDIRECT(BP$8),DetailBudgetWPs_Aleph,IF($J74 = "No Work Package", "", $J74),DetailBudgetCategory_Aleph,$I74),IF(Budget_period="Quarterly",SUMIFS(INDIRECT(BP$9),DetailBudgetWPs_Aleph,IF($J74 = "No Work Package", "", $J74),DetailBudgetCategory_Aleph,$I74),IF(Budget_period="Annually",SUMIFS(INDIRECT(BP$10),DetailBudgetWPs_Aleph,IF($J74 = "No Work Package", "", $J74),DetailBudgetCategory_Aleph,$I74),""))))) / BP$6 * BP$7, 0), 0)</f>
        <v>0</v>
      </c>
      <c r="BQ74" s="166">
        <f t="array" ref="BQ74">IFERROR(IF(ROW()-16&lt;NoRowsBudget, IF($J74="Profit Margin",SUM(BQ$16:BQ73)*ProfitMargin,IF($J74="VAT",SUM(BQ$16:BQ73)*VAT,IF(Budget_period="Monthly",SUMIFS(INDIRECT(BQ$8),DetailBudgetWPs_Aleph,IF($J74 = "No Work Package", "", $J74),DetailBudgetCategory_Aleph,$I74),IF(Budget_period="Quarterly",SUMIFS(INDIRECT(BQ$9),DetailBudgetWPs_Aleph,IF($J74 = "No Work Package", "", $J74),DetailBudgetCategory_Aleph,$I74),IF(Budget_period="Annually",SUMIFS(INDIRECT(BQ$10),DetailBudgetWPs_Aleph,IF($J74 = "No Work Package", "", $J74),DetailBudgetCategory_Aleph,$I74),""))))) / BQ$6 * BQ$7, 0), 0)</f>
        <v>0</v>
      </c>
      <c r="BR74" s="166">
        <f t="array" ref="BR74">IFERROR(IF(ROW()-16&lt;NoRowsBudget, IF($J74="Profit Margin",SUM(BR$16:BR73)*ProfitMargin,IF($J74="VAT",SUM(BR$16:BR73)*VAT,IF(Budget_period="Monthly",SUMIFS(INDIRECT(BR$8),DetailBudgetWPs_Aleph,IF($J74 = "No Work Package", "", $J74),DetailBudgetCategory_Aleph,$I74),IF(Budget_period="Quarterly",SUMIFS(INDIRECT(BR$9),DetailBudgetWPs_Aleph,IF($J74 = "No Work Package", "", $J74),DetailBudgetCategory_Aleph,$I74),IF(Budget_period="Annually",SUMIFS(INDIRECT(BR$10),DetailBudgetWPs_Aleph,IF($J74 = "No Work Package", "", $J74),DetailBudgetCategory_Aleph,$I74),""))))) / BR$6 * BR$7, 0), 0)</f>
        <v>0</v>
      </c>
      <c r="BS74" s="166">
        <f t="array" ref="BS74">IFERROR(IF(ROW()-16&lt;NoRowsBudget, IF($J74="Profit Margin",SUM(BS$16:BS73)*ProfitMargin,IF($J74="VAT",SUM(BS$16:BS73)*VAT,IF(Budget_period="Monthly",SUMIFS(INDIRECT(BS$8),DetailBudgetWPs_Aleph,IF($J74 = "No Work Package", "", $J74),DetailBudgetCategory_Aleph,$I74),IF(Budget_period="Quarterly",SUMIFS(INDIRECT(BS$9),DetailBudgetWPs_Aleph,IF($J74 = "No Work Package", "", $J74),DetailBudgetCategory_Aleph,$I74),IF(Budget_period="Annually",SUMIFS(INDIRECT(BS$10),DetailBudgetWPs_Aleph,IF($J74 = "No Work Package", "", $J74),DetailBudgetCategory_Aleph,$I74),""))))) / BS$6 * BS$7, 0), 0)</f>
        <v>0</v>
      </c>
    </row>
    <row r="75" ht="15.75" customHeight="1">
      <c r="A75" s="114"/>
      <c r="B75" s="15" t="str">
        <f>IF(ROW()-16&lt;NoRowsBudget,OrgName,"")</f>
        <v/>
      </c>
      <c r="C75" s="15" t="str">
        <f>IF(ROW()-16&lt;NoRowsBudget,ProjectName,"")</f>
        <v/>
      </c>
      <c r="D75" s="15" t="str">
        <f>IF(ROW()-16&lt;NoRowsBudget,ProjectRef,"")</f>
        <v/>
      </c>
      <c r="E75" s="15" t="str">
        <f>IF(ROW()-16&lt;NoRowsBudget,ApplicationID,"")</f>
        <v/>
      </c>
      <c r="F75" s="15" t="str">
        <f>IF(ROW()-16&lt;NoRowsBudget,Version,"")</f>
        <v/>
      </c>
      <c r="G75" s="164" t="str">
        <f>IF(ROW()-16&lt;NoRowsBudget,StartDate,"")</f>
        <v/>
      </c>
      <c r="H75" s="164" t="str">
        <f>IF(ROW()-16&lt;NoRowsBudget,EndDate,"")</f>
        <v/>
      </c>
      <c r="I75" s="15" t="str">
        <f t="array" ref="I75">IF(ROW()-16&lt;(NoRowsBudget-3),INDEX(CostCategories,CEILING((ROW()-15)/NoWPs,1)),IF(ROW()-16=NoRowsBudget-3,"Overheads",IF(ROW()-16=NoRowsBudget-2,"Profit Margin",IF(ROW()-16=NoRowsBudget-1,"VAT",""))))</f>
        <v/>
      </c>
      <c r="J75" s="15" t="str">
        <f t="array" ref="J75">IF(ROW()-16&lt;NoRowsBudget-3,INDEX(WPUnique,,MOD(ROW()-16,NoWPs)+1),IF(ROW()-16=NoRowsBudget-3,"Overheads",IF(ROW()-16=NoRowsBudget-2,"Profit Margin",IF(ROW()-16=NoRowsBudget-1,"VAT",""))))</f>
        <v/>
      </c>
      <c r="K75" s="172" t="str">
        <f>IFERROR(IF(OR($J75="Indirect Cost",$J75="VAT",$J75="Profit Margin"),"",VLOOKUP(J75,'1. Basic Info'!$B$40:$C$52,2,FALSE)),BudgetExport!J75)</f>
        <v/>
      </c>
      <c r="L75" s="166">
        <f t="array" ref="L75">IFERROR(IF(ROW()-16&lt;NoRowsBudget, IF($J75="Profit Margin",SUM(L$16:L74)*ProfitMargin,IF($J75="VAT",SUM(L$16:L74)*VAT,IF(Budget_period="Monthly",SUMIFS(INDIRECT(L$8),DetailBudgetWPs_Aleph,IF($J75 = "No Work Package", "", $J75),DetailBudgetCategory_Aleph,$I75),IF(Budget_period="Quarterly",SUMIFS(INDIRECT(L$9),DetailBudgetWPs_Aleph,IF($J75 = "No Work Package", "", $J75),DetailBudgetCategory_Aleph,$I75),IF(Budget_period="Annually",SUMIFS(INDIRECT(L$10),DetailBudgetWPs_Aleph,IF($J75 = "No Work Package", "", $J75),DetailBudgetCategory_Aleph,$I75),""))))) / L$6 * L$7, 0), 0)</f>
        <v>0</v>
      </c>
      <c r="M75" s="166">
        <f t="array" ref="M75">IFERROR(IF(ROW()-16&lt;NoRowsBudget, IF($J75="Profit Margin",SUM(M$16:M74)*ProfitMargin,IF($J75="VAT",SUM(M$16:M74)*VAT,IF(Budget_period="Monthly",SUMIFS(INDIRECT(M$8),DetailBudgetWPs_Aleph,IF($J75 = "No Work Package", "", $J75),DetailBudgetCategory_Aleph,$I75),IF(Budget_period="Quarterly",SUMIFS(INDIRECT(M$9),DetailBudgetWPs_Aleph,IF($J75 = "No Work Package", "", $J75),DetailBudgetCategory_Aleph,$I75),IF(Budget_period="Annually",SUMIFS(INDIRECT(M$10),DetailBudgetWPs_Aleph,IF($J75 = "No Work Package", "", $J75),DetailBudgetCategory_Aleph,$I75),""))))) / M$6 * M$7, 0), 0)</f>
        <v>0</v>
      </c>
      <c r="N75" s="166">
        <f t="array" ref="N75">IFERROR(IF(ROW()-16&lt;NoRowsBudget, IF($J75="Profit Margin",SUM(N$16:N74)*ProfitMargin,IF($J75="VAT",SUM(N$16:N74)*VAT,IF(Budget_period="Monthly",SUMIFS(INDIRECT(N$8),DetailBudgetWPs_Aleph,IF($J75 = "No Work Package", "", $J75),DetailBudgetCategory_Aleph,$I75),IF(Budget_period="Quarterly",SUMIFS(INDIRECT(N$9),DetailBudgetWPs_Aleph,IF($J75 = "No Work Package", "", $J75),DetailBudgetCategory_Aleph,$I75),IF(Budget_period="Annually",SUMIFS(INDIRECT(N$10),DetailBudgetWPs_Aleph,IF($J75 = "No Work Package", "", $J75),DetailBudgetCategory_Aleph,$I75),""))))) / N$6 * N$7, 0), 0)</f>
        <v>0</v>
      </c>
      <c r="O75" s="166">
        <f t="array" ref="O75">IFERROR(IF(ROW()-16&lt;NoRowsBudget, IF($J75="Profit Margin",SUM(O$16:O74)*ProfitMargin,IF($J75="VAT",SUM(O$16:O74)*VAT,IF(Budget_period="Monthly",SUMIFS(INDIRECT(O$8),DetailBudgetWPs_Aleph,IF($J75 = "No Work Package", "", $J75),DetailBudgetCategory_Aleph,$I75),IF(Budget_period="Quarterly",SUMIFS(INDIRECT(O$9),DetailBudgetWPs_Aleph,IF($J75 = "No Work Package", "", $J75),DetailBudgetCategory_Aleph,$I75),IF(Budget_period="Annually",SUMIFS(INDIRECT(O$10),DetailBudgetWPs_Aleph,IF($J75 = "No Work Package", "", $J75),DetailBudgetCategory_Aleph,$I75),""))))) / O$6 * O$7, 0), 0)</f>
        <v>0</v>
      </c>
      <c r="P75" s="166">
        <f t="array" ref="P75">IFERROR(IF(ROW()-16&lt;NoRowsBudget, IF($J75="Profit Margin",SUM(P$16:P74)*ProfitMargin,IF($J75="VAT",SUM(P$16:P74)*VAT,IF(Budget_period="Monthly",SUMIFS(INDIRECT(P$8),DetailBudgetWPs_Aleph,IF($J75 = "No Work Package", "", $J75),DetailBudgetCategory_Aleph,$I75),IF(Budget_period="Quarterly",SUMIFS(INDIRECT(P$9),DetailBudgetWPs_Aleph,IF($J75 = "No Work Package", "", $J75),DetailBudgetCategory_Aleph,$I75),IF(Budget_period="Annually",SUMIFS(INDIRECT(P$10),DetailBudgetWPs_Aleph,IF($J75 = "No Work Package", "", $J75),DetailBudgetCategory_Aleph,$I75),""))))) / P$6 * P$7, 0), 0)</f>
        <v>0</v>
      </c>
      <c r="Q75" s="166">
        <f t="array" ref="Q75">IFERROR(IF(ROW()-16&lt;NoRowsBudget, IF($J75="Profit Margin",SUM(Q$16:Q74)*ProfitMargin,IF($J75="VAT",SUM(Q$16:Q74)*VAT,IF(Budget_period="Monthly",SUMIFS(INDIRECT(Q$8),DetailBudgetWPs_Aleph,IF($J75 = "No Work Package", "", $J75),DetailBudgetCategory_Aleph,$I75),IF(Budget_period="Quarterly",SUMIFS(INDIRECT(Q$9),DetailBudgetWPs_Aleph,IF($J75 = "No Work Package", "", $J75),DetailBudgetCategory_Aleph,$I75),IF(Budget_period="Annually",SUMIFS(INDIRECT(Q$10),DetailBudgetWPs_Aleph,IF($J75 = "No Work Package", "", $J75),DetailBudgetCategory_Aleph,$I75),""))))) / Q$6 * Q$7, 0), 0)</f>
        <v>0</v>
      </c>
      <c r="R75" s="166">
        <f t="array" ref="R75">IFERROR(IF(ROW()-16&lt;NoRowsBudget, IF($J75="Profit Margin",SUM(R$16:R74)*ProfitMargin,IF($J75="VAT",SUM(R$16:R74)*VAT,IF(Budget_period="Monthly",SUMIFS(INDIRECT(R$8),DetailBudgetWPs_Aleph,IF($J75 = "No Work Package", "", $J75),DetailBudgetCategory_Aleph,$I75),IF(Budget_period="Quarterly",SUMIFS(INDIRECT(R$9),DetailBudgetWPs_Aleph,IF($J75 = "No Work Package", "", $J75),DetailBudgetCategory_Aleph,$I75),IF(Budget_period="Annually",SUMIFS(INDIRECT(R$10),DetailBudgetWPs_Aleph,IF($J75 = "No Work Package", "", $J75),DetailBudgetCategory_Aleph,$I75),""))))) / R$6 * R$7, 0), 0)</f>
        <v>0</v>
      </c>
      <c r="S75" s="166">
        <f t="array" ref="S75">IFERROR(IF(ROW()-16&lt;NoRowsBudget, IF($J75="Profit Margin",SUM(S$16:S74)*ProfitMargin,IF($J75="VAT",SUM(S$16:S74)*VAT,IF(Budget_period="Monthly",SUMIFS(INDIRECT(S$8),DetailBudgetWPs_Aleph,IF($J75 = "No Work Package", "", $J75),DetailBudgetCategory_Aleph,$I75),IF(Budget_period="Quarterly",SUMIFS(INDIRECT(S$9),DetailBudgetWPs_Aleph,IF($J75 = "No Work Package", "", $J75),DetailBudgetCategory_Aleph,$I75),IF(Budget_period="Annually",SUMIFS(INDIRECT(S$10),DetailBudgetWPs_Aleph,IF($J75 = "No Work Package", "", $J75),DetailBudgetCategory_Aleph,$I75),""))))) / S$6 * S$7, 0), 0)</f>
        <v>0</v>
      </c>
      <c r="T75" s="166">
        <f t="array" ref="T75">IFERROR(IF(ROW()-16&lt;NoRowsBudget, IF($J75="Profit Margin",SUM(T$16:T74)*ProfitMargin,IF($J75="VAT",SUM(T$16:T74)*VAT,IF(Budget_period="Monthly",SUMIFS(INDIRECT(T$8),DetailBudgetWPs_Aleph,IF($J75 = "No Work Package", "", $J75),DetailBudgetCategory_Aleph,$I75),IF(Budget_period="Quarterly",SUMIFS(INDIRECT(T$9),DetailBudgetWPs_Aleph,IF($J75 = "No Work Package", "", $J75),DetailBudgetCategory_Aleph,$I75),IF(Budget_period="Annually",SUMIFS(INDIRECT(T$10),DetailBudgetWPs_Aleph,IF($J75 = "No Work Package", "", $J75),DetailBudgetCategory_Aleph,$I75),""))))) / T$6 * T$7, 0), 0)</f>
        <v>0</v>
      </c>
      <c r="U75" s="166">
        <f t="array" ref="U75">IFERROR(IF(ROW()-16&lt;NoRowsBudget, IF($J75="Profit Margin",SUM(U$16:U74)*ProfitMargin,IF($J75="VAT",SUM(U$16:U74)*VAT,IF(Budget_period="Monthly",SUMIFS(INDIRECT(U$8),DetailBudgetWPs_Aleph,IF($J75 = "No Work Package", "", $J75),DetailBudgetCategory_Aleph,$I75),IF(Budget_period="Quarterly",SUMIFS(INDIRECT(U$9),DetailBudgetWPs_Aleph,IF($J75 = "No Work Package", "", $J75),DetailBudgetCategory_Aleph,$I75),IF(Budget_period="Annually",SUMIFS(INDIRECT(U$10),DetailBudgetWPs_Aleph,IF($J75 = "No Work Package", "", $J75),DetailBudgetCategory_Aleph,$I75),""))))) / U$6 * U$7, 0), 0)</f>
        <v>0</v>
      </c>
      <c r="V75" s="166">
        <f t="array" ref="V75">IFERROR(IF(ROW()-16&lt;NoRowsBudget, IF($J75="Profit Margin",SUM(V$16:V74)*ProfitMargin,IF($J75="VAT",SUM(V$16:V74)*VAT,IF(Budget_period="Monthly",SUMIFS(INDIRECT(V$8),DetailBudgetWPs_Aleph,IF($J75 = "No Work Package", "", $J75),DetailBudgetCategory_Aleph,$I75),IF(Budget_period="Quarterly",SUMIFS(INDIRECT(V$9),DetailBudgetWPs_Aleph,IF($J75 = "No Work Package", "", $J75),DetailBudgetCategory_Aleph,$I75),IF(Budget_period="Annually",SUMIFS(INDIRECT(V$10),DetailBudgetWPs_Aleph,IF($J75 = "No Work Package", "", $J75),DetailBudgetCategory_Aleph,$I75),""))))) / V$6 * V$7, 0), 0)</f>
        <v>0</v>
      </c>
      <c r="W75" s="166">
        <f t="array" ref="W75">IFERROR(IF(ROW()-16&lt;NoRowsBudget, IF($J75="Profit Margin",SUM(W$16:W74)*ProfitMargin,IF($J75="VAT",SUM(W$16:W74)*VAT,IF(Budget_period="Monthly",SUMIFS(INDIRECT(W$8),DetailBudgetWPs_Aleph,IF($J75 = "No Work Package", "", $J75),DetailBudgetCategory_Aleph,$I75),IF(Budget_period="Quarterly",SUMIFS(INDIRECT(W$9),DetailBudgetWPs_Aleph,IF($J75 = "No Work Package", "", $J75),DetailBudgetCategory_Aleph,$I75),IF(Budget_period="Annually",SUMIFS(INDIRECT(W$10),DetailBudgetWPs_Aleph,IF($J75 = "No Work Package", "", $J75),DetailBudgetCategory_Aleph,$I75),""))))) / W$6 * W$7, 0), 0)</f>
        <v>0</v>
      </c>
      <c r="X75" s="166">
        <f t="array" ref="X75">IFERROR(IF(ROW()-16&lt;NoRowsBudget, IF($J75="Profit Margin",SUM(X$16:X74)*ProfitMargin,IF($J75="VAT",SUM(X$16:X74)*VAT,IF(Budget_period="Monthly",SUMIFS(INDIRECT(X$8),DetailBudgetWPs_Aleph,IF($J75 = "No Work Package", "", $J75),DetailBudgetCategory_Aleph,$I75),IF(Budget_period="Quarterly",SUMIFS(INDIRECT(X$9),DetailBudgetWPs_Aleph,IF($J75 = "No Work Package", "", $J75),DetailBudgetCategory_Aleph,$I75),IF(Budget_period="Annually",SUMIFS(INDIRECT(X$10),DetailBudgetWPs_Aleph,IF($J75 = "No Work Package", "", $J75),DetailBudgetCategory_Aleph,$I75),""))))) / X$6 * X$7, 0), 0)</f>
        <v>0</v>
      </c>
      <c r="Y75" s="166">
        <f t="array" ref="Y75">IFERROR(IF(ROW()-16&lt;NoRowsBudget, IF($J75="Profit Margin",SUM(Y$16:Y74)*ProfitMargin,IF($J75="VAT",SUM(Y$16:Y74)*VAT,IF(Budget_period="Monthly",SUMIFS(INDIRECT(Y$8),DetailBudgetWPs_Aleph,IF($J75 = "No Work Package", "", $J75),DetailBudgetCategory_Aleph,$I75),IF(Budget_period="Quarterly",SUMIFS(INDIRECT(Y$9),DetailBudgetWPs_Aleph,IF($J75 = "No Work Package", "", $J75),DetailBudgetCategory_Aleph,$I75),IF(Budget_period="Annually",SUMIFS(INDIRECT(Y$10),DetailBudgetWPs_Aleph,IF($J75 = "No Work Package", "", $J75),DetailBudgetCategory_Aleph,$I75),""))))) / Y$6 * Y$7, 0), 0)</f>
        <v>0</v>
      </c>
      <c r="Z75" s="166">
        <f t="array" ref="Z75">IFERROR(IF(ROW()-16&lt;NoRowsBudget, IF($J75="Profit Margin",SUM(Z$16:Z74)*ProfitMargin,IF($J75="VAT",SUM(Z$16:Z74)*VAT,IF(Budget_period="Monthly",SUMIFS(INDIRECT(Z$8),DetailBudgetWPs_Aleph,IF($J75 = "No Work Package", "", $J75),DetailBudgetCategory_Aleph,$I75),IF(Budget_period="Quarterly",SUMIFS(INDIRECT(Z$9),DetailBudgetWPs_Aleph,IF($J75 = "No Work Package", "", $J75),DetailBudgetCategory_Aleph,$I75),IF(Budget_period="Annually",SUMIFS(INDIRECT(Z$10),DetailBudgetWPs_Aleph,IF($J75 = "No Work Package", "", $J75),DetailBudgetCategory_Aleph,$I75),""))))) / Z$6 * Z$7, 0), 0)</f>
        <v>0</v>
      </c>
      <c r="AA75" s="166">
        <f t="array" ref="AA75">IFERROR(IF(ROW()-16&lt;NoRowsBudget, IF($J75="Profit Margin",SUM(AA$16:AA74)*ProfitMargin,IF($J75="VAT",SUM(AA$16:AA74)*VAT,IF(Budget_period="Monthly",SUMIFS(INDIRECT(AA$8),DetailBudgetWPs_Aleph,IF($J75 = "No Work Package", "", $J75),DetailBudgetCategory_Aleph,$I75),IF(Budget_period="Quarterly",SUMIFS(INDIRECT(AA$9),DetailBudgetWPs_Aleph,IF($J75 = "No Work Package", "", $J75),DetailBudgetCategory_Aleph,$I75),IF(Budget_period="Annually",SUMIFS(INDIRECT(AA$10),DetailBudgetWPs_Aleph,IF($J75 = "No Work Package", "", $J75),DetailBudgetCategory_Aleph,$I75),""))))) / AA$6 * AA$7, 0), 0)</f>
        <v>0</v>
      </c>
      <c r="AB75" s="166">
        <f t="array" ref="AB75">IFERROR(IF(ROW()-16&lt;NoRowsBudget, IF($J75="Profit Margin",SUM(AB$16:AB74)*ProfitMargin,IF($J75="VAT",SUM(AB$16:AB74)*VAT,IF(Budget_period="Monthly",SUMIFS(INDIRECT(AB$8),DetailBudgetWPs_Aleph,IF($J75 = "No Work Package", "", $J75),DetailBudgetCategory_Aleph,$I75),IF(Budget_period="Quarterly",SUMIFS(INDIRECT(AB$9),DetailBudgetWPs_Aleph,IF($J75 = "No Work Package", "", $J75),DetailBudgetCategory_Aleph,$I75),IF(Budget_period="Annually",SUMIFS(INDIRECT(AB$10),DetailBudgetWPs_Aleph,IF($J75 = "No Work Package", "", $J75),DetailBudgetCategory_Aleph,$I75),""))))) / AB$6 * AB$7, 0), 0)</f>
        <v>0</v>
      </c>
      <c r="AC75" s="166">
        <f t="array" ref="AC75">IFERROR(IF(ROW()-16&lt;NoRowsBudget, IF($J75="Profit Margin",SUM(AC$16:AC74)*ProfitMargin,IF($J75="VAT",SUM(AC$16:AC74)*VAT,IF(Budget_period="Monthly",SUMIFS(INDIRECT(AC$8),DetailBudgetWPs_Aleph,IF($J75 = "No Work Package", "", $J75),DetailBudgetCategory_Aleph,$I75),IF(Budget_period="Quarterly",SUMIFS(INDIRECT(AC$9),DetailBudgetWPs_Aleph,IF($J75 = "No Work Package", "", $J75),DetailBudgetCategory_Aleph,$I75),IF(Budget_period="Annually",SUMIFS(INDIRECT(AC$10),DetailBudgetWPs_Aleph,IF($J75 = "No Work Package", "", $J75),DetailBudgetCategory_Aleph,$I75),""))))) / AC$6 * AC$7, 0), 0)</f>
        <v>0</v>
      </c>
      <c r="AD75" s="166">
        <f t="array" ref="AD75">IFERROR(IF(ROW()-16&lt;NoRowsBudget, IF($J75="Profit Margin",SUM(AD$16:AD74)*ProfitMargin,IF($J75="VAT",SUM(AD$16:AD74)*VAT,IF(Budget_period="Monthly",SUMIFS(INDIRECT(AD$8),DetailBudgetWPs_Aleph,IF($J75 = "No Work Package", "", $J75),DetailBudgetCategory_Aleph,$I75),IF(Budget_period="Quarterly",SUMIFS(INDIRECT(AD$9),DetailBudgetWPs_Aleph,IF($J75 = "No Work Package", "", $J75),DetailBudgetCategory_Aleph,$I75),IF(Budget_period="Annually",SUMIFS(INDIRECT(AD$10),DetailBudgetWPs_Aleph,IF($J75 = "No Work Package", "", $J75),DetailBudgetCategory_Aleph,$I75),""))))) / AD$6 * AD$7, 0), 0)</f>
        <v>0</v>
      </c>
      <c r="AE75" s="166">
        <f t="array" ref="AE75">IFERROR(IF(ROW()-16&lt;NoRowsBudget, IF($J75="Profit Margin",SUM(AE$16:AE74)*ProfitMargin,IF($J75="VAT",SUM(AE$16:AE74)*VAT,IF(Budget_period="Monthly",SUMIFS(INDIRECT(AE$8),DetailBudgetWPs_Aleph,IF($J75 = "No Work Package", "", $J75),DetailBudgetCategory_Aleph,$I75),IF(Budget_period="Quarterly",SUMIFS(INDIRECT(AE$9),DetailBudgetWPs_Aleph,IF($J75 = "No Work Package", "", $J75),DetailBudgetCategory_Aleph,$I75),IF(Budget_period="Annually",SUMIFS(INDIRECT(AE$10),DetailBudgetWPs_Aleph,IF($J75 = "No Work Package", "", $J75),DetailBudgetCategory_Aleph,$I75),""))))) / AE$6 * AE$7, 0), 0)</f>
        <v>0</v>
      </c>
      <c r="AF75" s="166">
        <f t="array" ref="AF75">IFERROR(IF(ROW()-16&lt;NoRowsBudget, IF($J75="Profit Margin",SUM(AF$16:AF74)*ProfitMargin,IF($J75="VAT",SUM(AF$16:AF74)*VAT,IF(Budget_period="Monthly",SUMIFS(INDIRECT(AF$8),DetailBudgetWPs_Aleph,IF($J75 = "No Work Package", "", $J75),DetailBudgetCategory_Aleph,$I75),IF(Budget_period="Quarterly",SUMIFS(INDIRECT(AF$9),DetailBudgetWPs_Aleph,IF($J75 = "No Work Package", "", $J75),DetailBudgetCategory_Aleph,$I75),IF(Budget_period="Annually",SUMIFS(INDIRECT(AF$10),DetailBudgetWPs_Aleph,IF($J75 = "No Work Package", "", $J75),DetailBudgetCategory_Aleph,$I75),""))))) / AF$6 * AF$7, 0), 0)</f>
        <v>0</v>
      </c>
      <c r="AG75" s="166">
        <f t="array" ref="AG75">IFERROR(IF(ROW()-16&lt;NoRowsBudget, IF($J75="Profit Margin",SUM(AG$16:AG74)*ProfitMargin,IF($J75="VAT",SUM(AG$16:AG74)*VAT,IF(Budget_period="Monthly",SUMIFS(INDIRECT(AG$8),DetailBudgetWPs_Aleph,IF($J75 = "No Work Package", "", $J75),DetailBudgetCategory_Aleph,$I75),IF(Budget_period="Quarterly",SUMIFS(INDIRECT(AG$9),DetailBudgetWPs_Aleph,IF($J75 = "No Work Package", "", $J75),DetailBudgetCategory_Aleph,$I75),IF(Budget_period="Annually",SUMIFS(INDIRECT(AG$10),DetailBudgetWPs_Aleph,IF($J75 = "No Work Package", "", $J75),DetailBudgetCategory_Aleph,$I75),""))))) / AG$6 * AG$7, 0), 0)</f>
        <v>0</v>
      </c>
      <c r="AH75" s="166">
        <f t="array" ref="AH75">IFERROR(IF(ROW()-16&lt;NoRowsBudget, IF($J75="Profit Margin",SUM(AH$16:AH74)*ProfitMargin,IF($J75="VAT",SUM(AH$16:AH74)*VAT,IF(Budget_period="Monthly",SUMIFS(INDIRECT(AH$8),DetailBudgetWPs_Aleph,IF($J75 = "No Work Package", "", $J75),DetailBudgetCategory_Aleph,$I75),IF(Budget_period="Quarterly",SUMIFS(INDIRECT(AH$9),DetailBudgetWPs_Aleph,IF($J75 = "No Work Package", "", $J75),DetailBudgetCategory_Aleph,$I75),IF(Budget_period="Annually",SUMIFS(INDIRECT(AH$10),DetailBudgetWPs_Aleph,IF($J75 = "No Work Package", "", $J75),DetailBudgetCategory_Aleph,$I75),""))))) / AH$6 * AH$7, 0), 0)</f>
        <v>0</v>
      </c>
      <c r="AI75" s="166">
        <f t="array" ref="AI75">IFERROR(IF(ROW()-16&lt;NoRowsBudget, IF($J75="Profit Margin",SUM(AI$16:AI74)*ProfitMargin,IF($J75="VAT",SUM(AI$16:AI74)*VAT,IF(Budget_period="Monthly",SUMIFS(INDIRECT(AI$8),DetailBudgetWPs_Aleph,IF($J75 = "No Work Package", "", $J75),DetailBudgetCategory_Aleph,$I75),IF(Budget_period="Quarterly",SUMIFS(INDIRECT(AI$9),DetailBudgetWPs_Aleph,IF($J75 = "No Work Package", "", $J75),DetailBudgetCategory_Aleph,$I75),IF(Budget_period="Annually",SUMIFS(INDIRECT(AI$10),DetailBudgetWPs_Aleph,IF($J75 = "No Work Package", "", $J75),DetailBudgetCategory_Aleph,$I75),""))))) / AI$6 * AI$7, 0), 0)</f>
        <v>0</v>
      </c>
      <c r="AJ75" s="166">
        <f t="array" ref="AJ75">IFERROR(IF(ROW()-16&lt;NoRowsBudget, IF($J75="Profit Margin",SUM(AJ$16:AJ74)*ProfitMargin,IF($J75="VAT",SUM(AJ$16:AJ74)*VAT,IF(Budget_period="Monthly",SUMIFS(INDIRECT(AJ$8),DetailBudgetWPs_Aleph,IF($J75 = "No Work Package", "", $J75),DetailBudgetCategory_Aleph,$I75),IF(Budget_period="Quarterly",SUMIFS(INDIRECT(AJ$9),DetailBudgetWPs_Aleph,IF($J75 = "No Work Package", "", $J75),DetailBudgetCategory_Aleph,$I75),IF(Budget_period="Annually",SUMIFS(INDIRECT(AJ$10),DetailBudgetWPs_Aleph,IF($J75 = "No Work Package", "", $J75),DetailBudgetCategory_Aleph,$I75),""))))) / AJ$6 * AJ$7, 0), 0)</f>
        <v>0</v>
      </c>
      <c r="AK75" s="166">
        <f t="array" ref="AK75">IFERROR(IF(ROW()-16&lt;NoRowsBudget, IF($J75="Profit Margin",SUM(AK$16:AK74)*ProfitMargin,IF($J75="VAT",SUM(AK$16:AK74)*VAT,IF(Budget_period="Monthly",SUMIFS(INDIRECT(AK$8),DetailBudgetWPs_Aleph,IF($J75 = "No Work Package", "", $J75),DetailBudgetCategory_Aleph,$I75),IF(Budget_period="Quarterly",SUMIFS(INDIRECT(AK$9),DetailBudgetWPs_Aleph,IF($J75 = "No Work Package", "", $J75),DetailBudgetCategory_Aleph,$I75),IF(Budget_period="Annually",SUMIFS(INDIRECT(AK$10),DetailBudgetWPs_Aleph,IF($J75 = "No Work Package", "", $J75),DetailBudgetCategory_Aleph,$I75),""))))) / AK$6 * AK$7, 0), 0)</f>
        <v>0</v>
      </c>
      <c r="AL75" s="166">
        <f t="array" ref="AL75">IFERROR(IF(ROW()-16&lt;NoRowsBudget, IF($J75="Profit Margin",SUM(AL$16:AL74)*ProfitMargin,IF($J75="VAT",SUM(AL$16:AL74)*VAT,IF(Budget_period="Monthly",SUMIFS(INDIRECT(AL$8),DetailBudgetWPs_Aleph,IF($J75 = "No Work Package", "", $J75),DetailBudgetCategory_Aleph,$I75),IF(Budget_period="Quarterly",SUMIFS(INDIRECT(AL$9),DetailBudgetWPs_Aleph,IF($J75 = "No Work Package", "", $J75),DetailBudgetCategory_Aleph,$I75),IF(Budget_period="Annually",SUMIFS(INDIRECT(AL$10),DetailBudgetWPs_Aleph,IF($J75 = "No Work Package", "", $J75),DetailBudgetCategory_Aleph,$I75),""))))) / AL$6 * AL$7, 0), 0)</f>
        <v>0</v>
      </c>
      <c r="AM75" s="166">
        <f t="array" ref="AM75">IFERROR(IF(ROW()-16&lt;NoRowsBudget, IF($J75="Profit Margin",SUM(AM$16:AM74)*ProfitMargin,IF($J75="VAT",SUM(AM$16:AM74)*VAT,IF(Budget_period="Monthly",SUMIFS(INDIRECT(AM$8),DetailBudgetWPs_Aleph,IF($J75 = "No Work Package", "", $J75),DetailBudgetCategory_Aleph,$I75),IF(Budget_period="Quarterly",SUMIFS(INDIRECT(AM$9),DetailBudgetWPs_Aleph,IF($J75 = "No Work Package", "", $J75),DetailBudgetCategory_Aleph,$I75),IF(Budget_period="Annually",SUMIFS(INDIRECT(AM$10),DetailBudgetWPs_Aleph,IF($J75 = "No Work Package", "", $J75),DetailBudgetCategory_Aleph,$I75),""))))) / AM$6 * AM$7, 0), 0)</f>
        <v>0</v>
      </c>
      <c r="AN75" s="166">
        <f t="array" ref="AN75">IFERROR(IF(ROW()-16&lt;NoRowsBudget, IF($J75="Profit Margin",SUM(AN$16:AN74)*ProfitMargin,IF($J75="VAT",SUM(AN$16:AN74)*VAT,IF(Budget_period="Monthly",SUMIFS(INDIRECT(AN$8),DetailBudgetWPs_Aleph,IF($J75 = "No Work Package", "", $J75),DetailBudgetCategory_Aleph,$I75),IF(Budget_period="Quarterly",SUMIFS(INDIRECT(AN$9),DetailBudgetWPs_Aleph,IF($J75 = "No Work Package", "", $J75),DetailBudgetCategory_Aleph,$I75),IF(Budget_period="Annually",SUMIFS(INDIRECT(AN$10),DetailBudgetWPs_Aleph,IF($J75 = "No Work Package", "", $J75),DetailBudgetCategory_Aleph,$I75),""))))) / AN$6 * AN$7, 0), 0)</f>
        <v>0</v>
      </c>
      <c r="AO75" s="166">
        <f t="array" ref="AO75">IFERROR(IF(ROW()-16&lt;NoRowsBudget, IF($J75="Profit Margin",SUM(AO$16:AO74)*ProfitMargin,IF($J75="VAT",SUM(AO$16:AO74)*VAT,IF(Budget_period="Monthly",SUMIFS(INDIRECT(AO$8),DetailBudgetWPs_Aleph,IF($J75 = "No Work Package", "", $J75),DetailBudgetCategory_Aleph,$I75),IF(Budget_period="Quarterly",SUMIFS(INDIRECT(AO$9),DetailBudgetWPs_Aleph,IF($J75 = "No Work Package", "", $J75),DetailBudgetCategory_Aleph,$I75),IF(Budget_period="Annually",SUMIFS(INDIRECT(AO$10),DetailBudgetWPs_Aleph,IF($J75 = "No Work Package", "", $J75),DetailBudgetCategory_Aleph,$I75),""))))) / AO$6 * AO$7, 0), 0)</f>
        <v>0</v>
      </c>
      <c r="AP75" s="166">
        <f t="array" ref="AP75">IFERROR(IF(ROW()-16&lt;NoRowsBudget, IF($J75="Profit Margin",SUM(AP$16:AP74)*ProfitMargin,IF($J75="VAT",SUM(AP$16:AP74)*VAT,IF(Budget_period="Monthly",SUMIFS(INDIRECT(AP$8),DetailBudgetWPs_Aleph,IF($J75 = "No Work Package", "", $J75),DetailBudgetCategory_Aleph,$I75),IF(Budget_period="Quarterly",SUMIFS(INDIRECT(AP$9),DetailBudgetWPs_Aleph,IF($J75 = "No Work Package", "", $J75),DetailBudgetCategory_Aleph,$I75),IF(Budget_period="Annually",SUMIFS(INDIRECT(AP$10),DetailBudgetWPs_Aleph,IF($J75 = "No Work Package", "", $J75),DetailBudgetCategory_Aleph,$I75),""))))) / AP$6 * AP$7, 0), 0)</f>
        <v>0</v>
      </c>
      <c r="AQ75" s="166">
        <f t="array" ref="AQ75">IFERROR(IF(ROW()-16&lt;NoRowsBudget, IF($J75="Profit Margin",SUM(AQ$16:AQ74)*ProfitMargin,IF($J75="VAT",SUM(AQ$16:AQ74)*VAT,IF(Budget_period="Monthly",SUMIFS(INDIRECT(AQ$8),DetailBudgetWPs_Aleph,IF($J75 = "No Work Package", "", $J75),DetailBudgetCategory_Aleph,$I75),IF(Budget_period="Quarterly",SUMIFS(INDIRECT(AQ$9),DetailBudgetWPs_Aleph,IF($J75 = "No Work Package", "", $J75),DetailBudgetCategory_Aleph,$I75),IF(Budget_period="Annually",SUMIFS(INDIRECT(AQ$10),DetailBudgetWPs_Aleph,IF($J75 = "No Work Package", "", $J75),DetailBudgetCategory_Aleph,$I75),""))))) / AQ$6 * AQ$7, 0), 0)</f>
        <v>0</v>
      </c>
      <c r="AR75" s="166">
        <f t="array" ref="AR75">IFERROR(IF(ROW()-16&lt;NoRowsBudget, IF($J75="Profit Margin",SUM(AR$16:AR74)*ProfitMargin,IF($J75="VAT",SUM(AR$16:AR74)*VAT,IF(Budget_period="Monthly",SUMIFS(INDIRECT(AR$8),DetailBudgetWPs_Aleph,IF($J75 = "No Work Package", "", $J75),DetailBudgetCategory_Aleph,$I75),IF(Budget_period="Quarterly",SUMIFS(INDIRECT(AR$9),DetailBudgetWPs_Aleph,IF($J75 = "No Work Package", "", $J75),DetailBudgetCategory_Aleph,$I75),IF(Budget_period="Annually",SUMIFS(INDIRECT(AR$10),DetailBudgetWPs_Aleph,IF($J75 = "No Work Package", "", $J75),DetailBudgetCategory_Aleph,$I75),""))))) / AR$6 * AR$7, 0), 0)</f>
        <v>0</v>
      </c>
      <c r="AS75" s="166">
        <f t="array" ref="AS75">IFERROR(IF(ROW()-16&lt;NoRowsBudget, IF($J75="Profit Margin",SUM(AS$16:AS74)*ProfitMargin,IF($J75="VAT",SUM(AS$16:AS74)*VAT,IF(Budget_period="Monthly",SUMIFS(INDIRECT(AS$8),DetailBudgetWPs_Aleph,IF($J75 = "No Work Package", "", $J75),DetailBudgetCategory_Aleph,$I75),IF(Budget_period="Quarterly",SUMIFS(INDIRECT(AS$9),DetailBudgetWPs_Aleph,IF($J75 = "No Work Package", "", $J75),DetailBudgetCategory_Aleph,$I75),IF(Budget_period="Annually",SUMIFS(INDIRECT(AS$10),DetailBudgetWPs_Aleph,IF($J75 = "No Work Package", "", $J75),DetailBudgetCategory_Aleph,$I75),""))))) / AS$6 * AS$7, 0), 0)</f>
        <v>0</v>
      </c>
      <c r="AT75" s="166">
        <f t="array" ref="AT75">IFERROR(IF(ROW()-16&lt;NoRowsBudget, IF($J75="Profit Margin",SUM(AT$16:AT74)*ProfitMargin,IF($J75="VAT",SUM(AT$16:AT74)*VAT,IF(Budget_period="Monthly",SUMIFS(INDIRECT(AT$8),DetailBudgetWPs_Aleph,IF($J75 = "No Work Package", "", $J75),DetailBudgetCategory_Aleph,$I75),IF(Budget_period="Quarterly",SUMIFS(INDIRECT(AT$9),DetailBudgetWPs_Aleph,IF($J75 = "No Work Package", "", $J75),DetailBudgetCategory_Aleph,$I75),IF(Budget_period="Annually",SUMIFS(INDIRECT(AT$10),DetailBudgetWPs_Aleph,IF($J75 = "No Work Package", "", $J75),DetailBudgetCategory_Aleph,$I75),""))))) / AT$6 * AT$7, 0), 0)</f>
        <v>0</v>
      </c>
      <c r="AU75" s="166">
        <f t="array" ref="AU75">IFERROR(IF(ROW()-16&lt;NoRowsBudget, IF($J75="Profit Margin",SUM(AU$16:AU74)*ProfitMargin,IF($J75="VAT",SUM(AU$16:AU74)*VAT,IF(Budget_period="Monthly",SUMIFS(INDIRECT(AU$8),DetailBudgetWPs_Aleph,IF($J75 = "No Work Package", "", $J75),DetailBudgetCategory_Aleph,$I75),IF(Budget_period="Quarterly",SUMIFS(INDIRECT(AU$9),DetailBudgetWPs_Aleph,IF($J75 = "No Work Package", "", $J75),DetailBudgetCategory_Aleph,$I75),IF(Budget_period="Annually",SUMIFS(INDIRECT(AU$10),DetailBudgetWPs_Aleph,IF($J75 = "No Work Package", "", $J75),DetailBudgetCategory_Aleph,$I75),""))))) / AU$6 * AU$7, 0), 0)</f>
        <v>0</v>
      </c>
      <c r="AV75" s="166">
        <f t="array" ref="AV75">IFERROR(IF(ROW()-16&lt;NoRowsBudget, IF($J75="Profit Margin",SUM(AV$16:AV74)*ProfitMargin,IF($J75="VAT",SUM(AV$16:AV74)*VAT,IF(Budget_period="Monthly",SUMIFS(INDIRECT(AV$8),DetailBudgetWPs_Aleph,IF($J75 = "No Work Package", "", $J75),DetailBudgetCategory_Aleph,$I75),IF(Budget_period="Quarterly",SUMIFS(INDIRECT(AV$9),DetailBudgetWPs_Aleph,IF($J75 = "No Work Package", "", $J75),DetailBudgetCategory_Aleph,$I75),IF(Budget_period="Annually",SUMIFS(INDIRECT(AV$10),DetailBudgetWPs_Aleph,IF($J75 = "No Work Package", "", $J75),DetailBudgetCategory_Aleph,$I75),""))))) / AV$6 * AV$7, 0), 0)</f>
        <v>0</v>
      </c>
      <c r="AW75" s="166">
        <f t="array" ref="AW75">IFERROR(IF(ROW()-16&lt;NoRowsBudget, IF($J75="Profit Margin",SUM(AW$16:AW74)*ProfitMargin,IF($J75="VAT",SUM(AW$16:AW74)*VAT,IF(Budget_period="Monthly",SUMIFS(INDIRECT(AW$8),DetailBudgetWPs_Aleph,IF($J75 = "No Work Package", "", $J75),DetailBudgetCategory_Aleph,$I75),IF(Budget_period="Quarterly",SUMIFS(INDIRECT(AW$9),DetailBudgetWPs_Aleph,IF($J75 = "No Work Package", "", $J75),DetailBudgetCategory_Aleph,$I75),IF(Budget_period="Annually",SUMIFS(INDIRECT(AW$10),DetailBudgetWPs_Aleph,IF($J75 = "No Work Package", "", $J75),DetailBudgetCategory_Aleph,$I75),""))))) / AW$6 * AW$7, 0), 0)</f>
        <v>0</v>
      </c>
      <c r="AX75" s="166">
        <f t="array" ref="AX75">IFERROR(IF(ROW()-16&lt;NoRowsBudget, IF($J75="Profit Margin",SUM(AX$16:AX74)*ProfitMargin,IF($J75="VAT",SUM(AX$16:AX74)*VAT,IF(Budget_period="Monthly",SUMIFS(INDIRECT(AX$8),DetailBudgetWPs_Aleph,IF($J75 = "No Work Package", "", $J75),DetailBudgetCategory_Aleph,$I75),IF(Budget_period="Quarterly",SUMIFS(INDIRECT(AX$9),DetailBudgetWPs_Aleph,IF($J75 = "No Work Package", "", $J75),DetailBudgetCategory_Aleph,$I75),IF(Budget_period="Annually",SUMIFS(INDIRECT(AX$10),DetailBudgetWPs_Aleph,IF($J75 = "No Work Package", "", $J75),DetailBudgetCategory_Aleph,$I75),""))))) / AX$6 * AX$7, 0), 0)</f>
        <v>0</v>
      </c>
      <c r="AY75" s="166">
        <f t="array" ref="AY75">IFERROR(IF(ROW()-16&lt;NoRowsBudget, IF($J75="Profit Margin",SUM(AY$16:AY74)*ProfitMargin,IF($J75="VAT",SUM(AY$16:AY74)*VAT,IF(Budget_period="Monthly",SUMIFS(INDIRECT(AY$8),DetailBudgetWPs_Aleph,IF($J75 = "No Work Package", "", $J75),DetailBudgetCategory_Aleph,$I75),IF(Budget_period="Quarterly",SUMIFS(INDIRECT(AY$9),DetailBudgetWPs_Aleph,IF($J75 = "No Work Package", "", $J75),DetailBudgetCategory_Aleph,$I75),IF(Budget_period="Annually",SUMIFS(INDIRECT(AY$10),DetailBudgetWPs_Aleph,IF($J75 = "No Work Package", "", $J75),DetailBudgetCategory_Aleph,$I75),""))))) / AY$6 * AY$7, 0), 0)</f>
        <v>0</v>
      </c>
      <c r="AZ75" s="166">
        <f t="array" ref="AZ75">IFERROR(IF(ROW()-16&lt;NoRowsBudget, IF($J75="Profit Margin",SUM(AZ$16:AZ74)*ProfitMargin,IF($J75="VAT",SUM(AZ$16:AZ74)*VAT,IF(Budget_period="Monthly",SUMIFS(INDIRECT(AZ$8),DetailBudgetWPs_Aleph,IF($J75 = "No Work Package", "", $J75),DetailBudgetCategory_Aleph,$I75),IF(Budget_period="Quarterly",SUMIFS(INDIRECT(AZ$9),DetailBudgetWPs_Aleph,IF($J75 = "No Work Package", "", $J75),DetailBudgetCategory_Aleph,$I75),IF(Budget_period="Annually",SUMIFS(INDIRECT(AZ$10),DetailBudgetWPs_Aleph,IF($J75 = "No Work Package", "", $J75),DetailBudgetCategory_Aleph,$I75),""))))) / AZ$6 * AZ$7, 0), 0)</f>
        <v>0</v>
      </c>
      <c r="BA75" s="166">
        <f t="array" ref="BA75">IFERROR(IF(ROW()-16&lt;NoRowsBudget, IF($J75="Profit Margin",SUM(BA$16:BA74)*ProfitMargin,IF($J75="VAT",SUM(BA$16:BA74)*VAT,IF(Budget_period="Monthly",SUMIFS(INDIRECT(BA$8),DetailBudgetWPs_Aleph,IF($J75 = "No Work Package", "", $J75),DetailBudgetCategory_Aleph,$I75),IF(Budget_period="Quarterly",SUMIFS(INDIRECT(BA$9),DetailBudgetWPs_Aleph,IF($J75 = "No Work Package", "", $J75),DetailBudgetCategory_Aleph,$I75),IF(Budget_period="Annually",SUMIFS(INDIRECT(BA$10),DetailBudgetWPs_Aleph,IF($J75 = "No Work Package", "", $J75),DetailBudgetCategory_Aleph,$I75),""))))) / BA$6 * BA$7, 0), 0)</f>
        <v>0</v>
      </c>
      <c r="BB75" s="166">
        <f t="array" ref="BB75">IFERROR(IF(ROW()-16&lt;NoRowsBudget, IF($J75="Profit Margin",SUM(BB$16:BB74)*ProfitMargin,IF($J75="VAT",SUM(BB$16:BB74)*VAT,IF(Budget_period="Monthly",SUMIFS(INDIRECT(BB$8),DetailBudgetWPs_Aleph,IF($J75 = "No Work Package", "", $J75),DetailBudgetCategory_Aleph,$I75),IF(Budget_period="Quarterly",SUMIFS(INDIRECT(BB$9),DetailBudgetWPs_Aleph,IF($J75 = "No Work Package", "", $J75),DetailBudgetCategory_Aleph,$I75),IF(Budget_period="Annually",SUMIFS(INDIRECT(BB$10),DetailBudgetWPs_Aleph,IF($J75 = "No Work Package", "", $J75),DetailBudgetCategory_Aleph,$I75),""))))) / BB$6 * BB$7, 0), 0)</f>
        <v>0</v>
      </c>
      <c r="BC75" s="166">
        <f t="array" ref="BC75">IFERROR(IF(ROW()-16&lt;NoRowsBudget, IF($J75="Profit Margin",SUM(BC$16:BC74)*ProfitMargin,IF($J75="VAT",SUM(BC$16:BC74)*VAT,IF(Budget_period="Monthly",SUMIFS(INDIRECT(BC$8),DetailBudgetWPs_Aleph,IF($J75 = "No Work Package", "", $J75),DetailBudgetCategory_Aleph,$I75),IF(Budget_period="Quarterly",SUMIFS(INDIRECT(BC$9),DetailBudgetWPs_Aleph,IF($J75 = "No Work Package", "", $J75),DetailBudgetCategory_Aleph,$I75),IF(Budget_period="Annually",SUMIFS(INDIRECT(BC$10),DetailBudgetWPs_Aleph,IF($J75 = "No Work Package", "", $J75),DetailBudgetCategory_Aleph,$I75),""))))) / BC$6 * BC$7, 0), 0)</f>
        <v>0</v>
      </c>
      <c r="BD75" s="166">
        <f t="array" ref="BD75">IFERROR(IF(ROW()-16&lt;NoRowsBudget, IF($J75="Profit Margin",SUM(BD$16:BD74)*ProfitMargin,IF($J75="VAT",SUM(BD$16:BD74)*VAT,IF(Budget_period="Monthly",SUMIFS(INDIRECT(BD$8),DetailBudgetWPs_Aleph,IF($J75 = "No Work Package", "", $J75),DetailBudgetCategory_Aleph,$I75),IF(Budget_period="Quarterly",SUMIFS(INDIRECT(BD$9),DetailBudgetWPs_Aleph,IF($J75 = "No Work Package", "", $J75),DetailBudgetCategory_Aleph,$I75),IF(Budget_period="Annually",SUMIFS(INDIRECT(BD$10),DetailBudgetWPs_Aleph,IF($J75 = "No Work Package", "", $J75),DetailBudgetCategory_Aleph,$I75),""))))) / BD$6 * BD$7, 0), 0)</f>
        <v>0</v>
      </c>
      <c r="BE75" s="166">
        <f t="array" ref="BE75">IFERROR(IF(ROW()-16&lt;NoRowsBudget, IF($J75="Profit Margin",SUM(BE$16:BE74)*ProfitMargin,IF($J75="VAT",SUM(BE$16:BE74)*VAT,IF(Budget_period="Monthly",SUMIFS(INDIRECT(BE$8),DetailBudgetWPs_Aleph,IF($J75 = "No Work Package", "", $J75),DetailBudgetCategory_Aleph,$I75),IF(Budget_period="Quarterly",SUMIFS(INDIRECT(BE$9),DetailBudgetWPs_Aleph,IF($J75 = "No Work Package", "", $J75),DetailBudgetCategory_Aleph,$I75),IF(Budget_period="Annually",SUMIFS(INDIRECT(BE$10),DetailBudgetWPs_Aleph,IF($J75 = "No Work Package", "", $J75),DetailBudgetCategory_Aleph,$I75),""))))) / BE$6 * BE$7, 0), 0)</f>
        <v>0</v>
      </c>
      <c r="BF75" s="166">
        <f t="array" ref="BF75">IFERROR(IF(ROW()-16&lt;NoRowsBudget, IF($J75="Profit Margin",SUM(BF$16:BF74)*ProfitMargin,IF($J75="VAT",SUM(BF$16:BF74)*VAT,IF(Budget_period="Monthly",SUMIFS(INDIRECT(BF$8),DetailBudgetWPs_Aleph,IF($J75 = "No Work Package", "", $J75),DetailBudgetCategory_Aleph,$I75),IF(Budget_period="Quarterly",SUMIFS(INDIRECT(BF$9),DetailBudgetWPs_Aleph,IF($J75 = "No Work Package", "", $J75),DetailBudgetCategory_Aleph,$I75),IF(Budget_period="Annually",SUMIFS(INDIRECT(BF$10),DetailBudgetWPs_Aleph,IF($J75 = "No Work Package", "", $J75),DetailBudgetCategory_Aleph,$I75),""))))) / BF$6 * BF$7, 0), 0)</f>
        <v>0</v>
      </c>
      <c r="BG75" s="166">
        <f t="array" ref="BG75">IFERROR(IF(ROW()-16&lt;NoRowsBudget, IF($J75="Profit Margin",SUM(BG$16:BG74)*ProfitMargin,IF($J75="VAT",SUM(BG$16:BG74)*VAT,IF(Budget_period="Monthly",SUMIFS(INDIRECT(BG$8),DetailBudgetWPs_Aleph,IF($J75 = "No Work Package", "", $J75),DetailBudgetCategory_Aleph,$I75),IF(Budget_period="Quarterly",SUMIFS(INDIRECT(BG$9),DetailBudgetWPs_Aleph,IF($J75 = "No Work Package", "", $J75),DetailBudgetCategory_Aleph,$I75),IF(Budget_period="Annually",SUMIFS(INDIRECT(BG$10),DetailBudgetWPs_Aleph,IF($J75 = "No Work Package", "", $J75),DetailBudgetCategory_Aleph,$I75),""))))) / BG$6 * BG$7, 0), 0)</f>
        <v>0</v>
      </c>
      <c r="BH75" s="166">
        <f t="array" ref="BH75">IFERROR(IF(ROW()-16&lt;NoRowsBudget, IF($J75="Profit Margin",SUM(BH$16:BH74)*ProfitMargin,IF($J75="VAT",SUM(BH$16:BH74)*VAT,IF(Budget_period="Monthly",SUMIFS(INDIRECT(BH$8),DetailBudgetWPs_Aleph,IF($J75 = "No Work Package", "", $J75),DetailBudgetCategory_Aleph,$I75),IF(Budget_period="Quarterly",SUMIFS(INDIRECT(BH$9),DetailBudgetWPs_Aleph,IF($J75 = "No Work Package", "", $J75),DetailBudgetCategory_Aleph,$I75),IF(Budget_period="Annually",SUMIFS(INDIRECT(BH$10),DetailBudgetWPs_Aleph,IF($J75 = "No Work Package", "", $J75),DetailBudgetCategory_Aleph,$I75),""))))) / BH$6 * BH$7, 0), 0)</f>
        <v>0</v>
      </c>
      <c r="BI75" s="166">
        <f t="array" ref="BI75">IFERROR(IF(ROW()-16&lt;NoRowsBudget, IF($J75="Profit Margin",SUM(BI$16:BI74)*ProfitMargin,IF($J75="VAT",SUM(BI$16:BI74)*VAT,IF(Budget_period="Monthly",SUMIFS(INDIRECT(BI$8),DetailBudgetWPs_Aleph,IF($J75 = "No Work Package", "", $J75),DetailBudgetCategory_Aleph,$I75),IF(Budget_period="Quarterly",SUMIFS(INDIRECT(BI$9),DetailBudgetWPs_Aleph,IF($J75 = "No Work Package", "", $J75),DetailBudgetCategory_Aleph,$I75),IF(Budget_period="Annually",SUMIFS(INDIRECT(BI$10),DetailBudgetWPs_Aleph,IF($J75 = "No Work Package", "", $J75),DetailBudgetCategory_Aleph,$I75),""))))) / BI$6 * BI$7, 0), 0)</f>
        <v>0</v>
      </c>
      <c r="BJ75" s="166">
        <f t="array" ref="BJ75">IFERROR(IF(ROW()-16&lt;NoRowsBudget, IF($J75="Profit Margin",SUM(BJ$16:BJ74)*ProfitMargin,IF($J75="VAT",SUM(BJ$16:BJ74)*VAT,IF(Budget_period="Monthly",SUMIFS(INDIRECT(BJ$8),DetailBudgetWPs_Aleph,IF($J75 = "No Work Package", "", $J75),DetailBudgetCategory_Aleph,$I75),IF(Budget_period="Quarterly",SUMIFS(INDIRECT(BJ$9),DetailBudgetWPs_Aleph,IF($J75 = "No Work Package", "", $J75),DetailBudgetCategory_Aleph,$I75),IF(Budget_period="Annually",SUMIFS(INDIRECT(BJ$10),DetailBudgetWPs_Aleph,IF($J75 = "No Work Package", "", $J75),DetailBudgetCategory_Aleph,$I75),""))))) / BJ$6 * BJ$7, 0), 0)</f>
        <v>0</v>
      </c>
      <c r="BK75" s="166">
        <f t="array" ref="BK75">IFERROR(IF(ROW()-16&lt;NoRowsBudget, IF($J75="Profit Margin",SUM(BK$16:BK74)*ProfitMargin,IF($J75="VAT",SUM(BK$16:BK74)*VAT,IF(Budget_period="Monthly",SUMIFS(INDIRECT(BK$8),DetailBudgetWPs_Aleph,IF($J75 = "No Work Package", "", $J75),DetailBudgetCategory_Aleph,$I75),IF(Budget_period="Quarterly",SUMIFS(INDIRECT(BK$9),DetailBudgetWPs_Aleph,IF($J75 = "No Work Package", "", $J75),DetailBudgetCategory_Aleph,$I75),IF(Budget_period="Annually",SUMIFS(INDIRECT(BK$10),DetailBudgetWPs_Aleph,IF($J75 = "No Work Package", "", $J75),DetailBudgetCategory_Aleph,$I75),""))))) / BK$6 * BK$7, 0), 0)</f>
        <v>0</v>
      </c>
      <c r="BL75" s="166">
        <f t="array" ref="BL75">IFERROR(IF(ROW()-16&lt;NoRowsBudget, IF($J75="Profit Margin",SUM(BL$16:BL74)*ProfitMargin,IF($J75="VAT",SUM(BL$16:BL74)*VAT,IF(Budget_period="Monthly",SUMIFS(INDIRECT(BL$8),DetailBudgetWPs_Aleph,IF($J75 = "No Work Package", "", $J75),DetailBudgetCategory_Aleph,$I75),IF(Budget_period="Quarterly",SUMIFS(INDIRECT(BL$9),DetailBudgetWPs_Aleph,IF($J75 = "No Work Package", "", $J75),DetailBudgetCategory_Aleph,$I75),IF(Budget_period="Annually",SUMIFS(INDIRECT(BL$10),DetailBudgetWPs_Aleph,IF($J75 = "No Work Package", "", $J75),DetailBudgetCategory_Aleph,$I75),""))))) / BL$6 * BL$7, 0), 0)</f>
        <v>0</v>
      </c>
      <c r="BM75" s="166">
        <f t="array" ref="BM75">IFERROR(IF(ROW()-16&lt;NoRowsBudget, IF($J75="Profit Margin",SUM(BM$16:BM74)*ProfitMargin,IF($J75="VAT",SUM(BM$16:BM74)*VAT,IF(Budget_period="Monthly",SUMIFS(INDIRECT(BM$8),DetailBudgetWPs_Aleph,IF($J75 = "No Work Package", "", $J75),DetailBudgetCategory_Aleph,$I75),IF(Budget_period="Quarterly",SUMIFS(INDIRECT(BM$9),DetailBudgetWPs_Aleph,IF($J75 = "No Work Package", "", $J75),DetailBudgetCategory_Aleph,$I75),IF(Budget_period="Annually",SUMIFS(INDIRECT(BM$10),DetailBudgetWPs_Aleph,IF($J75 = "No Work Package", "", $J75),DetailBudgetCategory_Aleph,$I75),""))))) / BM$6 * BM$7, 0), 0)</f>
        <v>0</v>
      </c>
      <c r="BN75" s="166">
        <f t="array" ref="BN75">IFERROR(IF(ROW()-16&lt;NoRowsBudget, IF($J75="Profit Margin",SUM(BN$16:BN74)*ProfitMargin,IF($J75="VAT",SUM(BN$16:BN74)*VAT,IF(Budget_period="Monthly",SUMIFS(INDIRECT(BN$8),DetailBudgetWPs_Aleph,IF($J75 = "No Work Package", "", $J75),DetailBudgetCategory_Aleph,$I75),IF(Budget_period="Quarterly",SUMIFS(INDIRECT(BN$9),DetailBudgetWPs_Aleph,IF($J75 = "No Work Package", "", $J75),DetailBudgetCategory_Aleph,$I75),IF(Budget_period="Annually",SUMIFS(INDIRECT(BN$10),DetailBudgetWPs_Aleph,IF($J75 = "No Work Package", "", $J75),DetailBudgetCategory_Aleph,$I75),""))))) / BN$6 * BN$7, 0), 0)</f>
        <v>0</v>
      </c>
      <c r="BO75" s="166">
        <f t="array" ref="BO75">IFERROR(IF(ROW()-16&lt;NoRowsBudget, IF($J75="Profit Margin",SUM(BO$16:BO74)*ProfitMargin,IF($J75="VAT",SUM(BO$16:BO74)*VAT,IF(Budget_period="Monthly",SUMIFS(INDIRECT(BO$8),DetailBudgetWPs_Aleph,IF($J75 = "No Work Package", "", $J75),DetailBudgetCategory_Aleph,$I75),IF(Budget_period="Quarterly",SUMIFS(INDIRECT(BO$9),DetailBudgetWPs_Aleph,IF($J75 = "No Work Package", "", $J75),DetailBudgetCategory_Aleph,$I75),IF(Budget_period="Annually",SUMIFS(INDIRECT(BO$10),DetailBudgetWPs_Aleph,IF($J75 = "No Work Package", "", $J75),DetailBudgetCategory_Aleph,$I75),""))))) / BO$6 * BO$7, 0), 0)</f>
        <v>0</v>
      </c>
      <c r="BP75" s="166">
        <f t="array" ref="BP75">IFERROR(IF(ROW()-16&lt;NoRowsBudget, IF($J75="Profit Margin",SUM(BP$16:BP74)*ProfitMargin,IF($J75="VAT",SUM(BP$16:BP74)*VAT,IF(Budget_period="Monthly",SUMIFS(INDIRECT(BP$8),DetailBudgetWPs_Aleph,IF($J75 = "No Work Package", "", $J75),DetailBudgetCategory_Aleph,$I75),IF(Budget_period="Quarterly",SUMIFS(INDIRECT(BP$9),DetailBudgetWPs_Aleph,IF($J75 = "No Work Package", "", $J75),DetailBudgetCategory_Aleph,$I75),IF(Budget_period="Annually",SUMIFS(INDIRECT(BP$10),DetailBudgetWPs_Aleph,IF($J75 = "No Work Package", "", $J75),DetailBudgetCategory_Aleph,$I75),""))))) / BP$6 * BP$7, 0), 0)</f>
        <v>0</v>
      </c>
      <c r="BQ75" s="166">
        <f t="array" ref="BQ75">IFERROR(IF(ROW()-16&lt;NoRowsBudget, IF($J75="Profit Margin",SUM(BQ$16:BQ74)*ProfitMargin,IF($J75="VAT",SUM(BQ$16:BQ74)*VAT,IF(Budget_period="Monthly",SUMIFS(INDIRECT(BQ$8),DetailBudgetWPs_Aleph,IF($J75 = "No Work Package", "", $J75),DetailBudgetCategory_Aleph,$I75),IF(Budget_period="Quarterly",SUMIFS(INDIRECT(BQ$9),DetailBudgetWPs_Aleph,IF($J75 = "No Work Package", "", $J75),DetailBudgetCategory_Aleph,$I75),IF(Budget_period="Annually",SUMIFS(INDIRECT(BQ$10),DetailBudgetWPs_Aleph,IF($J75 = "No Work Package", "", $J75),DetailBudgetCategory_Aleph,$I75),""))))) / BQ$6 * BQ$7, 0), 0)</f>
        <v>0</v>
      </c>
      <c r="BR75" s="166">
        <f t="array" ref="BR75">IFERROR(IF(ROW()-16&lt;NoRowsBudget, IF($J75="Profit Margin",SUM(BR$16:BR74)*ProfitMargin,IF($J75="VAT",SUM(BR$16:BR74)*VAT,IF(Budget_period="Monthly",SUMIFS(INDIRECT(BR$8),DetailBudgetWPs_Aleph,IF($J75 = "No Work Package", "", $J75),DetailBudgetCategory_Aleph,$I75),IF(Budget_period="Quarterly",SUMIFS(INDIRECT(BR$9),DetailBudgetWPs_Aleph,IF($J75 = "No Work Package", "", $J75),DetailBudgetCategory_Aleph,$I75),IF(Budget_period="Annually",SUMIFS(INDIRECT(BR$10),DetailBudgetWPs_Aleph,IF($J75 = "No Work Package", "", $J75),DetailBudgetCategory_Aleph,$I75),""))))) / BR$6 * BR$7, 0), 0)</f>
        <v>0</v>
      </c>
      <c r="BS75" s="166">
        <f t="array" ref="BS75">IFERROR(IF(ROW()-16&lt;NoRowsBudget, IF($J75="Profit Margin",SUM(BS$16:BS74)*ProfitMargin,IF($J75="VAT",SUM(BS$16:BS74)*VAT,IF(Budget_period="Monthly",SUMIFS(INDIRECT(BS$8),DetailBudgetWPs_Aleph,IF($J75 = "No Work Package", "", $J75),DetailBudgetCategory_Aleph,$I75),IF(Budget_period="Quarterly",SUMIFS(INDIRECT(BS$9),DetailBudgetWPs_Aleph,IF($J75 = "No Work Package", "", $J75),DetailBudgetCategory_Aleph,$I75),IF(Budget_period="Annually",SUMIFS(INDIRECT(BS$10),DetailBudgetWPs_Aleph,IF($J75 = "No Work Package", "", $J75),DetailBudgetCategory_Aleph,$I75),""))))) / BS$6 * BS$7, 0), 0)</f>
        <v>0</v>
      </c>
    </row>
    <row r="76" ht="15.75" customHeight="1">
      <c r="A76" s="114"/>
      <c r="B76" s="15" t="str">
        <f>IF(ROW()-16&lt;NoRowsBudget,OrgName,"")</f>
        <v/>
      </c>
      <c r="C76" s="15" t="str">
        <f>IF(ROW()-16&lt;NoRowsBudget,ProjectName,"")</f>
        <v/>
      </c>
      <c r="D76" s="15" t="str">
        <f>IF(ROW()-16&lt;NoRowsBudget,ProjectRef,"")</f>
        <v/>
      </c>
      <c r="E76" s="15" t="str">
        <f>IF(ROW()-16&lt;NoRowsBudget,ApplicationID,"")</f>
        <v/>
      </c>
      <c r="F76" s="15" t="str">
        <f>IF(ROW()-16&lt;NoRowsBudget,Version,"")</f>
        <v/>
      </c>
      <c r="G76" s="164" t="str">
        <f>IF(ROW()-16&lt;NoRowsBudget,StartDate,"")</f>
        <v/>
      </c>
      <c r="H76" s="164" t="str">
        <f>IF(ROW()-16&lt;NoRowsBudget,EndDate,"")</f>
        <v/>
      </c>
      <c r="I76" s="15" t="str">
        <f t="array" ref="I76">IF(ROW()-16&lt;(NoRowsBudget-3),INDEX(CostCategories,CEILING((ROW()-15)/NoWPs,1)),IF(ROW()-16=NoRowsBudget-3,"Overheads",IF(ROW()-16=NoRowsBudget-2,"Profit Margin",IF(ROW()-16=NoRowsBudget-1,"VAT",""))))</f>
        <v/>
      </c>
      <c r="J76" s="15" t="str">
        <f t="array" ref="J76">IF(ROW()-16&lt;NoRowsBudget-3,INDEX(WPUnique,,MOD(ROW()-16,NoWPs)+1),IF(ROW()-16=NoRowsBudget-3,"Overheads",IF(ROW()-16=NoRowsBudget-2,"Profit Margin",IF(ROW()-16=NoRowsBudget-1,"VAT",""))))</f>
        <v/>
      </c>
      <c r="K76" s="172" t="str">
        <f>IFERROR(IF(OR($J76="Indirect Cost",$J76="VAT",$J76="Profit Margin"),"",VLOOKUP(J76,'1. Basic Info'!$B$40:$C$52,2,FALSE)),BudgetExport!J76)</f>
        <v/>
      </c>
      <c r="L76" s="166">
        <f t="array" ref="L76">IFERROR(IF(ROW()-16&lt;NoRowsBudget, IF($J76="Profit Margin",SUM(L$16:L75)*ProfitMargin,IF($J76="VAT",SUM(L$16:L75)*VAT,IF(Budget_period="Monthly",SUMIFS(INDIRECT(L$8),DetailBudgetWPs_Aleph,IF($J76 = "No Work Package", "", $J76),DetailBudgetCategory_Aleph,$I76),IF(Budget_period="Quarterly",SUMIFS(INDIRECT(L$9),DetailBudgetWPs_Aleph,IF($J76 = "No Work Package", "", $J76),DetailBudgetCategory_Aleph,$I76),IF(Budget_period="Annually",SUMIFS(INDIRECT(L$10),DetailBudgetWPs_Aleph,IF($J76 = "No Work Package", "", $J76),DetailBudgetCategory_Aleph,$I76),""))))) / L$6 * L$7, 0), 0)</f>
        <v>0</v>
      </c>
      <c r="M76" s="166">
        <f t="array" ref="M76">IFERROR(IF(ROW()-16&lt;NoRowsBudget, IF($J76="Profit Margin",SUM(M$16:M75)*ProfitMargin,IF($J76="VAT",SUM(M$16:M75)*VAT,IF(Budget_period="Monthly",SUMIFS(INDIRECT(M$8),DetailBudgetWPs_Aleph,IF($J76 = "No Work Package", "", $J76),DetailBudgetCategory_Aleph,$I76),IF(Budget_period="Quarterly",SUMIFS(INDIRECT(M$9),DetailBudgetWPs_Aleph,IF($J76 = "No Work Package", "", $J76),DetailBudgetCategory_Aleph,$I76),IF(Budget_period="Annually",SUMIFS(INDIRECT(M$10),DetailBudgetWPs_Aleph,IF($J76 = "No Work Package", "", $J76),DetailBudgetCategory_Aleph,$I76),""))))) / M$6 * M$7, 0), 0)</f>
        <v>0</v>
      </c>
      <c r="N76" s="166">
        <f t="array" ref="N76">IFERROR(IF(ROW()-16&lt;NoRowsBudget, IF($J76="Profit Margin",SUM(N$16:N75)*ProfitMargin,IF($J76="VAT",SUM(N$16:N75)*VAT,IF(Budget_period="Monthly",SUMIFS(INDIRECT(N$8),DetailBudgetWPs_Aleph,IF($J76 = "No Work Package", "", $J76),DetailBudgetCategory_Aleph,$I76),IF(Budget_period="Quarterly",SUMIFS(INDIRECT(N$9),DetailBudgetWPs_Aleph,IF($J76 = "No Work Package", "", $J76),DetailBudgetCategory_Aleph,$I76),IF(Budget_period="Annually",SUMIFS(INDIRECT(N$10),DetailBudgetWPs_Aleph,IF($J76 = "No Work Package", "", $J76),DetailBudgetCategory_Aleph,$I76),""))))) / N$6 * N$7, 0), 0)</f>
        <v>0</v>
      </c>
      <c r="O76" s="166">
        <f t="array" ref="O76">IFERROR(IF(ROW()-16&lt;NoRowsBudget, IF($J76="Profit Margin",SUM(O$16:O75)*ProfitMargin,IF($J76="VAT",SUM(O$16:O75)*VAT,IF(Budget_period="Monthly",SUMIFS(INDIRECT(O$8),DetailBudgetWPs_Aleph,IF($J76 = "No Work Package", "", $J76),DetailBudgetCategory_Aleph,$I76),IF(Budget_period="Quarterly",SUMIFS(INDIRECT(O$9),DetailBudgetWPs_Aleph,IF($J76 = "No Work Package", "", $J76),DetailBudgetCategory_Aleph,$I76),IF(Budget_period="Annually",SUMIFS(INDIRECT(O$10),DetailBudgetWPs_Aleph,IF($J76 = "No Work Package", "", $J76),DetailBudgetCategory_Aleph,$I76),""))))) / O$6 * O$7, 0), 0)</f>
        <v>0</v>
      </c>
      <c r="P76" s="166">
        <f t="array" ref="P76">IFERROR(IF(ROW()-16&lt;NoRowsBudget, IF($J76="Profit Margin",SUM(P$16:P75)*ProfitMargin,IF($J76="VAT",SUM(P$16:P75)*VAT,IF(Budget_period="Monthly",SUMIFS(INDIRECT(P$8),DetailBudgetWPs_Aleph,IF($J76 = "No Work Package", "", $J76),DetailBudgetCategory_Aleph,$I76),IF(Budget_period="Quarterly",SUMIFS(INDIRECT(P$9),DetailBudgetWPs_Aleph,IF($J76 = "No Work Package", "", $J76),DetailBudgetCategory_Aleph,$I76),IF(Budget_period="Annually",SUMIFS(INDIRECT(P$10),DetailBudgetWPs_Aleph,IF($J76 = "No Work Package", "", $J76),DetailBudgetCategory_Aleph,$I76),""))))) / P$6 * P$7, 0), 0)</f>
        <v>0</v>
      </c>
      <c r="Q76" s="166">
        <f t="array" ref="Q76">IFERROR(IF(ROW()-16&lt;NoRowsBudget, IF($J76="Profit Margin",SUM(Q$16:Q75)*ProfitMargin,IF($J76="VAT",SUM(Q$16:Q75)*VAT,IF(Budget_period="Monthly",SUMIFS(INDIRECT(Q$8),DetailBudgetWPs_Aleph,IF($J76 = "No Work Package", "", $J76),DetailBudgetCategory_Aleph,$I76),IF(Budget_period="Quarterly",SUMIFS(INDIRECT(Q$9),DetailBudgetWPs_Aleph,IF($J76 = "No Work Package", "", $J76),DetailBudgetCategory_Aleph,$I76),IF(Budget_period="Annually",SUMIFS(INDIRECT(Q$10),DetailBudgetWPs_Aleph,IF($J76 = "No Work Package", "", $J76),DetailBudgetCategory_Aleph,$I76),""))))) / Q$6 * Q$7, 0), 0)</f>
        <v>0</v>
      </c>
      <c r="R76" s="166">
        <f t="array" ref="R76">IFERROR(IF(ROW()-16&lt;NoRowsBudget, IF($J76="Profit Margin",SUM(R$16:R75)*ProfitMargin,IF($J76="VAT",SUM(R$16:R75)*VAT,IF(Budget_period="Monthly",SUMIFS(INDIRECT(R$8),DetailBudgetWPs_Aleph,IF($J76 = "No Work Package", "", $J76),DetailBudgetCategory_Aleph,$I76),IF(Budget_period="Quarterly",SUMIFS(INDIRECT(R$9),DetailBudgetWPs_Aleph,IF($J76 = "No Work Package", "", $J76),DetailBudgetCategory_Aleph,$I76),IF(Budget_period="Annually",SUMIFS(INDIRECT(R$10),DetailBudgetWPs_Aleph,IF($J76 = "No Work Package", "", $J76),DetailBudgetCategory_Aleph,$I76),""))))) / R$6 * R$7, 0), 0)</f>
        <v>0</v>
      </c>
      <c r="S76" s="166">
        <f t="array" ref="S76">IFERROR(IF(ROW()-16&lt;NoRowsBudget, IF($J76="Profit Margin",SUM(S$16:S75)*ProfitMargin,IF($J76="VAT",SUM(S$16:S75)*VAT,IF(Budget_period="Monthly",SUMIFS(INDIRECT(S$8),DetailBudgetWPs_Aleph,IF($J76 = "No Work Package", "", $J76),DetailBudgetCategory_Aleph,$I76),IF(Budget_period="Quarterly",SUMIFS(INDIRECT(S$9),DetailBudgetWPs_Aleph,IF($J76 = "No Work Package", "", $J76),DetailBudgetCategory_Aleph,$I76),IF(Budget_period="Annually",SUMIFS(INDIRECT(S$10),DetailBudgetWPs_Aleph,IF($J76 = "No Work Package", "", $J76),DetailBudgetCategory_Aleph,$I76),""))))) / S$6 * S$7, 0), 0)</f>
        <v>0</v>
      </c>
      <c r="T76" s="166">
        <f t="array" ref="T76">IFERROR(IF(ROW()-16&lt;NoRowsBudget, IF($J76="Profit Margin",SUM(T$16:T75)*ProfitMargin,IF($J76="VAT",SUM(T$16:T75)*VAT,IF(Budget_period="Monthly",SUMIFS(INDIRECT(T$8),DetailBudgetWPs_Aleph,IF($J76 = "No Work Package", "", $J76),DetailBudgetCategory_Aleph,$I76),IF(Budget_period="Quarterly",SUMIFS(INDIRECT(T$9),DetailBudgetWPs_Aleph,IF($J76 = "No Work Package", "", $J76),DetailBudgetCategory_Aleph,$I76),IF(Budget_period="Annually",SUMIFS(INDIRECT(T$10),DetailBudgetWPs_Aleph,IF($J76 = "No Work Package", "", $J76),DetailBudgetCategory_Aleph,$I76),""))))) / T$6 * T$7, 0), 0)</f>
        <v>0</v>
      </c>
      <c r="U76" s="166">
        <f t="array" ref="U76">IFERROR(IF(ROW()-16&lt;NoRowsBudget, IF($J76="Profit Margin",SUM(U$16:U75)*ProfitMargin,IF($J76="VAT",SUM(U$16:U75)*VAT,IF(Budget_period="Monthly",SUMIFS(INDIRECT(U$8),DetailBudgetWPs_Aleph,IF($J76 = "No Work Package", "", $J76),DetailBudgetCategory_Aleph,$I76),IF(Budget_period="Quarterly",SUMIFS(INDIRECT(U$9),DetailBudgetWPs_Aleph,IF($J76 = "No Work Package", "", $J76),DetailBudgetCategory_Aleph,$I76),IF(Budget_period="Annually",SUMIFS(INDIRECT(U$10),DetailBudgetWPs_Aleph,IF($J76 = "No Work Package", "", $J76),DetailBudgetCategory_Aleph,$I76),""))))) / U$6 * U$7, 0), 0)</f>
        <v>0</v>
      </c>
      <c r="V76" s="166">
        <f t="array" ref="V76">IFERROR(IF(ROW()-16&lt;NoRowsBudget, IF($J76="Profit Margin",SUM(V$16:V75)*ProfitMargin,IF($J76="VAT",SUM(V$16:V75)*VAT,IF(Budget_period="Monthly",SUMIFS(INDIRECT(V$8),DetailBudgetWPs_Aleph,IF($J76 = "No Work Package", "", $J76),DetailBudgetCategory_Aleph,$I76),IF(Budget_period="Quarterly",SUMIFS(INDIRECT(V$9),DetailBudgetWPs_Aleph,IF($J76 = "No Work Package", "", $J76),DetailBudgetCategory_Aleph,$I76),IF(Budget_period="Annually",SUMIFS(INDIRECT(V$10),DetailBudgetWPs_Aleph,IF($J76 = "No Work Package", "", $J76),DetailBudgetCategory_Aleph,$I76),""))))) / V$6 * V$7, 0), 0)</f>
        <v>0</v>
      </c>
      <c r="W76" s="166">
        <f t="array" ref="W76">IFERROR(IF(ROW()-16&lt;NoRowsBudget, IF($J76="Profit Margin",SUM(W$16:W75)*ProfitMargin,IF($J76="VAT",SUM(W$16:W75)*VAT,IF(Budget_period="Monthly",SUMIFS(INDIRECT(W$8),DetailBudgetWPs_Aleph,IF($J76 = "No Work Package", "", $J76),DetailBudgetCategory_Aleph,$I76),IF(Budget_period="Quarterly",SUMIFS(INDIRECT(W$9),DetailBudgetWPs_Aleph,IF($J76 = "No Work Package", "", $J76),DetailBudgetCategory_Aleph,$I76),IF(Budget_period="Annually",SUMIFS(INDIRECT(W$10),DetailBudgetWPs_Aleph,IF($J76 = "No Work Package", "", $J76),DetailBudgetCategory_Aleph,$I76),""))))) / W$6 * W$7, 0), 0)</f>
        <v>0</v>
      </c>
      <c r="X76" s="166">
        <f t="array" ref="X76">IFERROR(IF(ROW()-16&lt;NoRowsBudget, IF($J76="Profit Margin",SUM(X$16:X75)*ProfitMargin,IF($J76="VAT",SUM(X$16:X75)*VAT,IF(Budget_period="Monthly",SUMIFS(INDIRECT(X$8),DetailBudgetWPs_Aleph,IF($J76 = "No Work Package", "", $J76),DetailBudgetCategory_Aleph,$I76),IF(Budget_period="Quarterly",SUMIFS(INDIRECT(X$9),DetailBudgetWPs_Aleph,IF($J76 = "No Work Package", "", $J76),DetailBudgetCategory_Aleph,$I76),IF(Budget_period="Annually",SUMIFS(INDIRECT(X$10),DetailBudgetWPs_Aleph,IF($J76 = "No Work Package", "", $J76),DetailBudgetCategory_Aleph,$I76),""))))) / X$6 * X$7, 0), 0)</f>
        <v>0</v>
      </c>
      <c r="Y76" s="166">
        <f t="array" ref="Y76">IFERROR(IF(ROW()-16&lt;NoRowsBudget, IF($J76="Profit Margin",SUM(Y$16:Y75)*ProfitMargin,IF($J76="VAT",SUM(Y$16:Y75)*VAT,IF(Budget_period="Monthly",SUMIFS(INDIRECT(Y$8),DetailBudgetWPs_Aleph,IF($J76 = "No Work Package", "", $J76),DetailBudgetCategory_Aleph,$I76),IF(Budget_period="Quarterly",SUMIFS(INDIRECT(Y$9),DetailBudgetWPs_Aleph,IF($J76 = "No Work Package", "", $J76),DetailBudgetCategory_Aleph,$I76),IF(Budget_period="Annually",SUMIFS(INDIRECT(Y$10),DetailBudgetWPs_Aleph,IF($J76 = "No Work Package", "", $J76),DetailBudgetCategory_Aleph,$I76),""))))) / Y$6 * Y$7, 0), 0)</f>
        <v>0</v>
      </c>
      <c r="Z76" s="166">
        <f t="array" ref="Z76">IFERROR(IF(ROW()-16&lt;NoRowsBudget, IF($J76="Profit Margin",SUM(Z$16:Z75)*ProfitMargin,IF($J76="VAT",SUM(Z$16:Z75)*VAT,IF(Budget_period="Monthly",SUMIFS(INDIRECT(Z$8),DetailBudgetWPs_Aleph,IF($J76 = "No Work Package", "", $J76),DetailBudgetCategory_Aleph,$I76),IF(Budget_period="Quarterly",SUMIFS(INDIRECT(Z$9),DetailBudgetWPs_Aleph,IF($J76 = "No Work Package", "", $J76),DetailBudgetCategory_Aleph,$I76),IF(Budget_period="Annually",SUMIFS(INDIRECT(Z$10),DetailBudgetWPs_Aleph,IF($J76 = "No Work Package", "", $J76),DetailBudgetCategory_Aleph,$I76),""))))) / Z$6 * Z$7, 0), 0)</f>
        <v>0</v>
      </c>
      <c r="AA76" s="166">
        <f t="array" ref="AA76">IFERROR(IF(ROW()-16&lt;NoRowsBudget, IF($J76="Profit Margin",SUM(AA$16:AA75)*ProfitMargin,IF($J76="VAT",SUM(AA$16:AA75)*VAT,IF(Budget_period="Monthly",SUMIFS(INDIRECT(AA$8),DetailBudgetWPs_Aleph,IF($J76 = "No Work Package", "", $J76),DetailBudgetCategory_Aleph,$I76),IF(Budget_period="Quarterly",SUMIFS(INDIRECT(AA$9),DetailBudgetWPs_Aleph,IF($J76 = "No Work Package", "", $J76),DetailBudgetCategory_Aleph,$I76),IF(Budget_period="Annually",SUMIFS(INDIRECT(AA$10),DetailBudgetWPs_Aleph,IF($J76 = "No Work Package", "", $J76),DetailBudgetCategory_Aleph,$I76),""))))) / AA$6 * AA$7, 0), 0)</f>
        <v>0</v>
      </c>
      <c r="AB76" s="166">
        <f t="array" ref="AB76">IFERROR(IF(ROW()-16&lt;NoRowsBudget, IF($J76="Profit Margin",SUM(AB$16:AB75)*ProfitMargin,IF($J76="VAT",SUM(AB$16:AB75)*VAT,IF(Budget_period="Monthly",SUMIFS(INDIRECT(AB$8),DetailBudgetWPs_Aleph,IF($J76 = "No Work Package", "", $J76),DetailBudgetCategory_Aleph,$I76),IF(Budget_period="Quarterly",SUMIFS(INDIRECT(AB$9),DetailBudgetWPs_Aleph,IF($J76 = "No Work Package", "", $J76),DetailBudgetCategory_Aleph,$I76),IF(Budget_period="Annually",SUMIFS(INDIRECT(AB$10),DetailBudgetWPs_Aleph,IF($J76 = "No Work Package", "", $J76),DetailBudgetCategory_Aleph,$I76),""))))) / AB$6 * AB$7, 0), 0)</f>
        <v>0</v>
      </c>
      <c r="AC76" s="166">
        <f t="array" ref="AC76">IFERROR(IF(ROW()-16&lt;NoRowsBudget, IF($J76="Profit Margin",SUM(AC$16:AC75)*ProfitMargin,IF($J76="VAT",SUM(AC$16:AC75)*VAT,IF(Budget_period="Monthly",SUMIFS(INDIRECT(AC$8),DetailBudgetWPs_Aleph,IF($J76 = "No Work Package", "", $J76),DetailBudgetCategory_Aleph,$I76),IF(Budget_period="Quarterly",SUMIFS(INDIRECT(AC$9),DetailBudgetWPs_Aleph,IF($J76 = "No Work Package", "", $J76),DetailBudgetCategory_Aleph,$I76),IF(Budget_period="Annually",SUMIFS(INDIRECT(AC$10),DetailBudgetWPs_Aleph,IF($J76 = "No Work Package", "", $J76),DetailBudgetCategory_Aleph,$I76),""))))) / AC$6 * AC$7, 0), 0)</f>
        <v>0</v>
      </c>
      <c r="AD76" s="166">
        <f t="array" ref="AD76">IFERROR(IF(ROW()-16&lt;NoRowsBudget, IF($J76="Profit Margin",SUM(AD$16:AD75)*ProfitMargin,IF($J76="VAT",SUM(AD$16:AD75)*VAT,IF(Budget_period="Monthly",SUMIFS(INDIRECT(AD$8),DetailBudgetWPs_Aleph,IF($J76 = "No Work Package", "", $J76),DetailBudgetCategory_Aleph,$I76),IF(Budget_period="Quarterly",SUMIFS(INDIRECT(AD$9),DetailBudgetWPs_Aleph,IF($J76 = "No Work Package", "", $J76),DetailBudgetCategory_Aleph,$I76),IF(Budget_period="Annually",SUMIFS(INDIRECT(AD$10),DetailBudgetWPs_Aleph,IF($J76 = "No Work Package", "", $J76),DetailBudgetCategory_Aleph,$I76),""))))) / AD$6 * AD$7, 0), 0)</f>
        <v>0</v>
      </c>
      <c r="AE76" s="166">
        <f t="array" ref="AE76">IFERROR(IF(ROW()-16&lt;NoRowsBudget, IF($J76="Profit Margin",SUM(AE$16:AE75)*ProfitMargin,IF($J76="VAT",SUM(AE$16:AE75)*VAT,IF(Budget_period="Monthly",SUMIFS(INDIRECT(AE$8),DetailBudgetWPs_Aleph,IF($J76 = "No Work Package", "", $J76),DetailBudgetCategory_Aleph,$I76),IF(Budget_period="Quarterly",SUMIFS(INDIRECT(AE$9),DetailBudgetWPs_Aleph,IF($J76 = "No Work Package", "", $J76),DetailBudgetCategory_Aleph,$I76),IF(Budget_period="Annually",SUMIFS(INDIRECT(AE$10),DetailBudgetWPs_Aleph,IF($J76 = "No Work Package", "", $J76),DetailBudgetCategory_Aleph,$I76),""))))) / AE$6 * AE$7, 0), 0)</f>
        <v>0</v>
      </c>
      <c r="AF76" s="166">
        <f t="array" ref="AF76">IFERROR(IF(ROW()-16&lt;NoRowsBudget, IF($J76="Profit Margin",SUM(AF$16:AF75)*ProfitMargin,IF($J76="VAT",SUM(AF$16:AF75)*VAT,IF(Budget_period="Monthly",SUMIFS(INDIRECT(AF$8),DetailBudgetWPs_Aleph,IF($J76 = "No Work Package", "", $J76),DetailBudgetCategory_Aleph,$I76),IF(Budget_period="Quarterly",SUMIFS(INDIRECT(AF$9),DetailBudgetWPs_Aleph,IF($J76 = "No Work Package", "", $J76),DetailBudgetCategory_Aleph,$I76),IF(Budget_period="Annually",SUMIFS(INDIRECT(AF$10),DetailBudgetWPs_Aleph,IF($J76 = "No Work Package", "", $J76),DetailBudgetCategory_Aleph,$I76),""))))) / AF$6 * AF$7, 0), 0)</f>
        <v>0</v>
      </c>
      <c r="AG76" s="166">
        <f t="array" ref="AG76">IFERROR(IF(ROW()-16&lt;NoRowsBudget, IF($J76="Profit Margin",SUM(AG$16:AG75)*ProfitMargin,IF($J76="VAT",SUM(AG$16:AG75)*VAT,IF(Budget_period="Monthly",SUMIFS(INDIRECT(AG$8),DetailBudgetWPs_Aleph,IF($J76 = "No Work Package", "", $J76),DetailBudgetCategory_Aleph,$I76),IF(Budget_period="Quarterly",SUMIFS(INDIRECT(AG$9),DetailBudgetWPs_Aleph,IF($J76 = "No Work Package", "", $J76),DetailBudgetCategory_Aleph,$I76),IF(Budget_period="Annually",SUMIFS(INDIRECT(AG$10),DetailBudgetWPs_Aleph,IF($J76 = "No Work Package", "", $J76),DetailBudgetCategory_Aleph,$I76),""))))) / AG$6 * AG$7, 0), 0)</f>
        <v>0</v>
      </c>
      <c r="AH76" s="166">
        <f t="array" ref="AH76">IFERROR(IF(ROW()-16&lt;NoRowsBudget, IF($J76="Profit Margin",SUM(AH$16:AH75)*ProfitMargin,IF($J76="VAT",SUM(AH$16:AH75)*VAT,IF(Budget_period="Monthly",SUMIFS(INDIRECT(AH$8),DetailBudgetWPs_Aleph,IF($J76 = "No Work Package", "", $J76),DetailBudgetCategory_Aleph,$I76),IF(Budget_period="Quarterly",SUMIFS(INDIRECT(AH$9),DetailBudgetWPs_Aleph,IF($J76 = "No Work Package", "", $J76),DetailBudgetCategory_Aleph,$I76),IF(Budget_period="Annually",SUMIFS(INDIRECT(AH$10),DetailBudgetWPs_Aleph,IF($J76 = "No Work Package", "", $J76),DetailBudgetCategory_Aleph,$I76),""))))) / AH$6 * AH$7, 0), 0)</f>
        <v>0</v>
      </c>
      <c r="AI76" s="166">
        <f t="array" ref="AI76">IFERROR(IF(ROW()-16&lt;NoRowsBudget, IF($J76="Profit Margin",SUM(AI$16:AI75)*ProfitMargin,IF($J76="VAT",SUM(AI$16:AI75)*VAT,IF(Budget_period="Monthly",SUMIFS(INDIRECT(AI$8),DetailBudgetWPs_Aleph,IF($J76 = "No Work Package", "", $J76),DetailBudgetCategory_Aleph,$I76),IF(Budget_period="Quarterly",SUMIFS(INDIRECT(AI$9),DetailBudgetWPs_Aleph,IF($J76 = "No Work Package", "", $J76),DetailBudgetCategory_Aleph,$I76),IF(Budget_period="Annually",SUMIFS(INDIRECT(AI$10),DetailBudgetWPs_Aleph,IF($J76 = "No Work Package", "", $J76),DetailBudgetCategory_Aleph,$I76),""))))) / AI$6 * AI$7, 0), 0)</f>
        <v>0</v>
      </c>
      <c r="AJ76" s="166">
        <f t="array" ref="AJ76">IFERROR(IF(ROW()-16&lt;NoRowsBudget, IF($J76="Profit Margin",SUM(AJ$16:AJ75)*ProfitMargin,IF($J76="VAT",SUM(AJ$16:AJ75)*VAT,IF(Budget_period="Monthly",SUMIFS(INDIRECT(AJ$8),DetailBudgetWPs_Aleph,IF($J76 = "No Work Package", "", $J76),DetailBudgetCategory_Aleph,$I76),IF(Budget_period="Quarterly",SUMIFS(INDIRECT(AJ$9),DetailBudgetWPs_Aleph,IF($J76 = "No Work Package", "", $J76),DetailBudgetCategory_Aleph,$I76),IF(Budget_period="Annually",SUMIFS(INDIRECT(AJ$10),DetailBudgetWPs_Aleph,IF($J76 = "No Work Package", "", $J76),DetailBudgetCategory_Aleph,$I76),""))))) / AJ$6 * AJ$7, 0), 0)</f>
        <v>0</v>
      </c>
      <c r="AK76" s="166">
        <f t="array" ref="AK76">IFERROR(IF(ROW()-16&lt;NoRowsBudget, IF($J76="Profit Margin",SUM(AK$16:AK75)*ProfitMargin,IF($J76="VAT",SUM(AK$16:AK75)*VAT,IF(Budget_period="Monthly",SUMIFS(INDIRECT(AK$8),DetailBudgetWPs_Aleph,IF($J76 = "No Work Package", "", $J76),DetailBudgetCategory_Aleph,$I76),IF(Budget_period="Quarterly",SUMIFS(INDIRECT(AK$9),DetailBudgetWPs_Aleph,IF($J76 = "No Work Package", "", $J76),DetailBudgetCategory_Aleph,$I76),IF(Budget_period="Annually",SUMIFS(INDIRECT(AK$10),DetailBudgetWPs_Aleph,IF($J76 = "No Work Package", "", $J76),DetailBudgetCategory_Aleph,$I76),""))))) / AK$6 * AK$7, 0), 0)</f>
        <v>0</v>
      </c>
      <c r="AL76" s="166">
        <f t="array" ref="AL76">IFERROR(IF(ROW()-16&lt;NoRowsBudget, IF($J76="Profit Margin",SUM(AL$16:AL75)*ProfitMargin,IF($J76="VAT",SUM(AL$16:AL75)*VAT,IF(Budget_period="Monthly",SUMIFS(INDIRECT(AL$8),DetailBudgetWPs_Aleph,IF($J76 = "No Work Package", "", $J76),DetailBudgetCategory_Aleph,$I76),IF(Budget_period="Quarterly",SUMIFS(INDIRECT(AL$9),DetailBudgetWPs_Aleph,IF($J76 = "No Work Package", "", $J76),DetailBudgetCategory_Aleph,$I76),IF(Budget_period="Annually",SUMIFS(INDIRECT(AL$10),DetailBudgetWPs_Aleph,IF($J76 = "No Work Package", "", $J76),DetailBudgetCategory_Aleph,$I76),""))))) / AL$6 * AL$7, 0), 0)</f>
        <v>0</v>
      </c>
      <c r="AM76" s="166">
        <f t="array" ref="AM76">IFERROR(IF(ROW()-16&lt;NoRowsBudget, IF($J76="Profit Margin",SUM(AM$16:AM75)*ProfitMargin,IF($J76="VAT",SUM(AM$16:AM75)*VAT,IF(Budget_period="Monthly",SUMIFS(INDIRECT(AM$8),DetailBudgetWPs_Aleph,IF($J76 = "No Work Package", "", $J76),DetailBudgetCategory_Aleph,$I76),IF(Budget_period="Quarterly",SUMIFS(INDIRECT(AM$9),DetailBudgetWPs_Aleph,IF($J76 = "No Work Package", "", $J76),DetailBudgetCategory_Aleph,$I76),IF(Budget_period="Annually",SUMIFS(INDIRECT(AM$10),DetailBudgetWPs_Aleph,IF($J76 = "No Work Package", "", $J76),DetailBudgetCategory_Aleph,$I76),""))))) / AM$6 * AM$7, 0), 0)</f>
        <v>0</v>
      </c>
      <c r="AN76" s="166">
        <f t="array" ref="AN76">IFERROR(IF(ROW()-16&lt;NoRowsBudget, IF($J76="Profit Margin",SUM(AN$16:AN75)*ProfitMargin,IF($J76="VAT",SUM(AN$16:AN75)*VAT,IF(Budget_period="Monthly",SUMIFS(INDIRECT(AN$8),DetailBudgetWPs_Aleph,IF($J76 = "No Work Package", "", $J76),DetailBudgetCategory_Aleph,$I76),IF(Budget_period="Quarterly",SUMIFS(INDIRECT(AN$9),DetailBudgetWPs_Aleph,IF($J76 = "No Work Package", "", $J76),DetailBudgetCategory_Aleph,$I76),IF(Budget_period="Annually",SUMIFS(INDIRECT(AN$10),DetailBudgetWPs_Aleph,IF($J76 = "No Work Package", "", $J76),DetailBudgetCategory_Aleph,$I76),""))))) / AN$6 * AN$7, 0), 0)</f>
        <v>0</v>
      </c>
      <c r="AO76" s="166">
        <f t="array" ref="AO76">IFERROR(IF(ROW()-16&lt;NoRowsBudget, IF($J76="Profit Margin",SUM(AO$16:AO75)*ProfitMargin,IF($J76="VAT",SUM(AO$16:AO75)*VAT,IF(Budget_period="Monthly",SUMIFS(INDIRECT(AO$8),DetailBudgetWPs_Aleph,IF($J76 = "No Work Package", "", $J76),DetailBudgetCategory_Aleph,$I76),IF(Budget_period="Quarterly",SUMIFS(INDIRECT(AO$9),DetailBudgetWPs_Aleph,IF($J76 = "No Work Package", "", $J76),DetailBudgetCategory_Aleph,$I76),IF(Budget_period="Annually",SUMIFS(INDIRECT(AO$10),DetailBudgetWPs_Aleph,IF($J76 = "No Work Package", "", $J76),DetailBudgetCategory_Aleph,$I76),""))))) / AO$6 * AO$7, 0), 0)</f>
        <v>0</v>
      </c>
      <c r="AP76" s="166">
        <f t="array" ref="AP76">IFERROR(IF(ROW()-16&lt;NoRowsBudget, IF($J76="Profit Margin",SUM(AP$16:AP75)*ProfitMargin,IF($J76="VAT",SUM(AP$16:AP75)*VAT,IF(Budget_period="Monthly",SUMIFS(INDIRECT(AP$8),DetailBudgetWPs_Aleph,IF($J76 = "No Work Package", "", $J76),DetailBudgetCategory_Aleph,$I76),IF(Budget_period="Quarterly",SUMIFS(INDIRECT(AP$9),DetailBudgetWPs_Aleph,IF($J76 = "No Work Package", "", $J76),DetailBudgetCategory_Aleph,$I76),IF(Budget_period="Annually",SUMIFS(INDIRECT(AP$10),DetailBudgetWPs_Aleph,IF($J76 = "No Work Package", "", $J76),DetailBudgetCategory_Aleph,$I76),""))))) / AP$6 * AP$7, 0), 0)</f>
        <v>0</v>
      </c>
      <c r="AQ76" s="166">
        <f t="array" ref="AQ76">IFERROR(IF(ROW()-16&lt;NoRowsBudget, IF($J76="Profit Margin",SUM(AQ$16:AQ75)*ProfitMargin,IF($J76="VAT",SUM(AQ$16:AQ75)*VAT,IF(Budget_period="Monthly",SUMIFS(INDIRECT(AQ$8),DetailBudgetWPs_Aleph,IF($J76 = "No Work Package", "", $J76),DetailBudgetCategory_Aleph,$I76),IF(Budget_period="Quarterly",SUMIFS(INDIRECT(AQ$9),DetailBudgetWPs_Aleph,IF($J76 = "No Work Package", "", $J76),DetailBudgetCategory_Aleph,$I76),IF(Budget_period="Annually",SUMIFS(INDIRECT(AQ$10),DetailBudgetWPs_Aleph,IF($J76 = "No Work Package", "", $J76),DetailBudgetCategory_Aleph,$I76),""))))) / AQ$6 * AQ$7, 0), 0)</f>
        <v>0</v>
      </c>
      <c r="AR76" s="166">
        <f t="array" ref="AR76">IFERROR(IF(ROW()-16&lt;NoRowsBudget, IF($J76="Profit Margin",SUM(AR$16:AR75)*ProfitMargin,IF($J76="VAT",SUM(AR$16:AR75)*VAT,IF(Budget_period="Monthly",SUMIFS(INDIRECT(AR$8),DetailBudgetWPs_Aleph,IF($J76 = "No Work Package", "", $J76),DetailBudgetCategory_Aleph,$I76),IF(Budget_period="Quarterly",SUMIFS(INDIRECT(AR$9),DetailBudgetWPs_Aleph,IF($J76 = "No Work Package", "", $J76),DetailBudgetCategory_Aleph,$I76),IF(Budget_period="Annually",SUMIFS(INDIRECT(AR$10),DetailBudgetWPs_Aleph,IF($J76 = "No Work Package", "", $J76),DetailBudgetCategory_Aleph,$I76),""))))) / AR$6 * AR$7, 0), 0)</f>
        <v>0</v>
      </c>
      <c r="AS76" s="166">
        <f t="array" ref="AS76">IFERROR(IF(ROW()-16&lt;NoRowsBudget, IF($J76="Profit Margin",SUM(AS$16:AS75)*ProfitMargin,IF($J76="VAT",SUM(AS$16:AS75)*VAT,IF(Budget_period="Monthly",SUMIFS(INDIRECT(AS$8),DetailBudgetWPs_Aleph,IF($J76 = "No Work Package", "", $J76),DetailBudgetCategory_Aleph,$I76),IF(Budget_period="Quarterly",SUMIFS(INDIRECT(AS$9),DetailBudgetWPs_Aleph,IF($J76 = "No Work Package", "", $J76),DetailBudgetCategory_Aleph,$I76),IF(Budget_period="Annually",SUMIFS(INDIRECT(AS$10),DetailBudgetWPs_Aleph,IF($J76 = "No Work Package", "", $J76),DetailBudgetCategory_Aleph,$I76),""))))) / AS$6 * AS$7, 0), 0)</f>
        <v>0</v>
      </c>
      <c r="AT76" s="166">
        <f t="array" ref="AT76">IFERROR(IF(ROW()-16&lt;NoRowsBudget, IF($J76="Profit Margin",SUM(AT$16:AT75)*ProfitMargin,IF($J76="VAT",SUM(AT$16:AT75)*VAT,IF(Budget_period="Monthly",SUMIFS(INDIRECT(AT$8),DetailBudgetWPs_Aleph,IF($J76 = "No Work Package", "", $J76),DetailBudgetCategory_Aleph,$I76),IF(Budget_period="Quarterly",SUMIFS(INDIRECT(AT$9),DetailBudgetWPs_Aleph,IF($J76 = "No Work Package", "", $J76),DetailBudgetCategory_Aleph,$I76),IF(Budget_period="Annually",SUMIFS(INDIRECT(AT$10),DetailBudgetWPs_Aleph,IF($J76 = "No Work Package", "", $J76),DetailBudgetCategory_Aleph,$I76),""))))) / AT$6 * AT$7, 0), 0)</f>
        <v>0</v>
      </c>
      <c r="AU76" s="166">
        <f t="array" ref="AU76">IFERROR(IF(ROW()-16&lt;NoRowsBudget, IF($J76="Profit Margin",SUM(AU$16:AU75)*ProfitMargin,IF($J76="VAT",SUM(AU$16:AU75)*VAT,IF(Budget_period="Monthly",SUMIFS(INDIRECT(AU$8),DetailBudgetWPs_Aleph,IF($J76 = "No Work Package", "", $J76),DetailBudgetCategory_Aleph,$I76),IF(Budget_period="Quarterly",SUMIFS(INDIRECT(AU$9),DetailBudgetWPs_Aleph,IF($J76 = "No Work Package", "", $J76),DetailBudgetCategory_Aleph,$I76),IF(Budget_period="Annually",SUMIFS(INDIRECT(AU$10),DetailBudgetWPs_Aleph,IF($J76 = "No Work Package", "", $J76),DetailBudgetCategory_Aleph,$I76),""))))) / AU$6 * AU$7, 0), 0)</f>
        <v>0</v>
      </c>
      <c r="AV76" s="166">
        <f t="array" ref="AV76">IFERROR(IF(ROW()-16&lt;NoRowsBudget, IF($J76="Profit Margin",SUM(AV$16:AV75)*ProfitMargin,IF($J76="VAT",SUM(AV$16:AV75)*VAT,IF(Budget_period="Monthly",SUMIFS(INDIRECT(AV$8),DetailBudgetWPs_Aleph,IF($J76 = "No Work Package", "", $J76),DetailBudgetCategory_Aleph,$I76),IF(Budget_period="Quarterly",SUMIFS(INDIRECT(AV$9),DetailBudgetWPs_Aleph,IF($J76 = "No Work Package", "", $J76),DetailBudgetCategory_Aleph,$I76),IF(Budget_period="Annually",SUMIFS(INDIRECT(AV$10),DetailBudgetWPs_Aleph,IF($J76 = "No Work Package", "", $J76),DetailBudgetCategory_Aleph,$I76),""))))) / AV$6 * AV$7, 0), 0)</f>
        <v>0</v>
      </c>
      <c r="AW76" s="166">
        <f t="array" ref="AW76">IFERROR(IF(ROW()-16&lt;NoRowsBudget, IF($J76="Profit Margin",SUM(AW$16:AW75)*ProfitMargin,IF($J76="VAT",SUM(AW$16:AW75)*VAT,IF(Budget_period="Monthly",SUMIFS(INDIRECT(AW$8),DetailBudgetWPs_Aleph,IF($J76 = "No Work Package", "", $J76),DetailBudgetCategory_Aleph,$I76),IF(Budget_period="Quarterly",SUMIFS(INDIRECT(AW$9),DetailBudgetWPs_Aleph,IF($J76 = "No Work Package", "", $J76),DetailBudgetCategory_Aleph,$I76),IF(Budget_period="Annually",SUMIFS(INDIRECT(AW$10),DetailBudgetWPs_Aleph,IF($J76 = "No Work Package", "", $J76),DetailBudgetCategory_Aleph,$I76),""))))) / AW$6 * AW$7, 0), 0)</f>
        <v>0</v>
      </c>
      <c r="AX76" s="166">
        <f t="array" ref="AX76">IFERROR(IF(ROW()-16&lt;NoRowsBudget, IF($J76="Profit Margin",SUM(AX$16:AX75)*ProfitMargin,IF($J76="VAT",SUM(AX$16:AX75)*VAT,IF(Budget_period="Monthly",SUMIFS(INDIRECT(AX$8),DetailBudgetWPs_Aleph,IF($J76 = "No Work Package", "", $J76),DetailBudgetCategory_Aleph,$I76),IF(Budget_period="Quarterly",SUMIFS(INDIRECT(AX$9),DetailBudgetWPs_Aleph,IF($J76 = "No Work Package", "", $J76),DetailBudgetCategory_Aleph,$I76),IF(Budget_period="Annually",SUMIFS(INDIRECT(AX$10),DetailBudgetWPs_Aleph,IF($J76 = "No Work Package", "", $J76),DetailBudgetCategory_Aleph,$I76),""))))) / AX$6 * AX$7, 0), 0)</f>
        <v>0</v>
      </c>
      <c r="AY76" s="166">
        <f t="array" ref="AY76">IFERROR(IF(ROW()-16&lt;NoRowsBudget, IF($J76="Profit Margin",SUM(AY$16:AY75)*ProfitMargin,IF($J76="VAT",SUM(AY$16:AY75)*VAT,IF(Budget_period="Monthly",SUMIFS(INDIRECT(AY$8),DetailBudgetWPs_Aleph,IF($J76 = "No Work Package", "", $J76),DetailBudgetCategory_Aleph,$I76),IF(Budget_period="Quarterly",SUMIFS(INDIRECT(AY$9),DetailBudgetWPs_Aleph,IF($J76 = "No Work Package", "", $J76),DetailBudgetCategory_Aleph,$I76),IF(Budget_period="Annually",SUMIFS(INDIRECT(AY$10),DetailBudgetWPs_Aleph,IF($J76 = "No Work Package", "", $J76),DetailBudgetCategory_Aleph,$I76),""))))) / AY$6 * AY$7, 0), 0)</f>
        <v>0</v>
      </c>
      <c r="AZ76" s="166">
        <f t="array" ref="AZ76">IFERROR(IF(ROW()-16&lt;NoRowsBudget, IF($J76="Profit Margin",SUM(AZ$16:AZ75)*ProfitMargin,IF($J76="VAT",SUM(AZ$16:AZ75)*VAT,IF(Budget_period="Monthly",SUMIFS(INDIRECT(AZ$8),DetailBudgetWPs_Aleph,IF($J76 = "No Work Package", "", $J76),DetailBudgetCategory_Aleph,$I76),IF(Budget_period="Quarterly",SUMIFS(INDIRECT(AZ$9),DetailBudgetWPs_Aleph,IF($J76 = "No Work Package", "", $J76),DetailBudgetCategory_Aleph,$I76),IF(Budget_period="Annually",SUMIFS(INDIRECT(AZ$10),DetailBudgetWPs_Aleph,IF($J76 = "No Work Package", "", $J76),DetailBudgetCategory_Aleph,$I76),""))))) / AZ$6 * AZ$7, 0), 0)</f>
        <v>0</v>
      </c>
      <c r="BA76" s="166">
        <f t="array" ref="BA76">IFERROR(IF(ROW()-16&lt;NoRowsBudget, IF($J76="Profit Margin",SUM(BA$16:BA75)*ProfitMargin,IF($J76="VAT",SUM(BA$16:BA75)*VAT,IF(Budget_period="Monthly",SUMIFS(INDIRECT(BA$8),DetailBudgetWPs_Aleph,IF($J76 = "No Work Package", "", $J76),DetailBudgetCategory_Aleph,$I76),IF(Budget_period="Quarterly",SUMIFS(INDIRECT(BA$9),DetailBudgetWPs_Aleph,IF($J76 = "No Work Package", "", $J76),DetailBudgetCategory_Aleph,$I76),IF(Budget_period="Annually",SUMIFS(INDIRECT(BA$10),DetailBudgetWPs_Aleph,IF($J76 = "No Work Package", "", $J76),DetailBudgetCategory_Aleph,$I76),""))))) / BA$6 * BA$7, 0), 0)</f>
        <v>0</v>
      </c>
      <c r="BB76" s="166">
        <f t="array" ref="BB76">IFERROR(IF(ROW()-16&lt;NoRowsBudget, IF($J76="Profit Margin",SUM(BB$16:BB75)*ProfitMargin,IF($J76="VAT",SUM(BB$16:BB75)*VAT,IF(Budget_period="Monthly",SUMIFS(INDIRECT(BB$8),DetailBudgetWPs_Aleph,IF($J76 = "No Work Package", "", $J76),DetailBudgetCategory_Aleph,$I76),IF(Budget_period="Quarterly",SUMIFS(INDIRECT(BB$9),DetailBudgetWPs_Aleph,IF($J76 = "No Work Package", "", $J76),DetailBudgetCategory_Aleph,$I76),IF(Budget_period="Annually",SUMIFS(INDIRECT(BB$10),DetailBudgetWPs_Aleph,IF($J76 = "No Work Package", "", $J76),DetailBudgetCategory_Aleph,$I76),""))))) / BB$6 * BB$7, 0), 0)</f>
        <v>0</v>
      </c>
      <c r="BC76" s="166">
        <f t="array" ref="BC76">IFERROR(IF(ROW()-16&lt;NoRowsBudget, IF($J76="Profit Margin",SUM(BC$16:BC75)*ProfitMargin,IF($J76="VAT",SUM(BC$16:BC75)*VAT,IF(Budget_period="Monthly",SUMIFS(INDIRECT(BC$8),DetailBudgetWPs_Aleph,IF($J76 = "No Work Package", "", $J76),DetailBudgetCategory_Aleph,$I76),IF(Budget_period="Quarterly",SUMIFS(INDIRECT(BC$9),DetailBudgetWPs_Aleph,IF($J76 = "No Work Package", "", $J76),DetailBudgetCategory_Aleph,$I76),IF(Budget_period="Annually",SUMIFS(INDIRECT(BC$10),DetailBudgetWPs_Aleph,IF($J76 = "No Work Package", "", $J76),DetailBudgetCategory_Aleph,$I76),""))))) / BC$6 * BC$7, 0), 0)</f>
        <v>0</v>
      </c>
      <c r="BD76" s="166">
        <f t="array" ref="BD76">IFERROR(IF(ROW()-16&lt;NoRowsBudget, IF($J76="Profit Margin",SUM(BD$16:BD75)*ProfitMargin,IF($J76="VAT",SUM(BD$16:BD75)*VAT,IF(Budget_period="Monthly",SUMIFS(INDIRECT(BD$8),DetailBudgetWPs_Aleph,IF($J76 = "No Work Package", "", $J76),DetailBudgetCategory_Aleph,$I76),IF(Budget_period="Quarterly",SUMIFS(INDIRECT(BD$9),DetailBudgetWPs_Aleph,IF($J76 = "No Work Package", "", $J76),DetailBudgetCategory_Aleph,$I76),IF(Budget_period="Annually",SUMIFS(INDIRECT(BD$10),DetailBudgetWPs_Aleph,IF($J76 = "No Work Package", "", $J76),DetailBudgetCategory_Aleph,$I76),""))))) / BD$6 * BD$7, 0), 0)</f>
        <v>0</v>
      </c>
      <c r="BE76" s="166">
        <f t="array" ref="BE76">IFERROR(IF(ROW()-16&lt;NoRowsBudget, IF($J76="Profit Margin",SUM(BE$16:BE75)*ProfitMargin,IF($J76="VAT",SUM(BE$16:BE75)*VAT,IF(Budget_period="Monthly",SUMIFS(INDIRECT(BE$8),DetailBudgetWPs_Aleph,IF($J76 = "No Work Package", "", $J76),DetailBudgetCategory_Aleph,$I76),IF(Budget_period="Quarterly",SUMIFS(INDIRECT(BE$9),DetailBudgetWPs_Aleph,IF($J76 = "No Work Package", "", $J76),DetailBudgetCategory_Aleph,$I76),IF(Budget_period="Annually",SUMIFS(INDIRECT(BE$10),DetailBudgetWPs_Aleph,IF($J76 = "No Work Package", "", $J76),DetailBudgetCategory_Aleph,$I76),""))))) / BE$6 * BE$7, 0), 0)</f>
        <v>0</v>
      </c>
      <c r="BF76" s="166">
        <f t="array" ref="BF76">IFERROR(IF(ROW()-16&lt;NoRowsBudget, IF($J76="Profit Margin",SUM(BF$16:BF75)*ProfitMargin,IF($J76="VAT",SUM(BF$16:BF75)*VAT,IF(Budget_period="Monthly",SUMIFS(INDIRECT(BF$8),DetailBudgetWPs_Aleph,IF($J76 = "No Work Package", "", $J76),DetailBudgetCategory_Aleph,$I76),IF(Budget_period="Quarterly",SUMIFS(INDIRECT(BF$9),DetailBudgetWPs_Aleph,IF($J76 = "No Work Package", "", $J76),DetailBudgetCategory_Aleph,$I76),IF(Budget_period="Annually",SUMIFS(INDIRECT(BF$10),DetailBudgetWPs_Aleph,IF($J76 = "No Work Package", "", $J76),DetailBudgetCategory_Aleph,$I76),""))))) / BF$6 * BF$7, 0), 0)</f>
        <v>0</v>
      </c>
      <c r="BG76" s="166">
        <f t="array" ref="BG76">IFERROR(IF(ROW()-16&lt;NoRowsBudget, IF($J76="Profit Margin",SUM(BG$16:BG75)*ProfitMargin,IF($J76="VAT",SUM(BG$16:BG75)*VAT,IF(Budget_period="Monthly",SUMIFS(INDIRECT(BG$8),DetailBudgetWPs_Aleph,IF($J76 = "No Work Package", "", $J76),DetailBudgetCategory_Aleph,$I76),IF(Budget_period="Quarterly",SUMIFS(INDIRECT(BG$9),DetailBudgetWPs_Aleph,IF($J76 = "No Work Package", "", $J76),DetailBudgetCategory_Aleph,$I76),IF(Budget_period="Annually",SUMIFS(INDIRECT(BG$10),DetailBudgetWPs_Aleph,IF($J76 = "No Work Package", "", $J76),DetailBudgetCategory_Aleph,$I76),""))))) / BG$6 * BG$7, 0), 0)</f>
        <v>0</v>
      </c>
      <c r="BH76" s="166">
        <f t="array" ref="BH76">IFERROR(IF(ROW()-16&lt;NoRowsBudget, IF($J76="Profit Margin",SUM(BH$16:BH75)*ProfitMargin,IF($J76="VAT",SUM(BH$16:BH75)*VAT,IF(Budget_period="Monthly",SUMIFS(INDIRECT(BH$8),DetailBudgetWPs_Aleph,IF($J76 = "No Work Package", "", $J76),DetailBudgetCategory_Aleph,$I76),IF(Budget_period="Quarterly",SUMIFS(INDIRECT(BH$9),DetailBudgetWPs_Aleph,IF($J76 = "No Work Package", "", $J76),DetailBudgetCategory_Aleph,$I76),IF(Budget_period="Annually",SUMIFS(INDIRECT(BH$10),DetailBudgetWPs_Aleph,IF($J76 = "No Work Package", "", $J76),DetailBudgetCategory_Aleph,$I76),""))))) / BH$6 * BH$7, 0), 0)</f>
        <v>0</v>
      </c>
      <c r="BI76" s="166">
        <f t="array" ref="BI76">IFERROR(IF(ROW()-16&lt;NoRowsBudget, IF($J76="Profit Margin",SUM(BI$16:BI75)*ProfitMargin,IF($J76="VAT",SUM(BI$16:BI75)*VAT,IF(Budget_period="Monthly",SUMIFS(INDIRECT(BI$8),DetailBudgetWPs_Aleph,IF($J76 = "No Work Package", "", $J76),DetailBudgetCategory_Aleph,$I76),IF(Budget_period="Quarterly",SUMIFS(INDIRECT(BI$9),DetailBudgetWPs_Aleph,IF($J76 = "No Work Package", "", $J76),DetailBudgetCategory_Aleph,$I76),IF(Budget_period="Annually",SUMIFS(INDIRECT(BI$10),DetailBudgetWPs_Aleph,IF($J76 = "No Work Package", "", $J76),DetailBudgetCategory_Aleph,$I76),""))))) / BI$6 * BI$7, 0), 0)</f>
        <v>0</v>
      </c>
      <c r="BJ76" s="166">
        <f t="array" ref="BJ76">IFERROR(IF(ROW()-16&lt;NoRowsBudget, IF($J76="Profit Margin",SUM(BJ$16:BJ75)*ProfitMargin,IF($J76="VAT",SUM(BJ$16:BJ75)*VAT,IF(Budget_period="Monthly",SUMIFS(INDIRECT(BJ$8),DetailBudgetWPs_Aleph,IF($J76 = "No Work Package", "", $J76),DetailBudgetCategory_Aleph,$I76),IF(Budget_period="Quarterly",SUMIFS(INDIRECT(BJ$9),DetailBudgetWPs_Aleph,IF($J76 = "No Work Package", "", $J76),DetailBudgetCategory_Aleph,$I76),IF(Budget_period="Annually",SUMIFS(INDIRECT(BJ$10),DetailBudgetWPs_Aleph,IF($J76 = "No Work Package", "", $J76),DetailBudgetCategory_Aleph,$I76),""))))) / BJ$6 * BJ$7, 0), 0)</f>
        <v>0</v>
      </c>
      <c r="BK76" s="166">
        <f t="array" ref="BK76">IFERROR(IF(ROW()-16&lt;NoRowsBudget, IF($J76="Profit Margin",SUM(BK$16:BK75)*ProfitMargin,IF($J76="VAT",SUM(BK$16:BK75)*VAT,IF(Budget_period="Monthly",SUMIFS(INDIRECT(BK$8),DetailBudgetWPs_Aleph,IF($J76 = "No Work Package", "", $J76),DetailBudgetCategory_Aleph,$I76),IF(Budget_period="Quarterly",SUMIFS(INDIRECT(BK$9),DetailBudgetWPs_Aleph,IF($J76 = "No Work Package", "", $J76),DetailBudgetCategory_Aleph,$I76),IF(Budget_period="Annually",SUMIFS(INDIRECT(BK$10),DetailBudgetWPs_Aleph,IF($J76 = "No Work Package", "", $J76),DetailBudgetCategory_Aleph,$I76),""))))) / BK$6 * BK$7, 0), 0)</f>
        <v>0</v>
      </c>
      <c r="BL76" s="166">
        <f t="array" ref="BL76">IFERROR(IF(ROW()-16&lt;NoRowsBudget, IF($J76="Profit Margin",SUM(BL$16:BL75)*ProfitMargin,IF($J76="VAT",SUM(BL$16:BL75)*VAT,IF(Budget_period="Monthly",SUMIFS(INDIRECT(BL$8),DetailBudgetWPs_Aleph,IF($J76 = "No Work Package", "", $J76),DetailBudgetCategory_Aleph,$I76),IF(Budget_period="Quarterly",SUMIFS(INDIRECT(BL$9),DetailBudgetWPs_Aleph,IF($J76 = "No Work Package", "", $J76),DetailBudgetCategory_Aleph,$I76),IF(Budget_period="Annually",SUMIFS(INDIRECT(BL$10),DetailBudgetWPs_Aleph,IF($J76 = "No Work Package", "", $J76),DetailBudgetCategory_Aleph,$I76),""))))) / BL$6 * BL$7, 0), 0)</f>
        <v>0</v>
      </c>
      <c r="BM76" s="166">
        <f t="array" ref="BM76">IFERROR(IF(ROW()-16&lt;NoRowsBudget, IF($J76="Profit Margin",SUM(BM$16:BM75)*ProfitMargin,IF($J76="VAT",SUM(BM$16:BM75)*VAT,IF(Budget_period="Monthly",SUMIFS(INDIRECT(BM$8),DetailBudgetWPs_Aleph,IF($J76 = "No Work Package", "", $J76),DetailBudgetCategory_Aleph,$I76),IF(Budget_period="Quarterly",SUMIFS(INDIRECT(BM$9),DetailBudgetWPs_Aleph,IF($J76 = "No Work Package", "", $J76),DetailBudgetCategory_Aleph,$I76),IF(Budget_period="Annually",SUMIFS(INDIRECT(BM$10),DetailBudgetWPs_Aleph,IF($J76 = "No Work Package", "", $J76),DetailBudgetCategory_Aleph,$I76),""))))) / BM$6 * BM$7, 0), 0)</f>
        <v>0</v>
      </c>
      <c r="BN76" s="166">
        <f t="array" ref="BN76">IFERROR(IF(ROW()-16&lt;NoRowsBudget, IF($J76="Profit Margin",SUM(BN$16:BN75)*ProfitMargin,IF($J76="VAT",SUM(BN$16:BN75)*VAT,IF(Budget_period="Monthly",SUMIFS(INDIRECT(BN$8),DetailBudgetWPs_Aleph,IF($J76 = "No Work Package", "", $J76),DetailBudgetCategory_Aleph,$I76),IF(Budget_period="Quarterly",SUMIFS(INDIRECT(BN$9),DetailBudgetWPs_Aleph,IF($J76 = "No Work Package", "", $J76),DetailBudgetCategory_Aleph,$I76),IF(Budget_period="Annually",SUMIFS(INDIRECT(BN$10),DetailBudgetWPs_Aleph,IF($J76 = "No Work Package", "", $J76),DetailBudgetCategory_Aleph,$I76),""))))) / BN$6 * BN$7, 0), 0)</f>
        <v>0</v>
      </c>
      <c r="BO76" s="166">
        <f t="array" ref="BO76">IFERROR(IF(ROW()-16&lt;NoRowsBudget, IF($J76="Profit Margin",SUM(BO$16:BO75)*ProfitMargin,IF($J76="VAT",SUM(BO$16:BO75)*VAT,IF(Budget_period="Monthly",SUMIFS(INDIRECT(BO$8),DetailBudgetWPs_Aleph,IF($J76 = "No Work Package", "", $J76),DetailBudgetCategory_Aleph,$I76),IF(Budget_period="Quarterly",SUMIFS(INDIRECT(BO$9),DetailBudgetWPs_Aleph,IF($J76 = "No Work Package", "", $J76),DetailBudgetCategory_Aleph,$I76),IF(Budget_period="Annually",SUMIFS(INDIRECT(BO$10),DetailBudgetWPs_Aleph,IF($J76 = "No Work Package", "", $J76),DetailBudgetCategory_Aleph,$I76),""))))) / BO$6 * BO$7, 0), 0)</f>
        <v>0</v>
      </c>
      <c r="BP76" s="166">
        <f t="array" ref="BP76">IFERROR(IF(ROW()-16&lt;NoRowsBudget, IF($J76="Profit Margin",SUM(BP$16:BP75)*ProfitMargin,IF($J76="VAT",SUM(BP$16:BP75)*VAT,IF(Budget_period="Monthly",SUMIFS(INDIRECT(BP$8),DetailBudgetWPs_Aleph,IF($J76 = "No Work Package", "", $J76),DetailBudgetCategory_Aleph,$I76),IF(Budget_period="Quarterly",SUMIFS(INDIRECT(BP$9),DetailBudgetWPs_Aleph,IF($J76 = "No Work Package", "", $J76),DetailBudgetCategory_Aleph,$I76),IF(Budget_period="Annually",SUMIFS(INDIRECT(BP$10),DetailBudgetWPs_Aleph,IF($J76 = "No Work Package", "", $J76),DetailBudgetCategory_Aleph,$I76),""))))) / BP$6 * BP$7, 0), 0)</f>
        <v>0</v>
      </c>
      <c r="BQ76" s="166">
        <f t="array" ref="BQ76">IFERROR(IF(ROW()-16&lt;NoRowsBudget, IF($J76="Profit Margin",SUM(BQ$16:BQ75)*ProfitMargin,IF($J76="VAT",SUM(BQ$16:BQ75)*VAT,IF(Budget_period="Monthly",SUMIFS(INDIRECT(BQ$8),DetailBudgetWPs_Aleph,IF($J76 = "No Work Package", "", $J76),DetailBudgetCategory_Aleph,$I76),IF(Budget_period="Quarterly",SUMIFS(INDIRECT(BQ$9),DetailBudgetWPs_Aleph,IF($J76 = "No Work Package", "", $J76),DetailBudgetCategory_Aleph,$I76),IF(Budget_period="Annually",SUMIFS(INDIRECT(BQ$10),DetailBudgetWPs_Aleph,IF($J76 = "No Work Package", "", $J76),DetailBudgetCategory_Aleph,$I76),""))))) / BQ$6 * BQ$7, 0), 0)</f>
        <v>0</v>
      </c>
      <c r="BR76" s="166">
        <f t="array" ref="BR76">IFERROR(IF(ROW()-16&lt;NoRowsBudget, IF($J76="Profit Margin",SUM(BR$16:BR75)*ProfitMargin,IF($J76="VAT",SUM(BR$16:BR75)*VAT,IF(Budget_period="Monthly",SUMIFS(INDIRECT(BR$8),DetailBudgetWPs_Aleph,IF($J76 = "No Work Package", "", $J76),DetailBudgetCategory_Aleph,$I76),IF(Budget_period="Quarterly",SUMIFS(INDIRECT(BR$9),DetailBudgetWPs_Aleph,IF($J76 = "No Work Package", "", $J76),DetailBudgetCategory_Aleph,$I76),IF(Budget_period="Annually",SUMIFS(INDIRECT(BR$10),DetailBudgetWPs_Aleph,IF($J76 = "No Work Package", "", $J76),DetailBudgetCategory_Aleph,$I76),""))))) / BR$6 * BR$7, 0), 0)</f>
        <v>0</v>
      </c>
      <c r="BS76" s="166">
        <f t="array" ref="BS76">IFERROR(IF(ROW()-16&lt;NoRowsBudget, IF($J76="Profit Margin",SUM(BS$16:BS75)*ProfitMargin,IF($J76="VAT",SUM(BS$16:BS75)*VAT,IF(Budget_period="Monthly",SUMIFS(INDIRECT(BS$8),DetailBudgetWPs_Aleph,IF($J76 = "No Work Package", "", $J76),DetailBudgetCategory_Aleph,$I76),IF(Budget_period="Quarterly",SUMIFS(INDIRECT(BS$9),DetailBudgetWPs_Aleph,IF($J76 = "No Work Package", "", $J76),DetailBudgetCategory_Aleph,$I76),IF(Budget_period="Annually",SUMIFS(INDIRECT(BS$10),DetailBudgetWPs_Aleph,IF($J76 = "No Work Package", "", $J76),DetailBudgetCategory_Aleph,$I76),""))))) / BS$6 * BS$7, 0), 0)</f>
        <v>0</v>
      </c>
    </row>
    <row r="77" ht="15.75" customHeight="1">
      <c r="A77" s="114"/>
      <c r="B77" s="15" t="str">
        <f>IF(ROW()-16&lt;NoRowsBudget,OrgName,"")</f>
        <v/>
      </c>
      <c r="C77" s="15" t="str">
        <f>IF(ROW()-16&lt;NoRowsBudget,ProjectName,"")</f>
        <v/>
      </c>
      <c r="D77" s="15" t="str">
        <f>IF(ROW()-16&lt;NoRowsBudget,ProjectRef,"")</f>
        <v/>
      </c>
      <c r="E77" s="15" t="str">
        <f>IF(ROW()-16&lt;NoRowsBudget,ApplicationID,"")</f>
        <v/>
      </c>
      <c r="F77" s="15" t="str">
        <f>IF(ROW()-16&lt;NoRowsBudget,Version,"")</f>
        <v/>
      </c>
      <c r="G77" s="164" t="str">
        <f>IF(ROW()-16&lt;NoRowsBudget,StartDate,"")</f>
        <v/>
      </c>
      <c r="H77" s="164" t="str">
        <f>IF(ROW()-16&lt;NoRowsBudget,EndDate,"")</f>
        <v/>
      </c>
      <c r="I77" s="15" t="str">
        <f t="array" ref="I77">IF(ROW()-16&lt;(NoRowsBudget-3),INDEX(CostCategories,CEILING((ROW()-15)/NoWPs,1)),IF(ROW()-16=NoRowsBudget-3,"Overheads",IF(ROW()-16=NoRowsBudget-2,"Profit Margin",IF(ROW()-16=NoRowsBudget-1,"VAT",""))))</f>
        <v/>
      </c>
      <c r="J77" s="15" t="str">
        <f t="array" ref="J77">IF(ROW()-16&lt;NoRowsBudget-3,INDEX(WPUnique,,MOD(ROW()-16,NoWPs)+1),IF(ROW()-16=NoRowsBudget-3,"Overheads",IF(ROW()-16=NoRowsBudget-2,"Profit Margin",IF(ROW()-16=NoRowsBudget-1,"VAT",""))))</f>
        <v/>
      </c>
      <c r="K77" s="172" t="str">
        <f>IFERROR(IF(OR($J77="Indirect Cost",$J77="VAT",$J77="Profit Margin"),"",VLOOKUP(J77,'1. Basic Info'!$B$40:$C$52,2,FALSE)),BudgetExport!J77)</f>
        <v/>
      </c>
      <c r="L77" s="166">
        <f t="array" ref="L77">IFERROR(IF(ROW()-16&lt;NoRowsBudget, IF($J77="Profit Margin",SUM(L$16:L76)*ProfitMargin,IF($J77="VAT",SUM(L$16:L76)*VAT,IF(Budget_period="Monthly",SUMIFS(INDIRECT(L$8),DetailBudgetWPs_Aleph,IF($J77 = "No Work Package", "", $J77),DetailBudgetCategory_Aleph,$I77),IF(Budget_period="Quarterly",SUMIFS(INDIRECT(L$9),DetailBudgetWPs_Aleph,IF($J77 = "No Work Package", "", $J77),DetailBudgetCategory_Aleph,$I77),IF(Budget_period="Annually",SUMIFS(INDIRECT(L$10),DetailBudgetWPs_Aleph,IF($J77 = "No Work Package", "", $J77),DetailBudgetCategory_Aleph,$I77),""))))) / L$6 * L$7, 0), 0)</f>
        <v>0</v>
      </c>
      <c r="M77" s="166">
        <f t="array" ref="M77">IFERROR(IF(ROW()-16&lt;NoRowsBudget, IF($J77="Profit Margin",SUM(M$16:M76)*ProfitMargin,IF($J77="VAT",SUM(M$16:M76)*VAT,IF(Budget_period="Monthly",SUMIFS(INDIRECT(M$8),DetailBudgetWPs_Aleph,IF($J77 = "No Work Package", "", $J77),DetailBudgetCategory_Aleph,$I77),IF(Budget_period="Quarterly",SUMIFS(INDIRECT(M$9),DetailBudgetWPs_Aleph,IF($J77 = "No Work Package", "", $J77),DetailBudgetCategory_Aleph,$I77),IF(Budget_period="Annually",SUMIFS(INDIRECT(M$10),DetailBudgetWPs_Aleph,IF($J77 = "No Work Package", "", $J77),DetailBudgetCategory_Aleph,$I77),""))))) / M$6 * M$7, 0), 0)</f>
        <v>0</v>
      </c>
      <c r="N77" s="166">
        <f t="array" ref="N77">IFERROR(IF(ROW()-16&lt;NoRowsBudget, IF($J77="Profit Margin",SUM(N$16:N76)*ProfitMargin,IF($J77="VAT",SUM(N$16:N76)*VAT,IF(Budget_period="Monthly",SUMIFS(INDIRECT(N$8),DetailBudgetWPs_Aleph,IF($J77 = "No Work Package", "", $J77),DetailBudgetCategory_Aleph,$I77),IF(Budget_period="Quarterly",SUMIFS(INDIRECT(N$9),DetailBudgetWPs_Aleph,IF($J77 = "No Work Package", "", $J77),DetailBudgetCategory_Aleph,$I77),IF(Budget_period="Annually",SUMIFS(INDIRECT(N$10),DetailBudgetWPs_Aleph,IF($J77 = "No Work Package", "", $J77),DetailBudgetCategory_Aleph,$I77),""))))) / N$6 * N$7, 0), 0)</f>
        <v>0</v>
      </c>
      <c r="O77" s="166">
        <f t="array" ref="O77">IFERROR(IF(ROW()-16&lt;NoRowsBudget, IF($J77="Profit Margin",SUM(O$16:O76)*ProfitMargin,IF($J77="VAT",SUM(O$16:O76)*VAT,IF(Budget_period="Monthly",SUMIFS(INDIRECT(O$8),DetailBudgetWPs_Aleph,IF($J77 = "No Work Package", "", $J77),DetailBudgetCategory_Aleph,$I77),IF(Budget_period="Quarterly",SUMIFS(INDIRECT(O$9),DetailBudgetWPs_Aleph,IF($J77 = "No Work Package", "", $J77),DetailBudgetCategory_Aleph,$I77),IF(Budget_period="Annually",SUMIFS(INDIRECT(O$10),DetailBudgetWPs_Aleph,IF($J77 = "No Work Package", "", $J77),DetailBudgetCategory_Aleph,$I77),""))))) / O$6 * O$7, 0), 0)</f>
        <v>0</v>
      </c>
      <c r="P77" s="166">
        <f t="array" ref="P77">IFERROR(IF(ROW()-16&lt;NoRowsBudget, IF($J77="Profit Margin",SUM(P$16:P76)*ProfitMargin,IF($J77="VAT",SUM(P$16:P76)*VAT,IF(Budget_period="Monthly",SUMIFS(INDIRECT(P$8),DetailBudgetWPs_Aleph,IF($J77 = "No Work Package", "", $J77),DetailBudgetCategory_Aleph,$I77),IF(Budget_period="Quarterly",SUMIFS(INDIRECT(P$9),DetailBudgetWPs_Aleph,IF($J77 = "No Work Package", "", $J77),DetailBudgetCategory_Aleph,$I77),IF(Budget_period="Annually",SUMIFS(INDIRECT(P$10),DetailBudgetWPs_Aleph,IF($J77 = "No Work Package", "", $J77),DetailBudgetCategory_Aleph,$I77),""))))) / P$6 * P$7, 0), 0)</f>
        <v>0</v>
      </c>
      <c r="Q77" s="166">
        <f t="array" ref="Q77">IFERROR(IF(ROW()-16&lt;NoRowsBudget, IF($J77="Profit Margin",SUM(Q$16:Q76)*ProfitMargin,IF($J77="VAT",SUM(Q$16:Q76)*VAT,IF(Budget_period="Monthly",SUMIFS(INDIRECT(Q$8),DetailBudgetWPs_Aleph,IF($J77 = "No Work Package", "", $J77),DetailBudgetCategory_Aleph,$I77),IF(Budget_period="Quarterly",SUMIFS(INDIRECT(Q$9),DetailBudgetWPs_Aleph,IF($J77 = "No Work Package", "", $J77),DetailBudgetCategory_Aleph,$I77),IF(Budget_period="Annually",SUMIFS(INDIRECT(Q$10),DetailBudgetWPs_Aleph,IF($J77 = "No Work Package", "", $J77),DetailBudgetCategory_Aleph,$I77),""))))) / Q$6 * Q$7, 0), 0)</f>
        <v>0</v>
      </c>
      <c r="R77" s="166">
        <f t="array" ref="R77">IFERROR(IF(ROW()-16&lt;NoRowsBudget, IF($J77="Profit Margin",SUM(R$16:R76)*ProfitMargin,IF($J77="VAT",SUM(R$16:R76)*VAT,IF(Budget_period="Monthly",SUMIFS(INDIRECT(R$8),DetailBudgetWPs_Aleph,IF($J77 = "No Work Package", "", $J77),DetailBudgetCategory_Aleph,$I77),IF(Budget_period="Quarterly",SUMIFS(INDIRECT(R$9),DetailBudgetWPs_Aleph,IF($J77 = "No Work Package", "", $J77),DetailBudgetCategory_Aleph,$I77),IF(Budget_period="Annually",SUMIFS(INDIRECT(R$10),DetailBudgetWPs_Aleph,IF($J77 = "No Work Package", "", $J77),DetailBudgetCategory_Aleph,$I77),""))))) / R$6 * R$7, 0), 0)</f>
        <v>0</v>
      </c>
      <c r="S77" s="166">
        <f t="array" ref="S77">IFERROR(IF(ROW()-16&lt;NoRowsBudget, IF($J77="Profit Margin",SUM(S$16:S76)*ProfitMargin,IF($J77="VAT",SUM(S$16:S76)*VAT,IF(Budget_period="Monthly",SUMIFS(INDIRECT(S$8),DetailBudgetWPs_Aleph,IF($J77 = "No Work Package", "", $J77),DetailBudgetCategory_Aleph,$I77),IF(Budget_period="Quarterly",SUMIFS(INDIRECT(S$9),DetailBudgetWPs_Aleph,IF($J77 = "No Work Package", "", $J77),DetailBudgetCategory_Aleph,$I77),IF(Budget_period="Annually",SUMIFS(INDIRECT(S$10),DetailBudgetWPs_Aleph,IF($J77 = "No Work Package", "", $J77),DetailBudgetCategory_Aleph,$I77),""))))) / S$6 * S$7, 0), 0)</f>
        <v>0</v>
      </c>
      <c r="T77" s="166">
        <f t="array" ref="T77">IFERROR(IF(ROW()-16&lt;NoRowsBudget, IF($J77="Profit Margin",SUM(T$16:T76)*ProfitMargin,IF($J77="VAT",SUM(T$16:T76)*VAT,IF(Budget_period="Monthly",SUMIFS(INDIRECT(T$8),DetailBudgetWPs_Aleph,IF($J77 = "No Work Package", "", $J77),DetailBudgetCategory_Aleph,$I77),IF(Budget_period="Quarterly",SUMIFS(INDIRECT(T$9),DetailBudgetWPs_Aleph,IF($J77 = "No Work Package", "", $J77),DetailBudgetCategory_Aleph,$I77),IF(Budget_period="Annually",SUMIFS(INDIRECT(T$10),DetailBudgetWPs_Aleph,IF($J77 = "No Work Package", "", $J77),DetailBudgetCategory_Aleph,$I77),""))))) / T$6 * T$7, 0), 0)</f>
        <v>0</v>
      </c>
      <c r="U77" s="166">
        <f t="array" ref="U77">IFERROR(IF(ROW()-16&lt;NoRowsBudget, IF($J77="Profit Margin",SUM(U$16:U76)*ProfitMargin,IF($J77="VAT",SUM(U$16:U76)*VAT,IF(Budget_period="Monthly",SUMIFS(INDIRECT(U$8),DetailBudgetWPs_Aleph,IF($J77 = "No Work Package", "", $J77),DetailBudgetCategory_Aleph,$I77),IF(Budget_period="Quarterly",SUMIFS(INDIRECT(U$9),DetailBudgetWPs_Aleph,IF($J77 = "No Work Package", "", $J77),DetailBudgetCategory_Aleph,$I77),IF(Budget_period="Annually",SUMIFS(INDIRECT(U$10),DetailBudgetWPs_Aleph,IF($J77 = "No Work Package", "", $J77),DetailBudgetCategory_Aleph,$I77),""))))) / U$6 * U$7, 0), 0)</f>
        <v>0</v>
      </c>
      <c r="V77" s="166">
        <f t="array" ref="V77">IFERROR(IF(ROW()-16&lt;NoRowsBudget, IF($J77="Profit Margin",SUM(V$16:V76)*ProfitMargin,IF($J77="VAT",SUM(V$16:V76)*VAT,IF(Budget_period="Monthly",SUMIFS(INDIRECT(V$8),DetailBudgetWPs_Aleph,IF($J77 = "No Work Package", "", $J77),DetailBudgetCategory_Aleph,$I77),IF(Budget_period="Quarterly",SUMIFS(INDIRECT(V$9),DetailBudgetWPs_Aleph,IF($J77 = "No Work Package", "", $J77),DetailBudgetCategory_Aleph,$I77),IF(Budget_period="Annually",SUMIFS(INDIRECT(V$10),DetailBudgetWPs_Aleph,IF($J77 = "No Work Package", "", $J77),DetailBudgetCategory_Aleph,$I77),""))))) / V$6 * V$7, 0), 0)</f>
        <v>0</v>
      </c>
      <c r="W77" s="166">
        <f t="array" ref="W77">IFERROR(IF(ROW()-16&lt;NoRowsBudget, IF($J77="Profit Margin",SUM(W$16:W76)*ProfitMargin,IF($J77="VAT",SUM(W$16:W76)*VAT,IF(Budget_period="Monthly",SUMIFS(INDIRECT(W$8),DetailBudgetWPs_Aleph,IF($J77 = "No Work Package", "", $J77),DetailBudgetCategory_Aleph,$I77),IF(Budget_period="Quarterly",SUMIFS(INDIRECT(W$9),DetailBudgetWPs_Aleph,IF($J77 = "No Work Package", "", $J77),DetailBudgetCategory_Aleph,$I77),IF(Budget_period="Annually",SUMIFS(INDIRECT(W$10),DetailBudgetWPs_Aleph,IF($J77 = "No Work Package", "", $J77),DetailBudgetCategory_Aleph,$I77),""))))) / W$6 * W$7, 0), 0)</f>
        <v>0</v>
      </c>
      <c r="X77" s="166">
        <f t="array" ref="X77">IFERROR(IF(ROW()-16&lt;NoRowsBudget, IF($J77="Profit Margin",SUM(X$16:X76)*ProfitMargin,IF($J77="VAT",SUM(X$16:X76)*VAT,IF(Budget_period="Monthly",SUMIFS(INDIRECT(X$8),DetailBudgetWPs_Aleph,IF($J77 = "No Work Package", "", $J77),DetailBudgetCategory_Aleph,$I77),IF(Budget_period="Quarterly",SUMIFS(INDIRECT(X$9),DetailBudgetWPs_Aleph,IF($J77 = "No Work Package", "", $J77),DetailBudgetCategory_Aleph,$I77),IF(Budget_period="Annually",SUMIFS(INDIRECT(X$10),DetailBudgetWPs_Aleph,IF($J77 = "No Work Package", "", $J77),DetailBudgetCategory_Aleph,$I77),""))))) / X$6 * X$7, 0), 0)</f>
        <v>0</v>
      </c>
      <c r="Y77" s="166">
        <f t="array" ref="Y77">IFERROR(IF(ROW()-16&lt;NoRowsBudget, IF($J77="Profit Margin",SUM(Y$16:Y76)*ProfitMargin,IF($J77="VAT",SUM(Y$16:Y76)*VAT,IF(Budget_period="Monthly",SUMIFS(INDIRECT(Y$8),DetailBudgetWPs_Aleph,IF($J77 = "No Work Package", "", $J77),DetailBudgetCategory_Aleph,$I77),IF(Budget_period="Quarterly",SUMIFS(INDIRECT(Y$9),DetailBudgetWPs_Aleph,IF($J77 = "No Work Package", "", $J77),DetailBudgetCategory_Aleph,$I77),IF(Budget_period="Annually",SUMIFS(INDIRECT(Y$10),DetailBudgetWPs_Aleph,IF($J77 = "No Work Package", "", $J77),DetailBudgetCategory_Aleph,$I77),""))))) / Y$6 * Y$7, 0), 0)</f>
        <v>0</v>
      </c>
      <c r="Z77" s="166">
        <f t="array" ref="Z77">IFERROR(IF(ROW()-16&lt;NoRowsBudget, IF($J77="Profit Margin",SUM(Z$16:Z76)*ProfitMargin,IF($J77="VAT",SUM(Z$16:Z76)*VAT,IF(Budget_period="Monthly",SUMIFS(INDIRECT(Z$8),DetailBudgetWPs_Aleph,IF($J77 = "No Work Package", "", $J77),DetailBudgetCategory_Aleph,$I77),IF(Budget_period="Quarterly",SUMIFS(INDIRECT(Z$9),DetailBudgetWPs_Aleph,IF($J77 = "No Work Package", "", $J77),DetailBudgetCategory_Aleph,$I77),IF(Budget_period="Annually",SUMIFS(INDIRECT(Z$10),DetailBudgetWPs_Aleph,IF($J77 = "No Work Package", "", $J77),DetailBudgetCategory_Aleph,$I77),""))))) / Z$6 * Z$7, 0), 0)</f>
        <v>0</v>
      </c>
      <c r="AA77" s="166">
        <f t="array" ref="AA77">IFERROR(IF(ROW()-16&lt;NoRowsBudget, IF($J77="Profit Margin",SUM(AA$16:AA76)*ProfitMargin,IF($J77="VAT",SUM(AA$16:AA76)*VAT,IF(Budget_period="Monthly",SUMIFS(INDIRECT(AA$8),DetailBudgetWPs_Aleph,IF($J77 = "No Work Package", "", $J77),DetailBudgetCategory_Aleph,$I77),IF(Budget_period="Quarterly",SUMIFS(INDIRECT(AA$9),DetailBudgetWPs_Aleph,IF($J77 = "No Work Package", "", $J77),DetailBudgetCategory_Aleph,$I77),IF(Budget_period="Annually",SUMIFS(INDIRECT(AA$10),DetailBudgetWPs_Aleph,IF($J77 = "No Work Package", "", $J77),DetailBudgetCategory_Aleph,$I77),""))))) / AA$6 * AA$7, 0), 0)</f>
        <v>0</v>
      </c>
      <c r="AB77" s="166">
        <f t="array" ref="AB77">IFERROR(IF(ROW()-16&lt;NoRowsBudget, IF($J77="Profit Margin",SUM(AB$16:AB76)*ProfitMargin,IF($J77="VAT",SUM(AB$16:AB76)*VAT,IF(Budget_period="Monthly",SUMIFS(INDIRECT(AB$8),DetailBudgetWPs_Aleph,IF($J77 = "No Work Package", "", $J77),DetailBudgetCategory_Aleph,$I77),IF(Budget_period="Quarterly",SUMIFS(INDIRECT(AB$9),DetailBudgetWPs_Aleph,IF($J77 = "No Work Package", "", $J77),DetailBudgetCategory_Aleph,$I77),IF(Budget_period="Annually",SUMIFS(INDIRECT(AB$10),DetailBudgetWPs_Aleph,IF($J77 = "No Work Package", "", $J77),DetailBudgetCategory_Aleph,$I77),""))))) / AB$6 * AB$7, 0), 0)</f>
        <v>0</v>
      </c>
      <c r="AC77" s="166">
        <f t="array" ref="AC77">IFERROR(IF(ROW()-16&lt;NoRowsBudget, IF($J77="Profit Margin",SUM(AC$16:AC76)*ProfitMargin,IF($J77="VAT",SUM(AC$16:AC76)*VAT,IF(Budget_period="Monthly",SUMIFS(INDIRECT(AC$8),DetailBudgetWPs_Aleph,IF($J77 = "No Work Package", "", $J77),DetailBudgetCategory_Aleph,$I77),IF(Budget_period="Quarterly",SUMIFS(INDIRECT(AC$9),DetailBudgetWPs_Aleph,IF($J77 = "No Work Package", "", $J77),DetailBudgetCategory_Aleph,$I77),IF(Budget_period="Annually",SUMIFS(INDIRECT(AC$10),DetailBudgetWPs_Aleph,IF($J77 = "No Work Package", "", $J77),DetailBudgetCategory_Aleph,$I77),""))))) / AC$6 * AC$7, 0), 0)</f>
        <v>0</v>
      </c>
      <c r="AD77" s="166">
        <f t="array" ref="AD77">IFERROR(IF(ROW()-16&lt;NoRowsBudget, IF($J77="Profit Margin",SUM(AD$16:AD76)*ProfitMargin,IF($J77="VAT",SUM(AD$16:AD76)*VAT,IF(Budget_period="Monthly",SUMIFS(INDIRECT(AD$8),DetailBudgetWPs_Aleph,IF($J77 = "No Work Package", "", $J77),DetailBudgetCategory_Aleph,$I77),IF(Budget_period="Quarterly",SUMIFS(INDIRECT(AD$9),DetailBudgetWPs_Aleph,IF($J77 = "No Work Package", "", $J77),DetailBudgetCategory_Aleph,$I77),IF(Budget_period="Annually",SUMIFS(INDIRECT(AD$10),DetailBudgetWPs_Aleph,IF($J77 = "No Work Package", "", $J77),DetailBudgetCategory_Aleph,$I77),""))))) / AD$6 * AD$7, 0), 0)</f>
        <v>0</v>
      </c>
      <c r="AE77" s="166">
        <f t="array" ref="AE77">IFERROR(IF(ROW()-16&lt;NoRowsBudget, IF($J77="Profit Margin",SUM(AE$16:AE76)*ProfitMargin,IF($J77="VAT",SUM(AE$16:AE76)*VAT,IF(Budget_period="Monthly",SUMIFS(INDIRECT(AE$8),DetailBudgetWPs_Aleph,IF($J77 = "No Work Package", "", $J77),DetailBudgetCategory_Aleph,$I77),IF(Budget_period="Quarterly",SUMIFS(INDIRECT(AE$9),DetailBudgetWPs_Aleph,IF($J77 = "No Work Package", "", $J77),DetailBudgetCategory_Aleph,$I77),IF(Budget_period="Annually",SUMIFS(INDIRECT(AE$10),DetailBudgetWPs_Aleph,IF($J77 = "No Work Package", "", $J77),DetailBudgetCategory_Aleph,$I77),""))))) / AE$6 * AE$7, 0), 0)</f>
        <v>0</v>
      </c>
      <c r="AF77" s="166">
        <f t="array" ref="AF77">IFERROR(IF(ROW()-16&lt;NoRowsBudget, IF($J77="Profit Margin",SUM(AF$16:AF76)*ProfitMargin,IF($J77="VAT",SUM(AF$16:AF76)*VAT,IF(Budget_period="Monthly",SUMIFS(INDIRECT(AF$8),DetailBudgetWPs_Aleph,IF($J77 = "No Work Package", "", $J77),DetailBudgetCategory_Aleph,$I77),IF(Budget_period="Quarterly",SUMIFS(INDIRECT(AF$9),DetailBudgetWPs_Aleph,IF($J77 = "No Work Package", "", $J77),DetailBudgetCategory_Aleph,$I77),IF(Budget_period="Annually",SUMIFS(INDIRECT(AF$10),DetailBudgetWPs_Aleph,IF($J77 = "No Work Package", "", $J77),DetailBudgetCategory_Aleph,$I77),""))))) / AF$6 * AF$7, 0), 0)</f>
        <v>0</v>
      </c>
      <c r="AG77" s="166">
        <f t="array" ref="AG77">IFERROR(IF(ROW()-16&lt;NoRowsBudget, IF($J77="Profit Margin",SUM(AG$16:AG76)*ProfitMargin,IF($J77="VAT",SUM(AG$16:AG76)*VAT,IF(Budget_period="Monthly",SUMIFS(INDIRECT(AG$8),DetailBudgetWPs_Aleph,IF($J77 = "No Work Package", "", $J77),DetailBudgetCategory_Aleph,$I77),IF(Budget_period="Quarterly",SUMIFS(INDIRECT(AG$9),DetailBudgetWPs_Aleph,IF($J77 = "No Work Package", "", $J77),DetailBudgetCategory_Aleph,$I77),IF(Budget_period="Annually",SUMIFS(INDIRECT(AG$10),DetailBudgetWPs_Aleph,IF($J77 = "No Work Package", "", $J77),DetailBudgetCategory_Aleph,$I77),""))))) / AG$6 * AG$7, 0), 0)</f>
        <v>0</v>
      </c>
      <c r="AH77" s="166">
        <f t="array" ref="AH77">IFERROR(IF(ROW()-16&lt;NoRowsBudget, IF($J77="Profit Margin",SUM(AH$16:AH76)*ProfitMargin,IF($J77="VAT",SUM(AH$16:AH76)*VAT,IF(Budget_period="Monthly",SUMIFS(INDIRECT(AH$8),DetailBudgetWPs_Aleph,IF($J77 = "No Work Package", "", $J77),DetailBudgetCategory_Aleph,$I77),IF(Budget_period="Quarterly",SUMIFS(INDIRECT(AH$9),DetailBudgetWPs_Aleph,IF($J77 = "No Work Package", "", $J77),DetailBudgetCategory_Aleph,$I77),IF(Budget_period="Annually",SUMIFS(INDIRECT(AH$10),DetailBudgetWPs_Aleph,IF($J77 = "No Work Package", "", $J77),DetailBudgetCategory_Aleph,$I77),""))))) / AH$6 * AH$7, 0), 0)</f>
        <v>0</v>
      </c>
      <c r="AI77" s="166">
        <f t="array" ref="AI77">IFERROR(IF(ROW()-16&lt;NoRowsBudget, IF($J77="Profit Margin",SUM(AI$16:AI76)*ProfitMargin,IF($J77="VAT",SUM(AI$16:AI76)*VAT,IF(Budget_period="Monthly",SUMIFS(INDIRECT(AI$8),DetailBudgetWPs_Aleph,IF($J77 = "No Work Package", "", $J77),DetailBudgetCategory_Aleph,$I77),IF(Budget_period="Quarterly",SUMIFS(INDIRECT(AI$9),DetailBudgetWPs_Aleph,IF($J77 = "No Work Package", "", $J77),DetailBudgetCategory_Aleph,$I77),IF(Budget_period="Annually",SUMIFS(INDIRECT(AI$10),DetailBudgetWPs_Aleph,IF($J77 = "No Work Package", "", $J77),DetailBudgetCategory_Aleph,$I77),""))))) / AI$6 * AI$7, 0), 0)</f>
        <v>0</v>
      </c>
      <c r="AJ77" s="166">
        <f t="array" ref="AJ77">IFERROR(IF(ROW()-16&lt;NoRowsBudget, IF($J77="Profit Margin",SUM(AJ$16:AJ76)*ProfitMargin,IF($J77="VAT",SUM(AJ$16:AJ76)*VAT,IF(Budget_period="Monthly",SUMIFS(INDIRECT(AJ$8),DetailBudgetWPs_Aleph,IF($J77 = "No Work Package", "", $J77),DetailBudgetCategory_Aleph,$I77),IF(Budget_period="Quarterly",SUMIFS(INDIRECT(AJ$9),DetailBudgetWPs_Aleph,IF($J77 = "No Work Package", "", $J77),DetailBudgetCategory_Aleph,$I77),IF(Budget_period="Annually",SUMIFS(INDIRECT(AJ$10),DetailBudgetWPs_Aleph,IF($J77 = "No Work Package", "", $J77),DetailBudgetCategory_Aleph,$I77),""))))) / AJ$6 * AJ$7, 0), 0)</f>
        <v>0</v>
      </c>
      <c r="AK77" s="166">
        <f t="array" ref="AK77">IFERROR(IF(ROW()-16&lt;NoRowsBudget, IF($J77="Profit Margin",SUM(AK$16:AK76)*ProfitMargin,IF($J77="VAT",SUM(AK$16:AK76)*VAT,IF(Budget_period="Monthly",SUMIFS(INDIRECT(AK$8),DetailBudgetWPs_Aleph,IF($J77 = "No Work Package", "", $J77),DetailBudgetCategory_Aleph,$I77),IF(Budget_period="Quarterly",SUMIFS(INDIRECT(AK$9),DetailBudgetWPs_Aleph,IF($J77 = "No Work Package", "", $J77),DetailBudgetCategory_Aleph,$I77),IF(Budget_period="Annually",SUMIFS(INDIRECT(AK$10),DetailBudgetWPs_Aleph,IF($J77 = "No Work Package", "", $J77),DetailBudgetCategory_Aleph,$I77),""))))) / AK$6 * AK$7, 0), 0)</f>
        <v>0</v>
      </c>
      <c r="AL77" s="166">
        <f t="array" ref="AL77">IFERROR(IF(ROW()-16&lt;NoRowsBudget, IF($J77="Profit Margin",SUM(AL$16:AL76)*ProfitMargin,IF($J77="VAT",SUM(AL$16:AL76)*VAT,IF(Budget_period="Monthly",SUMIFS(INDIRECT(AL$8),DetailBudgetWPs_Aleph,IF($J77 = "No Work Package", "", $J77),DetailBudgetCategory_Aleph,$I77),IF(Budget_period="Quarterly",SUMIFS(INDIRECT(AL$9),DetailBudgetWPs_Aleph,IF($J77 = "No Work Package", "", $J77),DetailBudgetCategory_Aleph,$I77),IF(Budget_period="Annually",SUMIFS(INDIRECT(AL$10),DetailBudgetWPs_Aleph,IF($J77 = "No Work Package", "", $J77),DetailBudgetCategory_Aleph,$I77),""))))) / AL$6 * AL$7, 0), 0)</f>
        <v>0</v>
      </c>
      <c r="AM77" s="166">
        <f t="array" ref="AM77">IFERROR(IF(ROW()-16&lt;NoRowsBudget, IF($J77="Profit Margin",SUM(AM$16:AM76)*ProfitMargin,IF($J77="VAT",SUM(AM$16:AM76)*VAT,IF(Budget_period="Monthly",SUMIFS(INDIRECT(AM$8),DetailBudgetWPs_Aleph,IF($J77 = "No Work Package", "", $J77),DetailBudgetCategory_Aleph,$I77),IF(Budget_period="Quarterly",SUMIFS(INDIRECT(AM$9),DetailBudgetWPs_Aleph,IF($J77 = "No Work Package", "", $J77),DetailBudgetCategory_Aleph,$I77),IF(Budget_period="Annually",SUMIFS(INDIRECT(AM$10),DetailBudgetWPs_Aleph,IF($J77 = "No Work Package", "", $J77),DetailBudgetCategory_Aleph,$I77),""))))) / AM$6 * AM$7, 0), 0)</f>
        <v>0</v>
      </c>
      <c r="AN77" s="166">
        <f t="array" ref="AN77">IFERROR(IF(ROW()-16&lt;NoRowsBudget, IF($J77="Profit Margin",SUM(AN$16:AN76)*ProfitMargin,IF($J77="VAT",SUM(AN$16:AN76)*VAT,IF(Budget_period="Monthly",SUMIFS(INDIRECT(AN$8),DetailBudgetWPs_Aleph,IF($J77 = "No Work Package", "", $J77),DetailBudgetCategory_Aleph,$I77),IF(Budget_period="Quarterly",SUMIFS(INDIRECT(AN$9),DetailBudgetWPs_Aleph,IF($J77 = "No Work Package", "", $J77),DetailBudgetCategory_Aleph,$I77),IF(Budget_period="Annually",SUMIFS(INDIRECT(AN$10),DetailBudgetWPs_Aleph,IF($J77 = "No Work Package", "", $J77),DetailBudgetCategory_Aleph,$I77),""))))) / AN$6 * AN$7, 0), 0)</f>
        <v>0</v>
      </c>
      <c r="AO77" s="166">
        <f t="array" ref="AO77">IFERROR(IF(ROW()-16&lt;NoRowsBudget, IF($J77="Profit Margin",SUM(AO$16:AO76)*ProfitMargin,IF($J77="VAT",SUM(AO$16:AO76)*VAT,IF(Budget_period="Monthly",SUMIFS(INDIRECT(AO$8),DetailBudgetWPs_Aleph,IF($J77 = "No Work Package", "", $J77),DetailBudgetCategory_Aleph,$I77),IF(Budget_period="Quarterly",SUMIFS(INDIRECT(AO$9),DetailBudgetWPs_Aleph,IF($J77 = "No Work Package", "", $J77),DetailBudgetCategory_Aleph,$I77),IF(Budget_period="Annually",SUMIFS(INDIRECT(AO$10),DetailBudgetWPs_Aleph,IF($J77 = "No Work Package", "", $J77),DetailBudgetCategory_Aleph,$I77),""))))) / AO$6 * AO$7, 0), 0)</f>
        <v>0</v>
      </c>
      <c r="AP77" s="166">
        <f t="array" ref="AP77">IFERROR(IF(ROW()-16&lt;NoRowsBudget, IF($J77="Profit Margin",SUM(AP$16:AP76)*ProfitMargin,IF($J77="VAT",SUM(AP$16:AP76)*VAT,IF(Budget_period="Monthly",SUMIFS(INDIRECT(AP$8),DetailBudgetWPs_Aleph,IF($J77 = "No Work Package", "", $J77),DetailBudgetCategory_Aleph,$I77),IF(Budget_period="Quarterly",SUMIFS(INDIRECT(AP$9),DetailBudgetWPs_Aleph,IF($J77 = "No Work Package", "", $J77),DetailBudgetCategory_Aleph,$I77),IF(Budget_period="Annually",SUMIFS(INDIRECT(AP$10),DetailBudgetWPs_Aleph,IF($J77 = "No Work Package", "", $J77),DetailBudgetCategory_Aleph,$I77),""))))) / AP$6 * AP$7, 0), 0)</f>
        <v>0</v>
      </c>
      <c r="AQ77" s="166">
        <f t="array" ref="AQ77">IFERROR(IF(ROW()-16&lt;NoRowsBudget, IF($J77="Profit Margin",SUM(AQ$16:AQ76)*ProfitMargin,IF($J77="VAT",SUM(AQ$16:AQ76)*VAT,IF(Budget_period="Monthly",SUMIFS(INDIRECT(AQ$8),DetailBudgetWPs_Aleph,IF($J77 = "No Work Package", "", $J77),DetailBudgetCategory_Aleph,$I77),IF(Budget_period="Quarterly",SUMIFS(INDIRECT(AQ$9),DetailBudgetWPs_Aleph,IF($J77 = "No Work Package", "", $J77),DetailBudgetCategory_Aleph,$I77),IF(Budget_period="Annually",SUMIFS(INDIRECT(AQ$10),DetailBudgetWPs_Aleph,IF($J77 = "No Work Package", "", $J77),DetailBudgetCategory_Aleph,$I77),""))))) / AQ$6 * AQ$7, 0), 0)</f>
        <v>0</v>
      </c>
      <c r="AR77" s="166">
        <f t="array" ref="AR77">IFERROR(IF(ROW()-16&lt;NoRowsBudget, IF($J77="Profit Margin",SUM(AR$16:AR76)*ProfitMargin,IF($J77="VAT",SUM(AR$16:AR76)*VAT,IF(Budget_period="Monthly",SUMIFS(INDIRECT(AR$8),DetailBudgetWPs_Aleph,IF($J77 = "No Work Package", "", $J77),DetailBudgetCategory_Aleph,$I77),IF(Budget_period="Quarterly",SUMIFS(INDIRECT(AR$9),DetailBudgetWPs_Aleph,IF($J77 = "No Work Package", "", $J77),DetailBudgetCategory_Aleph,$I77),IF(Budget_period="Annually",SUMIFS(INDIRECT(AR$10),DetailBudgetWPs_Aleph,IF($J77 = "No Work Package", "", $J77),DetailBudgetCategory_Aleph,$I77),""))))) / AR$6 * AR$7, 0), 0)</f>
        <v>0</v>
      </c>
      <c r="AS77" s="166">
        <f t="array" ref="AS77">IFERROR(IF(ROW()-16&lt;NoRowsBudget, IF($J77="Profit Margin",SUM(AS$16:AS76)*ProfitMargin,IF($J77="VAT",SUM(AS$16:AS76)*VAT,IF(Budget_period="Monthly",SUMIFS(INDIRECT(AS$8),DetailBudgetWPs_Aleph,IF($J77 = "No Work Package", "", $J77),DetailBudgetCategory_Aleph,$I77),IF(Budget_period="Quarterly",SUMIFS(INDIRECT(AS$9),DetailBudgetWPs_Aleph,IF($J77 = "No Work Package", "", $J77),DetailBudgetCategory_Aleph,$I77),IF(Budget_period="Annually",SUMIFS(INDIRECT(AS$10),DetailBudgetWPs_Aleph,IF($J77 = "No Work Package", "", $J77),DetailBudgetCategory_Aleph,$I77),""))))) / AS$6 * AS$7, 0), 0)</f>
        <v>0</v>
      </c>
      <c r="AT77" s="166">
        <f t="array" ref="AT77">IFERROR(IF(ROW()-16&lt;NoRowsBudget, IF($J77="Profit Margin",SUM(AT$16:AT76)*ProfitMargin,IF($J77="VAT",SUM(AT$16:AT76)*VAT,IF(Budget_period="Monthly",SUMIFS(INDIRECT(AT$8),DetailBudgetWPs_Aleph,IF($J77 = "No Work Package", "", $J77),DetailBudgetCategory_Aleph,$I77),IF(Budget_period="Quarterly",SUMIFS(INDIRECT(AT$9),DetailBudgetWPs_Aleph,IF($J77 = "No Work Package", "", $J77),DetailBudgetCategory_Aleph,$I77),IF(Budget_period="Annually",SUMIFS(INDIRECT(AT$10),DetailBudgetWPs_Aleph,IF($J77 = "No Work Package", "", $J77),DetailBudgetCategory_Aleph,$I77),""))))) / AT$6 * AT$7, 0), 0)</f>
        <v>0</v>
      </c>
      <c r="AU77" s="166">
        <f t="array" ref="AU77">IFERROR(IF(ROW()-16&lt;NoRowsBudget, IF($J77="Profit Margin",SUM(AU$16:AU76)*ProfitMargin,IF($J77="VAT",SUM(AU$16:AU76)*VAT,IF(Budget_period="Monthly",SUMIFS(INDIRECT(AU$8),DetailBudgetWPs_Aleph,IF($J77 = "No Work Package", "", $J77),DetailBudgetCategory_Aleph,$I77),IF(Budget_period="Quarterly",SUMIFS(INDIRECT(AU$9),DetailBudgetWPs_Aleph,IF($J77 = "No Work Package", "", $J77),DetailBudgetCategory_Aleph,$I77),IF(Budget_period="Annually",SUMIFS(INDIRECT(AU$10),DetailBudgetWPs_Aleph,IF($J77 = "No Work Package", "", $J77),DetailBudgetCategory_Aleph,$I77),""))))) / AU$6 * AU$7, 0), 0)</f>
        <v>0</v>
      </c>
      <c r="AV77" s="166">
        <f t="array" ref="AV77">IFERROR(IF(ROW()-16&lt;NoRowsBudget, IF($J77="Profit Margin",SUM(AV$16:AV76)*ProfitMargin,IF($J77="VAT",SUM(AV$16:AV76)*VAT,IF(Budget_period="Monthly",SUMIFS(INDIRECT(AV$8),DetailBudgetWPs_Aleph,IF($J77 = "No Work Package", "", $J77),DetailBudgetCategory_Aleph,$I77),IF(Budget_period="Quarterly",SUMIFS(INDIRECT(AV$9),DetailBudgetWPs_Aleph,IF($J77 = "No Work Package", "", $J77),DetailBudgetCategory_Aleph,$I77),IF(Budget_period="Annually",SUMIFS(INDIRECT(AV$10),DetailBudgetWPs_Aleph,IF($J77 = "No Work Package", "", $J77),DetailBudgetCategory_Aleph,$I77),""))))) / AV$6 * AV$7, 0), 0)</f>
        <v>0</v>
      </c>
      <c r="AW77" s="166">
        <f t="array" ref="AW77">IFERROR(IF(ROW()-16&lt;NoRowsBudget, IF($J77="Profit Margin",SUM(AW$16:AW76)*ProfitMargin,IF($J77="VAT",SUM(AW$16:AW76)*VAT,IF(Budget_period="Monthly",SUMIFS(INDIRECT(AW$8),DetailBudgetWPs_Aleph,IF($J77 = "No Work Package", "", $J77),DetailBudgetCategory_Aleph,$I77),IF(Budget_period="Quarterly",SUMIFS(INDIRECT(AW$9),DetailBudgetWPs_Aleph,IF($J77 = "No Work Package", "", $J77),DetailBudgetCategory_Aleph,$I77),IF(Budget_period="Annually",SUMIFS(INDIRECT(AW$10),DetailBudgetWPs_Aleph,IF($J77 = "No Work Package", "", $J77),DetailBudgetCategory_Aleph,$I77),""))))) / AW$6 * AW$7, 0), 0)</f>
        <v>0</v>
      </c>
      <c r="AX77" s="166">
        <f t="array" ref="AX77">IFERROR(IF(ROW()-16&lt;NoRowsBudget, IF($J77="Profit Margin",SUM(AX$16:AX76)*ProfitMargin,IF($J77="VAT",SUM(AX$16:AX76)*VAT,IF(Budget_period="Monthly",SUMIFS(INDIRECT(AX$8),DetailBudgetWPs_Aleph,IF($J77 = "No Work Package", "", $J77),DetailBudgetCategory_Aleph,$I77),IF(Budget_period="Quarterly",SUMIFS(INDIRECT(AX$9),DetailBudgetWPs_Aleph,IF($J77 = "No Work Package", "", $J77),DetailBudgetCategory_Aleph,$I77),IF(Budget_period="Annually",SUMIFS(INDIRECT(AX$10),DetailBudgetWPs_Aleph,IF($J77 = "No Work Package", "", $J77),DetailBudgetCategory_Aleph,$I77),""))))) / AX$6 * AX$7, 0), 0)</f>
        <v>0</v>
      </c>
      <c r="AY77" s="166">
        <f t="array" ref="AY77">IFERROR(IF(ROW()-16&lt;NoRowsBudget, IF($J77="Profit Margin",SUM(AY$16:AY76)*ProfitMargin,IF($J77="VAT",SUM(AY$16:AY76)*VAT,IF(Budget_period="Monthly",SUMIFS(INDIRECT(AY$8),DetailBudgetWPs_Aleph,IF($J77 = "No Work Package", "", $J77),DetailBudgetCategory_Aleph,$I77),IF(Budget_period="Quarterly",SUMIFS(INDIRECT(AY$9),DetailBudgetWPs_Aleph,IF($J77 = "No Work Package", "", $J77),DetailBudgetCategory_Aleph,$I77),IF(Budget_period="Annually",SUMIFS(INDIRECT(AY$10),DetailBudgetWPs_Aleph,IF($J77 = "No Work Package", "", $J77),DetailBudgetCategory_Aleph,$I77),""))))) / AY$6 * AY$7, 0), 0)</f>
        <v>0</v>
      </c>
      <c r="AZ77" s="166">
        <f t="array" ref="AZ77">IFERROR(IF(ROW()-16&lt;NoRowsBudget, IF($J77="Profit Margin",SUM(AZ$16:AZ76)*ProfitMargin,IF($J77="VAT",SUM(AZ$16:AZ76)*VAT,IF(Budget_period="Monthly",SUMIFS(INDIRECT(AZ$8),DetailBudgetWPs_Aleph,IF($J77 = "No Work Package", "", $J77),DetailBudgetCategory_Aleph,$I77),IF(Budget_period="Quarterly",SUMIFS(INDIRECT(AZ$9),DetailBudgetWPs_Aleph,IF($J77 = "No Work Package", "", $J77),DetailBudgetCategory_Aleph,$I77),IF(Budget_period="Annually",SUMIFS(INDIRECT(AZ$10),DetailBudgetWPs_Aleph,IF($J77 = "No Work Package", "", $J77),DetailBudgetCategory_Aleph,$I77),""))))) / AZ$6 * AZ$7, 0), 0)</f>
        <v>0</v>
      </c>
      <c r="BA77" s="166">
        <f t="array" ref="BA77">IFERROR(IF(ROW()-16&lt;NoRowsBudget, IF($J77="Profit Margin",SUM(BA$16:BA76)*ProfitMargin,IF($J77="VAT",SUM(BA$16:BA76)*VAT,IF(Budget_period="Monthly",SUMIFS(INDIRECT(BA$8),DetailBudgetWPs_Aleph,IF($J77 = "No Work Package", "", $J77),DetailBudgetCategory_Aleph,$I77),IF(Budget_period="Quarterly",SUMIFS(INDIRECT(BA$9),DetailBudgetWPs_Aleph,IF($J77 = "No Work Package", "", $J77),DetailBudgetCategory_Aleph,$I77),IF(Budget_period="Annually",SUMIFS(INDIRECT(BA$10),DetailBudgetWPs_Aleph,IF($J77 = "No Work Package", "", $J77),DetailBudgetCategory_Aleph,$I77),""))))) / BA$6 * BA$7, 0), 0)</f>
        <v>0</v>
      </c>
      <c r="BB77" s="166">
        <f t="array" ref="BB77">IFERROR(IF(ROW()-16&lt;NoRowsBudget, IF($J77="Profit Margin",SUM(BB$16:BB76)*ProfitMargin,IF($J77="VAT",SUM(BB$16:BB76)*VAT,IF(Budget_period="Monthly",SUMIFS(INDIRECT(BB$8),DetailBudgetWPs_Aleph,IF($J77 = "No Work Package", "", $J77),DetailBudgetCategory_Aleph,$I77),IF(Budget_period="Quarterly",SUMIFS(INDIRECT(BB$9),DetailBudgetWPs_Aleph,IF($J77 = "No Work Package", "", $J77),DetailBudgetCategory_Aleph,$I77),IF(Budget_period="Annually",SUMIFS(INDIRECT(BB$10),DetailBudgetWPs_Aleph,IF($J77 = "No Work Package", "", $J77),DetailBudgetCategory_Aleph,$I77),""))))) / BB$6 * BB$7, 0), 0)</f>
        <v>0</v>
      </c>
      <c r="BC77" s="166">
        <f t="array" ref="BC77">IFERROR(IF(ROW()-16&lt;NoRowsBudget, IF($J77="Profit Margin",SUM(BC$16:BC76)*ProfitMargin,IF($J77="VAT",SUM(BC$16:BC76)*VAT,IF(Budget_period="Monthly",SUMIFS(INDIRECT(BC$8),DetailBudgetWPs_Aleph,IF($J77 = "No Work Package", "", $J77),DetailBudgetCategory_Aleph,$I77),IF(Budget_period="Quarterly",SUMIFS(INDIRECT(BC$9),DetailBudgetWPs_Aleph,IF($J77 = "No Work Package", "", $J77),DetailBudgetCategory_Aleph,$I77),IF(Budget_period="Annually",SUMIFS(INDIRECT(BC$10),DetailBudgetWPs_Aleph,IF($J77 = "No Work Package", "", $J77),DetailBudgetCategory_Aleph,$I77),""))))) / BC$6 * BC$7, 0), 0)</f>
        <v>0</v>
      </c>
      <c r="BD77" s="166">
        <f t="array" ref="BD77">IFERROR(IF(ROW()-16&lt;NoRowsBudget, IF($J77="Profit Margin",SUM(BD$16:BD76)*ProfitMargin,IF($J77="VAT",SUM(BD$16:BD76)*VAT,IF(Budget_period="Monthly",SUMIFS(INDIRECT(BD$8),DetailBudgetWPs_Aleph,IF($J77 = "No Work Package", "", $J77),DetailBudgetCategory_Aleph,$I77),IF(Budget_period="Quarterly",SUMIFS(INDIRECT(BD$9),DetailBudgetWPs_Aleph,IF($J77 = "No Work Package", "", $J77),DetailBudgetCategory_Aleph,$I77),IF(Budget_period="Annually",SUMIFS(INDIRECT(BD$10),DetailBudgetWPs_Aleph,IF($J77 = "No Work Package", "", $J77),DetailBudgetCategory_Aleph,$I77),""))))) / BD$6 * BD$7, 0), 0)</f>
        <v>0</v>
      </c>
      <c r="BE77" s="166">
        <f t="array" ref="BE77">IFERROR(IF(ROW()-16&lt;NoRowsBudget, IF($J77="Profit Margin",SUM(BE$16:BE76)*ProfitMargin,IF($J77="VAT",SUM(BE$16:BE76)*VAT,IF(Budget_period="Monthly",SUMIFS(INDIRECT(BE$8),DetailBudgetWPs_Aleph,IF($J77 = "No Work Package", "", $J77),DetailBudgetCategory_Aleph,$I77),IF(Budget_period="Quarterly",SUMIFS(INDIRECT(BE$9),DetailBudgetWPs_Aleph,IF($J77 = "No Work Package", "", $J77),DetailBudgetCategory_Aleph,$I77),IF(Budget_period="Annually",SUMIFS(INDIRECT(BE$10),DetailBudgetWPs_Aleph,IF($J77 = "No Work Package", "", $J77),DetailBudgetCategory_Aleph,$I77),""))))) / BE$6 * BE$7, 0), 0)</f>
        <v>0</v>
      </c>
      <c r="BF77" s="166">
        <f t="array" ref="BF77">IFERROR(IF(ROW()-16&lt;NoRowsBudget, IF($J77="Profit Margin",SUM(BF$16:BF76)*ProfitMargin,IF($J77="VAT",SUM(BF$16:BF76)*VAT,IF(Budget_period="Monthly",SUMIFS(INDIRECT(BF$8),DetailBudgetWPs_Aleph,IF($J77 = "No Work Package", "", $J77),DetailBudgetCategory_Aleph,$I77),IF(Budget_period="Quarterly",SUMIFS(INDIRECT(BF$9),DetailBudgetWPs_Aleph,IF($J77 = "No Work Package", "", $J77),DetailBudgetCategory_Aleph,$I77),IF(Budget_period="Annually",SUMIFS(INDIRECT(BF$10),DetailBudgetWPs_Aleph,IF($J77 = "No Work Package", "", $J77),DetailBudgetCategory_Aleph,$I77),""))))) / BF$6 * BF$7, 0), 0)</f>
        <v>0</v>
      </c>
      <c r="BG77" s="166">
        <f t="array" ref="BG77">IFERROR(IF(ROW()-16&lt;NoRowsBudget, IF($J77="Profit Margin",SUM(BG$16:BG76)*ProfitMargin,IF($J77="VAT",SUM(BG$16:BG76)*VAT,IF(Budget_period="Monthly",SUMIFS(INDIRECT(BG$8),DetailBudgetWPs_Aleph,IF($J77 = "No Work Package", "", $J77),DetailBudgetCategory_Aleph,$I77),IF(Budget_period="Quarterly",SUMIFS(INDIRECT(BG$9),DetailBudgetWPs_Aleph,IF($J77 = "No Work Package", "", $J77),DetailBudgetCategory_Aleph,$I77),IF(Budget_period="Annually",SUMIFS(INDIRECT(BG$10),DetailBudgetWPs_Aleph,IF($J77 = "No Work Package", "", $J77),DetailBudgetCategory_Aleph,$I77),""))))) / BG$6 * BG$7, 0), 0)</f>
        <v>0</v>
      </c>
      <c r="BH77" s="166">
        <f t="array" ref="BH77">IFERROR(IF(ROW()-16&lt;NoRowsBudget, IF($J77="Profit Margin",SUM(BH$16:BH76)*ProfitMargin,IF($J77="VAT",SUM(BH$16:BH76)*VAT,IF(Budget_period="Monthly",SUMIFS(INDIRECT(BH$8),DetailBudgetWPs_Aleph,IF($J77 = "No Work Package", "", $J77),DetailBudgetCategory_Aleph,$I77),IF(Budget_period="Quarterly",SUMIFS(INDIRECT(BH$9),DetailBudgetWPs_Aleph,IF($J77 = "No Work Package", "", $J77),DetailBudgetCategory_Aleph,$I77),IF(Budget_period="Annually",SUMIFS(INDIRECT(BH$10),DetailBudgetWPs_Aleph,IF($J77 = "No Work Package", "", $J77),DetailBudgetCategory_Aleph,$I77),""))))) / BH$6 * BH$7, 0), 0)</f>
        <v>0</v>
      </c>
      <c r="BI77" s="166">
        <f t="array" ref="BI77">IFERROR(IF(ROW()-16&lt;NoRowsBudget, IF($J77="Profit Margin",SUM(BI$16:BI76)*ProfitMargin,IF($J77="VAT",SUM(BI$16:BI76)*VAT,IF(Budget_period="Monthly",SUMIFS(INDIRECT(BI$8),DetailBudgetWPs_Aleph,IF($J77 = "No Work Package", "", $J77),DetailBudgetCategory_Aleph,$I77),IF(Budget_period="Quarterly",SUMIFS(INDIRECT(BI$9),DetailBudgetWPs_Aleph,IF($J77 = "No Work Package", "", $J77),DetailBudgetCategory_Aleph,$I77),IF(Budget_period="Annually",SUMIFS(INDIRECT(BI$10),DetailBudgetWPs_Aleph,IF($J77 = "No Work Package", "", $J77),DetailBudgetCategory_Aleph,$I77),""))))) / BI$6 * BI$7, 0), 0)</f>
        <v>0</v>
      </c>
      <c r="BJ77" s="166">
        <f t="array" ref="BJ77">IFERROR(IF(ROW()-16&lt;NoRowsBudget, IF($J77="Profit Margin",SUM(BJ$16:BJ76)*ProfitMargin,IF($J77="VAT",SUM(BJ$16:BJ76)*VAT,IF(Budget_period="Monthly",SUMIFS(INDIRECT(BJ$8),DetailBudgetWPs_Aleph,IF($J77 = "No Work Package", "", $J77),DetailBudgetCategory_Aleph,$I77),IF(Budget_period="Quarterly",SUMIFS(INDIRECT(BJ$9),DetailBudgetWPs_Aleph,IF($J77 = "No Work Package", "", $J77),DetailBudgetCategory_Aleph,$I77),IF(Budget_period="Annually",SUMIFS(INDIRECT(BJ$10),DetailBudgetWPs_Aleph,IF($J77 = "No Work Package", "", $J77),DetailBudgetCategory_Aleph,$I77),""))))) / BJ$6 * BJ$7, 0), 0)</f>
        <v>0</v>
      </c>
      <c r="BK77" s="166">
        <f t="array" ref="BK77">IFERROR(IF(ROW()-16&lt;NoRowsBudget, IF($J77="Profit Margin",SUM(BK$16:BK76)*ProfitMargin,IF($J77="VAT",SUM(BK$16:BK76)*VAT,IF(Budget_period="Monthly",SUMIFS(INDIRECT(BK$8),DetailBudgetWPs_Aleph,IF($J77 = "No Work Package", "", $J77),DetailBudgetCategory_Aleph,$I77),IF(Budget_period="Quarterly",SUMIFS(INDIRECT(BK$9),DetailBudgetWPs_Aleph,IF($J77 = "No Work Package", "", $J77),DetailBudgetCategory_Aleph,$I77),IF(Budget_period="Annually",SUMIFS(INDIRECT(BK$10),DetailBudgetWPs_Aleph,IF($J77 = "No Work Package", "", $J77),DetailBudgetCategory_Aleph,$I77),""))))) / BK$6 * BK$7, 0), 0)</f>
        <v>0</v>
      </c>
      <c r="BL77" s="166">
        <f t="array" ref="BL77">IFERROR(IF(ROW()-16&lt;NoRowsBudget, IF($J77="Profit Margin",SUM(BL$16:BL76)*ProfitMargin,IF($J77="VAT",SUM(BL$16:BL76)*VAT,IF(Budget_period="Monthly",SUMIFS(INDIRECT(BL$8),DetailBudgetWPs_Aleph,IF($J77 = "No Work Package", "", $J77),DetailBudgetCategory_Aleph,$I77),IF(Budget_period="Quarterly",SUMIFS(INDIRECT(BL$9),DetailBudgetWPs_Aleph,IF($J77 = "No Work Package", "", $J77),DetailBudgetCategory_Aleph,$I77),IF(Budget_period="Annually",SUMIFS(INDIRECT(BL$10),DetailBudgetWPs_Aleph,IF($J77 = "No Work Package", "", $J77),DetailBudgetCategory_Aleph,$I77),""))))) / BL$6 * BL$7, 0), 0)</f>
        <v>0</v>
      </c>
      <c r="BM77" s="166">
        <f t="array" ref="BM77">IFERROR(IF(ROW()-16&lt;NoRowsBudget, IF($J77="Profit Margin",SUM(BM$16:BM76)*ProfitMargin,IF($J77="VAT",SUM(BM$16:BM76)*VAT,IF(Budget_period="Monthly",SUMIFS(INDIRECT(BM$8),DetailBudgetWPs_Aleph,IF($J77 = "No Work Package", "", $J77),DetailBudgetCategory_Aleph,$I77),IF(Budget_period="Quarterly",SUMIFS(INDIRECT(BM$9),DetailBudgetWPs_Aleph,IF($J77 = "No Work Package", "", $J77),DetailBudgetCategory_Aleph,$I77),IF(Budget_period="Annually",SUMIFS(INDIRECT(BM$10),DetailBudgetWPs_Aleph,IF($J77 = "No Work Package", "", $J77),DetailBudgetCategory_Aleph,$I77),""))))) / BM$6 * BM$7, 0), 0)</f>
        <v>0</v>
      </c>
      <c r="BN77" s="166">
        <f t="array" ref="BN77">IFERROR(IF(ROW()-16&lt;NoRowsBudget, IF($J77="Profit Margin",SUM(BN$16:BN76)*ProfitMargin,IF($J77="VAT",SUM(BN$16:BN76)*VAT,IF(Budget_period="Monthly",SUMIFS(INDIRECT(BN$8),DetailBudgetWPs_Aleph,IF($J77 = "No Work Package", "", $J77),DetailBudgetCategory_Aleph,$I77),IF(Budget_period="Quarterly",SUMIFS(INDIRECT(BN$9),DetailBudgetWPs_Aleph,IF($J77 = "No Work Package", "", $J77),DetailBudgetCategory_Aleph,$I77),IF(Budget_period="Annually",SUMIFS(INDIRECT(BN$10),DetailBudgetWPs_Aleph,IF($J77 = "No Work Package", "", $J77),DetailBudgetCategory_Aleph,$I77),""))))) / BN$6 * BN$7, 0), 0)</f>
        <v>0</v>
      </c>
      <c r="BO77" s="166">
        <f t="array" ref="BO77">IFERROR(IF(ROW()-16&lt;NoRowsBudget, IF($J77="Profit Margin",SUM(BO$16:BO76)*ProfitMargin,IF($J77="VAT",SUM(BO$16:BO76)*VAT,IF(Budget_period="Monthly",SUMIFS(INDIRECT(BO$8),DetailBudgetWPs_Aleph,IF($J77 = "No Work Package", "", $J77),DetailBudgetCategory_Aleph,$I77),IF(Budget_period="Quarterly",SUMIFS(INDIRECT(BO$9),DetailBudgetWPs_Aleph,IF($J77 = "No Work Package", "", $J77),DetailBudgetCategory_Aleph,$I77),IF(Budget_period="Annually",SUMIFS(INDIRECT(BO$10),DetailBudgetWPs_Aleph,IF($J77 = "No Work Package", "", $J77),DetailBudgetCategory_Aleph,$I77),""))))) / BO$6 * BO$7, 0), 0)</f>
        <v>0</v>
      </c>
      <c r="BP77" s="166">
        <f t="array" ref="BP77">IFERROR(IF(ROW()-16&lt;NoRowsBudget, IF($J77="Profit Margin",SUM(BP$16:BP76)*ProfitMargin,IF($J77="VAT",SUM(BP$16:BP76)*VAT,IF(Budget_period="Monthly",SUMIFS(INDIRECT(BP$8),DetailBudgetWPs_Aleph,IF($J77 = "No Work Package", "", $J77),DetailBudgetCategory_Aleph,$I77),IF(Budget_period="Quarterly",SUMIFS(INDIRECT(BP$9),DetailBudgetWPs_Aleph,IF($J77 = "No Work Package", "", $J77),DetailBudgetCategory_Aleph,$I77),IF(Budget_period="Annually",SUMIFS(INDIRECT(BP$10),DetailBudgetWPs_Aleph,IF($J77 = "No Work Package", "", $J77),DetailBudgetCategory_Aleph,$I77),""))))) / BP$6 * BP$7, 0), 0)</f>
        <v>0</v>
      </c>
      <c r="BQ77" s="166">
        <f t="array" ref="BQ77">IFERROR(IF(ROW()-16&lt;NoRowsBudget, IF($J77="Profit Margin",SUM(BQ$16:BQ76)*ProfitMargin,IF($J77="VAT",SUM(BQ$16:BQ76)*VAT,IF(Budget_period="Monthly",SUMIFS(INDIRECT(BQ$8),DetailBudgetWPs_Aleph,IF($J77 = "No Work Package", "", $J77),DetailBudgetCategory_Aleph,$I77),IF(Budget_period="Quarterly",SUMIFS(INDIRECT(BQ$9),DetailBudgetWPs_Aleph,IF($J77 = "No Work Package", "", $J77),DetailBudgetCategory_Aleph,$I77),IF(Budget_period="Annually",SUMIFS(INDIRECT(BQ$10),DetailBudgetWPs_Aleph,IF($J77 = "No Work Package", "", $J77),DetailBudgetCategory_Aleph,$I77),""))))) / BQ$6 * BQ$7, 0), 0)</f>
        <v>0</v>
      </c>
      <c r="BR77" s="166">
        <f t="array" ref="BR77">IFERROR(IF(ROW()-16&lt;NoRowsBudget, IF($J77="Profit Margin",SUM(BR$16:BR76)*ProfitMargin,IF($J77="VAT",SUM(BR$16:BR76)*VAT,IF(Budget_period="Monthly",SUMIFS(INDIRECT(BR$8),DetailBudgetWPs_Aleph,IF($J77 = "No Work Package", "", $J77),DetailBudgetCategory_Aleph,$I77),IF(Budget_period="Quarterly",SUMIFS(INDIRECT(BR$9),DetailBudgetWPs_Aleph,IF($J77 = "No Work Package", "", $J77),DetailBudgetCategory_Aleph,$I77),IF(Budget_period="Annually",SUMIFS(INDIRECT(BR$10),DetailBudgetWPs_Aleph,IF($J77 = "No Work Package", "", $J77),DetailBudgetCategory_Aleph,$I77),""))))) / BR$6 * BR$7, 0), 0)</f>
        <v>0</v>
      </c>
      <c r="BS77" s="166">
        <f t="array" ref="BS77">IFERROR(IF(ROW()-16&lt;NoRowsBudget, IF($J77="Profit Margin",SUM(BS$16:BS76)*ProfitMargin,IF($J77="VAT",SUM(BS$16:BS76)*VAT,IF(Budget_period="Monthly",SUMIFS(INDIRECT(BS$8),DetailBudgetWPs_Aleph,IF($J77 = "No Work Package", "", $J77),DetailBudgetCategory_Aleph,$I77),IF(Budget_period="Quarterly",SUMIFS(INDIRECT(BS$9),DetailBudgetWPs_Aleph,IF($J77 = "No Work Package", "", $J77),DetailBudgetCategory_Aleph,$I77),IF(Budget_period="Annually",SUMIFS(INDIRECT(BS$10),DetailBudgetWPs_Aleph,IF($J77 = "No Work Package", "", $J77),DetailBudgetCategory_Aleph,$I77),""))))) / BS$6 * BS$7, 0), 0)</f>
        <v>0</v>
      </c>
    </row>
    <row r="78" ht="15.75" customHeight="1">
      <c r="A78" s="114"/>
      <c r="B78" s="15" t="str">
        <f>IF(ROW()-16&lt;NoRowsBudget,OrgName,"")</f>
        <v/>
      </c>
      <c r="C78" s="15" t="str">
        <f>IF(ROW()-16&lt;NoRowsBudget,ProjectName,"")</f>
        <v/>
      </c>
      <c r="D78" s="15" t="str">
        <f>IF(ROW()-16&lt;NoRowsBudget,ProjectRef,"")</f>
        <v/>
      </c>
      <c r="E78" s="15" t="str">
        <f>IF(ROW()-16&lt;NoRowsBudget,ApplicationID,"")</f>
        <v/>
      </c>
      <c r="F78" s="15" t="str">
        <f>IF(ROW()-16&lt;NoRowsBudget,Version,"")</f>
        <v/>
      </c>
      <c r="G78" s="164" t="str">
        <f>IF(ROW()-16&lt;NoRowsBudget,StartDate,"")</f>
        <v/>
      </c>
      <c r="H78" s="164" t="str">
        <f>IF(ROW()-16&lt;NoRowsBudget,EndDate,"")</f>
        <v/>
      </c>
      <c r="I78" s="15" t="str">
        <f t="array" ref="I78">IF(ROW()-16&lt;(NoRowsBudget-3),INDEX(CostCategories,CEILING((ROW()-15)/NoWPs,1)),IF(ROW()-16=NoRowsBudget-3,"Overheads",IF(ROW()-16=NoRowsBudget-2,"Profit Margin",IF(ROW()-16=NoRowsBudget-1,"VAT",""))))</f>
        <v/>
      </c>
      <c r="J78" s="15" t="str">
        <f t="array" ref="J78">IF(ROW()-16&lt;NoRowsBudget-3,INDEX(WPUnique,,MOD(ROW()-16,NoWPs)+1),IF(ROW()-16=NoRowsBudget-3,"Overheads",IF(ROW()-16=NoRowsBudget-2,"Profit Margin",IF(ROW()-16=NoRowsBudget-1,"VAT",""))))</f>
        <v/>
      </c>
      <c r="K78" s="172" t="str">
        <f>IFERROR(IF(OR($J78="Indirect Cost",$J78="VAT",$J78="Profit Margin"),"",VLOOKUP(J78,'1. Basic Info'!$B$40:$C$52,2,FALSE)),BudgetExport!J78)</f>
        <v/>
      </c>
      <c r="L78" s="166">
        <f t="array" ref="L78">IFERROR(IF(ROW()-16&lt;NoRowsBudget, IF($J78="Profit Margin",SUM(L$16:L77)*ProfitMargin,IF($J78="VAT",SUM(L$16:L77)*VAT,IF(Budget_period="Monthly",SUMIFS(INDIRECT(L$8),DetailBudgetWPs_Aleph,IF($J78 = "No Work Package", "", $J78),DetailBudgetCategory_Aleph,$I78),IF(Budget_period="Quarterly",SUMIFS(INDIRECT(L$9),DetailBudgetWPs_Aleph,IF($J78 = "No Work Package", "", $J78),DetailBudgetCategory_Aleph,$I78),IF(Budget_period="Annually",SUMIFS(INDIRECT(L$10),DetailBudgetWPs_Aleph,IF($J78 = "No Work Package", "", $J78),DetailBudgetCategory_Aleph,$I78),""))))) / L$6 * L$7, 0), 0)</f>
        <v>0</v>
      </c>
      <c r="M78" s="166">
        <f t="array" ref="M78">IFERROR(IF(ROW()-16&lt;NoRowsBudget, IF($J78="Profit Margin",SUM(M$16:M77)*ProfitMargin,IF($J78="VAT",SUM(M$16:M77)*VAT,IF(Budget_period="Monthly",SUMIFS(INDIRECT(M$8),DetailBudgetWPs_Aleph,IF($J78 = "No Work Package", "", $J78),DetailBudgetCategory_Aleph,$I78),IF(Budget_period="Quarterly",SUMIFS(INDIRECT(M$9),DetailBudgetWPs_Aleph,IF($J78 = "No Work Package", "", $J78),DetailBudgetCategory_Aleph,$I78),IF(Budget_period="Annually",SUMIFS(INDIRECT(M$10),DetailBudgetWPs_Aleph,IF($J78 = "No Work Package", "", $J78),DetailBudgetCategory_Aleph,$I78),""))))) / M$6 * M$7, 0), 0)</f>
        <v>0</v>
      </c>
      <c r="N78" s="166">
        <f t="array" ref="N78">IFERROR(IF(ROW()-16&lt;NoRowsBudget, IF($J78="Profit Margin",SUM(N$16:N77)*ProfitMargin,IF($J78="VAT",SUM(N$16:N77)*VAT,IF(Budget_period="Monthly",SUMIFS(INDIRECT(N$8),DetailBudgetWPs_Aleph,IF($J78 = "No Work Package", "", $J78),DetailBudgetCategory_Aleph,$I78),IF(Budget_period="Quarterly",SUMIFS(INDIRECT(N$9),DetailBudgetWPs_Aleph,IF($J78 = "No Work Package", "", $J78),DetailBudgetCategory_Aleph,$I78),IF(Budget_period="Annually",SUMIFS(INDIRECT(N$10),DetailBudgetWPs_Aleph,IF($J78 = "No Work Package", "", $J78),DetailBudgetCategory_Aleph,$I78),""))))) / N$6 * N$7, 0), 0)</f>
        <v>0</v>
      </c>
      <c r="O78" s="166">
        <f t="array" ref="O78">IFERROR(IF(ROW()-16&lt;NoRowsBudget, IF($J78="Profit Margin",SUM(O$16:O77)*ProfitMargin,IF($J78="VAT",SUM(O$16:O77)*VAT,IF(Budget_period="Monthly",SUMIFS(INDIRECT(O$8),DetailBudgetWPs_Aleph,IF($J78 = "No Work Package", "", $J78),DetailBudgetCategory_Aleph,$I78),IF(Budget_period="Quarterly",SUMIFS(INDIRECT(O$9),DetailBudgetWPs_Aleph,IF($J78 = "No Work Package", "", $J78),DetailBudgetCategory_Aleph,$I78),IF(Budget_period="Annually",SUMIFS(INDIRECT(O$10),DetailBudgetWPs_Aleph,IF($J78 = "No Work Package", "", $J78),DetailBudgetCategory_Aleph,$I78),""))))) / O$6 * O$7, 0), 0)</f>
        <v>0</v>
      </c>
      <c r="P78" s="166">
        <f t="array" ref="P78">IFERROR(IF(ROW()-16&lt;NoRowsBudget, IF($J78="Profit Margin",SUM(P$16:P77)*ProfitMargin,IF($J78="VAT",SUM(P$16:P77)*VAT,IF(Budget_period="Monthly",SUMIFS(INDIRECT(P$8),DetailBudgetWPs_Aleph,IF($J78 = "No Work Package", "", $J78),DetailBudgetCategory_Aleph,$I78),IF(Budget_period="Quarterly",SUMIFS(INDIRECT(P$9),DetailBudgetWPs_Aleph,IF($J78 = "No Work Package", "", $J78),DetailBudgetCategory_Aleph,$I78),IF(Budget_period="Annually",SUMIFS(INDIRECT(P$10),DetailBudgetWPs_Aleph,IF($J78 = "No Work Package", "", $J78),DetailBudgetCategory_Aleph,$I78),""))))) / P$6 * P$7, 0), 0)</f>
        <v>0</v>
      </c>
      <c r="Q78" s="166">
        <f t="array" ref="Q78">IFERROR(IF(ROW()-16&lt;NoRowsBudget, IF($J78="Profit Margin",SUM(Q$16:Q77)*ProfitMargin,IF($J78="VAT",SUM(Q$16:Q77)*VAT,IF(Budget_period="Monthly",SUMIFS(INDIRECT(Q$8),DetailBudgetWPs_Aleph,IF($J78 = "No Work Package", "", $J78),DetailBudgetCategory_Aleph,$I78),IF(Budget_period="Quarterly",SUMIFS(INDIRECT(Q$9),DetailBudgetWPs_Aleph,IF($J78 = "No Work Package", "", $J78),DetailBudgetCategory_Aleph,$I78),IF(Budget_period="Annually",SUMIFS(INDIRECT(Q$10),DetailBudgetWPs_Aleph,IF($J78 = "No Work Package", "", $J78),DetailBudgetCategory_Aleph,$I78),""))))) / Q$6 * Q$7, 0), 0)</f>
        <v>0</v>
      </c>
      <c r="R78" s="166">
        <f t="array" ref="R78">IFERROR(IF(ROW()-16&lt;NoRowsBudget, IF($J78="Profit Margin",SUM(R$16:R77)*ProfitMargin,IF($J78="VAT",SUM(R$16:R77)*VAT,IF(Budget_period="Monthly",SUMIFS(INDIRECT(R$8),DetailBudgetWPs_Aleph,IF($J78 = "No Work Package", "", $J78),DetailBudgetCategory_Aleph,$I78),IF(Budget_period="Quarterly",SUMIFS(INDIRECT(R$9),DetailBudgetWPs_Aleph,IF($J78 = "No Work Package", "", $J78),DetailBudgetCategory_Aleph,$I78),IF(Budget_period="Annually",SUMIFS(INDIRECT(R$10),DetailBudgetWPs_Aleph,IF($J78 = "No Work Package", "", $J78),DetailBudgetCategory_Aleph,$I78),""))))) / R$6 * R$7, 0), 0)</f>
        <v>0</v>
      </c>
      <c r="S78" s="166">
        <f t="array" ref="S78">IFERROR(IF(ROW()-16&lt;NoRowsBudget, IF($J78="Profit Margin",SUM(S$16:S77)*ProfitMargin,IF($J78="VAT",SUM(S$16:S77)*VAT,IF(Budget_period="Monthly",SUMIFS(INDIRECT(S$8),DetailBudgetWPs_Aleph,IF($J78 = "No Work Package", "", $J78),DetailBudgetCategory_Aleph,$I78),IF(Budget_period="Quarterly",SUMIFS(INDIRECT(S$9),DetailBudgetWPs_Aleph,IF($J78 = "No Work Package", "", $J78),DetailBudgetCategory_Aleph,$I78),IF(Budget_period="Annually",SUMIFS(INDIRECT(S$10),DetailBudgetWPs_Aleph,IF($J78 = "No Work Package", "", $J78),DetailBudgetCategory_Aleph,$I78),""))))) / S$6 * S$7, 0), 0)</f>
        <v>0</v>
      </c>
      <c r="T78" s="166">
        <f t="array" ref="T78">IFERROR(IF(ROW()-16&lt;NoRowsBudget, IF($J78="Profit Margin",SUM(T$16:T77)*ProfitMargin,IF($J78="VAT",SUM(T$16:T77)*VAT,IF(Budget_period="Monthly",SUMIFS(INDIRECT(T$8),DetailBudgetWPs_Aleph,IF($J78 = "No Work Package", "", $J78),DetailBudgetCategory_Aleph,$I78),IF(Budget_period="Quarterly",SUMIFS(INDIRECT(T$9),DetailBudgetWPs_Aleph,IF($J78 = "No Work Package", "", $J78),DetailBudgetCategory_Aleph,$I78),IF(Budget_period="Annually",SUMIFS(INDIRECT(T$10),DetailBudgetWPs_Aleph,IF($J78 = "No Work Package", "", $J78),DetailBudgetCategory_Aleph,$I78),""))))) / T$6 * T$7, 0), 0)</f>
        <v>0</v>
      </c>
      <c r="U78" s="166">
        <f t="array" ref="U78">IFERROR(IF(ROW()-16&lt;NoRowsBudget, IF($J78="Profit Margin",SUM(U$16:U77)*ProfitMargin,IF($J78="VAT",SUM(U$16:U77)*VAT,IF(Budget_period="Monthly",SUMIFS(INDIRECT(U$8),DetailBudgetWPs_Aleph,IF($J78 = "No Work Package", "", $J78),DetailBudgetCategory_Aleph,$I78),IF(Budget_period="Quarterly",SUMIFS(INDIRECT(U$9),DetailBudgetWPs_Aleph,IF($J78 = "No Work Package", "", $J78),DetailBudgetCategory_Aleph,$I78),IF(Budget_period="Annually",SUMIFS(INDIRECT(U$10),DetailBudgetWPs_Aleph,IF($J78 = "No Work Package", "", $J78),DetailBudgetCategory_Aleph,$I78),""))))) / U$6 * U$7, 0), 0)</f>
        <v>0</v>
      </c>
      <c r="V78" s="166">
        <f t="array" ref="V78">IFERROR(IF(ROW()-16&lt;NoRowsBudget, IF($J78="Profit Margin",SUM(V$16:V77)*ProfitMargin,IF($J78="VAT",SUM(V$16:V77)*VAT,IF(Budget_period="Monthly",SUMIFS(INDIRECT(V$8),DetailBudgetWPs_Aleph,IF($J78 = "No Work Package", "", $J78),DetailBudgetCategory_Aleph,$I78),IF(Budget_period="Quarterly",SUMIFS(INDIRECT(V$9),DetailBudgetWPs_Aleph,IF($J78 = "No Work Package", "", $J78),DetailBudgetCategory_Aleph,$I78),IF(Budget_period="Annually",SUMIFS(INDIRECT(V$10),DetailBudgetWPs_Aleph,IF($J78 = "No Work Package", "", $J78),DetailBudgetCategory_Aleph,$I78),""))))) / V$6 * V$7, 0), 0)</f>
        <v>0</v>
      </c>
      <c r="W78" s="166">
        <f t="array" ref="W78">IFERROR(IF(ROW()-16&lt;NoRowsBudget, IF($J78="Profit Margin",SUM(W$16:W77)*ProfitMargin,IF($J78="VAT",SUM(W$16:W77)*VAT,IF(Budget_period="Monthly",SUMIFS(INDIRECT(W$8),DetailBudgetWPs_Aleph,IF($J78 = "No Work Package", "", $J78),DetailBudgetCategory_Aleph,$I78),IF(Budget_period="Quarterly",SUMIFS(INDIRECT(W$9),DetailBudgetWPs_Aleph,IF($J78 = "No Work Package", "", $J78),DetailBudgetCategory_Aleph,$I78),IF(Budget_period="Annually",SUMIFS(INDIRECT(W$10),DetailBudgetWPs_Aleph,IF($J78 = "No Work Package", "", $J78),DetailBudgetCategory_Aleph,$I78),""))))) / W$6 * W$7, 0), 0)</f>
        <v>0</v>
      </c>
      <c r="X78" s="166">
        <f t="array" ref="X78">IFERROR(IF(ROW()-16&lt;NoRowsBudget, IF($J78="Profit Margin",SUM(X$16:X77)*ProfitMargin,IF($J78="VAT",SUM(X$16:X77)*VAT,IF(Budget_period="Monthly",SUMIFS(INDIRECT(X$8),DetailBudgetWPs_Aleph,IF($J78 = "No Work Package", "", $J78),DetailBudgetCategory_Aleph,$I78),IF(Budget_period="Quarterly",SUMIFS(INDIRECT(X$9),DetailBudgetWPs_Aleph,IF($J78 = "No Work Package", "", $J78),DetailBudgetCategory_Aleph,$I78),IF(Budget_period="Annually",SUMIFS(INDIRECT(X$10),DetailBudgetWPs_Aleph,IF($J78 = "No Work Package", "", $J78),DetailBudgetCategory_Aleph,$I78),""))))) / X$6 * X$7, 0), 0)</f>
        <v>0</v>
      </c>
      <c r="Y78" s="166">
        <f t="array" ref="Y78">IFERROR(IF(ROW()-16&lt;NoRowsBudget, IF($J78="Profit Margin",SUM(Y$16:Y77)*ProfitMargin,IF($J78="VAT",SUM(Y$16:Y77)*VAT,IF(Budget_period="Monthly",SUMIFS(INDIRECT(Y$8),DetailBudgetWPs_Aleph,IF($J78 = "No Work Package", "", $J78),DetailBudgetCategory_Aleph,$I78),IF(Budget_period="Quarterly",SUMIFS(INDIRECT(Y$9),DetailBudgetWPs_Aleph,IF($J78 = "No Work Package", "", $J78),DetailBudgetCategory_Aleph,$I78),IF(Budget_period="Annually",SUMIFS(INDIRECT(Y$10),DetailBudgetWPs_Aleph,IF($J78 = "No Work Package", "", $J78),DetailBudgetCategory_Aleph,$I78),""))))) / Y$6 * Y$7, 0), 0)</f>
        <v>0</v>
      </c>
      <c r="Z78" s="166">
        <f t="array" ref="Z78">IFERROR(IF(ROW()-16&lt;NoRowsBudget, IF($J78="Profit Margin",SUM(Z$16:Z77)*ProfitMargin,IF($J78="VAT",SUM(Z$16:Z77)*VAT,IF(Budget_period="Monthly",SUMIFS(INDIRECT(Z$8),DetailBudgetWPs_Aleph,IF($J78 = "No Work Package", "", $J78),DetailBudgetCategory_Aleph,$I78),IF(Budget_period="Quarterly",SUMIFS(INDIRECT(Z$9),DetailBudgetWPs_Aleph,IF($J78 = "No Work Package", "", $J78),DetailBudgetCategory_Aleph,$I78),IF(Budget_period="Annually",SUMIFS(INDIRECT(Z$10),DetailBudgetWPs_Aleph,IF($J78 = "No Work Package", "", $J78),DetailBudgetCategory_Aleph,$I78),""))))) / Z$6 * Z$7, 0), 0)</f>
        <v>0</v>
      </c>
      <c r="AA78" s="166">
        <f t="array" ref="AA78">IFERROR(IF(ROW()-16&lt;NoRowsBudget, IF($J78="Profit Margin",SUM(AA$16:AA77)*ProfitMargin,IF($J78="VAT",SUM(AA$16:AA77)*VAT,IF(Budget_period="Monthly",SUMIFS(INDIRECT(AA$8),DetailBudgetWPs_Aleph,IF($J78 = "No Work Package", "", $J78),DetailBudgetCategory_Aleph,$I78),IF(Budget_period="Quarterly",SUMIFS(INDIRECT(AA$9),DetailBudgetWPs_Aleph,IF($J78 = "No Work Package", "", $J78),DetailBudgetCategory_Aleph,$I78),IF(Budget_period="Annually",SUMIFS(INDIRECT(AA$10),DetailBudgetWPs_Aleph,IF($J78 = "No Work Package", "", $J78),DetailBudgetCategory_Aleph,$I78),""))))) / AA$6 * AA$7, 0), 0)</f>
        <v>0</v>
      </c>
      <c r="AB78" s="166">
        <f t="array" ref="AB78">IFERROR(IF(ROW()-16&lt;NoRowsBudget, IF($J78="Profit Margin",SUM(AB$16:AB77)*ProfitMargin,IF($J78="VAT",SUM(AB$16:AB77)*VAT,IF(Budget_period="Monthly",SUMIFS(INDIRECT(AB$8),DetailBudgetWPs_Aleph,IF($J78 = "No Work Package", "", $J78),DetailBudgetCategory_Aleph,$I78),IF(Budget_period="Quarterly",SUMIFS(INDIRECT(AB$9),DetailBudgetWPs_Aleph,IF($J78 = "No Work Package", "", $J78),DetailBudgetCategory_Aleph,$I78),IF(Budget_period="Annually",SUMIFS(INDIRECT(AB$10),DetailBudgetWPs_Aleph,IF($J78 = "No Work Package", "", $J78),DetailBudgetCategory_Aleph,$I78),""))))) / AB$6 * AB$7, 0), 0)</f>
        <v>0</v>
      </c>
      <c r="AC78" s="166">
        <f t="array" ref="AC78">IFERROR(IF(ROW()-16&lt;NoRowsBudget, IF($J78="Profit Margin",SUM(AC$16:AC77)*ProfitMargin,IF($J78="VAT",SUM(AC$16:AC77)*VAT,IF(Budget_period="Monthly",SUMIFS(INDIRECT(AC$8),DetailBudgetWPs_Aleph,IF($J78 = "No Work Package", "", $J78),DetailBudgetCategory_Aleph,$I78),IF(Budget_period="Quarterly",SUMIFS(INDIRECT(AC$9),DetailBudgetWPs_Aleph,IF($J78 = "No Work Package", "", $J78),DetailBudgetCategory_Aleph,$I78),IF(Budget_period="Annually",SUMIFS(INDIRECT(AC$10),DetailBudgetWPs_Aleph,IF($J78 = "No Work Package", "", $J78),DetailBudgetCategory_Aleph,$I78),""))))) / AC$6 * AC$7, 0), 0)</f>
        <v>0</v>
      </c>
      <c r="AD78" s="166">
        <f t="array" ref="AD78">IFERROR(IF(ROW()-16&lt;NoRowsBudget, IF($J78="Profit Margin",SUM(AD$16:AD77)*ProfitMargin,IF($J78="VAT",SUM(AD$16:AD77)*VAT,IF(Budget_period="Monthly",SUMIFS(INDIRECT(AD$8),DetailBudgetWPs_Aleph,IF($J78 = "No Work Package", "", $J78),DetailBudgetCategory_Aleph,$I78),IF(Budget_period="Quarterly",SUMIFS(INDIRECT(AD$9),DetailBudgetWPs_Aleph,IF($J78 = "No Work Package", "", $J78),DetailBudgetCategory_Aleph,$I78),IF(Budget_period="Annually",SUMIFS(INDIRECT(AD$10),DetailBudgetWPs_Aleph,IF($J78 = "No Work Package", "", $J78),DetailBudgetCategory_Aleph,$I78),""))))) / AD$6 * AD$7, 0), 0)</f>
        <v>0</v>
      </c>
      <c r="AE78" s="166">
        <f t="array" ref="AE78">IFERROR(IF(ROW()-16&lt;NoRowsBudget, IF($J78="Profit Margin",SUM(AE$16:AE77)*ProfitMargin,IF($J78="VAT",SUM(AE$16:AE77)*VAT,IF(Budget_period="Monthly",SUMIFS(INDIRECT(AE$8),DetailBudgetWPs_Aleph,IF($J78 = "No Work Package", "", $J78),DetailBudgetCategory_Aleph,$I78),IF(Budget_period="Quarterly",SUMIFS(INDIRECT(AE$9),DetailBudgetWPs_Aleph,IF($J78 = "No Work Package", "", $J78),DetailBudgetCategory_Aleph,$I78),IF(Budget_period="Annually",SUMIFS(INDIRECT(AE$10),DetailBudgetWPs_Aleph,IF($J78 = "No Work Package", "", $J78),DetailBudgetCategory_Aleph,$I78),""))))) / AE$6 * AE$7, 0), 0)</f>
        <v>0</v>
      </c>
      <c r="AF78" s="166">
        <f t="array" ref="AF78">IFERROR(IF(ROW()-16&lt;NoRowsBudget, IF($J78="Profit Margin",SUM(AF$16:AF77)*ProfitMargin,IF($J78="VAT",SUM(AF$16:AF77)*VAT,IF(Budget_period="Monthly",SUMIFS(INDIRECT(AF$8),DetailBudgetWPs_Aleph,IF($J78 = "No Work Package", "", $J78),DetailBudgetCategory_Aleph,$I78),IF(Budget_period="Quarterly",SUMIFS(INDIRECT(AF$9),DetailBudgetWPs_Aleph,IF($J78 = "No Work Package", "", $J78),DetailBudgetCategory_Aleph,$I78),IF(Budget_period="Annually",SUMIFS(INDIRECT(AF$10),DetailBudgetWPs_Aleph,IF($J78 = "No Work Package", "", $J78),DetailBudgetCategory_Aleph,$I78),""))))) / AF$6 * AF$7, 0), 0)</f>
        <v>0</v>
      </c>
      <c r="AG78" s="166">
        <f t="array" ref="AG78">IFERROR(IF(ROW()-16&lt;NoRowsBudget, IF($J78="Profit Margin",SUM(AG$16:AG77)*ProfitMargin,IF($J78="VAT",SUM(AG$16:AG77)*VAT,IF(Budget_period="Monthly",SUMIFS(INDIRECT(AG$8),DetailBudgetWPs_Aleph,IF($J78 = "No Work Package", "", $J78),DetailBudgetCategory_Aleph,$I78),IF(Budget_period="Quarterly",SUMIFS(INDIRECT(AG$9),DetailBudgetWPs_Aleph,IF($J78 = "No Work Package", "", $J78),DetailBudgetCategory_Aleph,$I78),IF(Budget_period="Annually",SUMIFS(INDIRECT(AG$10),DetailBudgetWPs_Aleph,IF($J78 = "No Work Package", "", $J78),DetailBudgetCategory_Aleph,$I78),""))))) / AG$6 * AG$7, 0), 0)</f>
        <v>0</v>
      </c>
      <c r="AH78" s="166">
        <f t="array" ref="AH78">IFERROR(IF(ROW()-16&lt;NoRowsBudget, IF($J78="Profit Margin",SUM(AH$16:AH77)*ProfitMargin,IF($J78="VAT",SUM(AH$16:AH77)*VAT,IF(Budget_period="Monthly",SUMIFS(INDIRECT(AH$8),DetailBudgetWPs_Aleph,IF($J78 = "No Work Package", "", $J78),DetailBudgetCategory_Aleph,$I78),IF(Budget_period="Quarterly",SUMIFS(INDIRECT(AH$9),DetailBudgetWPs_Aleph,IF($J78 = "No Work Package", "", $J78),DetailBudgetCategory_Aleph,$I78),IF(Budget_period="Annually",SUMIFS(INDIRECT(AH$10),DetailBudgetWPs_Aleph,IF($J78 = "No Work Package", "", $J78),DetailBudgetCategory_Aleph,$I78),""))))) / AH$6 * AH$7, 0), 0)</f>
        <v>0</v>
      </c>
      <c r="AI78" s="166">
        <f t="array" ref="AI78">IFERROR(IF(ROW()-16&lt;NoRowsBudget, IF($J78="Profit Margin",SUM(AI$16:AI77)*ProfitMargin,IF($J78="VAT",SUM(AI$16:AI77)*VAT,IF(Budget_period="Monthly",SUMIFS(INDIRECT(AI$8),DetailBudgetWPs_Aleph,IF($J78 = "No Work Package", "", $J78),DetailBudgetCategory_Aleph,$I78),IF(Budget_period="Quarterly",SUMIFS(INDIRECT(AI$9),DetailBudgetWPs_Aleph,IF($J78 = "No Work Package", "", $J78),DetailBudgetCategory_Aleph,$I78),IF(Budget_period="Annually",SUMIFS(INDIRECT(AI$10),DetailBudgetWPs_Aleph,IF($J78 = "No Work Package", "", $J78),DetailBudgetCategory_Aleph,$I78),""))))) / AI$6 * AI$7, 0), 0)</f>
        <v>0</v>
      </c>
      <c r="AJ78" s="166">
        <f t="array" ref="AJ78">IFERROR(IF(ROW()-16&lt;NoRowsBudget, IF($J78="Profit Margin",SUM(AJ$16:AJ77)*ProfitMargin,IF($J78="VAT",SUM(AJ$16:AJ77)*VAT,IF(Budget_period="Monthly",SUMIFS(INDIRECT(AJ$8),DetailBudgetWPs_Aleph,IF($J78 = "No Work Package", "", $J78),DetailBudgetCategory_Aleph,$I78),IF(Budget_period="Quarterly",SUMIFS(INDIRECT(AJ$9),DetailBudgetWPs_Aleph,IF($J78 = "No Work Package", "", $J78),DetailBudgetCategory_Aleph,$I78),IF(Budget_period="Annually",SUMIFS(INDIRECT(AJ$10),DetailBudgetWPs_Aleph,IF($J78 = "No Work Package", "", $J78),DetailBudgetCategory_Aleph,$I78),""))))) / AJ$6 * AJ$7, 0), 0)</f>
        <v>0</v>
      </c>
      <c r="AK78" s="166">
        <f t="array" ref="AK78">IFERROR(IF(ROW()-16&lt;NoRowsBudget, IF($J78="Profit Margin",SUM(AK$16:AK77)*ProfitMargin,IF($J78="VAT",SUM(AK$16:AK77)*VAT,IF(Budget_period="Monthly",SUMIFS(INDIRECT(AK$8),DetailBudgetWPs_Aleph,IF($J78 = "No Work Package", "", $J78),DetailBudgetCategory_Aleph,$I78),IF(Budget_period="Quarterly",SUMIFS(INDIRECT(AK$9),DetailBudgetWPs_Aleph,IF($J78 = "No Work Package", "", $J78),DetailBudgetCategory_Aleph,$I78),IF(Budget_period="Annually",SUMIFS(INDIRECT(AK$10),DetailBudgetWPs_Aleph,IF($J78 = "No Work Package", "", $J78),DetailBudgetCategory_Aleph,$I78),""))))) / AK$6 * AK$7, 0), 0)</f>
        <v>0</v>
      </c>
      <c r="AL78" s="166">
        <f t="array" ref="AL78">IFERROR(IF(ROW()-16&lt;NoRowsBudget, IF($J78="Profit Margin",SUM(AL$16:AL77)*ProfitMargin,IF($J78="VAT",SUM(AL$16:AL77)*VAT,IF(Budget_period="Monthly",SUMIFS(INDIRECT(AL$8),DetailBudgetWPs_Aleph,IF($J78 = "No Work Package", "", $J78),DetailBudgetCategory_Aleph,$I78),IF(Budget_period="Quarterly",SUMIFS(INDIRECT(AL$9),DetailBudgetWPs_Aleph,IF($J78 = "No Work Package", "", $J78),DetailBudgetCategory_Aleph,$I78),IF(Budget_period="Annually",SUMIFS(INDIRECT(AL$10),DetailBudgetWPs_Aleph,IF($J78 = "No Work Package", "", $J78),DetailBudgetCategory_Aleph,$I78),""))))) / AL$6 * AL$7, 0), 0)</f>
        <v>0</v>
      </c>
      <c r="AM78" s="166">
        <f t="array" ref="AM78">IFERROR(IF(ROW()-16&lt;NoRowsBudget, IF($J78="Profit Margin",SUM(AM$16:AM77)*ProfitMargin,IF($J78="VAT",SUM(AM$16:AM77)*VAT,IF(Budget_period="Monthly",SUMIFS(INDIRECT(AM$8),DetailBudgetWPs_Aleph,IF($J78 = "No Work Package", "", $J78),DetailBudgetCategory_Aleph,$I78),IF(Budget_period="Quarterly",SUMIFS(INDIRECT(AM$9),DetailBudgetWPs_Aleph,IF($J78 = "No Work Package", "", $J78),DetailBudgetCategory_Aleph,$I78),IF(Budget_period="Annually",SUMIFS(INDIRECT(AM$10),DetailBudgetWPs_Aleph,IF($J78 = "No Work Package", "", $J78),DetailBudgetCategory_Aleph,$I78),""))))) / AM$6 * AM$7, 0), 0)</f>
        <v>0</v>
      </c>
      <c r="AN78" s="166">
        <f t="array" ref="AN78">IFERROR(IF(ROW()-16&lt;NoRowsBudget, IF($J78="Profit Margin",SUM(AN$16:AN77)*ProfitMargin,IF($J78="VAT",SUM(AN$16:AN77)*VAT,IF(Budget_period="Monthly",SUMIFS(INDIRECT(AN$8),DetailBudgetWPs_Aleph,IF($J78 = "No Work Package", "", $J78),DetailBudgetCategory_Aleph,$I78),IF(Budget_period="Quarterly",SUMIFS(INDIRECT(AN$9),DetailBudgetWPs_Aleph,IF($J78 = "No Work Package", "", $J78),DetailBudgetCategory_Aleph,$I78),IF(Budget_period="Annually",SUMIFS(INDIRECT(AN$10),DetailBudgetWPs_Aleph,IF($J78 = "No Work Package", "", $J78),DetailBudgetCategory_Aleph,$I78),""))))) / AN$6 * AN$7, 0), 0)</f>
        <v>0</v>
      </c>
      <c r="AO78" s="166">
        <f t="array" ref="AO78">IFERROR(IF(ROW()-16&lt;NoRowsBudget, IF($J78="Profit Margin",SUM(AO$16:AO77)*ProfitMargin,IF($J78="VAT",SUM(AO$16:AO77)*VAT,IF(Budget_period="Monthly",SUMIFS(INDIRECT(AO$8),DetailBudgetWPs_Aleph,IF($J78 = "No Work Package", "", $J78),DetailBudgetCategory_Aleph,$I78),IF(Budget_period="Quarterly",SUMIFS(INDIRECT(AO$9),DetailBudgetWPs_Aleph,IF($J78 = "No Work Package", "", $J78),DetailBudgetCategory_Aleph,$I78),IF(Budget_period="Annually",SUMIFS(INDIRECT(AO$10),DetailBudgetWPs_Aleph,IF($J78 = "No Work Package", "", $J78),DetailBudgetCategory_Aleph,$I78),""))))) / AO$6 * AO$7, 0), 0)</f>
        <v>0</v>
      </c>
      <c r="AP78" s="166">
        <f t="array" ref="AP78">IFERROR(IF(ROW()-16&lt;NoRowsBudget, IF($J78="Profit Margin",SUM(AP$16:AP77)*ProfitMargin,IF($J78="VAT",SUM(AP$16:AP77)*VAT,IF(Budget_period="Monthly",SUMIFS(INDIRECT(AP$8),DetailBudgetWPs_Aleph,IF($J78 = "No Work Package", "", $J78),DetailBudgetCategory_Aleph,$I78),IF(Budget_period="Quarterly",SUMIFS(INDIRECT(AP$9),DetailBudgetWPs_Aleph,IF($J78 = "No Work Package", "", $J78),DetailBudgetCategory_Aleph,$I78),IF(Budget_period="Annually",SUMIFS(INDIRECT(AP$10),DetailBudgetWPs_Aleph,IF($J78 = "No Work Package", "", $J78),DetailBudgetCategory_Aleph,$I78),""))))) / AP$6 * AP$7, 0), 0)</f>
        <v>0</v>
      </c>
      <c r="AQ78" s="166">
        <f t="array" ref="AQ78">IFERROR(IF(ROW()-16&lt;NoRowsBudget, IF($J78="Profit Margin",SUM(AQ$16:AQ77)*ProfitMargin,IF($J78="VAT",SUM(AQ$16:AQ77)*VAT,IF(Budget_period="Monthly",SUMIFS(INDIRECT(AQ$8),DetailBudgetWPs_Aleph,IF($J78 = "No Work Package", "", $J78),DetailBudgetCategory_Aleph,$I78),IF(Budget_period="Quarterly",SUMIFS(INDIRECT(AQ$9),DetailBudgetWPs_Aleph,IF($J78 = "No Work Package", "", $J78),DetailBudgetCategory_Aleph,$I78),IF(Budget_period="Annually",SUMIFS(INDIRECT(AQ$10),DetailBudgetWPs_Aleph,IF($J78 = "No Work Package", "", $J78),DetailBudgetCategory_Aleph,$I78),""))))) / AQ$6 * AQ$7, 0), 0)</f>
        <v>0</v>
      </c>
      <c r="AR78" s="166">
        <f t="array" ref="AR78">IFERROR(IF(ROW()-16&lt;NoRowsBudget, IF($J78="Profit Margin",SUM(AR$16:AR77)*ProfitMargin,IF($J78="VAT",SUM(AR$16:AR77)*VAT,IF(Budget_period="Monthly",SUMIFS(INDIRECT(AR$8),DetailBudgetWPs_Aleph,IF($J78 = "No Work Package", "", $J78),DetailBudgetCategory_Aleph,$I78),IF(Budget_period="Quarterly",SUMIFS(INDIRECT(AR$9),DetailBudgetWPs_Aleph,IF($J78 = "No Work Package", "", $J78),DetailBudgetCategory_Aleph,$I78),IF(Budget_period="Annually",SUMIFS(INDIRECT(AR$10),DetailBudgetWPs_Aleph,IF($J78 = "No Work Package", "", $J78),DetailBudgetCategory_Aleph,$I78),""))))) / AR$6 * AR$7, 0), 0)</f>
        <v>0</v>
      </c>
      <c r="AS78" s="166">
        <f t="array" ref="AS78">IFERROR(IF(ROW()-16&lt;NoRowsBudget, IF($J78="Profit Margin",SUM(AS$16:AS77)*ProfitMargin,IF($J78="VAT",SUM(AS$16:AS77)*VAT,IF(Budget_period="Monthly",SUMIFS(INDIRECT(AS$8),DetailBudgetWPs_Aleph,IF($J78 = "No Work Package", "", $J78),DetailBudgetCategory_Aleph,$I78),IF(Budget_period="Quarterly",SUMIFS(INDIRECT(AS$9),DetailBudgetWPs_Aleph,IF($J78 = "No Work Package", "", $J78),DetailBudgetCategory_Aleph,$I78),IF(Budget_period="Annually",SUMIFS(INDIRECT(AS$10),DetailBudgetWPs_Aleph,IF($J78 = "No Work Package", "", $J78),DetailBudgetCategory_Aleph,$I78),""))))) / AS$6 * AS$7, 0), 0)</f>
        <v>0</v>
      </c>
      <c r="AT78" s="166">
        <f t="array" ref="AT78">IFERROR(IF(ROW()-16&lt;NoRowsBudget, IF($J78="Profit Margin",SUM(AT$16:AT77)*ProfitMargin,IF($J78="VAT",SUM(AT$16:AT77)*VAT,IF(Budget_period="Monthly",SUMIFS(INDIRECT(AT$8),DetailBudgetWPs_Aleph,IF($J78 = "No Work Package", "", $J78),DetailBudgetCategory_Aleph,$I78),IF(Budget_period="Quarterly",SUMIFS(INDIRECT(AT$9),DetailBudgetWPs_Aleph,IF($J78 = "No Work Package", "", $J78),DetailBudgetCategory_Aleph,$I78),IF(Budget_period="Annually",SUMIFS(INDIRECT(AT$10),DetailBudgetWPs_Aleph,IF($J78 = "No Work Package", "", $J78),DetailBudgetCategory_Aleph,$I78),""))))) / AT$6 * AT$7, 0), 0)</f>
        <v>0</v>
      </c>
      <c r="AU78" s="166">
        <f t="array" ref="AU78">IFERROR(IF(ROW()-16&lt;NoRowsBudget, IF($J78="Profit Margin",SUM(AU$16:AU77)*ProfitMargin,IF($J78="VAT",SUM(AU$16:AU77)*VAT,IF(Budget_period="Monthly",SUMIFS(INDIRECT(AU$8),DetailBudgetWPs_Aleph,IF($J78 = "No Work Package", "", $J78),DetailBudgetCategory_Aleph,$I78),IF(Budget_period="Quarterly",SUMIFS(INDIRECT(AU$9),DetailBudgetWPs_Aleph,IF($J78 = "No Work Package", "", $J78),DetailBudgetCategory_Aleph,$I78),IF(Budget_period="Annually",SUMIFS(INDIRECT(AU$10),DetailBudgetWPs_Aleph,IF($J78 = "No Work Package", "", $J78),DetailBudgetCategory_Aleph,$I78),""))))) / AU$6 * AU$7, 0), 0)</f>
        <v>0</v>
      </c>
      <c r="AV78" s="166">
        <f t="array" ref="AV78">IFERROR(IF(ROW()-16&lt;NoRowsBudget, IF($J78="Profit Margin",SUM(AV$16:AV77)*ProfitMargin,IF($J78="VAT",SUM(AV$16:AV77)*VAT,IF(Budget_period="Monthly",SUMIFS(INDIRECT(AV$8),DetailBudgetWPs_Aleph,IF($J78 = "No Work Package", "", $J78),DetailBudgetCategory_Aleph,$I78),IF(Budget_period="Quarterly",SUMIFS(INDIRECT(AV$9),DetailBudgetWPs_Aleph,IF($J78 = "No Work Package", "", $J78),DetailBudgetCategory_Aleph,$I78),IF(Budget_period="Annually",SUMIFS(INDIRECT(AV$10),DetailBudgetWPs_Aleph,IF($J78 = "No Work Package", "", $J78),DetailBudgetCategory_Aleph,$I78),""))))) / AV$6 * AV$7, 0), 0)</f>
        <v>0</v>
      </c>
      <c r="AW78" s="166">
        <f t="array" ref="AW78">IFERROR(IF(ROW()-16&lt;NoRowsBudget, IF($J78="Profit Margin",SUM(AW$16:AW77)*ProfitMargin,IF($J78="VAT",SUM(AW$16:AW77)*VAT,IF(Budget_period="Monthly",SUMIFS(INDIRECT(AW$8),DetailBudgetWPs_Aleph,IF($J78 = "No Work Package", "", $J78),DetailBudgetCategory_Aleph,$I78),IF(Budget_period="Quarterly",SUMIFS(INDIRECT(AW$9),DetailBudgetWPs_Aleph,IF($J78 = "No Work Package", "", $J78),DetailBudgetCategory_Aleph,$I78),IF(Budget_period="Annually",SUMIFS(INDIRECT(AW$10),DetailBudgetWPs_Aleph,IF($J78 = "No Work Package", "", $J78),DetailBudgetCategory_Aleph,$I78),""))))) / AW$6 * AW$7, 0), 0)</f>
        <v>0</v>
      </c>
      <c r="AX78" s="166">
        <f t="array" ref="AX78">IFERROR(IF(ROW()-16&lt;NoRowsBudget, IF($J78="Profit Margin",SUM(AX$16:AX77)*ProfitMargin,IF($J78="VAT",SUM(AX$16:AX77)*VAT,IF(Budget_period="Monthly",SUMIFS(INDIRECT(AX$8),DetailBudgetWPs_Aleph,IF($J78 = "No Work Package", "", $J78),DetailBudgetCategory_Aleph,$I78),IF(Budget_period="Quarterly",SUMIFS(INDIRECT(AX$9),DetailBudgetWPs_Aleph,IF($J78 = "No Work Package", "", $J78),DetailBudgetCategory_Aleph,$I78),IF(Budget_period="Annually",SUMIFS(INDIRECT(AX$10),DetailBudgetWPs_Aleph,IF($J78 = "No Work Package", "", $J78),DetailBudgetCategory_Aleph,$I78),""))))) / AX$6 * AX$7, 0), 0)</f>
        <v>0</v>
      </c>
      <c r="AY78" s="166">
        <f t="array" ref="AY78">IFERROR(IF(ROW()-16&lt;NoRowsBudget, IF($J78="Profit Margin",SUM(AY$16:AY77)*ProfitMargin,IF($J78="VAT",SUM(AY$16:AY77)*VAT,IF(Budget_period="Monthly",SUMIFS(INDIRECT(AY$8),DetailBudgetWPs_Aleph,IF($J78 = "No Work Package", "", $J78),DetailBudgetCategory_Aleph,$I78),IF(Budget_period="Quarterly",SUMIFS(INDIRECT(AY$9),DetailBudgetWPs_Aleph,IF($J78 = "No Work Package", "", $J78),DetailBudgetCategory_Aleph,$I78),IF(Budget_period="Annually",SUMIFS(INDIRECT(AY$10),DetailBudgetWPs_Aleph,IF($J78 = "No Work Package", "", $J78),DetailBudgetCategory_Aleph,$I78),""))))) / AY$6 * AY$7, 0), 0)</f>
        <v>0</v>
      </c>
      <c r="AZ78" s="166">
        <f t="array" ref="AZ78">IFERROR(IF(ROW()-16&lt;NoRowsBudget, IF($J78="Profit Margin",SUM(AZ$16:AZ77)*ProfitMargin,IF($J78="VAT",SUM(AZ$16:AZ77)*VAT,IF(Budget_period="Monthly",SUMIFS(INDIRECT(AZ$8),DetailBudgetWPs_Aleph,IF($J78 = "No Work Package", "", $J78),DetailBudgetCategory_Aleph,$I78),IF(Budget_period="Quarterly",SUMIFS(INDIRECT(AZ$9),DetailBudgetWPs_Aleph,IF($J78 = "No Work Package", "", $J78),DetailBudgetCategory_Aleph,$I78),IF(Budget_period="Annually",SUMIFS(INDIRECT(AZ$10),DetailBudgetWPs_Aleph,IF($J78 = "No Work Package", "", $J78),DetailBudgetCategory_Aleph,$I78),""))))) / AZ$6 * AZ$7, 0), 0)</f>
        <v>0</v>
      </c>
      <c r="BA78" s="166">
        <f t="array" ref="BA78">IFERROR(IF(ROW()-16&lt;NoRowsBudget, IF($J78="Profit Margin",SUM(BA$16:BA77)*ProfitMargin,IF($J78="VAT",SUM(BA$16:BA77)*VAT,IF(Budget_period="Monthly",SUMIFS(INDIRECT(BA$8),DetailBudgetWPs_Aleph,IF($J78 = "No Work Package", "", $J78),DetailBudgetCategory_Aleph,$I78),IF(Budget_period="Quarterly",SUMIFS(INDIRECT(BA$9),DetailBudgetWPs_Aleph,IF($J78 = "No Work Package", "", $J78),DetailBudgetCategory_Aleph,$I78),IF(Budget_period="Annually",SUMIFS(INDIRECT(BA$10),DetailBudgetWPs_Aleph,IF($J78 = "No Work Package", "", $J78),DetailBudgetCategory_Aleph,$I78),""))))) / BA$6 * BA$7, 0), 0)</f>
        <v>0</v>
      </c>
      <c r="BB78" s="166">
        <f t="array" ref="BB78">IFERROR(IF(ROW()-16&lt;NoRowsBudget, IF($J78="Profit Margin",SUM(BB$16:BB77)*ProfitMargin,IF($J78="VAT",SUM(BB$16:BB77)*VAT,IF(Budget_period="Monthly",SUMIFS(INDIRECT(BB$8),DetailBudgetWPs_Aleph,IF($J78 = "No Work Package", "", $J78),DetailBudgetCategory_Aleph,$I78),IF(Budget_period="Quarterly",SUMIFS(INDIRECT(BB$9),DetailBudgetWPs_Aleph,IF($J78 = "No Work Package", "", $J78),DetailBudgetCategory_Aleph,$I78),IF(Budget_period="Annually",SUMIFS(INDIRECT(BB$10),DetailBudgetWPs_Aleph,IF($J78 = "No Work Package", "", $J78),DetailBudgetCategory_Aleph,$I78),""))))) / BB$6 * BB$7, 0), 0)</f>
        <v>0</v>
      </c>
      <c r="BC78" s="166">
        <f t="array" ref="BC78">IFERROR(IF(ROW()-16&lt;NoRowsBudget, IF($J78="Profit Margin",SUM(BC$16:BC77)*ProfitMargin,IF($J78="VAT",SUM(BC$16:BC77)*VAT,IF(Budget_period="Monthly",SUMIFS(INDIRECT(BC$8),DetailBudgetWPs_Aleph,IF($J78 = "No Work Package", "", $J78),DetailBudgetCategory_Aleph,$I78),IF(Budget_period="Quarterly",SUMIFS(INDIRECT(BC$9),DetailBudgetWPs_Aleph,IF($J78 = "No Work Package", "", $J78),DetailBudgetCategory_Aleph,$I78),IF(Budget_period="Annually",SUMIFS(INDIRECT(BC$10),DetailBudgetWPs_Aleph,IF($J78 = "No Work Package", "", $J78),DetailBudgetCategory_Aleph,$I78),""))))) / BC$6 * BC$7, 0), 0)</f>
        <v>0</v>
      </c>
      <c r="BD78" s="166">
        <f t="array" ref="BD78">IFERROR(IF(ROW()-16&lt;NoRowsBudget, IF($J78="Profit Margin",SUM(BD$16:BD77)*ProfitMargin,IF($J78="VAT",SUM(BD$16:BD77)*VAT,IF(Budget_period="Monthly",SUMIFS(INDIRECT(BD$8),DetailBudgetWPs_Aleph,IF($J78 = "No Work Package", "", $J78),DetailBudgetCategory_Aleph,$I78),IF(Budget_period="Quarterly",SUMIFS(INDIRECT(BD$9),DetailBudgetWPs_Aleph,IF($J78 = "No Work Package", "", $J78),DetailBudgetCategory_Aleph,$I78),IF(Budget_period="Annually",SUMIFS(INDIRECT(BD$10),DetailBudgetWPs_Aleph,IF($J78 = "No Work Package", "", $J78),DetailBudgetCategory_Aleph,$I78),""))))) / BD$6 * BD$7, 0), 0)</f>
        <v>0</v>
      </c>
      <c r="BE78" s="166">
        <f t="array" ref="BE78">IFERROR(IF(ROW()-16&lt;NoRowsBudget, IF($J78="Profit Margin",SUM(BE$16:BE77)*ProfitMargin,IF($J78="VAT",SUM(BE$16:BE77)*VAT,IF(Budget_period="Monthly",SUMIFS(INDIRECT(BE$8),DetailBudgetWPs_Aleph,IF($J78 = "No Work Package", "", $J78),DetailBudgetCategory_Aleph,$I78),IF(Budget_period="Quarterly",SUMIFS(INDIRECT(BE$9),DetailBudgetWPs_Aleph,IF($J78 = "No Work Package", "", $J78),DetailBudgetCategory_Aleph,$I78),IF(Budget_period="Annually",SUMIFS(INDIRECT(BE$10),DetailBudgetWPs_Aleph,IF($J78 = "No Work Package", "", $J78),DetailBudgetCategory_Aleph,$I78),""))))) / BE$6 * BE$7, 0), 0)</f>
        <v>0</v>
      </c>
      <c r="BF78" s="166">
        <f t="array" ref="BF78">IFERROR(IF(ROW()-16&lt;NoRowsBudget, IF($J78="Profit Margin",SUM(BF$16:BF77)*ProfitMargin,IF($J78="VAT",SUM(BF$16:BF77)*VAT,IF(Budget_period="Monthly",SUMIFS(INDIRECT(BF$8),DetailBudgetWPs_Aleph,IF($J78 = "No Work Package", "", $J78),DetailBudgetCategory_Aleph,$I78),IF(Budget_period="Quarterly",SUMIFS(INDIRECT(BF$9),DetailBudgetWPs_Aleph,IF($J78 = "No Work Package", "", $J78),DetailBudgetCategory_Aleph,$I78),IF(Budget_period="Annually",SUMIFS(INDIRECT(BF$10),DetailBudgetWPs_Aleph,IF($J78 = "No Work Package", "", $J78),DetailBudgetCategory_Aleph,$I78),""))))) / BF$6 * BF$7, 0), 0)</f>
        <v>0</v>
      </c>
      <c r="BG78" s="166">
        <f t="array" ref="BG78">IFERROR(IF(ROW()-16&lt;NoRowsBudget, IF($J78="Profit Margin",SUM(BG$16:BG77)*ProfitMargin,IF($J78="VAT",SUM(BG$16:BG77)*VAT,IF(Budget_period="Monthly",SUMIFS(INDIRECT(BG$8),DetailBudgetWPs_Aleph,IF($J78 = "No Work Package", "", $J78),DetailBudgetCategory_Aleph,$I78),IF(Budget_period="Quarterly",SUMIFS(INDIRECT(BG$9),DetailBudgetWPs_Aleph,IF($J78 = "No Work Package", "", $J78),DetailBudgetCategory_Aleph,$I78),IF(Budget_period="Annually",SUMIFS(INDIRECT(BG$10),DetailBudgetWPs_Aleph,IF($J78 = "No Work Package", "", $J78),DetailBudgetCategory_Aleph,$I78),""))))) / BG$6 * BG$7, 0), 0)</f>
        <v>0</v>
      </c>
      <c r="BH78" s="166">
        <f t="array" ref="BH78">IFERROR(IF(ROW()-16&lt;NoRowsBudget, IF($J78="Profit Margin",SUM(BH$16:BH77)*ProfitMargin,IF($J78="VAT",SUM(BH$16:BH77)*VAT,IF(Budget_period="Monthly",SUMIFS(INDIRECT(BH$8),DetailBudgetWPs_Aleph,IF($J78 = "No Work Package", "", $J78),DetailBudgetCategory_Aleph,$I78),IF(Budget_period="Quarterly",SUMIFS(INDIRECT(BH$9),DetailBudgetWPs_Aleph,IF($J78 = "No Work Package", "", $J78),DetailBudgetCategory_Aleph,$I78),IF(Budget_period="Annually",SUMIFS(INDIRECT(BH$10),DetailBudgetWPs_Aleph,IF($J78 = "No Work Package", "", $J78),DetailBudgetCategory_Aleph,$I78),""))))) / BH$6 * BH$7, 0), 0)</f>
        <v>0</v>
      </c>
      <c r="BI78" s="166">
        <f t="array" ref="BI78">IFERROR(IF(ROW()-16&lt;NoRowsBudget, IF($J78="Profit Margin",SUM(BI$16:BI77)*ProfitMargin,IF($J78="VAT",SUM(BI$16:BI77)*VAT,IF(Budget_period="Monthly",SUMIFS(INDIRECT(BI$8),DetailBudgetWPs_Aleph,IF($J78 = "No Work Package", "", $J78),DetailBudgetCategory_Aleph,$I78),IF(Budget_period="Quarterly",SUMIFS(INDIRECT(BI$9),DetailBudgetWPs_Aleph,IF($J78 = "No Work Package", "", $J78),DetailBudgetCategory_Aleph,$I78),IF(Budget_period="Annually",SUMIFS(INDIRECT(BI$10),DetailBudgetWPs_Aleph,IF($J78 = "No Work Package", "", $J78),DetailBudgetCategory_Aleph,$I78),""))))) / BI$6 * BI$7, 0), 0)</f>
        <v>0</v>
      </c>
      <c r="BJ78" s="166">
        <f t="array" ref="BJ78">IFERROR(IF(ROW()-16&lt;NoRowsBudget, IF($J78="Profit Margin",SUM(BJ$16:BJ77)*ProfitMargin,IF($J78="VAT",SUM(BJ$16:BJ77)*VAT,IF(Budget_period="Monthly",SUMIFS(INDIRECT(BJ$8),DetailBudgetWPs_Aleph,IF($J78 = "No Work Package", "", $J78),DetailBudgetCategory_Aleph,$I78),IF(Budget_period="Quarterly",SUMIFS(INDIRECT(BJ$9),DetailBudgetWPs_Aleph,IF($J78 = "No Work Package", "", $J78),DetailBudgetCategory_Aleph,$I78),IF(Budget_period="Annually",SUMIFS(INDIRECT(BJ$10),DetailBudgetWPs_Aleph,IF($J78 = "No Work Package", "", $J78),DetailBudgetCategory_Aleph,$I78),""))))) / BJ$6 * BJ$7, 0), 0)</f>
        <v>0</v>
      </c>
      <c r="BK78" s="166">
        <f t="array" ref="BK78">IFERROR(IF(ROW()-16&lt;NoRowsBudget, IF($J78="Profit Margin",SUM(BK$16:BK77)*ProfitMargin,IF($J78="VAT",SUM(BK$16:BK77)*VAT,IF(Budget_period="Monthly",SUMIFS(INDIRECT(BK$8),DetailBudgetWPs_Aleph,IF($J78 = "No Work Package", "", $J78),DetailBudgetCategory_Aleph,$I78),IF(Budget_period="Quarterly",SUMIFS(INDIRECT(BK$9),DetailBudgetWPs_Aleph,IF($J78 = "No Work Package", "", $J78),DetailBudgetCategory_Aleph,$I78),IF(Budget_period="Annually",SUMIFS(INDIRECT(BK$10),DetailBudgetWPs_Aleph,IF($J78 = "No Work Package", "", $J78),DetailBudgetCategory_Aleph,$I78),""))))) / BK$6 * BK$7, 0), 0)</f>
        <v>0</v>
      </c>
      <c r="BL78" s="166">
        <f t="array" ref="BL78">IFERROR(IF(ROW()-16&lt;NoRowsBudget, IF($J78="Profit Margin",SUM(BL$16:BL77)*ProfitMargin,IF($J78="VAT",SUM(BL$16:BL77)*VAT,IF(Budget_period="Monthly",SUMIFS(INDIRECT(BL$8),DetailBudgetWPs_Aleph,IF($J78 = "No Work Package", "", $J78),DetailBudgetCategory_Aleph,$I78),IF(Budget_period="Quarterly",SUMIFS(INDIRECT(BL$9),DetailBudgetWPs_Aleph,IF($J78 = "No Work Package", "", $J78),DetailBudgetCategory_Aleph,$I78),IF(Budget_period="Annually",SUMIFS(INDIRECT(BL$10),DetailBudgetWPs_Aleph,IF($J78 = "No Work Package", "", $J78),DetailBudgetCategory_Aleph,$I78),""))))) / BL$6 * BL$7, 0), 0)</f>
        <v>0</v>
      </c>
      <c r="BM78" s="166">
        <f t="array" ref="BM78">IFERROR(IF(ROW()-16&lt;NoRowsBudget, IF($J78="Profit Margin",SUM(BM$16:BM77)*ProfitMargin,IF($J78="VAT",SUM(BM$16:BM77)*VAT,IF(Budget_period="Monthly",SUMIFS(INDIRECT(BM$8),DetailBudgetWPs_Aleph,IF($J78 = "No Work Package", "", $J78),DetailBudgetCategory_Aleph,$I78),IF(Budget_period="Quarterly",SUMIFS(INDIRECT(BM$9),DetailBudgetWPs_Aleph,IF($J78 = "No Work Package", "", $J78),DetailBudgetCategory_Aleph,$I78),IF(Budget_period="Annually",SUMIFS(INDIRECT(BM$10),DetailBudgetWPs_Aleph,IF($J78 = "No Work Package", "", $J78),DetailBudgetCategory_Aleph,$I78),""))))) / BM$6 * BM$7, 0), 0)</f>
        <v>0</v>
      </c>
      <c r="BN78" s="166">
        <f t="array" ref="BN78">IFERROR(IF(ROW()-16&lt;NoRowsBudget, IF($J78="Profit Margin",SUM(BN$16:BN77)*ProfitMargin,IF($J78="VAT",SUM(BN$16:BN77)*VAT,IF(Budget_period="Monthly",SUMIFS(INDIRECT(BN$8),DetailBudgetWPs_Aleph,IF($J78 = "No Work Package", "", $J78),DetailBudgetCategory_Aleph,$I78),IF(Budget_period="Quarterly",SUMIFS(INDIRECT(BN$9),DetailBudgetWPs_Aleph,IF($J78 = "No Work Package", "", $J78),DetailBudgetCategory_Aleph,$I78),IF(Budget_period="Annually",SUMIFS(INDIRECT(BN$10),DetailBudgetWPs_Aleph,IF($J78 = "No Work Package", "", $J78),DetailBudgetCategory_Aleph,$I78),""))))) / BN$6 * BN$7, 0), 0)</f>
        <v>0</v>
      </c>
      <c r="BO78" s="166">
        <f t="array" ref="BO78">IFERROR(IF(ROW()-16&lt;NoRowsBudget, IF($J78="Profit Margin",SUM(BO$16:BO77)*ProfitMargin,IF($J78="VAT",SUM(BO$16:BO77)*VAT,IF(Budget_period="Monthly",SUMIFS(INDIRECT(BO$8),DetailBudgetWPs_Aleph,IF($J78 = "No Work Package", "", $J78),DetailBudgetCategory_Aleph,$I78),IF(Budget_period="Quarterly",SUMIFS(INDIRECT(BO$9),DetailBudgetWPs_Aleph,IF($J78 = "No Work Package", "", $J78),DetailBudgetCategory_Aleph,$I78),IF(Budget_period="Annually",SUMIFS(INDIRECT(BO$10),DetailBudgetWPs_Aleph,IF($J78 = "No Work Package", "", $J78),DetailBudgetCategory_Aleph,$I78),""))))) / BO$6 * BO$7, 0), 0)</f>
        <v>0</v>
      </c>
      <c r="BP78" s="166">
        <f t="array" ref="BP78">IFERROR(IF(ROW()-16&lt;NoRowsBudget, IF($J78="Profit Margin",SUM(BP$16:BP77)*ProfitMargin,IF($J78="VAT",SUM(BP$16:BP77)*VAT,IF(Budget_period="Monthly",SUMIFS(INDIRECT(BP$8),DetailBudgetWPs_Aleph,IF($J78 = "No Work Package", "", $J78),DetailBudgetCategory_Aleph,$I78),IF(Budget_period="Quarterly",SUMIFS(INDIRECT(BP$9),DetailBudgetWPs_Aleph,IF($J78 = "No Work Package", "", $J78),DetailBudgetCategory_Aleph,$I78),IF(Budget_period="Annually",SUMIFS(INDIRECT(BP$10),DetailBudgetWPs_Aleph,IF($J78 = "No Work Package", "", $J78),DetailBudgetCategory_Aleph,$I78),""))))) / BP$6 * BP$7, 0), 0)</f>
        <v>0</v>
      </c>
      <c r="BQ78" s="166">
        <f t="array" ref="BQ78">IFERROR(IF(ROW()-16&lt;NoRowsBudget, IF($J78="Profit Margin",SUM(BQ$16:BQ77)*ProfitMargin,IF($J78="VAT",SUM(BQ$16:BQ77)*VAT,IF(Budget_period="Monthly",SUMIFS(INDIRECT(BQ$8),DetailBudgetWPs_Aleph,IF($J78 = "No Work Package", "", $J78),DetailBudgetCategory_Aleph,$I78),IF(Budget_period="Quarterly",SUMIFS(INDIRECT(BQ$9),DetailBudgetWPs_Aleph,IF($J78 = "No Work Package", "", $J78),DetailBudgetCategory_Aleph,$I78),IF(Budget_period="Annually",SUMIFS(INDIRECT(BQ$10),DetailBudgetWPs_Aleph,IF($J78 = "No Work Package", "", $J78),DetailBudgetCategory_Aleph,$I78),""))))) / BQ$6 * BQ$7, 0), 0)</f>
        <v>0</v>
      </c>
      <c r="BR78" s="166">
        <f t="array" ref="BR78">IFERROR(IF(ROW()-16&lt;NoRowsBudget, IF($J78="Profit Margin",SUM(BR$16:BR77)*ProfitMargin,IF($J78="VAT",SUM(BR$16:BR77)*VAT,IF(Budget_period="Monthly",SUMIFS(INDIRECT(BR$8),DetailBudgetWPs_Aleph,IF($J78 = "No Work Package", "", $J78),DetailBudgetCategory_Aleph,$I78),IF(Budget_period="Quarterly",SUMIFS(INDIRECT(BR$9),DetailBudgetWPs_Aleph,IF($J78 = "No Work Package", "", $J78),DetailBudgetCategory_Aleph,$I78),IF(Budget_period="Annually",SUMIFS(INDIRECT(BR$10),DetailBudgetWPs_Aleph,IF($J78 = "No Work Package", "", $J78),DetailBudgetCategory_Aleph,$I78),""))))) / BR$6 * BR$7, 0), 0)</f>
        <v>0</v>
      </c>
      <c r="BS78" s="166">
        <f t="array" ref="BS78">IFERROR(IF(ROW()-16&lt;NoRowsBudget, IF($J78="Profit Margin",SUM(BS$16:BS77)*ProfitMargin,IF($J78="VAT",SUM(BS$16:BS77)*VAT,IF(Budget_period="Monthly",SUMIFS(INDIRECT(BS$8),DetailBudgetWPs_Aleph,IF($J78 = "No Work Package", "", $J78),DetailBudgetCategory_Aleph,$I78),IF(Budget_period="Quarterly",SUMIFS(INDIRECT(BS$9),DetailBudgetWPs_Aleph,IF($J78 = "No Work Package", "", $J78),DetailBudgetCategory_Aleph,$I78),IF(Budget_period="Annually",SUMIFS(INDIRECT(BS$10),DetailBudgetWPs_Aleph,IF($J78 = "No Work Package", "", $J78),DetailBudgetCategory_Aleph,$I78),""))))) / BS$6 * BS$7, 0), 0)</f>
        <v>0</v>
      </c>
    </row>
    <row r="79" ht="15.75" customHeight="1">
      <c r="A79" s="114"/>
      <c r="B79" s="15" t="str">
        <f>IF(ROW()-16&lt;NoRowsBudget,OrgName,"")</f>
        <v/>
      </c>
      <c r="C79" s="15" t="str">
        <f>IF(ROW()-16&lt;NoRowsBudget,ProjectName,"")</f>
        <v/>
      </c>
      <c r="D79" s="15" t="str">
        <f>IF(ROW()-16&lt;NoRowsBudget,ProjectRef,"")</f>
        <v/>
      </c>
      <c r="E79" s="15" t="str">
        <f>IF(ROW()-16&lt;NoRowsBudget,ApplicationID,"")</f>
        <v/>
      </c>
      <c r="F79" s="15" t="str">
        <f>IF(ROW()-16&lt;NoRowsBudget,Version,"")</f>
        <v/>
      </c>
      <c r="G79" s="164" t="str">
        <f>IF(ROW()-16&lt;NoRowsBudget,StartDate,"")</f>
        <v/>
      </c>
      <c r="H79" s="164" t="str">
        <f>IF(ROW()-16&lt;NoRowsBudget,EndDate,"")</f>
        <v/>
      </c>
      <c r="I79" s="15" t="str">
        <f t="array" ref="I79">IF(ROW()-16&lt;(NoRowsBudget-3),INDEX(CostCategories,CEILING((ROW()-15)/NoWPs,1)),IF(ROW()-16=NoRowsBudget-3,"Overheads",IF(ROW()-16=NoRowsBudget-2,"Profit Margin",IF(ROW()-16=NoRowsBudget-1,"VAT",""))))</f>
        <v/>
      </c>
      <c r="J79" s="15" t="str">
        <f t="array" ref="J79">IF(ROW()-16&lt;NoRowsBudget-3,INDEX(WPUnique,,MOD(ROW()-16,NoWPs)+1),IF(ROW()-16=NoRowsBudget-3,"Overheads",IF(ROW()-16=NoRowsBudget-2,"Profit Margin",IF(ROW()-16=NoRowsBudget-1,"VAT",""))))</f>
        <v/>
      </c>
      <c r="K79" s="172" t="str">
        <f>IFERROR(IF(OR($J79="Indirect Cost",$J79="VAT",$J79="Profit Margin"),"",VLOOKUP(J79,'1. Basic Info'!$B$40:$C$52,2,FALSE)),BudgetExport!J79)</f>
        <v/>
      </c>
      <c r="L79" s="166">
        <f t="array" ref="L79">IFERROR(IF(ROW()-16&lt;NoRowsBudget, IF($J79="Profit Margin",SUM(L$16:L78)*ProfitMargin,IF($J79="VAT",SUM(L$16:L78)*VAT,IF(Budget_period="Monthly",SUMIFS(INDIRECT(L$8),DetailBudgetWPs_Aleph,IF($J79 = "No Work Package", "", $J79),DetailBudgetCategory_Aleph,$I79),IF(Budget_period="Quarterly",SUMIFS(INDIRECT(L$9),DetailBudgetWPs_Aleph,IF($J79 = "No Work Package", "", $J79),DetailBudgetCategory_Aleph,$I79),IF(Budget_period="Annually",SUMIFS(INDIRECT(L$10),DetailBudgetWPs_Aleph,IF($J79 = "No Work Package", "", $J79),DetailBudgetCategory_Aleph,$I79),""))))) / L$6 * L$7, 0), 0)</f>
        <v>0</v>
      </c>
      <c r="M79" s="166">
        <f t="array" ref="M79">IFERROR(IF(ROW()-16&lt;NoRowsBudget, IF($J79="Profit Margin",SUM(M$16:M78)*ProfitMargin,IF($J79="VAT",SUM(M$16:M78)*VAT,IF(Budget_period="Monthly",SUMIFS(INDIRECT(M$8),DetailBudgetWPs_Aleph,IF($J79 = "No Work Package", "", $J79),DetailBudgetCategory_Aleph,$I79),IF(Budget_period="Quarterly",SUMIFS(INDIRECT(M$9),DetailBudgetWPs_Aleph,IF($J79 = "No Work Package", "", $J79),DetailBudgetCategory_Aleph,$I79),IF(Budget_period="Annually",SUMIFS(INDIRECT(M$10),DetailBudgetWPs_Aleph,IF($J79 = "No Work Package", "", $J79),DetailBudgetCategory_Aleph,$I79),""))))) / M$6 * M$7, 0), 0)</f>
        <v>0</v>
      </c>
      <c r="N79" s="166">
        <f t="array" ref="N79">IFERROR(IF(ROW()-16&lt;NoRowsBudget, IF($J79="Profit Margin",SUM(N$16:N78)*ProfitMargin,IF($J79="VAT",SUM(N$16:N78)*VAT,IF(Budget_period="Monthly",SUMIFS(INDIRECT(N$8),DetailBudgetWPs_Aleph,IF($J79 = "No Work Package", "", $J79),DetailBudgetCategory_Aleph,$I79),IF(Budget_period="Quarterly",SUMIFS(INDIRECT(N$9),DetailBudgetWPs_Aleph,IF($J79 = "No Work Package", "", $J79),DetailBudgetCategory_Aleph,$I79),IF(Budget_period="Annually",SUMIFS(INDIRECT(N$10),DetailBudgetWPs_Aleph,IF($J79 = "No Work Package", "", $J79),DetailBudgetCategory_Aleph,$I79),""))))) / N$6 * N$7, 0), 0)</f>
        <v>0</v>
      </c>
      <c r="O79" s="166">
        <f t="array" ref="O79">IFERROR(IF(ROW()-16&lt;NoRowsBudget, IF($J79="Profit Margin",SUM(O$16:O78)*ProfitMargin,IF($J79="VAT",SUM(O$16:O78)*VAT,IF(Budget_period="Monthly",SUMIFS(INDIRECT(O$8),DetailBudgetWPs_Aleph,IF($J79 = "No Work Package", "", $J79),DetailBudgetCategory_Aleph,$I79),IF(Budget_period="Quarterly",SUMIFS(INDIRECT(O$9),DetailBudgetWPs_Aleph,IF($J79 = "No Work Package", "", $J79),DetailBudgetCategory_Aleph,$I79),IF(Budget_period="Annually",SUMIFS(INDIRECT(O$10),DetailBudgetWPs_Aleph,IF($J79 = "No Work Package", "", $J79),DetailBudgetCategory_Aleph,$I79),""))))) / O$6 * O$7, 0), 0)</f>
        <v>0</v>
      </c>
      <c r="P79" s="166">
        <f t="array" ref="P79">IFERROR(IF(ROW()-16&lt;NoRowsBudget, IF($J79="Profit Margin",SUM(P$16:P78)*ProfitMargin,IF($J79="VAT",SUM(P$16:P78)*VAT,IF(Budget_period="Monthly",SUMIFS(INDIRECT(P$8),DetailBudgetWPs_Aleph,IF($J79 = "No Work Package", "", $J79),DetailBudgetCategory_Aleph,$I79),IF(Budget_period="Quarterly",SUMIFS(INDIRECT(P$9),DetailBudgetWPs_Aleph,IF($J79 = "No Work Package", "", $J79),DetailBudgetCategory_Aleph,$I79),IF(Budget_period="Annually",SUMIFS(INDIRECT(P$10),DetailBudgetWPs_Aleph,IF($J79 = "No Work Package", "", $J79),DetailBudgetCategory_Aleph,$I79),""))))) / P$6 * P$7, 0), 0)</f>
        <v>0</v>
      </c>
      <c r="Q79" s="166">
        <f t="array" ref="Q79">IFERROR(IF(ROW()-16&lt;NoRowsBudget, IF($J79="Profit Margin",SUM(Q$16:Q78)*ProfitMargin,IF($J79="VAT",SUM(Q$16:Q78)*VAT,IF(Budget_period="Monthly",SUMIFS(INDIRECT(Q$8),DetailBudgetWPs_Aleph,IF($J79 = "No Work Package", "", $J79),DetailBudgetCategory_Aleph,$I79),IF(Budget_period="Quarterly",SUMIFS(INDIRECT(Q$9),DetailBudgetWPs_Aleph,IF($J79 = "No Work Package", "", $J79),DetailBudgetCategory_Aleph,$I79),IF(Budget_period="Annually",SUMIFS(INDIRECT(Q$10),DetailBudgetWPs_Aleph,IF($J79 = "No Work Package", "", $J79),DetailBudgetCategory_Aleph,$I79),""))))) / Q$6 * Q$7, 0), 0)</f>
        <v>0</v>
      </c>
      <c r="R79" s="166">
        <f t="array" ref="R79">IFERROR(IF(ROW()-16&lt;NoRowsBudget, IF($J79="Profit Margin",SUM(R$16:R78)*ProfitMargin,IF($J79="VAT",SUM(R$16:R78)*VAT,IF(Budget_period="Monthly",SUMIFS(INDIRECT(R$8),DetailBudgetWPs_Aleph,IF($J79 = "No Work Package", "", $J79),DetailBudgetCategory_Aleph,$I79),IF(Budget_period="Quarterly",SUMIFS(INDIRECT(R$9),DetailBudgetWPs_Aleph,IF($J79 = "No Work Package", "", $J79),DetailBudgetCategory_Aleph,$I79),IF(Budget_period="Annually",SUMIFS(INDIRECT(R$10),DetailBudgetWPs_Aleph,IF($J79 = "No Work Package", "", $J79),DetailBudgetCategory_Aleph,$I79),""))))) / R$6 * R$7, 0), 0)</f>
        <v>0</v>
      </c>
      <c r="S79" s="166">
        <f t="array" ref="S79">IFERROR(IF(ROW()-16&lt;NoRowsBudget, IF($J79="Profit Margin",SUM(S$16:S78)*ProfitMargin,IF($J79="VAT",SUM(S$16:S78)*VAT,IF(Budget_period="Monthly",SUMIFS(INDIRECT(S$8),DetailBudgetWPs_Aleph,IF($J79 = "No Work Package", "", $J79),DetailBudgetCategory_Aleph,$I79),IF(Budget_period="Quarterly",SUMIFS(INDIRECT(S$9),DetailBudgetWPs_Aleph,IF($J79 = "No Work Package", "", $J79),DetailBudgetCategory_Aleph,$I79),IF(Budget_period="Annually",SUMIFS(INDIRECT(S$10),DetailBudgetWPs_Aleph,IF($J79 = "No Work Package", "", $J79),DetailBudgetCategory_Aleph,$I79),""))))) / S$6 * S$7, 0), 0)</f>
        <v>0</v>
      </c>
      <c r="T79" s="166">
        <f t="array" ref="T79">IFERROR(IF(ROW()-16&lt;NoRowsBudget, IF($J79="Profit Margin",SUM(T$16:T78)*ProfitMargin,IF($J79="VAT",SUM(T$16:T78)*VAT,IF(Budget_period="Monthly",SUMIFS(INDIRECT(T$8),DetailBudgetWPs_Aleph,IF($J79 = "No Work Package", "", $J79),DetailBudgetCategory_Aleph,$I79),IF(Budget_period="Quarterly",SUMIFS(INDIRECT(T$9),DetailBudgetWPs_Aleph,IF($J79 = "No Work Package", "", $J79),DetailBudgetCategory_Aleph,$I79),IF(Budget_period="Annually",SUMIFS(INDIRECT(T$10),DetailBudgetWPs_Aleph,IF($J79 = "No Work Package", "", $J79),DetailBudgetCategory_Aleph,$I79),""))))) / T$6 * T$7, 0), 0)</f>
        <v>0</v>
      </c>
      <c r="U79" s="166">
        <f t="array" ref="U79">IFERROR(IF(ROW()-16&lt;NoRowsBudget, IF($J79="Profit Margin",SUM(U$16:U78)*ProfitMargin,IF($J79="VAT",SUM(U$16:U78)*VAT,IF(Budget_period="Monthly",SUMIFS(INDIRECT(U$8),DetailBudgetWPs_Aleph,IF($J79 = "No Work Package", "", $J79),DetailBudgetCategory_Aleph,$I79),IF(Budget_period="Quarterly",SUMIFS(INDIRECT(U$9),DetailBudgetWPs_Aleph,IF($J79 = "No Work Package", "", $J79),DetailBudgetCategory_Aleph,$I79),IF(Budget_period="Annually",SUMIFS(INDIRECT(U$10),DetailBudgetWPs_Aleph,IF($J79 = "No Work Package", "", $J79),DetailBudgetCategory_Aleph,$I79),""))))) / U$6 * U$7, 0), 0)</f>
        <v>0</v>
      </c>
      <c r="V79" s="166">
        <f t="array" ref="V79">IFERROR(IF(ROW()-16&lt;NoRowsBudget, IF($J79="Profit Margin",SUM(V$16:V78)*ProfitMargin,IF($J79="VAT",SUM(V$16:V78)*VAT,IF(Budget_period="Monthly",SUMIFS(INDIRECT(V$8),DetailBudgetWPs_Aleph,IF($J79 = "No Work Package", "", $J79),DetailBudgetCategory_Aleph,$I79),IF(Budget_period="Quarterly",SUMIFS(INDIRECT(V$9),DetailBudgetWPs_Aleph,IF($J79 = "No Work Package", "", $J79),DetailBudgetCategory_Aleph,$I79),IF(Budget_period="Annually",SUMIFS(INDIRECT(V$10),DetailBudgetWPs_Aleph,IF($J79 = "No Work Package", "", $J79),DetailBudgetCategory_Aleph,$I79),""))))) / V$6 * V$7, 0), 0)</f>
        <v>0</v>
      </c>
      <c r="W79" s="166">
        <f t="array" ref="W79">IFERROR(IF(ROW()-16&lt;NoRowsBudget, IF($J79="Profit Margin",SUM(W$16:W78)*ProfitMargin,IF($J79="VAT",SUM(W$16:W78)*VAT,IF(Budget_period="Monthly",SUMIFS(INDIRECT(W$8),DetailBudgetWPs_Aleph,IF($J79 = "No Work Package", "", $J79),DetailBudgetCategory_Aleph,$I79),IF(Budget_period="Quarterly",SUMIFS(INDIRECT(W$9),DetailBudgetWPs_Aleph,IF($J79 = "No Work Package", "", $J79),DetailBudgetCategory_Aleph,$I79),IF(Budget_period="Annually",SUMIFS(INDIRECT(W$10),DetailBudgetWPs_Aleph,IF($J79 = "No Work Package", "", $J79),DetailBudgetCategory_Aleph,$I79),""))))) / W$6 * W$7, 0), 0)</f>
        <v>0</v>
      </c>
      <c r="X79" s="166">
        <f t="array" ref="X79">IFERROR(IF(ROW()-16&lt;NoRowsBudget, IF($J79="Profit Margin",SUM(X$16:X78)*ProfitMargin,IF($J79="VAT",SUM(X$16:X78)*VAT,IF(Budget_period="Monthly",SUMIFS(INDIRECT(X$8),DetailBudgetWPs_Aleph,IF($J79 = "No Work Package", "", $J79),DetailBudgetCategory_Aleph,$I79),IF(Budget_period="Quarterly",SUMIFS(INDIRECT(X$9),DetailBudgetWPs_Aleph,IF($J79 = "No Work Package", "", $J79),DetailBudgetCategory_Aleph,$I79),IF(Budget_period="Annually",SUMIFS(INDIRECT(X$10),DetailBudgetWPs_Aleph,IF($J79 = "No Work Package", "", $J79),DetailBudgetCategory_Aleph,$I79),""))))) / X$6 * X$7, 0), 0)</f>
        <v>0</v>
      </c>
      <c r="Y79" s="166">
        <f t="array" ref="Y79">IFERROR(IF(ROW()-16&lt;NoRowsBudget, IF($J79="Profit Margin",SUM(Y$16:Y78)*ProfitMargin,IF($J79="VAT",SUM(Y$16:Y78)*VAT,IF(Budget_period="Monthly",SUMIFS(INDIRECT(Y$8),DetailBudgetWPs_Aleph,IF($J79 = "No Work Package", "", $J79),DetailBudgetCategory_Aleph,$I79),IF(Budget_period="Quarterly",SUMIFS(INDIRECT(Y$9),DetailBudgetWPs_Aleph,IF($J79 = "No Work Package", "", $J79),DetailBudgetCategory_Aleph,$I79),IF(Budget_period="Annually",SUMIFS(INDIRECT(Y$10),DetailBudgetWPs_Aleph,IF($J79 = "No Work Package", "", $J79),DetailBudgetCategory_Aleph,$I79),""))))) / Y$6 * Y$7, 0), 0)</f>
        <v>0</v>
      </c>
      <c r="Z79" s="166">
        <f t="array" ref="Z79">IFERROR(IF(ROW()-16&lt;NoRowsBudget, IF($J79="Profit Margin",SUM(Z$16:Z78)*ProfitMargin,IF($J79="VAT",SUM(Z$16:Z78)*VAT,IF(Budget_period="Monthly",SUMIFS(INDIRECT(Z$8),DetailBudgetWPs_Aleph,IF($J79 = "No Work Package", "", $J79),DetailBudgetCategory_Aleph,$I79),IF(Budget_period="Quarterly",SUMIFS(INDIRECT(Z$9),DetailBudgetWPs_Aleph,IF($J79 = "No Work Package", "", $J79),DetailBudgetCategory_Aleph,$I79),IF(Budget_period="Annually",SUMIFS(INDIRECT(Z$10),DetailBudgetWPs_Aleph,IF($J79 = "No Work Package", "", $J79),DetailBudgetCategory_Aleph,$I79),""))))) / Z$6 * Z$7, 0), 0)</f>
        <v>0</v>
      </c>
      <c r="AA79" s="166">
        <f t="array" ref="AA79">IFERROR(IF(ROW()-16&lt;NoRowsBudget, IF($J79="Profit Margin",SUM(AA$16:AA78)*ProfitMargin,IF($J79="VAT",SUM(AA$16:AA78)*VAT,IF(Budget_period="Monthly",SUMIFS(INDIRECT(AA$8),DetailBudgetWPs_Aleph,IF($J79 = "No Work Package", "", $J79),DetailBudgetCategory_Aleph,$I79),IF(Budget_period="Quarterly",SUMIFS(INDIRECT(AA$9),DetailBudgetWPs_Aleph,IF($J79 = "No Work Package", "", $J79),DetailBudgetCategory_Aleph,$I79),IF(Budget_period="Annually",SUMIFS(INDIRECT(AA$10),DetailBudgetWPs_Aleph,IF($J79 = "No Work Package", "", $J79),DetailBudgetCategory_Aleph,$I79),""))))) / AA$6 * AA$7, 0), 0)</f>
        <v>0</v>
      </c>
      <c r="AB79" s="166">
        <f t="array" ref="AB79">IFERROR(IF(ROW()-16&lt;NoRowsBudget, IF($J79="Profit Margin",SUM(AB$16:AB78)*ProfitMargin,IF($J79="VAT",SUM(AB$16:AB78)*VAT,IF(Budget_period="Monthly",SUMIFS(INDIRECT(AB$8),DetailBudgetWPs_Aleph,IF($J79 = "No Work Package", "", $J79),DetailBudgetCategory_Aleph,$I79),IF(Budget_period="Quarterly",SUMIFS(INDIRECT(AB$9),DetailBudgetWPs_Aleph,IF($J79 = "No Work Package", "", $J79),DetailBudgetCategory_Aleph,$I79),IF(Budget_period="Annually",SUMIFS(INDIRECT(AB$10),DetailBudgetWPs_Aleph,IF($J79 = "No Work Package", "", $J79),DetailBudgetCategory_Aleph,$I79),""))))) / AB$6 * AB$7, 0), 0)</f>
        <v>0</v>
      </c>
      <c r="AC79" s="166">
        <f t="array" ref="AC79">IFERROR(IF(ROW()-16&lt;NoRowsBudget, IF($J79="Profit Margin",SUM(AC$16:AC78)*ProfitMargin,IF($J79="VAT",SUM(AC$16:AC78)*VAT,IF(Budget_period="Monthly",SUMIFS(INDIRECT(AC$8),DetailBudgetWPs_Aleph,IF($J79 = "No Work Package", "", $J79),DetailBudgetCategory_Aleph,$I79),IF(Budget_period="Quarterly",SUMIFS(INDIRECT(AC$9),DetailBudgetWPs_Aleph,IF($J79 = "No Work Package", "", $J79),DetailBudgetCategory_Aleph,$I79),IF(Budget_period="Annually",SUMIFS(INDIRECT(AC$10),DetailBudgetWPs_Aleph,IF($J79 = "No Work Package", "", $J79),DetailBudgetCategory_Aleph,$I79),""))))) / AC$6 * AC$7, 0), 0)</f>
        <v>0</v>
      </c>
      <c r="AD79" s="166">
        <f t="array" ref="AD79">IFERROR(IF(ROW()-16&lt;NoRowsBudget, IF($J79="Profit Margin",SUM(AD$16:AD78)*ProfitMargin,IF($J79="VAT",SUM(AD$16:AD78)*VAT,IF(Budget_period="Monthly",SUMIFS(INDIRECT(AD$8),DetailBudgetWPs_Aleph,IF($J79 = "No Work Package", "", $J79),DetailBudgetCategory_Aleph,$I79),IF(Budget_period="Quarterly",SUMIFS(INDIRECT(AD$9),DetailBudgetWPs_Aleph,IF($J79 = "No Work Package", "", $J79),DetailBudgetCategory_Aleph,$I79),IF(Budget_period="Annually",SUMIFS(INDIRECT(AD$10),DetailBudgetWPs_Aleph,IF($J79 = "No Work Package", "", $J79),DetailBudgetCategory_Aleph,$I79),""))))) / AD$6 * AD$7, 0), 0)</f>
        <v>0</v>
      </c>
      <c r="AE79" s="166">
        <f t="array" ref="AE79">IFERROR(IF(ROW()-16&lt;NoRowsBudget, IF($J79="Profit Margin",SUM(AE$16:AE78)*ProfitMargin,IF($J79="VAT",SUM(AE$16:AE78)*VAT,IF(Budget_period="Monthly",SUMIFS(INDIRECT(AE$8),DetailBudgetWPs_Aleph,IF($J79 = "No Work Package", "", $J79),DetailBudgetCategory_Aleph,$I79),IF(Budget_period="Quarterly",SUMIFS(INDIRECT(AE$9),DetailBudgetWPs_Aleph,IF($J79 = "No Work Package", "", $J79),DetailBudgetCategory_Aleph,$I79),IF(Budget_period="Annually",SUMIFS(INDIRECT(AE$10),DetailBudgetWPs_Aleph,IF($J79 = "No Work Package", "", $J79),DetailBudgetCategory_Aleph,$I79),""))))) / AE$6 * AE$7, 0), 0)</f>
        <v>0</v>
      </c>
      <c r="AF79" s="166">
        <f t="array" ref="AF79">IFERROR(IF(ROW()-16&lt;NoRowsBudget, IF($J79="Profit Margin",SUM(AF$16:AF78)*ProfitMargin,IF($J79="VAT",SUM(AF$16:AF78)*VAT,IF(Budget_period="Monthly",SUMIFS(INDIRECT(AF$8),DetailBudgetWPs_Aleph,IF($J79 = "No Work Package", "", $J79),DetailBudgetCategory_Aleph,$I79),IF(Budget_period="Quarterly",SUMIFS(INDIRECT(AF$9),DetailBudgetWPs_Aleph,IF($J79 = "No Work Package", "", $J79),DetailBudgetCategory_Aleph,$I79),IF(Budget_period="Annually",SUMIFS(INDIRECT(AF$10),DetailBudgetWPs_Aleph,IF($J79 = "No Work Package", "", $J79),DetailBudgetCategory_Aleph,$I79),""))))) / AF$6 * AF$7, 0), 0)</f>
        <v>0</v>
      </c>
      <c r="AG79" s="166">
        <f t="array" ref="AG79">IFERROR(IF(ROW()-16&lt;NoRowsBudget, IF($J79="Profit Margin",SUM(AG$16:AG78)*ProfitMargin,IF($J79="VAT",SUM(AG$16:AG78)*VAT,IF(Budget_period="Monthly",SUMIFS(INDIRECT(AG$8),DetailBudgetWPs_Aleph,IF($J79 = "No Work Package", "", $J79),DetailBudgetCategory_Aleph,$I79),IF(Budget_period="Quarterly",SUMIFS(INDIRECT(AG$9),DetailBudgetWPs_Aleph,IF($J79 = "No Work Package", "", $J79),DetailBudgetCategory_Aleph,$I79),IF(Budget_period="Annually",SUMIFS(INDIRECT(AG$10),DetailBudgetWPs_Aleph,IF($J79 = "No Work Package", "", $J79),DetailBudgetCategory_Aleph,$I79),""))))) / AG$6 * AG$7, 0), 0)</f>
        <v>0</v>
      </c>
      <c r="AH79" s="166">
        <f t="array" ref="AH79">IFERROR(IF(ROW()-16&lt;NoRowsBudget, IF($J79="Profit Margin",SUM(AH$16:AH78)*ProfitMargin,IF($J79="VAT",SUM(AH$16:AH78)*VAT,IF(Budget_period="Monthly",SUMIFS(INDIRECT(AH$8),DetailBudgetWPs_Aleph,IF($J79 = "No Work Package", "", $J79),DetailBudgetCategory_Aleph,$I79),IF(Budget_period="Quarterly",SUMIFS(INDIRECT(AH$9),DetailBudgetWPs_Aleph,IF($J79 = "No Work Package", "", $J79),DetailBudgetCategory_Aleph,$I79),IF(Budget_period="Annually",SUMIFS(INDIRECT(AH$10),DetailBudgetWPs_Aleph,IF($J79 = "No Work Package", "", $J79),DetailBudgetCategory_Aleph,$I79),""))))) / AH$6 * AH$7, 0), 0)</f>
        <v>0</v>
      </c>
      <c r="AI79" s="166">
        <f t="array" ref="AI79">IFERROR(IF(ROW()-16&lt;NoRowsBudget, IF($J79="Profit Margin",SUM(AI$16:AI78)*ProfitMargin,IF($J79="VAT",SUM(AI$16:AI78)*VAT,IF(Budget_period="Monthly",SUMIFS(INDIRECT(AI$8),DetailBudgetWPs_Aleph,IF($J79 = "No Work Package", "", $J79),DetailBudgetCategory_Aleph,$I79),IF(Budget_period="Quarterly",SUMIFS(INDIRECT(AI$9),DetailBudgetWPs_Aleph,IF($J79 = "No Work Package", "", $J79),DetailBudgetCategory_Aleph,$I79),IF(Budget_period="Annually",SUMIFS(INDIRECT(AI$10),DetailBudgetWPs_Aleph,IF($J79 = "No Work Package", "", $J79),DetailBudgetCategory_Aleph,$I79),""))))) / AI$6 * AI$7, 0), 0)</f>
        <v>0</v>
      </c>
      <c r="AJ79" s="166">
        <f t="array" ref="AJ79">IFERROR(IF(ROW()-16&lt;NoRowsBudget, IF($J79="Profit Margin",SUM(AJ$16:AJ78)*ProfitMargin,IF($J79="VAT",SUM(AJ$16:AJ78)*VAT,IF(Budget_period="Monthly",SUMIFS(INDIRECT(AJ$8),DetailBudgetWPs_Aleph,IF($J79 = "No Work Package", "", $J79),DetailBudgetCategory_Aleph,$I79),IF(Budget_period="Quarterly",SUMIFS(INDIRECT(AJ$9),DetailBudgetWPs_Aleph,IF($J79 = "No Work Package", "", $J79),DetailBudgetCategory_Aleph,$I79),IF(Budget_period="Annually",SUMIFS(INDIRECT(AJ$10),DetailBudgetWPs_Aleph,IF($J79 = "No Work Package", "", $J79),DetailBudgetCategory_Aleph,$I79),""))))) / AJ$6 * AJ$7, 0), 0)</f>
        <v>0</v>
      </c>
      <c r="AK79" s="166">
        <f t="array" ref="AK79">IFERROR(IF(ROW()-16&lt;NoRowsBudget, IF($J79="Profit Margin",SUM(AK$16:AK78)*ProfitMargin,IF($J79="VAT",SUM(AK$16:AK78)*VAT,IF(Budget_period="Monthly",SUMIFS(INDIRECT(AK$8),DetailBudgetWPs_Aleph,IF($J79 = "No Work Package", "", $J79),DetailBudgetCategory_Aleph,$I79),IF(Budget_period="Quarterly",SUMIFS(INDIRECT(AK$9),DetailBudgetWPs_Aleph,IF($J79 = "No Work Package", "", $J79),DetailBudgetCategory_Aleph,$I79),IF(Budget_period="Annually",SUMIFS(INDIRECT(AK$10),DetailBudgetWPs_Aleph,IF($J79 = "No Work Package", "", $J79),DetailBudgetCategory_Aleph,$I79),""))))) / AK$6 * AK$7, 0), 0)</f>
        <v>0</v>
      </c>
      <c r="AL79" s="166">
        <f t="array" ref="AL79">IFERROR(IF(ROW()-16&lt;NoRowsBudget, IF($J79="Profit Margin",SUM(AL$16:AL78)*ProfitMargin,IF($J79="VAT",SUM(AL$16:AL78)*VAT,IF(Budget_period="Monthly",SUMIFS(INDIRECT(AL$8),DetailBudgetWPs_Aleph,IF($J79 = "No Work Package", "", $J79),DetailBudgetCategory_Aleph,$I79),IF(Budget_period="Quarterly",SUMIFS(INDIRECT(AL$9),DetailBudgetWPs_Aleph,IF($J79 = "No Work Package", "", $J79),DetailBudgetCategory_Aleph,$I79),IF(Budget_period="Annually",SUMIFS(INDIRECT(AL$10),DetailBudgetWPs_Aleph,IF($J79 = "No Work Package", "", $J79),DetailBudgetCategory_Aleph,$I79),""))))) / AL$6 * AL$7, 0), 0)</f>
        <v>0</v>
      </c>
      <c r="AM79" s="166">
        <f t="array" ref="AM79">IFERROR(IF(ROW()-16&lt;NoRowsBudget, IF($J79="Profit Margin",SUM(AM$16:AM78)*ProfitMargin,IF($J79="VAT",SUM(AM$16:AM78)*VAT,IF(Budget_period="Monthly",SUMIFS(INDIRECT(AM$8),DetailBudgetWPs_Aleph,IF($J79 = "No Work Package", "", $J79),DetailBudgetCategory_Aleph,$I79),IF(Budget_period="Quarterly",SUMIFS(INDIRECT(AM$9),DetailBudgetWPs_Aleph,IF($J79 = "No Work Package", "", $J79),DetailBudgetCategory_Aleph,$I79),IF(Budget_period="Annually",SUMIFS(INDIRECT(AM$10),DetailBudgetWPs_Aleph,IF($J79 = "No Work Package", "", $J79),DetailBudgetCategory_Aleph,$I79),""))))) / AM$6 * AM$7, 0), 0)</f>
        <v>0</v>
      </c>
      <c r="AN79" s="166">
        <f t="array" ref="AN79">IFERROR(IF(ROW()-16&lt;NoRowsBudget, IF($J79="Profit Margin",SUM(AN$16:AN78)*ProfitMargin,IF($J79="VAT",SUM(AN$16:AN78)*VAT,IF(Budget_period="Monthly",SUMIFS(INDIRECT(AN$8),DetailBudgetWPs_Aleph,IF($J79 = "No Work Package", "", $J79),DetailBudgetCategory_Aleph,$I79),IF(Budget_period="Quarterly",SUMIFS(INDIRECT(AN$9),DetailBudgetWPs_Aleph,IF($J79 = "No Work Package", "", $J79),DetailBudgetCategory_Aleph,$I79),IF(Budget_period="Annually",SUMIFS(INDIRECT(AN$10),DetailBudgetWPs_Aleph,IF($J79 = "No Work Package", "", $J79),DetailBudgetCategory_Aleph,$I79),""))))) / AN$6 * AN$7, 0), 0)</f>
        <v>0</v>
      </c>
      <c r="AO79" s="166">
        <f t="array" ref="AO79">IFERROR(IF(ROW()-16&lt;NoRowsBudget, IF($J79="Profit Margin",SUM(AO$16:AO78)*ProfitMargin,IF($J79="VAT",SUM(AO$16:AO78)*VAT,IF(Budget_period="Monthly",SUMIFS(INDIRECT(AO$8),DetailBudgetWPs_Aleph,IF($J79 = "No Work Package", "", $J79),DetailBudgetCategory_Aleph,$I79),IF(Budget_period="Quarterly",SUMIFS(INDIRECT(AO$9),DetailBudgetWPs_Aleph,IF($J79 = "No Work Package", "", $J79),DetailBudgetCategory_Aleph,$I79),IF(Budget_period="Annually",SUMIFS(INDIRECT(AO$10),DetailBudgetWPs_Aleph,IF($J79 = "No Work Package", "", $J79),DetailBudgetCategory_Aleph,$I79),""))))) / AO$6 * AO$7, 0), 0)</f>
        <v>0</v>
      </c>
      <c r="AP79" s="166">
        <f t="array" ref="AP79">IFERROR(IF(ROW()-16&lt;NoRowsBudget, IF($J79="Profit Margin",SUM(AP$16:AP78)*ProfitMargin,IF($J79="VAT",SUM(AP$16:AP78)*VAT,IF(Budget_period="Monthly",SUMIFS(INDIRECT(AP$8),DetailBudgetWPs_Aleph,IF($J79 = "No Work Package", "", $J79),DetailBudgetCategory_Aleph,$I79),IF(Budget_period="Quarterly",SUMIFS(INDIRECT(AP$9),DetailBudgetWPs_Aleph,IF($J79 = "No Work Package", "", $J79),DetailBudgetCategory_Aleph,$I79),IF(Budget_period="Annually",SUMIFS(INDIRECT(AP$10),DetailBudgetWPs_Aleph,IF($J79 = "No Work Package", "", $J79),DetailBudgetCategory_Aleph,$I79),""))))) / AP$6 * AP$7, 0), 0)</f>
        <v>0</v>
      </c>
      <c r="AQ79" s="166">
        <f t="array" ref="AQ79">IFERROR(IF(ROW()-16&lt;NoRowsBudget, IF($J79="Profit Margin",SUM(AQ$16:AQ78)*ProfitMargin,IF($J79="VAT",SUM(AQ$16:AQ78)*VAT,IF(Budget_period="Monthly",SUMIFS(INDIRECT(AQ$8),DetailBudgetWPs_Aleph,IF($J79 = "No Work Package", "", $J79),DetailBudgetCategory_Aleph,$I79),IF(Budget_period="Quarterly",SUMIFS(INDIRECT(AQ$9),DetailBudgetWPs_Aleph,IF($J79 = "No Work Package", "", $J79),DetailBudgetCategory_Aleph,$I79),IF(Budget_period="Annually",SUMIFS(INDIRECT(AQ$10),DetailBudgetWPs_Aleph,IF($J79 = "No Work Package", "", $J79),DetailBudgetCategory_Aleph,$I79),""))))) / AQ$6 * AQ$7, 0), 0)</f>
        <v>0</v>
      </c>
      <c r="AR79" s="166">
        <f t="array" ref="AR79">IFERROR(IF(ROW()-16&lt;NoRowsBudget, IF($J79="Profit Margin",SUM(AR$16:AR78)*ProfitMargin,IF($J79="VAT",SUM(AR$16:AR78)*VAT,IF(Budget_period="Monthly",SUMIFS(INDIRECT(AR$8),DetailBudgetWPs_Aleph,IF($J79 = "No Work Package", "", $J79),DetailBudgetCategory_Aleph,$I79),IF(Budget_period="Quarterly",SUMIFS(INDIRECT(AR$9),DetailBudgetWPs_Aleph,IF($J79 = "No Work Package", "", $J79),DetailBudgetCategory_Aleph,$I79),IF(Budget_period="Annually",SUMIFS(INDIRECT(AR$10),DetailBudgetWPs_Aleph,IF($J79 = "No Work Package", "", $J79),DetailBudgetCategory_Aleph,$I79),""))))) / AR$6 * AR$7, 0), 0)</f>
        <v>0</v>
      </c>
      <c r="AS79" s="166">
        <f t="array" ref="AS79">IFERROR(IF(ROW()-16&lt;NoRowsBudget, IF($J79="Profit Margin",SUM(AS$16:AS78)*ProfitMargin,IF($J79="VAT",SUM(AS$16:AS78)*VAT,IF(Budget_period="Monthly",SUMIFS(INDIRECT(AS$8),DetailBudgetWPs_Aleph,IF($J79 = "No Work Package", "", $J79),DetailBudgetCategory_Aleph,$I79),IF(Budget_period="Quarterly",SUMIFS(INDIRECT(AS$9),DetailBudgetWPs_Aleph,IF($J79 = "No Work Package", "", $J79),DetailBudgetCategory_Aleph,$I79),IF(Budget_period="Annually",SUMIFS(INDIRECT(AS$10),DetailBudgetWPs_Aleph,IF($J79 = "No Work Package", "", $J79),DetailBudgetCategory_Aleph,$I79),""))))) / AS$6 * AS$7, 0), 0)</f>
        <v>0</v>
      </c>
      <c r="AT79" s="166">
        <f t="array" ref="AT79">IFERROR(IF(ROW()-16&lt;NoRowsBudget, IF($J79="Profit Margin",SUM(AT$16:AT78)*ProfitMargin,IF($J79="VAT",SUM(AT$16:AT78)*VAT,IF(Budget_period="Monthly",SUMIFS(INDIRECT(AT$8),DetailBudgetWPs_Aleph,IF($J79 = "No Work Package", "", $J79),DetailBudgetCategory_Aleph,$I79),IF(Budget_period="Quarterly",SUMIFS(INDIRECT(AT$9),DetailBudgetWPs_Aleph,IF($J79 = "No Work Package", "", $J79),DetailBudgetCategory_Aleph,$I79),IF(Budget_period="Annually",SUMIFS(INDIRECT(AT$10),DetailBudgetWPs_Aleph,IF($J79 = "No Work Package", "", $J79),DetailBudgetCategory_Aleph,$I79),""))))) / AT$6 * AT$7, 0), 0)</f>
        <v>0</v>
      </c>
      <c r="AU79" s="166">
        <f t="array" ref="AU79">IFERROR(IF(ROW()-16&lt;NoRowsBudget, IF($J79="Profit Margin",SUM(AU$16:AU78)*ProfitMargin,IF($J79="VAT",SUM(AU$16:AU78)*VAT,IF(Budget_period="Monthly",SUMIFS(INDIRECT(AU$8),DetailBudgetWPs_Aleph,IF($J79 = "No Work Package", "", $J79),DetailBudgetCategory_Aleph,$I79),IF(Budget_period="Quarterly",SUMIFS(INDIRECT(AU$9),DetailBudgetWPs_Aleph,IF($J79 = "No Work Package", "", $J79),DetailBudgetCategory_Aleph,$I79),IF(Budget_period="Annually",SUMIFS(INDIRECT(AU$10),DetailBudgetWPs_Aleph,IF($J79 = "No Work Package", "", $J79),DetailBudgetCategory_Aleph,$I79),""))))) / AU$6 * AU$7, 0), 0)</f>
        <v>0</v>
      </c>
      <c r="AV79" s="166">
        <f t="array" ref="AV79">IFERROR(IF(ROW()-16&lt;NoRowsBudget, IF($J79="Profit Margin",SUM(AV$16:AV78)*ProfitMargin,IF($J79="VAT",SUM(AV$16:AV78)*VAT,IF(Budget_period="Monthly",SUMIFS(INDIRECT(AV$8),DetailBudgetWPs_Aleph,IF($J79 = "No Work Package", "", $J79),DetailBudgetCategory_Aleph,$I79),IF(Budget_period="Quarterly",SUMIFS(INDIRECT(AV$9),DetailBudgetWPs_Aleph,IF($J79 = "No Work Package", "", $J79),DetailBudgetCategory_Aleph,$I79),IF(Budget_period="Annually",SUMIFS(INDIRECT(AV$10),DetailBudgetWPs_Aleph,IF($J79 = "No Work Package", "", $J79),DetailBudgetCategory_Aleph,$I79),""))))) / AV$6 * AV$7, 0), 0)</f>
        <v>0</v>
      </c>
      <c r="AW79" s="166">
        <f t="array" ref="AW79">IFERROR(IF(ROW()-16&lt;NoRowsBudget, IF($J79="Profit Margin",SUM(AW$16:AW78)*ProfitMargin,IF($J79="VAT",SUM(AW$16:AW78)*VAT,IF(Budget_period="Monthly",SUMIFS(INDIRECT(AW$8),DetailBudgetWPs_Aleph,IF($J79 = "No Work Package", "", $J79),DetailBudgetCategory_Aleph,$I79),IF(Budget_period="Quarterly",SUMIFS(INDIRECT(AW$9),DetailBudgetWPs_Aleph,IF($J79 = "No Work Package", "", $J79),DetailBudgetCategory_Aleph,$I79),IF(Budget_period="Annually",SUMIFS(INDIRECT(AW$10),DetailBudgetWPs_Aleph,IF($J79 = "No Work Package", "", $J79),DetailBudgetCategory_Aleph,$I79),""))))) / AW$6 * AW$7, 0), 0)</f>
        <v>0</v>
      </c>
      <c r="AX79" s="166">
        <f t="array" ref="AX79">IFERROR(IF(ROW()-16&lt;NoRowsBudget, IF($J79="Profit Margin",SUM(AX$16:AX78)*ProfitMargin,IF($J79="VAT",SUM(AX$16:AX78)*VAT,IF(Budget_period="Monthly",SUMIFS(INDIRECT(AX$8),DetailBudgetWPs_Aleph,IF($J79 = "No Work Package", "", $J79),DetailBudgetCategory_Aleph,$I79),IF(Budget_period="Quarterly",SUMIFS(INDIRECT(AX$9),DetailBudgetWPs_Aleph,IF($J79 = "No Work Package", "", $J79),DetailBudgetCategory_Aleph,$I79),IF(Budget_period="Annually",SUMIFS(INDIRECT(AX$10),DetailBudgetWPs_Aleph,IF($J79 = "No Work Package", "", $J79),DetailBudgetCategory_Aleph,$I79),""))))) / AX$6 * AX$7, 0), 0)</f>
        <v>0</v>
      </c>
      <c r="AY79" s="166">
        <f t="array" ref="AY79">IFERROR(IF(ROW()-16&lt;NoRowsBudget, IF($J79="Profit Margin",SUM(AY$16:AY78)*ProfitMargin,IF($J79="VAT",SUM(AY$16:AY78)*VAT,IF(Budget_period="Monthly",SUMIFS(INDIRECT(AY$8),DetailBudgetWPs_Aleph,IF($J79 = "No Work Package", "", $J79),DetailBudgetCategory_Aleph,$I79),IF(Budget_period="Quarterly",SUMIFS(INDIRECT(AY$9),DetailBudgetWPs_Aleph,IF($J79 = "No Work Package", "", $J79),DetailBudgetCategory_Aleph,$I79),IF(Budget_period="Annually",SUMIFS(INDIRECT(AY$10),DetailBudgetWPs_Aleph,IF($J79 = "No Work Package", "", $J79),DetailBudgetCategory_Aleph,$I79),""))))) / AY$6 * AY$7, 0), 0)</f>
        <v>0</v>
      </c>
      <c r="AZ79" s="166">
        <f t="array" ref="AZ79">IFERROR(IF(ROW()-16&lt;NoRowsBudget, IF($J79="Profit Margin",SUM(AZ$16:AZ78)*ProfitMargin,IF($J79="VAT",SUM(AZ$16:AZ78)*VAT,IF(Budget_period="Monthly",SUMIFS(INDIRECT(AZ$8),DetailBudgetWPs_Aleph,IF($J79 = "No Work Package", "", $J79),DetailBudgetCategory_Aleph,$I79),IF(Budget_period="Quarterly",SUMIFS(INDIRECT(AZ$9),DetailBudgetWPs_Aleph,IF($J79 = "No Work Package", "", $J79),DetailBudgetCategory_Aleph,$I79),IF(Budget_period="Annually",SUMIFS(INDIRECT(AZ$10),DetailBudgetWPs_Aleph,IF($J79 = "No Work Package", "", $J79),DetailBudgetCategory_Aleph,$I79),""))))) / AZ$6 * AZ$7, 0), 0)</f>
        <v>0</v>
      </c>
      <c r="BA79" s="166">
        <f t="array" ref="BA79">IFERROR(IF(ROW()-16&lt;NoRowsBudget, IF($J79="Profit Margin",SUM(BA$16:BA78)*ProfitMargin,IF($J79="VAT",SUM(BA$16:BA78)*VAT,IF(Budget_period="Monthly",SUMIFS(INDIRECT(BA$8),DetailBudgetWPs_Aleph,IF($J79 = "No Work Package", "", $J79),DetailBudgetCategory_Aleph,$I79),IF(Budget_period="Quarterly",SUMIFS(INDIRECT(BA$9),DetailBudgetWPs_Aleph,IF($J79 = "No Work Package", "", $J79),DetailBudgetCategory_Aleph,$I79),IF(Budget_period="Annually",SUMIFS(INDIRECT(BA$10),DetailBudgetWPs_Aleph,IF($J79 = "No Work Package", "", $J79),DetailBudgetCategory_Aleph,$I79),""))))) / BA$6 * BA$7, 0), 0)</f>
        <v>0</v>
      </c>
      <c r="BB79" s="166">
        <f t="array" ref="BB79">IFERROR(IF(ROW()-16&lt;NoRowsBudget, IF($J79="Profit Margin",SUM(BB$16:BB78)*ProfitMargin,IF($J79="VAT",SUM(BB$16:BB78)*VAT,IF(Budget_period="Monthly",SUMIFS(INDIRECT(BB$8),DetailBudgetWPs_Aleph,IF($J79 = "No Work Package", "", $J79),DetailBudgetCategory_Aleph,$I79),IF(Budget_period="Quarterly",SUMIFS(INDIRECT(BB$9),DetailBudgetWPs_Aleph,IF($J79 = "No Work Package", "", $J79),DetailBudgetCategory_Aleph,$I79),IF(Budget_period="Annually",SUMIFS(INDIRECT(BB$10),DetailBudgetWPs_Aleph,IF($J79 = "No Work Package", "", $J79),DetailBudgetCategory_Aleph,$I79),""))))) / BB$6 * BB$7, 0), 0)</f>
        <v>0</v>
      </c>
      <c r="BC79" s="166">
        <f t="array" ref="BC79">IFERROR(IF(ROW()-16&lt;NoRowsBudget, IF($J79="Profit Margin",SUM(BC$16:BC78)*ProfitMargin,IF($J79="VAT",SUM(BC$16:BC78)*VAT,IF(Budget_period="Monthly",SUMIFS(INDIRECT(BC$8),DetailBudgetWPs_Aleph,IF($J79 = "No Work Package", "", $J79),DetailBudgetCategory_Aleph,$I79),IF(Budget_period="Quarterly",SUMIFS(INDIRECT(BC$9),DetailBudgetWPs_Aleph,IF($J79 = "No Work Package", "", $J79),DetailBudgetCategory_Aleph,$I79),IF(Budget_period="Annually",SUMIFS(INDIRECT(BC$10),DetailBudgetWPs_Aleph,IF($J79 = "No Work Package", "", $J79),DetailBudgetCategory_Aleph,$I79),""))))) / BC$6 * BC$7, 0), 0)</f>
        <v>0</v>
      </c>
      <c r="BD79" s="166">
        <f t="array" ref="BD79">IFERROR(IF(ROW()-16&lt;NoRowsBudget, IF($J79="Profit Margin",SUM(BD$16:BD78)*ProfitMargin,IF($J79="VAT",SUM(BD$16:BD78)*VAT,IF(Budget_period="Monthly",SUMIFS(INDIRECT(BD$8),DetailBudgetWPs_Aleph,IF($J79 = "No Work Package", "", $J79),DetailBudgetCategory_Aleph,$I79),IF(Budget_period="Quarterly",SUMIFS(INDIRECT(BD$9),DetailBudgetWPs_Aleph,IF($J79 = "No Work Package", "", $J79),DetailBudgetCategory_Aleph,$I79),IF(Budget_period="Annually",SUMIFS(INDIRECT(BD$10),DetailBudgetWPs_Aleph,IF($J79 = "No Work Package", "", $J79),DetailBudgetCategory_Aleph,$I79),""))))) / BD$6 * BD$7, 0), 0)</f>
        <v>0</v>
      </c>
      <c r="BE79" s="166">
        <f t="array" ref="BE79">IFERROR(IF(ROW()-16&lt;NoRowsBudget, IF($J79="Profit Margin",SUM(BE$16:BE78)*ProfitMargin,IF($J79="VAT",SUM(BE$16:BE78)*VAT,IF(Budget_period="Monthly",SUMIFS(INDIRECT(BE$8),DetailBudgetWPs_Aleph,IF($J79 = "No Work Package", "", $J79),DetailBudgetCategory_Aleph,$I79),IF(Budget_period="Quarterly",SUMIFS(INDIRECT(BE$9),DetailBudgetWPs_Aleph,IF($J79 = "No Work Package", "", $J79),DetailBudgetCategory_Aleph,$I79),IF(Budget_period="Annually",SUMIFS(INDIRECT(BE$10),DetailBudgetWPs_Aleph,IF($J79 = "No Work Package", "", $J79),DetailBudgetCategory_Aleph,$I79),""))))) / BE$6 * BE$7, 0), 0)</f>
        <v>0</v>
      </c>
      <c r="BF79" s="166">
        <f t="array" ref="BF79">IFERROR(IF(ROW()-16&lt;NoRowsBudget, IF($J79="Profit Margin",SUM(BF$16:BF78)*ProfitMargin,IF($J79="VAT",SUM(BF$16:BF78)*VAT,IF(Budget_period="Monthly",SUMIFS(INDIRECT(BF$8),DetailBudgetWPs_Aleph,IF($J79 = "No Work Package", "", $J79),DetailBudgetCategory_Aleph,$I79),IF(Budget_period="Quarterly",SUMIFS(INDIRECT(BF$9),DetailBudgetWPs_Aleph,IF($J79 = "No Work Package", "", $J79),DetailBudgetCategory_Aleph,$I79),IF(Budget_period="Annually",SUMIFS(INDIRECT(BF$10),DetailBudgetWPs_Aleph,IF($J79 = "No Work Package", "", $J79),DetailBudgetCategory_Aleph,$I79),""))))) / BF$6 * BF$7, 0), 0)</f>
        <v>0</v>
      </c>
      <c r="BG79" s="166">
        <f t="array" ref="BG79">IFERROR(IF(ROW()-16&lt;NoRowsBudget, IF($J79="Profit Margin",SUM(BG$16:BG78)*ProfitMargin,IF($J79="VAT",SUM(BG$16:BG78)*VAT,IF(Budget_period="Monthly",SUMIFS(INDIRECT(BG$8),DetailBudgetWPs_Aleph,IF($J79 = "No Work Package", "", $J79),DetailBudgetCategory_Aleph,$I79),IF(Budget_period="Quarterly",SUMIFS(INDIRECT(BG$9),DetailBudgetWPs_Aleph,IF($J79 = "No Work Package", "", $J79),DetailBudgetCategory_Aleph,$I79),IF(Budget_period="Annually",SUMIFS(INDIRECT(BG$10),DetailBudgetWPs_Aleph,IF($J79 = "No Work Package", "", $J79),DetailBudgetCategory_Aleph,$I79),""))))) / BG$6 * BG$7, 0), 0)</f>
        <v>0</v>
      </c>
      <c r="BH79" s="166">
        <f t="array" ref="BH79">IFERROR(IF(ROW()-16&lt;NoRowsBudget, IF($J79="Profit Margin",SUM(BH$16:BH78)*ProfitMargin,IF($J79="VAT",SUM(BH$16:BH78)*VAT,IF(Budget_period="Monthly",SUMIFS(INDIRECT(BH$8),DetailBudgetWPs_Aleph,IF($J79 = "No Work Package", "", $J79),DetailBudgetCategory_Aleph,$I79),IF(Budget_period="Quarterly",SUMIFS(INDIRECT(BH$9),DetailBudgetWPs_Aleph,IF($J79 = "No Work Package", "", $J79),DetailBudgetCategory_Aleph,$I79),IF(Budget_period="Annually",SUMIFS(INDIRECT(BH$10),DetailBudgetWPs_Aleph,IF($J79 = "No Work Package", "", $J79),DetailBudgetCategory_Aleph,$I79),""))))) / BH$6 * BH$7, 0), 0)</f>
        <v>0</v>
      </c>
      <c r="BI79" s="166">
        <f t="array" ref="BI79">IFERROR(IF(ROW()-16&lt;NoRowsBudget, IF($J79="Profit Margin",SUM(BI$16:BI78)*ProfitMargin,IF($J79="VAT",SUM(BI$16:BI78)*VAT,IF(Budget_period="Monthly",SUMIFS(INDIRECT(BI$8),DetailBudgetWPs_Aleph,IF($J79 = "No Work Package", "", $J79),DetailBudgetCategory_Aleph,$I79),IF(Budget_period="Quarterly",SUMIFS(INDIRECT(BI$9),DetailBudgetWPs_Aleph,IF($J79 = "No Work Package", "", $J79),DetailBudgetCategory_Aleph,$I79),IF(Budget_period="Annually",SUMIFS(INDIRECT(BI$10),DetailBudgetWPs_Aleph,IF($J79 = "No Work Package", "", $J79),DetailBudgetCategory_Aleph,$I79),""))))) / BI$6 * BI$7, 0), 0)</f>
        <v>0</v>
      </c>
      <c r="BJ79" s="166">
        <f t="array" ref="BJ79">IFERROR(IF(ROW()-16&lt;NoRowsBudget, IF($J79="Profit Margin",SUM(BJ$16:BJ78)*ProfitMargin,IF($J79="VAT",SUM(BJ$16:BJ78)*VAT,IF(Budget_period="Monthly",SUMIFS(INDIRECT(BJ$8),DetailBudgetWPs_Aleph,IF($J79 = "No Work Package", "", $J79),DetailBudgetCategory_Aleph,$I79),IF(Budget_period="Quarterly",SUMIFS(INDIRECT(BJ$9),DetailBudgetWPs_Aleph,IF($J79 = "No Work Package", "", $J79),DetailBudgetCategory_Aleph,$I79),IF(Budget_period="Annually",SUMIFS(INDIRECT(BJ$10),DetailBudgetWPs_Aleph,IF($J79 = "No Work Package", "", $J79),DetailBudgetCategory_Aleph,$I79),""))))) / BJ$6 * BJ$7, 0), 0)</f>
        <v>0</v>
      </c>
      <c r="BK79" s="166">
        <f t="array" ref="BK79">IFERROR(IF(ROW()-16&lt;NoRowsBudget, IF($J79="Profit Margin",SUM(BK$16:BK78)*ProfitMargin,IF($J79="VAT",SUM(BK$16:BK78)*VAT,IF(Budget_period="Monthly",SUMIFS(INDIRECT(BK$8),DetailBudgetWPs_Aleph,IF($J79 = "No Work Package", "", $J79),DetailBudgetCategory_Aleph,$I79),IF(Budget_period="Quarterly",SUMIFS(INDIRECT(BK$9),DetailBudgetWPs_Aleph,IF($J79 = "No Work Package", "", $J79),DetailBudgetCategory_Aleph,$I79),IF(Budget_period="Annually",SUMIFS(INDIRECT(BK$10),DetailBudgetWPs_Aleph,IF($J79 = "No Work Package", "", $J79),DetailBudgetCategory_Aleph,$I79),""))))) / BK$6 * BK$7, 0), 0)</f>
        <v>0</v>
      </c>
      <c r="BL79" s="166">
        <f t="array" ref="BL79">IFERROR(IF(ROW()-16&lt;NoRowsBudget, IF($J79="Profit Margin",SUM(BL$16:BL78)*ProfitMargin,IF($J79="VAT",SUM(BL$16:BL78)*VAT,IF(Budget_period="Monthly",SUMIFS(INDIRECT(BL$8),DetailBudgetWPs_Aleph,IF($J79 = "No Work Package", "", $J79),DetailBudgetCategory_Aleph,$I79),IF(Budget_period="Quarterly",SUMIFS(INDIRECT(BL$9),DetailBudgetWPs_Aleph,IF($J79 = "No Work Package", "", $J79),DetailBudgetCategory_Aleph,$I79),IF(Budget_period="Annually",SUMIFS(INDIRECT(BL$10),DetailBudgetWPs_Aleph,IF($J79 = "No Work Package", "", $J79),DetailBudgetCategory_Aleph,$I79),""))))) / BL$6 * BL$7, 0), 0)</f>
        <v>0</v>
      </c>
      <c r="BM79" s="166">
        <f t="array" ref="BM79">IFERROR(IF(ROW()-16&lt;NoRowsBudget, IF($J79="Profit Margin",SUM(BM$16:BM78)*ProfitMargin,IF($J79="VAT",SUM(BM$16:BM78)*VAT,IF(Budget_period="Monthly",SUMIFS(INDIRECT(BM$8),DetailBudgetWPs_Aleph,IF($J79 = "No Work Package", "", $J79),DetailBudgetCategory_Aleph,$I79),IF(Budget_period="Quarterly",SUMIFS(INDIRECT(BM$9),DetailBudgetWPs_Aleph,IF($J79 = "No Work Package", "", $J79),DetailBudgetCategory_Aleph,$I79),IF(Budget_period="Annually",SUMIFS(INDIRECT(BM$10),DetailBudgetWPs_Aleph,IF($J79 = "No Work Package", "", $J79),DetailBudgetCategory_Aleph,$I79),""))))) / BM$6 * BM$7, 0), 0)</f>
        <v>0</v>
      </c>
      <c r="BN79" s="166">
        <f t="array" ref="BN79">IFERROR(IF(ROW()-16&lt;NoRowsBudget, IF($J79="Profit Margin",SUM(BN$16:BN78)*ProfitMargin,IF($J79="VAT",SUM(BN$16:BN78)*VAT,IF(Budget_period="Monthly",SUMIFS(INDIRECT(BN$8),DetailBudgetWPs_Aleph,IF($J79 = "No Work Package", "", $J79),DetailBudgetCategory_Aleph,$I79),IF(Budget_period="Quarterly",SUMIFS(INDIRECT(BN$9),DetailBudgetWPs_Aleph,IF($J79 = "No Work Package", "", $J79),DetailBudgetCategory_Aleph,$I79),IF(Budget_period="Annually",SUMIFS(INDIRECT(BN$10),DetailBudgetWPs_Aleph,IF($J79 = "No Work Package", "", $J79),DetailBudgetCategory_Aleph,$I79),""))))) / BN$6 * BN$7, 0), 0)</f>
        <v>0</v>
      </c>
      <c r="BO79" s="166">
        <f t="array" ref="BO79">IFERROR(IF(ROW()-16&lt;NoRowsBudget, IF($J79="Profit Margin",SUM(BO$16:BO78)*ProfitMargin,IF($J79="VAT",SUM(BO$16:BO78)*VAT,IF(Budget_period="Monthly",SUMIFS(INDIRECT(BO$8),DetailBudgetWPs_Aleph,IF($J79 = "No Work Package", "", $J79),DetailBudgetCategory_Aleph,$I79),IF(Budget_period="Quarterly",SUMIFS(INDIRECT(BO$9),DetailBudgetWPs_Aleph,IF($J79 = "No Work Package", "", $J79),DetailBudgetCategory_Aleph,$I79),IF(Budget_period="Annually",SUMIFS(INDIRECT(BO$10),DetailBudgetWPs_Aleph,IF($J79 = "No Work Package", "", $J79),DetailBudgetCategory_Aleph,$I79),""))))) / BO$6 * BO$7, 0), 0)</f>
        <v>0</v>
      </c>
      <c r="BP79" s="166">
        <f t="array" ref="BP79">IFERROR(IF(ROW()-16&lt;NoRowsBudget, IF($J79="Profit Margin",SUM(BP$16:BP78)*ProfitMargin,IF($J79="VAT",SUM(BP$16:BP78)*VAT,IF(Budget_period="Monthly",SUMIFS(INDIRECT(BP$8),DetailBudgetWPs_Aleph,IF($J79 = "No Work Package", "", $J79),DetailBudgetCategory_Aleph,$I79),IF(Budget_period="Quarterly",SUMIFS(INDIRECT(BP$9),DetailBudgetWPs_Aleph,IF($J79 = "No Work Package", "", $J79),DetailBudgetCategory_Aleph,$I79),IF(Budget_period="Annually",SUMIFS(INDIRECT(BP$10),DetailBudgetWPs_Aleph,IF($J79 = "No Work Package", "", $J79),DetailBudgetCategory_Aleph,$I79),""))))) / BP$6 * BP$7, 0), 0)</f>
        <v>0</v>
      </c>
      <c r="BQ79" s="166">
        <f t="array" ref="BQ79">IFERROR(IF(ROW()-16&lt;NoRowsBudget, IF($J79="Profit Margin",SUM(BQ$16:BQ78)*ProfitMargin,IF($J79="VAT",SUM(BQ$16:BQ78)*VAT,IF(Budget_period="Monthly",SUMIFS(INDIRECT(BQ$8),DetailBudgetWPs_Aleph,IF($J79 = "No Work Package", "", $J79),DetailBudgetCategory_Aleph,$I79),IF(Budget_period="Quarterly",SUMIFS(INDIRECT(BQ$9),DetailBudgetWPs_Aleph,IF($J79 = "No Work Package", "", $J79),DetailBudgetCategory_Aleph,$I79),IF(Budget_period="Annually",SUMIFS(INDIRECT(BQ$10),DetailBudgetWPs_Aleph,IF($J79 = "No Work Package", "", $J79),DetailBudgetCategory_Aleph,$I79),""))))) / BQ$6 * BQ$7, 0), 0)</f>
        <v>0</v>
      </c>
      <c r="BR79" s="166">
        <f t="array" ref="BR79">IFERROR(IF(ROW()-16&lt;NoRowsBudget, IF($J79="Profit Margin",SUM(BR$16:BR78)*ProfitMargin,IF($J79="VAT",SUM(BR$16:BR78)*VAT,IF(Budget_period="Monthly",SUMIFS(INDIRECT(BR$8),DetailBudgetWPs_Aleph,IF($J79 = "No Work Package", "", $J79),DetailBudgetCategory_Aleph,$I79),IF(Budget_period="Quarterly",SUMIFS(INDIRECT(BR$9),DetailBudgetWPs_Aleph,IF($J79 = "No Work Package", "", $J79),DetailBudgetCategory_Aleph,$I79),IF(Budget_period="Annually",SUMIFS(INDIRECT(BR$10),DetailBudgetWPs_Aleph,IF($J79 = "No Work Package", "", $J79),DetailBudgetCategory_Aleph,$I79),""))))) / BR$6 * BR$7, 0), 0)</f>
        <v>0</v>
      </c>
      <c r="BS79" s="166">
        <f t="array" ref="BS79">IFERROR(IF(ROW()-16&lt;NoRowsBudget, IF($J79="Profit Margin",SUM(BS$16:BS78)*ProfitMargin,IF($J79="VAT",SUM(BS$16:BS78)*VAT,IF(Budget_period="Monthly",SUMIFS(INDIRECT(BS$8),DetailBudgetWPs_Aleph,IF($J79 = "No Work Package", "", $J79),DetailBudgetCategory_Aleph,$I79),IF(Budget_period="Quarterly",SUMIFS(INDIRECT(BS$9),DetailBudgetWPs_Aleph,IF($J79 = "No Work Package", "", $J79),DetailBudgetCategory_Aleph,$I79),IF(Budget_period="Annually",SUMIFS(INDIRECT(BS$10),DetailBudgetWPs_Aleph,IF($J79 = "No Work Package", "", $J79),DetailBudgetCategory_Aleph,$I79),""))))) / BS$6 * BS$7, 0), 0)</f>
        <v>0</v>
      </c>
    </row>
    <row r="80" ht="15.75" customHeight="1">
      <c r="A80" s="114"/>
      <c r="B80" s="15" t="str">
        <f>IF(ROW()-16&lt;NoRowsBudget,OrgName,"")</f>
        <v/>
      </c>
      <c r="C80" s="15" t="str">
        <f>IF(ROW()-16&lt;NoRowsBudget,ProjectName,"")</f>
        <v/>
      </c>
      <c r="D80" s="15" t="str">
        <f>IF(ROW()-16&lt;NoRowsBudget,ProjectRef,"")</f>
        <v/>
      </c>
      <c r="E80" s="15" t="str">
        <f>IF(ROW()-16&lt;NoRowsBudget,ApplicationID,"")</f>
        <v/>
      </c>
      <c r="F80" s="15" t="str">
        <f>IF(ROW()-16&lt;NoRowsBudget,Version,"")</f>
        <v/>
      </c>
      <c r="G80" s="164" t="str">
        <f>IF(ROW()-16&lt;NoRowsBudget,StartDate,"")</f>
        <v/>
      </c>
      <c r="H80" s="164" t="str">
        <f>IF(ROW()-16&lt;NoRowsBudget,EndDate,"")</f>
        <v/>
      </c>
      <c r="I80" s="15" t="str">
        <f t="array" ref="I80">IF(ROW()-16&lt;(NoRowsBudget-3),INDEX(CostCategories,CEILING((ROW()-15)/NoWPs,1)),IF(ROW()-16=NoRowsBudget-3,"Overheads",IF(ROW()-16=NoRowsBudget-2,"Profit Margin",IF(ROW()-16=NoRowsBudget-1,"VAT",""))))</f>
        <v/>
      </c>
      <c r="J80" s="15" t="str">
        <f t="array" ref="J80">IF(ROW()-16&lt;NoRowsBudget-3,INDEX(WPUnique,,MOD(ROW()-16,NoWPs)+1),IF(ROW()-16=NoRowsBudget-3,"Overheads",IF(ROW()-16=NoRowsBudget-2,"Profit Margin",IF(ROW()-16=NoRowsBudget-1,"VAT",""))))</f>
        <v/>
      </c>
      <c r="K80" s="172" t="str">
        <f>IFERROR(IF(OR($J80="Indirect Cost",$J80="VAT",$J80="Profit Margin"),"",VLOOKUP(J80,'1. Basic Info'!$B$40:$C$52,2,FALSE)),BudgetExport!J80)</f>
        <v/>
      </c>
      <c r="L80" s="166">
        <f t="array" ref="L80">IFERROR(IF(ROW()-16&lt;NoRowsBudget, IF($J80="Profit Margin",SUM(L$16:L79)*ProfitMargin,IF($J80="VAT",SUM(L$16:L79)*VAT,IF(Budget_period="Monthly",SUMIFS(INDIRECT(L$8),DetailBudgetWPs_Aleph,IF($J80 = "No Work Package", "", $J80),DetailBudgetCategory_Aleph,$I80),IF(Budget_period="Quarterly",SUMIFS(INDIRECT(L$9),DetailBudgetWPs_Aleph,IF($J80 = "No Work Package", "", $J80),DetailBudgetCategory_Aleph,$I80),IF(Budget_period="Annually",SUMIFS(INDIRECT(L$10),DetailBudgetWPs_Aleph,IF($J80 = "No Work Package", "", $J80),DetailBudgetCategory_Aleph,$I80),""))))) / L$6 * L$7, 0), 0)</f>
        <v>0</v>
      </c>
      <c r="M80" s="166">
        <f t="array" ref="M80">IFERROR(IF(ROW()-16&lt;NoRowsBudget, IF($J80="Profit Margin",SUM(M$16:M79)*ProfitMargin,IF($J80="VAT",SUM(M$16:M79)*VAT,IF(Budget_period="Monthly",SUMIFS(INDIRECT(M$8),DetailBudgetWPs_Aleph,IF($J80 = "No Work Package", "", $J80),DetailBudgetCategory_Aleph,$I80),IF(Budget_period="Quarterly",SUMIFS(INDIRECT(M$9),DetailBudgetWPs_Aleph,IF($J80 = "No Work Package", "", $J80),DetailBudgetCategory_Aleph,$I80),IF(Budget_period="Annually",SUMIFS(INDIRECT(M$10),DetailBudgetWPs_Aleph,IF($J80 = "No Work Package", "", $J80),DetailBudgetCategory_Aleph,$I80),""))))) / M$6 * M$7, 0), 0)</f>
        <v>0</v>
      </c>
      <c r="N80" s="166">
        <f t="array" ref="N80">IFERROR(IF(ROW()-16&lt;NoRowsBudget, IF($J80="Profit Margin",SUM(N$16:N79)*ProfitMargin,IF($J80="VAT",SUM(N$16:N79)*VAT,IF(Budget_period="Monthly",SUMIFS(INDIRECT(N$8),DetailBudgetWPs_Aleph,IF($J80 = "No Work Package", "", $J80),DetailBudgetCategory_Aleph,$I80),IF(Budget_period="Quarterly",SUMIFS(INDIRECT(N$9),DetailBudgetWPs_Aleph,IF($J80 = "No Work Package", "", $J80),DetailBudgetCategory_Aleph,$I80),IF(Budget_period="Annually",SUMIFS(INDIRECT(N$10),DetailBudgetWPs_Aleph,IF($J80 = "No Work Package", "", $J80),DetailBudgetCategory_Aleph,$I80),""))))) / N$6 * N$7, 0), 0)</f>
        <v>0</v>
      </c>
      <c r="O80" s="166">
        <f t="array" ref="O80">IFERROR(IF(ROW()-16&lt;NoRowsBudget, IF($J80="Profit Margin",SUM(O$16:O79)*ProfitMargin,IF($J80="VAT",SUM(O$16:O79)*VAT,IF(Budget_period="Monthly",SUMIFS(INDIRECT(O$8),DetailBudgetWPs_Aleph,IF($J80 = "No Work Package", "", $J80),DetailBudgetCategory_Aleph,$I80),IF(Budget_period="Quarterly",SUMIFS(INDIRECT(O$9),DetailBudgetWPs_Aleph,IF($J80 = "No Work Package", "", $J80),DetailBudgetCategory_Aleph,$I80),IF(Budget_period="Annually",SUMIFS(INDIRECT(O$10),DetailBudgetWPs_Aleph,IF($J80 = "No Work Package", "", $J80),DetailBudgetCategory_Aleph,$I80),""))))) / O$6 * O$7, 0), 0)</f>
        <v>0</v>
      </c>
      <c r="P80" s="166">
        <f t="array" ref="P80">IFERROR(IF(ROW()-16&lt;NoRowsBudget, IF($J80="Profit Margin",SUM(P$16:P79)*ProfitMargin,IF($J80="VAT",SUM(P$16:P79)*VAT,IF(Budget_period="Monthly",SUMIFS(INDIRECT(P$8),DetailBudgetWPs_Aleph,IF($J80 = "No Work Package", "", $J80),DetailBudgetCategory_Aleph,$I80),IF(Budget_period="Quarterly",SUMIFS(INDIRECT(P$9),DetailBudgetWPs_Aleph,IF($J80 = "No Work Package", "", $J80),DetailBudgetCategory_Aleph,$I80),IF(Budget_period="Annually",SUMIFS(INDIRECT(P$10),DetailBudgetWPs_Aleph,IF($J80 = "No Work Package", "", $J80),DetailBudgetCategory_Aleph,$I80),""))))) / P$6 * P$7, 0), 0)</f>
        <v>0</v>
      </c>
      <c r="Q80" s="166">
        <f t="array" ref="Q80">IFERROR(IF(ROW()-16&lt;NoRowsBudget, IF($J80="Profit Margin",SUM(Q$16:Q79)*ProfitMargin,IF($J80="VAT",SUM(Q$16:Q79)*VAT,IF(Budget_period="Monthly",SUMIFS(INDIRECT(Q$8),DetailBudgetWPs_Aleph,IF($J80 = "No Work Package", "", $J80),DetailBudgetCategory_Aleph,$I80),IF(Budget_period="Quarterly",SUMIFS(INDIRECT(Q$9),DetailBudgetWPs_Aleph,IF($J80 = "No Work Package", "", $J80),DetailBudgetCategory_Aleph,$I80),IF(Budget_period="Annually",SUMIFS(INDIRECT(Q$10),DetailBudgetWPs_Aleph,IF($J80 = "No Work Package", "", $J80),DetailBudgetCategory_Aleph,$I80),""))))) / Q$6 * Q$7, 0), 0)</f>
        <v>0</v>
      </c>
      <c r="R80" s="166">
        <f t="array" ref="R80">IFERROR(IF(ROW()-16&lt;NoRowsBudget, IF($J80="Profit Margin",SUM(R$16:R79)*ProfitMargin,IF($J80="VAT",SUM(R$16:R79)*VAT,IF(Budget_period="Monthly",SUMIFS(INDIRECT(R$8),DetailBudgetWPs_Aleph,IF($J80 = "No Work Package", "", $J80),DetailBudgetCategory_Aleph,$I80),IF(Budget_period="Quarterly",SUMIFS(INDIRECT(R$9),DetailBudgetWPs_Aleph,IF($J80 = "No Work Package", "", $J80),DetailBudgetCategory_Aleph,$I80),IF(Budget_period="Annually",SUMIFS(INDIRECT(R$10),DetailBudgetWPs_Aleph,IF($J80 = "No Work Package", "", $J80),DetailBudgetCategory_Aleph,$I80),""))))) / R$6 * R$7, 0), 0)</f>
        <v>0</v>
      </c>
      <c r="S80" s="166">
        <f t="array" ref="S80">IFERROR(IF(ROW()-16&lt;NoRowsBudget, IF($J80="Profit Margin",SUM(S$16:S79)*ProfitMargin,IF($J80="VAT",SUM(S$16:S79)*VAT,IF(Budget_period="Monthly",SUMIFS(INDIRECT(S$8),DetailBudgetWPs_Aleph,IF($J80 = "No Work Package", "", $J80),DetailBudgetCategory_Aleph,$I80),IF(Budget_period="Quarterly",SUMIFS(INDIRECT(S$9),DetailBudgetWPs_Aleph,IF($J80 = "No Work Package", "", $J80),DetailBudgetCategory_Aleph,$I80),IF(Budget_period="Annually",SUMIFS(INDIRECT(S$10),DetailBudgetWPs_Aleph,IF($J80 = "No Work Package", "", $J80),DetailBudgetCategory_Aleph,$I80),""))))) / S$6 * S$7, 0), 0)</f>
        <v>0</v>
      </c>
      <c r="T80" s="166">
        <f t="array" ref="T80">IFERROR(IF(ROW()-16&lt;NoRowsBudget, IF($J80="Profit Margin",SUM(T$16:T79)*ProfitMargin,IF($J80="VAT",SUM(T$16:T79)*VAT,IF(Budget_period="Monthly",SUMIFS(INDIRECT(T$8),DetailBudgetWPs_Aleph,IF($J80 = "No Work Package", "", $J80),DetailBudgetCategory_Aleph,$I80),IF(Budget_period="Quarterly",SUMIFS(INDIRECT(T$9),DetailBudgetWPs_Aleph,IF($J80 = "No Work Package", "", $J80),DetailBudgetCategory_Aleph,$I80),IF(Budget_period="Annually",SUMIFS(INDIRECT(T$10),DetailBudgetWPs_Aleph,IF($J80 = "No Work Package", "", $J80),DetailBudgetCategory_Aleph,$I80),""))))) / T$6 * T$7, 0), 0)</f>
        <v>0</v>
      </c>
      <c r="U80" s="166">
        <f t="array" ref="U80">IFERROR(IF(ROW()-16&lt;NoRowsBudget, IF($J80="Profit Margin",SUM(U$16:U79)*ProfitMargin,IF($J80="VAT",SUM(U$16:U79)*VAT,IF(Budget_period="Monthly",SUMIFS(INDIRECT(U$8),DetailBudgetWPs_Aleph,IF($J80 = "No Work Package", "", $J80),DetailBudgetCategory_Aleph,$I80),IF(Budget_period="Quarterly",SUMIFS(INDIRECT(U$9),DetailBudgetWPs_Aleph,IF($J80 = "No Work Package", "", $J80),DetailBudgetCategory_Aleph,$I80),IF(Budget_period="Annually",SUMIFS(INDIRECT(U$10),DetailBudgetWPs_Aleph,IF($J80 = "No Work Package", "", $J80),DetailBudgetCategory_Aleph,$I80),""))))) / U$6 * U$7, 0), 0)</f>
        <v>0</v>
      </c>
      <c r="V80" s="166">
        <f t="array" ref="V80">IFERROR(IF(ROW()-16&lt;NoRowsBudget, IF($J80="Profit Margin",SUM(V$16:V79)*ProfitMargin,IF($J80="VAT",SUM(V$16:V79)*VAT,IF(Budget_period="Monthly",SUMIFS(INDIRECT(V$8),DetailBudgetWPs_Aleph,IF($J80 = "No Work Package", "", $J80),DetailBudgetCategory_Aleph,$I80),IF(Budget_period="Quarterly",SUMIFS(INDIRECT(V$9),DetailBudgetWPs_Aleph,IF($J80 = "No Work Package", "", $J80),DetailBudgetCategory_Aleph,$I80),IF(Budget_period="Annually",SUMIFS(INDIRECT(V$10),DetailBudgetWPs_Aleph,IF($J80 = "No Work Package", "", $J80),DetailBudgetCategory_Aleph,$I80),""))))) / V$6 * V$7, 0), 0)</f>
        <v>0</v>
      </c>
      <c r="W80" s="166">
        <f t="array" ref="W80">IFERROR(IF(ROW()-16&lt;NoRowsBudget, IF($J80="Profit Margin",SUM(W$16:W79)*ProfitMargin,IF($J80="VAT",SUM(W$16:W79)*VAT,IF(Budget_period="Monthly",SUMIFS(INDIRECT(W$8),DetailBudgetWPs_Aleph,IF($J80 = "No Work Package", "", $J80),DetailBudgetCategory_Aleph,$I80),IF(Budget_period="Quarterly",SUMIFS(INDIRECT(W$9),DetailBudgetWPs_Aleph,IF($J80 = "No Work Package", "", $J80),DetailBudgetCategory_Aleph,$I80),IF(Budget_period="Annually",SUMIFS(INDIRECT(W$10),DetailBudgetWPs_Aleph,IF($J80 = "No Work Package", "", $J80),DetailBudgetCategory_Aleph,$I80),""))))) / W$6 * W$7, 0), 0)</f>
        <v>0</v>
      </c>
      <c r="X80" s="166">
        <f t="array" ref="X80">IFERROR(IF(ROW()-16&lt;NoRowsBudget, IF($J80="Profit Margin",SUM(X$16:X79)*ProfitMargin,IF($J80="VAT",SUM(X$16:X79)*VAT,IF(Budget_period="Monthly",SUMIFS(INDIRECT(X$8),DetailBudgetWPs_Aleph,IF($J80 = "No Work Package", "", $J80),DetailBudgetCategory_Aleph,$I80),IF(Budget_period="Quarterly",SUMIFS(INDIRECT(X$9),DetailBudgetWPs_Aleph,IF($J80 = "No Work Package", "", $J80),DetailBudgetCategory_Aleph,$I80),IF(Budget_period="Annually",SUMIFS(INDIRECT(X$10),DetailBudgetWPs_Aleph,IF($J80 = "No Work Package", "", $J80),DetailBudgetCategory_Aleph,$I80),""))))) / X$6 * X$7, 0), 0)</f>
        <v>0</v>
      </c>
      <c r="Y80" s="166">
        <f t="array" ref="Y80">IFERROR(IF(ROW()-16&lt;NoRowsBudget, IF($J80="Profit Margin",SUM(Y$16:Y79)*ProfitMargin,IF($J80="VAT",SUM(Y$16:Y79)*VAT,IF(Budget_period="Monthly",SUMIFS(INDIRECT(Y$8),DetailBudgetWPs_Aleph,IF($J80 = "No Work Package", "", $J80),DetailBudgetCategory_Aleph,$I80),IF(Budget_period="Quarterly",SUMIFS(INDIRECT(Y$9),DetailBudgetWPs_Aleph,IF($J80 = "No Work Package", "", $J80),DetailBudgetCategory_Aleph,$I80),IF(Budget_period="Annually",SUMIFS(INDIRECT(Y$10),DetailBudgetWPs_Aleph,IF($J80 = "No Work Package", "", $J80),DetailBudgetCategory_Aleph,$I80),""))))) / Y$6 * Y$7, 0), 0)</f>
        <v>0</v>
      </c>
      <c r="Z80" s="166">
        <f t="array" ref="Z80">IFERROR(IF(ROW()-16&lt;NoRowsBudget, IF($J80="Profit Margin",SUM(Z$16:Z79)*ProfitMargin,IF($J80="VAT",SUM(Z$16:Z79)*VAT,IF(Budget_period="Monthly",SUMIFS(INDIRECT(Z$8),DetailBudgetWPs_Aleph,IF($J80 = "No Work Package", "", $J80),DetailBudgetCategory_Aleph,$I80),IF(Budget_period="Quarterly",SUMIFS(INDIRECT(Z$9),DetailBudgetWPs_Aleph,IF($J80 = "No Work Package", "", $J80),DetailBudgetCategory_Aleph,$I80),IF(Budget_period="Annually",SUMIFS(INDIRECT(Z$10),DetailBudgetWPs_Aleph,IF($J80 = "No Work Package", "", $J80),DetailBudgetCategory_Aleph,$I80),""))))) / Z$6 * Z$7, 0), 0)</f>
        <v>0</v>
      </c>
      <c r="AA80" s="166">
        <f t="array" ref="AA80">IFERROR(IF(ROW()-16&lt;NoRowsBudget, IF($J80="Profit Margin",SUM(AA$16:AA79)*ProfitMargin,IF($J80="VAT",SUM(AA$16:AA79)*VAT,IF(Budget_period="Monthly",SUMIFS(INDIRECT(AA$8),DetailBudgetWPs_Aleph,IF($J80 = "No Work Package", "", $J80),DetailBudgetCategory_Aleph,$I80),IF(Budget_period="Quarterly",SUMIFS(INDIRECT(AA$9),DetailBudgetWPs_Aleph,IF($J80 = "No Work Package", "", $J80),DetailBudgetCategory_Aleph,$I80),IF(Budget_period="Annually",SUMIFS(INDIRECT(AA$10),DetailBudgetWPs_Aleph,IF($J80 = "No Work Package", "", $J80),DetailBudgetCategory_Aleph,$I80),""))))) / AA$6 * AA$7, 0), 0)</f>
        <v>0</v>
      </c>
      <c r="AB80" s="166">
        <f t="array" ref="AB80">IFERROR(IF(ROW()-16&lt;NoRowsBudget, IF($J80="Profit Margin",SUM(AB$16:AB79)*ProfitMargin,IF($J80="VAT",SUM(AB$16:AB79)*VAT,IF(Budget_period="Monthly",SUMIFS(INDIRECT(AB$8),DetailBudgetWPs_Aleph,IF($J80 = "No Work Package", "", $J80),DetailBudgetCategory_Aleph,$I80),IF(Budget_period="Quarterly",SUMIFS(INDIRECT(AB$9),DetailBudgetWPs_Aleph,IF($J80 = "No Work Package", "", $J80),DetailBudgetCategory_Aleph,$I80),IF(Budget_period="Annually",SUMIFS(INDIRECT(AB$10),DetailBudgetWPs_Aleph,IF($J80 = "No Work Package", "", $J80),DetailBudgetCategory_Aleph,$I80),""))))) / AB$6 * AB$7, 0), 0)</f>
        <v>0</v>
      </c>
      <c r="AC80" s="166">
        <f t="array" ref="AC80">IFERROR(IF(ROW()-16&lt;NoRowsBudget, IF($J80="Profit Margin",SUM(AC$16:AC79)*ProfitMargin,IF($J80="VAT",SUM(AC$16:AC79)*VAT,IF(Budget_period="Monthly",SUMIFS(INDIRECT(AC$8),DetailBudgetWPs_Aleph,IF($J80 = "No Work Package", "", $J80),DetailBudgetCategory_Aleph,$I80),IF(Budget_period="Quarterly",SUMIFS(INDIRECT(AC$9),DetailBudgetWPs_Aleph,IF($J80 = "No Work Package", "", $J80),DetailBudgetCategory_Aleph,$I80),IF(Budget_period="Annually",SUMIFS(INDIRECT(AC$10),DetailBudgetWPs_Aleph,IF($J80 = "No Work Package", "", $J80),DetailBudgetCategory_Aleph,$I80),""))))) / AC$6 * AC$7, 0), 0)</f>
        <v>0</v>
      </c>
      <c r="AD80" s="166">
        <f t="array" ref="AD80">IFERROR(IF(ROW()-16&lt;NoRowsBudget, IF($J80="Profit Margin",SUM(AD$16:AD79)*ProfitMargin,IF($J80="VAT",SUM(AD$16:AD79)*VAT,IF(Budget_period="Monthly",SUMIFS(INDIRECT(AD$8),DetailBudgetWPs_Aleph,IF($J80 = "No Work Package", "", $J80),DetailBudgetCategory_Aleph,$I80),IF(Budget_period="Quarterly",SUMIFS(INDIRECT(AD$9),DetailBudgetWPs_Aleph,IF($J80 = "No Work Package", "", $J80),DetailBudgetCategory_Aleph,$I80),IF(Budget_period="Annually",SUMIFS(INDIRECT(AD$10),DetailBudgetWPs_Aleph,IF($J80 = "No Work Package", "", $J80),DetailBudgetCategory_Aleph,$I80),""))))) / AD$6 * AD$7, 0), 0)</f>
        <v>0</v>
      </c>
      <c r="AE80" s="166">
        <f t="array" ref="AE80">IFERROR(IF(ROW()-16&lt;NoRowsBudget, IF($J80="Profit Margin",SUM(AE$16:AE79)*ProfitMargin,IF($J80="VAT",SUM(AE$16:AE79)*VAT,IF(Budget_period="Monthly",SUMIFS(INDIRECT(AE$8),DetailBudgetWPs_Aleph,IF($J80 = "No Work Package", "", $J80),DetailBudgetCategory_Aleph,$I80),IF(Budget_period="Quarterly",SUMIFS(INDIRECT(AE$9),DetailBudgetWPs_Aleph,IF($J80 = "No Work Package", "", $J80),DetailBudgetCategory_Aleph,$I80),IF(Budget_period="Annually",SUMIFS(INDIRECT(AE$10),DetailBudgetWPs_Aleph,IF($J80 = "No Work Package", "", $J80),DetailBudgetCategory_Aleph,$I80),""))))) / AE$6 * AE$7, 0), 0)</f>
        <v>0</v>
      </c>
      <c r="AF80" s="166">
        <f t="array" ref="AF80">IFERROR(IF(ROW()-16&lt;NoRowsBudget, IF($J80="Profit Margin",SUM(AF$16:AF79)*ProfitMargin,IF($J80="VAT",SUM(AF$16:AF79)*VAT,IF(Budget_period="Monthly",SUMIFS(INDIRECT(AF$8),DetailBudgetWPs_Aleph,IF($J80 = "No Work Package", "", $J80),DetailBudgetCategory_Aleph,$I80),IF(Budget_period="Quarterly",SUMIFS(INDIRECT(AF$9),DetailBudgetWPs_Aleph,IF($J80 = "No Work Package", "", $J80),DetailBudgetCategory_Aleph,$I80),IF(Budget_period="Annually",SUMIFS(INDIRECT(AF$10),DetailBudgetWPs_Aleph,IF($J80 = "No Work Package", "", $J80),DetailBudgetCategory_Aleph,$I80),""))))) / AF$6 * AF$7, 0), 0)</f>
        <v>0</v>
      </c>
      <c r="AG80" s="166">
        <f t="array" ref="AG80">IFERROR(IF(ROW()-16&lt;NoRowsBudget, IF($J80="Profit Margin",SUM(AG$16:AG79)*ProfitMargin,IF($J80="VAT",SUM(AG$16:AG79)*VAT,IF(Budget_period="Monthly",SUMIFS(INDIRECT(AG$8),DetailBudgetWPs_Aleph,IF($J80 = "No Work Package", "", $J80),DetailBudgetCategory_Aleph,$I80),IF(Budget_period="Quarterly",SUMIFS(INDIRECT(AG$9),DetailBudgetWPs_Aleph,IF($J80 = "No Work Package", "", $J80),DetailBudgetCategory_Aleph,$I80),IF(Budget_period="Annually",SUMIFS(INDIRECT(AG$10),DetailBudgetWPs_Aleph,IF($J80 = "No Work Package", "", $J80),DetailBudgetCategory_Aleph,$I80),""))))) / AG$6 * AG$7, 0), 0)</f>
        <v>0</v>
      </c>
      <c r="AH80" s="166">
        <f t="array" ref="AH80">IFERROR(IF(ROW()-16&lt;NoRowsBudget, IF($J80="Profit Margin",SUM(AH$16:AH79)*ProfitMargin,IF($J80="VAT",SUM(AH$16:AH79)*VAT,IF(Budget_period="Monthly",SUMIFS(INDIRECT(AH$8),DetailBudgetWPs_Aleph,IF($J80 = "No Work Package", "", $J80),DetailBudgetCategory_Aleph,$I80),IF(Budget_period="Quarterly",SUMIFS(INDIRECT(AH$9),DetailBudgetWPs_Aleph,IF($J80 = "No Work Package", "", $J80),DetailBudgetCategory_Aleph,$I80),IF(Budget_period="Annually",SUMIFS(INDIRECT(AH$10),DetailBudgetWPs_Aleph,IF($J80 = "No Work Package", "", $J80),DetailBudgetCategory_Aleph,$I80),""))))) / AH$6 * AH$7, 0), 0)</f>
        <v>0</v>
      </c>
      <c r="AI80" s="166">
        <f t="array" ref="AI80">IFERROR(IF(ROW()-16&lt;NoRowsBudget, IF($J80="Profit Margin",SUM(AI$16:AI79)*ProfitMargin,IF($J80="VAT",SUM(AI$16:AI79)*VAT,IF(Budget_period="Monthly",SUMIFS(INDIRECT(AI$8),DetailBudgetWPs_Aleph,IF($J80 = "No Work Package", "", $J80),DetailBudgetCategory_Aleph,$I80),IF(Budget_period="Quarterly",SUMIFS(INDIRECT(AI$9),DetailBudgetWPs_Aleph,IF($J80 = "No Work Package", "", $J80),DetailBudgetCategory_Aleph,$I80),IF(Budget_period="Annually",SUMIFS(INDIRECT(AI$10),DetailBudgetWPs_Aleph,IF($J80 = "No Work Package", "", $J80),DetailBudgetCategory_Aleph,$I80),""))))) / AI$6 * AI$7, 0), 0)</f>
        <v>0</v>
      </c>
      <c r="AJ80" s="166">
        <f t="array" ref="AJ80">IFERROR(IF(ROW()-16&lt;NoRowsBudget, IF($J80="Profit Margin",SUM(AJ$16:AJ79)*ProfitMargin,IF($J80="VAT",SUM(AJ$16:AJ79)*VAT,IF(Budget_period="Monthly",SUMIFS(INDIRECT(AJ$8),DetailBudgetWPs_Aleph,IF($J80 = "No Work Package", "", $J80),DetailBudgetCategory_Aleph,$I80),IF(Budget_period="Quarterly",SUMIFS(INDIRECT(AJ$9),DetailBudgetWPs_Aleph,IF($J80 = "No Work Package", "", $J80),DetailBudgetCategory_Aleph,$I80),IF(Budget_period="Annually",SUMIFS(INDIRECT(AJ$10),DetailBudgetWPs_Aleph,IF($J80 = "No Work Package", "", $J80),DetailBudgetCategory_Aleph,$I80),""))))) / AJ$6 * AJ$7, 0), 0)</f>
        <v>0</v>
      </c>
      <c r="AK80" s="166">
        <f t="array" ref="AK80">IFERROR(IF(ROW()-16&lt;NoRowsBudget, IF($J80="Profit Margin",SUM(AK$16:AK79)*ProfitMargin,IF($J80="VAT",SUM(AK$16:AK79)*VAT,IF(Budget_period="Monthly",SUMIFS(INDIRECT(AK$8),DetailBudgetWPs_Aleph,IF($J80 = "No Work Package", "", $J80),DetailBudgetCategory_Aleph,$I80),IF(Budget_period="Quarterly",SUMIFS(INDIRECT(AK$9),DetailBudgetWPs_Aleph,IF($J80 = "No Work Package", "", $J80),DetailBudgetCategory_Aleph,$I80),IF(Budget_period="Annually",SUMIFS(INDIRECT(AK$10),DetailBudgetWPs_Aleph,IF($J80 = "No Work Package", "", $J80),DetailBudgetCategory_Aleph,$I80),""))))) / AK$6 * AK$7, 0), 0)</f>
        <v>0</v>
      </c>
      <c r="AL80" s="166">
        <f t="array" ref="AL80">IFERROR(IF(ROW()-16&lt;NoRowsBudget, IF($J80="Profit Margin",SUM(AL$16:AL79)*ProfitMargin,IF($J80="VAT",SUM(AL$16:AL79)*VAT,IF(Budget_period="Monthly",SUMIFS(INDIRECT(AL$8),DetailBudgetWPs_Aleph,IF($J80 = "No Work Package", "", $J80),DetailBudgetCategory_Aleph,$I80),IF(Budget_period="Quarterly",SUMIFS(INDIRECT(AL$9),DetailBudgetWPs_Aleph,IF($J80 = "No Work Package", "", $J80),DetailBudgetCategory_Aleph,$I80),IF(Budget_period="Annually",SUMIFS(INDIRECT(AL$10),DetailBudgetWPs_Aleph,IF($J80 = "No Work Package", "", $J80),DetailBudgetCategory_Aleph,$I80),""))))) / AL$6 * AL$7, 0), 0)</f>
        <v>0</v>
      </c>
      <c r="AM80" s="166">
        <f t="array" ref="AM80">IFERROR(IF(ROW()-16&lt;NoRowsBudget, IF($J80="Profit Margin",SUM(AM$16:AM79)*ProfitMargin,IF($J80="VAT",SUM(AM$16:AM79)*VAT,IF(Budget_period="Monthly",SUMIFS(INDIRECT(AM$8),DetailBudgetWPs_Aleph,IF($J80 = "No Work Package", "", $J80),DetailBudgetCategory_Aleph,$I80),IF(Budget_period="Quarterly",SUMIFS(INDIRECT(AM$9),DetailBudgetWPs_Aleph,IF($J80 = "No Work Package", "", $J80),DetailBudgetCategory_Aleph,$I80),IF(Budget_period="Annually",SUMIFS(INDIRECT(AM$10),DetailBudgetWPs_Aleph,IF($J80 = "No Work Package", "", $J80),DetailBudgetCategory_Aleph,$I80),""))))) / AM$6 * AM$7, 0), 0)</f>
        <v>0</v>
      </c>
      <c r="AN80" s="166">
        <f t="array" ref="AN80">IFERROR(IF(ROW()-16&lt;NoRowsBudget, IF($J80="Profit Margin",SUM(AN$16:AN79)*ProfitMargin,IF($J80="VAT",SUM(AN$16:AN79)*VAT,IF(Budget_period="Monthly",SUMIFS(INDIRECT(AN$8),DetailBudgetWPs_Aleph,IF($J80 = "No Work Package", "", $J80),DetailBudgetCategory_Aleph,$I80),IF(Budget_period="Quarterly",SUMIFS(INDIRECT(AN$9),DetailBudgetWPs_Aleph,IF($J80 = "No Work Package", "", $J80),DetailBudgetCategory_Aleph,$I80),IF(Budget_period="Annually",SUMIFS(INDIRECT(AN$10),DetailBudgetWPs_Aleph,IF($J80 = "No Work Package", "", $J80),DetailBudgetCategory_Aleph,$I80),""))))) / AN$6 * AN$7, 0), 0)</f>
        <v>0</v>
      </c>
      <c r="AO80" s="166">
        <f t="array" ref="AO80">IFERROR(IF(ROW()-16&lt;NoRowsBudget, IF($J80="Profit Margin",SUM(AO$16:AO79)*ProfitMargin,IF($J80="VAT",SUM(AO$16:AO79)*VAT,IF(Budget_period="Monthly",SUMIFS(INDIRECT(AO$8),DetailBudgetWPs_Aleph,IF($J80 = "No Work Package", "", $J80),DetailBudgetCategory_Aleph,$I80),IF(Budget_period="Quarterly",SUMIFS(INDIRECT(AO$9),DetailBudgetWPs_Aleph,IF($J80 = "No Work Package", "", $J80),DetailBudgetCategory_Aleph,$I80),IF(Budget_period="Annually",SUMIFS(INDIRECT(AO$10),DetailBudgetWPs_Aleph,IF($J80 = "No Work Package", "", $J80),DetailBudgetCategory_Aleph,$I80),""))))) / AO$6 * AO$7, 0), 0)</f>
        <v>0</v>
      </c>
      <c r="AP80" s="166">
        <f t="array" ref="AP80">IFERROR(IF(ROW()-16&lt;NoRowsBudget, IF($J80="Profit Margin",SUM(AP$16:AP79)*ProfitMargin,IF($J80="VAT",SUM(AP$16:AP79)*VAT,IF(Budget_period="Monthly",SUMIFS(INDIRECT(AP$8),DetailBudgetWPs_Aleph,IF($J80 = "No Work Package", "", $J80),DetailBudgetCategory_Aleph,$I80),IF(Budget_period="Quarterly",SUMIFS(INDIRECT(AP$9),DetailBudgetWPs_Aleph,IF($J80 = "No Work Package", "", $J80),DetailBudgetCategory_Aleph,$I80),IF(Budget_period="Annually",SUMIFS(INDIRECT(AP$10),DetailBudgetWPs_Aleph,IF($J80 = "No Work Package", "", $J80),DetailBudgetCategory_Aleph,$I80),""))))) / AP$6 * AP$7, 0), 0)</f>
        <v>0</v>
      </c>
      <c r="AQ80" s="166">
        <f t="array" ref="AQ80">IFERROR(IF(ROW()-16&lt;NoRowsBudget, IF($J80="Profit Margin",SUM(AQ$16:AQ79)*ProfitMargin,IF($J80="VAT",SUM(AQ$16:AQ79)*VAT,IF(Budget_period="Monthly",SUMIFS(INDIRECT(AQ$8),DetailBudgetWPs_Aleph,IF($J80 = "No Work Package", "", $J80),DetailBudgetCategory_Aleph,$I80),IF(Budget_period="Quarterly",SUMIFS(INDIRECT(AQ$9),DetailBudgetWPs_Aleph,IF($J80 = "No Work Package", "", $J80),DetailBudgetCategory_Aleph,$I80),IF(Budget_period="Annually",SUMIFS(INDIRECT(AQ$10),DetailBudgetWPs_Aleph,IF($J80 = "No Work Package", "", $J80),DetailBudgetCategory_Aleph,$I80),""))))) / AQ$6 * AQ$7, 0), 0)</f>
        <v>0</v>
      </c>
      <c r="AR80" s="166">
        <f t="array" ref="AR80">IFERROR(IF(ROW()-16&lt;NoRowsBudget, IF($J80="Profit Margin",SUM(AR$16:AR79)*ProfitMargin,IF($J80="VAT",SUM(AR$16:AR79)*VAT,IF(Budget_period="Monthly",SUMIFS(INDIRECT(AR$8),DetailBudgetWPs_Aleph,IF($J80 = "No Work Package", "", $J80),DetailBudgetCategory_Aleph,$I80),IF(Budget_period="Quarterly",SUMIFS(INDIRECT(AR$9),DetailBudgetWPs_Aleph,IF($J80 = "No Work Package", "", $J80),DetailBudgetCategory_Aleph,$I80),IF(Budget_period="Annually",SUMIFS(INDIRECT(AR$10),DetailBudgetWPs_Aleph,IF($J80 = "No Work Package", "", $J80),DetailBudgetCategory_Aleph,$I80),""))))) / AR$6 * AR$7, 0), 0)</f>
        <v>0</v>
      </c>
      <c r="AS80" s="166">
        <f t="array" ref="AS80">IFERROR(IF(ROW()-16&lt;NoRowsBudget, IF($J80="Profit Margin",SUM(AS$16:AS79)*ProfitMargin,IF($J80="VAT",SUM(AS$16:AS79)*VAT,IF(Budget_period="Monthly",SUMIFS(INDIRECT(AS$8),DetailBudgetWPs_Aleph,IF($J80 = "No Work Package", "", $J80),DetailBudgetCategory_Aleph,$I80),IF(Budget_period="Quarterly",SUMIFS(INDIRECT(AS$9),DetailBudgetWPs_Aleph,IF($J80 = "No Work Package", "", $J80),DetailBudgetCategory_Aleph,$I80),IF(Budget_period="Annually",SUMIFS(INDIRECT(AS$10),DetailBudgetWPs_Aleph,IF($J80 = "No Work Package", "", $J80),DetailBudgetCategory_Aleph,$I80),""))))) / AS$6 * AS$7, 0), 0)</f>
        <v>0</v>
      </c>
      <c r="AT80" s="166">
        <f t="array" ref="AT80">IFERROR(IF(ROW()-16&lt;NoRowsBudget, IF($J80="Profit Margin",SUM(AT$16:AT79)*ProfitMargin,IF($J80="VAT",SUM(AT$16:AT79)*VAT,IF(Budget_period="Monthly",SUMIFS(INDIRECT(AT$8),DetailBudgetWPs_Aleph,IF($J80 = "No Work Package", "", $J80),DetailBudgetCategory_Aleph,$I80),IF(Budget_period="Quarterly",SUMIFS(INDIRECT(AT$9),DetailBudgetWPs_Aleph,IF($J80 = "No Work Package", "", $J80),DetailBudgetCategory_Aleph,$I80),IF(Budget_period="Annually",SUMIFS(INDIRECT(AT$10),DetailBudgetWPs_Aleph,IF($J80 = "No Work Package", "", $J80),DetailBudgetCategory_Aleph,$I80),""))))) / AT$6 * AT$7, 0), 0)</f>
        <v>0</v>
      </c>
      <c r="AU80" s="166">
        <f t="array" ref="AU80">IFERROR(IF(ROW()-16&lt;NoRowsBudget, IF($J80="Profit Margin",SUM(AU$16:AU79)*ProfitMargin,IF($J80="VAT",SUM(AU$16:AU79)*VAT,IF(Budget_period="Monthly",SUMIFS(INDIRECT(AU$8),DetailBudgetWPs_Aleph,IF($J80 = "No Work Package", "", $J80),DetailBudgetCategory_Aleph,$I80),IF(Budget_period="Quarterly",SUMIFS(INDIRECT(AU$9),DetailBudgetWPs_Aleph,IF($J80 = "No Work Package", "", $J80),DetailBudgetCategory_Aleph,$I80),IF(Budget_period="Annually",SUMIFS(INDIRECT(AU$10),DetailBudgetWPs_Aleph,IF($J80 = "No Work Package", "", $J80),DetailBudgetCategory_Aleph,$I80),""))))) / AU$6 * AU$7, 0), 0)</f>
        <v>0</v>
      </c>
      <c r="AV80" s="166">
        <f t="array" ref="AV80">IFERROR(IF(ROW()-16&lt;NoRowsBudget, IF($J80="Profit Margin",SUM(AV$16:AV79)*ProfitMargin,IF($J80="VAT",SUM(AV$16:AV79)*VAT,IF(Budget_period="Monthly",SUMIFS(INDIRECT(AV$8),DetailBudgetWPs_Aleph,IF($J80 = "No Work Package", "", $J80),DetailBudgetCategory_Aleph,$I80),IF(Budget_period="Quarterly",SUMIFS(INDIRECT(AV$9),DetailBudgetWPs_Aleph,IF($J80 = "No Work Package", "", $J80),DetailBudgetCategory_Aleph,$I80),IF(Budget_period="Annually",SUMIFS(INDIRECT(AV$10),DetailBudgetWPs_Aleph,IF($J80 = "No Work Package", "", $J80),DetailBudgetCategory_Aleph,$I80),""))))) / AV$6 * AV$7, 0), 0)</f>
        <v>0</v>
      </c>
      <c r="AW80" s="166">
        <f t="array" ref="AW80">IFERROR(IF(ROW()-16&lt;NoRowsBudget, IF($J80="Profit Margin",SUM(AW$16:AW79)*ProfitMargin,IF($J80="VAT",SUM(AW$16:AW79)*VAT,IF(Budget_period="Monthly",SUMIFS(INDIRECT(AW$8),DetailBudgetWPs_Aleph,IF($J80 = "No Work Package", "", $J80),DetailBudgetCategory_Aleph,$I80),IF(Budget_period="Quarterly",SUMIFS(INDIRECT(AW$9),DetailBudgetWPs_Aleph,IF($J80 = "No Work Package", "", $J80),DetailBudgetCategory_Aleph,$I80),IF(Budget_period="Annually",SUMIFS(INDIRECT(AW$10),DetailBudgetWPs_Aleph,IF($J80 = "No Work Package", "", $J80),DetailBudgetCategory_Aleph,$I80),""))))) / AW$6 * AW$7, 0), 0)</f>
        <v>0</v>
      </c>
      <c r="AX80" s="166">
        <f t="array" ref="AX80">IFERROR(IF(ROW()-16&lt;NoRowsBudget, IF($J80="Profit Margin",SUM(AX$16:AX79)*ProfitMargin,IF($J80="VAT",SUM(AX$16:AX79)*VAT,IF(Budget_period="Monthly",SUMIFS(INDIRECT(AX$8),DetailBudgetWPs_Aleph,IF($J80 = "No Work Package", "", $J80),DetailBudgetCategory_Aleph,$I80),IF(Budget_period="Quarterly",SUMIFS(INDIRECT(AX$9),DetailBudgetWPs_Aleph,IF($J80 = "No Work Package", "", $J80),DetailBudgetCategory_Aleph,$I80),IF(Budget_period="Annually",SUMIFS(INDIRECT(AX$10),DetailBudgetWPs_Aleph,IF($J80 = "No Work Package", "", $J80),DetailBudgetCategory_Aleph,$I80),""))))) / AX$6 * AX$7, 0), 0)</f>
        <v>0</v>
      </c>
      <c r="AY80" s="166">
        <f t="array" ref="AY80">IFERROR(IF(ROW()-16&lt;NoRowsBudget, IF($J80="Profit Margin",SUM(AY$16:AY79)*ProfitMargin,IF($J80="VAT",SUM(AY$16:AY79)*VAT,IF(Budget_period="Monthly",SUMIFS(INDIRECT(AY$8),DetailBudgetWPs_Aleph,IF($J80 = "No Work Package", "", $J80),DetailBudgetCategory_Aleph,$I80),IF(Budget_period="Quarterly",SUMIFS(INDIRECT(AY$9),DetailBudgetWPs_Aleph,IF($J80 = "No Work Package", "", $J80),DetailBudgetCategory_Aleph,$I80),IF(Budget_period="Annually",SUMIFS(INDIRECT(AY$10),DetailBudgetWPs_Aleph,IF($J80 = "No Work Package", "", $J80),DetailBudgetCategory_Aleph,$I80),""))))) / AY$6 * AY$7, 0), 0)</f>
        <v>0</v>
      </c>
      <c r="AZ80" s="166">
        <f t="array" ref="AZ80">IFERROR(IF(ROW()-16&lt;NoRowsBudget, IF($J80="Profit Margin",SUM(AZ$16:AZ79)*ProfitMargin,IF($J80="VAT",SUM(AZ$16:AZ79)*VAT,IF(Budget_period="Monthly",SUMIFS(INDIRECT(AZ$8),DetailBudgetWPs_Aleph,IF($J80 = "No Work Package", "", $J80),DetailBudgetCategory_Aleph,$I80),IF(Budget_period="Quarterly",SUMIFS(INDIRECT(AZ$9),DetailBudgetWPs_Aleph,IF($J80 = "No Work Package", "", $J80),DetailBudgetCategory_Aleph,$I80),IF(Budget_period="Annually",SUMIFS(INDIRECT(AZ$10),DetailBudgetWPs_Aleph,IF($J80 = "No Work Package", "", $J80),DetailBudgetCategory_Aleph,$I80),""))))) / AZ$6 * AZ$7, 0), 0)</f>
        <v>0</v>
      </c>
      <c r="BA80" s="166">
        <f t="array" ref="BA80">IFERROR(IF(ROW()-16&lt;NoRowsBudget, IF($J80="Profit Margin",SUM(BA$16:BA79)*ProfitMargin,IF($J80="VAT",SUM(BA$16:BA79)*VAT,IF(Budget_period="Monthly",SUMIFS(INDIRECT(BA$8),DetailBudgetWPs_Aleph,IF($J80 = "No Work Package", "", $J80),DetailBudgetCategory_Aleph,$I80),IF(Budget_period="Quarterly",SUMIFS(INDIRECT(BA$9),DetailBudgetWPs_Aleph,IF($J80 = "No Work Package", "", $J80),DetailBudgetCategory_Aleph,$I80),IF(Budget_period="Annually",SUMIFS(INDIRECT(BA$10),DetailBudgetWPs_Aleph,IF($J80 = "No Work Package", "", $J80),DetailBudgetCategory_Aleph,$I80),""))))) / BA$6 * BA$7, 0), 0)</f>
        <v>0</v>
      </c>
      <c r="BB80" s="166">
        <f t="array" ref="BB80">IFERROR(IF(ROW()-16&lt;NoRowsBudget, IF($J80="Profit Margin",SUM(BB$16:BB79)*ProfitMargin,IF($J80="VAT",SUM(BB$16:BB79)*VAT,IF(Budget_period="Monthly",SUMIFS(INDIRECT(BB$8),DetailBudgetWPs_Aleph,IF($J80 = "No Work Package", "", $J80),DetailBudgetCategory_Aleph,$I80),IF(Budget_period="Quarterly",SUMIFS(INDIRECT(BB$9),DetailBudgetWPs_Aleph,IF($J80 = "No Work Package", "", $J80),DetailBudgetCategory_Aleph,$I80),IF(Budget_period="Annually",SUMIFS(INDIRECT(BB$10),DetailBudgetWPs_Aleph,IF($J80 = "No Work Package", "", $J80),DetailBudgetCategory_Aleph,$I80),""))))) / BB$6 * BB$7, 0), 0)</f>
        <v>0</v>
      </c>
      <c r="BC80" s="166">
        <f t="array" ref="BC80">IFERROR(IF(ROW()-16&lt;NoRowsBudget, IF($J80="Profit Margin",SUM(BC$16:BC79)*ProfitMargin,IF($J80="VAT",SUM(BC$16:BC79)*VAT,IF(Budget_period="Monthly",SUMIFS(INDIRECT(BC$8),DetailBudgetWPs_Aleph,IF($J80 = "No Work Package", "", $J80),DetailBudgetCategory_Aleph,$I80),IF(Budget_period="Quarterly",SUMIFS(INDIRECT(BC$9),DetailBudgetWPs_Aleph,IF($J80 = "No Work Package", "", $J80),DetailBudgetCategory_Aleph,$I80),IF(Budget_period="Annually",SUMIFS(INDIRECT(BC$10),DetailBudgetWPs_Aleph,IF($J80 = "No Work Package", "", $J80),DetailBudgetCategory_Aleph,$I80),""))))) / BC$6 * BC$7, 0), 0)</f>
        <v>0</v>
      </c>
      <c r="BD80" s="166">
        <f t="array" ref="BD80">IFERROR(IF(ROW()-16&lt;NoRowsBudget, IF($J80="Profit Margin",SUM(BD$16:BD79)*ProfitMargin,IF($J80="VAT",SUM(BD$16:BD79)*VAT,IF(Budget_period="Monthly",SUMIFS(INDIRECT(BD$8),DetailBudgetWPs_Aleph,IF($J80 = "No Work Package", "", $J80),DetailBudgetCategory_Aleph,$I80),IF(Budget_period="Quarterly",SUMIFS(INDIRECT(BD$9),DetailBudgetWPs_Aleph,IF($J80 = "No Work Package", "", $J80),DetailBudgetCategory_Aleph,$I80),IF(Budget_period="Annually",SUMIFS(INDIRECT(BD$10),DetailBudgetWPs_Aleph,IF($J80 = "No Work Package", "", $J80),DetailBudgetCategory_Aleph,$I80),""))))) / BD$6 * BD$7, 0), 0)</f>
        <v>0</v>
      </c>
      <c r="BE80" s="166">
        <f t="array" ref="BE80">IFERROR(IF(ROW()-16&lt;NoRowsBudget, IF($J80="Profit Margin",SUM(BE$16:BE79)*ProfitMargin,IF($J80="VAT",SUM(BE$16:BE79)*VAT,IF(Budget_period="Monthly",SUMIFS(INDIRECT(BE$8),DetailBudgetWPs_Aleph,IF($J80 = "No Work Package", "", $J80),DetailBudgetCategory_Aleph,$I80),IF(Budget_period="Quarterly",SUMIFS(INDIRECT(BE$9),DetailBudgetWPs_Aleph,IF($J80 = "No Work Package", "", $J80),DetailBudgetCategory_Aleph,$I80),IF(Budget_period="Annually",SUMIFS(INDIRECT(BE$10),DetailBudgetWPs_Aleph,IF($J80 = "No Work Package", "", $J80),DetailBudgetCategory_Aleph,$I80),""))))) / BE$6 * BE$7, 0), 0)</f>
        <v>0</v>
      </c>
      <c r="BF80" s="166">
        <f t="array" ref="BF80">IFERROR(IF(ROW()-16&lt;NoRowsBudget, IF($J80="Profit Margin",SUM(BF$16:BF79)*ProfitMargin,IF($J80="VAT",SUM(BF$16:BF79)*VAT,IF(Budget_period="Monthly",SUMIFS(INDIRECT(BF$8),DetailBudgetWPs_Aleph,IF($J80 = "No Work Package", "", $J80),DetailBudgetCategory_Aleph,$I80),IF(Budget_period="Quarterly",SUMIFS(INDIRECT(BF$9),DetailBudgetWPs_Aleph,IF($J80 = "No Work Package", "", $J80),DetailBudgetCategory_Aleph,$I80),IF(Budget_period="Annually",SUMIFS(INDIRECT(BF$10),DetailBudgetWPs_Aleph,IF($J80 = "No Work Package", "", $J80),DetailBudgetCategory_Aleph,$I80),""))))) / BF$6 * BF$7, 0), 0)</f>
        <v>0</v>
      </c>
      <c r="BG80" s="166">
        <f t="array" ref="BG80">IFERROR(IF(ROW()-16&lt;NoRowsBudget, IF($J80="Profit Margin",SUM(BG$16:BG79)*ProfitMargin,IF($J80="VAT",SUM(BG$16:BG79)*VAT,IF(Budget_period="Monthly",SUMIFS(INDIRECT(BG$8),DetailBudgetWPs_Aleph,IF($J80 = "No Work Package", "", $J80),DetailBudgetCategory_Aleph,$I80),IF(Budget_period="Quarterly",SUMIFS(INDIRECT(BG$9),DetailBudgetWPs_Aleph,IF($J80 = "No Work Package", "", $J80),DetailBudgetCategory_Aleph,$I80),IF(Budget_period="Annually",SUMIFS(INDIRECT(BG$10),DetailBudgetWPs_Aleph,IF($J80 = "No Work Package", "", $J80),DetailBudgetCategory_Aleph,$I80),""))))) / BG$6 * BG$7, 0), 0)</f>
        <v>0</v>
      </c>
      <c r="BH80" s="166">
        <f t="array" ref="BH80">IFERROR(IF(ROW()-16&lt;NoRowsBudget, IF($J80="Profit Margin",SUM(BH$16:BH79)*ProfitMargin,IF($J80="VAT",SUM(BH$16:BH79)*VAT,IF(Budget_period="Monthly",SUMIFS(INDIRECT(BH$8),DetailBudgetWPs_Aleph,IF($J80 = "No Work Package", "", $J80),DetailBudgetCategory_Aleph,$I80),IF(Budget_period="Quarterly",SUMIFS(INDIRECT(BH$9),DetailBudgetWPs_Aleph,IF($J80 = "No Work Package", "", $J80),DetailBudgetCategory_Aleph,$I80),IF(Budget_period="Annually",SUMIFS(INDIRECT(BH$10),DetailBudgetWPs_Aleph,IF($J80 = "No Work Package", "", $J80),DetailBudgetCategory_Aleph,$I80),""))))) / BH$6 * BH$7, 0), 0)</f>
        <v>0</v>
      </c>
      <c r="BI80" s="166">
        <f t="array" ref="BI80">IFERROR(IF(ROW()-16&lt;NoRowsBudget, IF($J80="Profit Margin",SUM(BI$16:BI79)*ProfitMargin,IF($J80="VAT",SUM(BI$16:BI79)*VAT,IF(Budget_period="Monthly",SUMIFS(INDIRECT(BI$8),DetailBudgetWPs_Aleph,IF($J80 = "No Work Package", "", $J80),DetailBudgetCategory_Aleph,$I80),IF(Budget_period="Quarterly",SUMIFS(INDIRECT(BI$9),DetailBudgetWPs_Aleph,IF($J80 = "No Work Package", "", $J80),DetailBudgetCategory_Aleph,$I80),IF(Budget_period="Annually",SUMIFS(INDIRECT(BI$10),DetailBudgetWPs_Aleph,IF($J80 = "No Work Package", "", $J80),DetailBudgetCategory_Aleph,$I80),""))))) / BI$6 * BI$7, 0), 0)</f>
        <v>0</v>
      </c>
      <c r="BJ80" s="166">
        <f t="array" ref="BJ80">IFERROR(IF(ROW()-16&lt;NoRowsBudget, IF($J80="Profit Margin",SUM(BJ$16:BJ79)*ProfitMargin,IF($J80="VAT",SUM(BJ$16:BJ79)*VAT,IF(Budget_period="Monthly",SUMIFS(INDIRECT(BJ$8),DetailBudgetWPs_Aleph,IF($J80 = "No Work Package", "", $J80),DetailBudgetCategory_Aleph,$I80),IF(Budget_period="Quarterly",SUMIFS(INDIRECT(BJ$9),DetailBudgetWPs_Aleph,IF($J80 = "No Work Package", "", $J80),DetailBudgetCategory_Aleph,$I80),IF(Budget_period="Annually",SUMIFS(INDIRECT(BJ$10),DetailBudgetWPs_Aleph,IF($J80 = "No Work Package", "", $J80),DetailBudgetCategory_Aleph,$I80),""))))) / BJ$6 * BJ$7, 0), 0)</f>
        <v>0</v>
      </c>
      <c r="BK80" s="166">
        <f t="array" ref="BK80">IFERROR(IF(ROW()-16&lt;NoRowsBudget, IF($J80="Profit Margin",SUM(BK$16:BK79)*ProfitMargin,IF($J80="VAT",SUM(BK$16:BK79)*VAT,IF(Budget_period="Monthly",SUMIFS(INDIRECT(BK$8),DetailBudgetWPs_Aleph,IF($J80 = "No Work Package", "", $J80),DetailBudgetCategory_Aleph,$I80),IF(Budget_period="Quarterly",SUMIFS(INDIRECT(BK$9),DetailBudgetWPs_Aleph,IF($J80 = "No Work Package", "", $J80),DetailBudgetCategory_Aleph,$I80),IF(Budget_period="Annually",SUMIFS(INDIRECT(BK$10),DetailBudgetWPs_Aleph,IF($J80 = "No Work Package", "", $J80),DetailBudgetCategory_Aleph,$I80),""))))) / BK$6 * BK$7, 0), 0)</f>
        <v>0</v>
      </c>
      <c r="BL80" s="166">
        <f t="array" ref="BL80">IFERROR(IF(ROW()-16&lt;NoRowsBudget, IF($J80="Profit Margin",SUM(BL$16:BL79)*ProfitMargin,IF($J80="VAT",SUM(BL$16:BL79)*VAT,IF(Budget_period="Monthly",SUMIFS(INDIRECT(BL$8),DetailBudgetWPs_Aleph,IF($J80 = "No Work Package", "", $J80),DetailBudgetCategory_Aleph,$I80),IF(Budget_period="Quarterly",SUMIFS(INDIRECT(BL$9),DetailBudgetWPs_Aleph,IF($J80 = "No Work Package", "", $J80),DetailBudgetCategory_Aleph,$I80),IF(Budget_period="Annually",SUMIFS(INDIRECT(BL$10),DetailBudgetWPs_Aleph,IF($J80 = "No Work Package", "", $J80),DetailBudgetCategory_Aleph,$I80),""))))) / BL$6 * BL$7, 0), 0)</f>
        <v>0</v>
      </c>
      <c r="BM80" s="166">
        <f t="array" ref="BM80">IFERROR(IF(ROW()-16&lt;NoRowsBudget, IF($J80="Profit Margin",SUM(BM$16:BM79)*ProfitMargin,IF($J80="VAT",SUM(BM$16:BM79)*VAT,IF(Budget_period="Monthly",SUMIFS(INDIRECT(BM$8),DetailBudgetWPs_Aleph,IF($J80 = "No Work Package", "", $J80),DetailBudgetCategory_Aleph,$I80),IF(Budget_period="Quarterly",SUMIFS(INDIRECT(BM$9),DetailBudgetWPs_Aleph,IF($J80 = "No Work Package", "", $J80),DetailBudgetCategory_Aleph,$I80),IF(Budget_period="Annually",SUMIFS(INDIRECT(BM$10),DetailBudgetWPs_Aleph,IF($J80 = "No Work Package", "", $J80),DetailBudgetCategory_Aleph,$I80),""))))) / BM$6 * BM$7, 0), 0)</f>
        <v>0</v>
      </c>
      <c r="BN80" s="166">
        <f t="array" ref="BN80">IFERROR(IF(ROW()-16&lt;NoRowsBudget, IF($J80="Profit Margin",SUM(BN$16:BN79)*ProfitMargin,IF($J80="VAT",SUM(BN$16:BN79)*VAT,IF(Budget_period="Monthly",SUMIFS(INDIRECT(BN$8),DetailBudgetWPs_Aleph,IF($J80 = "No Work Package", "", $J80),DetailBudgetCategory_Aleph,$I80),IF(Budget_period="Quarterly",SUMIFS(INDIRECT(BN$9),DetailBudgetWPs_Aleph,IF($J80 = "No Work Package", "", $J80),DetailBudgetCategory_Aleph,$I80),IF(Budget_period="Annually",SUMIFS(INDIRECT(BN$10),DetailBudgetWPs_Aleph,IF($J80 = "No Work Package", "", $J80),DetailBudgetCategory_Aleph,$I80),""))))) / BN$6 * BN$7, 0), 0)</f>
        <v>0</v>
      </c>
      <c r="BO80" s="166">
        <f t="array" ref="BO80">IFERROR(IF(ROW()-16&lt;NoRowsBudget, IF($J80="Profit Margin",SUM(BO$16:BO79)*ProfitMargin,IF($J80="VAT",SUM(BO$16:BO79)*VAT,IF(Budget_period="Monthly",SUMIFS(INDIRECT(BO$8),DetailBudgetWPs_Aleph,IF($J80 = "No Work Package", "", $J80),DetailBudgetCategory_Aleph,$I80),IF(Budget_period="Quarterly",SUMIFS(INDIRECT(BO$9),DetailBudgetWPs_Aleph,IF($J80 = "No Work Package", "", $J80),DetailBudgetCategory_Aleph,$I80),IF(Budget_period="Annually",SUMIFS(INDIRECT(BO$10),DetailBudgetWPs_Aleph,IF($J80 = "No Work Package", "", $J80),DetailBudgetCategory_Aleph,$I80),""))))) / BO$6 * BO$7, 0), 0)</f>
        <v>0</v>
      </c>
      <c r="BP80" s="166">
        <f t="array" ref="BP80">IFERROR(IF(ROW()-16&lt;NoRowsBudget, IF($J80="Profit Margin",SUM(BP$16:BP79)*ProfitMargin,IF($J80="VAT",SUM(BP$16:BP79)*VAT,IF(Budget_period="Monthly",SUMIFS(INDIRECT(BP$8),DetailBudgetWPs_Aleph,IF($J80 = "No Work Package", "", $J80),DetailBudgetCategory_Aleph,$I80),IF(Budget_period="Quarterly",SUMIFS(INDIRECT(BP$9),DetailBudgetWPs_Aleph,IF($J80 = "No Work Package", "", $J80),DetailBudgetCategory_Aleph,$I80),IF(Budget_period="Annually",SUMIFS(INDIRECT(BP$10),DetailBudgetWPs_Aleph,IF($J80 = "No Work Package", "", $J80),DetailBudgetCategory_Aleph,$I80),""))))) / BP$6 * BP$7, 0), 0)</f>
        <v>0</v>
      </c>
      <c r="BQ80" s="166">
        <f t="array" ref="BQ80">IFERROR(IF(ROW()-16&lt;NoRowsBudget, IF($J80="Profit Margin",SUM(BQ$16:BQ79)*ProfitMargin,IF($J80="VAT",SUM(BQ$16:BQ79)*VAT,IF(Budget_period="Monthly",SUMIFS(INDIRECT(BQ$8),DetailBudgetWPs_Aleph,IF($J80 = "No Work Package", "", $J80),DetailBudgetCategory_Aleph,$I80),IF(Budget_period="Quarterly",SUMIFS(INDIRECT(BQ$9),DetailBudgetWPs_Aleph,IF($J80 = "No Work Package", "", $J80),DetailBudgetCategory_Aleph,$I80),IF(Budget_period="Annually",SUMIFS(INDIRECT(BQ$10),DetailBudgetWPs_Aleph,IF($J80 = "No Work Package", "", $J80),DetailBudgetCategory_Aleph,$I80),""))))) / BQ$6 * BQ$7, 0), 0)</f>
        <v>0</v>
      </c>
      <c r="BR80" s="166">
        <f t="array" ref="BR80">IFERROR(IF(ROW()-16&lt;NoRowsBudget, IF($J80="Profit Margin",SUM(BR$16:BR79)*ProfitMargin,IF($J80="VAT",SUM(BR$16:BR79)*VAT,IF(Budget_period="Monthly",SUMIFS(INDIRECT(BR$8),DetailBudgetWPs_Aleph,IF($J80 = "No Work Package", "", $J80),DetailBudgetCategory_Aleph,$I80),IF(Budget_period="Quarterly",SUMIFS(INDIRECT(BR$9),DetailBudgetWPs_Aleph,IF($J80 = "No Work Package", "", $J80),DetailBudgetCategory_Aleph,$I80),IF(Budget_period="Annually",SUMIFS(INDIRECT(BR$10),DetailBudgetWPs_Aleph,IF($J80 = "No Work Package", "", $J80),DetailBudgetCategory_Aleph,$I80),""))))) / BR$6 * BR$7, 0), 0)</f>
        <v>0</v>
      </c>
      <c r="BS80" s="166">
        <f t="array" ref="BS80">IFERROR(IF(ROW()-16&lt;NoRowsBudget, IF($J80="Profit Margin",SUM(BS$16:BS79)*ProfitMargin,IF($J80="VAT",SUM(BS$16:BS79)*VAT,IF(Budget_period="Monthly",SUMIFS(INDIRECT(BS$8),DetailBudgetWPs_Aleph,IF($J80 = "No Work Package", "", $J80),DetailBudgetCategory_Aleph,$I80),IF(Budget_period="Quarterly",SUMIFS(INDIRECT(BS$9),DetailBudgetWPs_Aleph,IF($J80 = "No Work Package", "", $J80),DetailBudgetCategory_Aleph,$I80),IF(Budget_period="Annually",SUMIFS(INDIRECT(BS$10),DetailBudgetWPs_Aleph,IF($J80 = "No Work Package", "", $J80),DetailBudgetCategory_Aleph,$I80),""))))) / BS$6 * BS$7, 0), 0)</f>
        <v>0</v>
      </c>
    </row>
    <row r="81" ht="15.75" customHeight="1">
      <c r="A81" s="114"/>
      <c r="B81" s="15" t="str">
        <f>IF(ROW()-16&lt;NoRowsBudget,OrgName,"")</f>
        <v/>
      </c>
      <c r="C81" s="15" t="str">
        <f>IF(ROW()-16&lt;NoRowsBudget,ProjectName,"")</f>
        <v/>
      </c>
      <c r="D81" s="15" t="str">
        <f>IF(ROW()-16&lt;NoRowsBudget,ProjectRef,"")</f>
        <v/>
      </c>
      <c r="E81" s="15" t="str">
        <f>IF(ROW()-16&lt;NoRowsBudget,ApplicationID,"")</f>
        <v/>
      </c>
      <c r="F81" s="15" t="str">
        <f>IF(ROW()-16&lt;NoRowsBudget,Version,"")</f>
        <v/>
      </c>
      <c r="G81" s="164" t="str">
        <f>IF(ROW()-16&lt;NoRowsBudget,StartDate,"")</f>
        <v/>
      </c>
      <c r="H81" s="164" t="str">
        <f>IF(ROW()-16&lt;NoRowsBudget,EndDate,"")</f>
        <v/>
      </c>
      <c r="I81" s="15" t="str">
        <f t="array" ref="I81">IF(ROW()-16&lt;(NoRowsBudget-3),INDEX(CostCategories,CEILING((ROW()-15)/NoWPs,1)),IF(ROW()-16=NoRowsBudget-3,"Overheads",IF(ROW()-16=NoRowsBudget-2,"Profit Margin",IF(ROW()-16=NoRowsBudget-1,"VAT",""))))</f>
        <v/>
      </c>
      <c r="J81" s="15" t="str">
        <f t="array" ref="J81">IF(ROW()-16&lt;NoRowsBudget-3,INDEX(WPUnique,,MOD(ROW()-16,NoWPs)+1),IF(ROW()-16=NoRowsBudget-3,"Overheads",IF(ROW()-16=NoRowsBudget-2,"Profit Margin",IF(ROW()-16=NoRowsBudget-1,"VAT",""))))</f>
        <v/>
      </c>
      <c r="K81" s="172" t="str">
        <f>IFERROR(IF(OR($J81="Indirect Cost",$J81="VAT",$J81="Profit Margin"),"",VLOOKUP(J81,'1. Basic Info'!$B$40:$C$52,2,FALSE)),BudgetExport!J81)</f>
        <v/>
      </c>
      <c r="L81" s="166">
        <f t="array" ref="L81">IFERROR(IF(ROW()-16&lt;NoRowsBudget, IF($J81="Profit Margin",SUM(L$16:L80)*ProfitMargin,IF($J81="VAT",SUM(L$16:L80)*VAT,IF(Budget_period="Monthly",SUMIFS(INDIRECT(L$8),DetailBudgetWPs_Aleph,IF($J81 = "No Work Package", "", $J81),DetailBudgetCategory_Aleph,$I81),IF(Budget_period="Quarterly",SUMIFS(INDIRECT(L$9),DetailBudgetWPs_Aleph,IF($J81 = "No Work Package", "", $J81),DetailBudgetCategory_Aleph,$I81),IF(Budget_period="Annually",SUMIFS(INDIRECT(L$10),DetailBudgetWPs_Aleph,IF($J81 = "No Work Package", "", $J81),DetailBudgetCategory_Aleph,$I81),""))))) / L$6 * L$7, 0), 0)</f>
        <v>0</v>
      </c>
      <c r="M81" s="166">
        <f t="array" ref="M81">IFERROR(IF(ROW()-16&lt;NoRowsBudget, IF($J81="Profit Margin",SUM(M$16:M80)*ProfitMargin,IF($J81="VAT",SUM(M$16:M80)*VAT,IF(Budget_period="Monthly",SUMIFS(INDIRECT(M$8),DetailBudgetWPs_Aleph,IF($J81 = "No Work Package", "", $J81),DetailBudgetCategory_Aleph,$I81),IF(Budget_period="Quarterly",SUMIFS(INDIRECT(M$9),DetailBudgetWPs_Aleph,IF($J81 = "No Work Package", "", $J81),DetailBudgetCategory_Aleph,$I81),IF(Budget_period="Annually",SUMIFS(INDIRECT(M$10),DetailBudgetWPs_Aleph,IF($J81 = "No Work Package", "", $J81),DetailBudgetCategory_Aleph,$I81),""))))) / M$6 * M$7, 0), 0)</f>
        <v>0</v>
      </c>
      <c r="N81" s="166">
        <f t="array" ref="N81">IFERROR(IF(ROW()-16&lt;NoRowsBudget, IF($J81="Profit Margin",SUM(N$16:N80)*ProfitMargin,IF($J81="VAT",SUM(N$16:N80)*VAT,IF(Budget_period="Monthly",SUMIFS(INDIRECT(N$8),DetailBudgetWPs_Aleph,IF($J81 = "No Work Package", "", $J81),DetailBudgetCategory_Aleph,$I81),IF(Budget_period="Quarterly",SUMIFS(INDIRECT(N$9),DetailBudgetWPs_Aleph,IF($J81 = "No Work Package", "", $J81),DetailBudgetCategory_Aleph,$I81),IF(Budget_period="Annually",SUMIFS(INDIRECT(N$10),DetailBudgetWPs_Aleph,IF($J81 = "No Work Package", "", $J81),DetailBudgetCategory_Aleph,$I81),""))))) / N$6 * N$7, 0), 0)</f>
        <v>0</v>
      </c>
      <c r="O81" s="166">
        <f t="array" ref="O81">IFERROR(IF(ROW()-16&lt;NoRowsBudget, IF($J81="Profit Margin",SUM(O$16:O80)*ProfitMargin,IF($J81="VAT",SUM(O$16:O80)*VAT,IF(Budget_period="Monthly",SUMIFS(INDIRECT(O$8),DetailBudgetWPs_Aleph,IF($J81 = "No Work Package", "", $J81),DetailBudgetCategory_Aleph,$I81),IF(Budget_period="Quarterly",SUMIFS(INDIRECT(O$9),DetailBudgetWPs_Aleph,IF($J81 = "No Work Package", "", $J81),DetailBudgetCategory_Aleph,$I81),IF(Budget_period="Annually",SUMIFS(INDIRECT(O$10),DetailBudgetWPs_Aleph,IF($J81 = "No Work Package", "", $J81),DetailBudgetCategory_Aleph,$I81),""))))) / O$6 * O$7, 0), 0)</f>
        <v>0</v>
      </c>
      <c r="P81" s="166">
        <f t="array" ref="P81">IFERROR(IF(ROW()-16&lt;NoRowsBudget, IF($J81="Profit Margin",SUM(P$16:P80)*ProfitMargin,IF($J81="VAT",SUM(P$16:P80)*VAT,IF(Budget_period="Monthly",SUMIFS(INDIRECT(P$8),DetailBudgetWPs_Aleph,IF($J81 = "No Work Package", "", $J81),DetailBudgetCategory_Aleph,$I81),IF(Budget_period="Quarterly",SUMIFS(INDIRECT(P$9),DetailBudgetWPs_Aleph,IF($J81 = "No Work Package", "", $J81),DetailBudgetCategory_Aleph,$I81),IF(Budget_period="Annually",SUMIFS(INDIRECT(P$10),DetailBudgetWPs_Aleph,IF($J81 = "No Work Package", "", $J81),DetailBudgetCategory_Aleph,$I81),""))))) / P$6 * P$7, 0), 0)</f>
        <v>0</v>
      </c>
      <c r="Q81" s="166">
        <f t="array" ref="Q81">IFERROR(IF(ROW()-16&lt;NoRowsBudget, IF($J81="Profit Margin",SUM(Q$16:Q80)*ProfitMargin,IF($J81="VAT",SUM(Q$16:Q80)*VAT,IF(Budget_period="Monthly",SUMIFS(INDIRECT(Q$8),DetailBudgetWPs_Aleph,IF($J81 = "No Work Package", "", $J81),DetailBudgetCategory_Aleph,$I81),IF(Budget_period="Quarterly",SUMIFS(INDIRECT(Q$9),DetailBudgetWPs_Aleph,IF($J81 = "No Work Package", "", $J81),DetailBudgetCategory_Aleph,$I81),IF(Budget_period="Annually",SUMIFS(INDIRECT(Q$10),DetailBudgetWPs_Aleph,IF($J81 = "No Work Package", "", $J81),DetailBudgetCategory_Aleph,$I81),""))))) / Q$6 * Q$7, 0), 0)</f>
        <v>0</v>
      </c>
      <c r="R81" s="166">
        <f t="array" ref="R81">IFERROR(IF(ROW()-16&lt;NoRowsBudget, IF($J81="Profit Margin",SUM(R$16:R80)*ProfitMargin,IF($J81="VAT",SUM(R$16:R80)*VAT,IF(Budget_period="Monthly",SUMIFS(INDIRECT(R$8),DetailBudgetWPs_Aleph,IF($J81 = "No Work Package", "", $J81),DetailBudgetCategory_Aleph,$I81),IF(Budget_period="Quarterly",SUMIFS(INDIRECT(R$9),DetailBudgetWPs_Aleph,IF($J81 = "No Work Package", "", $J81),DetailBudgetCategory_Aleph,$I81),IF(Budget_period="Annually",SUMIFS(INDIRECT(R$10),DetailBudgetWPs_Aleph,IF($J81 = "No Work Package", "", $J81),DetailBudgetCategory_Aleph,$I81),""))))) / R$6 * R$7, 0), 0)</f>
        <v>0</v>
      </c>
      <c r="S81" s="166">
        <f t="array" ref="S81">IFERROR(IF(ROW()-16&lt;NoRowsBudget, IF($J81="Profit Margin",SUM(S$16:S80)*ProfitMargin,IF($J81="VAT",SUM(S$16:S80)*VAT,IF(Budget_period="Monthly",SUMIFS(INDIRECT(S$8),DetailBudgetWPs_Aleph,IF($J81 = "No Work Package", "", $J81),DetailBudgetCategory_Aleph,$I81),IF(Budget_period="Quarterly",SUMIFS(INDIRECT(S$9),DetailBudgetWPs_Aleph,IF($J81 = "No Work Package", "", $J81),DetailBudgetCategory_Aleph,$I81),IF(Budget_period="Annually",SUMIFS(INDIRECT(S$10),DetailBudgetWPs_Aleph,IF($J81 = "No Work Package", "", $J81),DetailBudgetCategory_Aleph,$I81),""))))) / S$6 * S$7, 0), 0)</f>
        <v>0</v>
      </c>
      <c r="T81" s="166">
        <f t="array" ref="T81">IFERROR(IF(ROW()-16&lt;NoRowsBudget, IF($J81="Profit Margin",SUM(T$16:T80)*ProfitMargin,IF($J81="VAT",SUM(T$16:T80)*VAT,IF(Budget_period="Monthly",SUMIFS(INDIRECT(T$8),DetailBudgetWPs_Aleph,IF($J81 = "No Work Package", "", $J81),DetailBudgetCategory_Aleph,$I81),IF(Budget_period="Quarterly",SUMIFS(INDIRECT(T$9),DetailBudgetWPs_Aleph,IF($J81 = "No Work Package", "", $J81),DetailBudgetCategory_Aleph,$I81),IF(Budget_period="Annually",SUMIFS(INDIRECT(T$10),DetailBudgetWPs_Aleph,IF($J81 = "No Work Package", "", $J81),DetailBudgetCategory_Aleph,$I81),""))))) / T$6 * T$7, 0), 0)</f>
        <v>0</v>
      </c>
      <c r="U81" s="166">
        <f t="array" ref="U81">IFERROR(IF(ROW()-16&lt;NoRowsBudget, IF($J81="Profit Margin",SUM(U$16:U80)*ProfitMargin,IF($J81="VAT",SUM(U$16:U80)*VAT,IF(Budget_period="Monthly",SUMIFS(INDIRECT(U$8),DetailBudgetWPs_Aleph,IF($J81 = "No Work Package", "", $J81),DetailBudgetCategory_Aleph,$I81),IF(Budget_period="Quarterly",SUMIFS(INDIRECT(U$9),DetailBudgetWPs_Aleph,IF($J81 = "No Work Package", "", $J81),DetailBudgetCategory_Aleph,$I81),IF(Budget_period="Annually",SUMIFS(INDIRECT(U$10),DetailBudgetWPs_Aleph,IF($J81 = "No Work Package", "", $J81),DetailBudgetCategory_Aleph,$I81),""))))) / U$6 * U$7, 0), 0)</f>
        <v>0</v>
      </c>
      <c r="V81" s="166">
        <f t="array" ref="V81">IFERROR(IF(ROW()-16&lt;NoRowsBudget, IF($J81="Profit Margin",SUM(V$16:V80)*ProfitMargin,IF($J81="VAT",SUM(V$16:V80)*VAT,IF(Budget_period="Monthly",SUMIFS(INDIRECT(V$8),DetailBudgetWPs_Aleph,IF($J81 = "No Work Package", "", $J81),DetailBudgetCategory_Aleph,$I81),IF(Budget_period="Quarterly",SUMIFS(INDIRECT(V$9),DetailBudgetWPs_Aleph,IF($J81 = "No Work Package", "", $J81),DetailBudgetCategory_Aleph,$I81),IF(Budget_period="Annually",SUMIFS(INDIRECT(V$10),DetailBudgetWPs_Aleph,IF($J81 = "No Work Package", "", $J81),DetailBudgetCategory_Aleph,$I81),""))))) / V$6 * V$7, 0), 0)</f>
        <v>0</v>
      </c>
      <c r="W81" s="166">
        <f t="array" ref="W81">IFERROR(IF(ROW()-16&lt;NoRowsBudget, IF($J81="Profit Margin",SUM(W$16:W80)*ProfitMargin,IF($J81="VAT",SUM(W$16:W80)*VAT,IF(Budget_period="Monthly",SUMIFS(INDIRECT(W$8),DetailBudgetWPs_Aleph,IF($J81 = "No Work Package", "", $J81),DetailBudgetCategory_Aleph,$I81),IF(Budget_period="Quarterly",SUMIFS(INDIRECT(W$9),DetailBudgetWPs_Aleph,IF($J81 = "No Work Package", "", $J81),DetailBudgetCategory_Aleph,$I81),IF(Budget_period="Annually",SUMIFS(INDIRECT(W$10),DetailBudgetWPs_Aleph,IF($J81 = "No Work Package", "", $J81),DetailBudgetCategory_Aleph,$I81),""))))) / W$6 * W$7, 0), 0)</f>
        <v>0</v>
      </c>
      <c r="X81" s="166">
        <f t="array" ref="X81">IFERROR(IF(ROW()-16&lt;NoRowsBudget, IF($J81="Profit Margin",SUM(X$16:X80)*ProfitMargin,IF($J81="VAT",SUM(X$16:X80)*VAT,IF(Budget_period="Monthly",SUMIFS(INDIRECT(X$8),DetailBudgetWPs_Aleph,IF($J81 = "No Work Package", "", $J81),DetailBudgetCategory_Aleph,$I81),IF(Budget_period="Quarterly",SUMIFS(INDIRECT(X$9),DetailBudgetWPs_Aleph,IF($J81 = "No Work Package", "", $J81),DetailBudgetCategory_Aleph,$I81),IF(Budget_period="Annually",SUMIFS(INDIRECT(X$10),DetailBudgetWPs_Aleph,IF($J81 = "No Work Package", "", $J81),DetailBudgetCategory_Aleph,$I81),""))))) / X$6 * X$7, 0), 0)</f>
        <v>0</v>
      </c>
      <c r="Y81" s="166">
        <f t="array" ref="Y81">IFERROR(IF(ROW()-16&lt;NoRowsBudget, IF($J81="Profit Margin",SUM(Y$16:Y80)*ProfitMargin,IF($J81="VAT",SUM(Y$16:Y80)*VAT,IF(Budget_period="Monthly",SUMIFS(INDIRECT(Y$8),DetailBudgetWPs_Aleph,IF($J81 = "No Work Package", "", $J81),DetailBudgetCategory_Aleph,$I81),IF(Budget_period="Quarterly",SUMIFS(INDIRECT(Y$9),DetailBudgetWPs_Aleph,IF($J81 = "No Work Package", "", $J81),DetailBudgetCategory_Aleph,$I81),IF(Budget_period="Annually",SUMIFS(INDIRECT(Y$10),DetailBudgetWPs_Aleph,IF($J81 = "No Work Package", "", $J81),DetailBudgetCategory_Aleph,$I81),""))))) / Y$6 * Y$7, 0), 0)</f>
        <v>0</v>
      </c>
      <c r="Z81" s="166">
        <f t="array" ref="Z81">IFERROR(IF(ROW()-16&lt;NoRowsBudget, IF($J81="Profit Margin",SUM(Z$16:Z80)*ProfitMargin,IF($J81="VAT",SUM(Z$16:Z80)*VAT,IF(Budget_period="Monthly",SUMIFS(INDIRECT(Z$8),DetailBudgetWPs_Aleph,IF($J81 = "No Work Package", "", $J81),DetailBudgetCategory_Aleph,$I81),IF(Budget_period="Quarterly",SUMIFS(INDIRECT(Z$9),DetailBudgetWPs_Aleph,IF($J81 = "No Work Package", "", $J81),DetailBudgetCategory_Aleph,$I81),IF(Budget_period="Annually",SUMIFS(INDIRECT(Z$10),DetailBudgetWPs_Aleph,IF($J81 = "No Work Package", "", $J81),DetailBudgetCategory_Aleph,$I81),""))))) / Z$6 * Z$7, 0), 0)</f>
        <v>0</v>
      </c>
      <c r="AA81" s="166">
        <f t="array" ref="AA81">IFERROR(IF(ROW()-16&lt;NoRowsBudget, IF($J81="Profit Margin",SUM(AA$16:AA80)*ProfitMargin,IF($J81="VAT",SUM(AA$16:AA80)*VAT,IF(Budget_period="Monthly",SUMIFS(INDIRECT(AA$8),DetailBudgetWPs_Aleph,IF($J81 = "No Work Package", "", $J81),DetailBudgetCategory_Aleph,$I81),IF(Budget_period="Quarterly",SUMIFS(INDIRECT(AA$9),DetailBudgetWPs_Aleph,IF($J81 = "No Work Package", "", $J81),DetailBudgetCategory_Aleph,$I81),IF(Budget_period="Annually",SUMIFS(INDIRECT(AA$10),DetailBudgetWPs_Aleph,IF($J81 = "No Work Package", "", $J81),DetailBudgetCategory_Aleph,$I81),""))))) / AA$6 * AA$7, 0), 0)</f>
        <v>0</v>
      </c>
      <c r="AB81" s="166">
        <f t="array" ref="AB81">IFERROR(IF(ROW()-16&lt;NoRowsBudget, IF($J81="Profit Margin",SUM(AB$16:AB80)*ProfitMargin,IF($J81="VAT",SUM(AB$16:AB80)*VAT,IF(Budget_period="Monthly",SUMIFS(INDIRECT(AB$8),DetailBudgetWPs_Aleph,IF($J81 = "No Work Package", "", $J81),DetailBudgetCategory_Aleph,$I81),IF(Budget_period="Quarterly",SUMIFS(INDIRECT(AB$9),DetailBudgetWPs_Aleph,IF($J81 = "No Work Package", "", $J81),DetailBudgetCategory_Aleph,$I81),IF(Budget_period="Annually",SUMIFS(INDIRECT(AB$10),DetailBudgetWPs_Aleph,IF($J81 = "No Work Package", "", $J81),DetailBudgetCategory_Aleph,$I81),""))))) / AB$6 * AB$7, 0), 0)</f>
        <v>0</v>
      </c>
      <c r="AC81" s="166">
        <f t="array" ref="AC81">IFERROR(IF(ROW()-16&lt;NoRowsBudget, IF($J81="Profit Margin",SUM(AC$16:AC80)*ProfitMargin,IF($J81="VAT",SUM(AC$16:AC80)*VAT,IF(Budget_period="Monthly",SUMIFS(INDIRECT(AC$8),DetailBudgetWPs_Aleph,IF($J81 = "No Work Package", "", $J81),DetailBudgetCategory_Aleph,$I81),IF(Budget_period="Quarterly",SUMIFS(INDIRECT(AC$9),DetailBudgetWPs_Aleph,IF($J81 = "No Work Package", "", $J81),DetailBudgetCategory_Aleph,$I81),IF(Budget_period="Annually",SUMIFS(INDIRECT(AC$10),DetailBudgetWPs_Aleph,IF($J81 = "No Work Package", "", $J81),DetailBudgetCategory_Aleph,$I81),""))))) / AC$6 * AC$7, 0), 0)</f>
        <v>0</v>
      </c>
      <c r="AD81" s="166">
        <f t="array" ref="AD81">IFERROR(IF(ROW()-16&lt;NoRowsBudget, IF($J81="Profit Margin",SUM(AD$16:AD80)*ProfitMargin,IF($J81="VAT",SUM(AD$16:AD80)*VAT,IF(Budget_period="Monthly",SUMIFS(INDIRECT(AD$8),DetailBudgetWPs_Aleph,IF($J81 = "No Work Package", "", $J81),DetailBudgetCategory_Aleph,$I81),IF(Budget_period="Quarterly",SUMIFS(INDIRECT(AD$9),DetailBudgetWPs_Aleph,IF($J81 = "No Work Package", "", $J81),DetailBudgetCategory_Aleph,$I81),IF(Budget_period="Annually",SUMIFS(INDIRECT(AD$10),DetailBudgetWPs_Aleph,IF($J81 = "No Work Package", "", $J81),DetailBudgetCategory_Aleph,$I81),""))))) / AD$6 * AD$7, 0), 0)</f>
        <v>0</v>
      </c>
      <c r="AE81" s="166">
        <f t="array" ref="AE81">IFERROR(IF(ROW()-16&lt;NoRowsBudget, IF($J81="Profit Margin",SUM(AE$16:AE80)*ProfitMargin,IF($J81="VAT",SUM(AE$16:AE80)*VAT,IF(Budget_period="Monthly",SUMIFS(INDIRECT(AE$8),DetailBudgetWPs_Aleph,IF($J81 = "No Work Package", "", $J81),DetailBudgetCategory_Aleph,$I81),IF(Budget_period="Quarterly",SUMIFS(INDIRECT(AE$9),DetailBudgetWPs_Aleph,IF($J81 = "No Work Package", "", $J81),DetailBudgetCategory_Aleph,$I81),IF(Budget_period="Annually",SUMIFS(INDIRECT(AE$10),DetailBudgetWPs_Aleph,IF($J81 = "No Work Package", "", $J81),DetailBudgetCategory_Aleph,$I81),""))))) / AE$6 * AE$7, 0), 0)</f>
        <v>0</v>
      </c>
      <c r="AF81" s="166">
        <f t="array" ref="AF81">IFERROR(IF(ROW()-16&lt;NoRowsBudget, IF($J81="Profit Margin",SUM(AF$16:AF80)*ProfitMargin,IF($J81="VAT",SUM(AF$16:AF80)*VAT,IF(Budget_period="Monthly",SUMIFS(INDIRECT(AF$8),DetailBudgetWPs_Aleph,IF($J81 = "No Work Package", "", $J81),DetailBudgetCategory_Aleph,$I81),IF(Budget_period="Quarterly",SUMIFS(INDIRECT(AF$9),DetailBudgetWPs_Aleph,IF($J81 = "No Work Package", "", $J81),DetailBudgetCategory_Aleph,$I81),IF(Budget_period="Annually",SUMIFS(INDIRECT(AF$10),DetailBudgetWPs_Aleph,IF($J81 = "No Work Package", "", $J81),DetailBudgetCategory_Aleph,$I81),""))))) / AF$6 * AF$7, 0), 0)</f>
        <v>0</v>
      </c>
      <c r="AG81" s="166">
        <f t="array" ref="AG81">IFERROR(IF(ROW()-16&lt;NoRowsBudget, IF($J81="Profit Margin",SUM(AG$16:AG80)*ProfitMargin,IF($J81="VAT",SUM(AG$16:AG80)*VAT,IF(Budget_period="Monthly",SUMIFS(INDIRECT(AG$8),DetailBudgetWPs_Aleph,IF($J81 = "No Work Package", "", $J81),DetailBudgetCategory_Aleph,$I81),IF(Budget_period="Quarterly",SUMIFS(INDIRECT(AG$9),DetailBudgetWPs_Aleph,IF($J81 = "No Work Package", "", $J81),DetailBudgetCategory_Aleph,$I81),IF(Budget_period="Annually",SUMIFS(INDIRECT(AG$10),DetailBudgetWPs_Aleph,IF($J81 = "No Work Package", "", $J81),DetailBudgetCategory_Aleph,$I81),""))))) / AG$6 * AG$7, 0), 0)</f>
        <v>0</v>
      </c>
      <c r="AH81" s="166">
        <f t="array" ref="AH81">IFERROR(IF(ROW()-16&lt;NoRowsBudget, IF($J81="Profit Margin",SUM(AH$16:AH80)*ProfitMargin,IF($J81="VAT",SUM(AH$16:AH80)*VAT,IF(Budget_period="Monthly",SUMIFS(INDIRECT(AH$8),DetailBudgetWPs_Aleph,IF($J81 = "No Work Package", "", $J81),DetailBudgetCategory_Aleph,$I81),IF(Budget_period="Quarterly",SUMIFS(INDIRECT(AH$9),DetailBudgetWPs_Aleph,IF($J81 = "No Work Package", "", $J81),DetailBudgetCategory_Aleph,$I81),IF(Budget_period="Annually",SUMIFS(INDIRECT(AH$10),DetailBudgetWPs_Aleph,IF($J81 = "No Work Package", "", $J81),DetailBudgetCategory_Aleph,$I81),""))))) / AH$6 * AH$7, 0), 0)</f>
        <v>0</v>
      </c>
      <c r="AI81" s="166">
        <f t="array" ref="AI81">IFERROR(IF(ROW()-16&lt;NoRowsBudget, IF($J81="Profit Margin",SUM(AI$16:AI80)*ProfitMargin,IF($J81="VAT",SUM(AI$16:AI80)*VAT,IF(Budget_period="Monthly",SUMIFS(INDIRECT(AI$8),DetailBudgetWPs_Aleph,IF($J81 = "No Work Package", "", $J81),DetailBudgetCategory_Aleph,$I81),IF(Budget_period="Quarterly",SUMIFS(INDIRECT(AI$9),DetailBudgetWPs_Aleph,IF($J81 = "No Work Package", "", $J81),DetailBudgetCategory_Aleph,$I81),IF(Budget_period="Annually",SUMIFS(INDIRECT(AI$10),DetailBudgetWPs_Aleph,IF($J81 = "No Work Package", "", $J81),DetailBudgetCategory_Aleph,$I81),""))))) / AI$6 * AI$7, 0), 0)</f>
        <v>0</v>
      </c>
      <c r="AJ81" s="166">
        <f t="array" ref="AJ81">IFERROR(IF(ROW()-16&lt;NoRowsBudget, IF($J81="Profit Margin",SUM(AJ$16:AJ80)*ProfitMargin,IF($J81="VAT",SUM(AJ$16:AJ80)*VAT,IF(Budget_period="Monthly",SUMIFS(INDIRECT(AJ$8),DetailBudgetWPs_Aleph,IF($J81 = "No Work Package", "", $J81),DetailBudgetCategory_Aleph,$I81),IF(Budget_period="Quarterly",SUMIFS(INDIRECT(AJ$9),DetailBudgetWPs_Aleph,IF($J81 = "No Work Package", "", $J81),DetailBudgetCategory_Aleph,$I81),IF(Budget_period="Annually",SUMIFS(INDIRECT(AJ$10),DetailBudgetWPs_Aleph,IF($J81 = "No Work Package", "", $J81),DetailBudgetCategory_Aleph,$I81),""))))) / AJ$6 * AJ$7, 0), 0)</f>
        <v>0</v>
      </c>
      <c r="AK81" s="166">
        <f t="array" ref="AK81">IFERROR(IF(ROW()-16&lt;NoRowsBudget, IF($J81="Profit Margin",SUM(AK$16:AK80)*ProfitMargin,IF($J81="VAT",SUM(AK$16:AK80)*VAT,IF(Budget_period="Monthly",SUMIFS(INDIRECT(AK$8),DetailBudgetWPs_Aleph,IF($J81 = "No Work Package", "", $J81),DetailBudgetCategory_Aleph,$I81),IF(Budget_period="Quarterly",SUMIFS(INDIRECT(AK$9),DetailBudgetWPs_Aleph,IF($J81 = "No Work Package", "", $J81),DetailBudgetCategory_Aleph,$I81),IF(Budget_period="Annually",SUMIFS(INDIRECT(AK$10),DetailBudgetWPs_Aleph,IF($J81 = "No Work Package", "", $J81),DetailBudgetCategory_Aleph,$I81),""))))) / AK$6 * AK$7, 0), 0)</f>
        <v>0</v>
      </c>
      <c r="AL81" s="166">
        <f t="array" ref="AL81">IFERROR(IF(ROW()-16&lt;NoRowsBudget, IF($J81="Profit Margin",SUM(AL$16:AL80)*ProfitMargin,IF($J81="VAT",SUM(AL$16:AL80)*VAT,IF(Budget_period="Monthly",SUMIFS(INDIRECT(AL$8),DetailBudgetWPs_Aleph,IF($J81 = "No Work Package", "", $J81),DetailBudgetCategory_Aleph,$I81),IF(Budget_period="Quarterly",SUMIFS(INDIRECT(AL$9),DetailBudgetWPs_Aleph,IF($J81 = "No Work Package", "", $J81),DetailBudgetCategory_Aleph,$I81),IF(Budget_period="Annually",SUMIFS(INDIRECT(AL$10),DetailBudgetWPs_Aleph,IF($J81 = "No Work Package", "", $J81),DetailBudgetCategory_Aleph,$I81),""))))) / AL$6 * AL$7, 0), 0)</f>
        <v>0</v>
      </c>
      <c r="AM81" s="166">
        <f t="array" ref="AM81">IFERROR(IF(ROW()-16&lt;NoRowsBudget, IF($J81="Profit Margin",SUM(AM$16:AM80)*ProfitMargin,IF($J81="VAT",SUM(AM$16:AM80)*VAT,IF(Budget_period="Monthly",SUMIFS(INDIRECT(AM$8),DetailBudgetWPs_Aleph,IF($J81 = "No Work Package", "", $J81),DetailBudgetCategory_Aleph,$I81),IF(Budget_period="Quarterly",SUMIFS(INDIRECT(AM$9),DetailBudgetWPs_Aleph,IF($J81 = "No Work Package", "", $J81),DetailBudgetCategory_Aleph,$I81),IF(Budget_period="Annually",SUMIFS(INDIRECT(AM$10),DetailBudgetWPs_Aleph,IF($J81 = "No Work Package", "", $J81),DetailBudgetCategory_Aleph,$I81),""))))) / AM$6 * AM$7, 0), 0)</f>
        <v>0</v>
      </c>
      <c r="AN81" s="166">
        <f t="array" ref="AN81">IFERROR(IF(ROW()-16&lt;NoRowsBudget, IF($J81="Profit Margin",SUM(AN$16:AN80)*ProfitMargin,IF($J81="VAT",SUM(AN$16:AN80)*VAT,IF(Budget_period="Monthly",SUMIFS(INDIRECT(AN$8),DetailBudgetWPs_Aleph,IF($J81 = "No Work Package", "", $J81),DetailBudgetCategory_Aleph,$I81),IF(Budget_period="Quarterly",SUMIFS(INDIRECT(AN$9),DetailBudgetWPs_Aleph,IF($J81 = "No Work Package", "", $J81),DetailBudgetCategory_Aleph,$I81),IF(Budget_period="Annually",SUMIFS(INDIRECT(AN$10),DetailBudgetWPs_Aleph,IF($J81 = "No Work Package", "", $J81),DetailBudgetCategory_Aleph,$I81),""))))) / AN$6 * AN$7, 0), 0)</f>
        <v>0</v>
      </c>
      <c r="AO81" s="166">
        <f t="array" ref="AO81">IFERROR(IF(ROW()-16&lt;NoRowsBudget, IF($J81="Profit Margin",SUM(AO$16:AO80)*ProfitMargin,IF($J81="VAT",SUM(AO$16:AO80)*VAT,IF(Budget_period="Monthly",SUMIFS(INDIRECT(AO$8),DetailBudgetWPs_Aleph,IF($J81 = "No Work Package", "", $J81),DetailBudgetCategory_Aleph,$I81),IF(Budget_period="Quarterly",SUMIFS(INDIRECT(AO$9),DetailBudgetWPs_Aleph,IF($J81 = "No Work Package", "", $J81),DetailBudgetCategory_Aleph,$I81),IF(Budget_period="Annually",SUMIFS(INDIRECT(AO$10),DetailBudgetWPs_Aleph,IF($J81 = "No Work Package", "", $J81),DetailBudgetCategory_Aleph,$I81),""))))) / AO$6 * AO$7, 0), 0)</f>
        <v>0</v>
      </c>
      <c r="AP81" s="166">
        <f t="array" ref="AP81">IFERROR(IF(ROW()-16&lt;NoRowsBudget, IF($J81="Profit Margin",SUM(AP$16:AP80)*ProfitMargin,IF($J81="VAT",SUM(AP$16:AP80)*VAT,IF(Budget_period="Monthly",SUMIFS(INDIRECT(AP$8),DetailBudgetWPs_Aleph,IF($J81 = "No Work Package", "", $J81),DetailBudgetCategory_Aleph,$I81),IF(Budget_period="Quarterly",SUMIFS(INDIRECT(AP$9),DetailBudgetWPs_Aleph,IF($J81 = "No Work Package", "", $J81),DetailBudgetCategory_Aleph,$I81),IF(Budget_period="Annually",SUMIFS(INDIRECT(AP$10),DetailBudgetWPs_Aleph,IF($J81 = "No Work Package", "", $J81),DetailBudgetCategory_Aleph,$I81),""))))) / AP$6 * AP$7, 0), 0)</f>
        <v>0</v>
      </c>
      <c r="AQ81" s="166">
        <f t="array" ref="AQ81">IFERROR(IF(ROW()-16&lt;NoRowsBudget, IF($J81="Profit Margin",SUM(AQ$16:AQ80)*ProfitMargin,IF($J81="VAT",SUM(AQ$16:AQ80)*VAT,IF(Budget_period="Monthly",SUMIFS(INDIRECT(AQ$8),DetailBudgetWPs_Aleph,IF($J81 = "No Work Package", "", $J81),DetailBudgetCategory_Aleph,$I81),IF(Budget_period="Quarterly",SUMIFS(INDIRECT(AQ$9),DetailBudgetWPs_Aleph,IF($J81 = "No Work Package", "", $J81),DetailBudgetCategory_Aleph,$I81),IF(Budget_period="Annually",SUMIFS(INDIRECT(AQ$10),DetailBudgetWPs_Aleph,IF($J81 = "No Work Package", "", $J81),DetailBudgetCategory_Aleph,$I81),""))))) / AQ$6 * AQ$7, 0), 0)</f>
        <v>0</v>
      </c>
      <c r="AR81" s="166">
        <f t="array" ref="AR81">IFERROR(IF(ROW()-16&lt;NoRowsBudget, IF($J81="Profit Margin",SUM(AR$16:AR80)*ProfitMargin,IF($J81="VAT",SUM(AR$16:AR80)*VAT,IF(Budget_period="Monthly",SUMIFS(INDIRECT(AR$8),DetailBudgetWPs_Aleph,IF($J81 = "No Work Package", "", $J81),DetailBudgetCategory_Aleph,$I81),IF(Budget_period="Quarterly",SUMIFS(INDIRECT(AR$9),DetailBudgetWPs_Aleph,IF($J81 = "No Work Package", "", $J81),DetailBudgetCategory_Aleph,$I81),IF(Budget_period="Annually",SUMIFS(INDIRECT(AR$10),DetailBudgetWPs_Aleph,IF($J81 = "No Work Package", "", $J81),DetailBudgetCategory_Aleph,$I81),""))))) / AR$6 * AR$7, 0), 0)</f>
        <v>0</v>
      </c>
      <c r="AS81" s="166">
        <f t="array" ref="AS81">IFERROR(IF(ROW()-16&lt;NoRowsBudget, IF($J81="Profit Margin",SUM(AS$16:AS80)*ProfitMargin,IF($J81="VAT",SUM(AS$16:AS80)*VAT,IF(Budget_period="Monthly",SUMIFS(INDIRECT(AS$8),DetailBudgetWPs_Aleph,IF($J81 = "No Work Package", "", $J81),DetailBudgetCategory_Aleph,$I81),IF(Budget_period="Quarterly",SUMIFS(INDIRECT(AS$9),DetailBudgetWPs_Aleph,IF($J81 = "No Work Package", "", $J81),DetailBudgetCategory_Aleph,$I81),IF(Budget_period="Annually",SUMIFS(INDIRECT(AS$10),DetailBudgetWPs_Aleph,IF($J81 = "No Work Package", "", $J81),DetailBudgetCategory_Aleph,$I81),""))))) / AS$6 * AS$7, 0), 0)</f>
        <v>0</v>
      </c>
      <c r="AT81" s="166">
        <f t="array" ref="AT81">IFERROR(IF(ROW()-16&lt;NoRowsBudget, IF($J81="Profit Margin",SUM(AT$16:AT80)*ProfitMargin,IF($J81="VAT",SUM(AT$16:AT80)*VAT,IF(Budget_period="Monthly",SUMIFS(INDIRECT(AT$8),DetailBudgetWPs_Aleph,IF($J81 = "No Work Package", "", $J81),DetailBudgetCategory_Aleph,$I81),IF(Budget_period="Quarterly",SUMIFS(INDIRECT(AT$9),DetailBudgetWPs_Aleph,IF($J81 = "No Work Package", "", $J81),DetailBudgetCategory_Aleph,$I81),IF(Budget_period="Annually",SUMIFS(INDIRECT(AT$10),DetailBudgetWPs_Aleph,IF($J81 = "No Work Package", "", $J81),DetailBudgetCategory_Aleph,$I81),""))))) / AT$6 * AT$7, 0), 0)</f>
        <v>0</v>
      </c>
      <c r="AU81" s="166">
        <f t="array" ref="AU81">IFERROR(IF(ROW()-16&lt;NoRowsBudget, IF($J81="Profit Margin",SUM(AU$16:AU80)*ProfitMargin,IF($J81="VAT",SUM(AU$16:AU80)*VAT,IF(Budget_period="Monthly",SUMIFS(INDIRECT(AU$8),DetailBudgetWPs_Aleph,IF($J81 = "No Work Package", "", $J81),DetailBudgetCategory_Aleph,$I81),IF(Budget_period="Quarterly",SUMIFS(INDIRECT(AU$9),DetailBudgetWPs_Aleph,IF($J81 = "No Work Package", "", $J81),DetailBudgetCategory_Aleph,$I81),IF(Budget_period="Annually",SUMIFS(INDIRECT(AU$10),DetailBudgetWPs_Aleph,IF($J81 = "No Work Package", "", $J81),DetailBudgetCategory_Aleph,$I81),""))))) / AU$6 * AU$7, 0), 0)</f>
        <v>0</v>
      </c>
      <c r="AV81" s="166">
        <f t="array" ref="AV81">IFERROR(IF(ROW()-16&lt;NoRowsBudget, IF($J81="Profit Margin",SUM(AV$16:AV80)*ProfitMargin,IF($J81="VAT",SUM(AV$16:AV80)*VAT,IF(Budget_period="Monthly",SUMIFS(INDIRECT(AV$8),DetailBudgetWPs_Aleph,IF($J81 = "No Work Package", "", $J81),DetailBudgetCategory_Aleph,$I81),IF(Budget_period="Quarterly",SUMIFS(INDIRECT(AV$9),DetailBudgetWPs_Aleph,IF($J81 = "No Work Package", "", $J81),DetailBudgetCategory_Aleph,$I81),IF(Budget_period="Annually",SUMIFS(INDIRECT(AV$10),DetailBudgetWPs_Aleph,IF($J81 = "No Work Package", "", $J81),DetailBudgetCategory_Aleph,$I81),""))))) / AV$6 * AV$7, 0), 0)</f>
        <v>0</v>
      </c>
      <c r="AW81" s="166">
        <f t="array" ref="AW81">IFERROR(IF(ROW()-16&lt;NoRowsBudget, IF($J81="Profit Margin",SUM(AW$16:AW80)*ProfitMargin,IF($J81="VAT",SUM(AW$16:AW80)*VAT,IF(Budget_period="Monthly",SUMIFS(INDIRECT(AW$8),DetailBudgetWPs_Aleph,IF($J81 = "No Work Package", "", $J81),DetailBudgetCategory_Aleph,$I81),IF(Budget_period="Quarterly",SUMIFS(INDIRECT(AW$9),DetailBudgetWPs_Aleph,IF($J81 = "No Work Package", "", $J81),DetailBudgetCategory_Aleph,$I81),IF(Budget_period="Annually",SUMIFS(INDIRECT(AW$10),DetailBudgetWPs_Aleph,IF($J81 = "No Work Package", "", $J81),DetailBudgetCategory_Aleph,$I81),""))))) / AW$6 * AW$7, 0), 0)</f>
        <v>0</v>
      </c>
      <c r="AX81" s="166">
        <f t="array" ref="AX81">IFERROR(IF(ROW()-16&lt;NoRowsBudget, IF($J81="Profit Margin",SUM(AX$16:AX80)*ProfitMargin,IF($J81="VAT",SUM(AX$16:AX80)*VAT,IF(Budget_period="Monthly",SUMIFS(INDIRECT(AX$8),DetailBudgetWPs_Aleph,IF($J81 = "No Work Package", "", $J81),DetailBudgetCategory_Aleph,$I81),IF(Budget_period="Quarterly",SUMIFS(INDIRECT(AX$9),DetailBudgetWPs_Aleph,IF($J81 = "No Work Package", "", $J81),DetailBudgetCategory_Aleph,$I81),IF(Budget_period="Annually",SUMIFS(INDIRECT(AX$10),DetailBudgetWPs_Aleph,IF($J81 = "No Work Package", "", $J81),DetailBudgetCategory_Aleph,$I81),""))))) / AX$6 * AX$7, 0), 0)</f>
        <v>0</v>
      </c>
      <c r="AY81" s="166">
        <f t="array" ref="AY81">IFERROR(IF(ROW()-16&lt;NoRowsBudget, IF($J81="Profit Margin",SUM(AY$16:AY80)*ProfitMargin,IF($J81="VAT",SUM(AY$16:AY80)*VAT,IF(Budget_period="Monthly",SUMIFS(INDIRECT(AY$8),DetailBudgetWPs_Aleph,IF($J81 = "No Work Package", "", $J81),DetailBudgetCategory_Aleph,$I81),IF(Budget_period="Quarterly",SUMIFS(INDIRECT(AY$9),DetailBudgetWPs_Aleph,IF($J81 = "No Work Package", "", $J81),DetailBudgetCategory_Aleph,$I81),IF(Budget_period="Annually",SUMIFS(INDIRECT(AY$10),DetailBudgetWPs_Aleph,IF($J81 = "No Work Package", "", $J81),DetailBudgetCategory_Aleph,$I81),""))))) / AY$6 * AY$7, 0), 0)</f>
        <v>0</v>
      </c>
      <c r="AZ81" s="166">
        <f t="array" ref="AZ81">IFERROR(IF(ROW()-16&lt;NoRowsBudget, IF($J81="Profit Margin",SUM(AZ$16:AZ80)*ProfitMargin,IF($J81="VAT",SUM(AZ$16:AZ80)*VAT,IF(Budget_period="Monthly",SUMIFS(INDIRECT(AZ$8),DetailBudgetWPs_Aleph,IF($J81 = "No Work Package", "", $J81),DetailBudgetCategory_Aleph,$I81),IF(Budget_period="Quarterly",SUMIFS(INDIRECT(AZ$9),DetailBudgetWPs_Aleph,IF($J81 = "No Work Package", "", $J81),DetailBudgetCategory_Aleph,$I81),IF(Budget_period="Annually",SUMIFS(INDIRECT(AZ$10),DetailBudgetWPs_Aleph,IF($J81 = "No Work Package", "", $J81),DetailBudgetCategory_Aleph,$I81),""))))) / AZ$6 * AZ$7, 0), 0)</f>
        <v>0</v>
      </c>
      <c r="BA81" s="166">
        <f t="array" ref="BA81">IFERROR(IF(ROW()-16&lt;NoRowsBudget, IF($J81="Profit Margin",SUM(BA$16:BA80)*ProfitMargin,IF($J81="VAT",SUM(BA$16:BA80)*VAT,IF(Budget_period="Monthly",SUMIFS(INDIRECT(BA$8),DetailBudgetWPs_Aleph,IF($J81 = "No Work Package", "", $J81),DetailBudgetCategory_Aleph,$I81),IF(Budget_period="Quarterly",SUMIFS(INDIRECT(BA$9),DetailBudgetWPs_Aleph,IF($J81 = "No Work Package", "", $J81),DetailBudgetCategory_Aleph,$I81),IF(Budget_period="Annually",SUMIFS(INDIRECT(BA$10),DetailBudgetWPs_Aleph,IF($J81 = "No Work Package", "", $J81),DetailBudgetCategory_Aleph,$I81),""))))) / BA$6 * BA$7, 0), 0)</f>
        <v>0</v>
      </c>
      <c r="BB81" s="166">
        <f t="array" ref="BB81">IFERROR(IF(ROW()-16&lt;NoRowsBudget, IF($J81="Profit Margin",SUM(BB$16:BB80)*ProfitMargin,IF($J81="VAT",SUM(BB$16:BB80)*VAT,IF(Budget_period="Monthly",SUMIFS(INDIRECT(BB$8),DetailBudgetWPs_Aleph,IF($J81 = "No Work Package", "", $J81),DetailBudgetCategory_Aleph,$I81),IF(Budget_period="Quarterly",SUMIFS(INDIRECT(BB$9),DetailBudgetWPs_Aleph,IF($J81 = "No Work Package", "", $J81),DetailBudgetCategory_Aleph,$I81),IF(Budget_period="Annually",SUMIFS(INDIRECT(BB$10),DetailBudgetWPs_Aleph,IF($J81 = "No Work Package", "", $J81),DetailBudgetCategory_Aleph,$I81),""))))) / BB$6 * BB$7, 0), 0)</f>
        <v>0</v>
      </c>
      <c r="BC81" s="166">
        <f t="array" ref="BC81">IFERROR(IF(ROW()-16&lt;NoRowsBudget, IF($J81="Profit Margin",SUM(BC$16:BC80)*ProfitMargin,IF($J81="VAT",SUM(BC$16:BC80)*VAT,IF(Budget_period="Monthly",SUMIFS(INDIRECT(BC$8),DetailBudgetWPs_Aleph,IF($J81 = "No Work Package", "", $J81),DetailBudgetCategory_Aleph,$I81),IF(Budget_period="Quarterly",SUMIFS(INDIRECT(BC$9),DetailBudgetWPs_Aleph,IF($J81 = "No Work Package", "", $J81),DetailBudgetCategory_Aleph,$I81),IF(Budget_period="Annually",SUMIFS(INDIRECT(BC$10),DetailBudgetWPs_Aleph,IF($J81 = "No Work Package", "", $J81),DetailBudgetCategory_Aleph,$I81),""))))) / BC$6 * BC$7, 0), 0)</f>
        <v>0</v>
      </c>
      <c r="BD81" s="166">
        <f t="array" ref="BD81">IFERROR(IF(ROW()-16&lt;NoRowsBudget, IF($J81="Profit Margin",SUM(BD$16:BD80)*ProfitMargin,IF($J81="VAT",SUM(BD$16:BD80)*VAT,IF(Budget_period="Monthly",SUMIFS(INDIRECT(BD$8),DetailBudgetWPs_Aleph,IF($J81 = "No Work Package", "", $J81),DetailBudgetCategory_Aleph,$I81),IF(Budget_period="Quarterly",SUMIFS(INDIRECT(BD$9),DetailBudgetWPs_Aleph,IF($J81 = "No Work Package", "", $J81),DetailBudgetCategory_Aleph,$I81),IF(Budget_period="Annually",SUMIFS(INDIRECT(BD$10),DetailBudgetWPs_Aleph,IF($J81 = "No Work Package", "", $J81),DetailBudgetCategory_Aleph,$I81),""))))) / BD$6 * BD$7, 0), 0)</f>
        <v>0</v>
      </c>
      <c r="BE81" s="166">
        <f t="array" ref="BE81">IFERROR(IF(ROW()-16&lt;NoRowsBudget, IF($J81="Profit Margin",SUM(BE$16:BE80)*ProfitMargin,IF($J81="VAT",SUM(BE$16:BE80)*VAT,IF(Budget_period="Monthly",SUMIFS(INDIRECT(BE$8),DetailBudgetWPs_Aleph,IF($J81 = "No Work Package", "", $J81),DetailBudgetCategory_Aleph,$I81),IF(Budget_period="Quarterly",SUMIFS(INDIRECT(BE$9),DetailBudgetWPs_Aleph,IF($J81 = "No Work Package", "", $J81),DetailBudgetCategory_Aleph,$I81),IF(Budget_period="Annually",SUMIFS(INDIRECT(BE$10),DetailBudgetWPs_Aleph,IF($J81 = "No Work Package", "", $J81),DetailBudgetCategory_Aleph,$I81),""))))) / BE$6 * BE$7, 0), 0)</f>
        <v>0</v>
      </c>
      <c r="BF81" s="166">
        <f t="array" ref="BF81">IFERROR(IF(ROW()-16&lt;NoRowsBudget, IF($J81="Profit Margin",SUM(BF$16:BF80)*ProfitMargin,IF($J81="VAT",SUM(BF$16:BF80)*VAT,IF(Budget_period="Monthly",SUMIFS(INDIRECT(BF$8),DetailBudgetWPs_Aleph,IF($J81 = "No Work Package", "", $J81),DetailBudgetCategory_Aleph,$I81),IF(Budget_period="Quarterly",SUMIFS(INDIRECT(BF$9),DetailBudgetWPs_Aleph,IF($J81 = "No Work Package", "", $J81),DetailBudgetCategory_Aleph,$I81),IF(Budget_period="Annually",SUMIFS(INDIRECT(BF$10),DetailBudgetWPs_Aleph,IF($J81 = "No Work Package", "", $J81),DetailBudgetCategory_Aleph,$I81),""))))) / BF$6 * BF$7, 0), 0)</f>
        <v>0</v>
      </c>
      <c r="BG81" s="166">
        <f t="array" ref="BG81">IFERROR(IF(ROW()-16&lt;NoRowsBudget, IF($J81="Profit Margin",SUM(BG$16:BG80)*ProfitMargin,IF($J81="VAT",SUM(BG$16:BG80)*VAT,IF(Budget_period="Monthly",SUMIFS(INDIRECT(BG$8),DetailBudgetWPs_Aleph,IF($J81 = "No Work Package", "", $J81),DetailBudgetCategory_Aleph,$I81),IF(Budget_period="Quarterly",SUMIFS(INDIRECT(BG$9),DetailBudgetWPs_Aleph,IF($J81 = "No Work Package", "", $J81),DetailBudgetCategory_Aleph,$I81),IF(Budget_period="Annually",SUMIFS(INDIRECT(BG$10),DetailBudgetWPs_Aleph,IF($J81 = "No Work Package", "", $J81),DetailBudgetCategory_Aleph,$I81),""))))) / BG$6 * BG$7, 0), 0)</f>
        <v>0</v>
      </c>
      <c r="BH81" s="166">
        <f t="array" ref="BH81">IFERROR(IF(ROW()-16&lt;NoRowsBudget, IF($J81="Profit Margin",SUM(BH$16:BH80)*ProfitMargin,IF($J81="VAT",SUM(BH$16:BH80)*VAT,IF(Budget_period="Monthly",SUMIFS(INDIRECT(BH$8),DetailBudgetWPs_Aleph,IF($J81 = "No Work Package", "", $J81),DetailBudgetCategory_Aleph,$I81),IF(Budget_period="Quarterly",SUMIFS(INDIRECT(BH$9),DetailBudgetWPs_Aleph,IF($J81 = "No Work Package", "", $J81),DetailBudgetCategory_Aleph,$I81),IF(Budget_period="Annually",SUMIFS(INDIRECT(BH$10),DetailBudgetWPs_Aleph,IF($J81 = "No Work Package", "", $J81),DetailBudgetCategory_Aleph,$I81),""))))) / BH$6 * BH$7, 0), 0)</f>
        <v>0</v>
      </c>
      <c r="BI81" s="166">
        <f t="array" ref="BI81">IFERROR(IF(ROW()-16&lt;NoRowsBudget, IF($J81="Profit Margin",SUM(BI$16:BI80)*ProfitMargin,IF($J81="VAT",SUM(BI$16:BI80)*VAT,IF(Budget_period="Monthly",SUMIFS(INDIRECT(BI$8),DetailBudgetWPs_Aleph,IF($J81 = "No Work Package", "", $J81),DetailBudgetCategory_Aleph,$I81),IF(Budget_period="Quarterly",SUMIFS(INDIRECT(BI$9),DetailBudgetWPs_Aleph,IF($J81 = "No Work Package", "", $J81),DetailBudgetCategory_Aleph,$I81),IF(Budget_period="Annually",SUMIFS(INDIRECT(BI$10),DetailBudgetWPs_Aleph,IF($J81 = "No Work Package", "", $J81),DetailBudgetCategory_Aleph,$I81),""))))) / BI$6 * BI$7, 0), 0)</f>
        <v>0</v>
      </c>
      <c r="BJ81" s="166">
        <f t="array" ref="BJ81">IFERROR(IF(ROW()-16&lt;NoRowsBudget, IF($J81="Profit Margin",SUM(BJ$16:BJ80)*ProfitMargin,IF($J81="VAT",SUM(BJ$16:BJ80)*VAT,IF(Budget_period="Monthly",SUMIFS(INDIRECT(BJ$8),DetailBudgetWPs_Aleph,IF($J81 = "No Work Package", "", $J81),DetailBudgetCategory_Aleph,$I81),IF(Budget_period="Quarterly",SUMIFS(INDIRECT(BJ$9),DetailBudgetWPs_Aleph,IF($J81 = "No Work Package", "", $J81),DetailBudgetCategory_Aleph,$I81),IF(Budget_period="Annually",SUMIFS(INDIRECT(BJ$10),DetailBudgetWPs_Aleph,IF($J81 = "No Work Package", "", $J81),DetailBudgetCategory_Aleph,$I81),""))))) / BJ$6 * BJ$7, 0), 0)</f>
        <v>0</v>
      </c>
      <c r="BK81" s="166">
        <f t="array" ref="BK81">IFERROR(IF(ROW()-16&lt;NoRowsBudget, IF($J81="Profit Margin",SUM(BK$16:BK80)*ProfitMargin,IF($J81="VAT",SUM(BK$16:BK80)*VAT,IF(Budget_period="Monthly",SUMIFS(INDIRECT(BK$8),DetailBudgetWPs_Aleph,IF($J81 = "No Work Package", "", $J81),DetailBudgetCategory_Aleph,$I81),IF(Budget_period="Quarterly",SUMIFS(INDIRECT(BK$9),DetailBudgetWPs_Aleph,IF($J81 = "No Work Package", "", $J81),DetailBudgetCategory_Aleph,$I81),IF(Budget_period="Annually",SUMIFS(INDIRECT(BK$10),DetailBudgetWPs_Aleph,IF($J81 = "No Work Package", "", $J81),DetailBudgetCategory_Aleph,$I81),""))))) / BK$6 * BK$7, 0), 0)</f>
        <v>0</v>
      </c>
      <c r="BL81" s="166">
        <f t="array" ref="BL81">IFERROR(IF(ROW()-16&lt;NoRowsBudget, IF($J81="Profit Margin",SUM(BL$16:BL80)*ProfitMargin,IF($J81="VAT",SUM(BL$16:BL80)*VAT,IF(Budget_period="Monthly",SUMIFS(INDIRECT(BL$8),DetailBudgetWPs_Aleph,IF($J81 = "No Work Package", "", $J81),DetailBudgetCategory_Aleph,$I81),IF(Budget_period="Quarterly",SUMIFS(INDIRECT(BL$9),DetailBudgetWPs_Aleph,IF($J81 = "No Work Package", "", $J81),DetailBudgetCategory_Aleph,$I81),IF(Budget_period="Annually",SUMIFS(INDIRECT(BL$10),DetailBudgetWPs_Aleph,IF($J81 = "No Work Package", "", $J81),DetailBudgetCategory_Aleph,$I81),""))))) / BL$6 * BL$7, 0), 0)</f>
        <v>0</v>
      </c>
      <c r="BM81" s="166">
        <f t="array" ref="BM81">IFERROR(IF(ROW()-16&lt;NoRowsBudget, IF($J81="Profit Margin",SUM(BM$16:BM80)*ProfitMargin,IF($J81="VAT",SUM(BM$16:BM80)*VAT,IF(Budget_period="Monthly",SUMIFS(INDIRECT(BM$8),DetailBudgetWPs_Aleph,IF($J81 = "No Work Package", "", $J81),DetailBudgetCategory_Aleph,$I81),IF(Budget_period="Quarterly",SUMIFS(INDIRECT(BM$9),DetailBudgetWPs_Aleph,IF($J81 = "No Work Package", "", $J81),DetailBudgetCategory_Aleph,$I81),IF(Budget_period="Annually",SUMIFS(INDIRECT(BM$10),DetailBudgetWPs_Aleph,IF($J81 = "No Work Package", "", $J81),DetailBudgetCategory_Aleph,$I81),""))))) / BM$6 * BM$7, 0), 0)</f>
        <v>0</v>
      </c>
      <c r="BN81" s="166">
        <f t="array" ref="BN81">IFERROR(IF(ROW()-16&lt;NoRowsBudget, IF($J81="Profit Margin",SUM(BN$16:BN80)*ProfitMargin,IF($J81="VAT",SUM(BN$16:BN80)*VAT,IF(Budget_period="Monthly",SUMIFS(INDIRECT(BN$8),DetailBudgetWPs_Aleph,IF($J81 = "No Work Package", "", $J81),DetailBudgetCategory_Aleph,$I81),IF(Budget_period="Quarterly",SUMIFS(INDIRECT(BN$9),DetailBudgetWPs_Aleph,IF($J81 = "No Work Package", "", $J81),DetailBudgetCategory_Aleph,$I81),IF(Budget_period="Annually",SUMIFS(INDIRECT(BN$10),DetailBudgetWPs_Aleph,IF($J81 = "No Work Package", "", $J81),DetailBudgetCategory_Aleph,$I81),""))))) / BN$6 * BN$7, 0), 0)</f>
        <v>0</v>
      </c>
      <c r="BO81" s="166">
        <f t="array" ref="BO81">IFERROR(IF(ROW()-16&lt;NoRowsBudget, IF($J81="Profit Margin",SUM(BO$16:BO80)*ProfitMargin,IF($J81="VAT",SUM(BO$16:BO80)*VAT,IF(Budget_period="Monthly",SUMIFS(INDIRECT(BO$8),DetailBudgetWPs_Aleph,IF($J81 = "No Work Package", "", $J81),DetailBudgetCategory_Aleph,$I81),IF(Budget_period="Quarterly",SUMIFS(INDIRECT(BO$9),DetailBudgetWPs_Aleph,IF($J81 = "No Work Package", "", $J81),DetailBudgetCategory_Aleph,$I81),IF(Budget_period="Annually",SUMIFS(INDIRECT(BO$10),DetailBudgetWPs_Aleph,IF($J81 = "No Work Package", "", $J81),DetailBudgetCategory_Aleph,$I81),""))))) / BO$6 * BO$7, 0), 0)</f>
        <v>0</v>
      </c>
      <c r="BP81" s="166">
        <f t="array" ref="BP81">IFERROR(IF(ROW()-16&lt;NoRowsBudget, IF($J81="Profit Margin",SUM(BP$16:BP80)*ProfitMargin,IF($J81="VAT",SUM(BP$16:BP80)*VAT,IF(Budget_period="Monthly",SUMIFS(INDIRECT(BP$8),DetailBudgetWPs_Aleph,IF($J81 = "No Work Package", "", $J81),DetailBudgetCategory_Aleph,$I81),IF(Budget_period="Quarterly",SUMIFS(INDIRECT(BP$9),DetailBudgetWPs_Aleph,IF($J81 = "No Work Package", "", $J81),DetailBudgetCategory_Aleph,$I81),IF(Budget_period="Annually",SUMIFS(INDIRECT(BP$10),DetailBudgetWPs_Aleph,IF($J81 = "No Work Package", "", $J81),DetailBudgetCategory_Aleph,$I81),""))))) / BP$6 * BP$7, 0), 0)</f>
        <v>0</v>
      </c>
      <c r="BQ81" s="166">
        <f t="array" ref="BQ81">IFERROR(IF(ROW()-16&lt;NoRowsBudget, IF($J81="Profit Margin",SUM(BQ$16:BQ80)*ProfitMargin,IF($J81="VAT",SUM(BQ$16:BQ80)*VAT,IF(Budget_period="Monthly",SUMIFS(INDIRECT(BQ$8),DetailBudgetWPs_Aleph,IF($J81 = "No Work Package", "", $J81),DetailBudgetCategory_Aleph,$I81),IF(Budget_period="Quarterly",SUMIFS(INDIRECT(BQ$9),DetailBudgetWPs_Aleph,IF($J81 = "No Work Package", "", $J81),DetailBudgetCategory_Aleph,$I81),IF(Budget_period="Annually",SUMIFS(INDIRECT(BQ$10),DetailBudgetWPs_Aleph,IF($J81 = "No Work Package", "", $J81),DetailBudgetCategory_Aleph,$I81),""))))) / BQ$6 * BQ$7, 0), 0)</f>
        <v>0</v>
      </c>
      <c r="BR81" s="166">
        <f t="array" ref="BR81">IFERROR(IF(ROW()-16&lt;NoRowsBudget, IF($J81="Profit Margin",SUM(BR$16:BR80)*ProfitMargin,IF($J81="VAT",SUM(BR$16:BR80)*VAT,IF(Budget_period="Monthly",SUMIFS(INDIRECT(BR$8),DetailBudgetWPs_Aleph,IF($J81 = "No Work Package", "", $J81),DetailBudgetCategory_Aleph,$I81),IF(Budget_period="Quarterly",SUMIFS(INDIRECT(BR$9),DetailBudgetWPs_Aleph,IF($J81 = "No Work Package", "", $J81),DetailBudgetCategory_Aleph,$I81),IF(Budget_period="Annually",SUMIFS(INDIRECT(BR$10),DetailBudgetWPs_Aleph,IF($J81 = "No Work Package", "", $J81),DetailBudgetCategory_Aleph,$I81),""))))) / BR$6 * BR$7, 0), 0)</f>
        <v>0</v>
      </c>
      <c r="BS81" s="166">
        <f t="array" ref="BS81">IFERROR(IF(ROW()-16&lt;NoRowsBudget, IF($J81="Profit Margin",SUM(BS$16:BS80)*ProfitMargin,IF($J81="VAT",SUM(BS$16:BS80)*VAT,IF(Budget_period="Monthly",SUMIFS(INDIRECT(BS$8),DetailBudgetWPs_Aleph,IF($J81 = "No Work Package", "", $J81),DetailBudgetCategory_Aleph,$I81),IF(Budget_period="Quarterly",SUMIFS(INDIRECT(BS$9),DetailBudgetWPs_Aleph,IF($J81 = "No Work Package", "", $J81),DetailBudgetCategory_Aleph,$I81),IF(Budget_period="Annually",SUMIFS(INDIRECT(BS$10),DetailBudgetWPs_Aleph,IF($J81 = "No Work Package", "", $J81),DetailBudgetCategory_Aleph,$I81),""))))) / BS$6 * BS$7, 0), 0)</f>
        <v>0</v>
      </c>
    </row>
    <row r="82" ht="15.75" customHeight="1">
      <c r="A82" s="114"/>
      <c r="B82" s="15" t="str">
        <f>IF(ROW()-16&lt;NoRowsBudget,OrgName,"")</f>
        <v/>
      </c>
      <c r="C82" s="15" t="str">
        <f>IF(ROW()-16&lt;NoRowsBudget,ProjectName,"")</f>
        <v/>
      </c>
      <c r="D82" s="15" t="str">
        <f>IF(ROW()-16&lt;NoRowsBudget,ProjectRef,"")</f>
        <v/>
      </c>
      <c r="E82" s="15" t="str">
        <f>IF(ROW()-16&lt;NoRowsBudget,ApplicationID,"")</f>
        <v/>
      </c>
      <c r="F82" s="15" t="str">
        <f>IF(ROW()-16&lt;NoRowsBudget,Version,"")</f>
        <v/>
      </c>
      <c r="G82" s="164" t="str">
        <f>IF(ROW()-16&lt;NoRowsBudget,StartDate,"")</f>
        <v/>
      </c>
      <c r="H82" s="164" t="str">
        <f>IF(ROW()-16&lt;NoRowsBudget,EndDate,"")</f>
        <v/>
      </c>
      <c r="I82" s="15" t="str">
        <f t="array" ref="I82">IF(ROW()-16&lt;(NoRowsBudget-3),INDEX(CostCategories,CEILING((ROW()-15)/NoWPs,1)),IF(ROW()-16=NoRowsBudget-3,"Overheads",IF(ROW()-16=NoRowsBudget-2,"Profit Margin",IF(ROW()-16=NoRowsBudget-1,"VAT",""))))</f>
        <v/>
      </c>
      <c r="J82" s="15" t="str">
        <f t="array" ref="J82">IF(ROW()-16&lt;NoRowsBudget-3,INDEX(WPUnique,,MOD(ROW()-16,NoWPs)+1),IF(ROW()-16=NoRowsBudget-3,"Overheads",IF(ROW()-16=NoRowsBudget-2,"Profit Margin",IF(ROW()-16=NoRowsBudget-1,"VAT",""))))</f>
        <v/>
      </c>
      <c r="K82" s="172" t="str">
        <f>IFERROR(IF(OR($J82="Indirect Cost",$J82="VAT",$J82="Profit Margin"),"",VLOOKUP(J82,'1. Basic Info'!$B$40:$C$52,2,FALSE)),BudgetExport!J82)</f>
        <v/>
      </c>
      <c r="L82" s="166">
        <f t="array" ref="L82">IFERROR(IF(ROW()-16&lt;NoRowsBudget, IF($J82="Profit Margin",SUM(L$16:L81)*ProfitMargin,IF($J82="VAT",SUM(L$16:L81)*VAT,IF(Budget_period="Monthly",SUMIFS(INDIRECT(L$8),DetailBudgetWPs_Aleph,IF($J82 = "No Work Package", "", $J82),DetailBudgetCategory_Aleph,$I82),IF(Budget_period="Quarterly",SUMIFS(INDIRECT(L$9),DetailBudgetWPs_Aleph,IF($J82 = "No Work Package", "", $J82),DetailBudgetCategory_Aleph,$I82),IF(Budget_period="Annually",SUMIFS(INDIRECT(L$10),DetailBudgetWPs_Aleph,IF($J82 = "No Work Package", "", $J82),DetailBudgetCategory_Aleph,$I82),""))))) / L$6 * L$7, 0), 0)</f>
        <v>0</v>
      </c>
      <c r="M82" s="166">
        <f t="array" ref="M82">IFERROR(IF(ROW()-16&lt;NoRowsBudget, IF($J82="Profit Margin",SUM(M$16:M81)*ProfitMargin,IF($J82="VAT",SUM(M$16:M81)*VAT,IF(Budget_period="Monthly",SUMIFS(INDIRECT(M$8),DetailBudgetWPs_Aleph,IF($J82 = "No Work Package", "", $J82),DetailBudgetCategory_Aleph,$I82),IF(Budget_period="Quarterly",SUMIFS(INDIRECT(M$9),DetailBudgetWPs_Aleph,IF($J82 = "No Work Package", "", $J82),DetailBudgetCategory_Aleph,$I82),IF(Budget_period="Annually",SUMIFS(INDIRECT(M$10),DetailBudgetWPs_Aleph,IF($J82 = "No Work Package", "", $J82),DetailBudgetCategory_Aleph,$I82),""))))) / M$6 * M$7, 0), 0)</f>
        <v>0</v>
      </c>
      <c r="N82" s="166">
        <f t="array" ref="N82">IFERROR(IF(ROW()-16&lt;NoRowsBudget, IF($J82="Profit Margin",SUM(N$16:N81)*ProfitMargin,IF($J82="VAT",SUM(N$16:N81)*VAT,IF(Budget_period="Monthly",SUMIFS(INDIRECT(N$8),DetailBudgetWPs_Aleph,IF($J82 = "No Work Package", "", $J82),DetailBudgetCategory_Aleph,$I82),IF(Budget_period="Quarterly",SUMIFS(INDIRECT(N$9),DetailBudgetWPs_Aleph,IF($J82 = "No Work Package", "", $J82),DetailBudgetCategory_Aleph,$I82),IF(Budget_period="Annually",SUMIFS(INDIRECT(N$10),DetailBudgetWPs_Aleph,IF($J82 = "No Work Package", "", $J82),DetailBudgetCategory_Aleph,$I82),""))))) / N$6 * N$7, 0), 0)</f>
        <v>0</v>
      </c>
      <c r="O82" s="166">
        <f t="array" ref="O82">IFERROR(IF(ROW()-16&lt;NoRowsBudget, IF($J82="Profit Margin",SUM(O$16:O81)*ProfitMargin,IF($J82="VAT",SUM(O$16:O81)*VAT,IF(Budget_period="Monthly",SUMIFS(INDIRECT(O$8),DetailBudgetWPs_Aleph,IF($J82 = "No Work Package", "", $J82),DetailBudgetCategory_Aleph,$I82),IF(Budget_period="Quarterly",SUMIFS(INDIRECT(O$9),DetailBudgetWPs_Aleph,IF($J82 = "No Work Package", "", $J82),DetailBudgetCategory_Aleph,$I82),IF(Budget_period="Annually",SUMIFS(INDIRECT(O$10),DetailBudgetWPs_Aleph,IF($J82 = "No Work Package", "", $J82),DetailBudgetCategory_Aleph,$I82),""))))) / O$6 * O$7, 0), 0)</f>
        <v>0</v>
      </c>
      <c r="P82" s="166">
        <f t="array" ref="P82">IFERROR(IF(ROW()-16&lt;NoRowsBudget, IF($J82="Profit Margin",SUM(P$16:P81)*ProfitMargin,IF($J82="VAT",SUM(P$16:P81)*VAT,IF(Budget_period="Monthly",SUMIFS(INDIRECT(P$8),DetailBudgetWPs_Aleph,IF($J82 = "No Work Package", "", $J82),DetailBudgetCategory_Aleph,$I82),IF(Budget_period="Quarterly",SUMIFS(INDIRECT(P$9),DetailBudgetWPs_Aleph,IF($J82 = "No Work Package", "", $J82),DetailBudgetCategory_Aleph,$I82),IF(Budget_period="Annually",SUMIFS(INDIRECT(P$10),DetailBudgetWPs_Aleph,IF($J82 = "No Work Package", "", $J82),DetailBudgetCategory_Aleph,$I82),""))))) / P$6 * P$7, 0), 0)</f>
        <v>0</v>
      </c>
      <c r="Q82" s="166">
        <f t="array" ref="Q82">IFERROR(IF(ROW()-16&lt;NoRowsBudget, IF($J82="Profit Margin",SUM(Q$16:Q81)*ProfitMargin,IF($J82="VAT",SUM(Q$16:Q81)*VAT,IF(Budget_period="Monthly",SUMIFS(INDIRECT(Q$8),DetailBudgetWPs_Aleph,IF($J82 = "No Work Package", "", $J82),DetailBudgetCategory_Aleph,$I82),IF(Budget_period="Quarterly",SUMIFS(INDIRECT(Q$9),DetailBudgetWPs_Aleph,IF($J82 = "No Work Package", "", $J82),DetailBudgetCategory_Aleph,$I82),IF(Budget_period="Annually",SUMIFS(INDIRECT(Q$10),DetailBudgetWPs_Aleph,IF($J82 = "No Work Package", "", $J82),DetailBudgetCategory_Aleph,$I82),""))))) / Q$6 * Q$7, 0), 0)</f>
        <v>0</v>
      </c>
      <c r="R82" s="166">
        <f t="array" ref="R82">IFERROR(IF(ROW()-16&lt;NoRowsBudget, IF($J82="Profit Margin",SUM(R$16:R81)*ProfitMargin,IF($J82="VAT",SUM(R$16:R81)*VAT,IF(Budget_period="Monthly",SUMIFS(INDIRECT(R$8),DetailBudgetWPs_Aleph,IF($J82 = "No Work Package", "", $J82),DetailBudgetCategory_Aleph,$I82),IF(Budget_period="Quarterly",SUMIFS(INDIRECT(R$9),DetailBudgetWPs_Aleph,IF($J82 = "No Work Package", "", $J82),DetailBudgetCategory_Aleph,$I82),IF(Budget_period="Annually",SUMIFS(INDIRECT(R$10),DetailBudgetWPs_Aleph,IF($J82 = "No Work Package", "", $J82),DetailBudgetCategory_Aleph,$I82),""))))) / R$6 * R$7, 0), 0)</f>
        <v>0</v>
      </c>
      <c r="S82" s="166">
        <f t="array" ref="S82">IFERROR(IF(ROW()-16&lt;NoRowsBudget, IF($J82="Profit Margin",SUM(S$16:S81)*ProfitMargin,IF($J82="VAT",SUM(S$16:S81)*VAT,IF(Budget_period="Monthly",SUMIFS(INDIRECT(S$8),DetailBudgetWPs_Aleph,IF($J82 = "No Work Package", "", $J82),DetailBudgetCategory_Aleph,$I82),IF(Budget_period="Quarterly",SUMIFS(INDIRECT(S$9),DetailBudgetWPs_Aleph,IF($J82 = "No Work Package", "", $J82),DetailBudgetCategory_Aleph,$I82),IF(Budget_period="Annually",SUMIFS(INDIRECT(S$10),DetailBudgetWPs_Aleph,IF($J82 = "No Work Package", "", $J82),DetailBudgetCategory_Aleph,$I82),""))))) / S$6 * S$7, 0), 0)</f>
        <v>0</v>
      </c>
      <c r="T82" s="166">
        <f t="array" ref="T82">IFERROR(IF(ROW()-16&lt;NoRowsBudget, IF($J82="Profit Margin",SUM(T$16:T81)*ProfitMargin,IF($J82="VAT",SUM(T$16:T81)*VAT,IF(Budget_period="Monthly",SUMIFS(INDIRECT(T$8),DetailBudgetWPs_Aleph,IF($J82 = "No Work Package", "", $J82),DetailBudgetCategory_Aleph,$I82),IF(Budget_period="Quarterly",SUMIFS(INDIRECT(T$9),DetailBudgetWPs_Aleph,IF($J82 = "No Work Package", "", $J82),DetailBudgetCategory_Aleph,$I82),IF(Budget_period="Annually",SUMIFS(INDIRECT(T$10),DetailBudgetWPs_Aleph,IF($J82 = "No Work Package", "", $J82),DetailBudgetCategory_Aleph,$I82),""))))) / T$6 * T$7, 0), 0)</f>
        <v>0</v>
      </c>
      <c r="U82" s="166">
        <f t="array" ref="U82">IFERROR(IF(ROW()-16&lt;NoRowsBudget, IF($J82="Profit Margin",SUM(U$16:U81)*ProfitMargin,IF($J82="VAT",SUM(U$16:U81)*VAT,IF(Budget_period="Monthly",SUMIFS(INDIRECT(U$8),DetailBudgetWPs_Aleph,IF($J82 = "No Work Package", "", $J82),DetailBudgetCategory_Aleph,$I82),IF(Budget_period="Quarterly",SUMIFS(INDIRECT(U$9),DetailBudgetWPs_Aleph,IF($J82 = "No Work Package", "", $J82),DetailBudgetCategory_Aleph,$I82),IF(Budget_period="Annually",SUMIFS(INDIRECT(U$10),DetailBudgetWPs_Aleph,IF($J82 = "No Work Package", "", $J82),DetailBudgetCategory_Aleph,$I82),""))))) / U$6 * U$7, 0), 0)</f>
        <v>0</v>
      </c>
      <c r="V82" s="166">
        <f t="array" ref="V82">IFERROR(IF(ROW()-16&lt;NoRowsBudget, IF($J82="Profit Margin",SUM(V$16:V81)*ProfitMargin,IF($J82="VAT",SUM(V$16:V81)*VAT,IF(Budget_period="Monthly",SUMIFS(INDIRECT(V$8),DetailBudgetWPs_Aleph,IF($J82 = "No Work Package", "", $J82),DetailBudgetCategory_Aleph,$I82),IF(Budget_period="Quarterly",SUMIFS(INDIRECT(V$9),DetailBudgetWPs_Aleph,IF($J82 = "No Work Package", "", $J82),DetailBudgetCategory_Aleph,$I82),IF(Budget_period="Annually",SUMIFS(INDIRECT(V$10),DetailBudgetWPs_Aleph,IF($J82 = "No Work Package", "", $J82),DetailBudgetCategory_Aleph,$I82),""))))) / V$6 * V$7, 0), 0)</f>
        <v>0</v>
      </c>
      <c r="W82" s="166">
        <f t="array" ref="W82">IFERROR(IF(ROW()-16&lt;NoRowsBudget, IF($J82="Profit Margin",SUM(W$16:W81)*ProfitMargin,IF($J82="VAT",SUM(W$16:W81)*VAT,IF(Budget_period="Monthly",SUMIFS(INDIRECT(W$8),DetailBudgetWPs_Aleph,IF($J82 = "No Work Package", "", $J82),DetailBudgetCategory_Aleph,$I82),IF(Budget_period="Quarterly",SUMIFS(INDIRECT(W$9),DetailBudgetWPs_Aleph,IF($J82 = "No Work Package", "", $J82),DetailBudgetCategory_Aleph,$I82),IF(Budget_period="Annually",SUMIFS(INDIRECT(W$10),DetailBudgetWPs_Aleph,IF($J82 = "No Work Package", "", $J82),DetailBudgetCategory_Aleph,$I82),""))))) / W$6 * W$7, 0), 0)</f>
        <v>0</v>
      </c>
      <c r="X82" s="166">
        <f t="array" ref="X82">IFERROR(IF(ROW()-16&lt;NoRowsBudget, IF($J82="Profit Margin",SUM(X$16:X81)*ProfitMargin,IF($J82="VAT",SUM(X$16:X81)*VAT,IF(Budget_period="Monthly",SUMIFS(INDIRECT(X$8),DetailBudgetWPs_Aleph,IF($J82 = "No Work Package", "", $J82),DetailBudgetCategory_Aleph,$I82),IF(Budget_period="Quarterly",SUMIFS(INDIRECT(X$9),DetailBudgetWPs_Aleph,IF($J82 = "No Work Package", "", $J82),DetailBudgetCategory_Aleph,$I82),IF(Budget_period="Annually",SUMIFS(INDIRECT(X$10),DetailBudgetWPs_Aleph,IF($J82 = "No Work Package", "", $J82),DetailBudgetCategory_Aleph,$I82),""))))) / X$6 * X$7, 0), 0)</f>
        <v>0</v>
      </c>
      <c r="Y82" s="166">
        <f t="array" ref="Y82">IFERROR(IF(ROW()-16&lt;NoRowsBudget, IF($J82="Profit Margin",SUM(Y$16:Y81)*ProfitMargin,IF($J82="VAT",SUM(Y$16:Y81)*VAT,IF(Budget_period="Monthly",SUMIFS(INDIRECT(Y$8),DetailBudgetWPs_Aleph,IF($J82 = "No Work Package", "", $J82),DetailBudgetCategory_Aleph,$I82),IF(Budget_period="Quarterly",SUMIFS(INDIRECT(Y$9),DetailBudgetWPs_Aleph,IF($J82 = "No Work Package", "", $J82),DetailBudgetCategory_Aleph,$I82),IF(Budget_period="Annually",SUMIFS(INDIRECT(Y$10),DetailBudgetWPs_Aleph,IF($J82 = "No Work Package", "", $J82),DetailBudgetCategory_Aleph,$I82),""))))) / Y$6 * Y$7, 0), 0)</f>
        <v>0</v>
      </c>
      <c r="Z82" s="166">
        <f t="array" ref="Z82">IFERROR(IF(ROW()-16&lt;NoRowsBudget, IF($J82="Profit Margin",SUM(Z$16:Z81)*ProfitMargin,IF($J82="VAT",SUM(Z$16:Z81)*VAT,IF(Budget_period="Monthly",SUMIFS(INDIRECT(Z$8),DetailBudgetWPs_Aleph,IF($J82 = "No Work Package", "", $J82),DetailBudgetCategory_Aleph,$I82),IF(Budget_period="Quarterly",SUMIFS(INDIRECT(Z$9),DetailBudgetWPs_Aleph,IF($J82 = "No Work Package", "", $J82),DetailBudgetCategory_Aleph,$I82),IF(Budget_period="Annually",SUMIFS(INDIRECT(Z$10),DetailBudgetWPs_Aleph,IF($J82 = "No Work Package", "", $J82),DetailBudgetCategory_Aleph,$I82),""))))) / Z$6 * Z$7, 0), 0)</f>
        <v>0</v>
      </c>
      <c r="AA82" s="166">
        <f t="array" ref="AA82">IFERROR(IF(ROW()-16&lt;NoRowsBudget, IF($J82="Profit Margin",SUM(AA$16:AA81)*ProfitMargin,IF($J82="VAT",SUM(AA$16:AA81)*VAT,IF(Budget_period="Monthly",SUMIFS(INDIRECT(AA$8),DetailBudgetWPs_Aleph,IF($J82 = "No Work Package", "", $J82),DetailBudgetCategory_Aleph,$I82),IF(Budget_period="Quarterly",SUMIFS(INDIRECT(AA$9),DetailBudgetWPs_Aleph,IF($J82 = "No Work Package", "", $J82),DetailBudgetCategory_Aleph,$I82),IF(Budget_period="Annually",SUMIFS(INDIRECT(AA$10),DetailBudgetWPs_Aleph,IF($J82 = "No Work Package", "", $J82),DetailBudgetCategory_Aleph,$I82),""))))) / AA$6 * AA$7, 0), 0)</f>
        <v>0</v>
      </c>
      <c r="AB82" s="166">
        <f t="array" ref="AB82">IFERROR(IF(ROW()-16&lt;NoRowsBudget, IF($J82="Profit Margin",SUM(AB$16:AB81)*ProfitMargin,IF($J82="VAT",SUM(AB$16:AB81)*VAT,IF(Budget_period="Monthly",SUMIFS(INDIRECT(AB$8),DetailBudgetWPs_Aleph,IF($J82 = "No Work Package", "", $J82),DetailBudgetCategory_Aleph,$I82),IF(Budget_period="Quarterly",SUMIFS(INDIRECT(AB$9),DetailBudgetWPs_Aleph,IF($J82 = "No Work Package", "", $J82),DetailBudgetCategory_Aleph,$I82),IF(Budget_period="Annually",SUMIFS(INDIRECT(AB$10),DetailBudgetWPs_Aleph,IF($J82 = "No Work Package", "", $J82),DetailBudgetCategory_Aleph,$I82),""))))) / AB$6 * AB$7, 0), 0)</f>
        <v>0</v>
      </c>
      <c r="AC82" s="166">
        <f t="array" ref="AC82">IFERROR(IF(ROW()-16&lt;NoRowsBudget, IF($J82="Profit Margin",SUM(AC$16:AC81)*ProfitMargin,IF($J82="VAT",SUM(AC$16:AC81)*VAT,IF(Budget_period="Monthly",SUMIFS(INDIRECT(AC$8),DetailBudgetWPs_Aleph,IF($J82 = "No Work Package", "", $J82),DetailBudgetCategory_Aleph,$I82),IF(Budget_period="Quarterly",SUMIFS(INDIRECT(AC$9),DetailBudgetWPs_Aleph,IF($J82 = "No Work Package", "", $J82),DetailBudgetCategory_Aleph,$I82),IF(Budget_period="Annually",SUMIFS(INDIRECT(AC$10),DetailBudgetWPs_Aleph,IF($J82 = "No Work Package", "", $J82),DetailBudgetCategory_Aleph,$I82),""))))) / AC$6 * AC$7, 0), 0)</f>
        <v>0</v>
      </c>
      <c r="AD82" s="166">
        <f t="array" ref="AD82">IFERROR(IF(ROW()-16&lt;NoRowsBudget, IF($J82="Profit Margin",SUM(AD$16:AD81)*ProfitMargin,IF($J82="VAT",SUM(AD$16:AD81)*VAT,IF(Budget_period="Monthly",SUMIFS(INDIRECT(AD$8),DetailBudgetWPs_Aleph,IF($J82 = "No Work Package", "", $J82),DetailBudgetCategory_Aleph,$I82),IF(Budget_period="Quarterly",SUMIFS(INDIRECT(AD$9),DetailBudgetWPs_Aleph,IF($J82 = "No Work Package", "", $J82),DetailBudgetCategory_Aleph,$I82),IF(Budget_period="Annually",SUMIFS(INDIRECT(AD$10),DetailBudgetWPs_Aleph,IF($J82 = "No Work Package", "", $J82),DetailBudgetCategory_Aleph,$I82),""))))) / AD$6 * AD$7, 0), 0)</f>
        <v>0</v>
      </c>
      <c r="AE82" s="166">
        <f t="array" ref="AE82">IFERROR(IF(ROW()-16&lt;NoRowsBudget, IF($J82="Profit Margin",SUM(AE$16:AE81)*ProfitMargin,IF($J82="VAT",SUM(AE$16:AE81)*VAT,IF(Budget_period="Monthly",SUMIFS(INDIRECT(AE$8),DetailBudgetWPs_Aleph,IF($J82 = "No Work Package", "", $J82),DetailBudgetCategory_Aleph,$I82),IF(Budget_period="Quarterly",SUMIFS(INDIRECT(AE$9),DetailBudgetWPs_Aleph,IF($J82 = "No Work Package", "", $J82),DetailBudgetCategory_Aleph,$I82),IF(Budget_period="Annually",SUMIFS(INDIRECT(AE$10),DetailBudgetWPs_Aleph,IF($J82 = "No Work Package", "", $J82),DetailBudgetCategory_Aleph,$I82),""))))) / AE$6 * AE$7, 0), 0)</f>
        <v>0</v>
      </c>
      <c r="AF82" s="166">
        <f t="array" ref="AF82">IFERROR(IF(ROW()-16&lt;NoRowsBudget, IF($J82="Profit Margin",SUM(AF$16:AF81)*ProfitMargin,IF($J82="VAT",SUM(AF$16:AF81)*VAT,IF(Budget_period="Monthly",SUMIFS(INDIRECT(AF$8),DetailBudgetWPs_Aleph,IF($J82 = "No Work Package", "", $J82),DetailBudgetCategory_Aleph,$I82),IF(Budget_period="Quarterly",SUMIFS(INDIRECT(AF$9),DetailBudgetWPs_Aleph,IF($J82 = "No Work Package", "", $J82),DetailBudgetCategory_Aleph,$I82),IF(Budget_period="Annually",SUMIFS(INDIRECT(AF$10),DetailBudgetWPs_Aleph,IF($J82 = "No Work Package", "", $J82),DetailBudgetCategory_Aleph,$I82),""))))) / AF$6 * AF$7, 0), 0)</f>
        <v>0</v>
      </c>
      <c r="AG82" s="166">
        <f t="array" ref="AG82">IFERROR(IF(ROW()-16&lt;NoRowsBudget, IF($J82="Profit Margin",SUM(AG$16:AG81)*ProfitMargin,IF($J82="VAT",SUM(AG$16:AG81)*VAT,IF(Budget_period="Monthly",SUMIFS(INDIRECT(AG$8),DetailBudgetWPs_Aleph,IF($J82 = "No Work Package", "", $J82),DetailBudgetCategory_Aleph,$I82),IF(Budget_period="Quarterly",SUMIFS(INDIRECT(AG$9),DetailBudgetWPs_Aleph,IF($J82 = "No Work Package", "", $J82),DetailBudgetCategory_Aleph,$I82),IF(Budget_period="Annually",SUMIFS(INDIRECT(AG$10),DetailBudgetWPs_Aleph,IF($J82 = "No Work Package", "", $J82),DetailBudgetCategory_Aleph,$I82),""))))) / AG$6 * AG$7, 0), 0)</f>
        <v>0</v>
      </c>
      <c r="AH82" s="166">
        <f t="array" ref="AH82">IFERROR(IF(ROW()-16&lt;NoRowsBudget, IF($J82="Profit Margin",SUM(AH$16:AH81)*ProfitMargin,IF($J82="VAT",SUM(AH$16:AH81)*VAT,IF(Budget_period="Monthly",SUMIFS(INDIRECT(AH$8),DetailBudgetWPs_Aleph,IF($J82 = "No Work Package", "", $J82),DetailBudgetCategory_Aleph,$I82),IF(Budget_period="Quarterly",SUMIFS(INDIRECT(AH$9),DetailBudgetWPs_Aleph,IF($J82 = "No Work Package", "", $J82),DetailBudgetCategory_Aleph,$I82),IF(Budget_period="Annually",SUMIFS(INDIRECT(AH$10),DetailBudgetWPs_Aleph,IF($J82 = "No Work Package", "", $J82),DetailBudgetCategory_Aleph,$I82),""))))) / AH$6 * AH$7, 0), 0)</f>
        <v>0</v>
      </c>
      <c r="AI82" s="166">
        <f t="array" ref="AI82">IFERROR(IF(ROW()-16&lt;NoRowsBudget, IF($J82="Profit Margin",SUM(AI$16:AI81)*ProfitMargin,IF($J82="VAT",SUM(AI$16:AI81)*VAT,IF(Budget_period="Monthly",SUMIFS(INDIRECT(AI$8),DetailBudgetWPs_Aleph,IF($J82 = "No Work Package", "", $J82),DetailBudgetCategory_Aleph,$I82),IF(Budget_period="Quarterly",SUMIFS(INDIRECT(AI$9),DetailBudgetWPs_Aleph,IF($J82 = "No Work Package", "", $J82),DetailBudgetCategory_Aleph,$I82),IF(Budget_period="Annually",SUMIFS(INDIRECT(AI$10),DetailBudgetWPs_Aleph,IF($J82 = "No Work Package", "", $J82),DetailBudgetCategory_Aleph,$I82),""))))) / AI$6 * AI$7, 0), 0)</f>
        <v>0</v>
      </c>
      <c r="AJ82" s="166">
        <f t="array" ref="AJ82">IFERROR(IF(ROW()-16&lt;NoRowsBudget, IF($J82="Profit Margin",SUM(AJ$16:AJ81)*ProfitMargin,IF($J82="VAT",SUM(AJ$16:AJ81)*VAT,IF(Budget_period="Monthly",SUMIFS(INDIRECT(AJ$8),DetailBudgetWPs_Aleph,IF($J82 = "No Work Package", "", $J82),DetailBudgetCategory_Aleph,$I82),IF(Budget_period="Quarterly",SUMIFS(INDIRECT(AJ$9),DetailBudgetWPs_Aleph,IF($J82 = "No Work Package", "", $J82),DetailBudgetCategory_Aleph,$I82),IF(Budget_period="Annually",SUMIFS(INDIRECT(AJ$10),DetailBudgetWPs_Aleph,IF($J82 = "No Work Package", "", $J82),DetailBudgetCategory_Aleph,$I82),""))))) / AJ$6 * AJ$7, 0), 0)</f>
        <v>0</v>
      </c>
      <c r="AK82" s="166">
        <f t="array" ref="AK82">IFERROR(IF(ROW()-16&lt;NoRowsBudget, IF($J82="Profit Margin",SUM(AK$16:AK81)*ProfitMargin,IF($J82="VAT",SUM(AK$16:AK81)*VAT,IF(Budget_period="Monthly",SUMIFS(INDIRECT(AK$8),DetailBudgetWPs_Aleph,IF($J82 = "No Work Package", "", $J82),DetailBudgetCategory_Aleph,$I82),IF(Budget_period="Quarterly",SUMIFS(INDIRECT(AK$9),DetailBudgetWPs_Aleph,IF($J82 = "No Work Package", "", $J82),DetailBudgetCategory_Aleph,$I82),IF(Budget_period="Annually",SUMIFS(INDIRECT(AK$10),DetailBudgetWPs_Aleph,IF($J82 = "No Work Package", "", $J82),DetailBudgetCategory_Aleph,$I82),""))))) / AK$6 * AK$7, 0), 0)</f>
        <v>0</v>
      </c>
      <c r="AL82" s="166">
        <f t="array" ref="AL82">IFERROR(IF(ROW()-16&lt;NoRowsBudget, IF($J82="Profit Margin",SUM(AL$16:AL81)*ProfitMargin,IF($J82="VAT",SUM(AL$16:AL81)*VAT,IF(Budget_period="Monthly",SUMIFS(INDIRECT(AL$8),DetailBudgetWPs_Aleph,IF($J82 = "No Work Package", "", $J82),DetailBudgetCategory_Aleph,$I82),IF(Budget_period="Quarterly",SUMIFS(INDIRECT(AL$9),DetailBudgetWPs_Aleph,IF($J82 = "No Work Package", "", $J82),DetailBudgetCategory_Aleph,$I82),IF(Budget_period="Annually",SUMIFS(INDIRECT(AL$10),DetailBudgetWPs_Aleph,IF($J82 = "No Work Package", "", $J82),DetailBudgetCategory_Aleph,$I82),""))))) / AL$6 * AL$7, 0), 0)</f>
        <v>0</v>
      </c>
      <c r="AM82" s="166">
        <f t="array" ref="AM82">IFERROR(IF(ROW()-16&lt;NoRowsBudget, IF($J82="Profit Margin",SUM(AM$16:AM81)*ProfitMargin,IF($J82="VAT",SUM(AM$16:AM81)*VAT,IF(Budget_period="Monthly",SUMIFS(INDIRECT(AM$8),DetailBudgetWPs_Aleph,IF($J82 = "No Work Package", "", $J82),DetailBudgetCategory_Aleph,$I82),IF(Budget_period="Quarterly",SUMIFS(INDIRECT(AM$9),DetailBudgetWPs_Aleph,IF($J82 = "No Work Package", "", $J82),DetailBudgetCategory_Aleph,$I82),IF(Budget_period="Annually",SUMIFS(INDIRECT(AM$10),DetailBudgetWPs_Aleph,IF($J82 = "No Work Package", "", $J82),DetailBudgetCategory_Aleph,$I82),""))))) / AM$6 * AM$7, 0), 0)</f>
        <v>0</v>
      </c>
      <c r="AN82" s="166">
        <f t="array" ref="AN82">IFERROR(IF(ROW()-16&lt;NoRowsBudget, IF($J82="Profit Margin",SUM(AN$16:AN81)*ProfitMargin,IF($J82="VAT",SUM(AN$16:AN81)*VAT,IF(Budget_period="Monthly",SUMIFS(INDIRECT(AN$8),DetailBudgetWPs_Aleph,IF($J82 = "No Work Package", "", $J82),DetailBudgetCategory_Aleph,$I82),IF(Budget_period="Quarterly",SUMIFS(INDIRECT(AN$9),DetailBudgetWPs_Aleph,IF($J82 = "No Work Package", "", $J82),DetailBudgetCategory_Aleph,$I82),IF(Budget_period="Annually",SUMIFS(INDIRECT(AN$10),DetailBudgetWPs_Aleph,IF($J82 = "No Work Package", "", $J82),DetailBudgetCategory_Aleph,$I82),""))))) / AN$6 * AN$7, 0), 0)</f>
        <v>0</v>
      </c>
      <c r="AO82" s="166">
        <f t="array" ref="AO82">IFERROR(IF(ROW()-16&lt;NoRowsBudget, IF($J82="Profit Margin",SUM(AO$16:AO81)*ProfitMargin,IF($J82="VAT",SUM(AO$16:AO81)*VAT,IF(Budget_period="Monthly",SUMIFS(INDIRECT(AO$8),DetailBudgetWPs_Aleph,IF($J82 = "No Work Package", "", $J82),DetailBudgetCategory_Aleph,$I82),IF(Budget_period="Quarterly",SUMIFS(INDIRECT(AO$9),DetailBudgetWPs_Aleph,IF($J82 = "No Work Package", "", $J82),DetailBudgetCategory_Aleph,$I82),IF(Budget_period="Annually",SUMIFS(INDIRECT(AO$10),DetailBudgetWPs_Aleph,IF($J82 = "No Work Package", "", $J82),DetailBudgetCategory_Aleph,$I82),""))))) / AO$6 * AO$7, 0), 0)</f>
        <v>0</v>
      </c>
      <c r="AP82" s="166">
        <f t="array" ref="AP82">IFERROR(IF(ROW()-16&lt;NoRowsBudget, IF($J82="Profit Margin",SUM(AP$16:AP81)*ProfitMargin,IF($J82="VAT",SUM(AP$16:AP81)*VAT,IF(Budget_period="Monthly",SUMIFS(INDIRECT(AP$8),DetailBudgetWPs_Aleph,IF($J82 = "No Work Package", "", $J82),DetailBudgetCategory_Aleph,$I82),IF(Budget_period="Quarterly",SUMIFS(INDIRECT(AP$9),DetailBudgetWPs_Aleph,IF($J82 = "No Work Package", "", $J82),DetailBudgetCategory_Aleph,$I82),IF(Budget_period="Annually",SUMIFS(INDIRECT(AP$10),DetailBudgetWPs_Aleph,IF($J82 = "No Work Package", "", $J82),DetailBudgetCategory_Aleph,$I82),""))))) / AP$6 * AP$7, 0), 0)</f>
        <v>0</v>
      </c>
      <c r="AQ82" s="166">
        <f t="array" ref="AQ82">IFERROR(IF(ROW()-16&lt;NoRowsBudget, IF($J82="Profit Margin",SUM(AQ$16:AQ81)*ProfitMargin,IF($J82="VAT",SUM(AQ$16:AQ81)*VAT,IF(Budget_period="Monthly",SUMIFS(INDIRECT(AQ$8),DetailBudgetWPs_Aleph,IF($J82 = "No Work Package", "", $J82),DetailBudgetCategory_Aleph,$I82),IF(Budget_period="Quarterly",SUMIFS(INDIRECT(AQ$9),DetailBudgetWPs_Aleph,IF($J82 = "No Work Package", "", $J82),DetailBudgetCategory_Aleph,$I82),IF(Budget_period="Annually",SUMIFS(INDIRECT(AQ$10),DetailBudgetWPs_Aleph,IF($J82 = "No Work Package", "", $J82),DetailBudgetCategory_Aleph,$I82),""))))) / AQ$6 * AQ$7, 0), 0)</f>
        <v>0</v>
      </c>
      <c r="AR82" s="166">
        <f t="array" ref="AR82">IFERROR(IF(ROW()-16&lt;NoRowsBudget, IF($J82="Profit Margin",SUM(AR$16:AR81)*ProfitMargin,IF($J82="VAT",SUM(AR$16:AR81)*VAT,IF(Budget_period="Monthly",SUMIFS(INDIRECT(AR$8),DetailBudgetWPs_Aleph,IF($J82 = "No Work Package", "", $J82),DetailBudgetCategory_Aleph,$I82),IF(Budget_period="Quarterly",SUMIFS(INDIRECT(AR$9),DetailBudgetWPs_Aleph,IF($J82 = "No Work Package", "", $J82),DetailBudgetCategory_Aleph,$I82),IF(Budget_period="Annually",SUMIFS(INDIRECT(AR$10),DetailBudgetWPs_Aleph,IF($J82 = "No Work Package", "", $J82),DetailBudgetCategory_Aleph,$I82),""))))) / AR$6 * AR$7, 0), 0)</f>
        <v>0</v>
      </c>
      <c r="AS82" s="166">
        <f t="array" ref="AS82">IFERROR(IF(ROW()-16&lt;NoRowsBudget, IF($J82="Profit Margin",SUM(AS$16:AS81)*ProfitMargin,IF($J82="VAT",SUM(AS$16:AS81)*VAT,IF(Budget_period="Monthly",SUMIFS(INDIRECT(AS$8),DetailBudgetWPs_Aleph,IF($J82 = "No Work Package", "", $J82),DetailBudgetCategory_Aleph,$I82),IF(Budget_period="Quarterly",SUMIFS(INDIRECT(AS$9),DetailBudgetWPs_Aleph,IF($J82 = "No Work Package", "", $J82),DetailBudgetCategory_Aleph,$I82),IF(Budget_period="Annually",SUMIFS(INDIRECT(AS$10),DetailBudgetWPs_Aleph,IF($J82 = "No Work Package", "", $J82),DetailBudgetCategory_Aleph,$I82),""))))) / AS$6 * AS$7, 0), 0)</f>
        <v>0</v>
      </c>
      <c r="AT82" s="166">
        <f t="array" ref="AT82">IFERROR(IF(ROW()-16&lt;NoRowsBudget, IF($J82="Profit Margin",SUM(AT$16:AT81)*ProfitMargin,IF($J82="VAT",SUM(AT$16:AT81)*VAT,IF(Budget_period="Monthly",SUMIFS(INDIRECT(AT$8),DetailBudgetWPs_Aleph,IF($J82 = "No Work Package", "", $J82),DetailBudgetCategory_Aleph,$I82),IF(Budget_period="Quarterly",SUMIFS(INDIRECT(AT$9),DetailBudgetWPs_Aleph,IF($J82 = "No Work Package", "", $J82),DetailBudgetCategory_Aleph,$I82),IF(Budget_period="Annually",SUMIFS(INDIRECT(AT$10),DetailBudgetWPs_Aleph,IF($J82 = "No Work Package", "", $J82),DetailBudgetCategory_Aleph,$I82),""))))) / AT$6 * AT$7, 0), 0)</f>
        <v>0</v>
      </c>
      <c r="AU82" s="166">
        <f t="array" ref="AU82">IFERROR(IF(ROW()-16&lt;NoRowsBudget, IF($J82="Profit Margin",SUM(AU$16:AU81)*ProfitMargin,IF($J82="VAT",SUM(AU$16:AU81)*VAT,IF(Budget_period="Monthly",SUMIFS(INDIRECT(AU$8),DetailBudgetWPs_Aleph,IF($J82 = "No Work Package", "", $J82),DetailBudgetCategory_Aleph,$I82),IF(Budget_period="Quarterly",SUMIFS(INDIRECT(AU$9),DetailBudgetWPs_Aleph,IF($J82 = "No Work Package", "", $J82),DetailBudgetCategory_Aleph,$I82),IF(Budget_period="Annually",SUMIFS(INDIRECT(AU$10),DetailBudgetWPs_Aleph,IF($J82 = "No Work Package", "", $J82),DetailBudgetCategory_Aleph,$I82),""))))) / AU$6 * AU$7, 0), 0)</f>
        <v>0</v>
      </c>
      <c r="AV82" s="166">
        <f t="array" ref="AV82">IFERROR(IF(ROW()-16&lt;NoRowsBudget, IF($J82="Profit Margin",SUM(AV$16:AV81)*ProfitMargin,IF($J82="VAT",SUM(AV$16:AV81)*VAT,IF(Budget_period="Monthly",SUMIFS(INDIRECT(AV$8),DetailBudgetWPs_Aleph,IF($J82 = "No Work Package", "", $J82),DetailBudgetCategory_Aleph,$I82),IF(Budget_period="Quarterly",SUMIFS(INDIRECT(AV$9),DetailBudgetWPs_Aleph,IF($J82 = "No Work Package", "", $J82),DetailBudgetCategory_Aleph,$I82),IF(Budget_period="Annually",SUMIFS(INDIRECT(AV$10),DetailBudgetWPs_Aleph,IF($J82 = "No Work Package", "", $J82),DetailBudgetCategory_Aleph,$I82),""))))) / AV$6 * AV$7, 0), 0)</f>
        <v>0</v>
      </c>
      <c r="AW82" s="166">
        <f t="array" ref="AW82">IFERROR(IF(ROW()-16&lt;NoRowsBudget, IF($J82="Profit Margin",SUM(AW$16:AW81)*ProfitMargin,IF($J82="VAT",SUM(AW$16:AW81)*VAT,IF(Budget_period="Monthly",SUMIFS(INDIRECT(AW$8),DetailBudgetWPs_Aleph,IF($J82 = "No Work Package", "", $J82),DetailBudgetCategory_Aleph,$I82),IF(Budget_period="Quarterly",SUMIFS(INDIRECT(AW$9),DetailBudgetWPs_Aleph,IF($J82 = "No Work Package", "", $J82),DetailBudgetCategory_Aleph,$I82),IF(Budget_period="Annually",SUMIFS(INDIRECT(AW$10),DetailBudgetWPs_Aleph,IF($J82 = "No Work Package", "", $J82),DetailBudgetCategory_Aleph,$I82),""))))) / AW$6 * AW$7, 0), 0)</f>
        <v>0</v>
      </c>
      <c r="AX82" s="166">
        <f t="array" ref="AX82">IFERROR(IF(ROW()-16&lt;NoRowsBudget, IF($J82="Profit Margin",SUM(AX$16:AX81)*ProfitMargin,IF($J82="VAT",SUM(AX$16:AX81)*VAT,IF(Budget_period="Monthly",SUMIFS(INDIRECT(AX$8),DetailBudgetWPs_Aleph,IF($J82 = "No Work Package", "", $J82),DetailBudgetCategory_Aleph,$I82),IF(Budget_period="Quarterly",SUMIFS(INDIRECT(AX$9),DetailBudgetWPs_Aleph,IF($J82 = "No Work Package", "", $J82),DetailBudgetCategory_Aleph,$I82),IF(Budget_period="Annually",SUMIFS(INDIRECT(AX$10),DetailBudgetWPs_Aleph,IF($J82 = "No Work Package", "", $J82),DetailBudgetCategory_Aleph,$I82),""))))) / AX$6 * AX$7, 0), 0)</f>
        <v>0</v>
      </c>
      <c r="AY82" s="166">
        <f t="array" ref="AY82">IFERROR(IF(ROW()-16&lt;NoRowsBudget, IF($J82="Profit Margin",SUM(AY$16:AY81)*ProfitMargin,IF($J82="VAT",SUM(AY$16:AY81)*VAT,IF(Budget_period="Monthly",SUMIFS(INDIRECT(AY$8),DetailBudgetWPs_Aleph,IF($J82 = "No Work Package", "", $J82),DetailBudgetCategory_Aleph,$I82),IF(Budget_period="Quarterly",SUMIFS(INDIRECT(AY$9),DetailBudgetWPs_Aleph,IF($J82 = "No Work Package", "", $J82),DetailBudgetCategory_Aleph,$I82),IF(Budget_period="Annually",SUMIFS(INDIRECT(AY$10),DetailBudgetWPs_Aleph,IF($J82 = "No Work Package", "", $J82),DetailBudgetCategory_Aleph,$I82),""))))) / AY$6 * AY$7, 0), 0)</f>
        <v>0</v>
      </c>
      <c r="AZ82" s="166">
        <f t="array" ref="AZ82">IFERROR(IF(ROW()-16&lt;NoRowsBudget, IF($J82="Profit Margin",SUM(AZ$16:AZ81)*ProfitMargin,IF($J82="VAT",SUM(AZ$16:AZ81)*VAT,IF(Budget_period="Monthly",SUMIFS(INDIRECT(AZ$8),DetailBudgetWPs_Aleph,IF($J82 = "No Work Package", "", $J82),DetailBudgetCategory_Aleph,$I82),IF(Budget_period="Quarterly",SUMIFS(INDIRECT(AZ$9),DetailBudgetWPs_Aleph,IF($J82 = "No Work Package", "", $J82),DetailBudgetCategory_Aleph,$I82),IF(Budget_period="Annually",SUMIFS(INDIRECT(AZ$10),DetailBudgetWPs_Aleph,IF($J82 = "No Work Package", "", $J82),DetailBudgetCategory_Aleph,$I82),""))))) / AZ$6 * AZ$7, 0), 0)</f>
        <v>0</v>
      </c>
      <c r="BA82" s="166">
        <f t="array" ref="BA82">IFERROR(IF(ROW()-16&lt;NoRowsBudget, IF($J82="Profit Margin",SUM(BA$16:BA81)*ProfitMargin,IF($J82="VAT",SUM(BA$16:BA81)*VAT,IF(Budget_period="Monthly",SUMIFS(INDIRECT(BA$8),DetailBudgetWPs_Aleph,IF($J82 = "No Work Package", "", $J82),DetailBudgetCategory_Aleph,$I82),IF(Budget_period="Quarterly",SUMIFS(INDIRECT(BA$9),DetailBudgetWPs_Aleph,IF($J82 = "No Work Package", "", $J82),DetailBudgetCategory_Aleph,$I82),IF(Budget_period="Annually",SUMIFS(INDIRECT(BA$10),DetailBudgetWPs_Aleph,IF($J82 = "No Work Package", "", $J82),DetailBudgetCategory_Aleph,$I82),""))))) / BA$6 * BA$7, 0), 0)</f>
        <v>0</v>
      </c>
      <c r="BB82" s="166">
        <f t="array" ref="BB82">IFERROR(IF(ROW()-16&lt;NoRowsBudget, IF($J82="Profit Margin",SUM(BB$16:BB81)*ProfitMargin,IF($J82="VAT",SUM(BB$16:BB81)*VAT,IF(Budget_period="Monthly",SUMIFS(INDIRECT(BB$8),DetailBudgetWPs_Aleph,IF($J82 = "No Work Package", "", $J82),DetailBudgetCategory_Aleph,$I82),IF(Budget_period="Quarterly",SUMIFS(INDIRECT(BB$9),DetailBudgetWPs_Aleph,IF($J82 = "No Work Package", "", $J82),DetailBudgetCategory_Aleph,$I82),IF(Budget_period="Annually",SUMIFS(INDIRECT(BB$10),DetailBudgetWPs_Aleph,IF($J82 = "No Work Package", "", $J82),DetailBudgetCategory_Aleph,$I82),""))))) / BB$6 * BB$7, 0), 0)</f>
        <v>0</v>
      </c>
      <c r="BC82" s="166">
        <f t="array" ref="BC82">IFERROR(IF(ROW()-16&lt;NoRowsBudget, IF($J82="Profit Margin",SUM(BC$16:BC81)*ProfitMargin,IF($J82="VAT",SUM(BC$16:BC81)*VAT,IF(Budget_period="Monthly",SUMIFS(INDIRECT(BC$8),DetailBudgetWPs_Aleph,IF($J82 = "No Work Package", "", $J82),DetailBudgetCategory_Aleph,$I82),IF(Budget_period="Quarterly",SUMIFS(INDIRECT(BC$9),DetailBudgetWPs_Aleph,IF($J82 = "No Work Package", "", $J82),DetailBudgetCategory_Aleph,$I82),IF(Budget_period="Annually",SUMIFS(INDIRECT(BC$10),DetailBudgetWPs_Aleph,IF($J82 = "No Work Package", "", $J82),DetailBudgetCategory_Aleph,$I82),""))))) / BC$6 * BC$7, 0), 0)</f>
        <v>0</v>
      </c>
      <c r="BD82" s="166">
        <f t="array" ref="BD82">IFERROR(IF(ROW()-16&lt;NoRowsBudget, IF($J82="Profit Margin",SUM(BD$16:BD81)*ProfitMargin,IF($J82="VAT",SUM(BD$16:BD81)*VAT,IF(Budget_period="Monthly",SUMIFS(INDIRECT(BD$8),DetailBudgetWPs_Aleph,IF($J82 = "No Work Package", "", $J82),DetailBudgetCategory_Aleph,$I82),IF(Budget_period="Quarterly",SUMIFS(INDIRECT(BD$9),DetailBudgetWPs_Aleph,IF($J82 = "No Work Package", "", $J82),DetailBudgetCategory_Aleph,$I82),IF(Budget_period="Annually",SUMIFS(INDIRECT(BD$10),DetailBudgetWPs_Aleph,IF($J82 = "No Work Package", "", $J82),DetailBudgetCategory_Aleph,$I82),""))))) / BD$6 * BD$7, 0), 0)</f>
        <v>0</v>
      </c>
      <c r="BE82" s="166">
        <f t="array" ref="BE82">IFERROR(IF(ROW()-16&lt;NoRowsBudget, IF($J82="Profit Margin",SUM(BE$16:BE81)*ProfitMargin,IF($J82="VAT",SUM(BE$16:BE81)*VAT,IF(Budget_period="Monthly",SUMIFS(INDIRECT(BE$8),DetailBudgetWPs_Aleph,IF($J82 = "No Work Package", "", $J82),DetailBudgetCategory_Aleph,$I82),IF(Budget_period="Quarterly",SUMIFS(INDIRECT(BE$9),DetailBudgetWPs_Aleph,IF($J82 = "No Work Package", "", $J82),DetailBudgetCategory_Aleph,$I82),IF(Budget_period="Annually",SUMIFS(INDIRECT(BE$10),DetailBudgetWPs_Aleph,IF($J82 = "No Work Package", "", $J82),DetailBudgetCategory_Aleph,$I82),""))))) / BE$6 * BE$7, 0), 0)</f>
        <v>0</v>
      </c>
      <c r="BF82" s="166">
        <f t="array" ref="BF82">IFERROR(IF(ROW()-16&lt;NoRowsBudget, IF($J82="Profit Margin",SUM(BF$16:BF81)*ProfitMargin,IF($J82="VAT",SUM(BF$16:BF81)*VAT,IF(Budget_period="Monthly",SUMIFS(INDIRECT(BF$8),DetailBudgetWPs_Aleph,IF($J82 = "No Work Package", "", $J82),DetailBudgetCategory_Aleph,$I82),IF(Budget_period="Quarterly",SUMIFS(INDIRECT(BF$9),DetailBudgetWPs_Aleph,IF($J82 = "No Work Package", "", $J82),DetailBudgetCategory_Aleph,$I82),IF(Budget_period="Annually",SUMIFS(INDIRECT(BF$10),DetailBudgetWPs_Aleph,IF($J82 = "No Work Package", "", $J82),DetailBudgetCategory_Aleph,$I82),""))))) / BF$6 * BF$7, 0), 0)</f>
        <v>0</v>
      </c>
      <c r="BG82" s="166">
        <f t="array" ref="BG82">IFERROR(IF(ROW()-16&lt;NoRowsBudget, IF($J82="Profit Margin",SUM(BG$16:BG81)*ProfitMargin,IF($J82="VAT",SUM(BG$16:BG81)*VAT,IF(Budget_period="Monthly",SUMIFS(INDIRECT(BG$8),DetailBudgetWPs_Aleph,IF($J82 = "No Work Package", "", $J82),DetailBudgetCategory_Aleph,$I82),IF(Budget_period="Quarterly",SUMIFS(INDIRECT(BG$9),DetailBudgetWPs_Aleph,IF($J82 = "No Work Package", "", $J82),DetailBudgetCategory_Aleph,$I82),IF(Budget_period="Annually",SUMIFS(INDIRECT(BG$10),DetailBudgetWPs_Aleph,IF($J82 = "No Work Package", "", $J82),DetailBudgetCategory_Aleph,$I82),""))))) / BG$6 * BG$7, 0), 0)</f>
        <v>0</v>
      </c>
      <c r="BH82" s="166">
        <f t="array" ref="BH82">IFERROR(IF(ROW()-16&lt;NoRowsBudget, IF($J82="Profit Margin",SUM(BH$16:BH81)*ProfitMargin,IF($J82="VAT",SUM(BH$16:BH81)*VAT,IF(Budget_period="Monthly",SUMIFS(INDIRECT(BH$8),DetailBudgetWPs_Aleph,IF($J82 = "No Work Package", "", $J82),DetailBudgetCategory_Aleph,$I82),IF(Budget_period="Quarterly",SUMIFS(INDIRECT(BH$9),DetailBudgetWPs_Aleph,IF($J82 = "No Work Package", "", $J82),DetailBudgetCategory_Aleph,$I82),IF(Budget_period="Annually",SUMIFS(INDIRECT(BH$10),DetailBudgetWPs_Aleph,IF($J82 = "No Work Package", "", $J82),DetailBudgetCategory_Aleph,$I82),""))))) / BH$6 * BH$7, 0), 0)</f>
        <v>0</v>
      </c>
      <c r="BI82" s="166">
        <f t="array" ref="BI82">IFERROR(IF(ROW()-16&lt;NoRowsBudget, IF($J82="Profit Margin",SUM(BI$16:BI81)*ProfitMargin,IF($J82="VAT",SUM(BI$16:BI81)*VAT,IF(Budget_period="Monthly",SUMIFS(INDIRECT(BI$8),DetailBudgetWPs_Aleph,IF($J82 = "No Work Package", "", $J82),DetailBudgetCategory_Aleph,$I82),IF(Budget_period="Quarterly",SUMIFS(INDIRECT(BI$9),DetailBudgetWPs_Aleph,IF($J82 = "No Work Package", "", $J82),DetailBudgetCategory_Aleph,$I82),IF(Budget_period="Annually",SUMIFS(INDIRECT(BI$10),DetailBudgetWPs_Aleph,IF($J82 = "No Work Package", "", $J82),DetailBudgetCategory_Aleph,$I82),""))))) / BI$6 * BI$7, 0), 0)</f>
        <v>0</v>
      </c>
      <c r="BJ82" s="166">
        <f t="array" ref="BJ82">IFERROR(IF(ROW()-16&lt;NoRowsBudget, IF($J82="Profit Margin",SUM(BJ$16:BJ81)*ProfitMargin,IF($J82="VAT",SUM(BJ$16:BJ81)*VAT,IF(Budget_period="Monthly",SUMIFS(INDIRECT(BJ$8),DetailBudgetWPs_Aleph,IF($J82 = "No Work Package", "", $J82),DetailBudgetCategory_Aleph,$I82),IF(Budget_period="Quarterly",SUMIFS(INDIRECT(BJ$9),DetailBudgetWPs_Aleph,IF($J82 = "No Work Package", "", $J82),DetailBudgetCategory_Aleph,$I82),IF(Budget_period="Annually",SUMIFS(INDIRECT(BJ$10),DetailBudgetWPs_Aleph,IF($J82 = "No Work Package", "", $J82),DetailBudgetCategory_Aleph,$I82),""))))) / BJ$6 * BJ$7, 0), 0)</f>
        <v>0</v>
      </c>
      <c r="BK82" s="166">
        <f t="array" ref="BK82">IFERROR(IF(ROW()-16&lt;NoRowsBudget, IF($J82="Profit Margin",SUM(BK$16:BK81)*ProfitMargin,IF($J82="VAT",SUM(BK$16:BK81)*VAT,IF(Budget_period="Monthly",SUMIFS(INDIRECT(BK$8),DetailBudgetWPs_Aleph,IF($J82 = "No Work Package", "", $J82),DetailBudgetCategory_Aleph,$I82),IF(Budget_period="Quarterly",SUMIFS(INDIRECT(BK$9),DetailBudgetWPs_Aleph,IF($J82 = "No Work Package", "", $J82),DetailBudgetCategory_Aleph,$I82),IF(Budget_period="Annually",SUMIFS(INDIRECT(BK$10),DetailBudgetWPs_Aleph,IF($J82 = "No Work Package", "", $J82),DetailBudgetCategory_Aleph,$I82),""))))) / BK$6 * BK$7, 0), 0)</f>
        <v>0</v>
      </c>
      <c r="BL82" s="166">
        <f t="array" ref="BL82">IFERROR(IF(ROW()-16&lt;NoRowsBudget, IF($J82="Profit Margin",SUM(BL$16:BL81)*ProfitMargin,IF($J82="VAT",SUM(BL$16:BL81)*VAT,IF(Budget_period="Monthly",SUMIFS(INDIRECT(BL$8),DetailBudgetWPs_Aleph,IF($J82 = "No Work Package", "", $J82),DetailBudgetCategory_Aleph,$I82),IF(Budget_period="Quarterly",SUMIFS(INDIRECT(BL$9),DetailBudgetWPs_Aleph,IF($J82 = "No Work Package", "", $J82),DetailBudgetCategory_Aleph,$I82),IF(Budget_period="Annually",SUMIFS(INDIRECT(BL$10),DetailBudgetWPs_Aleph,IF($J82 = "No Work Package", "", $J82),DetailBudgetCategory_Aleph,$I82),""))))) / BL$6 * BL$7, 0), 0)</f>
        <v>0</v>
      </c>
      <c r="BM82" s="166">
        <f t="array" ref="BM82">IFERROR(IF(ROW()-16&lt;NoRowsBudget, IF($J82="Profit Margin",SUM(BM$16:BM81)*ProfitMargin,IF($J82="VAT",SUM(BM$16:BM81)*VAT,IF(Budget_period="Monthly",SUMIFS(INDIRECT(BM$8),DetailBudgetWPs_Aleph,IF($J82 = "No Work Package", "", $J82),DetailBudgetCategory_Aleph,$I82),IF(Budget_period="Quarterly",SUMIFS(INDIRECT(BM$9),DetailBudgetWPs_Aleph,IF($J82 = "No Work Package", "", $J82),DetailBudgetCategory_Aleph,$I82),IF(Budget_period="Annually",SUMIFS(INDIRECT(BM$10),DetailBudgetWPs_Aleph,IF($J82 = "No Work Package", "", $J82),DetailBudgetCategory_Aleph,$I82),""))))) / BM$6 * BM$7, 0), 0)</f>
        <v>0</v>
      </c>
      <c r="BN82" s="166">
        <f t="array" ref="BN82">IFERROR(IF(ROW()-16&lt;NoRowsBudget, IF($J82="Profit Margin",SUM(BN$16:BN81)*ProfitMargin,IF($J82="VAT",SUM(BN$16:BN81)*VAT,IF(Budget_period="Monthly",SUMIFS(INDIRECT(BN$8),DetailBudgetWPs_Aleph,IF($J82 = "No Work Package", "", $J82),DetailBudgetCategory_Aleph,$I82),IF(Budget_period="Quarterly",SUMIFS(INDIRECT(BN$9),DetailBudgetWPs_Aleph,IF($J82 = "No Work Package", "", $J82),DetailBudgetCategory_Aleph,$I82),IF(Budget_period="Annually",SUMIFS(INDIRECT(BN$10),DetailBudgetWPs_Aleph,IF($J82 = "No Work Package", "", $J82),DetailBudgetCategory_Aleph,$I82),""))))) / BN$6 * BN$7, 0), 0)</f>
        <v>0</v>
      </c>
      <c r="BO82" s="166">
        <f t="array" ref="BO82">IFERROR(IF(ROW()-16&lt;NoRowsBudget, IF($J82="Profit Margin",SUM(BO$16:BO81)*ProfitMargin,IF($J82="VAT",SUM(BO$16:BO81)*VAT,IF(Budget_period="Monthly",SUMIFS(INDIRECT(BO$8),DetailBudgetWPs_Aleph,IF($J82 = "No Work Package", "", $J82),DetailBudgetCategory_Aleph,$I82),IF(Budget_period="Quarterly",SUMIFS(INDIRECT(BO$9),DetailBudgetWPs_Aleph,IF($J82 = "No Work Package", "", $J82),DetailBudgetCategory_Aleph,$I82),IF(Budget_period="Annually",SUMIFS(INDIRECT(BO$10),DetailBudgetWPs_Aleph,IF($J82 = "No Work Package", "", $J82),DetailBudgetCategory_Aleph,$I82),""))))) / BO$6 * BO$7, 0), 0)</f>
        <v>0</v>
      </c>
      <c r="BP82" s="166">
        <f t="array" ref="BP82">IFERROR(IF(ROW()-16&lt;NoRowsBudget, IF($J82="Profit Margin",SUM(BP$16:BP81)*ProfitMargin,IF($J82="VAT",SUM(BP$16:BP81)*VAT,IF(Budget_period="Monthly",SUMIFS(INDIRECT(BP$8),DetailBudgetWPs_Aleph,IF($J82 = "No Work Package", "", $J82),DetailBudgetCategory_Aleph,$I82),IF(Budget_period="Quarterly",SUMIFS(INDIRECT(BP$9),DetailBudgetWPs_Aleph,IF($J82 = "No Work Package", "", $J82),DetailBudgetCategory_Aleph,$I82),IF(Budget_period="Annually",SUMIFS(INDIRECT(BP$10),DetailBudgetWPs_Aleph,IF($J82 = "No Work Package", "", $J82),DetailBudgetCategory_Aleph,$I82),""))))) / BP$6 * BP$7, 0), 0)</f>
        <v>0</v>
      </c>
      <c r="BQ82" s="166">
        <f t="array" ref="BQ82">IFERROR(IF(ROW()-16&lt;NoRowsBudget, IF($J82="Profit Margin",SUM(BQ$16:BQ81)*ProfitMargin,IF($J82="VAT",SUM(BQ$16:BQ81)*VAT,IF(Budget_period="Monthly",SUMIFS(INDIRECT(BQ$8),DetailBudgetWPs_Aleph,IF($J82 = "No Work Package", "", $J82),DetailBudgetCategory_Aleph,$I82),IF(Budget_period="Quarterly",SUMIFS(INDIRECT(BQ$9),DetailBudgetWPs_Aleph,IF($J82 = "No Work Package", "", $J82),DetailBudgetCategory_Aleph,$I82),IF(Budget_period="Annually",SUMIFS(INDIRECT(BQ$10),DetailBudgetWPs_Aleph,IF($J82 = "No Work Package", "", $J82),DetailBudgetCategory_Aleph,$I82),""))))) / BQ$6 * BQ$7, 0), 0)</f>
        <v>0</v>
      </c>
      <c r="BR82" s="166">
        <f t="array" ref="BR82">IFERROR(IF(ROW()-16&lt;NoRowsBudget, IF($J82="Profit Margin",SUM(BR$16:BR81)*ProfitMargin,IF($J82="VAT",SUM(BR$16:BR81)*VAT,IF(Budget_period="Monthly",SUMIFS(INDIRECT(BR$8),DetailBudgetWPs_Aleph,IF($J82 = "No Work Package", "", $J82),DetailBudgetCategory_Aleph,$I82),IF(Budget_period="Quarterly",SUMIFS(INDIRECT(BR$9),DetailBudgetWPs_Aleph,IF($J82 = "No Work Package", "", $J82),DetailBudgetCategory_Aleph,$I82),IF(Budget_period="Annually",SUMIFS(INDIRECT(BR$10),DetailBudgetWPs_Aleph,IF($J82 = "No Work Package", "", $J82),DetailBudgetCategory_Aleph,$I82),""))))) / BR$6 * BR$7, 0), 0)</f>
        <v>0</v>
      </c>
      <c r="BS82" s="166">
        <f t="array" ref="BS82">IFERROR(IF(ROW()-16&lt;NoRowsBudget, IF($J82="Profit Margin",SUM(BS$16:BS81)*ProfitMargin,IF($J82="VAT",SUM(BS$16:BS81)*VAT,IF(Budget_period="Monthly",SUMIFS(INDIRECT(BS$8),DetailBudgetWPs_Aleph,IF($J82 = "No Work Package", "", $J82),DetailBudgetCategory_Aleph,$I82),IF(Budget_period="Quarterly",SUMIFS(INDIRECT(BS$9),DetailBudgetWPs_Aleph,IF($J82 = "No Work Package", "", $J82),DetailBudgetCategory_Aleph,$I82),IF(Budget_period="Annually",SUMIFS(INDIRECT(BS$10),DetailBudgetWPs_Aleph,IF($J82 = "No Work Package", "", $J82),DetailBudgetCategory_Aleph,$I82),""))))) / BS$6 * BS$7, 0), 0)</f>
        <v>0</v>
      </c>
    </row>
    <row r="83" ht="15.75" customHeight="1">
      <c r="A83" s="114"/>
      <c r="B83" s="15" t="str">
        <f>IF(ROW()-16&lt;NoRowsBudget,OrgName,"")</f>
        <v/>
      </c>
      <c r="C83" s="15" t="str">
        <f>IF(ROW()-16&lt;NoRowsBudget,ProjectName,"")</f>
        <v/>
      </c>
      <c r="D83" s="15" t="str">
        <f>IF(ROW()-16&lt;NoRowsBudget,ProjectRef,"")</f>
        <v/>
      </c>
      <c r="E83" s="15" t="str">
        <f>IF(ROW()-16&lt;NoRowsBudget,ApplicationID,"")</f>
        <v/>
      </c>
      <c r="F83" s="15" t="str">
        <f>IF(ROW()-16&lt;NoRowsBudget,Version,"")</f>
        <v/>
      </c>
      <c r="G83" s="164" t="str">
        <f>IF(ROW()-16&lt;NoRowsBudget,StartDate,"")</f>
        <v/>
      </c>
      <c r="H83" s="164" t="str">
        <f>IF(ROW()-16&lt;NoRowsBudget,EndDate,"")</f>
        <v/>
      </c>
      <c r="I83" s="15" t="str">
        <f t="array" ref="I83">IF(ROW()-16&lt;(NoRowsBudget-3),INDEX(CostCategories,CEILING((ROW()-15)/NoWPs,1)),IF(ROW()-16=NoRowsBudget-3,"Overheads",IF(ROW()-16=NoRowsBudget-2,"Profit Margin",IF(ROW()-16=NoRowsBudget-1,"VAT",""))))</f>
        <v/>
      </c>
      <c r="J83" s="15" t="str">
        <f t="array" ref="J83">IF(ROW()-16&lt;NoRowsBudget-3,INDEX(WPUnique,,MOD(ROW()-16,NoWPs)+1),IF(ROW()-16=NoRowsBudget-3,"Overheads",IF(ROW()-16=NoRowsBudget-2,"Profit Margin",IF(ROW()-16=NoRowsBudget-1,"VAT",""))))</f>
        <v/>
      </c>
      <c r="K83" s="172" t="str">
        <f>IFERROR(IF(OR($J83="Indirect Cost",$J83="VAT",$J83="Profit Margin"),"",VLOOKUP(J83,'1. Basic Info'!$B$40:$C$52,2,FALSE)),BudgetExport!J83)</f>
        <v/>
      </c>
      <c r="L83" s="166">
        <f t="array" ref="L83">IFERROR(IF(ROW()-16&lt;NoRowsBudget, IF($J83="Profit Margin",SUM(L$16:L82)*ProfitMargin,IF($J83="VAT",SUM(L$16:L82)*VAT,IF(Budget_period="Monthly",SUMIFS(INDIRECT(L$8),DetailBudgetWPs_Aleph,IF($J83 = "No Work Package", "", $J83),DetailBudgetCategory_Aleph,$I83),IF(Budget_period="Quarterly",SUMIFS(INDIRECT(L$9),DetailBudgetWPs_Aleph,IF($J83 = "No Work Package", "", $J83),DetailBudgetCategory_Aleph,$I83),IF(Budget_period="Annually",SUMIFS(INDIRECT(L$10),DetailBudgetWPs_Aleph,IF($J83 = "No Work Package", "", $J83),DetailBudgetCategory_Aleph,$I83),""))))) / L$6 * L$7, 0), 0)</f>
        <v>0</v>
      </c>
      <c r="M83" s="166">
        <f t="array" ref="M83">IFERROR(IF(ROW()-16&lt;NoRowsBudget, IF($J83="Profit Margin",SUM(M$16:M82)*ProfitMargin,IF($J83="VAT",SUM(M$16:M82)*VAT,IF(Budget_period="Monthly",SUMIFS(INDIRECT(M$8),DetailBudgetWPs_Aleph,IF($J83 = "No Work Package", "", $J83),DetailBudgetCategory_Aleph,$I83),IF(Budget_period="Quarterly",SUMIFS(INDIRECT(M$9),DetailBudgetWPs_Aleph,IF($J83 = "No Work Package", "", $J83),DetailBudgetCategory_Aleph,$I83),IF(Budget_period="Annually",SUMIFS(INDIRECT(M$10),DetailBudgetWPs_Aleph,IF($J83 = "No Work Package", "", $J83),DetailBudgetCategory_Aleph,$I83),""))))) / M$6 * M$7, 0), 0)</f>
        <v>0</v>
      </c>
      <c r="N83" s="166">
        <f t="array" ref="N83">IFERROR(IF(ROW()-16&lt;NoRowsBudget, IF($J83="Profit Margin",SUM(N$16:N82)*ProfitMargin,IF($J83="VAT",SUM(N$16:N82)*VAT,IF(Budget_period="Monthly",SUMIFS(INDIRECT(N$8),DetailBudgetWPs_Aleph,IF($J83 = "No Work Package", "", $J83),DetailBudgetCategory_Aleph,$I83),IF(Budget_period="Quarterly",SUMIFS(INDIRECT(N$9),DetailBudgetWPs_Aleph,IF($J83 = "No Work Package", "", $J83),DetailBudgetCategory_Aleph,$I83),IF(Budget_period="Annually",SUMIFS(INDIRECT(N$10),DetailBudgetWPs_Aleph,IF($J83 = "No Work Package", "", $J83),DetailBudgetCategory_Aleph,$I83),""))))) / N$6 * N$7, 0), 0)</f>
        <v>0</v>
      </c>
      <c r="O83" s="166">
        <f t="array" ref="O83">IFERROR(IF(ROW()-16&lt;NoRowsBudget, IF($J83="Profit Margin",SUM(O$16:O82)*ProfitMargin,IF($J83="VAT",SUM(O$16:O82)*VAT,IF(Budget_period="Monthly",SUMIFS(INDIRECT(O$8),DetailBudgetWPs_Aleph,IF($J83 = "No Work Package", "", $J83),DetailBudgetCategory_Aleph,$I83),IF(Budget_period="Quarterly",SUMIFS(INDIRECT(O$9),DetailBudgetWPs_Aleph,IF($J83 = "No Work Package", "", $J83),DetailBudgetCategory_Aleph,$I83),IF(Budget_period="Annually",SUMIFS(INDIRECT(O$10),DetailBudgetWPs_Aleph,IF($J83 = "No Work Package", "", $J83),DetailBudgetCategory_Aleph,$I83),""))))) / O$6 * O$7, 0), 0)</f>
        <v>0</v>
      </c>
      <c r="P83" s="166">
        <f t="array" ref="P83">IFERROR(IF(ROW()-16&lt;NoRowsBudget, IF($J83="Profit Margin",SUM(P$16:P82)*ProfitMargin,IF($J83="VAT",SUM(P$16:P82)*VAT,IF(Budget_period="Monthly",SUMIFS(INDIRECT(P$8),DetailBudgetWPs_Aleph,IF($J83 = "No Work Package", "", $J83),DetailBudgetCategory_Aleph,$I83),IF(Budget_period="Quarterly",SUMIFS(INDIRECT(P$9),DetailBudgetWPs_Aleph,IF($J83 = "No Work Package", "", $J83),DetailBudgetCategory_Aleph,$I83),IF(Budget_period="Annually",SUMIFS(INDIRECT(P$10),DetailBudgetWPs_Aleph,IF($J83 = "No Work Package", "", $J83),DetailBudgetCategory_Aleph,$I83),""))))) / P$6 * P$7, 0), 0)</f>
        <v>0</v>
      </c>
      <c r="Q83" s="166">
        <f t="array" ref="Q83">IFERROR(IF(ROW()-16&lt;NoRowsBudget, IF($J83="Profit Margin",SUM(Q$16:Q82)*ProfitMargin,IF($J83="VAT",SUM(Q$16:Q82)*VAT,IF(Budget_period="Monthly",SUMIFS(INDIRECT(Q$8),DetailBudgetWPs_Aleph,IF($J83 = "No Work Package", "", $J83),DetailBudgetCategory_Aleph,$I83),IF(Budget_period="Quarterly",SUMIFS(INDIRECT(Q$9),DetailBudgetWPs_Aleph,IF($J83 = "No Work Package", "", $J83),DetailBudgetCategory_Aleph,$I83),IF(Budget_period="Annually",SUMIFS(INDIRECT(Q$10),DetailBudgetWPs_Aleph,IF($J83 = "No Work Package", "", $J83),DetailBudgetCategory_Aleph,$I83),""))))) / Q$6 * Q$7, 0), 0)</f>
        <v>0</v>
      </c>
      <c r="R83" s="166">
        <f t="array" ref="R83">IFERROR(IF(ROW()-16&lt;NoRowsBudget, IF($J83="Profit Margin",SUM(R$16:R82)*ProfitMargin,IF($J83="VAT",SUM(R$16:R82)*VAT,IF(Budget_period="Monthly",SUMIFS(INDIRECT(R$8),DetailBudgetWPs_Aleph,IF($J83 = "No Work Package", "", $J83),DetailBudgetCategory_Aleph,$I83),IF(Budget_period="Quarterly",SUMIFS(INDIRECT(R$9),DetailBudgetWPs_Aleph,IF($J83 = "No Work Package", "", $J83),DetailBudgetCategory_Aleph,$I83),IF(Budget_period="Annually",SUMIFS(INDIRECT(R$10),DetailBudgetWPs_Aleph,IF($J83 = "No Work Package", "", $J83),DetailBudgetCategory_Aleph,$I83),""))))) / R$6 * R$7, 0), 0)</f>
        <v>0</v>
      </c>
      <c r="S83" s="166">
        <f t="array" ref="S83">IFERROR(IF(ROW()-16&lt;NoRowsBudget, IF($J83="Profit Margin",SUM(S$16:S82)*ProfitMargin,IF($J83="VAT",SUM(S$16:S82)*VAT,IF(Budget_period="Monthly",SUMIFS(INDIRECT(S$8),DetailBudgetWPs_Aleph,IF($J83 = "No Work Package", "", $J83),DetailBudgetCategory_Aleph,$I83),IF(Budget_period="Quarterly",SUMIFS(INDIRECT(S$9),DetailBudgetWPs_Aleph,IF($J83 = "No Work Package", "", $J83),DetailBudgetCategory_Aleph,$I83),IF(Budget_period="Annually",SUMIFS(INDIRECT(S$10),DetailBudgetWPs_Aleph,IF($J83 = "No Work Package", "", $J83),DetailBudgetCategory_Aleph,$I83),""))))) / S$6 * S$7, 0), 0)</f>
        <v>0</v>
      </c>
      <c r="T83" s="166">
        <f t="array" ref="T83">IFERROR(IF(ROW()-16&lt;NoRowsBudget, IF($J83="Profit Margin",SUM(T$16:T82)*ProfitMargin,IF($J83="VAT",SUM(T$16:T82)*VAT,IF(Budget_period="Monthly",SUMIFS(INDIRECT(T$8),DetailBudgetWPs_Aleph,IF($J83 = "No Work Package", "", $J83),DetailBudgetCategory_Aleph,$I83),IF(Budget_period="Quarterly",SUMIFS(INDIRECT(T$9),DetailBudgetWPs_Aleph,IF($J83 = "No Work Package", "", $J83),DetailBudgetCategory_Aleph,$I83),IF(Budget_period="Annually",SUMIFS(INDIRECT(T$10),DetailBudgetWPs_Aleph,IF($J83 = "No Work Package", "", $J83),DetailBudgetCategory_Aleph,$I83),""))))) / T$6 * T$7, 0), 0)</f>
        <v>0</v>
      </c>
      <c r="U83" s="166">
        <f t="array" ref="U83">IFERROR(IF(ROW()-16&lt;NoRowsBudget, IF($J83="Profit Margin",SUM(U$16:U82)*ProfitMargin,IF($J83="VAT",SUM(U$16:U82)*VAT,IF(Budget_period="Monthly",SUMIFS(INDIRECT(U$8),DetailBudgetWPs_Aleph,IF($J83 = "No Work Package", "", $J83),DetailBudgetCategory_Aleph,$I83),IF(Budget_period="Quarterly",SUMIFS(INDIRECT(U$9),DetailBudgetWPs_Aleph,IF($J83 = "No Work Package", "", $J83),DetailBudgetCategory_Aleph,$I83),IF(Budget_period="Annually",SUMIFS(INDIRECT(U$10),DetailBudgetWPs_Aleph,IF($J83 = "No Work Package", "", $J83),DetailBudgetCategory_Aleph,$I83),""))))) / U$6 * U$7, 0), 0)</f>
        <v>0</v>
      </c>
      <c r="V83" s="166">
        <f t="array" ref="V83">IFERROR(IF(ROW()-16&lt;NoRowsBudget, IF($J83="Profit Margin",SUM(V$16:V82)*ProfitMargin,IF($J83="VAT",SUM(V$16:V82)*VAT,IF(Budget_period="Monthly",SUMIFS(INDIRECT(V$8),DetailBudgetWPs_Aleph,IF($J83 = "No Work Package", "", $J83),DetailBudgetCategory_Aleph,$I83),IF(Budget_period="Quarterly",SUMIFS(INDIRECT(V$9),DetailBudgetWPs_Aleph,IF($J83 = "No Work Package", "", $J83),DetailBudgetCategory_Aleph,$I83),IF(Budget_period="Annually",SUMIFS(INDIRECT(V$10),DetailBudgetWPs_Aleph,IF($J83 = "No Work Package", "", $J83),DetailBudgetCategory_Aleph,$I83),""))))) / V$6 * V$7, 0), 0)</f>
        <v>0</v>
      </c>
      <c r="W83" s="166">
        <f t="array" ref="W83">IFERROR(IF(ROW()-16&lt;NoRowsBudget, IF($J83="Profit Margin",SUM(W$16:W82)*ProfitMargin,IF($J83="VAT",SUM(W$16:W82)*VAT,IF(Budget_period="Monthly",SUMIFS(INDIRECT(W$8),DetailBudgetWPs_Aleph,IF($J83 = "No Work Package", "", $J83),DetailBudgetCategory_Aleph,$I83),IF(Budget_period="Quarterly",SUMIFS(INDIRECT(W$9),DetailBudgetWPs_Aleph,IF($J83 = "No Work Package", "", $J83),DetailBudgetCategory_Aleph,$I83),IF(Budget_period="Annually",SUMIFS(INDIRECT(W$10),DetailBudgetWPs_Aleph,IF($J83 = "No Work Package", "", $J83),DetailBudgetCategory_Aleph,$I83),""))))) / W$6 * W$7, 0), 0)</f>
        <v>0</v>
      </c>
      <c r="X83" s="166">
        <f t="array" ref="X83">IFERROR(IF(ROW()-16&lt;NoRowsBudget, IF($J83="Profit Margin",SUM(X$16:X82)*ProfitMargin,IF($J83="VAT",SUM(X$16:X82)*VAT,IF(Budget_period="Monthly",SUMIFS(INDIRECT(X$8),DetailBudgetWPs_Aleph,IF($J83 = "No Work Package", "", $J83),DetailBudgetCategory_Aleph,$I83),IF(Budget_period="Quarterly",SUMIFS(INDIRECT(X$9),DetailBudgetWPs_Aleph,IF($J83 = "No Work Package", "", $J83),DetailBudgetCategory_Aleph,$I83),IF(Budget_period="Annually",SUMIFS(INDIRECT(X$10),DetailBudgetWPs_Aleph,IF($J83 = "No Work Package", "", $J83),DetailBudgetCategory_Aleph,$I83),""))))) / X$6 * X$7, 0), 0)</f>
        <v>0</v>
      </c>
      <c r="Y83" s="166">
        <f t="array" ref="Y83">IFERROR(IF(ROW()-16&lt;NoRowsBudget, IF($J83="Profit Margin",SUM(Y$16:Y82)*ProfitMargin,IF($J83="VAT",SUM(Y$16:Y82)*VAT,IF(Budget_period="Monthly",SUMIFS(INDIRECT(Y$8),DetailBudgetWPs_Aleph,IF($J83 = "No Work Package", "", $J83),DetailBudgetCategory_Aleph,$I83),IF(Budget_period="Quarterly",SUMIFS(INDIRECT(Y$9),DetailBudgetWPs_Aleph,IF($J83 = "No Work Package", "", $J83),DetailBudgetCategory_Aleph,$I83),IF(Budget_period="Annually",SUMIFS(INDIRECT(Y$10),DetailBudgetWPs_Aleph,IF($J83 = "No Work Package", "", $J83),DetailBudgetCategory_Aleph,$I83),""))))) / Y$6 * Y$7, 0), 0)</f>
        <v>0</v>
      </c>
      <c r="Z83" s="166">
        <f t="array" ref="Z83">IFERROR(IF(ROW()-16&lt;NoRowsBudget, IF($J83="Profit Margin",SUM(Z$16:Z82)*ProfitMargin,IF($J83="VAT",SUM(Z$16:Z82)*VAT,IF(Budget_period="Monthly",SUMIFS(INDIRECT(Z$8),DetailBudgetWPs_Aleph,IF($J83 = "No Work Package", "", $J83),DetailBudgetCategory_Aleph,$I83),IF(Budget_period="Quarterly",SUMIFS(INDIRECT(Z$9),DetailBudgetWPs_Aleph,IF($J83 = "No Work Package", "", $J83),DetailBudgetCategory_Aleph,$I83),IF(Budget_period="Annually",SUMIFS(INDIRECT(Z$10),DetailBudgetWPs_Aleph,IF($J83 = "No Work Package", "", $J83),DetailBudgetCategory_Aleph,$I83),""))))) / Z$6 * Z$7, 0), 0)</f>
        <v>0</v>
      </c>
      <c r="AA83" s="166">
        <f t="array" ref="AA83">IFERROR(IF(ROW()-16&lt;NoRowsBudget, IF($J83="Profit Margin",SUM(AA$16:AA82)*ProfitMargin,IF($J83="VAT",SUM(AA$16:AA82)*VAT,IF(Budget_period="Monthly",SUMIFS(INDIRECT(AA$8),DetailBudgetWPs_Aleph,IF($J83 = "No Work Package", "", $J83),DetailBudgetCategory_Aleph,$I83),IF(Budget_period="Quarterly",SUMIFS(INDIRECT(AA$9),DetailBudgetWPs_Aleph,IF($J83 = "No Work Package", "", $J83),DetailBudgetCategory_Aleph,$I83),IF(Budget_period="Annually",SUMIFS(INDIRECT(AA$10),DetailBudgetWPs_Aleph,IF($J83 = "No Work Package", "", $J83),DetailBudgetCategory_Aleph,$I83),""))))) / AA$6 * AA$7, 0), 0)</f>
        <v>0</v>
      </c>
      <c r="AB83" s="166">
        <f t="array" ref="AB83">IFERROR(IF(ROW()-16&lt;NoRowsBudget, IF($J83="Profit Margin",SUM(AB$16:AB82)*ProfitMargin,IF($J83="VAT",SUM(AB$16:AB82)*VAT,IF(Budget_period="Monthly",SUMIFS(INDIRECT(AB$8),DetailBudgetWPs_Aleph,IF($J83 = "No Work Package", "", $J83),DetailBudgetCategory_Aleph,$I83),IF(Budget_period="Quarterly",SUMIFS(INDIRECT(AB$9),DetailBudgetWPs_Aleph,IF($J83 = "No Work Package", "", $J83),DetailBudgetCategory_Aleph,$I83),IF(Budget_period="Annually",SUMIFS(INDIRECT(AB$10),DetailBudgetWPs_Aleph,IF($J83 = "No Work Package", "", $J83),DetailBudgetCategory_Aleph,$I83),""))))) / AB$6 * AB$7, 0), 0)</f>
        <v>0</v>
      </c>
      <c r="AC83" s="166">
        <f t="array" ref="AC83">IFERROR(IF(ROW()-16&lt;NoRowsBudget, IF($J83="Profit Margin",SUM(AC$16:AC82)*ProfitMargin,IF($J83="VAT",SUM(AC$16:AC82)*VAT,IF(Budget_period="Monthly",SUMIFS(INDIRECT(AC$8),DetailBudgetWPs_Aleph,IF($J83 = "No Work Package", "", $J83),DetailBudgetCategory_Aleph,$I83),IF(Budget_period="Quarterly",SUMIFS(INDIRECT(AC$9),DetailBudgetWPs_Aleph,IF($J83 = "No Work Package", "", $J83),DetailBudgetCategory_Aleph,$I83),IF(Budget_period="Annually",SUMIFS(INDIRECT(AC$10),DetailBudgetWPs_Aleph,IF($J83 = "No Work Package", "", $J83),DetailBudgetCategory_Aleph,$I83),""))))) / AC$6 * AC$7, 0), 0)</f>
        <v>0</v>
      </c>
      <c r="AD83" s="166">
        <f t="array" ref="AD83">IFERROR(IF(ROW()-16&lt;NoRowsBudget, IF($J83="Profit Margin",SUM(AD$16:AD82)*ProfitMargin,IF($J83="VAT",SUM(AD$16:AD82)*VAT,IF(Budget_period="Monthly",SUMIFS(INDIRECT(AD$8),DetailBudgetWPs_Aleph,IF($J83 = "No Work Package", "", $J83),DetailBudgetCategory_Aleph,$I83),IF(Budget_period="Quarterly",SUMIFS(INDIRECT(AD$9),DetailBudgetWPs_Aleph,IF($J83 = "No Work Package", "", $J83),DetailBudgetCategory_Aleph,$I83),IF(Budget_period="Annually",SUMIFS(INDIRECT(AD$10),DetailBudgetWPs_Aleph,IF($J83 = "No Work Package", "", $J83),DetailBudgetCategory_Aleph,$I83),""))))) / AD$6 * AD$7, 0), 0)</f>
        <v>0</v>
      </c>
      <c r="AE83" s="166">
        <f t="array" ref="AE83">IFERROR(IF(ROW()-16&lt;NoRowsBudget, IF($J83="Profit Margin",SUM(AE$16:AE82)*ProfitMargin,IF($J83="VAT",SUM(AE$16:AE82)*VAT,IF(Budget_period="Monthly",SUMIFS(INDIRECT(AE$8),DetailBudgetWPs_Aleph,IF($J83 = "No Work Package", "", $J83),DetailBudgetCategory_Aleph,$I83),IF(Budget_period="Quarterly",SUMIFS(INDIRECT(AE$9),DetailBudgetWPs_Aleph,IF($J83 = "No Work Package", "", $J83),DetailBudgetCategory_Aleph,$I83),IF(Budget_period="Annually",SUMIFS(INDIRECT(AE$10),DetailBudgetWPs_Aleph,IF($J83 = "No Work Package", "", $J83),DetailBudgetCategory_Aleph,$I83),""))))) / AE$6 * AE$7, 0), 0)</f>
        <v>0</v>
      </c>
      <c r="AF83" s="166">
        <f t="array" ref="AF83">IFERROR(IF(ROW()-16&lt;NoRowsBudget, IF($J83="Profit Margin",SUM(AF$16:AF82)*ProfitMargin,IF($J83="VAT",SUM(AF$16:AF82)*VAT,IF(Budget_period="Monthly",SUMIFS(INDIRECT(AF$8),DetailBudgetWPs_Aleph,IF($J83 = "No Work Package", "", $J83),DetailBudgetCategory_Aleph,$I83),IF(Budget_period="Quarterly",SUMIFS(INDIRECT(AF$9),DetailBudgetWPs_Aleph,IF($J83 = "No Work Package", "", $J83),DetailBudgetCategory_Aleph,$I83),IF(Budget_period="Annually",SUMIFS(INDIRECT(AF$10),DetailBudgetWPs_Aleph,IF($J83 = "No Work Package", "", $J83),DetailBudgetCategory_Aleph,$I83),""))))) / AF$6 * AF$7, 0), 0)</f>
        <v>0</v>
      </c>
      <c r="AG83" s="166">
        <f t="array" ref="AG83">IFERROR(IF(ROW()-16&lt;NoRowsBudget, IF($J83="Profit Margin",SUM(AG$16:AG82)*ProfitMargin,IF($J83="VAT",SUM(AG$16:AG82)*VAT,IF(Budget_period="Monthly",SUMIFS(INDIRECT(AG$8),DetailBudgetWPs_Aleph,IF($J83 = "No Work Package", "", $J83),DetailBudgetCategory_Aleph,$I83),IF(Budget_period="Quarterly",SUMIFS(INDIRECT(AG$9),DetailBudgetWPs_Aleph,IF($J83 = "No Work Package", "", $J83),DetailBudgetCategory_Aleph,$I83),IF(Budget_period="Annually",SUMIFS(INDIRECT(AG$10),DetailBudgetWPs_Aleph,IF($J83 = "No Work Package", "", $J83),DetailBudgetCategory_Aleph,$I83),""))))) / AG$6 * AG$7, 0), 0)</f>
        <v>0</v>
      </c>
      <c r="AH83" s="166">
        <f t="array" ref="AH83">IFERROR(IF(ROW()-16&lt;NoRowsBudget, IF($J83="Profit Margin",SUM(AH$16:AH82)*ProfitMargin,IF($J83="VAT",SUM(AH$16:AH82)*VAT,IF(Budget_period="Monthly",SUMIFS(INDIRECT(AH$8),DetailBudgetWPs_Aleph,IF($J83 = "No Work Package", "", $J83),DetailBudgetCategory_Aleph,$I83),IF(Budget_period="Quarterly",SUMIFS(INDIRECT(AH$9),DetailBudgetWPs_Aleph,IF($J83 = "No Work Package", "", $J83),DetailBudgetCategory_Aleph,$I83),IF(Budget_period="Annually",SUMIFS(INDIRECT(AH$10),DetailBudgetWPs_Aleph,IF($J83 = "No Work Package", "", $J83),DetailBudgetCategory_Aleph,$I83),""))))) / AH$6 * AH$7, 0), 0)</f>
        <v>0</v>
      </c>
      <c r="AI83" s="166">
        <f t="array" ref="AI83">IFERROR(IF(ROW()-16&lt;NoRowsBudget, IF($J83="Profit Margin",SUM(AI$16:AI82)*ProfitMargin,IF($J83="VAT",SUM(AI$16:AI82)*VAT,IF(Budget_period="Monthly",SUMIFS(INDIRECT(AI$8),DetailBudgetWPs_Aleph,IF($J83 = "No Work Package", "", $J83),DetailBudgetCategory_Aleph,$I83),IF(Budget_period="Quarterly",SUMIFS(INDIRECT(AI$9),DetailBudgetWPs_Aleph,IF($J83 = "No Work Package", "", $J83),DetailBudgetCategory_Aleph,$I83),IF(Budget_period="Annually",SUMIFS(INDIRECT(AI$10),DetailBudgetWPs_Aleph,IF($J83 = "No Work Package", "", $J83),DetailBudgetCategory_Aleph,$I83),""))))) / AI$6 * AI$7, 0), 0)</f>
        <v>0</v>
      </c>
      <c r="AJ83" s="166">
        <f t="array" ref="AJ83">IFERROR(IF(ROW()-16&lt;NoRowsBudget, IF($J83="Profit Margin",SUM(AJ$16:AJ82)*ProfitMargin,IF($J83="VAT",SUM(AJ$16:AJ82)*VAT,IF(Budget_period="Monthly",SUMIFS(INDIRECT(AJ$8),DetailBudgetWPs_Aleph,IF($J83 = "No Work Package", "", $J83),DetailBudgetCategory_Aleph,$I83),IF(Budget_period="Quarterly",SUMIFS(INDIRECT(AJ$9),DetailBudgetWPs_Aleph,IF($J83 = "No Work Package", "", $J83),DetailBudgetCategory_Aleph,$I83),IF(Budget_period="Annually",SUMIFS(INDIRECT(AJ$10),DetailBudgetWPs_Aleph,IF($J83 = "No Work Package", "", $J83),DetailBudgetCategory_Aleph,$I83),""))))) / AJ$6 * AJ$7, 0), 0)</f>
        <v>0</v>
      </c>
      <c r="AK83" s="166">
        <f t="array" ref="AK83">IFERROR(IF(ROW()-16&lt;NoRowsBudget, IF($J83="Profit Margin",SUM(AK$16:AK82)*ProfitMargin,IF($J83="VAT",SUM(AK$16:AK82)*VAT,IF(Budget_period="Monthly",SUMIFS(INDIRECT(AK$8),DetailBudgetWPs_Aleph,IF($J83 = "No Work Package", "", $J83),DetailBudgetCategory_Aleph,$I83),IF(Budget_period="Quarterly",SUMIFS(INDIRECT(AK$9),DetailBudgetWPs_Aleph,IF($J83 = "No Work Package", "", $J83),DetailBudgetCategory_Aleph,$I83),IF(Budget_period="Annually",SUMIFS(INDIRECT(AK$10),DetailBudgetWPs_Aleph,IF($J83 = "No Work Package", "", $J83),DetailBudgetCategory_Aleph,$I83),""))))) / AK$6 * AK$7, 0), 0)</f>
        <v>0</v>
      </c>
      <c r="AL83" s="166">
        <f t="array" ref="AL83">IFERROR(IF(ROW()-16&lt;NoRowsBudget, IF($J83="Profit Margin",SUM(AL$16:AL82)*ProfitMargin,IF($J83="VAT",SUM(AL$16:AL82)*VAT,IF(Budget_period="Monthly",SUMIFS(INDIRECT(AL$8),DetailBudgetWPs_Aleph,IF($J83 = "No Work Package", "", $J83),DetailBudgetCategory_Aleph,$I83),IF(Budget_period="Quarterly",SUMIFS(INDIRECT(AL$9),DetailBudgetWPs_Aleph,IF($J83 = "No Work Package", "", $J83),DetailBudgetCategory_Aleph,$I83),IF(Budget_period="Annually",SUMIFS(INDIRECT(AL$10),DetailBudgetWPs_Aleph,IF($J83 = "No Work Package", "", $J83),DetailBudgetCategory_Aleph,$I83),""))))) / AL$6 * AL$7, 0), 0)</f>
        <v>0</v>
      </c>
      <c r="AM83" s="166">
        <f t="array" ref="AM83">IFERROR(IF(ROW()-16&lt;NoRowsBudget, IF($J83="Profit Margin",SUM(AM$16:AM82)*ProfitMargin,IF($J83="VAT",SUM(AM$16:AM82)*VAT,IF(Budget_period="Monthly",SUMIFS(INDIRECT(AM$8),DetailBudgetWPs_Aleph,IF($J83 = "No Work Package", "", $J83),DetailBudgetCategory_Aleph,$I83),IF(Budget_period="Quarterly",SUMIFS(INDIRECT(AM$9),DetailBudgetWPs_Aleph,IF($J83 = "No Work Package", "", $J83),DetailBudgetCategory_Aleph,$I83),IF(Budget_period="Annually",SUMIFS(INDIRECT(AM$10),DetailBudgetWPs_Aleph,IF($J83 = "No Work Package", "", $J83),DetailBudgetCategory_Aleph,$I83),""))))) / AM$6 * AM$7, 0), 0)</f>
        <v>0</v>
      </c>
      <c r="AN83" s="166">
        <f t="array" ref="AN83">IFERROR(IF(ROW()-16&lt;NoRowsBudget, IF($J83="Profit Margin",SUM(AN$16:AN82)*ProfitMargin,IF($J83="VAT",SUM(AN$16:AN82)*VAT,IF(Budget_period="Monthly",SUMIFS(INDIRECT(AN$8),DetailBudgetWPs_Aleph,IF($J83 = "No Work Package", "", $J83),DetailBudgetCategory_Aleph,$I83),IF(Budget_period="Quarterly",SUMIFS(INDIRECT(AN$9),DetailBudgetWPs_Aleph,IF($J83 = "No Work Package", "", $J83),DetailBudgetCategory_Aleph,$I83),IF(Budget_period="Annually",SUMIFS(INDIRECT(AN$10),DetailBudgetWPs_Aleph,IF($J83 = "No Work Package", "", $J83),DetailBudgetCategory_Aleph,$I83),""))))) / AN$6 * AN$7, 0), 0)</f>
        <v>0</v>
      </c>
      <c r="AO83" s="166">
        <f t="array" ref="AO83">IFERROR(IF(ROW()-16&lt;NoRowsBudget, IF($J83="Profit Margin",SUM(AO$16:AO82)*ProfitMargin,IF($J83="VAT",SUM(AO$16:AO82)*VAT,IF(Budget_period="Monthly",SUMIFS(INDIRECT(AO$8),DetailBudgetWPs_Aleph,IF($J83 = "No Work Package", "", $J83),DetailBudgetCategory_Aleph,$I83),IF(Budget_period="Quarterly",SUMIFS(INDIRECT(AO$9),DetailBudgetWPs_Aleph,IF($J83 = "No Work Package", "", $J83),DetailBudgetCategory_Aleph,$I83),IF(Budget_period="Annually",SUMIFS(INDIRECT(AO$10),DetailBudgetWPs_Aleph,IF($J83 = "No Work Package", "", $J83),DetailBudgetCategory_Aleph,$I83),""))))) / AO$6 * AO$7, 0), 0)</f>
        <v>0</v>
      </c>
      <c r="AP83" s="166">
        <f t="array" ref="AP83">IFERROR(IF(ROW()-16&lt;NoRowsBudget, IF($J83="Profit Margin",SUM(AP$16:AP82)*ProfitMargin,IF($J83="VAT",SUM(AP$16:AP82)*VAT,IF(Budget_period="Monthly",SUMIFS(INDIRECT(AP$8),DetailBudgetWPs_Aleph,IF($J83 = "No Work Package", "", $J83),DetailBudgetCategory_Aleph,$I83),IF(Budget_period="Quarterly",SUMIFS(INDIRECT(AP$9),DetailBudgetWPs_Aleph,IF($J83 = "No Work Package", "", $J83),DetailBudgetCategory_Aleph,$I83),IF(Budget_period="Annually",SUMIFS(INDIRECT(AP$10),DetailBudgetWPs_Aleph,IF($J83 = "No Work Package", "", $J83),DetailBudgetCategory_Aleph,$I83),""))))) / AP$6 * AP$7, 0), 0)</f>
        <v>0</v>
      </c>
      <c r="AQ83" s="166">
        <f t="array" ref="AQ83">IFERROR(IF(ROW()-16&lt;NoRowsBudget, IF($J83="Profit Margin",SUM(AQ$16:AQ82)*ProfitMargin,IF($J83="VAT",SUM(AQ$16:AQ82)*VAT,IF(Budget_period="Monthly",SUMIFS(INDIRECT(AQ$8),DetailBudgetWPs_Aleph,IF($J83 = "No Work Package", "", $J83),DetailBudgetCategory_Aleph,$I83),IF(Budget_period="Quarterly",SUMIFS(INDIRECT(AQ$9),DetailBudgetWPs_Aleph,IF($J83 = "No Work Package", "", $J83),DetailBudgetCategory_Aleph,$I83),IF(Budget_period="Annually",SUMIFS(INDIRECT(AQ$10),DetailBudgetWPs_Aleph,IF($J83 = "No Work Package", "", $J83),DetailBudgetCategory_Aleph,$I83),""))))) / AQ$6 * AQ$7, 0), 0)</f>
        <v>0</v>
      </c>
      <c r="AR83" s="166">
        <f t="array" ref="AR83">IFERROR(IF(ROW()-16&lt;NoRowsBudget, IF($J83="Profit Margin",SUM(AR$16:AR82)*ProfitMargin,IF($J83="VAT",SUM(AR$16:AR82)*VAT,IF(Budget_period="Monthly",SUMIFS(INDIRECT(AR$8),DetailBudgetWPs_Aleph,IF($J83 = "No Work Package", "", $J83),DetailBudgetCategory_Aleph,$I83),IF(Budget_period="Quarterly",SUMIFS(INDIRECT(AR$9),DetailBudgetWPs_Aleph,IF($J83 = "No Work Package", "", $J83),DetailBudgetCategory_Aleph,$I83),IF(Budget_period="Annually",SUMIFS(INDIRECT(AR$10),DetailBudgetWPs_Aleph,IF($J83 = "No Work Package", "", $J83),DetailBudgetCategory_Aleph,$I83),""))))) / AR$6 * AR$7, 0), 0)</f>
        <v>0</v>
      </c>
      <c r="AS83" s="166">
        <f t="array" ref="AS83">IFERROR(IF(ROW()-16&lt;NoRowsBudget, IF($J83="Profit Margin",SUM(AS$16:AS82)*ProfitMargin,IF($J83="VAT",SUM(AS$16:AS82)*VAT,IF(Budget_period="Monthly",SUMIFS(INDIRECT(AS$8),DetailBudgetWPs_Aleph,IF($J83 = "No Work Package", "", $J83),DetailBudgetCategory_Aleph,$I83),IF(Budget_period="Quarterly",SUMIFS(INDIRECT(AS$9),DetailBudgetWPs_Aleph,IF($J83 = "No Work Package", "", $J83),DetailBudgetCategory_Aleph,$I83),IF(Budget_period="Annually",SUMIFS(INDIRECT(AS$10),DetailBudgetWPs_Aleph,IF($J83 = "No Work Package", "", $J83),DetailBudgetCategory_Aleph,$I83),""))))) / AS$6 * AS$7, 0), 0)</f>
        <v>0</v>
      </c>
      <c r="AT83" s="166">
        <f t="array" ref="AT83">IFERROR(IF(ROW()-16&lt;NoRowsBudget, IF($J83="Profit Margin",SUM(AT$16:AT82)*ProfitMargin,IF($J83="VAT",SUM(AT$16:AT82)*VAT,IF(Budget_period="Monthly",SUMIFS(INDIRECT(AT$8),DetailBudgetWPs_Aleph,IF($J83 = "No Work Package", "", $J83),DetailBudgetCategory_Aleph,$I83),IF(Budget_period="Quarterly",SUMIFS(INDIRECT(AT$9),DetailBudgetWPs_Aleph,IF($J83 = "No Work Package", "", $J83),DetailBudgetCategory_Aleph,$I83),IF(Budget_period="Annually",SUMIFS(INDIRECT(AT$10),DetailBudgetWPs_Aleph,IF($J83 = "No Work Package", "", $J83),DetailBudgetCategory_Aleph,$I83),""))))) / AT$6 * AT$7, 0), 0)</f>
        <v>0</v>
      </c>
      <c r="AU83" s="166">
        <f t="array" ref="AU83">IFERROR(IF(ROW()-16&lt;NoRowsBudget, IF($J83="Profit Margin",SUM(AU$16:AU82)*ProfitMargin,IF($J83="VAT",SUM(AU$16:AU82)*VAT,IF(Budget_period="Monthly",SUMIFS(INDIRECT(AU$8),DetailBudgetWPs_Aleph,IF($J83 = "No Work Package", "", $J83),DetailBudgetCategory_Aleph,$I83),IF(Budget_period="Quarterly",SUMIFS(INDIRECT(AU$9),DetailBudgetWPs_Aleph,IF($J83 = "No Work Package", "", $J83),DetailBudgetCategory_Aleph,$I83),IF(Budget_period="Annually",SUMIFS(INDIRECT(AU$10),DetailBudgetWPs_Aleph,IF($J83 = "No Work Package", "", $J83),DetailBudgetCategory_Aleph,$I83),""))))) / AU$6 * AU$7, 0), 0)</f>
        <v>0</v>
      </c>
      <c r="AV83" s="166">
        <f t="array" ref="AV83">IFERROR(IF(ROW()-16&lt;NoRowsBudget, IF($J83="Profit Margin",SUM(AV$16:AV82)*ProfitMargin,IF($J83="VAT",SUM(AV$16:AV82)*VAT,IF(Budget_period="Monthly",SUMIFS(INDIRECT(AV$8),DetailBudgetWPs_Aleph,IF($J83 = "No Work Package", "", $J83),DetailBudgetCategory_Aleph,$I83),IF(Budget_period="Quarterly",SUMIFS(INDIRECT(AV$9),DetailBudgetWPs_Aleph,IF($J83 = "No Work Package", "", $J83),DetailBudgetCategory_Aleph,$I83),IF(Budget_period="Annually",SUMIFS(INDIRECT(AV$10),DetailBudgetWPs_Aleph,IF($J83 = "No Work Package", "", $J83),DetailBudgetCategory_Aleph,$I83),""))))) / AV$6 * AV$7, 0), 0)</f>
        <v>0</v>
      </c>
      <c r="AW83" s="166">
        <f t="array" ref="AW83">IFERROR(IF(ROW()-16&lt;NoRowsBudget, IF($J83="Profit Margin",SUM(AW$16:AW82)*ProfitMargin,IF($J83="VAT",SUM(AW$16:AW82)*VAT,IF(Budget_period="Monthly",SUMIFS(INDIRECT(AW$8),DetailBudgetWPs_Aleph,IF($J83 = "No Work Package", "", $J83),DetailBudgetCategory_Aleph,$I83),IF(Budget_period="Quarterly",SUMIFS(INDIRECT(AW$9),DetailBudgetWPs_Aleph,IF($J83 = "No Work Package", "", $J83),DetailBudgetCategory_Aleph,$I83),IF(Budget_period="Annually",SUMIFS(INDIRECT(AW$10),DetailBudgetWPs_Aleph,IF($J83 = "No Work Package", "", $J83),DetailBudgetCategory_Aleph,$I83),""))))) / AW$6 * AW$7, 0), 0)</f>
        <v>0</v>
      </c>
      <c r="AX83" s="166">
        <f t="array" ref="AX83">IFERROR(IF(ROW()-16&lt;NoRowsBudget, IF($J83="Profit Margin",SUM(AX$16:AX82)*ProfitMargin,IF($J83="VAT",SUM(AX$16:AX82)*VAT,IF(Budget_period="Monthly",SUMIFS(INDIRECT(AX$8),DetailBudgetWPs_Aleph,IF($J83 = "No Work Package", "", $J83),DetailBudgetCategory_Aleph,$I83),IF(Budget_period="Quarterly",SUMIFS(INDIRECT(AX$9),DetailBudgetWPs_Aleph,IF($J83 = "No Work Package", "", $J83),DetailBudgetCategory_Aleph,$I83),IF(Budget_period="Annually",SUMIFS(INDIRECT(AX$10),DetailBudgetWPs_Aleph,IF($J83 = "No Work Package", "", $J83),DetailBudgetCategory_Aleph,$I83),""))))) / AX$6 * AX$7, 0), 0)</f>
        <v>0</v>
      </c>
      <c r="AY83" s="166">
        <f t="array" ref="AY83">IFERROR(IF(ROW()-16&lt;NoRowsBudget, IF($J83="Profit Margin",SUM(AY$16:AY82)*ProfitMargin,IF($J83="VAT",SUM(AY$16:AY82)*VAT,IF(Budget_period="Monthly",SUMIFS(INDIRECT(AY$8),DetailBudgetWPs_Aleph,IF($J83 = "No Work Package", "", $J83),DetailBudgetCategory_Aleph,$I83),IF(Budget_period="Quarterly",SUMIFS(INDIRECT(AY$9),DetailBudgetWPs_Aleph,IF($J83 = "No Work Package", "", $J83),DetailBudgetCategory_Aleph,$I83),IF(Budget_period="Annually",SUMIFS(INDIRECT(AY$10),DetailBudgetWPs_Aleph,IF($J83 = "No Work Package", "", $J83),DetailBudgetCategory_Aleph,$I83),""))))) / AY$6 * AY$7, 0), 0)</f>
        <v>0</v>
      </c>
      <c r="AZ83" s="166">
        <f t="array" ref="AZ83">IFERROR(IF(ROW()-16&lt;NoRowsBudget, IF($J83="Profit Margin",SUM(AZ$16:AZ82)*ProfitMargin,IF($J83="VAT",SUM(AZ$16:AZ82)*VAT,IF(Budget_period="Monthly",SUMIFS(INDIRECT(AZ$8),DetailBudgetWPs_Aleph,IF($J83 = "No Work Package", "", $J83),DetailBudgetCategory_Aleph,$I83),IF(Budget_period="Quarterly",SUMIFS(INDIRECT(AZ$9),DetailBudgetWPs_Aleph,IF($J83 = "No Work Package", "", $J83),DetailBudgetCategory_Aleph,$I83),IF(Budget_period="Annually",SUMIFS(INDIRECT(AZ$10),DetailBudgetWPs_Aleph,IF($J83 = "No Work Package", "", $J83),DetailBudgetCategory_Aleph,$I83),""))))) / AZ$6 * AZ$7, 0), 0)</f>
        <v>0</v>
      </c>
      <c r="BA83" s="166">
        <f t="array" ref="BA83">IFERROR(IF(ROW()-16&lt;NoRowsBudget, IF($J83="Profit Margin",SUM(BA$16:BA82)*ProfitMargin,IF($J83="VAT",SUM(BA$16:BA82)*VAT,IF(Budget_period="Monthly",SUMIFS(INDIRECT(BA$8),DetailBudgetWPs_Aleph,IF($J83 = "No Work Package", "", $J83),DetailBudgetCategory_Aleph,$I83),IF(Budget_period="Quarterly",SUMIFS(INDIRECT(BA$9),DetailBudgetWPs_Aleph,IF($J83 = "No Work Package", "", $J83),DetailBudgetCategory_Aleph,$I83),IF(Budget_period="Annually",SUMIFS(INDIRECT(BA$10),DetailBudgetWPs_Aleph,IF($J83 = "No Work Package", "", $J83),DetailBudgetCategory_Aleph,$I83),""))))) / BA$6 * BA$7, 0), 0)</f>
        <v>0</v>
      </c>
      <c r="BB83" s="166">
        <f t="array" ref="BB83">IFERROR(IF(ROW()-16&lt;NoRowsBudget, IF($J83="Profit Margin",SUM(BB$16:BB82)*ProfitMargin,IF($J83="VAT",SUM(BB$16:BB82)*VAT,IF(Budget_period="Monthly",SUMIFS(INDIRECT(BB$8),DetailBudgetWPs_Aleph,IF($J83 = "No Work Package", "", $J83),DetailBudgetCategory_Aleph,$I83),IF(Budget_period="Quarterly",SUMIFS(INDIRECT(BB$9),DetailBudgetWPs_Aleph,IF($J83 = "No Work Package", "", $J83),DetailBudgetCategory_Aleph,$I83),IF(Budget_period="Annually",SUMIFS(INDIRECT(BB$10),DetailBudgetWPs_Aleph,IF($J83 = "No Work Package", "", $J83),DetailBudgetCategory_Aleph,$I83),""))))) / BB$6 * BB$7, 0), 0)</f>
        <v>0</v>
      </c>
      <c r="BC83" s="166">
        <f t="array" ref="BC83">IFERROR(IF(ROW()-16&lt;NoRowsBudget, IF($J83="Profit Margin",SUM(BC$16:BC82)*ProfitMargin,IF($J83="VAT",SUM(BC$16:BC82)*VAT,IF(Budget_period="Monthly",SUMIFS(INDIRECT(BC$8),DetailBudgetWPs_Aleph,IF($J83 = "No Work Package", "", $J83),DetailBudgetCategory_Aleph,$I83),IF(Budget_period="Quarterly",SUMIFS(INDIRECT(BC$9),DetailBudgetWPs_Aleph,IF($J83 = "No Work Package", "", $J83),DetailBudgetCategory_Aleph,$I83),IF(Budget_period="Annually",SUMIFS(INDIRECT(BC$10),DetailBudgetWPs_Aleph,IF($J83 = "No Work Package", "", $J83),DetailBudgetCategory_Aleph,$I83),""))))) / BC$6 * BC$7, 0), 0)</f>
        <v>0</v>
      </c>
      <c r="BD83" s="166">
        <f t="array" ref="BD83">IFERROR(IF(ROW()-16&lt;NoRowsBudget, IF($J83="Profit Margin",SUM(BD$16:BD82)*ProfitMargin,IF($J83="VAT",SUM(BD$16:BD82)*VAT,IF(Budget_period="Monthly",SUMIFS(INDIRECT(BD$8),DetailBudgetWPs_Aleph,IF($J83 = "No Work Package", "", $J83),DetailBudgetCategory_Aleph,$I83),IF(Budget_period="Quarterly",SUMIFS(INDIRECT(BD$9),DetailBudgetWPs_Aleph,IF($J83 = "No Work Package", "", $J83),DetailBudgetCategory_Aleph,$I83),IF(Budget_period="Annually",SUMIFS(INDIRECT(BD$10),DetailBudgetWPs_Aleph,IF($J83 = "No Work Package", "", $J83),DetailBudgetCategory_Aleph,$I83),""))))) / BD$6 * BD$7, 0), 0)</f>
        <v>0</v>
      </c>
      <c r="BE83" s="166">
        <f t="array" ref="BE83">IFERROR(IF(ROW()-16&lt;NoRowsBudget, IF($J83="Profit Margin",SUM(BE$16:BE82)*ProfitMargin,IF($J83="VAT",SUM(BE$16:BE82)*VAT,IF(Budget_period="Monthly",SUMIFS(INDIRECT(BE$8),DetailBudgetWPs_Aleph,IF($J83 = "No Work Package", "", $J83),DetailBudgetCategory_Aleph,$I83),IF(Budget_period="Quarterly",SUMIFS(INDIRECT(BE$9),DetailBudgetWPs_Aleph,IF($J83 = "No Work Package", "", $J83),DetailBudgetCategory_Aleph,$I83),IF(Budget_period="Annually",SUMIFS(INDIRECT(BE$10),DetailBudgetWPs_Aleph,IF($J83 = "No Work Package", "", $J83),DetailBudgetCategory_Aleph,$I83),""))))) / BE$6 * BE$7, 0), 0)</f>
        <v>0</v>
      </c>
      <c r="BF83" s="166">
        <f t="array" ref="BF83">IFERROR(IF(ROW()-16&lt;NoRowsBudget, IF($J83="Profit Margin",SUM(BF$16:BF82)*ProfitMargin,IF($J83="VAT",SUM(BF$16:BF82)*VAT,IF(Budget_period="Monthly",SUMIFS(INDIRECT(BF$8),DetailBudgetWPs_Aleph,IF($J83 = "No Work Package", "", $J83),DetailBudgetCategory_Aleph,$I83),IF(Budget_period="Quarterly",SUMIFS(INDIRECT(BF$9),DetailBudgetWPs_Aleph,IF($J83 = "No Work Package", "", $J83),DetailBudgetCategory_Aleph,$I83),IF(Budget_period="Annually",SUMIFS(INDIRECT(BF$10),DetailBudgetWPs_Aleph,IF($J83 = "No Work Package", "", $J83),DetailBudgetCategory_Aleph,$I83),""))))) / BF$6 * BF$7, 0), 0)</f>
        <v>0</v>
      </c>
      <c r="BG83" s="166">
        <f t="array" ref="BG83">IFERROR(IF(ROW()-16&lt;NoRowsBudget, IF($J83="Profit Margin",SUM(BG$16:BG82)*ProfitMargin,IF($J83="VAT",SUM(BG$16:BG82)*VAT,IF(Budget_period="Monthly",SUMIFS(INDIRECT(BG$8),DetailBudgetWPs_Aleph,IF($J83 = "No Work Package", "", $J83),DetailBudgetCategory_Aleph,$I83),IF(Budget_period="Quarterly",SUMIFS(INDIRECT(BG$9),DetailBudgetWPs_Aleph,IF($J83 = "No Work Package", "", $J83),DetailBudgetCategory_Aleph,$I83),IF(Budget_period="Annually",SUMIFS(INDIRECT(BG$10),DetailBudgetWPs_Aleph,IF($J83 = "No Work Package", "", $J83),DetailBudgetCategory_Aleph,$I83),""))))) / BG$6 * BG$7, 0), 0)</f>
        <v>0</v>
      </c>
      <c r="BH83" s="166">
        <f t="array" ref="BH83">IFERROR(IF(ROW()-16&lt;NoRowsBudget, IF($J83="Profit Margin",SUM(BH$16:BH82)*ProfitMargin,IF($J83="VAT",SUM(BH$16:BH82)*VAT,IF(Budget_period="Monthly",SUMIFS(INDIRECT(BH$8),DetailBudgetWPs_Aleph,IF($J83 = "No Work Package", "", $J83),DetailBudgetCategory_Aleph,$I83),IF(Budget_period="Quarterly",SUMIFS(INDIRECT(BH$9),DetailBudgetWPs_Aleph,IF($J83 = "No Work Package", "", $J83),DetailBudgetCategory_Aleph,$I83),IF(Budget_period="Annually",SUMIFS(INDIRECT(BH$10),DetailBudgetWPs_Aleph,IF($J83 = "No Work Package", "", $J83),DetailBudgetCategory_Aleph,$I83),""))))) / BH$6 * BH$7, 0), 0)</f>
        <v>0</v>
      </c>
      <c r="BI83" s="166">
        <f t="array" ref="BI83">IFERROR(IF(ROW()-16&lt;NoRowsBudget, IF($J83="Profit Margin",SUM(BI$16:BI82)*ProfitMargin,IF($J83="VAT",SUM(BI$16:BI82)*VAT,IF(Budget_period="Monthly",SUMIFS(INDIRECT(BI$8),DetailBudgetWPs_Aleph,IF($J83 = "No Work Package", "", $J83),DetailBudgetCategory_Aleph,$I83),IF(Budget_period="Quarterly",SUMIFS(INDIRECT(BI$9),DetailBudgetWPs_Aleph,IF($J83 = "No Work Package", "", $J83),DetailBudgetCategory_Aleph,$I83),IF(Budget_period="Annually",SUMIFS(INDIRECT(BI$10),DetailBudgetWPs_Aleph,IF($J83 = "No Work Package", "", $J83),DetailBudgetCategory_Aleph,$I83),""))))) / BI$6 * BI$7, 0), 0)</f>
        <v>0</v>
      </c>
      <c r="BJ83" s="166">
        <f t="array" ref="BJ83">IFERROR(IF(ROW()-16&lt;NoRowsBudget, IF($J83="Profit Margin",SUM(BJ$16:BJ82)*ProfitMargin,IF($J83="VAT",SUM(BJ$16:BJ82)*VAT,IF(Budget_period="Monthly",SUMIFS(INDIRECT(BJ$8),DetailBudgetWPs_Aleph,IF($J83 = "No Work Package", "", $J83),DetailBudgetCategory_Aleph,$I83),IF(Budget_period="Quarterly",SUMIFS(INDIRECT(BJ$9),DetailBudgetWPs_Aleph,IF($J83 = "No Work Package", "", $J83),DetailBudgetCategory_Aleph,$I83),IF(Budget_period="Annually",SUMIFS(INDIRECT(BJ$10),DetailBudgetWPs_Aleph,IF($J83 = "No Work Package", "", $J83),DetailBudgetCategory_Aleph,$I83),""))))) / BJ$6 * BJ$7, 0), 0)</f>
        <v>0</v>
      </c>
      <c r="BK83" s="166">
        <f t="array" ref="BK83">IFERROR(IF(ROW()-16&lt;NoRowsBudget, IF($J83="Profit Margin",SUM(BK$16:BK82)*ProfitMargin,IF($J83="VAT",SUM(BK$16:BK82)*VAT,IF(Budget_period="Monthly",SUMIFS(INDIRECT(BK$8),DetailBudgetWPs_Aleph,IF($J83 = "No Work Package", "", $J83),DetailBudgetCategory_Aleph,$I83),IF(Budget_period="Quarterly",SUMIFS(INDIRECT(BK$9),DetailBudgetWPs_Aleph,IF($J83 = "No Work Package", "", $J83),DetailBudgetCategory_Aleph,$I83),IF(Budget_period="Annually",SUMIFS(INDIRECT(BK$10),DetailBudgetWPs_Aleph,IF($J83 = "No Work Package", "", $J83),DetailBudgetCategory_Aleph,$I83),""))))) / BK$6 * BK$7, 0), 0)</f>
        <v>0</v>
      </c>
      <c r="BL83" s="166">
        <f t="array" ref="BL83">IFERROR(IF(ROW()-16&lt;NoRowsBudget, IF($J83="Profit Margin",SUM(BL$16:BL82)*ProfitMargin,IF($J83="VAT",SUM(BL$16:BL82)*VAT,IF(Budget_period="Monthly",SUMIFS(INDIRECT(BL$8),DetailBudgetWPs_Aleph,IF($J83 = "No Work Package", "", $J83),DetailBudgetCategory_Aleph,$I83),IF(Budget_period="Quarterly",SUMIFS(INDIRECT(BL$9),DetailBudgetWPs_Aleph,IF($J83 = "No Work Package", "", $J83),DetailBudgetCategory_Aleph,$I83),IF(Budget_period="Annually",SUMIFS(INDIRECT(BL$10),DetailBudgetWPs_Aleph,IF($J83 = "No Work Package", "", $J83),DetailBudgetCategory_Aleph,$I83),""))))) / BL$6 * BL$7, 0), 0)</f>
        <v>0</v>
      </c>
      <c r="BM83" s="166">
        <f t="array" ref="BM83">IFERROR(IF(ROW()-16&lt;NoRowsBudget, IF($J83="Profit Margin",SUM(BM$16:BM82)*ProfitMargin,IF($J83="VAT",SUM(BM$16:BM82)*VAT,IF(Budget_period="Monthly",SUMIFS(INDIRECT(BM$8),DetailBudgetWPs_Aleph,IF($J83 = "No Work Package", "", $J83),DetailBudgetCategory_Aleph,$I83),IF(Budget_period="Quarterly",SUMIFS(INDIRECT(BM$9),DetailBudgetWPs_Aleph,IF($J83 = "No Work Package", "", $J83),DetailBudgetCategory_Aleph,$I83),IF(Budget_period="Annually",SUMIFS(INDIRECT(BM$10),DetailBudgetWPs_Aleph,IF($J83 = "No Work Package", "", $J83),DetailBudgetCategory_Aleph,$I83),""))))) / BM$6 * BM$7, 0), 0)</f>
        <v>0</v>
      </c>
      <c r="BN83" s="166">
        <f t="array" ref="BN83">IFERROR(IF(ROW()-16&lt;NoRowsBudget, IF($J83="Profit Margin",SUM(BN$16:BN82)*ProfitMargin,IF($J83="VAT",SUM(BN$16:BN82)*VAT,IF(Budget_period="Monthly",SUMIFS(INDIRECT(BN$8),DetailBudgetWPs_Aleph,IF($J83 = "No Work Package", "", $J83),DetailBudgetCategory_Aleph,$I83),IF(Budget_period="Quarterly",SUMIFS(INDIRECT(BN$9),DetailBudgetWPs_Aleph,IF($J83 = "No Work Package", "", $J83),DetailBudgetCategory_Aleph,$I83),IF(Budget_period="Annually",SUMIFS(INDIRECT(BN$10),DetailBudgetWPs_Aleph,IF($J83 = "No Work Package", "", $J83),DetailBudgetCategory_Aleph,$I83),""))))) / BN$6 * BN$7, 0), 0)</f>
        <v>0</v>
      </c>
      <c r="BO83" s="166">
        <f t="array" ref="BO83">IFERROR(IF(ROW()-16&lt;NoRowsBudget, IF($J83="Profit Margin",SUM(BO$16:BO82)*ProfitMargin,IF($J83="VAT",SUM(BO$16:BO82)*VAT,IF(Budget_period="Monthly",SUMIFS(INDIRECT(BO$8),DetailBudgetWPs_Aleph,IF($J83 = "No Work Package", "", $J83),DetailBudgetCategory_Aleph,$I83),IF(Budget_period="Quarterly",SUMIFS(INDIRECT(BO$9),DetailBudgetWPs_Aleph,IF($J83 = "No Work Package", "", $J83),DetailBudgetCategory_Aleph,$I83),IF(Budget_period="Annually",SUMIFS(INDIRECT(BO$10),DetailBudgetWPs_Aleph,IF($J83 = "No Work Package", "", $J83),DetailBudgetCategory_Aleph,$I83),""))))) / BO$6 * BO$7, 0), 0)</f>
        <v>0</v>
      </c>
      <c r="BP83" s="166">
        <f t="array" ref="BP83">IFERROR(IF(ROW()-16&lt;NoRowsBudget, IF($J83="Profit Margin",SUM(BP$16:BP82)*ProfitMargin,IF($J83="VAT",SUM(BP$16:BP82)*VAT,IF(Budget_period="Monthly",SUMIFS(INDIRECT(BP$8),DetailBudgetWPs_Aleph,IF($J83 = "No Work Package", "", $J83),DetailBudgetCategory_Aleph,$I83),IF(Budget_period="Quarterly",SUMIFS(INDIRECT(BP$9),DetailBudgetWPs_Aleph,IF($J83 = "No Work Package", "", $J83),DetailBudgetCategory_Aleph,$I83),IF(Budget_period="Annually",SUMIFS(INDIRECT(BP$10),DetailBudgetWPs_Aleph,IF($J83 = "No Work Package", "", $J83),DetailBudgetCategory_Aleph,$I83),""))))) / BP$6 * BP$7, 0), 0)</f>
        <v>0</v>
      </c>
      <c r="BQ83" s="166">
        <f t="array" ref="BQ83">IFERROR(IF(ROW()-16&lt;NoRowsBudget, IF($J83="Profit Margin",SUM(BQ$16:BQ82)*ProfitMargin,IF($J83="VAT",SUM(BQ$16:BQ82)*VAT,IF(Budget_period="Monthly",SUMIFS(INDIRECT(BQ$8),DetailBudgetWPs_Aleph,IF($J83 = "No Work Package", "", $J83),DetailBudgetCategory_Aleph,$I83),IF(Budget_period="Quarterly",SUMIFS(INDIRECT(BQ$9),DetailBudgetWPs_Aleph,IF($J83 = "No Work Package", "", $J83),DetailBudgetCategory_Aleph,$I83),IF(Budget_period="Annually",SUMIFS(INDIRECT(BQ$10),DetailBudgetWPs_Aleph,IF($J83 = "No Work Package", "", $J83),DetailBudgetCategory_Aleph,$I83),""))))) / BQ$6 * BQ$7, 0), 0)</f>
        <v>0</v>
      </c>
      <c r="BR83" s="166">
        <f t="array" ref="BR83">IFERROR(IF(ROW()-16&lt;NoRowsBudget, IF($J83="Profit Margin",SUM(BR$16:BR82)*ProfitMargin,IF($J83="VAT",SUM(BR$16:BR82)*VAT,IF(Budget_period="Monthly",SUMIFS(INDIRECT(BR$8),DetailBudgetWPs_Aleph,IF($J83 = "No Work Package", "", $J83),DetailBudgetCategory_Aleph,$I83),IF(Budget_period="Quarterly",SUMIFS(INDIRECT(BR$9),DetailBudgetWPs_Aleph,IF($J83 = "No Work Package", "", $J83),DetailBudgetCategory_Aleph,$I83),IF(Budget_period="Annually",SUMIFS(INDIRECT(BR$10),DetailBudgetWPs_Aleph,IF($J83 = "No Work Package", "", $J83),DetailBudgetCategory_Aleph,$I83),""))))) / BR$6 * BR$7, 0), 0)</f>
        <v>0</v>
      </c>
      <c r="BS83" s="166">
        <f t="array" ref="BS83">IFERROR(IF(ROW()-16&lt;NoRowsBudget, IF($J83="Profit Margin",SUM(BS$16:BS82)*ProfitMargin,IF($J83="VAT",SUM(BS$16:BS82)*VAT,IF(Budget_period="Monthly",SUMIFS(INDIRECT(BS$8),DetailBudgetWPs_Aleph,IF($J83 = "No Work Package", "", $J83),DetailBudgetCategory_Aleph,$I83),IF(Budget_period="Quarterly",SUMIFS(INDIRECT(BS$9),DetailBudgetWPs_Aleph,IF($J83 = "No Work Package", "", $J83),DetailBudgetCategory_Aleph,$I83),IF(Budget_period="Annually",SUMIFS(INDIRECT(BS$10),DetailBudgetWPs_Aleph,IF($J83 = "No Work Package", "", $J83),DetailBudgetCategory_Aleph,$I83),""))))) / BS$6 * BS$7, 0), 0)</f>
        <v>0</v>
      </c>
    </row>
    <row r="84" ht="15.75" customHeight="1">
      <c r="A84" s="114"/>
      <c r="B84" s="15" t="str">
        <f>IF(ROW()-16&lt;NoRowsBudget,OrgName,"")</f>
        <v/>
      </c>
      <c r="C84" s="15" t="str">
        <f>IF(ROW()-16&lt;NoRowsBudget,ProjectName,"")</f>
        <v/>
      </c>
      <c r="D84" s="15" t="str">
        <f>IF(ROW()-16&lt;NoRowsBudget,ProjectRef,"")</f>
        <v/>
      </c>
      <c r="E84" s="15" t="str">
        <f>IF(ROW()-16&lt;NoRowsBudget,ApplicationID,"")</f>
        <v/>
      </c>
      <c r="F84" s="15" t="str">
        <f>IF(ROW()-16&lt;NoRowsBudget,Version,"")</f>
        <v/>
      </c>
      <c r="G84" s="164" t="str">
        <f>IF(ROW()-16&lt;NoRowsBudget,StartDate,"")</f>
        <v/>
      </c>
      <c r="H84" s="164" t="str">
        <f>IF(ROW()-16&lt;NoRowsBudget,EndDate,"")</f>
        <v/>
      </c>
      <c r="I84" s="15" t="str">
        <f t="array" ref="I84">IF(ROW()-16&lt;(NoRowsBudget-3),INDEX(CostCategories,CEILING((ROW()-15)/NoWPs,1)),IF(ROW()-16=NoRowsBudget-3,"Overheads",IF(ROW()-16=NoRowsBudget-2,"Profit Margin",IF(ROW()-16=NoRowsBudget-1,"VAT",""))))</f>
        <v/>
      </c>
      <c r="J84" s="15" t="str">
        <f t="array" ref="J84">IF(ROW()-16&lt;NoRowsBudget-3,INDEX(WPUnique,,MOD(ROW()-16,NoWPs)+1),IF(ROW()-16=NoRowsBudget-3,"Overheads",IF(ROW()-16=NoRowsBudget-2,"Profit Margin",IF(ROW()-16=NoRowsBudget-1,"VAT",""))))</f>
        <v/>
      </c>
      <c r="K84" s="172" t="str">
        <f>IFERROR(IF(OR($J84="Indirect Cost",$J84="VAT",$J84="Profit Margin"),"",VLOOKUP(J84,'1. Basic Info'!$B$40:$C$52,2,FALSE)),BudgetExport!J84)</f>
        <v/>
      </c>
      <c r="L84" s="166">
        <f t="array" ref="L84">IFERROR(IF(ROW()-16&lt;NoRowsBudget, IF($J84="Profit Margin",SUM(L$16:L83)*ProfitMargin,IF($J84="VAT",SUM(L$16:L83)*VAT,IF(Budget_period="Monthly",SUMIFS(INDIRECT(L$8),DetailBudgetWPs_Aleph,IF($J84 = "No Work Package", "", $J84),DetailBudgetCategory_Aleph,$I84),IF(Budget_period="Quarterly",SUMIFS(INDIRECT(L$9),DetailBudgetWPs_Aleph,IF($J84 = "No Work Package", "", $J84),DetailBudgetCategory_Aleph,$I84),IF(Budget_period="Annually",SUMIFS(INDIRECT(L$10),DetailBudgetWPs_Aleph,IF($J84 = "No Work Package", "", $J84),DetailBudgetCategory_Aleph,$I84),""))))) / L$6 * L$7, 0), 0)</f>
        <v>0</v>
      </c>
      <c r="M84" s="166">
        <f t="array" ref="M84">IFERROR(IF(ROW()-16&lt;NoRowsBudget, IF($J84="Profit Margin",SUM(M$16:M83)*ProfitMargin,IF($J84="VAT",SUM(M$16:M83)*VAT,IF(Budget_period="Monthly",SUMIFS(INDIRECT(M$8),DetailBudgetWPs_Aleph,IF($J84 = "No Work Package", "", $J84),DetailBudgetCategory_Aleph,$I84),IF(Budget_period="Quarterly",SUMIFS(INDIRECT(M$9),DetailBudgetWPs_Aleph,IF($J84 = "No Work Package", "", $J84),DetailBudgetCategory_Aleph,$I84),IF(Budget_period="Annually",SUMIFS(INDIRECT(M$10),DetailBudgetWPs_Aleph,IF($J84 = "No Work Package", "", $J84),DetailBudgetCategory_Aleph,$I84),""))))) / M$6 * M$7, 0), 0)</f>
        <v>0</v>
      </c>
      <c r="N84" s="166">
        <f t="array" ref="N84">IFERROR(IF(ROW()-16&lt;NoRowsBudget, IF($J84="Profit Margin",SUM(N$16:N83)*ProfitMargin,IF($J84="VAT",SUM(N$16:N83)*VAT,IF(Budget_period="Monthly",SUMIFS(INDIRECT(N$8),DetailBudgetWPs_Aleph,IF($J84 = "No Work Package", "", $J84),DetailBudgetCategory_Aleph,$I84),IF(Budget_period="Quarterly",SUMIFS(INDIRECT(N$9),DetailBudgetWPs_Aleph,IF($J84 = "No Work Package", "", $J84),DetailBudgetCategory_Aleph,$I84),IF(Budget_period="Annually",SUMIFS(INDIRECT(N$10),DetailBudgetWPs_Aleph,IF($J84 = "No Work Package", "", $J84),DetailBudgetCategory_Aleph,$I84),""))))) / N$6 * N$7, 0), 0)</f>
        <v>0</v>
      </c>
      <c r="O84" s="166">
        <f t="array" ref="O84">IFERROR(IF(ROW()-16&lt;NoRowsBudget, IF($J84="Profit Margin",SUM(O$16:O83)*ProfitMargin,IF($J84="VAT",SUM(O$16:O83)*VAT,IF(Budget_period="Monthly",SUMIFS(INDIRECT(O$8),DetailBudgetWPs_Aleph,IF($J84 = "No Work Package", "", $J84),DetailBudgetCategory_Aleph,$I84),IF(Budget_period="Quarterly",SUMIFS(INDIRECT(O$9),DetailBudgetWPs_Aleph,IF($J84 = "No Work Package", "", $J84),DetailBudgetCategory_Aleph,$I84),IF(Budget_period="Annually",SUMIFS(INDIRECT(O$10),DetailBudgetWPs_Aleph,IF($J84 = "No Work Package", "", $J84),DetailBudgetCategory_Aleph,$I84),""))))) / O$6 * O$7, 0), 0)</f>
        <v>0</v>
      </c>
      <c r="P84" s="166">
        <f t="array" ref="P84">IFERROR(IF(ROW()-16&lt;NoRowsBudget, IF($J84="Profit Margin",SUM(P$16:P83)*ProfitMargin,IF($J84="VAT",SUM(P$16:P83)*VAT,IF(Budget_period="Monthly",SUMIFS(INDIRECT(P$8),DetailBudgetWPs_Aleph,IF($J84 = "No Work Package", "", $J84),DetailBudgetCategory_Aleph,$I84),IF(Budget_period="Quarterly",SUMIFS(INDIRECT(P$9),DetailBudgetWPs_Aleph,IF($J84 = "No Work Package", "", $J84),DetailBudgetCategory_Aleph,$I84),IF(Budget_period="Annually",SUMIFS(INDIRECT(P$10),DetailBudgetWPs_Aleph,IF($J84 = "No Work Package", "", $J84),DetailBudgetCategory_Aleph,$I84),""))))) / P$6 * P$7, 0), 0)</f>
        <v>0</v>
      </c>
      <c r="Q84" s="166">
        <f t="array" ref="Q84">IFERROR(IF(ROW()-16&lt;NoRowsBudget, IF($J84="Profit Margin",SUM(Q$16:Q83)*ProfitMargin,IF($J84="VAT",SUM(Q$16:Q83)*VAT,IF(Budget_period="Monthly",SUMIFS(INDIRECT(Q$8),DetailBudgetWPs_Aleph,IF($J84 = "No Work Package", "", $J84),DetailBudgetCategory_Aleph,$I84),IF(Budget_period="Quarterly",SUMIFS(INDIRECT(Q$9),DetailBudgetWPs_Aleph,IF($J84 = "No Work Package", "", $J84),DetailBudgetCategory_Aleph,$I84),IF(Budget_period="Annually",SUMIFS(INDIRECT(Q$10),DetailBudgetWPs_Aleph,IF($J84 = "No Work Package", "", $J84),DetailBudgetCategory_Aleph,$I84),""))))) / Q$6 * Q$7, 0), 0)</f>
        <v>0</v>
      </c>
      <c r="R84" s="166">
        <f t="array" ref="R84">IFERROR(IF(ROW()-16&lt;NoRowsBudget, IF($J84="Profit Margin",SUM(R$16:R83)*ProfitMargin,IF($J84="VAT",SUM(R$16:R83)*VAT,IF(Budget_period="Monthly",SUMIFS(INDIRECT(R$8),DetailBudgetWPs_Aleph,IF($J84 = "No Work Package", "", $J84),DetailBudgetCategory_Aleph,$I84),IF(Budget_period="Quarterly",SUMIFS(INDIRECT(R$9),DetailBudgetWPs_Aleph,IF($J84 = "No Work Package", "", $J84),DetailBudgetCategory_Aleph,$I84),IF(Budget_period="Annually",SUMIFS(INDIRECT(R$10),DetailBudgetWPs_Aleph,IF($J84 = "No Work Package", "", $J84),DetailBudgetCategory_Aleph,$I84),""))))) / R$6 * R$7, 0), 0)</f>
        <v>0</v>
      </c>
      <c r="S84" s="166">
        <f t="array" ref="S84">IFERROR(IF(ROW()-16&lt;NoRowsBudget, IF($J84="Profit Margin",SUM(S$16:S83)*ProfitMargin,IF($J84="VAT",SUM(S$16:S83)*VAT,IF(Budget_period="Monthly",SUMIFS(INDIRECT(S$8),DetailBudgetWPs_Aleph,IF($J84 = "No Work Package", "", $J84),DetailBudgetCategory_Aleph,$I84),IF(Budget_period="Quarterly",SUMIFS(INDIRECT(S$9),DetailBudgetWPs_Aleph,IF($J84 = "No Work Package", "", $J84),DetailBudgetCategory_Aleph,$I84),IF(Budget_period="Annually",SUMIFS(INDIRECT(S$10),DetailBudgetWPs_Aleph,IF($J84 = "No Work Package", "", $J84),DetailBudgetCategory_Aleph,$I84),""))))) / S$6 * S$7, 0), 0)</f>
        <v>0</v>
      </c>
      <c r="T84" s="166">
        <f t="array" ref="T84">IFERROR(IF(ROW()-16&lt;NoRowsBudget, IF($J84="Profit Margin",SUM(T$16:T83)*ProfitMargin,IF($J84="VAT",SUM(T$16:T83)*VAT,IF(Budget_period="Monthly",SUMIFS(INDIRECT(T$8),DetailBudgetWPs_Aleph,IF($J84 = "No Work Package", "", $J84),DetailBudgetCategory_Aleph,$I84),IF(Budget_period="Quarterly",SUMIFS(INDIRECT(T$9),DetailBudgetWPs_Aleph,IF($J84 = "No Work Package", "", $J84),DetailBudgetCategory_Aleph,$I84),IF(Budget_period="Annually",SUMIFS(INDIRECT(T$10),DetailBudgetWPs_Aleph,IF($J84 = "No Work Package", "", $J84),DetailBudgetCategory_Aleph,$I84),""))))) / T$6 * T$7, 0), 0)</f>
        <v>0</v>
      </c>
      <c r="U84" s="166">
        <f t="array" ref="U84">IFERROR(IF(ROW()-16&lt;NoRowsBudget, IF($J84="Profit Margin",SUM(U$16:U83)*ProfitMargin,IF($J84="VAT",SUM(U$16:U83)*VAT,IF(Budget_period="Monthly",SUMIFS(INDIRECT(U$8),DetailBudgetWPs_Aleph,IF($J84 = "No Work Package", "", $J84),DetailBudgetCategory_Aleph,$I84),IF(Budget_period="Quarterly",SUMIFS(INDIRECT(U$9),DetailBudgetWPs_Aleph,IF($J84 = "No Work Package", "", $J84),DetailBudgetCategory_Aleph,$I84),IF(Budget_period="Annually",SUMIFS(INDIRECT(U$10),DetailBudgetWPs_Aleph,IF($J84 = "No Work Package", "", $J84),DetailBudgetCategory_Aleph,$I84),""))))) / U$6 * U$7, 0), 0)</f>
        <v>0</v>
      </c>
      <c r="V84" s="166">
        <f t="array" ref="V84">IFERROR(IF(ROW()-16&lt;NoRowsBudget, IF($J84="Profit Margin",SUM(V$16:V83)*ProfitMargin,IF($J84="VAT",SUM(V$16:V83)*VAT,IF(Budget_period="Monthly",SUMIFS(INDIRECT(V$8),DetailBudgetWPs_Aleph,IF($J84 = "No Work Package", "", $J84),DetailBudgetCategory_Aleph,$I84),IF(Budget_period="Quarterly",SUMIFS(INDIRECT(V$9),DetailBudgetWPs_Aleph,IF($J84 = "No Work Package", "", $J84),DetailBudgetCategory_Aleph,$I84),IF(Budget_period="Annually",SUMIFS(INDIRECT(V$10),DetailBudgetWPs_Aleph,IF($J84 = "No Work Package", "", $J84),DetailBudgetCategory_Aleph,$I84),""))))) / V$6 * V$7, 0), 0)</f>
        <v>0</v>
      </c>
      <c r="W84" s="166">
        <f t="array" ref="W84">IFERROR(IF(ROW()-16&lt;NoRowsBudget, IF($J84="Profit Margin",SUM(W$16:W83)*ProfitMargin,IF($J84="VAT",SUM(W$16:W83)*VAT,IF(Budget_period="Monthly",SUMIFS(INDIRECT(W$8),DetailBudgetWPs_Aleph,IF($J84 = "No Work Package", "", $J84),DetailBudgetCategory_Aleph,$I84),IF(Budget_period="Quarterly",SUMIFS(INDIRECT(W$9),DetailBudgetWPs_Aleph,IF($J84 = "No Work Package", "", $J84),DetailBudgetCategory_Aleph,$I84),IF(Budget_period="Annually",SUMIFS(INDIRECT(W$10),DetailBudgetWPs_Aleph,IF($J84 = "No Work Package", "", $J84),DetailBudgetCategory_Aleph,$I84),""))))) / W$6 * W$7, 0), 0)</f>
        <v>0</v>
      </c>
      <c r="X84" s="166">
        <f t="array" ref="X84">IFERROR(IF(ROW()-16&lt;NoRowsBudget, IF($J84="Profit Margin",SUM(X$16:X83)*ProfitMargin,IF($J84="VAT",SUM(X$16:X83)*VAT,IF(Budget_period="Monthly",SUMIFS(INDIRECT(X$8),DetailBudgetWPs_Aleph,IF($J84 = "No Work Package", "", $J84),DetailBudgetCategory_Aleph,$I84),IF(Budget_period="Quarterly",SUMIFS(INDIRECT(X$9),DetailBudgetWPs_Aleph,IF($J84 = "No Work Package", "", $J84),DetailBudgetCategory_Aleph,$I84),IF(Budget_period="Annually",SUMIFS(INDIRECT(X$10),DetailBudgetWPs_Aleph,IF($J84 = "No Work Package", "", $J84),DetailBudgetCategory_Aleph,$I84),""))))) / X$6 * X$7, 0), 0)</f>
        <v>0</v>
      </c>
      <c r="Y84" s="166">
        <f t="array" ref="Y84">IFERROR(IF(ROW()-16&lt;NoRowsBudget, IF($J84="Profit Margin",SUM(Y$16:Y83)*ProfitMargin,IF($J84="VAT",SUM(Y$16:Y83)*VAT,IF(Budget_period="Monthly",SUMIFS(INDIRECT(Y$8),DetailBudgetWPs_Aleph,IF($J84 = "No Work Package", "", $J84),DetailBudgetCategory_Aleph,$I84),IF(Budget_period="Quarterly",SUMIFS(INDIRECT(Y$9),DetailBudgetWPs_Aleph,IF($J84 = "No Work Package", "", $J84),DetailBudgetCategory_Aleph,$I84),IF(Budget_period="Annually",SUMIFS(INDIRECT(Y$10),DetailBudgetWPs_Aleph,IF($J84 = "No Work Package", "", $J84),DetailBudgetCategory_Aleph,$I84),""))))) / Y$6 * Y$7, 0), 0)</f>
        <v>0</v>
      </c>
      <c r="Z84" s="166">
        <f t="array" ref="Z84">IFERROR(IF(ROW()-16&lt;NoRowsBudget, IF($J84="Profit Margin",SUM(Z$16:Z83)*ProfitMargin,IF($J84="VAT",SUM(Z$16:Z83)*VAT,IF(Budget_period="Monthly",SUMIFS(INDIRECT(Z$8),DetailBudgetWPs_Aleph,IF($J84 = "No Work Package", "", $J84),DetailBudgetCategory_Aleph,$I84),IF(Budget_period="Quarterly",SUMIFS(INDIRECT(Z$9),DetailBudgetWPs_Aleph,IF($J84 = "No Work Package", "", $J84),DetailBudgetCategory_Aleph,$I84),IF(Budget_period="Annually",SUMIFS(INDIRECT(Z$10),DetailBudgetWPs_Aleph,IF($J84 = "No Work Package", "", $J84),DetailBudgetCategory_Aleph,$I84),""))))) / Z$6 * Z$7, 0), 0)</f>
        <v>0</v>
      </c>
      <c r="AA84" s="166">
        <f t="array" ref="AA84">IFERROR(IF(ROW()-16&lt;NoRowsBudget, IF($J84="Profit Margin",SUM(AA$16:AA83)*ProfitMargin,IF($J84="VAT",SUM(AA$16:AA83)*VAT,IF(Budget_period="Monthly",SUMIFS(INDIRECT(AA$8),DetailBudgetWPs_Aleph,IF($J84 = "No Work Package", "", $J84),DetailBudgetCategory_Aleph,$I84),IF(Budget_period="Quarterly",SUMIFS(INDIRECT(AA$9),DetailBudgetWPs_Aleph,IF($J84 = "No Work Package", "", $J84),DetailBudgetCategory_Aleph,$I84),IF(Budget_period="Annually",SUMIFS(INDIRECT(AA$10),DetailBudgetWPs_Aleph,IF($J84 = "No Work Package", "", $J84),DetailBudgetCategory_Aleph,$I84),""))))) / AA$6 * AA$7, 0), 0)</f>
        <v>0</v>
      </c>
      <c r="AB84" s="166">
        <f t="array" ref="AB84">IFERROR(IF(ROW()-16&lt;NoRowsBudget, IF($J84="Profit Margin",SUM(AB$16:AB83)*ProfitMargin,IF($J84="VAT",SUM(AB$16:AB83)*VAT,IF(Budget_period="Monthly",SUMIFS(INDIRECT(AB$8),DetailBudgetWPs_Aleph,IF($J84 = "No Work Package", "", $J84),DetailBudgetCategory_Aleph,$I84),IF(Budget_period="Quarterly",SUMIFS(INDIRECT(AB$9),DetailBudgetWPs_Aleph,IF($J84 = "No Work Package", "", $J84),DetailBudgetCategory_Aleph,$I84),IF(Budget_period="Annually",SUMIFS(INDIRECT(AB$10),DetailBudgetWPs_Aleph,IF($J84 = "No Work Package", "", $J84),DetailBudgetCategory_Aleph,$I84),""))))) / AB$6 * AB$7, 0), 0)</f>
        <v>0</v>
      </c>
      <c r="AC84" s="166">
        <f t="array" ref="AC84">IFERROR(IF(ROW()-16&lt;NoRowsBudget, IF($J84="Profit Margin",SUM(AC$16:AC83)*ProfitMargin,IF($J84="VAT",SUM(AC$16:AC83)*VAT,IF(Budget_period="Monthly",SUMIFS(INDIRECT(AC$8),DetailBudgetWPs_Aleph,IF($J84 = "No Work Package", "", $J84),DetailBudgetCategory_Aleph,$I84),IF(Budget_period="Quarterly",SUMIFS(INDIRECT(AC$9),DetailBudgetWPs_Aleph,IF($J84 = "No Work Package", "", $J84),DetailBudgetCategory_Aleph,$I84),IF(Budget_period="Annually",SUMIFS(INDIRECT(AC$10),DetailBudgetWPs_Aleph,IF($J84 = "No Work Package", "", $J84),DetailBudgetCategory_Aleph,$I84),""))))) / AC$6 * AC$7, 0), 0)</f>
        <v>0</v>
      </c>
      <c r="AD84" s="166">
        <f t="array" ref="AD84">IFERROR(IF(ROW()-16&lt;NoRowsBudget, IF($J84="Profit Margin",SUM(AD$16:AD83)*ProfitMargin,IF($J84="VAT",SUM(AD$16:AD83)*VAT,IF(Budget_period="Monthly",SUMIFS(INDIRECT(AD$8),DetailBudgetWPs_Aleph,IF($J84 = "No Work Package", "", $J84),DetailBudgetCategory_Aleph,$I84),IF(Budget_period="Quarterly",SUMIFS(INDIRECT(AD$9),DetailBudgetWPs_Aleph,IF($J84 = "No Work Package", "", $J84),DetailBudgetCategory_Aleph,$I84),IF(Budget_period="Annually",SUMIFS(INDIRECT(AD$10),DetailBudgetWPs_Aleph,IF($J84 = "No Work Package", "", $J84),DetailBudgetCategory_Aleph,$I84),""))))) / AD$6 * AD$7, 0), 0)</f>
        <v>0</v>
      </c>
      <c r="AE84" s="166">
        <f t="array" ref="AE84">IFERROR(IF(ROW()-16&lt;NoRowsBudget, IF($J84="Profit Margin",SUM(AE$16:AE83)*ProfitMargin,IF($J84="VAT",SUM(AE$16:AE83)*VAT,IF(Budget_period="Monthly",SUMIFS(INDIRECT(AE$8),DetailBudgetWPs_Aleph,IF($J84 = "No Work Package", "", $J84),DetailBudgetCategory_Aleph,$I84),IF(Budget_period="Quarterly",SUMIFS(INDIRECT(AE$9),DetailBudgetWPs_Aleph,IF($J84 = "No Work Package", "", $J84),DetailBudgetCategory_Aleph,$I84),IF(Budget_period="Annually",SUMIFS(INDIRECT(AE$10),DetailBudgetWPs_Aleph,IF($J84 = "No Work Package", "", $J84),DetailBudgetCategory_Aleph,$I84),""))))) / AE$6 * AE$7, 0), 0)</f>
        <v>0</v>
      </c>
      <c r="AF84" s="166">
        <f t="array" ref="AF84">IFERROR(IF(ROW()-16&lt;NoRowsBudget, IF($J84="Profit Margin",SUM(AF$16:AF83)*ProfitMargin,IF($J84="VAT",SUM(AF$16:AF83)*VAT,IF(Budget_period="Monthly",SUMIFS(INDIRECT(AF$8),DetailBudgetWPs_Aleph,IF($J84 = "No Work Package", "", $J84),DetailBudgetCategory_Aleph,$I84),IF(Budget_period="Quarterly",SUMIFS(INDIRECT(AF$9),DetailBudgetWPs_Aleph,IF($J84 = "No Work Package", "", $J84),DetailBudgetCategory_Aleph,$I84),IF(Budget_period="Annually",SUMIFS(INDIRECT(AF$10),DetailBudgetWPs_Aleph,IF($J84 = "No Work Package", "", $J84),DetailBudgetCategory_Aleph,$I84),""))))) / AF$6 * AF$7, 0), 0)</f>
        <v>0</v>
      </c>
      <c r="AG84" s="166">
        <f t="array" ref="AG84">IFERROR(IF(ROW()-16&lt;NoRowsBudget, IF($J84="Profit Margin",SUM(AG$16:AG83)*ProfitMargin,IF($J84="VAT",SUM(AG$16:AG83)*VAT,IF(Budget_period="Monthly",SUMIFS(INDIRECT(AG$8),DetailBudgetWPs_Aleph,IF($J84 = "No Work Package", "", $J84),DetailBudgetCategory_Aleph,$I84),IF(Budget_period="Quarterly",SUMIFS(INDIRECT(AG$9),DetailBudgetWPs_Aleph,IF($J84 = "No Work Package", "", $J84),DetailBudgetCategory_Aleph,$I84),IF(Budget_period="Annually",SUMIFS(INDIRECT(AG$10),DetailBudgetWPs_Aleph,IF($J84 = "No Work Package", "", $J84),DetailBudgetCategory_Aleph,$I84),""))))) / AG$6 * AG$7, 0), 0)</f>
        <v>0</v>
      </c>
      <c r="AH84" s="166">
        <f t="array" ref="AH84">IFERROR(IF(ROW()-16&lt;NoRowsBudget, IF($J84="Profit Margin",SUM(AH$16:AH83)*ProfitMargin,IF($J84="VAT",SUM(AH$16:AH83)*VAT,IF(Budget_period="Monthly",SUMIFS(INDIRECT(AH$8),DetailBudgetWPs_Aleph,IF($J84 = "No Work Package", "", $J84),DetailBudgetCategory_Aleph,$I84),IF(Budget_period="Quarterly",SUMIFS(INDIRECT(AH$9),DetailBudgetWPs_Aleph,IF($J84 = "No Work Package", "", $J84),DetailBudgetCategory_Aleph,$I84),IF(Budget_period="Annually",SUMIFS(INDIRECT(AH$10),DetailBudgetWPs_Aleph,IF($J84 = "No Work Package", "", $J84),DetailBudgetCategory_Aleph,$I84),""))))) / AH$6 * AH$7, 0), 0)</f>
        <v>0</v>
      </c>
      <c r="AI84" s="166">
        <f t="array" ref="AI84">IFERROR(IF(ROW()-16&lt;NoRowsBudget, IF($J84="Profit Margin",SUM(AI$16:AI83)*ProfitMargin,IF($J84="VAT",SUM(AI$16:AI83)*VAT,IF(Budget_period="Monthly",SUMIFS(INDIRECT(AI$8),DetailBudgetWPs_Aleph,IF($J84 = "No Work Package", "", $J84),DetailBudgetCategory_Aleph,$I84),IF(Budget_period="Quarterly",SUMIFS(INDIRECT(AI$9),DetailBudgetWPs_Aleph,IF($J84 = "No Work Package", "", $J84),DetailBudgetCategory_Aleph,$I84),IF(Budget_period="Annually",SUMIFS(INDIRECT(AI$10),DetailBudgetWPs_Aleph,IF($J84 = "No Work Package", "", $J84),DetailBudgetCategory_Aleph,$I84),""))))) / AI$6 * AI$7, 0), 0)</f>
        <v>0</v>
      </c>
      <c r="AJ84" s="166">
        <f t="array" ref="AJ84">IFERROR(IF(ROW()-16&lt;NoRowsBudget, IF($J84="Profit Margin",SUM(AJ$16:AJ83)*ProfitMargin,IF($J84="VAT",SUM(AJ$16:AJ83)*VAT,IF(Budget_period="Monthly",SUMIFS(INDIRECT(AJ$8),DetailBudgetWPs_Aleph,IF($J84 = "No Work Package", "", $J84),DetailBudgetCategory_Aleph,$I84),IF(Budget_period="Quarterly",SUMIFS(INDIRECT(AJ$9),DetailBudgetWPs_Aleph,IF($J84 = "No Work Package", "", $J84),DetailBudgetCategory_Aleph,$I84),IF(Budget_period="Annually",SUMIFS(INDIRECT(AJ$10),DetailBudgetWPs_Aleph,IF($J84 = "No Work Package", "", $J84),DetailBudgetCategory_Aleph,$I84),""))))) / AJ$6 * AJ$7, 0), 0)</f>
        <v>0</v>
      </c>
      <c r="AK84" s="166">
        <f t="array" ref="AK84">IFERROR(IF(ROW()-16&lt;NoRowsBudget, IF($J84="Profit Margin",SUM(AK$16:AK83)*ProfitMargin,IF($J84="VAT",SUM(AK$16:AK83)*VAT,IF(Budget_period="Monthly",SUMIFS(INDIRECT(AK$8),DetailBudgetWPs_Aleph,IF($J84 = "No Work Package", "", $J84),DetailBudgetCategory_Aleph,$I84),IF(Budget_period="Quarterly",SUMIFS(INDIRECT(AK$9),DetailBudgetWPs_Aleph,IF($J84 = "No Work Package", "", $J84),DetailBudgetCategory_Aleph,$I84),IF(Budget_period="Annually",SUMIFS(INDIRECT(AK$10),DetailBudgetWPs_Aleph,IF($J84 = "No Work Package", "", $J84),DetailBudgetCategory_Aleph,$I84),""))))) / AK$6 * AK$7, 0), 0)</f>
        <v>0</v>
      </c>
      <c r="AL84" s="166">
        <f t="array" ref="AL84">IFERROR(IF(ROW()-16&lt;NoRowsBudget, IF($J84="Profit Margin",SUM(AL$16:AL83)*ProfitMargin,IF($J84="VAT",SUM(AL$16:AL83)*VAT,IF(Budget_period="Monthly",SUMIFS(INDIRECT(AL$8),DetailBudgetWPs_Aleph,IF($J84 = "No Work Package", "", $J84),DetailBudgetCategory_Aleph,$I84),IF(Budget_period="Quarterly",SUMIFS(INDIRECT(AL$9),DetailBudgetWPs_Aleph,IF($J84 = "No Work Package", "", $J84),DetailBudgetCategory_Aleph,$I84),IF(Budget_period="Annually",SUMIFS(INDIRECT(AL$10),DetailBudgetWPs_Aleph,IF($J84 = "No Work Package", "", $J84),DetailBudgetCategory_Aleph,$I84),""))))) / AL$6 * AL$7, 0), 0)</f>
        <v>0</v>
      </c>
      <c r="AM84" s="166">
        <f t="array" ref="AM84">IFERROR(IF(ROW()-16&lt;NoRowsBudget, IF($J84="Profit Margin",SUM(AM$16:AM83)*ProfitMargin,IF($J84="VAT",SUM(AM$16:AM83)*VAT,IF(Budget_period="Monthly",SUMIFS(INDIRECT(AM$8),DetailBudgetWPs_Aleph,IF($J84 = "No Work Package", "", $J84),DetailBudgetCategory_Aleph,$I84),IF(Budget_period="Quarterly",SUMIFS(INDIRECT(AM$9),DetailBudgetWPs_Aleph,IF($J84 = "No Work Package", "", $J84),DetailBudgetCategory_Aleph,$I84),IF(Budget_period="Annually",SUMIFS(INDIRECT(AM$10),DetailBudgetWPs_Aleph,IF($J84 = "No Work Package", "", $J84),DetailBudgetCategory_Aleph,$I84),""))))) / AM$6 * AM$7, 0), 0)</f>
        <v>0</v>
      </c>
      <c r="AN84" s="166">
        <f t="array" ref="AN84">IFERROR(IF(ROW()-16&lt;NoRowsBudget, IF($J84="Profit Margin",SUM(AN$16:AN83)*ProfitMargin,IF($J84="VAT",SUM(AN$16:AN83)*VAT,IF(Budget_period="Monthly",SUMIFS(INDIRECT(AN$8),DetailBudgetWPs_Aleph,IF($J84 = "No Work Package", "", $J84),DetailBudgetCategory_Aleph,$I84),IF(Budget_period="Quarterly",SUMIFS(INDIRECT(AN$9),DetailBudgetWPs_Aleph,IF($J84 = "No Work Package", "", $J84),DetailBudgetCategory_Aleph,$I84),IF(Budget_period="Annually",SUMIFS(INDIRECT(AN$10),DetailBudgetWPs_Aleph,IF($J84 = "No Work Package", "", $J84),DetailBudgetCategory_Aleph,$I84),""))))) / AN$6 * AN$7, 0), 0)</f>
        <v>0</v>
      </c>
      <c r="AO84" s="166">
        <f t="array" ref="AO84">IFERROR(IF(ROW()-16&lt;NoRowsBudget, IF($J84="Profit Margin",SUM(AO$16:AO83)*ProfitMargin,IF($J84="VAT",SUM(AO$16:AO83)*VAT,IF(Budget_period="Monthly",SUMIFS(INDIRECT(AO$8),DetailBudgetWPs_Aleph,IF($J84 = "No Work Package", "", $J84),DetailBudgetCategory_Aleph,$I84),IF(Budget_period="Quarterly",SUMIFS(INDIRECT(AO$9),DetailBudgetWPs_Aleph,IF($J84 = "No Work Package", "", $J84),DetailBudgetCategory_Aleph,$I84),IF(Budget_period="Annually",SUMIFS(INDIRECT(AO$10),DetailBudgetWPs_Aleph,IF($J84 = "No Work Package", "", $J84),DetailBudgetCategory_Aleph,$I84),""))))) / AO$6 * AO$7, 0), 0)</f>
        <v>0</v>
      </c>
      <c r="AP84" s="166">
        <f t="array" ref="AP84">IFERROR(IF(ROW()-16&lt;NoRowsBudget, IF($J84="Profit Margin",SUM(AP$16:AP83)*ProfitMargin,IF($J84="VAT",SUM(AP$16:AP83)*VAT,IF(Budget_period="Monthly",SUMIFS(INDIRECT(AP$8),DetailBudgetWPs_Aleph,IF($J84 = "No Work Package", "", $J84),DetailBudgetCategory_Aleph,$I84),IF(Budget_period="Quarterly",SUMIFS(INDIRECT(AP$9),DetailBudgetWPs_Aleph,IF($J84 = "No Work Package", "", $J84),DetailBudgetCategory_Aleph,$I84),IF(Budget_period="Annually",SUMIFS(INDIRECT(AP$10),DetailBudgetWPs_Aleph,IF($J84 = "No Work Package", "", $J84),DetailBudgetCategory_Aleph,$I84),""))))) / AP$6 * AP$7, 0), 0)</f>
        <v>0</v>
      </c>
      <c r="AQ84" s="166">
        <f t="array" ref="AQ84">IFERROR(IF(ROW()-16&lt;NoRowsBudget, IF($J84="Profit Margin",SUM(AQ$16:AQ83)*ProfitMargin,IF($J84="VAT",SUM(AQ$16:AQ83)*VAT,IF(Budget_period="Monthly",SUMIFS(INDIRECT(AQ$8),DetailBudgetWPs_Aleph,IF($J84 = "No Work Package", "", $J84),DetailBudgetCategory_Aleph,$I84),IF(Budget_period="Quarterly",SUMIFS(INDIRECT(AQ$9),DetailBudgetWPs_Aleph,IF($J84 = "No Work Package", "", $J84),DetailBudgetCategory_Aleph,$I84),IF(Budget_period="Annually",SUMIFS(INDIRECT(AQ$10),DetailBudgetWPs_Aleph,IF($J84 = "No Work Package", "", $J84),DetailBudgetCategory_Aleph,$I84),""))))) / AQ$6 * AQ$7, 0), 0)</f>
        <v>0</v>
      </c>
      <c r="AR84" s="166">
        <f t="array" ref="AR84">IFERROR(IF(ROW()-16&lt;NoRowsBudget, IF($J84="Profit Margin",SUM(AR$16:AR83)*ProfitMargin,IF($J84="VAT",SUM(AR$16:AR83)*VAT,IF(Budget_period="Monthly",SUMIFS(INDIRECT(AR$8),DetailBudgetWPs_Aleph,IF($J84 = "No Work Package", "", $J84),DetailBudgetCategory_Aleph,$I84),IF(Budget_period="Quarterly",SUMIFS(INDIRECT(AR$9),DetailBudgetWPs_Aleph,IF($J84 = "No Work Package", "", $J84),DetailBudgetCategory_Aleph,$I84),IF(Budget_period="Annually",SUMIFS(INDIRECT(AR$10),DetailBudgetWPs_Aleph,IF($J84 = "No Work Package", "", $J84),DetailBudgetCategory_Aleph,$I84),""))))) / AR$6 * AR$7, 0), 0)</f>
        <v>0</v>
      </c>
      <c r="AS84" s="166">
        <f t="array" ref="AS84">IFERROR(IF(ROW()-16&lt;NoRowsBudget, IF($J84="Profit Margin",SUM(AS$16:AS83)*ProfitMargin,IF($J84="VAT",SUM(AS$16:AS83)*VAT,IF(Budget_period="Monthly",SUMIFS(INDIRECT(AS$8),DetailBudgetWPs_Aleph,IF($J84 = "No Work Package", "", $J84),DetailBudgetCategory_Aleph,$I84),IF(Budget_period="Quarterly",SUMIFS(INDIRECT(AS$9),DetailBudgetWPs_Aleph,IF($J84 = "No Work Package", "", $J84),DetailBudgetCategory_Aleph,$I84),IF(Budget_period="Annually",SUMIFS(INDIRECT(AS$10),DetailBudgetWPs_Aleph,IF($J84 = "No Work Package", "", $J84),DetailBudgetCategory_Aleph,$I84),""))))) / AS$6 * AS$7, 0), 0)</f>
        <v>0</v>
      </c>
      <c r="AT84" s="166">
        <f t="array" ref="AT84">IFERROR(IF(ROW()-16&lt;NoRowsBudget, IF($J84="Profit Margin",SUM(AT$16:AT83)*ProfitMargin,IF($J84="VAT",SUM(AT$16:AT83)*VAT,IF(Budget_period="Monthly",SUMIFS(INDIRECT(AT$8),DetailBudgetWPs_Aleph,IF($J84 = "No Work Package", "", $J84),DetailBudgetCategory_Aleph,$I84),IF(Budget_period="Quarterly",SUMIFS(INDIRECT(AT$9),DetailBudgetWPs_Aleph,IF($J84 = "No Work Package", "", $J84),DetailBudgetCategory_Aleph,$I84),IF(Budget_period="Annually",SUMIFS(INDIRECT(AT$10),DetailBudgetWPs_Aleph,IF($J84 = "No Work Package", "", $J84),DetailBudgetCategory_Aleph,$I84),""))))) / AT$6 * AT$7, 0), 0)</f>
        <v>0</v>
      </c>
      <c r="AU84" s="166">
        <f t="array" ref="AU84">IFERROR(IF(ROW()-16&lt;NoRowsBudget, IF($J84="Profit Margin",SUM(AU$16:AU83)*ProfitMargin,IF($J84="VAT",SUM(AU$16:AU83)*VAT,IF(Budget_period="Monthly",SUMIFS(INDIRECT(AU$8),DetailBudgetWPs_Aleph,IF($J84 = "No Work Package", "", $J84),DetailBudgetCategory_Aleph,$I84),IF(Budget_period="Quarterly",SUMIFS(INDIRECT(AU$9),DetailBudgetWPs_Aleph,IF($J84 = "No Work Package", "", $J84),DetailBudgetCategory_Aleph,$I84),IF(Budget_period="Annually",SUMIFS(INDIRECT(AU$10),DetailBudgetWPs_Aleph,IF($J84 = "No Work Package", "", $J84),DetailBudgetCategory_Aleph,$I84),""))))) / AU$6 * AU$7, 0), 0)</f>
        <v>0</v>
      </c>
      <c r="AV84" s="166">
        <f t="array" ref="AV84">IFERROR(IF(ROW()-16&lt;NoRowsBudget, IF($J84="Profit Margin",SUM(AV$16:AV83)*ProfitMargin,IF($J84="VAT",SUM(AV$16:AV83)*VAT,IF(Budget_period="Monthly",SUMIFS(INDIRECT(AV$8),DetailBudgetWPs_Aleph,IF($J84 = "No Work Package", "", $J84),DetailBudgetCategory_Aleph,$I84),IF(Budget_period="Quarterly",SUMIFS(INDIRECT(AV$9),DetailBudgetWPs_Aleph,IF($J84 = "No Work Package", "", $J84),DetailBudgetCategory_Aleph,$I84),IF(Budget_period="Annually",SUMIFS(INDIRECT(AV$10),DetailBudgetWPs_Aleph,IF($J84 = "No Work Package", "", $J84),DetailBudgetCategory_Aleph,$I84),""))))) / AV$6 * AV$7, 0), 0)</f>
        <v>0</v>
      </c>
      <c r="AW84" s="166">
        <f t="array" ref="AW84">IFERROR(IF(ROW()-16&lt;NoRowsBudget, IF($J84="Profit Margin",SUM(AW$16:AW83)*ProfitMargin,IF($J84="VAT",SUM(AW$16:AW83)*VAT,IF(Budget_period="Monthly",SUMIFS(INDIRECT(AW$8),DetailBudgetWPs_Aleph,IF($J84 = "No Work Package", "", $J84),DetailBudgetCategory_Aleph,$I84),IF(Budget_period="Quarterly",SUMIFS(INDIRECT(AW$9),DetailBudgetWPs_Aleph,IF($J84 = "No Work Package", "", $J84),DetailBudgetCategory_Aleph,$I84),IF(Budget_period="Annually",SUMIFS(INDIRECT(AW$10),DetailBudgetWPs_Aleph,IF($J84 = "No Work Package", "", $J84),DetailBudgetCategory_Aleph,$I84),""))))) / AW$6 * AW$7, 0), 0)</f>
        <v>0</v>
      </c>
      <c r="AX84" s="166">
        <f t="array" ref="AX84">IFERROR(IF(ROW()-16&lt;NoRowsBudget, IF($J84="Profit Margin",SUM(AX$16:AX83)*ProfitMargin,IF($J84="VAT",SUM(AX$16:AX83)*VAT,IF(Budget_period="Monthly",SUMIFS(INDIRECT(AX$8),DetailBudgetWPs_Aleph,IF($J84 = "No Work Package", "", $J84),DetailBudgetCategory_Aleph,$I84),IF(Budget_period="Quarterly",SUMIFS(INDIRECT(AX$9),DetailBudgetWPs_Aleph,IF($J84 = "No Work Package", "", $J84),DetailBudgetCategory_Aleph,$I84),IF(Budget_period="Annually",SUMIFS(INDIRECT(AX$10),DetailBudgetWPs_Aleph,IF($J84 = "No Work Package", "", $J84),DetailBudgetCategory_Aleph,$I84),""))))) / AX$6 * AX$7, 0), 0)</f>
        <v>0</v>
      </c>
      <c r="AY84" s="166">
        <f t="array" ref="AY84">IFERROR(IF(ROW()-16&lt;NoRowsBudget, IF($J84="Profit Margin",SUM(AY$16:AY83)*ProfitMargin,IF($J84="VAT",SUM(AY$16:AY83)*VAT,IF(Budget_period="Monthly",SUMIFS(INDIRECT(AY$8),DetailBudgetWPs_Aleph,IF($J84 = "No Work Package", "", $J84),DetailBudgetCategory_Aleph,$I84),IF(Budget_period="Quarterly",SUMIFS(INDIRECT(AY$9),DetailBudgetWPs_Aleph,IF($J84 = "No Work Package", "", $J84),DetailBudgetCategory_Aleph,$I84),IF(Budget_period="Annually",SUMIFS(INDIRECT(AY$10),DetailBudgetWPs_Aleph,IF($J84 = "No Work Package", "", $J84),DetailBudgetCategory_Aleph,$I84),""))))) / AY$6 * AY$7, 0), 0)</f>
        <v>0</v>
      </c>
      <c r="AZ84" s="166">
        <f t="array" ref="AZ84">IFERROR(IF(ROW()-16&lt;NoRowsBudget, IF($J84="Profit Margin",SUM(AZ$16:AZ83)*ProfitMargin,IF($J84="VAT",SUM(AZ$16:AZ83)*VAT,IF(Budget_period="Monthly",SUMIFS(INDIRECT(AZ$8),DetailBudgetWPs_Aleph,IF($J84 = "No Work Package", "", $J84),DetailBudgetCategory_Aleph,$I84),IF(Budget_period="Quarterly",SUMIFS(INDIRECT(AZ$9),DetailBudgetWPs_Aleph,IF($J84 = "No Work Package", "", $J84),DetailBudgetCategory_Aleph,$I84),IF(Budget_period="Annually",SUMIFS(INDIRECT(AZ$10),DetailBudgetWPs_Aleph,IF($J84 = "No Work Package", "", $J84),DetailBudgetCategory_Aleph,$I84),""))))) / AZ$6 * AZ$7, 0), 0)</f>
        <v>0</v>
      </c>
      <c r="BA84" s="166">
        <f t="array" ref="BA84">IFERROR(IF(ROW()-16&lt;NoRowsBudget, IF($J84="Profit Margin",SUM(BA$16:BA83)*ProfitMargin,IF($J84="VAT",SUM(BA$16:BA83)*VAT,IF(Budget_period="Monthly",SUMIFS(INDIRECT(BA$8),DetailBudgetWPs_Aleph,IF($J84 = "No Work Package", "", $J84),DetailBudgetCategory_Aleph,$I84),IF(Budget_period="Quarterly",SUMIFS(INDIRECT(BA$9),DetailBudgetWPs_Aleph,IF($J84 = "No Work Package", "", $J84),DetailBudgetCategory_Aleph,$I84),IF(Budget_period="Annually",SUMIFS(INDIRECT(BA$10),DetailBudgetWPs_Aleph,IF($J84 = "No Work Package", "", $J84),DetailBudgetCategory_Aleph,$I84),""))))) / BA$6 * BA$7, 0), 0)</f>
        <v>0</v>
      </c>
      <c r="BB84" s="166">
        <f t="array" ref="BB84">IFERROR(IF(ROW()-16&lt;NoRowsBudget, IF($J84="Profit Margin",SUM(BB$16:BB83)*ProfitMargin,IF($J84="VAT",SUM(BB$16:BB83)*VAT,IF(Budget_period="Monthly",SUMIFS(INDIRECT(BB$8),DetailBudgetWPs_Aleph,IF($J84 = "No Work Package", "", $J84),DetailBudgetCategory_Aleph,$I84),IF(Budget_period="Quarterly",SUMIFS(INDIRECT(BB$9),DetailBudgetWPs_Aleph,IF($J84 = "No Work Package", "", $J84),DetailBudgetCategory_Aleph,$I84),IF(Budget_period="Annually",SUMIFS(INDIRECT(BB$10),DetailBudgetWPs_Aleph,IF($J84 = "No Work Package", "", $J84),DetailBudgetCategory_Aleph,$I84),""))))) / BB$6 * BB$7, 0), 0)</f>
        <v>0</v>
      </c>
      <c r="BC84" s="166">
        <f t="array" ref="BC84">IFERROR(IF(ROW()-16&lt;NoRowsBudget, IF($J84="Profit Margin",SUM(BC$16:BC83)*ProfitMargin,IF($J84="VAT",SUM(BC$16:BC83)*VAT,IF(Budget_period="Monthly",SUMIFS(INDIRECT(BC$8),DetailBudgetWPs_Aleph,IF($J84 = "No Work Package", "", $J84),DetailBudgetCategory_Aleph,$I84),IF(Budget_period="Quarterly",SUMIFS(INDIRECT(BC$9),DetailBudgetWPs_Aleph,IF($J84 = "No Work Package", "", $J84),DetailBudgetCategory_Aleph,$I84),IF(Budget_period="Annually",SUMIFS(INDIRECT(BC$10),DetailBudgetWPs_Aleph,IF($J84 = "No Work Package", "", $J84),DetailBudgetCategory_Aleph,$I84),""))))) / BC$6 * BC$7, 0), 0)</f>
        <v>0</v>
      </c>
      <c r="BD84" s="166">
        <f t="array" ref="BD84">IFERROR(IF(ROW()-16&lt;NoRowsBudget, IF($J84="Profit Margin",SUM(BD$16:BD83)*ProfitMargin,IF($J84="VAT",SUM(BD$16:BD83)*VAT,IF(Budget_period="Monthly",SUMIFS(INDIRECT(BD$8),DetailBudgetWPs_Aleph,IF($J84 = "No Work Package", "", $J84),DetailBudgetCategory_Aleph,$I84),IF(Budget_period="Quarterly",SUMIFS(INDIRECT(BD$9),DetailBudgetWPs_Aleph,IF($J84 = "No Work Package", "", $J84),DetailBudgetCategory_Aleph,$I84),IF(Budget_period="Annually",SUMIFS(INDIRECT(BD$10),DetailBudgetWPs_Aleph,IF($J84 = "No Work Package", "", $J84),DetailBudgetCategory_Aleph,$I84),""))))) / BD$6 * BD$7, 0), 0)</f>
        <v>0</v>
      </c>
      <c r="BE84" s="166">
        <f t="array" ref="BE84">IFERROR(IF(ROW()-16&lt;NoRowsBudget, IF($J84="Profit Margin",SUM(BE$16:BE83)*ProfitMargin,IF($J84="VAT",SUM(BE$16:BE83)*VAT,IF(Budget_period="Monthly",SUMIFS(INDIRECT(BE$8),DetailBudgetWPs_Aleph,IF($J84 = "No Work Package", "", $J84),DetailBudgetCategory_Aleph,$I84),IF(Budget_period="Quarterly",SUMIFS(INDIRECT(BE$9),DetailBudgetWPs_Aleph,IF($J84 = "No Work Package", "", $J84),DetailBudgetCategory_Aleph,$I84),IF(Budget_period="Annually",SUMIFS(INDIRECT(BE$10),DetailBudgetWPs_Aleph,IF($J84 = "No Work Package", "", $J84),DetailBudgetCategory_Aleph,$I84),""))))) / BE$6 * BE$7, 0), 0)</f>
        <v>0</v>
      </c>
      <c r="BF84" s="166">
        <f t="array" ref="BF84">IFERROR(IF(ROW()-16&lt;NoRowsBudget, IF($J84="Profit Margin",SUM(BF$16:BF83)*ProfitMargin,IF($J84="VAT",SUM(BF$16:BF83)*VAT,IF(Budget_period="Monthly",SUMIFS(INDIRECT(BF$8),DetailBudgetWPs_Aleph,IF($J84 = "No Work Package", "", $J84),DetailBudgetCategory_Aleph,$I84),IF(Budget_period="Quarterly",SUMIFS(INDIRECT(BF$9),DetailBudgetWPs_Aleph,IF($J84 = "No Work Package", "", $J84),DetailBudgetCategory_Aleph,$I84),IF(Budget_period="Annually",SUMIFS(INDIRECT(BF$10),DetailBudgetWPs_Aleph,IF($J84 = "No Work Package", "", $J84),DetailBudgetCategory_Aleph,$I84),""))))) / BF$6 * BF$7, 0), 0)</f>
        <v>0</v>
      </c>
      <c r="BG84" s="166">
        <f t="array" ref="BG84">IFERROR(IF(ROW()-16&lt;NoRowsBudget, IF($J84="Profit Margin",SUM(BG$16:BG83)*ProfitMargin,IF($J84="VAT",SUM(BG$16:BG83)*VAT,IF(Budget_period="Monthly",SUMIFS(INDIRECT(BG$8),DetailBudgetWPs_Aleph,IF($J84 = "No Work Package", "", $J84),DetailBudgetCategory_Aleph,$I84),IF(Budget_period="Quarterly",SUMIFS(INDIRECT(BG$9),DetailBudgetWPs_Aleph,IF($J84 = "No Work Package", "", $J84),DetailBudgetCategory_Aleph,$I84),IF(Budget_period="Annually",SUMIFS(INDIRECT(BG$10),DetailBudgetWPs_Aleph,IF($J84 = "No Work Package", "", $J84),DetailBudgetCategory_Aleph,$I84),""))))) / BG$6 * BG$7, 0), 0)</f>
        <v>0</v>
      </c>
      <c r="BH84" s="166">
        <f t="array" ref="BH84">IFERROR(IF(ROW()-16&lt;NoRowsBudget, IF($J84="Profit Margin",SUM(BH$16:BH83)*ProfitMargin,IF($J84="VAT",SUM(BH$16:BH83)*VAT,IF(Budget_period="Monthly",SUMIFS(INDIRECT(BH$8),DetailBudgetWPs_Aleph,IF($J84 = "No Work Package", "", $J84),DetailBudgetCategory_Aleph,$I84),IF(Budget_period="Quarterly",SUMIFS(INDIRECT(BH$9),DetailBudgetWPs_Aleph,IF($J84 = "No Work Package", "", $J84),DetailBudgetCategory_Aleph,$I84),IF(Budget_period="Annually",SUMIFS(INDIRECT(BH$10),DetailBudgetWPs_Aleph,IF($J84 = "No Work Package", "", $J84),DetailBudgetCategory_Aleph,$I84),""))))) / BH$6 * BH$7, 0), 0)</f>
        <v>0</v>
      </c>
      <c r="BI84" s="166">
        <f t="array" ref="BI84">IFERROR(IF(ROW()-16&lt;NoRowsBudget, IF($J84="Profit Margin",SUM(BI$16:BI83)*ProfitMargin,IF($J84="VAT",SUM(BI$16:BI83)*VAT,IF(Budget_period="Monthly",SUMIFS(INDIRECT(BI$8),DetailBudgetWPs_Aleph,IF($J84 = "No Work Package", "", $J84),DetailBudgetCategory_Aleph,$I84),IF(Budget_period="Quarterly",SUMIFS(INDIRECT(BI$9),DetailBudgetWPs_Aleph,IF($J84 = "No Work Package", "", $J84),DetailBudgetCategory_Aleph,$I84),IF(Budget_period="Annually",SUMIFS(INDIRECT(BI$10),DetailBudgetWPs_Aleph,IF($J84 = "No Work Package", "", $J84),DetailBudgetCategory_Aleph,$I84),""))))) / BI$6 * BI$7, 0), 0)</f>
        <v>0</v>
      </c>
      <c r="BJ84" s="166">
        <f t="array" ref="BJ84">IFERROR(IF(ROW()-16&lt;NoRowsBudget, IF($J84="Profit Margin",SUM(BJ$16:BJ83)*ProfitMargin,IF($J84="VAT",SUM(BJ$16:BJ83)*VAT,IF(Budget_period="Monthly",SUMIFS(INDIRECT(BJ$8),DetailBudgetWPs_Aleph,IF($J84 = "No Work Package", "", $J84),DetailBudgetCategory_Aleph,$I84),IF(Budget_period="Quarterly",SUMIFS(INDIRECT(BJ$9),DetailBudgetWPs_Aleph,IF($J84 = "No Work Package", "", $J84),DetailBudgetCategory_Aleph,$I84),IF(Budget_period="Annually",SUMIFS(INDIRECT(BJ$10),DetailBudgetWPs_Aleph,IF($J84 = "No Work Package", "", $J84),DetailBudgetCategory_Aleph,$I84),""))))) / BJ$6 * BJ$7, 0), 0)</f>
        <v>0</v>
      </c>
      <c r="BK84" s="166">
        <f t="array" ref="BK84">IFERROR(IF(ROW()-16&lt;NoRowsBudget, IF($J84="Profit Margin",SUM(BK$16:BK83)*ProfitMargin,IF($J84="VAT",SUM(BK$16:BK83)*VAT,IF(Budget_period="Monthly",SUMIFS(INDIRECT(BK$8),DetailBudgetWPs_Aleph,IF($J84 = "No Work Package", "", $J84),DetailBudgetCategory_Aleph,$I84),IF(Budget_period="Quarterly",SUMIFS(INDIRECT(BK$9),DetailBudgetWPs_Aleph,IF($J84 = "No Work Package", "", $J84),DetailBudgetCategory_Aleph,$I84),IF(Budget_period="Annually",SUMIFS(INDIRECT(BK$10),DetailBudgetWPs_Aleph,IF($J84 = "No Work Package", "", $J84),DetailBudgetCategory_Aleph,$I84),""))))) / BK$6 * BK$7, 0), 0)</f>
        <v>0</v>
      </c>
      <c r="BL84" s="166">
        <f t="array" ref="BL84">IFERROR(IF(ROW()-16&lt;NoRowsBudget, IF($J84="Profit Margin",SUM(BL$16:BL83)*ProfitMargin,IF($J84="VAT",SUM(BL$16:BL83)*VAT,IF(Budget_period="Monthly",SUMIFS(INDIRECT(BL$8),DetailBudgetWPs_Aleph,IF($J84 = "No Work Package", "", $J84),DetailBudgetCategory_Aleph,$I84),IF(Budget_period="Quarterly",SUMIFS(INDIRECT(BL$9),DetailBudgetWPs_Aleph,IF($J84 = "No Work Package", "", $J84),DetailBudgetCategory_Aleph,$I84),IF(Budget_period="Annually",SUMIFS(INDIRECT(BL$10),DetailBudgetWPs_Aleph,IF($J84 = "No Work Package", "", $J84),DetailBudgetCategory_Aleph,$I84),""))))) / BL$6 * BL$7, 0), 0)</f>
        <v>0</v>
      </c>
      <c r="BM84" s="166">
        <f t="array" ref="BM84">IFERROR(IF(ROW()-16&lt;NoRowsBudget, IF($J84="Profit Margin",SUM(BM$16:BM83)*ProfitMargin,IF($J84="VAT",SUM(BM$16:BM83)*VAT,IF(Budget_period="Monthly",SUMIFS(INDIRECT(BM$8),DetailBudgetWPs_Aleph,IF($J84 = "No Work Package", "", $J84),DetailBudgetCategory_Aleph,$I84),IF(Budget_period="Quarterly",SUMIFS(INDIRECT(BM$9),DetailBudgetWPs_Aleph,IF($J84 = "No Work Package", "", $J84),DetailBudgetCategory_Aleph,$I84),IF(Budget_period="Annually",SUMIFS(INDIRECT(BM$10),DetailBudgetWPs_Aleph,IF($J84 = "No Work Package", "", $J84),DetailBudgetCategory_Aleph,$I84),""))))) / BM$6 * BM$7, 0), 0)</f>
        <v>0</v>
      </c>
      <c r="BN84" s="166">
        <f t="array" ref="BN84">IFERROR(IF(ROW()-16&lt;NoRowsBudget, IF($J84="Profit Margin",SUM(BN$16:BN83)*ProfitMargin,IF($J84="VAT",SUM(BN$16:BN83)*VAT,IF(Budget_period="Monthly",SUMIFS(INDIRECT(BN$8),DetailBudgetWPs_Aleph,IF($J84 = "No Work Package", "", $J84),DetailBudgetCategory_Aleph,$I84),IF(Budget_period="Quarterly",SUMIFS(INDIRECT(BN$9),DetailBudgetWPs_Aleph,IF($J84 = "No Work Package", "", $J84),DetailBudgetCategory_Aleph,$I84),IF(Budget_period="Annually",SUMIFS(INDIRECT(BN$10),DetailBudgetWPs_Aleph,IF($J84 = "No Work Package", "", $J84),DetailBudgetCategory_Aleph,$I84),""))))) / BN$6 * BN$7, 0), 0)</f>
        <v>0</v>
      </c>
      <c r="BO84" s="166">
        <f t="array" ref="BO84">IFERROR(IF(ROW()-16&lt;NoRowsBudget, IF($J84="Profit Margin",SUM(BO$16:BO83)*ProfitMargin,IF($J84="VAT",SUM(BO$16:BO83)*VAT,IF(Budget_period="Monthly",SUMIFS(INDIRECT(BO$8),DetailBudgetWPs_Aleph,IF($J84 = "No Work Package", "", $J84),DetailBudgetCategory_Aleph,$I84),IF(Budget_period="Quarterly",SUMIFS(INDIRECT(BO$9),DetailBudgetWPs_Aleph,IF($J84 = "No Work Package", "", $J84),DetailBudgetCategory_Aleph,$I84),IF(Budget_period="Annually",SUMIFS(INDIRECT(BO$10),DetailBudgetWPs_Aleph,IF($J84 = "No Work Package", "", $J84),DetailBudgetCategory_Aleph,$I84),""))))) / BO$6 * BO$7, 0), 0)</f>
        <v>0</v>
      </c>
      <c r="BP84" s="166">
        <f t="array" ref="BP84">IFERROR(IF(ROW()-16&lt;NoRowsBudget, IF($J84="Profit Margin",SUM(BP$16:BP83)*ProfitMargin,IF($J84="VAT",SUM(BP$16:BP83)*VAT,IF(Budget_period="Monthly",SUMIFS(INDIRECT(BP$8),DetailBudgetWPs_Aleph,IF($J84 = "No Work Package", "", $J84),DetailBudgetCategory_Aleph,$I84),IF(Budget_period="Quarterly",SUMIFS(INDIRECT(BP$9),DetailBudgetWPs_Aleph,IF($J84 = "No Work Package", "", $J84),DetailBudgetCategory_Aleph,$I84),IF(Budget_period="Annually",SUMIFS(INDIRECT(BP$10),DetailBudgetWPs_Aleph,IF($J84 = "No Work Package", "", $J84),DetailBudgetCategory_Aleph,$I84),""))))) / BP$6 * BP$7, 0), 0)</f>
        <v>0</v>
      </c>
      <c r="BQ84" s="166">
        <f t="array" ref="BQ84">IFERROR(IF(ROW()-16&lt;NoRowsBudget, IF($J84="Profit Margin",SUM(BQ$16:BQ83)*ProfitMargin,IF($J84="VAT",SUM(BQ$16:BQ83)*VAT,IF(Budget_period="Monthly",SUMIFS(INDIRECT(BQ$8),DetailBudgetWPs_Aleph,IF($J84 = "No Work Package", "", $J84),DetailBudgetCategory_Aleph,$I84),IF(Budget_period="Quarterly",SUMIFS(INDIRECT(BQ$9),DetailBudgetWPs_Aleph,IF($J84 = "No Work Package", "", $J84),DetailBudgetCategory_Aleph,$I84),IF(Budget_period="Annually",SUMIFS(INDIRECT(BQ$10),DetailBudgetWPs_Aleph,IF($J84 = "No Work Package", "", $J84),DetailBudgetCategory_Aleph,$I84),""))))) / BQ$6 * BQ$7, 0), 0)</f>
        <v>0</v>
      </c>
      <c r="BR84" s="166">
        <f t="array" ref="BR84">IFERROR(IF(ROW()-16&lt;NoRowsBudget, IF($J84="Profit Margin",SUM(BR$16:BR83)*ProfitMargin,IF($J84="VAT",SUM(BR$16:BR83)*VAT,IF(Budget_period="Monthly",SUMIFS(INDIRECT(BR$8),DetailBudgetWPs_Aleph,IF($J84 = "No Work Package", "", $J84),DetailBudgetCategory_Aleph,$I84),IF(Budget_period="Quarterly",SUMIFS(INDIRECT(BR$9),DetailBudgetWPs_Aleph,IF($J84 = "No Work Package", "", $J84),DetailBudgetCategory_Aleph,$I84),IF(Budget_period="Annually",SUMIFS(INDIRECT(BR$10),DetailBudgetWPs_Aleph,IF($J84 = "No Work Package", "", $J84),DetailBudgetCategory_Aleph,$I84),""))))) / BR$6 * BR$7, 0), 0)</f>
        <v>0</v>
      </c>
      <c r="BS84" s="166">
        <f t="array" ref="BS84">IFERROR(IF(ROW()-16&lt;NoRowsBudget, IF($J84="Profit Margin",SUM(BS$16:BS83)*ProfitMargin,IF($J84="VAT",SUM(BS$16:BS83)*VAT,IF(Budget_period="Monthly",SUMIFS(INDIRECT(BS$8),DetailBudgetWPs_Aleph,IF($J84 = "No Work Package", "", $J84),DetailBudgetCategory_Aleph,$I84),IF(Budget_period="Quarterly",SUMIFS(INDIRECT(BS$9),DetailBudgetWPs_Aleph,IF($J84 = "No Work Package", "", $J84),DetailBudgetCategory_Aleph,$I84),IF(Budget_period="Annually",SUMIFS(INDIRECT(BS$10),DetailBudgetWPs_Aleph,IF($J84 = "No Work Package", "", $J84),DetailBudgetCategory_Aleph,$I84),""))))) / BS$6 * BS$7, 0), 0)</f>
        <v>0</v>
      </c>
    </row>
    <row r="85" ht="15.75" customHeight="1">
      <c r="A85" s="114"/>
      <c r="B85" s="15" t="str">
        <f>IF(ROW()-16&lt;NoRowsBudget,OrgName,"")</f>
        <v/>
      </c>
      <c r="C85" s="15" t="str">
        <f>IF(ROW()-16&lt;NoRowsBudget,ProjectName,"")</f>
        <v/>
      </c>
      <c r="D85" s="15" t="str">
        <f>IF(ROW()-16&lt;NoRowsBudget,ProjectRef,"")</f>
        <v/>
      </c>
      <c r="E85" s="15" t="str">
        <f>IF(ROW()-16&lt;NoRowsBudget,ApplicationID,"")</f>
        <v/>
      </c>
      <c r="F85" s="15" t="str">
        <f>IF(ROW()-16&lt;NoRowsBudget,Version,"")</f>
        <v/>
      </c>
      <c r="G85" s="164" t="str">
        <f>IF(ROW()-16&lt;NoRowsBudget,StartDate,"")</f>
        <v/>
      </c>
      <c r="H85" s="164" t="str">
        <f>IF(ROW()-16&lt;NoRowsBudget,EndDate,"")</f>
        <v/>
      </c>
      <c r="I85" s="15" t="str">
        <f t="array" ref="I85">IF(ROW()-16&lt;(NoRowsBudget-3),INDEX(CostCategories,CEILING((ROW()-15)/NoWPs,1)),IF(ROW()-16=NoRowsBudget-3,"Overheads",IF(ROW()-16=NoRowsBudget-2,"Profit Margin",IF(ROW()-16=NoRowsBudget-1,"VAT",""))))</f>
        <v/>
      </c>
      <c r="J85" s="15" t="str">
        <f t="array" ref="J85">IF(ROW()-16&lt;NoRowsBudget-3,INDEX(WPUnique,,MOD(ROW()-16,NoWPs)+1),IF(ROW()-16=NoRowsBudget-3,"Overheads",IF(ROW()-16=NoRowsBudget-2,"Profit Margin",IF(ROW()-16=NoRowsBudget-1,"VAT",""))))</f>
        <v/>
      </c>
      <c r="K85" s="172" t="str">
        <f>IFERROR(IF(OR($J85="Indirect Cost",$J85="VAT",$J85="Profit Margin"),"",VLOOKUP(J85,'1. Basic Info'!$B$40:$C$52,2,FALSE)),BudgetExport!J85)</f>
        <v/>
      </c>
      <c r="L85" s="166">
        <f t="array" ref="L85">IFERROR(IF(ROW()-16&lt;NoRowsBudget, IF($J85="Profit Margin",SUM(L$16:L84)*ProfitMargin,IF($J85="VAT",SUM(L$16:L84)*VAT,IF(Budget_period="Monthly",SUMIFS(INDIRECT(L$8),DetailBudgetWPs_Aleph,IF($J85 = "No Work Package", "", $J85),DetailBudgetCategory_Aleph,$I85),IF(Budget_period="Quarterly",SUMIFS(INDIRECT(L$9),DetailBudgetWPs_Aleph,IF($J85 = "No Work Package", "", $J85),DetailBudgetCategory_Aleph,$I85),IF(Budget_period="Annually",SUMIFS(INDIRECT(L$10),DetailBudgetWPs_Aleph,IF($J85 = "No Work Package", "", $J85),DetailBudgetCategory_Aleph,$I85),""))))) / L$6 * L$7, 0), 0)</f>
        <v>0</v>
      </c>
      <c r="M85" s="166">
        <f t="array" ref="M85">IFERROR(IF(ROW()-16&lt;NoRowsBudget, IF($J85="Profit Margin",SUM(M$16:M84)*ProfitMargin,IF($J85="VAT",SUM(M$16:M84)*VAT,IF(Budget_period="Monthly",SUMIFS(INDIRECT(M$8),DetailBudgetWPs_Aleph,IF($J85 = "No Work Package", "", $J85),DetailBudgetCategory_Aleph,$I85),IF(Budget_period="Quarterly",SUMIFS(INDIRECT(M$9),DetailBudgetWPs_Aleph,IF($J85 = "No Work Package", "", $J85),DetailBudgetCategory_Aleph,$I85),IF(Budget_period="Annually",SUMIFS(INDIRECT(M$10),DetailBudgetWPs_Aleph,IF($J85 = "No Work Package", "", $J85),DetailBudgetCategory_Aleph,$I85),""))))) / M$6 * M$7, 0), 0)</f>
        <v>0</v>
      </c>
      <c r="N85" s="166">
        <f t="array" ref="N85">IFERROR(IF(ROW()-16&lt;NoRowsBudget, IF($J85="Profit Margin",SUM(N$16:N84)*ProfitMargin,IF($J85="VAT",SUM(N$16:N84)*VAT,IF(Budget_period="Monthly",SUMIFS(INDIRECT(N$8),DetailBudgetWPs_Aleph,IF($J85 = "No Work Package", "", $J85),DetailBudgetCategory_Aleph,$I85),IF(Budget_period="Quarterly",SUMIFS(INDIRECT(N$9),DetailBudgetWPs_Aleph,IF($J85 = "No Work Package", "", $J85),DetailBudgetCategory_Aleph,$I85),IF(Budget_period="Annually",SUMIFS(INDIRECT(N$10),DetailBudgetWPs_Aleph,IF($J85 = "No Work Package", "", $J85),DetailBudgetCategory_Aleph,$I85),""))))) / N$6 * N$7, 0), 0)</f>
        <v>0</v>
      </c>
      <c r="O85" s="166">
        <f t="array" ref="O85">IFERROR(IF(ROW()-16&lt;NoRowsBudget, IF($J85="Profit Margin",SUM(O$16:O84)*ProfitMargin,IF($J85="VAT",SUM(O$16:O84)*VAT,IF(Budget_period="Monthly",SUMIFS(INDIRECT(O$8),DetailBudgetWPs_Aleph,IF($J85 = "No Work Package", "", $J85),DetailBudgetCategory_Aleph,$I85),IF(Budget_period="Quarterly",SUMIFS(INDIRECT(O$9),DetailBudgetWPs_Aleph,IF($J85 = "No Work Package", "", $J85),DetailBudgetCategory_Aleph,$I85),IF(Budget_period="Annually",SUMIFS(INDIRECT(O$10),DetailBudgetWPs_Aleph,IF($J85 = "No Work Package", "", $J85),DetailBudgetCategory_Aleph,$I85),""))))) / O$6 * O$7, 0), 0)</f>
        <v>0</v>
      </c>
      <c r="P85" s="166">
        <f t="array" ref="P85">IFERROR(IF(ROW()-16&lt;NoRowsBudget, IF($J85="Profit Margin",SUM(P$16:P84)*ProfitMargin,IF($J85="VAT",SUM(P$16:P84)*VAT,IF(Budget_period="Monthly",SUMIFS(INDIRECT(P$8),DetailBudgetWPs_Aleph,IF($J85 = "No Work Package", "", $J85),DetailBudgetCategory_Aleph,$I85),IF(Budget_period="Quarterly",SUMIFS(INDIRECT(P$9),DetailBudgetWPs_Aleph,IF($J85 = "No Work Package", "", $J85),DetailBudgetCategory_Aleph,$I85),IF(Budget_period="Annually",SUMIFS(INDIRECT(P$10),DetailBudgetWPs_Aleph,IF($J85 = "No Work Package", "", $J85),DetailBudgetCategory_Aleph,$I85),""))))) / P$6 * P$7, 0), 0)</f>
        <v>0</v>
      </c>
      <c r="Q85" s="166">
        <f t="array" ref="Q85">IFERROR(IF(ROW()-16&lt;NoRowsBudget, IF($J85="Profit Margin",SUM(Q$16:Q84)*ProfitMargin,IF($J85="VAT",SUM(Q$16:Q84)*VAT,IF(Budget_period="Monthly",SUMIFS(INDIRECT(Q$8),DetailBudgetWPs_Aleph,IF($J85 = "No Work Package", "", $J85),DetailBudgetCategory_Aleph,$I85),IF(Budget_period="Quarterly",SUMIFS(INDIRECT(Q$9),DetailBudgetWPs_Aleph,IF($J85 = "No Work Package", "", $J85),DetailBudgetCategory_Aleph,$I85),IF(Budget_period="Annually",SUMIFS(INDIRECT(Q$10),DetailBudgetWPs_Aleph,IF($J85 = "No Work Package", "", $J85),DetailBudgetCategory_Aleph,$I85),""))))) / Q$6 * Q$7, 0), 0)</f>
        <v>0</v>
      </c>
      <c r="R85" s="166">
        <f t="array" ref="R85">IFERROR(IF(ROW()-16&lt;NoRowsBudget, IF($J85="Profit Margin",SUM(R$16:R84)*ProfitMargin,IF($J85="VAT",SUM(R$16:R84)*VAT,IF(Budget_period="Monthly",SUMIFS(INDIRECT(R$8),DetailBudgetWPs_Aleph,IF($J85 = "No Work Package", "", $J85),DetailBudgetCategory_Aleph,$I85),IF(Budget_period="Quarterly",SUMIFS(INDIRECT(R$9),DetailBudgetWPs_Aleph,IF($J85 = "No Work Package", "", $J85),DetailBudgetCategory_Aleph,$I85),IF(Budget_period="Annually",SUMIFS(INDIRECT(R$10),DetailBudgetWPs_Aleph,IF($J85 = "No Work Package", "", $J85),DetailBudgetCategory_Aleph,$I85),""))))) / R$6 * R$7, 0), 0)</f>
        <v>0</v>
      </c>
      <c r="S85" s="166">
        <f t="array" ref="S85">IFERROR(IF(ROW()-16&lt;NoRowsBudget, IF($J85="Profit Margin",SUM(S$16:S84)*ProfitMargin,IF($J85="VAT",SUM(S$16:S84)*VAT,IF(Budget_period="Monthly",SUMIFS(INDIRECT(S$8),DetailBudgetWPs_Aleph,IF($J85 = "No Work Package", "", $J85),DetailBudgetCategory_Aleph,$I85),IF(Budget_period="Quarterly",SUMIFS(INDIRECT(S$9),DetailBudgetWPs_Aleph,IF($J85 = "No Work Package", "", $J85),DetailBudgetCategory_Aleph,$I85),IF(Budget_period="Annually",SUMIFS(INDIRECT(S$10),DetailBudgetWPs_Aleph,IF($J85 = "No Work Package", "", $J85),DetailBudgetCategory_Aleph,$I85),""))))) / S$6 * S$7, 0), 0)</f>
        <v>0</v>
      </c>
      <c r="T85" s="166">
        <f t="array" ref="T85">IFERROR(IF(ROW()-16&lt;NoRowsBudget, IF($J85="Profit Margin",SUM(T$16:T84)*ProfitMargin,IF($J85="VAT",SUM(T$16:T84)*VAT,IF(Budget_period="Monthly",SUMIFS(INDIRECT(T$8),DetailBudgetWPs_Aleph,IF($J85 = "No Work Package", "", $J85),DetailBudgetCategory_Aleph,$I85),IF(Budget_period="Quarterly",SUMIFS(INDIRECT(T$9),DetailBudgetWPs_Aleph,IF($J85 = "No Work Package", "", $J85),DetailBudgetCategory_Aleph,$I85),IF(Budget_period="Annually",SUMIFS(INDIRECT(T$10),DetailBudgetWPs_Aleph,IF($J85 = "No Work Package", "", $J85),DetailBudgetCategory_Aleph,$I85),""))))) / T$6 * T$7, 0), 0)</f>
        <v>0</v>
      </c>
      <c r="U85" s="166">
        <f t="array" ref="U85">IFERROR(IF(ROW()-16&lt;NoRowsBudget, IF($J85="Profit Margin",SUM(U$16:U84)*ProfitMargin,IF($J85="VAT",SUM(U$16:U84)*VAT,IF(Budget_period="Monthly",SUMIFS(INDIRECT(U$8),DetailBudgetWPs_Aleph,IF($J85 = "No Work Package", "", $J85),DetailBudgetCategory_Aleph,$I85),IF(Budget_period="Quarterly",SUMIFS(INDIRECT(U$9),DetailBudgetWPs_Aleph,IF($J85 = "No Work Package", "", $J85),DetailBudgetCategory_Aleph,$I85),IF(Budget_period="Annually",SUMIFS(INDIRECT(U$10),DetailBudgetWPs_Aleph,IF($J85 = "No Work Package", "", $J85),DetailBudgetCategory_Aleph,$I85),""))))) / U$6 * U$7, 0), 0)</f>
        <v>0</v>
      </c>
      <c r="V85" s="166">
        <f t="array" ref="V85">IFERROR(IF(ROW()-16&lt;NoRowsBudget, IF($J85="Profit Margin",SUM(V$16:V84)*ProfitMargin,IF($J85="VAT",SUM(V$16:V84)*VAT,IF(Budget_period="Monthly",SUMIFS(INDIRECT(V$8),DetailBudgetWPs_Aleph,IF($J85 = "No Work Package", "", $J85),DetailBudgetCategory_Aleph,$I85),IF(Budget_period="Quarterly",SUMIFS(INDIRECT(V$9),DetailBudgetWPs_Aleph,IF($J85 = "No Work Package", "", $J85),DetailBudgetCategory_Aleph,$I85),IF(Budget_period="Annually",SUMIFS(INDIRECT(V$10),DetailBudgetWPs_Aleph,IF($J85 = "No Work Package", "", $J85),DetailBudgetCategory_Aleph,$I85),""))))) / V$6 * V$7, 0), 0)</f>
        <v>0</v>
      </c>
      <c r="W85" s="166">
        <f t="array" ref="W85">IFERROR(IF(ROW()-16&lt;NoRowsBudget, IF($J85="Profit Margin",SUM(W$16:W84)*ProfitMargin,IF($J85="VAT",SUM(W$16:W84)*VAT,IF(Budget_period="Monthly",SUMIFS(INDIRECT(W$8),DetailBudgetWPs_Aleph,IF($J85 = "No Work Package", "", $J85),DetailBudgetCategory_Aleph,$I85),IF(Budget_period="Quarterly",SUMIFS(INDIRECT(W$9),DetailBudgetWPs_Aleph,IF($J85 = "No Work Package", "", $J85),DetailBudgetCategory_Aleph,$I85),IF(Budget_period="Annually",SUMIFS(INDIRECT(W$10),DetailBudgetWPs_Aleph,IF($J85 = "No Work Package", "", $J85),DetailBudgetCategory_Aleph,$I85),""))))) / W$6 * W$7, 0), 0)</f>
        <v>0</v>
      </c>
      <c r="X85" s="166">
        <f t="array" ref="X85">IFERROR(IF(ROW()-16&lt;NoRowsBudget, IF($J85="Profit Margin",SUM(X$16:X84)*ProfitMargin,IF($J85="VAT",SUM(X$16:X84)*VAT,IF(Budget_period="Monthly",SUMIFS(INDIRECT(X$8),DetailBudgetWPs_Aleph,IF($J85 = "No Work Package", "", $J85),DetailBudgetCategory_Aleph,$I85),IF(Budget_period="Quarterly",SUMIFS(INDIRECT(X$9),DetailBudgetWPs_Aleph,IF($J85 = "No Work Package", "", $J85),DetailBudgetCategory_Aleph,$I85),IF(Budget_period="Annually",SUMIFS(INDIRECT(X$10),DetailBudgetWPs_Aleph,IF($J85 = "No Work Package", "", $J85),DetailBudgetCategory_Aleph,$I85),""))))) / X$6 * X$7, 0), 0)</f>
        <v>0</v>
      </c>
      <c r="Y85" s="166">
        <f t="array" ref="Y85">IFERROR(IF(ROW()-16&lt;NoRowsBudget, IF($J85="Profit Margin",SUM(Y$16:Y84)*ProfitMargin,IF($J85="VAT",SUM(Y$16:Y84)*VAT,IF(Budget_period="Monthly",SUMIFS(INDIRECT(Y$8),DetailBudgetWPs_Aleph,IF($J85 = "No Work Package", "", $J85),DetailBudgetCategory_Aleph,$I85),IF(Budget_period="Quarterly",SUMIFS(INDIRECT(Y$9),DetailBudgetWPs_Aleph,IF($J85 = "No Work Package", "", $J85),DetailBudgetCategory_Aleph,$I85),IF(Budget_period="Annually",SUMIFS(INDIRECT(Y$10),DetailBudgetWPs_Aleph,IF($J85 = "No Work Package", "", $J85),DetailBudgetCategory_Aleph,$I85),""))))) / Y$6 * Y$7, 0), 0)</f>
        <v>0</v>
      </c>
      <c r="Z85" s="166">
        <f t="array" ref="Z85">IFERROR(IF(ROW()-16&lt;NoRowsBudget, IF($J85="Profit Margin",SUM(Z$16:Z84)*ProfitMargin,IF($J85="VAT",SUM(Z$16:Z84)*VAT,IF(Budget_period="Monthly",SUMIFS(INDIRECT(Z$8),DetailBudgetWPs_Aleph,IF($J85 = "No Work Package", "", $J85),DetailBudgetCategory_Aleph,$I85),IF(Budget_period="Quarterly",SUMIFS(INDIRECT(Z$9),DetailBudgetWPs_Aleph,IF($J85 = "No Work Package", "", $J85),DetailBudgetCategory_Aleph,$I85),IF(Budget_period="Annually",SUMIFS(INDIRECT(Z$10),DetailBudgetWPs_Aleph,IF($J85 = "No Work Package", "", $J85),DetailBudgetCategory_Aleph,$I85),""))))) / Z$6 * Z$7, 0), 0)</f>
        <v>0</v>
      </c>
      <c r="AA85" s="166">
        <f t="array" ref="AA85">IFERROR(IF(ROW()-16&lt;NoRowsBudget, IF($J85="Profit Margin",SUM(AA$16:AA84)*ProfitMargin,IF($J85="VAT",SUM(AA$16:AA84)*VAT,IF(Budget_period="Monthly",SUMIFS(INDIRECT(AA$8),DetailBudgetWPs_Aleph,IF($J85 = "No Work Package", "", $J85),DetailBudgetCategory_Aleph,$I85),IF(Budget_period="Quarterly",SUMIFS(INDIRECT(AA$9),DetailBudgetWPs_Aleph,IF($J85 = "No Work Package", "", $J85),DetailBudgetCategory_Aleph,$I85),IF(Budget_period="Annually",SUMIFS(INDIRECT(AA$10),DetailBudgetWPs_Aleph,IF($J85 = "No Work Package", "", $J85),DetailBudgetCategory_Aleph,$I85),""))))) / AA$6 * AA$7, 0), 0)</f>
        <v>0</v>
      </c>
      <c r="AB85" s="166">
        <f t="array" ref="AB85">IFERROR(IF(ROW()-16&lt;NoRowsBudget, IF($J85="Profit Margin",SUM(AB$16:AB84)*ProfitMargin,IF($J85="VAT",SUM(AB$16:AB84)*VAT,IF(Budget_period="Monthly",SUMIFS(INDIRECT(AB$8),DetailBudgetWPs_Aleph,IF($J85 = "No Work Package", "", $J85),DetailBudgetCategory_Aleph,$I85),IF(Budget_period="Quarterly",SUMIFS(INDIRECT(AB$9),DetailBudgetWPs_Aleph,IF($J85 = "No Work Package", "", $J85),DetailBudgetCategory_Aleph,$I85),IF(Budget_period="Annually",SUMIFS(INDIRECT(AB$10),DetailBudgetWPs_Aleph,IF($J85 = "No Work Package", "", $J85),DetailBudgetCategory_Aleph,$I85),""))))) / AB$6 * AB$7, 0), 0)</f>
        <v>0</v>
      </c>
      <c r="AC85" s="166">
        <f t="array" ref="AC85">IFERROR(IF(ROW()-16&lt;NoRowsBudget, IF($J85="Profit Margin",SUM(AC$16:AC84)*ProfitMargin,IF($J85="VAT",SUM(AC$16:AC84)*VAT,IF(Budget_period="Monthly",SUMIFS(INDIRECT(AC$8),DetailBudgetWPs_Aleph,IF($J85 = "No Work Package", "", $J85),DetailBudgetCategory_Aleph,$I85),IF(Budget_period="Quarterly",SUMIFS(INDIRECT(AC$9),DetailBudgetWPs_Aleph,IF($J85 = "No Work Package", "", $J85),DetailBudgetCategory_Aleph,$I85),IF(Budget_period="Annually",SUMIFS(INDIRECT(AC$10),DetailBudgetWPs_Aleph,IF($J85 = "No Work Package", "", $J85),DetailBudgetCategory_Aleph,$I85),""))))) / AC$6 * AC$7, 0), 0)</f>
        <v>0</v>
      </c>
      <c r="AD85" s="166">
        <f t="array" ref="AD85">IFERROR(IF(ROW()-16&lt;NoRowsBudget, IF($J85="Profit Margin",SUM(AD$16:AD84)*ProfitMargin,IF($J85="VAT",SUM(AD$16:AD84)*VAT,IF(Budget_period="Monthly",SUMIFS(INDIRECT(AD$8),DetailBudgetWPs_Aleph,IF($J85 = "No Work Package", "", $J85),DetailBudgetCategory_Aleph,$I85),IF(Budget_period="Quarterly",SUMIFS(INDIRECT(AD$9),DetailBudgetWPs_Aleph,IF($J85 = "No Work Package", "", $J85),DetailBudgetCategory_Aleph,$I85),IF(Budget_period="Annually",SUMIFS(INDIRECT(AD$10),DetailBudgetWPs_Aleph,IF($J85 = "No Work Package", "", $J85),DetailBudgetCategory_Aleph,$I85),""))))) / AD$6 * AD$7, 0), 0)</f>
        <v>0</v>
      </c>
      <c r="AE85" s="166">
        <f t="array" ref="AE85">IFERROR(IF(ROW()-16&lt;NoRowsBudget, IF($J85="Profit Margin",SUM(AE$16:AE84)*ProfitMargin,IF($J85="VAT",SUM(AE$16:AE84)*VAT,IF(Budget_period="Monthly",SUMIFS(INDIRECT(AE$8),DetailBudgetWPs_Aleph,IF($J85 = "No Work Package", "", $J85),DetailBudgetCategory_Aleph,$I85),IF(Budget_period="Quarterly",SUMIFS(INDIRECT(AE$9),DetailBudgetWPs_Aleph,IF($J85 = "No Work Package", "", $J85),DetailBudgetCategory_Aleph,$I85),IF(Budget_period="Annually",SUMIFS(INDIRECT(AE$10),DetailBudgetWPs_Aleph,IF($J85 = "No Work Package", "", $J85),DetailBudgetCategory_Aleph,$I85),""))))) / AE$6 * AE$7, 0), 0)</f>
        <v>0</v>
      </c>
      <c r="AF85" s="166">
        <f t="array" ref="AF85">IFERROR(IF(ROW()-16&lt;NoRowsBudget, IF($J85="Profit Margin",SUM(AF$16:AF84)*ProfitMargin,IF($J85="VAT",SUM(AF$16:AF84)*VAT,IF(Budget_period="Monthly",SUMIFS(INDIRECT(AF$8),DetailBudgetWPs_Aleph,IF($J85 = "No Work Package", "", $J85),DetailBudgetCategory_Aleph,$I85),IF(Budget_period="Quarterly",SUMIFS(INDIRECT(AF$9),DetailBudgetWPs_Aleph,IF($J85 = "No Work Package", "", $J85),DetailBudgetCategory_Aleph,$I85),IF(Budget_period="Annually",SUMIFS(INDIRECT(AF$10),DetailBudgetWPs_Aleph,IF($J85 = "No Work Package", "", $J85),DetailBudgetCategory_Aleph,$I85),""))))) / AF$6 * AF$7, 0), 0)</f>
        <v>0</v>
      </c>
      <c r="AG85" s="166">
        <f t="array" ref="AG85">IFERROR(IF(ROW()-16&lt;NoRowsBudget, IF($J85="Profit Margin",SUM(AG$16:AG84)*ProfitMargin,IF($J85="VAT",SUM(AG$16:AG84)*VAT,IF(Budget_period="Monthly",SUMIFS(INDIRECT(AG$8),DetailBudgetWPs_Aleph,IF($J85 = "No Work Package", "", $J85),DetailBudgetCategory_Aleph,$I85),IF(Budget_period="Quarterly",SUMIFS(INDIRECT(AG$9),DetailBudgetWPs_Aleph,IF($J85 = "No Work Package", "", $J85),DetailBudgetCategory_Aleph,$I85),IF(Budget_period="Annually",SUMIFS(INDIRECT(AG$10),DetailBudgetWPs_Aleph,IF($J85 = "No Work Package", "", $J85),DetailBudgetCategory_Aleph,$I85),""))))) / AG$6 * AG$7, 0), 0)</f>
        <v>0</v>
      </c>
      <c r="AH85" s="166">
        <f t="array" ref="AH85">IFERROR(IF(ROW()-16&lt;NoRowsBudget, IF($J85="Profit Margin",SUM(AH$16:AH84)*ProfitMargin,IF($J85="VAT",SUM(AH$16:AH84)*VAT,IF(Budget_period="Monthly",SUMIFS(INDIRECT(AH$8),DetailBudgetWPs_Aleph,IF($J85 = "No Work Package", "", $J85),DetailBudgetCategory_Aleph,$I85),IF(Budget_period="Quarterly",SUMIFS(INDIRECT(AH$9),DetailBudgetWPs_Aleph,IF($J85 = "No Work Package", "", $J85),DetailBudgetCategory_Aleph,$I85),IF(Budget_period="Annually",SUMIFS(INDIRECT(AH$10),DetailBudgetWPs_Aleph,IF($J85 = "No Work Package", "", $J85),DetailBudgetCategory_Aleph,$I85),""))))) / AH$6 * AH$7, 0), 0)</f>
        <v>0</v>
      </c>
      <c r="AI85" s="166">
        <f t="array" ref="AI85">IFERROR(IF(ROW()-16&lt;NoRowsBudget, IF($J85="Profit Margin",SUM(AI$16:AI84)*ProfitMargin,IF($J85="VAT",SUM(AI$16:AI84)*VAT,IF(Budget_period="Monthly",SUMIFS(INDIRECT(AI$8),DetailBudgetWPs_Aleph,IF($J85 = "No Work Package", "", $J85),DetailBudgetCategory_Aleph,$I85),IF(Budget_period="Quarterly",SUMIFS(INDIRECT(AI$9),DetailBudgetWPs_Aleph,IF($J85 = "No Work Package", "", $J85),DetailBudgetCategory_Aleph,$I85),IF(Budget_period="Annually",SUMIFS(INDIRECT(AI$10),DetailBudgetWPs_Aleph,IF($J85 = "No Work Package", "", $J85),DetailBudgetCategory_Aleph,$I85),""))))) / AI$6 * AI$7, 0), 0)</f>
        <v>0</v>
      </c>
      <c r="AJ85" s="166">
        <f t="array" ref="AJ85">IFERROR(IF(ROW()-16&lt;NoRowsBudget, IF($J85="Profit Margin",SUM(AJ$16:AJ84)*ProfitMargin,IF($J85="VAT",SUM(AJ$16:AJ84)*VAT,IF(Budget_period="Monthly",SUMIFS(INDIRECT(AJ$8),DetailBudgetWPs_Aleph,IF($J85 = "No Work Package", "", $J85),DetailBudgetCategory_Aleph,$I85),IF(Budget_period="Quarterly",SUMIFS(INDIRECT(AJ$9),DetailBudgetWPs_Aleph,IF($J85 = "No Work Package", "", $J85),DetailBudgetCategory_Aleph,$I85),IF(Budget_period="Annually",SUMIFS(INDIRECT(AJ$10),DetailBudgetWPs_Aleph,IF($J85 = "No Work Package", "", $J85),DetailBudgetCategory_Aleph,$I85),""))))) / AJ$6 * AJ$7, 0), 0)</f>
        <v>0</v>
      </c>
      <c r="AK85" s="166">
        <f t="array" ref="AK85">IFERROR(IF(ROW()-16&lt;NoRowsBudget, IF($J85="Profit Margin",SUM(AK$16:AK84)*ProfitMargin,IF($J85="VAT",SUM(AK$16:AK84)*VAT,IF(Budget_period="Monthly",SUMIFS(INDIRECT(AK$8),DetailBudgetWPs_Aleph,IF($J85 = "No Work Package", "", $J85),DetailBudgetCategory_Aleph,$I85),IF(Budget_period="Quarterly",SUMIFS(INDIRECT(AK$9),DetailBudgetWPs_Aleph,IF($J85 = "No Work Package", "", $J85),DetailBudgetCategory_Aleph,$I85),IF(Budget_period="Annually",SUMIFS(INDIRECT(AK$10),DetailBudgetWPs_Aleph,IF($J85 = "No Work Package", "", $J85),DetailBudgetCategory_Aleph,$I85),""))))) / AK$6 * AK$7, 0), 0)</f>
        <v>0</v>
      </c>
      <c r="AL85" s="166">
        <f t="array" ref="AL85">IFERROR(IF(ROW()-16&lt;NoRowsBudget, IF($J85="Profit Margin",SUM(AL$16:AL84)*ProfitMargin,IF($J85="VAT",SUM(AL$16:AL84)*VAT,IF(Budget_period="Monthly",SUMIFS(INDIRECT(AL$8),DetailBudgetWPs_Aleph,IF($J85 = "No Work Package", "", $J85),DetailBudgetCategory_Aleph,$I85),IF(Budget_period="Quarterly",SUMIFS(INDIRECT(AL$9),DetailBudgetWPs_Aleph,IF($J85 = "No Work Package", "", $J85),DetailBudgetCategory_Aleph,$I85),IF(Budget_period="Annually",SUMIFS(INDIRECT(AL$10),DetailBudgetWPs_Aleph,IF($J85 = "No Work Package", "", $J85),DetailBudgetCategory_Aleph,$I85),""))))) / AL$6 * AL$7, 0), 0)</f>
        <v>0</v>
      </c>
      <c r="AM85" s="166">
        <f t="array" ref="AM85">IFERROR(IF(ROW()-16&lt;NoRowsBudget, IF($J85="Profit Margin",SUM(AM$16:AM84)*ProfitMargin,IF($J85="VAT",SUM(AM$16:AM84)*VAT,IF(Budget_period="Monthly",SUMIFS(INDIRECT(AM$8),DetailBudgetWPs_Aleph,IF($J85 = "No Work Package", "", $J85),DetailBudgetCategory_Aleph,$I85),IF(Budget_period="Quarterly",SUMIFS(INDIRECT(AM$9),DetailBudgetWPs_Aleph,IF($J85 = "No Work Package", "", $J85),DetailBudgetCategory_Aleph,$I85),IF(Budget_period="Annually",SUMIFS(INDIRECT(AM$10),DetailBudgetWPs_Aleph,IF($J85 = "No Work Package", "", $J85),DetailBudgetCategory_Aleph,$I85),""))))) / AM$6 * AM$7, 0), 0)</f>
        <v>0</v>
      </c>
      <c r="AN85" s="166">
        <f t="array" ref="AN85">IFERROR(IF(ROW()-16&lt;NoRowsBudget, IF($J85="Profit Margin",SUM(AN$16:AN84)*ProfitMargin,IF($J85="VAT",SUM(AN$16:AN84)*VAT,IF(Budget_period="Monthly",SUMIFS(INDIRECT(AN$8),DetailBudgetWPs_Aleph,IF($J85 = "No Work Package", "", $J85),DetailBudgetCategory_Aleph,$I85),IF(Budget_period="Quarterly",SUMIFS(INDIRECT(AN$9),DetailBudgetWPs_Aleph,IF($J85 = "No Work Package", "", $J85),DetailBudgetCategory_Aleph,$I85),IF(Budget_period="Annually",SUMIFS(INDIRECT(AN$10),DetailBudgetWPs_Aleph,IF($J85 = "No Work Package", "", $J85),DetailBudgetCategory_Aleph,$I85),""))))) / AN$6 * AN$7, 0), 0)</f>
        <v>0</v>
      </c>
      <c r="AO85" s="166">
        <f t="array" ref="AO85">IFERROR(IF(ROW()-16&lt;NoRowsBudget, IF($J85="Profit Margin",SUM(AO$16:AO84)*ProfitMargin,IF($J85="VAT",SUM(AO$16:AO84)*VAT,IF(Budget_period="Monthly",SUMIFS(INDIRECT(AO$8),DetailBudgetWPs_Aleph,IF($J85 = "No Work Package", "", $J85),DetailBudgetCategory_Aleph,$I85),IF(Budget_period="Quarterly",SUMIFS(INDIRECT(AO$9),DetailBudgetWPs_Aleph,IF($J85 = "No Work Package", "", $J85),DetailBudgetCategory_Aleph,$I85),IF(Budget_period="Annually",SUMIFS(INDIRECT(AO$10),DetailBudgetWPs_Aleph,IF($J85 = "No Work Package", "", $J85),DetailBudgetCategory_Aleph,$I85),""))))) / AO$6 * AO$7, 0), 0)</f>
        <v>0</v>
      </c>
      <c r="AP85" s="166">
        <f t="array" ref="AP85">IFERROR(IF(ROW()-16&lt;NoRowsBudget, IF($J85="Profit Margin",SUM(AP$16:AP84)*ProfitMargin,IF($J85="VAT",SUM(AP$16:AP84)*VAT,IF(Budget_period="Monthly",SUMIFS(INDIRECT(AP$8),DetailBudgetWPs_Aleph,IF($J85 = "No Work Package", "", $J85),DetailBudgetCategory_Aleph,$I85),IF(Budget_period="Quarterly",SUMIFS(INDIRECT(AP$9),DetailBudgetWPs_Aleph,IF($J85 = "No Work Package", "", $J85),DetailBudgetCategory_Aleph,$I85),IF(Budget_period="Annually",SUMIFS(INDIRECT(AP$10),DetailBudgetWPs_Aleph,IF($J85 = "No Work Package", "", $J85),DetailBudgetCategory_Aleph,$I85),""))))) / AP$6 * AP$7, 0), 0)</f>
        <v>0</v>
      </c>
      <c r="AQ85" s="166">
        <f t="array" ref="AQ85">IFERROR(IF(ROW()-16&lt;NoRowsBudget, IF($J85="Profit Margin",SUM(AQ$16:AQ84)*ProfitMargin,IF($J85="VAT",SUM(AQ$16:AQ84)*VAT,IF(Budget_period="Monthly",SUMIFS(INDIRECT(AQ$8),DetailBudgetWPs_Aleph,IF($J85 = "No Work Package", "", $J85),DetailBudgetCategory_Aleph,$I85),IF(Budget_period="Quarterly",SUMIFS(INDIRECT(AQ$9),DetailBudgetWPs_Aleph,IF($J85 = "No Work Package", "", $J85),DetailBudgetCategory_Aleph,$I85),IF(Budget_period="Annually",SUMIFS(INDIRECT(AQ$10),DetailBudgetWPs_Aleph,IF($J85 = "No Work Package", "", $J85),DetailBudgetCategory_Aleph,$I85),""))))) / AQ$6 * AQ$7, 0), 0)</f>
        <v>0</v>
      </c>
      <c r="AR85" s="166">
        <f t="array" ref="AR85">IFERROR(IF(ROW()-16&lt;NoRowsBudget, IF($J85="Profit Margin",SUM(AR$16:AR84)*ProfitMargin,IF($J85="VAT",SUM(AR$16:AR84)*VAT,IF(Budget_period="Monthly",SUMIFS(INDIRECT(AR$8),DetailBudgetWPs_Aleph,IF($J85 = "No Work Package", "", $J85),DetailBudgetCategory_Aleph,$I85),IF(Budget_period="Quarterly",SUMIFS(INDIRECT(AR$9),DetailBudgetWPs_Aleph,IF($J85 = "No Work Package", "", $J85),DetailBudgetCategory_Aleph,$I85),IF(Budget_period="Annually",SUMIFS(INDIRECT(AR$10),DetailBudgetWPs_Aleph,IF($J85 = "No Work Package", "", $J85),DetailBudgetCategory_Aleph,$I85),""))))) / AR$6 * AR$7, 0), 0)</f>
        <v>0</v>
      </c>
      <c r="AS85" s="166">
        <f t="array" ref="AS85">IFERROR(IF(ROW()-16&lt;NoRowsBudget, IF($J85="Profit Margin",SUM(AS$16:AS84)*ProfitMargin,IF($J85="VAT",SUM(AS$16:AS84)*VAT,IF(Budget_period="Monthly",SUMIFS(INDIRECT(AS$8),DetailBudgetWPs_Aleph,IF($J85 = "No Work Package", "", $J85),DetailBudgetCategory_Aleph,$I85),IF(Budget_period="Quarterly",SUMIFS(INDIRECT(AS$9),DetailBudgetWPs_Aleph,IF($J85 = "No Work Package", "", $J85),DetailBudgetCategory_Aleph,$I85),IF(Budget_period="Annually",SUMIFS(INDIRECT(AS$10),DetailBudgetWPs_Aleph,IF($J85 = "No Work Package", "", $J85),DetailBudgetCategory_Aleph,$I85),""))))) / AS$6 * AS$7, 0), 0)</f>
        <v>0</v>
      </c>
      <c r="AT85" s="166">
        <f t="array" ref="AT85">IFERROR(IF(ROW()-16&lt;NoRowsBudget, IF($J85="Profit Margin",SUM(AT$16:AT84)*ProfitMargin,IF($J85="VAT",SUM(AT$16:AT84)*VAT,IF(Budget_period="Monthly",SUMIFS(INDIRECT(AT$8),DetailBudgetWPs_Aleph,IF($J85 = "No Work Package", "", $J85),DetailBudgetCategory_Aleph,$I85),IF(Budget_period="Quarterly",SUMIFS(INDIRECT(AT$9),DetailBudgetWPs_Aleph,IF($J85 = "No Work Package", "", $J85),DetailBudgetCategory_Aleph,$I85),IF(Budget_period="Annually",SUMIFS(INDIRECT(AT$10),DetailBudgetWPs_Aleph,IF($J85 = "No Work Package", "", $J85),DetailBudgetCategory_Aleph,$I85),""))))) / AT$6 * AT$7, 0), 0)</f>
        <v>0</v>
      </c>
      <c r="AU85" s="166">
        <f t="array" ref="AU85">IFERROR(IF(ROW()-16&lt;NoRowsBudget, IF($J85="Profit Margin",SUM(AU$16:AU84)*ProfitMargin,IF($J85="VAT",SUM(AU$16:AU84)*VAT,IF(Budget_period="Monthly",SUMIFS(INDIRECT(AU$8),DetailBudgetWPs_Aleph,IF($J85 = "No Work Package", "", $J85),DetailBudgetCategory_Aleph,$I85),IF(Budget_period="Quarterly",SUMIFS(INDIRECT(AU$9),DetailBudgetWPs_Aleph,IF($J85 = "No Work Package", "", $J85),DetailBudgetCategory_Aleph,$I85),IF(Budget_period="Annually",SUMIFS(INDIRECT(AU$10),DetailBudgetWPs_Aleph,IF($J85 = "No Work Package", "", $J85),DetailBudgetCategory_Aleph,$I85),""))))) / AU$6 * AU$7, 0), 0)</f>
        <v>0</v>
      </c>
      <c r="AV85" s="166">
        <f t="array" ref="AV85">IFERROR(IF(ROW()-16&lt;NoRowsBudget, IF($J85="Profit Margin",SUM(AV$16:AV84)*ProfitMargin,IF($J85="VAT",SUM(AV$16:AV84)*VAT,IF(Budget_period="Monthly",SUMIFS(INDIRECT(AV$8),DetailBudgetWPs_Aleph,IF($J85 = "No Work Package", "", $J85),DetailBudgetCategory_Aleph,$I85),IF(Budget_period="Quarterly",SUMIFS(INDIRECT(AV$9),DetailBudgetWPs_Aleph,IF($J85 = "No Work Package", "", $J85),DetailBudgetCategory_Aleph,$I85),IF(Budget_period="Annually",SUMIFS(INDIRECT(AV$10),DetailBudgetWPs_Aleph,IF($J85 = "No Work Package", "", $J85),DetailBudgetCategory_Aleph,$I85),""))))) / AV$6 * AV$7, 0), 0)</f>
        <v>0</v>
      </c>
      <c r="AW85" s="166">
        <f t="array" ref="AW85">IFERROR(IF(ROW()-16&lt;NoRowsBudget, IF($J85="Profit Margin",SUM(AW$16:AW84)*ProfitMargin,IF($J85="VAT",SUM(AW$16:AW84)*VAT,IF(Budget_period="Monthly",SUMIFS(INDIRECT(AW$8),DetailBudgetWPs_Aleph,IF($J85 = "No Work Package", "", $J85),DetailBudgetCategory_Aleph,$I85),IF(Budget_period="Quarterly",SUMIFS(INDIRECT(AW$9),DetailBudgetWPs_Aleph,IF($J85 = "No Work Package", "", $J85),DetailBudgetCategory_Aleph,$I85),IF(Budget_period="Annually",SUMIFS(INDIRECT(AW$10),DetailBudgetWPs_Aleph,IF($J85 = "No Work Package", "", $J85),DetailBudgetCategory_Aleph,$I85),""))))) / AW$6 * AW$7, 0), 0)</f>
        <v>0</v>
      </c>
      <c r="AX85" s="166">
        <f t="array" ref="AX85">IFERROR(IF(ROW()-16&lt;NoRowsBudget, IF($J85="Profit Margin",SUM(AX$16:AX84)*ProfitMargin,IF($J85="VAT",SUM(AX$16:AX84)*VAT,IF(Budget_period="Monthly",SUMIFS(INDIRECT(AX$8),DetailBudgetWPs_Aleph,IF($J85 = "No Work Package", "", $J85),DetailBudgetCategory_Aleph,$I85),IF(Budget_period="Quarterly",SUMIFS(INDIRECT(AX$9),DetailBudgetWPs_Aleph,IF($J85 = "No Work Package", "", $J85),DetailBudgetCategory_Aleph,$I85),IF(Budget_period="Annually",SUMIFS(INDIRECT(AX$10),DetailBudgetWPs_Aleph,IF($J85 = "No Work Package", "", $J85),DetailBudgetCategory_Aleph,$I85),""))))) / AX$6 * AX$7, 0), 0)</f>
        <v>0</v>
      </c>
      <c r="AY85" s="166">
        <f t="array" ref="AY85">IFERROR(IF(ROW()-16&lt;NoRowsBudget, IF($J85="Profit Margin",SUM(AY$16:AY84)*ProfitMargin,IF($J85="VAT",SUM(AY$16:AY84)*VAT,IF(Budget_period="Monthly",SUMIFS(INDIRECT(AY$8),DetailBudgetWPs_Aleph,IF($J85 = "No Work Package", "", $J85),DetailBudgetCategory_Aleph,$I85),IF(Budget_period="Quarterly",SUMIFS(INDIRECT(AY$9),DetailBudgetWPs_Aleph,IF($J85 = "No Work Package", "", $J85),DetailBudgetCategory_Aleph,$I85),IF(Budget_period="Annually",SUMIFS(INDIRECT(AY$10),DetailBudgetWPs_Aleph,IF($J85 = "No Work Package", "", $J85),DetailBudgetCategory_Aleph,$I85),""))))) / AY$6 * AY$7, 0), 0)</f>
        <v>0</v>
      </c>
      <c r="AZ85" s="166">
        <f t="array" ref="AZ85">IFERROR(IF(ROW()-16&lt;NoRowsBudget, IF($J85="Profit Margin",SUM(AZ$16:AZ84)*ProfitMargin,IF($J85="VAT",SUM(AZ$16:AZ84)*VAT,IF(Budget_period="Monthly",SUMIFS(INDIRECT(AZ$8),DetailBudgetWPs_Aleph,IF($J85 = "No Work Package", "", $J85),DetailBudgetCategory_Aleph,$I85),IF(Budget_period="Quarterly",SUMIFS(INDIRECT(AZ$9),DetailBudgetWPs_Aleph,IF($J85 = "No Work Package", "", $J85),DetailBudgetCategory_Aleph,$I85),IF(Budget_period="Annually",SUMIFS(INDIRECT(AZ$10),DetailBudgetWPs_Aleph,IF($J85 = "No Work Package", "", $J85),DetailBudgetCategory_Aleph,$I85),""))))) / AZ$6 * AZ$7, 0), 0)</f>
        <v>0</v>
      </c>
      <c r="BA85" s="166">
        <f t="array" ref="BA85">IFERROR(IF(ROW()-16&lt;NoRowsBudget, IF($J85="Profit Margin",SUM(BA$16:BA84)*ProfitMargin,IF($J85="VAT",SUM(BA$16:BA84)*VAT,IF(Budget_period="Monthly",SUMIFS(INDIRECT(BA$8),DetailBudgetWPs_Aleph,IF($J85 = "No Work Package", "", $J85),DetailBudgetCategory_Aleph,$I85),IF(Budget_period="Quarterly",SUMIFS(INDIRECT(BA$9),DetailBudgetWPs_Aleph,IF($J85 = "No Work Package", "", $J85),DetailBudgetCategory_Aleph,$I85),IF(Budget_period="Annually",SUMIFS(INDIRECT(BA$10),DetailBudgetWPs_Aleph,IF($J85 = "No Work Package", "", $J85),DetailBudgetCategory_Aleph,$I85),""))))) / BA$6 * BA$7, 0), 0)</f>
        <v>0</v>
      </c>
      <c r="BB85" s="166">
        <f t="array" ref="BB85">IFERROR(IF(ROW()-16&lt;NoRowsBudget, IF($J85="Profit Margin",SUM(BB$16:BB84)*ProfitMargin,IF($J85="VAT",SUM(BB$16:BB84)*VAT,IF(Budget_period="Monthly",SUMIFS(INDIRECT(BB$8),DetailBudgetWPs_Aleph,IF($J85 = "No Work Package", "", $J85),DetailBudgetCategory_Aleph,$I85),IF(Budget_period="Quarterly",SUMIFS(INDIRECT(BB$9),DetailBudgetWPs_Aleph,IF($J85 = "No Work Package", "", $J85),DetailBudgetCategory_Aleph,$I85),IF(Budget_period="Annually",SUMIFS(INDIRECT(BB$10),DetailBudgetWPs_Aleph,IF($J85 = "No Work Package", "", $J85),DetailBudgetCategory_Aleph,$I85),""))))) / BB$6 * BB$7, 0), 0)</f>
        <v>0</v>
      </c>
      <c r="BC85" s="166">
        <f t="array" ref="BC85">IFERROR(IF(ROW()-16&lt;NoRowsBudget, IF($J85="Profit Margin",SUM(BC$16:BC84)*ProfitMargin,IF($J85="VAT",SUM(BC$16:BC84)*VAT,IF(Budget_period="Monthly",SUMIFS(INDIRECT(BC$8),DetailBudgetWPs_Aleph,IF($J85 = "No Work Package", "", $J85),DetailBudgetCategory_Aleph,$I85),IF(Budget_period="Quarterly",SUMIFS(INDIRECT(BC$9),DetailBudgetWPs_Aleph,IF($J85 = "No Work Package", "", $J85),DetailBudgetCategory_Aleph,$I85),IF(Budget_period="Annually",SUMIFS(INDIRECT(BC$10),DetailBudgetWPs_Aleph,IF($J85 = "No Work Package", "", $J85),DetailBudgetCategory_Aleph,$I85),""))))) / BC$6 * BC$7, 0), 0)</f>
        <v>0</v>
      </c>
      <c r="BD85" s="166">
        <f t="array" ref="BD85">IFERROR(IF(ROW()-16&lt;NoRowsBudget, IF($J85="Profit Margin",SUM(BD$16:BD84)*ProfitMargin,IF($J85="VAT",SUM(BD$16:BD84)*VAT,IF(Budget_period="Monthly",SUMIFS(INDIRECT(BD$8),DetailBudgetWPs_Aleph,IF($J85 = "No Work Package", "", $J85),DetailBudgetCategory_Aleph,$I85),IF(Budget_period="Quarterly",SUMIFS(INDIRECT(BD$9),DetailBudgetWPs_Aleph,IF($J85 = "No Work Package", "", $J85),DetailBudgetCategory_Aleph,$I85),IF(Budget_period="Annually",SUMIFS(INDIRECT(BD$10),DetailBudgetWPs_Aleph,IF($J85 = "No Work Package", "", $J85),DetailBudgetCategory_Aleph,$I85),""))))) / BD$6 * BD$7, 0), 0)</f>
        <v>0</v>
      </c>
      <c r="BE85" s="166">
        <f t="array" ref="BE85">IFERROR(IF(ROW()-16&lt;NoRowsBudget, IF($J85="Profit Margin",SUM(BE$16:BE84)*ProfitMargin,IF($J85="VAT",SUM(BE$16:BE84)*VAT,IF(Budget_period="Monthly",SUMIFS(INDIRECT(BE$8),DetailBudgetWPs_Aleph,IF($J85 = "No Work Package", "", $J85),DetailBudgetCategory_Aleph,$I85),IF(Budget_period="Quarterly",SUMIFS(INDIRECT(BE$9),DetailBudgetWPs_Aleph,IF($J85 = "No Work Package", "", $J85),DetailBudgetCategory_Aleph,$I85),IF(Budget_period="Annually",SUMIFS(INDIRECT(BE$10),DetailBudgetWPs_Aleph,IF($J85 = "No Work Package", "", $J85),DetailBudgetCategory_Aleph,$I85),""))))) / BE$6 * BE$7, 0), 0)</f>
        <v>0</v>
      </c>
      <c r="BF85" s="166">
        <f t="array" ref="BF85">IFERROR(IF(ROW()-16&lt;NoRowsBudget, IF($J85="Profit Margin",SUM(BF$16:BF84)*ProfitMargin,IF($J85="VAT",SUM(BF$16:BF84)*VAT,IF(Budget_period="Monthly",SUMIFS(INDIRECT(BF$8),DetailBudgetWPs_Aleph,IF($J85 = "No Work Package", "", $J85),DetailBudgetCategory_Aleph,$I85),IF(Budget_period="Quarterly",SUMIFS(INDIRECT(BF$9),DetailBudgetWPs_Aleph,IF($J85 = "No Work Package", "", $J85),DetailBudgetCategory_Aleph,$I85),IF(Budget_period="Annually",SUMIFS(INDIRECT(BF$10),DetailBudgetWPs_Aleph,IF($J85 = "No Work Package", "", $J85),DetailBudgetCategory_Aleph,$I85),""))))) / BF$6 * BF$7, 0), 0)</f>
        <v>0</v>
      </c>
      <c r="BG85" s="166">
        <f t="array" ref="BG85">IFERROR(IF(ROW()-16&lt;NoRowsBudget, IF($J85="Profit Margin",SUM(BG$16:BG84)*ProfitMargin,IF($J85="VAT",SUM(BG$16:BG84)*VAT,IF(Budget_period="Monthly",SUMIFS(INDIRECT(BG$8),DetailBudgetWPs_Aleph,IF($J85 = "No Work Package", "", $J85),DetailBudgetCategory_Aleph,$I85),IF(Budget_period="Quarterly",SUMIFS(INDIRECT(BG$9),DetailBudgetWPs_Aleph,IF($J85 = "No Work Package", "", $J85),DetailBudgetCategory_Aleph,$I85),IF(Budget_period="Annually",SUMIFS(INDIRECT(BG$10),DetailBudgetWPs_Aleph,IF($J85 = "No Work Package", "", $J85),DetailBudgetCategory_Aleph,$I85),""))))) / BG$6 * BG$7, 0), 0)</f>
        <v>0</v>
      </c>
      <c r="BH85" s="166">
        <f t="array" ref="BH85">IFERROR(IF(ROW()-16&lt;NoRowsBudget, IF($J85="Profit Margin",SUM(BH$16:BH84)*ProfitMargin,IF($J85="VAT",SUM(BH$16:BH84)*VAT,IF(Budget_period="Monthly",SUMIFS(INDIRECT(BH$8),DetailBudgetWPs_Aleph,IF($J85 = "No Work Package", "", $J85),DetailBudgetCategory_Aleph,$I85),IF(Budget_period="Quarterly",SUMIFS(INDIRECT(BH$9),DetailBudgetWPs_Aleph,IF($J85 = "No Work Package", "", $J85),DetailBudgetCategory_Aleph,$I85),IF(Budget_period="Annually",SUMIFS(INDIRECT(BH$10),DetailBudgetWPs_Aleph,IF($J85 = "No Work Package", "", $J85),DetailBudgetCategory_Aleph,$I85),""))))) / BH$6 * BH$7, 0), 0)</f>
        <v>0</v>
      </c>
      <c r="BI85" s="166">
        <f t="array" ref="BI85">IFERROR(IF(ROW()-16&lt;NoRowsBudget, IF($J85="Profit Margin",SUM(BI$16:BI84)*ProfitMargin,IF($J85="VAT",SUM(BI$16:BI84)*VAT,IF(Budget_period="Monthly",SUMIFS(INDIRECT(BI$8),DetailBudgetWPs_Aleph,IF($J85 = "No Work Package", "", $J85),DetailBudgetCategory_Aleph,$I85),IF(Budget_period="Quarterly",SUMIFS(INDIRECT(BI$9),DetailBudgetWPs_Aleph,IF($J85 = "No Work Package", "", $J85),DetailBudgetCategory_Aleph,$I85),IF(Budget_period="Annually",SUMIFS(INDIRECT(BI$10),DetailBudgetWPs_Aleph,IF($J85 = "No Work Package", "", $J85),DetailBudgetCategory_Aleph,$I85),""))))) / BI$6 * BI$7, 0), 0)</f>
        <v>0</v>
      </c>
      <c r="BJ85" s="166">
        <f t="array" ref="BJ85">IFERROR(IF(ROW()-16&lt;NoRowsBudget, IF($J85="Profit Margin",SUM(BJ$16:BJ84)*ProfitMargin,IF($J85="VAT",SUM(BJ$16:BJ84)*VAT,IF(Budget_period="Monthly",SUMIFS(INDIRECT(BJ$8),DetailBudgetWPs_Aleph,IF($J85 = "No Work Package", "", $J85),DetailBudgetCategory_Aleph,$I85),IF(Budget_period="Quarterly",SUMIFS(INDIRECT(BJ$9),DetailBudgetWPs_Aleph,IF($J85 = "No Work Package", "", $J85),DetailBudgetCategory_Aleph,$I85),IF(Budget_period="Annually",SUMIFS(INDIRECT(BJ$10),DetailBudgetWPs_Aleph,IF($J85 = "No Work Package", "", $J85),DetailBudgetCategory_Aleph,$I85),""))))) / BJ$6 * BJ$7, 0), 0)</f>
        <v>0</v>
      </c>
      <c r="BK85" s="166">
        <f t="array" ref="BK85">IFERROR(IF(ROW()-16&lt;NoRowsBudget, IF($J85="Profit Margin",SUM(BK$16:BK84)*ProfitMargin,IF($J85="VAT",SUM(BK$16:BK84)*VAT,IF(Budget_period="Monthly",SUMIFS(INDIRECT(BK$8),DetailBudgetWPs_Aleph,IF($J85 = "No Work Package", "", $J85),DetailBudgetCategory_Aleph,$I85),IF(Budget_period="Quarterly",SUMIFS(INDIRECT(BK$9),DetailBudgetWPs_Aleph,IF($J85 = "No Work Package", "", $J85),DetailBudgetCategory_Aleph,$I85),IF(Budget_period="Annually",SUMIFS(INDIRECT(BK$10),DetailBudgetWPs_Aleph,IF($J85 = "No Work Package", "", $J85),DetailBudgetCategory_Aleph,$I85),""))))) / BK$6 * BK$7, 0), 0)</f>
        <v>0</v>
      </c>
      <c r="BL85" s="166">
        <f t="array" ref="BL85">IFERROR(IF(ROW()-16&lt;NoRowsBudget, IF($J85="Profit Margin",SUM(BL$16:BL84)*ProfitMargin,IF($J85="VAT",SUM(BL$16:BL84)*VAT,IF(Budget_period="Monthly",SUMIFS(INDIRECT(BL$8),DetailBudgetWPs_Aleph,IF($J85 = "No Work Package", "", $J85),DetailBudgetCategory_Aleph,$I85),IF(Budget_period="Quarterly",SUMIFS(INDIRECT(BL$9),DetailBudgetWPs_Aleph,IF($J85 = "No Work Package", "", $J85),DetailBudgetCategory_Aleph,$I85),IF(Budget_period="Annually",SUMIFS(INDIRECT(BL$10),DetailBudgetWPs_Aleph,IF($J85 = "No Work Package", "", $J85),DetailBudgetCategory_Aleph,$I85),""))))) / BL$6 * BL$7, 0), 0)</f>
        <v>0</v>
      </c>
      <c r="BM85" s="166">
        <f t="array" ref="BM85">IFERROR(IF(ROW()-16&lt;NoRowsBudget, IF($J85="Profit Margin",SUM(BM$16:BM84)*ProfitMargin,IF($J85="VAT",SUM(BM$16:BM84)*VAT,IF(Budget_period="Monthly",SUMIFS(INDIRECT(BM$8),DetailBudgetWPs_Aleph,IF($J85 = "No Work Package", "", $J85),DetailBudgetCategory_Aleph,$I85),IF(Budget_period="Quarterly",SUMIFS(INDIRECT(BM$9),DetailBudgetWPs_Aleph,IF($J85 = "No Work Package", "", $J85),DetailBudgetCategory_Aleph,$I85),IF(Budget_period="Annually",SUMIFS(INDIRECT(BM$10),DetailBudgetWPs_Aleph,IF($J85 = "No Work Package", "", $J85),DetailBudgetCategory_Aleph,$I85),""))))) / BM$6 * BM$7, 0), 0)</f>
        <v>0</v>
      </c>
      <c r="BN85" s="166">
        <f t="array" ref="BN85">IFERROR(IF(ROW()-16&lt;NoRowsBudget, IF($J85="Profit Margin",SUM(BN$16:BN84)*ProfitMargin,IF($J85="VAT",SUM(BN$16:BN84)*VAT,IF(Budget_period="Monthly",SUMIFS(INDIRECT(BN$8),DetailBudgetWPs_Aleph,IF($J85 = "No Work Package", "", $J85),DetailBudgetCategory_Aleph,$I85),IF(Budget_period="Quarterly",SUMIFS(INDIRECT(BN$9),DetailBudgetWPs_Aleph,IF($J85 = "No Work Package", "", $J85),DetailBudgetCategory_Aleph,$I85),IF(Budget_period="Annually",SUMIFS(INDIRECT(BN$10),DetailBudgetWPs_Aleph,IF($J85 = "No Work Package", "", $J85),DetailBudgetCategory_Aleph,$I85),""))))) / BN$6 * BN$7, 0), 0)</f>
        <v>0</v>
      </c>
      <c r="BO85" s="166">
        <f t="array" ref="BO85">IFERROR(IF(ROW()-16&lt;NoRowsBudget, IF($J85="Profit Margin",SUM(BO$16:BO84)*ProfitMargin,IF($J85="VAT",SUM(BO$16:BO84)*VAT,IF(Budget_period="Monthly",SUMIFS(INDIRECT(BO$8),DetailBudgetWPs_Aleph,IF($J85 = "No Work Package", "", $J85),DetailBudgetCategory_Aleph,$I85),IF(Budget_period="Quarterly",SUMIFS(INDIRECT(BO$9),DetailBudgetWPs_Aleph,IF($J85 = "No Work Package", "", $J85),DetailBudgetCategory_Aleph,$I85),IF(Budget_period="Annually",SUMIFS(INDIRECT(BO$10),DetailBudgetWPs_Aleph,IF($J85 = "No Work Package", "", $J85),DetailBudgetCategory_Aleph,$I85),""))))) / BO$6 * BO$7, 0), 0)</f>
        <v>0</v>
      </c>
      <c r="BP85" s="166">
        <f t="array" ref="BP85">IFERROR(IF(ROW()-16&lt;NoRowsBudget, IF($J85="Profit Margin",SUM(BP$16:BP84)*ProfitMargin,IF($J85="VAT",SUM(BP$16:BP84)*VAT,IF(Budget_period="Monthly",SUMIFS(INDIRECT(BP$8),DetailBudgetWPs_Aleph,IF($J85 = "No Work Package", "", $J85),DetailBudgetCategory_Aleph,$I85),IF(Budget_period="Quarterly",SUMIFS(INDIRECT(BP$9),DetailBudgetWPs_Aleph,IF($J85 = "No Work Package", "", $J85),DetailBudgetCategory_Aleph,$I85),IF(Budget_period="Annually",SUMIFS(INDIRECT(BP$10),DetailBudgetWPs_Aleph,IF($J85 = "No Work Package", "", $J85),DetailBudgetCategory_Aleph,$I85),""))))) / BP$6 * BP$7, 0), 0)</f>
        <v>0</v>
      </c>
      <c r="BQ85" s="166">
        <f t="array" ref="BQ85">IFERROR(IF(ROW()-16&lt;NoRowsBudget, IF($J85="Profit Margin",SUM(BQ$16:BQ84)*ProfitMargin,IF($J85="VAT",SUM(BQ$16:BQ84)*VAT,IF(Budget_period="Monthly",SUMIFS(INDIRECT(BQ$8),DetailBudgetWPs_Aleph,IF($J85 = "No Work Package", "", $J85),DetailBudgetCategory_Aleph,$I85),IF(Budget_period="Quarterly",SUMIFS(INDIRECT(BQ$9),DetailBudgetWPs_Aleph,IF($J85 = "No Work Package", "", $J85),DetailBudgetCategory_Aleph,$I85),IF(Budget_period="Annually",SUMIFS(INDIRECT(BQ$10),DetailBudgetWPs_Aleph,IF($J85 = "No Work Package", "", $J85),DetailBudgetCategory_Aleph,$I85),""))))) / BQ$6 * BQ$7, 0), 0)</f>
        <v>0</v>
      </c>
      <c r="BR85" s="166">
        <f t="array" ref="BR85">IFERROR(IF(ROW()-16&lt;NoRowsBudget, IF($J85="Profit Margin",SUM(BR$16:BR84)*ProfitMargin,IF($J85="VAT",SUM(BR$16:BR84)*VAT,IF(Budget_period="Monthly",SUMIFS(INDIRECT(BR$8),DetailBudgetWPs_Aleph,IF($J85 = "No Work Package", "", $J85),DetailBudgetCategory_Aleph,$I85),IF(Budget_period="Quarterly",SUMIFS(INDIRECT(BR$9),DetailBudgetWPs_Aleph,IF($J85 = "No Work Package", "", $J85),DetailBudgetCategory_Aleph,$I85),IF(Budget_period="Annually",SUMIFS(INDIRECT(BR$10),DetailBudgetWPs_Aleph,IF($J85 = "No Work Package", "", $J85),DetailBudgetCategory_Aleph,$I85),""))))) / BR$6 * BR$7, 0), 0)</f>
        <v>0</v>
      </c>
      <c r="BS85" s="166">
        <f t="array" ref="BS85">IFERROR(IF(ROW()-16&lt;NoRowsBudget, IF($J85="Profit Margin",SUM(BS$16:BS84)*ProfitMargin,IF($J85="VAT",SUM(BS$16:BS84)*VAT,IF(Budget_period="Monthly",SUMIFS(INDIRECT(BS$8),DetailBudgetWPs_Aleph,IF($J85 = "No Work Package", "", $J85),DetailBudgetCategory_Aleph,$I85),IF(Budget_period="Quarterly",SUMIFS(INDIRECT(BS$9),DetailBudgetWPs_Aleph,IF($J85 = "No Work Package", "", $J85),DetailBudgetCategory_Aleph,$I85),IF(Budget_period="Annually",SUMIFS(INDIRECT(BS$10),DetailBudgetWPs_Aleph,IF($J85 = "No Work Package", "", $J85),DetailBudgetCategory_Aleph,$I85),""))))) / BS$6 * BS$7, 0), 0)</f>
        <v>0</v>
      </c>
    </row>
    <row r="86" ht="15.75" customHeight="1">
      <c r="A86" s="114"/>
      <c r="B86" s="15" t="str">
        <f>IF(ROW()-16&lt;NoRowsBudget,OrgName,"")</f>
        <v/>
      </c>
      <c r="C86" s="15" t="str">
        <f>IF(ROW()-16&lt;NoRowsBudget,ProjectName,"")</f>
        <v/>
      </c>
      <c r="D86" s="15" t="str">
        <f>IF(ROW()-16&lt;NoRowsBudget,ProjectRef,"")</f>
        <v/>
      </c>
      <c r="E86" s="15" t="str">
        <f>IF(ROW()-16&lt;NoRowsBudget,ApplicationID,"")</f>
        <v/>
      </c>
      <c r="F86" s="15" t="str">
        <f>IF(ROW()-16&lt;NoRowsBudget,Version,"")</f>
        <v/>
      </c>
      <c r="G86" s="164" t="str">
        <f>IF(ROW()-16&lt;NoRowsBudget,StartDate,"")</f>
        <v/>
      </c>
      <c r="H86" s="164" t="str">
        <f>IF(ROW()-16&lt;NoRowsBudget,EndDate,"")</f>
        <v/>
      </c>
      <c r="I86" s="15" t="str">
        <f t="array" ref="I86">IF(ROW()-16&lt;(NoRowsBudget-3),INDEX(CostCategories,CEILING((ROW()-15)/NoWPs,1)),IF(ROW()-16=NoRowsBudget-3,"Overheads",IF(ROW()-16=NoRowsBudget-2,"Profit Margin",IF(ROW()-16=NoRowsBudget-1,"VAT",""))))</f>
        <v/>
      </c>
      <c r="J86" s="15" t="str">
        <f t="array" ref="J86">IF(ROW()-16&lt;NoRowsBudget-3,INDEX(WPUnique,,MOD(ROW()-16,NoWPs)+1),IF(ROW()-16=NoRowsBudget-3,"Overheads",IF(ROW()-16=NoRowsBudget-2,"Profit Margin",IF(ROW()-16=NoRowsBudget-1,"VAT",""))))</f>
        <v/>
      </c>
      <c r="K86" s="172" t="str">
        <f>IFERROR(IF(OR($J86="Indirect Cost",$J86="VAT",$J86="Profit Margin"),"",VLOOKUP(J86,'1. Basic Info'!$B$40:$C$52,2,FALSE)),BudgetExport!J86)</f>
        <v/>
      </c>
      <c r="L86" s="166">
        <f t="array" ref="L86">IFERROR(IF(ROW()-16&lt;NoRowsBudget, IF($J86="Profit Margin",SUM(L$16:L85)*ProfitMargin,IF($J86="VAT",SUM(L$16:L85)*VAT,IF(Budget_period="Monthly",SUMIFS(INDIRECT(L$8),DetailBudgetWPs_Aleph,IF($J86 = "No Work Package", "", $J86),DetailBudgetCategory_Aleph,$I86),IF(Budget_period="Quarterly",SUMIFS(INDIRECT(L$9),DetailBudgetWPs_Aleph,IF($J86 = "No Work Package", "", $J86),DetailBudgetCategory_Aleph,$I86),IF(Budget_period="Annually",SUMIFS(INDIRECT(L$10),DetailBudgetWPs_Aleph,IF($J86 = "No Work Package", "", $J86),DetailBudgetCategory_Aleph,$I86),""))))) / L$6 * L$7, 0), 0)</f>
        <v>0</v>
      </c>
      <c r="M86" s="166">
        <f t="array" ref="M86">IFERROR(IF(ROW()-16&lt;NoRowsBudget, IF($J86="Profit Margin",SUM(M$16:M85)*ProfitMargin,IF($J86="VAT",SUM(M$16:M85)*VAT,IF(Budget_period="Monthly",SUMIFS(INDIRECT(M$8),DetailBudgetWPs_Aleph,IF($J86 = "No Work Package", "", $J86),DetailBudgetCategory_Aleph,$I86),IF(Budget_period="Quarterly",SUMIFS(INDIRECT(M$9),DetailBudgetWPs_Aleph,IF($J86 = "No Work Package", "", $J86),DetailBudgetCategory_Aleph,$I86),IF(Budget_period="Annually",SUMIFS(INDIRECT(M$10),DetailBudgetWPs_Aleph,IF($J86 = "No Work Package", "", $J86),DetailBudgetCategory_Aleph,$I86),""))))) / M$6 * M$7, 0), 0)</f>
        <v>0</v>
      </c>
      <c r="N86" s="166">
        <f t="array" ref="N86">IFERROR(IF(ROW()-16&lt;NoRowsBudget, IF($J86="Profit Margin",SUM(N$16:N85)*ProfitMargin,IF($J86="VAT",SUM(N$16:N85)*VAT,IF(Budget_period="Monthly",SUMIFS(INDIRECT(N$8),DetailBudgetWPs_Aleph,IF($J86 = "No Work Package", "", $J86),DetailBudgetCategory_Aleph,$I86),IF(Budget_period="Quarterly",SUMIFS(INDIRECT(N$9),DetailBudgetWPs_Aleph,IF($J86 = "No Work Package", "", $J86),DetailBudgetCategory_Aleph,$I86),IF(Budget_period="Annually",SUMIFS(INDIRECT(N$10),DetailBudgetWPs_Aleph,IF($J86 = "No Work Package", "", $J86),DetailBudgetCategory_Aleph,$I86),""))))) / N$6 * N$7, 0), 0)</f>
        <v>0</v>
      </c>
      <c r="O86" s="166">
        <f t="array" ref="O86">IFERROR(IF(ROW()-16&lt;NoRowsBudget, IF($J86="Profit Margin",SUM(O$16:O85)*ProfitMargin,IF($J86="VAT",SUM(O$16:O85)*VAT,IF(Budget_period="Monthly",SUMIFS(INDIRECT(O$8),DetailBudgetWPs_Aleph,IF($J86 = "No Work Package", "", $J86),DetailBudgetCategory_Aleph,$I86),IF(Budget_period="Quarterly",SUMIFS(INDIRECT(O$9),DetailBudgetWPs_Aleph,IF($J86 = "No Work Package", "", $J86),DetailBudgetCategory_Aleph,$I86),IF(Budget_period="Annually",SUMIFS(INDIRECT(O$10),DetailBudgetWPs_Aleph,IF($J86 = "No Work Package", "", $J86),DetailBudgetCategory_Aleph,$I86),""))))) / O$6 * O$7, 0), 0)</f>
        <v>0</v>
      </c>
      <c r="P86" s="166">
        <f t="array" ref="P86">IFERROR(IF(ROW()-16&lt;NoRowsBudget, IF($J86="Profit Margin",SUM(P$16:P85)*ProfitMargin,IF($J86="VAT",SUM(P$16:P85)*VAT,IF(Budget_period="Monthly",SUMIFS(INDIRECT(P$8),DetailBudgetWPs_Aleph,IF($J86 = "No Work Package", "", $J86),DetailBudgetCategory_Aleph,$I86),IF(Budget_period="Quarterly",SUMIFS(INDIRECT(P$9),DetailBudgetWPs_Aleph,IF($J86 = "No Work Package", "", $J86),DetailBudgetCategory_Aleph,$I86),IF(Budget_period="Annually",SUMIFS(INDIRECT(P$10),DetailBudgetWPs_Aleph,IF($J86 = "No Work Package", "", $J86),DetailBudgetCategory_Aleph,$I86),""))))) / P$6 * P$7, 0), 0)</f>
        <v>0</v>
      </c>
      <c r="Q86" s="166">
        <f t="array" ref="Q86">IFERROR(IF(ROW()-16&lt;NoRowsBudget, IF($J86="Profit Margin",SUM(Q$16:Q85)*ProfitMargin,IF($J86="VAT",SUM(Q$16:Q85)*VAT,IF(Budget_period="Monthly",SUMIFS(INDIRECT(Q$8),DetailBudgetWPs_Aleph,IF($J86 = "No Work Package", "", $J86),DetailBudgetCategory_Aleph,$I86),IF(Budget_period="Quarterly",SUMIFS(INDIRECT(Q$9),DetailBudgetWPs_Aleph,IF($J86 = "No Work Package", "", $J86),DetailBudgetCategory_Aleph,$I86),IF(Budget_period="Annually",SUMIFS(INDIRECT(Q$10),DetailBudgetWPs_Aleph,IF($J86 = "No Work Package", "", $J86),DetailBudgetCategory_Aleph,$I86),""))))) / Q$6 * Q$7, 0), 0)</f>
        <v>0</v>
      </c>
      <c r="R86" s="166">
        <f t="array" ref="R86">IFERROR(IF(ROW()-16&lt;NoRowsBudget, IF($J86="Profit Margin",SUM(R$16:R85)*ProfitMargin,IF($J86="VAT",SUM(R$16:R85)*VAT,IF(Budget_period="Monthly",SUMIFS(INDIRECT(R$8),DetailBudgetWPs_Aleph,IF($J86 = "No Work Package", "", $J86),DetailBudgetCategory_Aleph,$I86),IF(Budget_period="Quarterly",SUMIFS(INDIRECT(R$9),DetailBudgetWPs_Aleph,IF($J86 = "No Work Package", "", $J86),DetailBudgetCategory_Aleph,$I86),IF(Budget_period="Annually",SUMIFS(INDIRECT(R$10),DetailBudgetWPs_Aleph,IF($J86 = "No Work Package", "", $J86),DetailBudgetCategory_Aleph,$I86),""))))) / R$6 * R$7, 0), 0)</f>
        <v>0</v>
      </c>
      <c r="S86" s="166">
        <f t="array" ref="S86">IFERROR(IF(ROW()-16&lt;NoRowsBudget, IF($J86="Profit Margin",SUM(S$16:S85)*ProfitMargin,IF($J86="VAT",SUM(S$16:S85)*VAT,IF(Budget_period="Monthly",SUMIFS(INDIRECT(S$8),DetailBudgetWPs_Aleph,IF($J86 = "No Work Package", "", $J86),DetailBudgetCategory_Aleph,$I86),IF(Budget_period="Quarterly",SUMIFS(INDIRECT(S$9),DetailBudgetWPs_Aleph,IF($J86 = "No Work Package", "", $J86),DetailBudgetCategory_Aleph,$I86),IF(Budget_period="Annually",SUMIFS(INDIRECT(S$10),DetailBudgetWPs_Aleph,IF($J86 = "No Work Package", "", $J86),DetailBudgetCategory_Aleph,$I86),""))))) / S$6 * S$7, 0), 0)</f>
        <v>0</v>
      </c>
      <c r="T86" s="166">
        <f t="array" ref="T86">IFERROR(IF(ROW()-16&lt;NoRowsBudget, IF($J86="Profit Margin",SUM(T$16:T85)*ProfitMargin,IF($J86="VAT",SUM(T$16:T85)*VAT,IF(Budget_period="Monthly",SUMIFS(INDIRECT(T$8),DetailBudgetWPs_Aleph,IF($J86 = "No Work Package", "", $J86),DetailBudgetCategory_Aleph,$I86),IF(Budget_period="Quarterly",SUMIFS(INDIRECT(T$9),DetailBudgetWPs_Aleph,IF($J86 = "No Work Package", "", $J86),DetailBudgetCategory_Aleph,$I86),IF(Budget_period="Annually",SUMIFS(INDIRECT(T$10),DetailBudgetWPs_Aleph,IF($J86 = "No Work Package", "", $J86),DetailBudgetCategory_Aleph,$I86),""))))) / T$6 * T$7, 0), 0)</f>
        <v>0</v>
      </c>
      <c r="U86" s="166">
        <f t="array" ref="U86">IFERROR(IF(ROW()-16&lt;NoRowsBudget, IF($J86="Profit Margin",SUM(U$16:U85)*ProfitMargin,IF($J86="VAT",SUM(U$16:U85)*VAT,IF(Budget_period="Monthly",SUMIFS(INDIRECT(U$8),DetailBudgetWPs_Aleph,IF($J86 = "No Work Package", "", $J86),DetailBudgetCategory_Aleph,$I86),IF(Budget_period="Quarterly",SUMIFS(INDIRECT(U$9),DetailBudgetWPs_Aleph,IF($J86 = "No Work Package", "", $J86),DetailBudgetCategory_Aleph,$I86),IF(Budget_period="Annually",SUMIFS(INDIRECT(U$10),DetailBudgetWPs_Aleph,IF($J86 = "No Work Package", "", $J86),DetailBudgetCategory_Aleph,$I86),""))))) / U$6 * U$7, 0), 0)</f>
        <v>0</v>
      </c>
      <c r="V86" s="166">
        <f t="array" ref="V86">IFERROR(IF(ROW()-16&lt;NoRowsBudget, IF($J86="Profit Margin",SUM(V$16:V85)*ProfitMargin,IF($J86="VAT",SUM(V$16:V85)*VAT,IF(Budget_period="Monthly",SUMIFS(INDIRECT(V$8),DetailBudgetWPs_Aleph,IF($J86 = "No Work Package", "", $J86),DetailBudgetCategory_Aleph,$I86),IF(Budget_period="Quarterly",SUMIFS(INDIRECT(V$9),DetailBudgetWPs_Aleph,IF($J86 = "No Work Package", "", $J86),DetailBudgetCategory_Aleph,$I86),IF(Budget_period="Annually",SUMIFS(INDIRECT(V$10),DetailBudgetWPs_Aleph,IF($J86 = "No Work Package", "", $J86),DetailBudgetCategory_Aleph,$I86),""))))) / V$6 * V$7, 0), 0)</f>
        <v>0</v>
      </c>
      <c r="W86" s="166">
        <f t="array" ref="W86">IFERROR(IF(ROW()-16&lt;NoRowsBudget, IF($J86="Profit Margin",SUM(W$16:W85)*ProfitMargin,IF($J86="VAT",SUM(W$16:W85)*VAT,IF(Budget_period="Monthly",SUMIFS(INDIRECT(W$8),DetailBudgetWPs_Aleph,IF($J86 = "No Work Package", "", $J86),DetailBudgetCategory_Aleph,$I86),IF(Budget_period="Quarterly",SUMIFS(INDIRECT(W$9),DetailBudgetWPs_Aleph,IF($J86 = "No Work Package", "", $J86),DetailBudgetCategory_Aleph,$I86),IF(Budget_period="Annually",SUMIFS(INDIRECT(W$10),DetailBudgetWPs_Aleph,IF($J86 = "No Work Package", "", $J86),DetailBudgetCategory_Aleph,$I86),""))))) / W$6 * W$7, 0), 0)</f>
        <v>0</v>
      </c>
      <c r="X86" s="166">
        <f t="array" ref="X86">IFERROR(IF(ROW()-16&lt;NoRowsBudget, IF($J86="Profit Margin",SUM(X$16:X85)*ProfitMargin,IF($J86="VAT",SUM(X$16:X85)*VAT,IF(Budget_period="Monthly",SUMIFS(INDIRECT(X$8),DetailBudgetWPs_Aleph,IF($J86 = "No Work Package", "", $J86),DetailBudgetCategory_Aleph,$I86),IF(Budget_period="Quarterly",SUMIFS(INDIRECT(X$9),DetailBudgetWPs_Aleph,IF($J86 = "No Work Package", "", $J86),DetailBudgetCategory_Aleph,$I86),IF(Budget_period="Annually",SUMIFS(INDIRECT(X$10),DetailBudgetWPs_Aleph,IF($J86 = "No Work Package", "", $J86),DetailBudgetCategory_Aleph,$I86),""))))) / X$6 * X$7, 0), 0)</f>
        <v>0</v>
      </c>
      <c r="Y86" s="166">
        <f t="array" ref="Y86">IFERROR(IF(ROW()-16&lt;NoRowsBudget, IF($J86="Profit Margin",SUM(Y$16:Y85)*ProfitMargin,IF($J86="VAT",SUM(Y$16:Y85)*VAT,IF(Budget_period="Monthly",SUMIFS(INDIRECT(Y$8),DetailBudgetWPs_Aleph,IF($J86 = "No Work Package", "", $J86),DetailBudgetCategory_Aleph,$I86),IF(Budget_period="Quarterly",SUMIFS(INDIRECT(Y$9),DetailBudgetWPs_Aleph,IF($J86 = "No Work Package", "", $J86),DetailBudgetCategory_Aleph,$I86),IF(Budget_period="Annually",SUMIFS(INDIRECT(Y$10),DetailBudgetWPs_Aleph,IF($J86 = "No Work Package", "", $J86),DetailBudgetCategory_Aleph,$I86),""))))) / Y$6 * Y$7, 0), 0)</f>
        <v>0</v>
      </c>
      <c r="Z86" s="166">
        <f t="array" ref="Z86">IFERROR(IF(ROW()-16&lt;NoRowsBudget, IF($J86="Profit Margin",SUM(Z$16:Z85)*ProfitMargin,IF($J86="VAT",SUM(Z$16:Z85)*VAT,IF(Budget_period="Monthly",SUMIFS(INDIRECT(Z$8),DetailBudgetWPs_Aleph,IF($J86 = "No Work Package", "", $J86),DetailBudgetCategory_Aleph,$I86),IF(Budget_period="Quarterly",SUMIFS(INDIRECT(Z$9),DetailBudgetWPs_Aleph,IF($J86 = "No Work Package", "", $J86),DetailBudgetCategory_Aleph,$I86),IF(Budget_period="Annually",SUMIFS(INDIRECT(Z$10),DetailBudgetWPs_Aleph,IF($J86 = "No Work Package", "", $J86),DetailBudgetCategory_Aleph,$I86),""))))) / Z$6 * Z$7, 0), 0)</f>
        <v>0</v>
      </c>
      <c r="AA86" s="166">
        <f t="array" ref="AA86">IFERROR(IF(ROW()-16&lt;NoRowsBudget, IF($J86="Profit Margin",SUM(AA$16:AA85)*ProfitMargin,IF($J86="VAT",SUM(AA$16:AA85)*VAT,IF(Budget_period="Monthly",SUMIFS(INDIRECT(AA$8),DetailBudgetWPs_Aleph,IF($J86 = "No Work Package", "", $J86),DetailBudgetCategory_Aleph,$I86),IF(Budget_period="Quarterly",SUMIFS(INDIRECT(AA$9),DetailBudgetWPs_Aleph,IF($J86 = "No Work Package", "", $J86),DetailBudgetCategory_Aleph,$I86),IF(Budget_period="Annually",SUMIFS(INDIRECT(AA$10),DetailBudgetWPs_Aleph,IF($J86 = "No Work Package", "", $J86),DetailBudgetCategory_Aleph,$I86),""))))) / AA$6 * AA$7, 0), 0)</f>
        <v>0</v>
      </c>
      <c r="AB86" s="166">
        <f t="array" ref="AB86">IFERROR(IF(ROW()-16&lt;NoRowsBudget, IF($J86="Profit Margin",SUM(AB$16:AB85)*ProfitMargin,IF($J86="VAT",SUM(AB$16:AB85)*VAT,IF(Budget_period="Monthly",SUMIFS(INDIRECT(AB$8),DetailBudgetWPs_Aleph,IF($J86 = "No Work Package", "", $J86),DetailBudgetCategory_Aleph,$I86),IF(Budget_period="Quarterly",SUMIFS(INDIRECT(AB$9),DetailBudgetWPs_Aleph,IF($J86 = "No Work Package", "", $J86),DetailBudgetCategory_Aleph,$I86),IF(Budget_period="Annually",SUMIFS(INDIRECT(AB$10),DetailBudgetWPs_Aleph,IF($J86 = "No Work Package", "", $J86),DetailBudgetCategory_Aleph,$I86),""))))) / AB$6 * AB$7, 0), 0)</f>
        <v>0</v>
      </c>
      <c r="AC86" s="166">
        <f t="array" ref="AC86">IFERROR(IF(ROW()-16&lt;NoRowsBudget, IF($J86="Profit Margin",SUM(AC$16:AC85)*ProfitMargin,IF($J86="VAT",SUM(AC$16:AC85)*VAT,IF(Budget_period="Monthly",SUMIFS(INDIRECT(AC$8),DetailBudgetWPs_Aleph,IF($J86 = "No Work Package", "", $J86),DetailBudgetCategory_Aleph,$I86),IF(Budget_period="Quarterly",SUMIFS(INDIRECT(AC$9),DetailBudgetWPs_Aleph,IF($J86 = "No Work Package", "", $J86),DetailBudgetCategory_Aleph,$I86),IF(Budget_period="Annually",SUMIFS(INDIRECT(AC$10),DetailBudgetWPs_Aleph,IF($J86 = "No Work Package", "", $J86),DetailBudgetCategory_Aleph,$I86),""))))) / AC$6 * AC$7, 0), 0)</f>
        <v>0</v>
      </c>
      <c r="AD86" s="166">
        <f t="array" ref="AD86">IFERROR(IF(ROW()-16&lt;NoRowsBudget, IF($J86="Profit Margin",SUM(AD$16:AD85)*ProfitMargin,IF($J86="VAT",SUM(AD$16:AD85)*VAT,IF(Budget_period="Monthly",SUMIFS(INDIRECT(AD$8),DetailBudgetWPs_Aleph,IF($J86 = "No Work Package", "", $J86),DetailBudgetCategory_Aleph,$I86),IF(Budget_period="Quarterly",SUMIFS(INDIRECT(AD$9),DetailBudgetWPs_Aleph,IF($J86 = "No Work Package", "", $J86),DetailBudgetCategory_Aleph,$I86),IF(Budget_period="Annually",SUMIFS(INDIRECT(AD$10),DetailBudgetWPs_Aleph,IF($J86 = "No Work Package", "", $J86),DetailBudgetCategory_Aleph,$I86),""))))) / AD$6 * AD$7, 0), 0)</f>
        <v>0</v>
      </c>
      <c r="AE86" s="166">
        <f t="array" ref="AE86">IFERROR(IF(ROW()-16&lt;NoRowsBudget, IF($J86="Profit Margin",SUM(AE$16:AE85)*ProfitMargin,IF($J86="VAT",SUM(AE$16:AE85)*VAT,IF(Budget_period="Monthly",SUMIFS(INDIRECT(AE$8),DetailBudgetWPs_Aleph,IF($J86 = "No Work Package", "", $J86),DetailBudgetCategory_Aleph,$I86),IF(Budget_period="Quarterly",SUMIFS(INDIRECT(AE$9),DetailBudgetWPs_Aleph,IF($J86 = "No Work Package", "", $J86),DetailBudgetCategory_Aleph,$I86),IF(Budget_period="Annually",SUMIFS(INDIRECT(AE$10),DetailBudgetWPs_Aleph,IF($J86 = "No Work Package", "", $J86),DetailBudgetCategory_Aleph,$I86),""))))) / AE$6 * AE$7, 0), 0)</f>
        <v>0</v>
      </c>
      <c r="AF86" s="166">
        <f t="array" ref="AF86">IFERROR(IF(ROW()-16&lt;NoRowsBudget, IF($J86="Profit Margin",SUM(AF$16:AF85)*ProfitMargin,IF($J86="VAT",SUM(AF$16:AF85)*VAT,IF(Budget_period="Monthly",SUMIFS(INDIRECT(AF$8),DetailBudgetWPs_Aleph,IF($J86 = "No Work Package", "", $J86),DetailBudgetCategory_Aleph,$I86),IF(Budget_period="Quarterly",SUMIFS(INDIRECT(AF$9),DetailBudgetWPs_Aleph,IF($J86 = "No Work Package", "", $J86),DetailBudgetCategory_Aleph,$I86),IF(Budget_period="Annually",SUMIFS(INDIRECT(AF$10),DetailBudgetWPs_Aleph,IF($J86 = "No Work Package", "", $J86),DetailBudgetCategory_Aleph,$I86),""))))) / AF$6 * AF$7, 0), 0)</f>
        <v>0</v>
      </c>
      <c r="AG86" s="166">
        <f t="array" ref="AG86">IFERROR(IF(ROW()-16&lt;NoRowsBudget, IF($J86="Profit Margin",SUM(AG$16:AG85)*ProfitMargin,IF($J86="VAT",SUM(AG$16:AG85)*VAT,IF(Budget_period="Monthly",SUMIFS(INDIRECT(AG$8),DetailBudgetWPs_Aleph,IF($J86 = "No Work Package", "", $J86),DetailBudgetCategory_Aleph,$I86),IF(Budget_period="Quarterly",SUMIFS(INDIRECT(AG$9),DetailBudgetWPs_Aleph,IF($J86 = "No Work Package", "", $J86),DetailBudgetCategory_Aleph,$I86),IF(Budget_period="Annually",SUMIFS(INDIRECT(AG$10),DetailBudgetWPs_Aleph,IF($J86 = "No Work Package", "", $J86),DetailBudgetCategory_Aleph,$I86),""))))) / AG$6 * AG$7, 0), 0)</f>
        <v>0</v>
      </c>
      <c r="AH86" s="166">
        <f t="array" ref="AH86">IFERROR(IF(ROW()-16&lt;NoRowsBudget, IF($J86="Profit Margin",SUM(AH$16:AH85)*ProfitMargin,IF($J86="VAT",SUM(AH$16:AH85)*VAT,IF(Budget_period="Monthly",SUMIFS(INDIRECT(AH$8),DetailBudgetWPs_Aleph,IF($J86 = "No Work Package", "", $J86),DetailBudgetCategory_Aleph,$I86),IF(Budget_period="Quarterly",SUMIFS(INDIRECT(AH$9),DetailBudgetWPs_Aleph,IF($J86 = "No Work Package", "", $J86),DetailBudgetCategory_Aleph,$I86),IF(Budget_period="Annually",SUMIFS(INDIRECT(AH$10),DetailBudgetWPs_Aleph,IF($J86 = "No Work Package", "", $J86),DetailBudgetCategory_Aleph,$I86),""))))) / AH$6 * AH$7, 0), 0)</f>
        <v>0</v>
      </c>
      <c r="AI86" s="166">
        <f t="array" ref="AI86">IFERROR(IF(ROW()-16&lt;NoRowsBudget, IF($J86="Profit Margin",SUM(AI$16:AI85)*ProfitMargin,IF($J86="VAT",SUM(AI$16:AI85)*VAT,IF(Budget_period="Monthly",SUMIFS(INDIRECT(AI$8),DetailBudgetWPs_Aleph,IF($J86 = "No Work Package", "", $J86),DetailBudgetCategory_Aleph,$I86),IF(Budget_period="Quarterly",SUMIFS(INDIRECT(AI$9),DetailBudgetWPs_Aleph,IF($J86 = "No Work Package", "", $J86),DetailBudgetCategory_Aleph,$I86),IF(Budget_period="Annually",SUMIFS(INDIRECT(AI$10),DetailBudgetWPs_Aleph,IF($J86 = "No Work Package", "", $J86),DetailBudgetCategory_Aleph,$I86),""))))) / AI$6 * AI$7, 0), 0)</f>
        <v>0</v>
      </c>
      <c r="AJ86" s="166">
        <f t="array" ref="AJ86">IFERROR(IF(ROW()-16&lt;NoRowsBudget, IF($J86="Profit Margin",SUM(AJ$16:AJ85)*ProfitMargin,IF($J86="VAT",SUM(AJ$16:AJ85)*VAT,IF(Budget_period="Monthly",SUMIFS(INDIRECT(AJ$8),DetailBudgetWPs_Aleph,IF($J86 = "No Work Package", "", $J86),DetailBudgetCategory_Aleph,$I86),IF(Budget_period="Quarterly",SUMIFS(INDIRECT(AJ$9),DetailBudgetWPs_Aleph,IF($J86 = "No Work Package", "", $J86),DetailBudgetCategory_Aleph,$I86),IF(Budget_period="Annually",SUMIFS(INDIRECT(AJ$10),DetailBudgetWPs_Aleph,IF($J86 = "No Work Package", "", $J86),DetailBudgetCategory_Aleph,$I86),""))))) / AJ$6 * AJ$7, 0), 0)</f>
        <v>0</v>
      </c>
      <c r="AK86" s="166">
        <f t="array" ref="AK86">IFERROR(IF(ROW()-16&lt;NoRowsBudget, IF($J86="Profit Margin",SUM(AK$16:AK85)*ProfitMargin,IF($J86="VAT",SUM(AK$16:AK85)*VAT,IF(Budget_period="Monthly",SUMIFS(INDIRECT(AK$8),DetailBudgetWPs_Aleph,IF($J86 = "No Work Package", "", $J86),DetailBudgetCategory_Aleph,$I86),IF(Budget_period="Quarterly",SUMIFS(INDIRECT(AK$9),DetailBudgetWPs_Aleph,IF($J86 = "No Work Package", "", $J86),DetailBudgetCategory_Aleph,$I86),IF(Budget_period="Annually",SUMIFS(INDIRECT(AK$10),DetailBudgetWPs_Aleph,IF($J86 = "No Work Package", "", $J86),DetailBudgetCategory_Aleph,$I86),""))))) / AK$6 * AK$7, 0), 0)</f>
        <v>0</v>
      </c>
      <c r="AL86" s="166">
        <f t="array" ref="AL86">IFERROR(IF(ROW()-16&lt;NoRowsBudget, IF($J86="Profit Margin",SUM(AL$16:AL85)*ProfitMargin,IF($J86="VAT",SUM(AL$16:AL85)*VAT,IF(Budget_period="Monthly",SUMIFS(INDIRECT(AL$8),DetailBudgetWPs_Aleph,IF($J86 = "No Work Package", "", $J86),DetailBudgetCategory_Aleph,$I86),IF(Budget_period="Quarterly",SUMIFS(INDIRECT(AL$9),DetailBudgetWPs_Aleph,IF($J86 = "No Work Package", "", $J86),DetailBudgetCategory_Aleph,$I86),IF(Budget_period="Annually",SUMIFS(INDIRECT(AL$10),DetailBudgetWPs_Aleph,IF($J86 = "No Work Package", "", $J86),DetailBudgetCategory_Aleph,$I86),""))))) / AL$6 * AL$7, 0), 0)</f>
        <v>0</v>
      </c>
      <c r="AM86" s="166">
        <f t="array" ref="AM86">IFERROR(IF(ROW()-16&lt;NoRowsBudget, IF($J86="Profit Margin",SUM(AM$16:AM85)*ProfitMargin,IF($J86="VAT",SUM(AM$16:AM85)*VAT,IF(Budget_period="Monthly",SUMIFS(INDIRECT(AM$8),DetailBudgetWPs_Aleph,IF($J86 = "No Work Package", "", $J86),DetailBudgetCategory_Aleph,$I86),IF(Budget_period="Quarterly",SUMIFS(INDIRECT(AM$9),DetailBudgetWPs_Aleph,IF($J86 = "No Work Package", "", $J86),DetailBudgetCategory_Aleph,$I86),IF(Budget_period="Annually",SUMIFS(INDIRECT(AM$10),DetailBudgetWPs_Aleph,IF($J86 = "No Work Package", "", $J86),DetailBudgetCategory_Aleph,$I86),""))))) / AM$6 * AM$7, 0), 0)</f>
        <v>0</v>
      </c>
      <c r="AN86" s="166">
        <f t="array" ref="AN86">IFERROR(IF(ROW()-16&lt;NoRowsBudget, IF($J86="Profit Margin",SUM(AN$16:AN85)*ProfitMargin,IF($J86="VAT",SUM(AN$16:AN85)*VAT,IF(Budget_period="Monthly",SUMIFS(INDIRECT(AN$8),DetailBudgetWPs_Aleph,IF($J86 = "No Work Package", "", $J86),DetailBudgetCategory_Aleph,$I86),IF(Budget_period="Quarterly",SUMIFS(INDIRECT(AN$9),DetailBudgetWPs_Aleph,IF($J86 = "No Work Package", "", $J86),DetailBudgetCategory_Aleph,$I86),IF(Budget_period="Annually",SUMIFS(INDIRECT(AN$10),DetailBudgetWPs_Aleph,IF($J86 = "No Work Package", "", $J86),DetailBudgetCategory_Aleph,$I86),""))))) / AN$6 * AN$7, 0), 0)</f>
        <v>0</v>
      </c>
      <c r="AO86" s="166">
        <f t="array" ref="AO86">IFERROR(IF(ROW()-16&lt;NoRowsBudget, IF($J86="Profit Margin",SUM(AO$16:AO85)*ProfitMargin,IF($J86="VAT",SUM(AO$16:AO85)*VAT,IF(Budget_period="Monthly",SUMIFS(INDIRECT(AO$8),DetailBudgetWPs_Aleph,IF($J86 = "No Work Package", "", $J86),DetailBudgetCategory_Aleph,$I86),IF(Budget_period="Quarterly",SUMIFS(INDIRECT(AO$9),DetailBudgetWPs_Aleph,IF($J86 = "No Work Package", "", $J86),DetailBudgetCategory_Aleph,$I86),IF(Budget_period="Annually",SUMIFS(INDIRECT(AO$10),DetailBudgetWPs_Aleph,IF($J86 = "No Work Package", "", $J86),DetailBudgetCategory_Aleph,$I86),""))))) / AO$6 * AO$7, 0), 0)</f>
        <v>0</v>
      </c>
      <c r="AP86" s="166">
        <f t="array" ref="AP86">IFERROR(IF(ROW()-16&lt;NoRowsBudget, IF($J86="Profit Margin",SUM(AP$16:AP85)*ProfitMargin,IF($J86="VAT",SUM(AP$16:AP85)*VAT,IF(Budget_period="Monthly",SUMIFS(INDIRECT(AP$8),DetailBudgetWPs_Aleph,IF($J86 = "No Work Package", "", $J86),DetailBudgetCategory_Aleph,$I86),IF(Budget_period="Quarterly",SUMIFS(INDIRECT(AP$9),DetailBudgetWPs_Aleph,IF($J86 = "No Work Package", "", $J86),DetailBudgetCategory_Aleph,$I86),IF(Budget_period="Annually",SUMIFS(INDIRECT(AP$10),DetailBudgetWPs_Aleph,IF($J86 = "No Work Package", "", $J86),DetailBudgetCategory_Aleph,$I86),""))))) / AP$6 * AP$7, 0), 0)</f>
        <v>0</v>
      </c>
      <c r="AQ86" s="166">
        <f t="array" ref="AQ86">IFERROR(IF(ROW()-16&lt;NoRowsBudget, IF($J86="Profit Margin",SUM(AQ$16:AQ85)*ProfitMargin,IF($J86="VAT",SUM(AQ$16:AQ85)*VAT,IF(Budget_period="Monthly",SUMIFS(INDIRECT(AQ$8),DetailBudgetWPs_Aleph,IF($J86 = "No Work Package", "", $J86),DetailBudgetCategory_Aleph,$I86),IF(Budget_period="Quarterly",SUMIFS(INDIRECT(AQ$9),DetailBudgetWPs_Aleph,IF($J86 = "No Work Package", "", $J86),DetailBudgetCategory_Aleph,$I86),IF(Budget_period="Annually",SUMIFS(INDIRECT(AQ$10),DetailBudgetWPs_Aleph,IF($J86 = "No Work Package", "", $J86),DetailBudgetCategory_Aleph,$I86),""))))) / AQ$6 * AQ$7, 0), 0)</f>
        <v>0</v>
      </c>
      <c r="AR86" s="166">
        <f t="array" ref="AR86">IFERROR(IF(ROW()-16&lt;NoRowsBudget, IF($J86="Profit Margin",SUM(AR$16:AR85)*ProfitMargin,IF($J86="VAT",SUM(AR$16:AR85)*VAT,IF(Budget_period="Monthly",SUMIFS(INDIRECT(AR$8),DetailBudgetWPs_Aleph,IF($J86 = "No Work Package", "", $J86),DetailBudgetCategory_Aleph,$I86),IF(Budget_period="Quarterly",SUMIFS(INDIRECT(AR$9),DetailBudgetWPs_Aleph,IF($J86 = "No Work Package", "", $J86),DetailBudgetCategory_Aleph,$I86),IF(Budget_period="Annually",SUMIFS(INDIRECT(AR$10),DetailBudgetWPs_Aleph,IF($J86 = "No Work Package", "", $J86),DetailBudgetCategory_Aleph,$I86),""))))) / AR$6 * AR$7, 0), 0)</f>
        <v>0</v>
      </c>
      <c r="AS86" s="166">
        <f t="array" ref="AS86">IFERROR(IF(ROW()-16&lt;NoRowsBudget, IF($J86="Profit Margin",SUM(AS$16:AS85)*ProfitMargin,IF($J86="VAT",SUM(AS$16:AS85)*VAT,IF(Budget_period="Monthly",SUMIFS(INDIRECT(AS$8),DetailBudgetWPs_Aleph,IF($J86 = "No Work Package", "", $J86),DetailBudgetCategory_Aleph,$I86),IF(Budget_period="Quarterly",SUMIFS(INDIRECT(AS$9),DetailBudgetWPs_Aleph,IF($J86 = "No Work Package", "", $J86),DetailBudgetCategory_Aleph,$I86),IF(Budget_period="Annually",SUMIFS(INDIRECT(AS$10),DetailBudgetWPs_Aleph,IF($J86 = "No Work Package", "", $J86),DetailBudgetCategory_Aleph,$I86),""))))) / AS$6 * AS$7, 0), 0)</f>
        <v>0</v>
      </c>
      <c r="AT86" s="166">
        <f t="array" ref="AT86">IFERROR(IF(ROW()-16&lt;NoRowsBudget, IF($J86="Profit Margin",SUM(AT$16:AT85)*ProfitMargin,IF($J86="VAT",SUM(AT$16:AT85)*VAT,IF(Budget_period="Monthly",SUMIFS(INDIRECT(AT$8),DetailBudgetWPs_Aleph,IF($J86 = "No Work Package", "", $J86),DetailBudgetCategory_Aleph,$I86),IF(Budget_period="Quarterly",SUMIFS(INDIRECT(AT$9),DetailBudgetWPs_Aleph,IF($J86 = "No Work Package", "", $J86),DetailBudgetCategory_Aleph,$I86),IF(Budget_period="Annually",SUMIFS(INDIRECT(AT$10),DetailBudgetWPs_Aleph,IF($J86 = "No Work Package", "", $J86),DetailBudgetCategory_Aleph,$I86),""))))) / AT$6 * AT$7, 0), 0)</f>
        <v>0</v>
      </c>
      <c r="AU86" s="166">
        <f t="array" ref="AU86">IFERROR(IF(ROW()-16&lt;NoRowsBudget, IF($J86="Profit Margin",SUM(AU$16:AU85)*ProfitMargin,IF($J86="VAT",SUM(AU$16:AU85)*VAT,IF(Budget_period="Monthly",SUMIFS(INDIRECT(AU$8),DetailBudgetWPs_Aleph,IF($J86 = "No Work Package", "", $J86),DetailBudgetCategory_Aleph,$I86),IF(Budget_period="Quarterly",SUMIFS(INDIRECT(AU$9),DetailBudgetWPs_Aleph,IF($J86 = "No Work Package", "", $J86),DetailBudgetCategory_Aleph,$I86),IF(Budget_period="Annually",SUMIFS(INDIRECT(AU$10),DetailBudgetWPs_Aleph,IF($J86 = "No Work Package", "", $J86),DetailBudgetCategory_Aleph,$I86),""))))) / AU$6 * AU$7, 0), 0)</f>
        <v>0</v>
      </c>
      <c r="AV86" s="166">
        <f t="array" ref="AV86">IFERROR(IF(ROW()-16&lt;NoRowsBudget, IF($J86="Profit Margin",SUM(AV$16:AV85)*ProfitMargin,IF($J86="VAT",SUM(AV$16:AV85)*VAT,IF(Budget_period="Monthly",SUMIFS(INDIRECT(AV$8),DetailBudgetWPs_Aleph,IF($J86 = "No Work Package", "", $J86),DetailBudgetCategory_Aleph,$I86),IF(Budget_period="Quarterly",SUMIFS(INDIRECT(AV$9),DetailBudgetWPs_Aleph,IF($J86 = "No Work Package", "", $J86),DetailBudgetCategory_Aleph,$I86),IF(Budget_period="Annually",SUMIFS(INDIRECT(AV$10),DetailBudgetWPs_Aleph,IF($J86 = "No Work Package", "", $J86),DetailBudgetCategory_Aleph,$I86),""))))) / AV$6 * AV$7, 0), 0)</f>
        <v>0</v>
      </c>
      <c r="AW86" s="166">
        <f t="array" ref="AW86">IFERROR(IF(ROW()-16&lt;NoRowsBudget, IF($J86="Profit Margin",SUM(AW$16:AW85)*ProfitMargin,IF($J86="VAT",SUM(AW$16:AW85)*VAT,IF(Budget_period="Monthly",SUMIFS(INDIRECT(AW$8),DetailBudgetWPs_Aleph,IF($J86 = "No Work Package", "", $J86),DetailBudgetCategory_Aleph,$I86),IF(Budget_period="Quarterly",SUMIFS(INDIRECT(AW$9),DetailBudgetWPs_Aleph,IF($J86 = "No Work Package", "", $J86),DetailBudgetCategory_Aleph,$I86),IF(Budget_period="Annually",SUMIFS(INDIRECT(AW$10),DetailBudgetWPs_Aleph,IF($J86 = "No Work Package", "", $J86),DetailBudgetCategory_Aleph,$I86),""))))) / AW$6 * AW$7, 0), 0)</f>
        <v>0</v>
      </c>
      <c r="AX86" s="166">
        <f t="array" ref="AX86">IFERROR(IF(ROW()-16&lt;NoRowsBudget, IF($J86="Profit Margin",SUM(AX$16:AX85)*ProfitMargin,IF($J86="VAT",SUM(AX$16:AX85)*VAT,IF(Budget_period="Monthly",SUMIFS(INDIRECT(AX$8),DetailBudgetWPs_Aleph,IF($J86 = "No Work Package", "", $J86),DetailBudgetCategory_Aleph,$I86),IF(Budget_period="Quarterly",SUMIFS(INDIRECT(AX$9),DetailBudgetWPs_Aleph,IF($J86 = "No Work Package", "", $J86),DetailBudgetCategory_Aleph,$I86),IF(Budget_period="Annually",SUMIFS(INDIRECT(AX$10),DetailBudgetWPs_Aleph,IF($J86 = "No Work Package", "", $J86),DetailBudgetCategory_Aleph,$I86),""))))) / AX$6 * AX$7, 0), 0)</f>
        <v>0</v>
      </c>
      <c r="AY86" s="166">
        <f t="array" ref="AY86">IFERROR(IF(ROW()-16&lt;NoRowsBudget, IF($J86="Profit Margin",SUM(AY$16:AY85)*ProfitMargin,IF($J86="VAT",SUM(AY$16:AY85)*VAT,IF(Budget_period="Monthly",SUMIFS(INDIRECT(AY$8),DetailBudgetWPs_Aleph,IF($J86 = "No Work Package", "", $J86),DetailBudgetCategory_Aleph,$I86),IF(Budget_period="Quarterly",SUMIFS(INDIRECT(AY$9),DetailBudgetWPs_Aleph,IF($J86 = "No Work Package", "", $J86),DetailBudgetCategory_Aleph,$I86),IF(Budget_period="Annually",SUMIFS(INDIRECT(AY$10),DetailBudgetWPs_Aleph,IF($J86 = "No Work Package", "", $J86),DetailBudgetCategory_Aleph,$I86),""))))) / AY$6 * AY$7, 0), 0)</f>
        <v>0</v>
      </c>
      <c r="AZ86" s="166">
        <f t="array" ref="AZ86">IFERROR(IF(ROW()-16&lt;NoRowsBudget, IF($J86="Profit Margin",SUM(AZ$16:AZ85)*ProfitMargin,IF($J86="VAT",SUM(AZ$16:AZ85)*VAT,IF(Budget_period="Monthly",SUMIFS(INDIRECT(AZ$8),DetailBudgetWPs_Aleph,IF($J86 = "No Work Package", "", $J86),DetailBudgetCategory_Aleph,$I86),IF(Budget_period="Quarterly",SUMIFS(INDIRECT(AZ$9),DetailBudgetWPs_Aleph,IF($J86 = "No Work Package", "", $J86),DetailBudgetCategory_Aleph,$I86),IF(Budget_period="Annually",SUMIFS(INDIRECT(AZ$10),DetailBudgetWPs_Aleph,IF($J86 = "No Work Package", "", $J86),DetailBudgetCategory_Aleph,$I86),""))))) / AZ$6 * AZ$7, 0), 0)</f>
        <v>0</v>
      </c>
      <c r="BA86" s="166">
        <f t="array" ref="BA86">IFERROR(IF(ROW()-16&lt;NoRowsBudget, IF($J86="Profit Margin",SUM(BA$16:BA85)*ProfitMargin,IF($J86="VAT",SUM(BA$16:BA85)*VAT,IF(Budget_period="Monthly",SUMIFS(INDIRECT(BA$8),DetailBudgetWPs_Aleph,IF($J86 = "No Work Package", "", $J86),DetailBudgetCategory_Aleph,$I86),IF(Budget_period="Quarterly",SUMIFS(INDIRECT(BA$9),DetailBudgetWPs_Aleph,IF($J86 = "No Work Package", "", $J86),DetailBudgetCategory_Aleph,$I86),IF(Budget_period="Annually",SUMIFS(INDIRECT(BA$10),DetailBudgetWPs_Aleph,IF($J86 = "No Work Package", "", $J86),DetailBudgetCategory_Aleph,$I86),""))))) / BA$6 * BA$7, 0), 0)</f>
        <v>0</v>
      </c>
      <c r="BB86" s="166">
        <f t="array" ref="BB86">IFERROR(IF(ROW()-16&lt;NoRowsBudget, IF($J86="Profit Margin",SUM(BB$16:BB85)*ProfitMargin,IF($J86="VAT",SUM(BB$16:BB85)*VAT,IF(Budget_period="Monthly",SUMIFS(INDIRECT(BB$8),DetailBudgetWPs_Aleph,IF($J86 = "No Work Package", "", $J86),DetailBudgetCategory_Aleph,$I86),IF(Budget_period="Quarterly",SUMIFS(INDIRECT(BB$9),DetailBudgetWPs_Aleph,IF($J86 = "No Work Package", "", $J86),DetailBudgetCategory_Aleph,$I86),IF(Budget_period="Annually",SUMIFS(INDIRECT(BB$10),DetailBudgetWPs_Aleph,IF($J86 = "No Work Package", "", $J86),DetailBudgetCategory_Aleph,$I86),""))))) / BB$6 * BB$7, 0), 0)</f>
        <v>0</v>
      </c>
      <c r="BC86" s="166">
        <f t="array" ref="BC86">IFERROR(IF(ROW()-16&lt;NoRowsBudget, IF($J86="Profit Margin",SUM(BC$16:BC85)*ProfitMargin,IF($J86="VAT",SUM(BC$16:BC85)*VAT,IF(Budget_period="Monthly",SUMIFS(INDIRECT(BC$8),DetailBudgetWPs_Aleph,IF($J86 = "No Work Package", "", $J86),DetailBudgetCategory_Aleph,$I86),IF(Budget_period="Quarterly",SUMIFS(INDIRECT(BC$9),DetailBudgetWPs_Aleph,IF($J86 = "No Work Package", "", $J86),DetailBudgetCategory_Aleph,$I86),IF(Budget_period="Annually",SUMIFS(INDIRECT(BC$10),DetailBudgetWPs_Aleph,IF($J86 = "No Work Package", "", $J86),DetailBudgetCategory_Aleph,$I86),""))))) / BC$6 * BC$7, 0), 0)</f>
        <v>0</v>
      </c>
      <c r="BD86" s="166">
        <f t="array" ref="BD86">IFERROR(IF(ROW()-16&lt;NoRowsBudget, IF($J86="Profit Margin",SUM(BD$16:BD85)*ProfitMargin,IF($J86="VAT",SUM(BD$16:BD85)*VAT,IF(Budget_period="Monthly",SUMIFS(INDIRECT(BD$8),DetailBudgetWPs_Aleph,IF($J86 = "No Work Package", "", $J86),DetailBudgetCategory_Aleph,$I86),IF(Budget_period="Quarterly",SUMIFS(INDIRECT(BD$9),DetailBudgetWPs_Aleph,IF($J86 = "No Work Package", "", $J86),DetailBudgetCategory_Aleph,$I86),IF(Budget_period="Annually",SUMIFS(INDIRECT(BD$10),DetailBudgetWPs_Aleph,IF($J86 = "No Work Package", "", $J86),DetailBudgetCategory_Aleph,$I86),""))))) / BD$6 * BD$7, 0), 0)</f>
        <v>0</v>
      </c>
      <c r="BE86" s="166">
        <f t="array" ref="BE86">IFERROR(IF(ROW()-16&lt;NoRowsBudget, IF($J86="Profit Margin",SUM(BE$16:BE85)*ProfitMargin,IF($J86="VAT",SUM(BE$16:BE85)*VAT,IF(Budget_period="Monthly",SUMIFS(INDIRECT(BE$8),DetailBudgetWPs_Aleph,IF($J86 = "No Work Package", "", $J86),DetailBudgetCategory_Aleph,$I86),IF(Budget_period="Quarterly",SUMIFS(INDIRECT(BE$9),DetailBudgetWPs_Aleph,IF($J86 = "No Work Package", "", $J86),DetailBudgetCategory_Aleph,$I86),IF(Budget_period="Annually",SUMIFS(INDIRECT(BE$10),DetailBudgetWPs_Aleph,IF($J86 = "No Work Package", "", $J86),DetailBudgetCategory_Aleph,$I86),""))))) / BE$6 * BE$7, 0), 0)</f>
        <v>0</v>
      </c>
      <c r="BF86" s="166">
        <f t="array" ref="BF86">IFERROR(IF(ROW()-16&lt;NoRowsBudget, IF($J86="Profit Margin",SUM(BF$16:BF85)*ProfitMargin,IF($J86="VAT",SUM(BF$16:BF85)*VAT,IF(Budget_period="Monthly",SUMIFS(INDIRECT(BF$8),DetailBudgetWPs_Aleph,IF($J86 = "No Work Package", "", $J86),DetailBudgetCategory_Aleph,$I86),IF(Budget_period="Quarterly",SUMIFS(INDIRECT(BF$9),DetailBudgetWPs_Aleph,IF($J86 = "No Work Package", "", $J86),DetailBudgetCategory_Aleph,$I86),IF(Budget_period="Annually",SUMIFS(INDIRECT(BF$10),DetailBudgetWPs_Aleph,IF($J86 = "No Work Package", "", $J86),DetailBudgetCategory_Aleph,$I86),""))))) / BF$6 * BF$7, 0), 0)</f>
        <v>0</v>
      </c>
      <c r="BG86" s="166">
        <f t="array" ref="BG86">IFERROR(IF(ROW()-16&lt;NoRowsBudget, IF($J86="Profit Margin",SUM(BG$16:BG85)*ProfitMargin,IF($J86="VAT",SUM(BG$16:BG85)*VAT,IF(Budget_period="Monthly",SUMIFS(INDIRECT(BG$8),DetailBudgetWPs_Aleph,IF($J86 = "No Work Package", "", $J86),DetailBudgetCategory_Aleph,$I86),IF(Budget_period="Quarterly",SUMIFS(INDIRECT(BG$9),DetailBudgetWPs_Aleph,IF($J86 = "No Work Package", "", $J86),DetailBudgetCategory_Aleph,$I86),IF(Budget_period="Annually",SUMIFS(INDIRECT(BG$10),DetailBudgetWPs_Aleph,IF($J86 = "No Work Package", "", $J86),DetailBudgetCategory_Aleph,$I86),""))))) / BG$6 * BG$7, 0), 0)</f>
        <v>0</v>
      </c>
      <c r="BH86" s="166">
        <f t="array" ref="BH86">IFERROR(IF(ROW()-16&lt;NoRowsBudget, IF($J86="Profit Margin",SUM(BH$16:BH85)*ProfitMargin,IF($J86="VAT",SUM(BH$16:BH85)*VAT,IF(Budget_period="Monthly",SUMIFS(INDIRECT(BH$8),DetailBudgetWPs_Aleph,IF($J86 = "No Work Package", "", $J86),DetailBudgetCategory_Aleph,$I86),IF(Budget_period="Quarterly",SUMIFS(INDIRECT(BH$9),DetailBudgetWPs_Aleph,IF($J86 = "No Work Package", "", $J86),DetailBudgetCategory_Aleph,$I86),IF(Budget_period="Annually",SUMIFS(INDIRECT(BH$10),DetailBudgetWPs_Aleph,IF($J86 = "No Work Package", "", $J86),DetailBudgetCategory_Aleph,$I86),""))))) / BH$6 * BH$7, 0), 0)</f>
        <v>0</v>
      </c>
      <c r="BI86" s="166">
        <f t="array" ref="BI86">IFERROR(IF(ROW()-16&lt;NoRowsBudget, IF($J86="Profit Margin",SUM(BI$16:BI85)*ProfitMargin,IF($J86="VAT",SUM(BI$16:BI85)*VAT,IF(Budget_period="Monthly",SUMIFS(INDIRECT(BI$8),DetailBudgetWPs_Aleph,IF($J86 = "No Work Package", "", $J86),DetailBudgetCategory_Aleph,$I86),IF(Budget_period="Quarterly",SUMIFS(INDIRECT(BI$9),DetailBudgetWPs_Aleph,IF($J86 = "No Work Package", "", $J86),DetailBudgetCategory_Aleph,$I86),IF(Budget_period="Annually",SUMIFS(INDIRECT(BI$10),DetailBudgetWPs_Aleph,IF($J86 = "No Work Package", "", $J86),DetailBudgetCategory_Aleph,$I86),""))))) / BI$6 * BI$7, 0), 0)</f>
        <v>0</v>
      </c>
      <c r="BJ86" s="166">
        <f t="array" ref="BJ86">IFERROR(IF(ROW()-16&lt;NoRowsBudget, IF($J86="Profit Margin",SUM(BJ$16:BJ85)*ProfitMargin,IF($J86="VAT",SUM(BJ$16:BJ85)*VAT,IF(Budget_period="Monthly",SUMIFS(INDIRECT(BJ$8),DetailBudgetWPs_Aleph,IF($J86 = "No Work Package", "", $J86),DetailBudgetCategory_Aleph,$I86),IF(Budget_period="Quarterly",SUMIFS(INDIRECT(BJ$9),DetailBudgetWPs_Aleph,IF($J86 = "No Work Package", "", $J86),DetailBudgetCategory_Aleph,$I86),IF(Budget_period="Annually",SUMIFS(INDIRECT(BJ$10),DetailBudgetWPs_Aleph,IF($J86 = "No Work Package", "", $J86),DetailBudgetCategory_Aleph,$I86),""))))) / BJ$6 * BJ$7, 0), 0)</f>
        <v>0</v>
      </c>
      <c r="BK86" s="166">
        <f t="array" ref="BK86">IFERROR(IF(ROW()-16&lt;NoRowsBudget, IF($J86="Profit Margin",SUM(BK$16:BK85)*ProfitMargin,IF($J86="VAT",SUM(BK$16:BK85)*VAT,IF(Budget_period="Monthly",SUMIFS(INDIRECT(BK$8),DetailBudgetWPs_Aleph,IF($J86 = "No Work Package", "", $J86),DetailBudgetCategory_Aleph,$I86),IF(Budget_period="Quarterly",SUMIFS(INDIRECT(BK$9),DetailBudgetWPs_Aleph,IF($J86 = "No Work Package", "", $J86),DetailBudgetCategory_Aleph,$I86),IF(Budget_period="Annually",SUMIFS(INDIRECT(BK$10),DetailBudgetWPs_Aleph,IF($J86 = "No Work Package", "", $J86),DetailBudgetCategory_Aleph,$I86),""))))) / BK$6 * BK$7, 0), 0)</f>
        <v>0</v>
      </c>
      <c r="BL86" s="166">
        <f t="array" ref="BL86">IFERROR(IF(ROW()-16&lt;NoRowsBudget, IF($J86="Profit Margin",SUM(BL$16:BL85)*ProfitMargin,IF($J86="VAT",SUM(BL$16:BL85)*VAT,IF(Budget_period="Monthly",SUMIFS(INDIRECT(BL$8),DetailBudgetWPs_Aleph,IF($J86 = "No Work Package", "", $J86),DetailBudgetCategory_Aleph,$I86),IF(Budget_period="Quarterly",SUMIFS(INDIRECT(BL$9),DetailBudgetWPs_Aleph,IF($J86 = "No Work Package", "", $J86),DetailBudgetCategory_Aleph,$I86),IF(Budget_period="Annually",SUMIFS(INDIRECT(BL$10),DetailBudgetWPs_Aleph,IF($J86 = "No Work Package", "", $J86),DetailBudgetCategory_Aleph,$I86),""))))) / BL$6 * BL$7, 0), 0)</f>
        <v>0</v>
      </c>
      <c r="BM86" s="166">
        <f t="array" ref="BM86">IFERROR(IF(ROW()-16&lt;NoRowsBudget, IF($J86="Profit Margin",SUM(BM$16:BM85)*ProfitMargin,IF($J86="VAT",SUM(BM$16:BM85)*VAT,IF(Budget_period="Monthly",SUMIFS(INDIRECT(BM$8),DetailBudgetWPs_Aleph,IF($J86 = "No Work Package", "", $J86),DetailBudgetCategory_Aleph,$I86),IF(Budget_period="Quarterly",SUMIFS(INDIRECT(BM$9),DetailBudgetWPs_Aleph,IF($J86 = "No Work Package", "", $J86),DetailBudgetCategory_Aleph,$I86),IF(Budget_period="Annually",SUMIFS(INDIRECT(BM$10),DetailBudgetWPs_Aleph,IF($J86 = "No Work Package", "", $J86),DetailBudgetCategory_Aleph,$I86),""))))) / BM$6 * BM$7, 0), 0)</f>
        <v>0</v>
      </c>
      <c r="BN86" s="166">
        <f t="array" ref="BN86">IFERROR(IF(ROW()-16&lt;NoRowsBudget, IF($J86="Profit Margin",SUM(BN$16:BN85)*ProfitMargin,IF($J86="VAT",SUM(BN$16:BN85)*VAT,IF(Budget_period="Monthly",SUMIFS(INDIRECT(BN$8),DetailBudgetWPs_Aleph,IF($J86 = "No Work Package", "", $J86),DetailBudgetCategory_Aleph,$I86),IF(Budget_period="Quarterly",SUMIFS(INDIRECT(BN$9),DetailBudgetWPs_Aleph,IF($J86 = "No Work Package", "", $J86),DetailBudgetCategory_Aleph,$I86),IF(Budget_period="Annually",SUMIFS(INDIRECT(BN$10),DetailBudgetWPs_Aleph,IF($J86 = "No Work Package", "", $J86),DetailBudgetCategory_Aleph,$I86),""))))) / BN$6 * BN$7, 0), 0)</f>
        <v>0</v>
      </c>
      <c r="BO86" s="166">
        <f t="array" ref="BO86">IFERROR(IF(ROW()-16&lt;NoRowsBudget, IF($J86="Profit Margin",SUM(BO$16:BO85)*ProfitMargin,IF($J86="VAT",SUM(BO$16:BO85)*VAT,IF(Budget_period="Monthly",SUMIFS(INDIRECT(BO$8),DetailBudgetWPs_Aleph,IF($J86 = "No Work Package", "", $J86),DetailBudgetCategory_Aleph,$I86),IF(Budget_period="Quarterly",SUMIFS(INDIRECT(BO$9),DetailBudgetWPs_Aleph,IF($J86 = "No Work Package", "", $J86),DetailBudgetCategory_Aleph,$I86),IF(Budget_period="Annually",SUMIFS(INDIRECT(BO$10),DetailBudgetWPs_Aleph,IF($J86 = "No Work Package", "", $J86),DetailBudgetCategory_Aleph,$I86),""))))) / BO$6 * BO$7, 0), 0)</f>
        <v>0</v>
      </c>
      <c r="BP86" s="166">
        <f t="array" ref="BP86">IFERROR(IF(ROW()-16&lt;NoRowsBudget, IF($J86="Profit Margin",SUM(BP$16:BP85)*ProfitMargin,IF($J86="VAT",SUM(BP$16:BP85)*VAT,IF(Budget_period="Monthly",SUMIFS(INDIRECT(BP$8),DetailBudgetWPs_Aleph,IF($J86 = "No Work Package", "", $J86),DetailBudgetCategory_Aleph,$I86),IF(Budget_period="Quarterly",SUMIFS(INDIRECT(BP$9),DetailBudgetWPs_Aleph,IF($J86 = "No Work Package", "", $J86),DetailBudgetCategory_Aleph,$I86),IF(Budget_period="Annually",SUMIFS(INDIRECT(BP$10),DetailBudgetWPs_Aleph,IF($J86 = "No Work Package", "", $J86),DetailBudgetCategory_Aleph,$I86),""))))) / BP$6 * BP$7, 0), 0)</f>
        <v>0</v>
      </c>
      <c r="BQ86" s="166">
        <f t="array" ref="BQ86">IFERROR(IF(ROW()-16&lt;NoRowsBudget, IF($J86="Profit Margin",SUM(BQ$16:BQ85)*ProfitMargin,IF($J86="VAT",SUM(BQ$16:BQ85)*VAT,IF(Budget_period="Monthly",SUMIFS(INDIRECT(BQ$8),DetailBudgetWPs_Aleph,IF($J86 = "No Work Package", "", $J86),DetailBudgetCategory_Aleph,$I86),IF(Budget_period="Quarterly",SUMIFS(INDIRECT(BQ$9),DetailBudgetWPs_Aleph,IF($J86 = "No Work Package", "", $J86),DetailBudgetCategory_Aleph,$I86),IF(Budget_period="Annually",SUMIFS(INDIRECT(BQ$10),DetailBudgetWPs_Aleph,IF($J86 = "No Work Package", "", $J86),DetailBudgetCategory_Aleph,$I86),""))))) / BQ$6 * BQ$7, 0), 0)</f>
        <v>0</v>
      </c>
      <c r="BR86" s="166">
        <f t="array" ref="BR86">IFERROR(IF(ROW()-16&lt;NoRowsBudget, IF($J86="Profit Margin",SUM(BR$16:BR85)*ProfitMargin,IF($J86="VAT",SUM(BR$16:BR85)*VAT,IF(Budget_period="Monthly",SUMIFS(INDIRECT(BR$8),DetailBudgetWPs_Aleph,IF($J86 = "No Work Package", "", $J86),DetailBudgetCategory_Aleph,$I86),IF(Budget_period="Quarterly",SUMIFS(INDIRECT(BR$9),DetailBudgetWPs_Aleph,IF($J86 = "No Work Package", "", $J86),DetailBudgetCategory_Aleph,$I86),IF(Budget_period="Annually",SUMIFS(INDIRECT(BR$10),DetailBudgetWPs_Aleph,IF($J86 = "No Work Package", "", $J86),DetailBudgetCategory_Aleph,$I86),""))))) / BR$6 * BR$7, 0), 0)</f>
        <v>0</v>
      </c>
      <c r="BS86" s="166">
        <f t="array" ref="BS86">IFERROR(IF(ROW()-16&lt;NoRowsBudget, IF($J86="Profit Margin",SUM(BS$16:BS85)*ProfitMargin,IF($J86="VAT",SUM(BS$16:BS85)*VAT,IF(Budget_period="Monthly",SUMIFS(INDIRECT(BS$8),DetailBudgetWPs_Aleph,IF($J86 = "No Work Package", "", $J86),DetailBudgetCategory_Aleph,$I86),IF(Budget_period="Quarterly",SUMIFS(INDIRECT(BS$9),DetailBudgetWPs_Aleph,IF($J86 = "No Work Package", "", $J86),DetailBudgetCategory_Aleph,$I86),IF(Budget_period="Annually",SUMIFS(INDIRECT(BS$10),DetailBudgetWPs_Aleph,IF($J86 = "No Work Package", "", $J86),DetailBudgetCategory_Aleph,$I86),""))))) / BS$6 * BS$7, 0), 0)</f>
        <v>0</v>
      </c>
    </row>
    <row r="87" ht="15.75" customHeight="1">
      <c r="A87" s="114"/>
      <c r="B87" s="15" t="str">
        <f>IF(ROW()-16&lt;NoRowsBudget,OrgName,"")</f>
        <v/>
      </c>
      <c r="C87" s="15" t="str">
        <f>IF(ROW()-16&lt;NoRowsBudget,ProjectName,"")</f>
        <v/>
      </c>
      <c r="D87" s="15" t="str">
        <f>IF(ROW()-16&lt;NoRowsBudget,ProjectRef,"")</f>
        <v/>
      </c>
      <c r="E87" s="15" t="str">
        <f>IF(ROW()-16&lt;NoRowsBudget,ApplicationID,"")</f>
        <v/>
      </c>
      <c r="F87" s="15" t="str">
        <f>IF(ROW()-16&lt;NoRowsBudget,Version,"")</f>
        <v/>
      </c>
      <c r="G87" s="164" t="str">
        <f>IF(ROW()-16&lt;NoRowsBudget,StartDate,"")</f>
        <v/>
      </c>
      <c r="H87" s="164" t="str">
        <f>IF(ROW()-16&lt;NoRowsBudget,EndDate,"")</f>
        <v/>
      </c>
      <c r="I87" s="15" t="str">
        <f t="array" ref="I87">IF(ROW()-16&lt;(NoRowsBudget-3),INDEX(CostCategories,CEILING((ROW()-15)/NoWPs,1)),IF(ROW()-16=NoRowsBudget-3,"Overheads",IF(ROW()-16=NoRowsBudget-2,"Profit Margin",IF(ROW()-16=NoRowsBudget-1,"VAT",""))))</f>
        <v/>
      </c>
      <c r="J87" s="15" t="str">
        <f t="array" ref="J87">IF(ROW()-16&lt;NoRowsBudget-3,INDEX(WPUnique,,MOD(ROW()-16,NoWPs)+1),IF(ROW()-16=NoRowsBudget-3,"Overheads",IF(ROW()-16=NoRowsBudget-2,"Profit Margin",IF(ROW()-16=NoRowsBudget-1,"VAT",""))))</f>
        <v/>
      </c>
      <c r="K87" s="172" t="str">
        <f>IFERROR(IF(OR($J87="Indirect Cost",$J87="VAT",$J87="Profit Margin"),"",VLOOKUP(J87,'1. Basic Info'!$B$40:$C$52,2,FALSE)),BudgetExport!J87)</f>
        <v/>
      </c>
      <c r="L87" s="166">
        <f t="array" ref="L87">IFERROR(IF(ROW()-16&lt;NoRowsBudget, IF($J87="Profit Margin",SUM(L$16:L86)*ProfitMargin,IF($J87="VAT",SUM(L$16:L86)*VAT,IF(Budget_period="Monthly",SUMIFS(INDIRECT(L$8),DetailBudgetWPs_Aleph,IF($J87 = "No Work Package", "", $J87),DetailBudgetCategory_Aleph,$I87),IF(Budget_period="Quarterly",SUMIFS(INDIRECT(L$9),DetailBudgetWPs_Aleph,IF($J87 = "No Work Package", "", $J87),DetailBudgetCategory_Aleph,$I87),IF(Budget_period="Annually",SUMIFS(INDIRECT(L$10),DetailBudgetWPs_Aleph,IF($J87 = "No Work Package", "", $J87),DetailBudgetCategory_Aleph,$I87),""))))) / L$6 * L$7, 0), 0)</f>
        <v>0</v>
      </c>
      <c r="M87" s="166">
        <f t="array" ref="M87">IFERROR(IF(ROW()-16&lt;NoRowsBudget, IF($J87="Profit Margin",SUM(M$16:M86)*ProfitMargin,IF($J87="VAT",SUM(M$16:M86)*VAT,IF(Budget_period="Monthly",SUMIFS(INDIRECT(M$8),DetailBudgetWPs_Aleph,IF($J87 = "No Work Package", "", $J87),DetailBudgetCategory_Aleph,$I87),IF(Budget_period="Quarterly",SUMIFS(INDIRECT(M$9),DetailBudgetWPs_Aleph,IF($J87 = "No Work Package", "", $J87),DetailBudgetCategory_Aleph,$I87),IF(Budget_period="Annually",SUMIFS(INDIRECT(M$10),DetailBudgetWPs_Aleph,IF($J87 = "No Work Package", "", $J87),DetailBudgetCategory_Aleph,$I87),""))))) / M$6 * M$7, 0), 0)</f>
        <v>0</v>
      </c>
      <c r="N87" s="166">
        <f t="array" ref="N87">IFERROR(IF(ROW()-16&lt;NoRowsBudget, IF($J87="Profit Margin",SUM(N$16:N86)*ProfitMargin,IF($J87="VAT",SUM(N$16:N86)*VAT,IF(Budget_period="Monthly",SUMIFS(INDIRECT(N$8),DetailBudgetWPs_Aleph,IF($J87 = "No Work Package", "", $J87),DetailBudgetCategory_Aleph,$I87),IF(Budget_period="Quarterly",SUMIFS(INDIRECT(N$9),DetailBudgetWPs_Aleph,IF($J87 = "No Work Package", "", $J87),DetailBudgetCategory_Aleph,$I87),IF(Budget_period="Annually",SUMIFS(INDIRECT(N$10),DetailBudgetWPs_Aleph,IF($J87 = "No Work Package", "", $J87),DetailBudgetCategory_Aleph,$I87),""))))) / N$6 * N$7, 0), 0)</f>
        <v>0</v>
      </c>
      <c r="O87" s="166">
        <f t="array" ref="O87">IFERROR(IF(ROW()-16&lt;NoRowsBudget, IF($J87="Profit Margin",SUM(O$16:O86)*ProfitMargin,IF($J87="VAT",SUM(O$16:O86)*VAT,IF(Budget_period="Monthly",SUMIFS(INDIRECT(O$8),DetailBudgetWPs_Aleph,IF($J87 = "No Work Package", "", $J87),DetailBudgetCategory_Aleph,$I87),IF(Budget_period="Quarterly",SUMIFS(INDIRECT(O$9),DetailBudgetWPs_Aleph,IF($J87 = "No Work Package", "", $J87),DetailBudgetCategory_Aleph,$I87),IF(Budget_period="Annually",SUMIFS(INDIRECT(O$10),DetailBudgetWPs_Aleph,IF($J87 = "No Work Package", "", $J87),DetailBudgetCategory_Aleph,$I87),""))))) / O$6 * O$7, 0), 0)</f>
        <v>0</v>
      </c>
      <c r="P87" s="166">
        <f t="array" ref="P87">IFERROR(IF(ROW()-16&lt;NoRowsBudget, IF($J87="Profit Margin",SUM(P$16:P86)*ProfitMargin,IF($J87="VAT",SUM(P$16:P86)*VAT,IF(Budget_period="Monthly",SUMIFS(INDIRECT(P$8),DetailBudgetWPs_Aleph,IF($J87 = "No Work Package", "", $J87),DetailBudgetCategory_Aleph,$I87),IF(Budget_period="Quarterly",SUMIFS(INDIRECT(P$9),DetailBudgetWPs_Aleph,IF($J87 = "No Work Package", "", $J87),DetailBudgetCategory_Aleph,$I87),IF(Budget_period="Annually",SUMIFS(INDIRECT(P$10),DetailBudgetWPs_Aleph,IF($J87 = "No Work Package", "", $J87),DetailBudgetCategory_Aleph,$I87),""))))) / P$6 * P$7, 0), 0)</f>
        <v>0</v>
      </c>
      <c r="Q87" s="166">
        <f t="array" ref="Q87">IFERROR(IF(ROW()-16&lt;NoRowsBudget, IF($J87="Profit Margin",SUM(Q$16:Q86)*ProfitMargin,IF($J87="VAT",SUM(Q$16:Q86)*VAT,IF(Budget_period="Monthly",SUMIFS(INDIRECT(Q$8),DetailBudgetWPs_Aleph,IF($J87 = "No Work Package", "", $J87),DetailBudgetCategory_Aleph,$I87),IF(Budget_period="Quarterly",SUMIFS(INDIRECT(Q$9),DetailBudgetWPs_Aleph,IF($J87 = "No Work Package", "", $J87),DetailBudgetCategory_Aleph,$I87),IF(Budget_period="Annually",SUMIFS(INDIRECT(Q$10),DetailBudgetWPs_Aleph,IF($J87 = "No Work Package", "", $J87),DetailBudgetCategory_Aleph,$I87),""))))) / Q$6 * Q$7, 0), 0)</f>
        <v>0</v>
      </c>
      <c r="R87" s="166">
        <f t="array" ref="R87">IFERROR(IF(ROW()-16&lt;NoRowsBudget, IF($J87="Profit Margin",SUM(R$16:R86)*ProfitMargin,IF($J87="VAT",SUM(R$16:R86)*VAT,IF(Budget_period="Monthly",SUMIFS(INDIRECT(R$8),DetailBudgetWPs_Aleph,IF($J87 = "No Work Package", "", $J87),DetailBudgetCategory_Aleph,$I87),IF(Budget_period="Quarterly",SUMIFS(INDIRECT(R$9),DetailBudgetWPs_Aleph,IF($J87 = "No Work Package", "", $J87),DetailBudgetCategory_Aleph,$I87),IF(Budget_period="Annually",SUMIFS(INDIRECT(R$10),DetailBudgetWPs_Aleph,IF($J87 = "No Work Package", "", $J87),DetailBudgetCategory_Aleph,$I87),""))))) / R$6 * R$7, 0), 0)</f>
        <v>0</v>
      </c>
      <c r="S87" s="166">
        <f t="array" ref="S87">IFERROR(IF(ROW()-16&lt;NoRowsBudget, IF($J87="Profit Margin",SUM(S$16:S86)*ProfitMargin,IF($J87="VAT",SUM(S$16:S86)*VAT,IF(Budget_period="Monthly",SUMIFS(INDIRECT(S$8),DetailBudgetWPs_Aleph,IF($J87 = "No Work Package", "", $J87),DetailBudgetCategory_Aleph,$I87),IF(Budget_period="Quarterly",SUMIFS(INDIRECT(S$9),DetailBudgetWPs_Aleph,IF($J87 = "No Work Package", "", $J87),DetailBudgetCategory_Aleph,$I87),IF(Budget_period="Annually",SUMIFS(INDIRECT(S$10),DetailBudgetWPs_Aleph,IF($J87 = "No Work Package", "", $J87),DetailBudgetCategory_Aleph,$I87),""))))) / S$6 * S$7, 0), 0)</f>
        <v>0</v>
      </c>
      <c r="T87" s="166">
        <f t="array" ref="T87">IFERROR(IF(ROW()-16&lt;NoRowsBudget, IF($J87="Profit Margin",SUM(T$16:T86)*ProfitMargin,IF($J87="VAT",SUM(T$16:T86)*VAT,IF(Budget_period="Monthly",SUMIFS(INDIRECT(T$8),DetailBudgetWPs_Aleph,IF($J87 = "No Work Package", "", $J87),DetailBudgetCategory_Aleph,$I87),IF(Budget_period="Quarterly",SUMIFS(INDIRECT(T$9),DetailBudgetWPs_Aleph,IF($J87 = "No Work Package", "", $J87),DetailBudgetCategory_Aleph,$I87),IF(Budget_period="Annually",SUMIFS(INDIRECT(T$10),DetailBudgetWPs_Aleph,IF($J87 = "No Work Package", "", $J87),DetailBudgetCategory_Aleph,$I87),""))))) / T$6 * T$7, 0), 0)</f>
        <v>0</v>
      </c>
      <c r="U87" s="166">
        <f t="array" ref="U87">IFERROR(IF(ROW()-16&lt;NoRowsBudget, IF($J87="Profit Margin",SUM(U$16:U86)*ProfitMargin,IF($J87="VAT",SUM(U$16:U86)*VAT,IF(Budget_period="Monthly",SUMIFS(INDIRECT(U$8),DetailBudgetWPs_Aleph,IF($J87 = "No Work Package", "", $J87),DetailBudgetCategory_Aleph,$I87),IF(Budget_period="Quarterly",SUMIFS(INDIRECT(U$9),DetailBudgetWPs_Aleph,IF($J87 = "No Work Package", "", $J87),DetailBudgetCategory_Aleph,$I87),IF(Budget_period="Annually",SUMIFS(INDIRECT(U$10),DetailBudgetWPs_Aleph,IF($J87 = "No Work Package", "", $J87),DetailBudgetCategory_Aleph,$I87),""))))) / U$6 * U$7, 0), 0)</f>
        <v>0</v>
      </c>
      <c r="V87" s="166">
        <f t="array" ref="V87">IFERROR(IF(ROW()-16&lt;NoRowsBudget, IF($J87="Profit Margin",SUM(V$16:V86)*ProfitMargin,IF($J87="VAT",SUM(V$16:V86)*VAT,IF(Budget_period="Monthly",SUMIFS(INDIRECT(V$8),DetailBudgetWPs_Aleph,IF($J87 = "No Work Package", "", $J87),DetailBudgetCategory_Aleph,$I87),IF(Budget_period="Quarterly",SUMIFS(INDIRECT(V$9),DetailBudgetWPs_Aleph,IF($J87 = "No Work Package", "", $J87),DetailBudgetCategory_Aleph,$I87),IF(Budget_period="Annually",SUMIFS(INDIRECT(V$10),DetailBudgetWPs_Aleph,IF($J87 = "No Work Package", "", $J87),DetailBudgetCategory_Aleph,$I87),""))))) / V$6 * V$7, 0), 0)</f>
        <v>0</v>
      </c>
      <c r="W87" s="166">
        <f t="array" ref="W87">IFERROR(IF(ROW()-16&lt;NoRowsBudget, IF($J87="Profit Margin",SUM(W$16:W86)*ProfitMargin,IF($J87="VAT",SUM(W$16:W86)*VAT,IF(Budget_period="Monthly",SUMIFS(INDIRECT(W$8),DetailBudgetWPs_Aleph,IF($J87 = "No Work Package", "", $J87),DetailBudgetCategory_Aleph,$I87),IF(Budget_period="Quarterly",SUMIFS(INDIRECT(W$9),DetailBudgetWPs_Aleph,IF($J87 = "No Work Package", "", $J87),DetailBudgetCategory_Aleph,$I87),IF(Budget_period="Annually",SUMIFS(INDIRECT(W$10),DetailBudgetWPs_Aleph,IF($J87 = "No Work Package", "", $J87),DetailBudgetCategory_Aleph,$I87),""))))) / W$6 * W$7, 0), 0)</f>
        <v>0</v>
      </c>
      <c r="X87" s="166">
        <f t="array" ref="X87">IFERROR(IF(ROW()-16&lt;NoRowsBudget, IF($J87="Profit Margin",SUM(X$16:X86)*ProfitMargin,IF($J87="VAT",SUM(X$16:X86)*VAT,IF(Budget_period="Monthly",SUMIFS(INDIRECT(X$8),DetailBudgetWPs_Aleph,IF($J87 = "No Work Package", "", $J87),DetailBudgetCategory_Aleph,$I87),IF(Budget_period="Quarterly",SUMIFS(INDIRECT(X$9),DetailBudgetWPs_Aleph,IF($J87 = "No Work Package", "", $J87),DetailBudgetCategory_Aleph,$I87),IF(Budget_period="Annually",SUMIFS(INDIRECT(X$10),DetailBudgetWPs_Aleph,IF($J87 = "No Work Package", "", $J87),DetailBudgetCategory_Aleph,$I87),""))))) / X$6 * X$7, 0), 0)</f>
        <v>0</v>
      </c>
      <c r="Y87" s="166">
        <f t="array" ref="Y87">IFERROR(IF(ROW()-16&lt;NoRowsBudget, IF($J87="Profit Margin",SUM(Y$16:Y86)*ProfitMargin,IF($J87="VAT",SUM(Y$16:Y86)*VAT,IF(Budget_period="Monthly",SUMIFS(INDIRECT(Y$8),DetailBudgetWPs_Aleph,IF($J87 = "No Work Package", "", $J87),DetailBudgetCategory_Aleph,$I87),IF(Budget_period="Quarterly",SUMIFS(INDIRECT(Y$9),DetailBudgetWPs_Aleph,IF($J87 = "No Work Package", "", $J87),DetailBudgetCategory_Aleph,$I87),IF(Budget_period="Annually",SUMIFS(INDIRECT(Y$10),DetailBudgetWPs_Aleph,IF($J87 = "No Work Package", "", $J87),DetailBudgetCategory_Aleph,$I87),""))))) / Y$6 * Y$7, 0), 0)</f>
        <v>0</v>
      </c>
      <c r="Z87" s="166">
        <f t="array" ref="Z87">IFERROR(IF(ROW()-16&lt;NoRowsBudget, IF($J87="Profit Margin",SUM(Z$16:Z86)*ProfitMargin,IF($J87="VAT",SUM(Z$16:Z86)*VAT,IF(Budget_period="Monthly",SUMIFS(INDIRECT(Z$8),DetailBudgetWPs_Aleph,IF($J87 = "No Work Package", "", $J87),DetailBudgetCategory_Aleph,$I87),IF(Budget_period="Quarterly",SUMIFS(INDIRECT(Z$9),DetailBudgetWPs_Aleph,IF($J87 = "No Work Package", "", $J87),DetailBudgetCategory_Aleph,$I87),IF(Budget_period="Annually",SUMIFS(INDIRECT(Z$10),DetailBudgetWPs_Aleph,IF($J87 = "No Work Package", "", $J87),DetailBudgetCategory_Aleph,$I87),""))))) / Z$6 * Z$7, 0), 0)</f>
        <v>0</v>
      </c>
      <c r="AA87" s="166">
        <f t="array" ref="AA87">IFERROR(IF(ROW()-16&lt;NoRowsBudget, IF($J87="Profit Margin",SUM(AA$16:AA86)*ProfitMargin,IF($J87="VAT",SUM(AA$16:AA86)*VAT,IF(Budget_period="Monthly",SUMIFS(INDIRECT(AA$8),DetailBudgetWPs_Aleph,IF($J87 = "No Work Package", "", $J87),DetailBudgetCategory_Aleph,$I87),IF(Budget_period="Quarterly",SUMIFS(INDIRECT(AA$9),DetailBudgetWPs_Aleph,IF($J87 = "No Work Package", "", $J87),DetailBudgetCategory_Aleph,$I87),IF(Budget_period="Annually",SUMIFS(INDIRECT(AA$10),DetailBudgetWPs_Aleph,IF($J87 = "No Work Package", "", $J87),DetailBudgetCategory_Aleph,$I87),""))))) / AA$6 * AA$7, 0), 0)</f>
        <v>0</v>
      </c>
      <c r="AB87" s="166">
        <f t="array" ref="AB87">IFERROR(IF(ROW()-16&lt;NoRowsBudget, IF($J87="Profit Margin",SUM(AB$16:AB86)*ProfitMargin,IF($J87="VAT",SUM(AB$16:AB86)*VAT,IF(Budget_period="Monthly",SUMIFS(INDIRECT(AB$8),DetailBudgetWPs_Aleph,IF($J87 = "No Work Package", "", $J87),DetailBudgetCategory_Aleph,$I87),IF(Budget_period="Quarterly",SUMIFS(INDIRECT(AB$9),DetailBudgetWPs_Aleph,IF($J87 = "No Work Package", "", $J87),DetailBudgetCategory_Aleph,$I87),IF(Budget_period="Annually",SUMIFS(INDIRECT(AB$10),DetailBudgetWPs_Aleph,IF($J87 = "No Work Package", "", $J87),DetailBudgetCategory_Aleph,$I87),""))))) / AB$6 * AB$7, 0), 0)</f>
        <v>0</v>
      </c>
      <c r="AC87" s="166">
        <f t="array" ref="AC87">IFERROR(IF(ROW()-16&lt;NoRowsBudget, IF($J87="Profit Margin",SUM(AC$16:AC86)*ProfitMargin,IF($J87="VAT",SUM(AC$16:AC86)*VAT,IF(Budget_period="Monthly",SUMIFS(INDIRECT(AC$8),DetailBudgetWPs_Aleph,IF($J87 = "No Work Package", "", $J87),DetailBudgetCategory_Aleph,$I87),IF(Budget_period="Quarterly",SUMIFS(INDIRECT(AC$9),DetailBudgetWPs_Aleph,IF($J87 = "No Work Package", "", $J87),DetailBudgetCategory_Aleph,$I87),IF(Budget_period="Annually",SUMIFS(INDIRECT(AC$10),DetailBudgetWPs_Aleph,IF($J87 = "No Work Package", "", $J87),DetailBudgetCategory_Aleph,$I87),""))))) / AC$6 * AC$7, 0), 0)</f>
        <v>0</v>
      </c>
      <c r="AD87" s="166">
        <f t="array" ref="AD87">IFERROR(IF(ROW()-16&lt;NoRowsBudget, IF($J87="Profit Margin",SUM(AD$16:AD86)*ProfitMargin,IF($J87="VAT",SUM(AD$16:AD86)*VAT,IF(Budget_period="Monthly",SUMIFS(INDIRECT(AD$8),DetailBudgetWPs_Aleph,IF($J87 = "No Work Package", "", $J87),DetailBudgetCategory_Aleph,$I87),IF(Budget_period="Quarterly",SUMIFS(INDIRECT(AD$9),DetailBudgetWPs_Aleph,IF($J87 = "No Work Package", "", $J87),DetailBudgetCategory_Aleph,$I87),IF(Budget_period="Annually",SUMIFS(INDIRECT(AD$10),DetailBudgetWPs_Aleph,IF($J87 = "No Work Package", "", $J87),DetailBudgetCategory_Aleph,$I87),""))))) / AD$6 * AD$7, 0), 0)</f>
        <v>0</v>
      </c>
      <c r="AE87" s="166">
        <f t="array" ref="AE87">IFERROR(IF(ROW()-16&lt;NoRowsBudget, IF($J87="Profit Margin",SUM(AE$16:AE86)*ProfitMargin,IF($J87="VAT",SUM(AE$16:AE86)*VAT,IF(Budget_period="Monthly",SUMIFS(INDIRECT(AE$8),DetailBudgetWPs_Aleph,IF($J87 = "No Work Package", "", $J87),DetailBudgetCategory_Aleph,$I87),IF(Budget_period="Quarterly",SUMIFS(INDIRECT(AE$9),DetailBudgetWPs_Aleph,IF($J87 = "No Work Package", "", $J87),DetailBudgetCategory_Aleph,$I87),IF(Budget_period="Annually",SUMIFS(INDIRECT(AE$10),DetailBudgetWPs_Aleph,IF($J87 = "No Work Package", "", $J87),DetailBudgetCategory_Aleph,$I87),""))))) / AE$6 * AE$7, 0), 0)</f>
        <v>0</v>
      </c>
      <c r="AF87" s="166">
        <f t="array" ref="AF87">IFERROR(IF(ROW()-16&lt;NoRowsBudget, IF($J87="Profit Margin",SUM(AF$16:AF86)*ProfitMargin,IF($J87="VAT",SUM(AF$16:AF86)*VAT,IF(Budget_period="Monthly",SUMIFS(INDIRECT(AF$8),DetailBudgetWPs_Aleph,IF($J87 = "No Work Package", "", $J87),DetailBudgetCategory_Aleph,$I87),IF(Budget_period="Quarterly",SUMIFS(INDIRECT(AF$9),DetailBudgetWPs_Aleph,IF($J87 = "No Work Package", "", $J87),DetailBudgetCategory_Aleph,$I87),IF(Budget_period="Annually",SUMIFS(INDIRECT(AF$10),DetailBudgetWPs_Aleph,IF($J87 = "No Work Package", "", $J87),DetailBudgetCategory_Aleph,$I87),""))))) / AF$6 * AF$7, 0), 0)</f>
        <v>0</v>
      </c>
      <c r="AG87" s="166">
        <f t="array" ref="AG87">IFERROR(IF(ROW()-16&lt;NoRowsBudget, IF($J87="Profit Margin",SUM(AG$16:AG86)*ProfitMargin,IF($J87="VAT",SUM(AG$16:AG86)*VAT,IF(Budget_period="Monthly",SUMIFS(INDIRECT(AG$8),DetailBudgetWPs_Aleph,IF($J87 = "No Work Package", "", $J87),DetailBudgetCategory_Aleph,$I87),IF(Budget_period="Quarterly",SUMIFS(INDIRECT(AG$9),DetailBudgetWPs_Aleph,IF($J87 = "No Work Package", "", $J87),DetailBudgetCategory_Aleph,$I87),IF(Budget_period="Annually",SUMIFS(INDIRECT(AG$10),DetailBudgetWPs_Aleph,IF($J87 = "No Work Package", "", $J87),DetailBudgetCategory_Aleph,$I87),""))))) / AG$6 * AG$7, 0), 0)</f>
        <v>0</v>
      </c>
      <c r="AH87" s="166">
        <f t="array" ref="AH87">IFERROR(IF(ROW()-16&lt;NoRowsBudget, IF($J87="Profit Margin",SUM(AH$16:AH86)*ProfitMargin,IF($J87="VAT",SUM(AH$16:AH86)*VAT,IF(Budget_period="Monthly",SUMIFS(INDIRECT(AH$8),DetailBudgetWPs_Aleph,IF($J87 = "No Work Package", "", $J87),DetailBudgetCategory_Aleph,$I87),IF(Budget_period="Quarterly",SUMIFS(INDIRECT(AH$9),DetailBudgetWPs_Aleph,IF($J87 = "No Work Package", "", $J87),DetailBudgetCategory_Aleph,$I87),IF(Budget_period="Annually",SUMIFS(INDIRECT(AH$10),DetailBudgetWPs_Aleph,IF($J87 = "No Work Package", "", $J87),DetailBudgetCategory_Aleph,$I87),""))))) / AH$6 * AH$7, 0), 0)</f>
        <v>0</v>
      </c>
      <c r="AI87" s="166">
        <f t="array" ref="AI87">IFERROR(IF(ROW()-16&lt;NoRowsBudget, IF($J87="Profit Margin",SUM(AI$16:AI86)*ProfitMargin,IF($J87="VAT",SUM(AI$16:AI86)*VAT,IF(Budget_period="Monthly",SUMIFS(INDIRECT(AI$8),DetailBudgetWPs_Aleph,IF($J87 = "No Work Package", "", $J87),DetailBudgetCategory_Aleph,$I87),IF(Budget_period="Quarterly",SUMIFS(INDIRECT(AI$9),DetailBudgetWPs_Aleph,IF($J87 = "No Work Package", "", $J87),DetailBudgetCategory_Aleph,$I87),IF(Budget_period="Annually",SUMIFS(INDIRECT(AI$10),DetailBudgetWPs_Aleph,IF($J87 = "No Work Package", "", $J87),DetailBudgetCategory_Aleph,$I87),""))))) / AI$6 * AI$7, 0), 0)</f>
        <v>0</v>
      </c>
      <c r="AJ87" s="166">
        <f t="array" ref="AJ87">IFERROR(IF(ROW()-16&lt;NoRowsBudget, IF($J87="Profit Margin",SUM(AJ$16:AJ86)*ProfitMargin,IF($J87="VAT",SUM(AJ$16:AJ86)*VAT,IF(Budget_period="Monthly",SUMIFS(INDIRECT(AJ$8),DetailBudgetWPs_Aleph,IF($J87 = "No Work Package", "", $J87),DetailBudgetCategory_Aleph,$I87),IF(Budget_period="Quarterly",SUMIFS(INDIRECT(AJ$9),DetailBudgetWPs_Aleph,IF($J87 = "No Work Package", "", $J87),DetailBudgetCategory_Aleph,$I87),IF(Budget_period="Annually",SUMIFS(INDIRECT(AJ$10),DetailBudgetWPs_Aleph,IF($J87 = "No Work Package", "", $J87),DetailBudgetCategory_Aleph,$I87),""))))) / AJ$6 * AJ$7, 0), 0)</f>
        <v>0</v>
      </c>
      <c r="AK87" s="166">
        <f t="array" ref="AK87">IFERROR(IF(ROW()-16&lt;NoRowsBudget, IF($J87="Profit Margin",SUM(AK$16:AK86)*ProfitMargin,IF($J87="VAT",SUM(AK$16:AK86)*VAT,IF(Budget_period="Monthly",SUMIFS(INDIRECT(AK$8),DetailBudgetWPs_Aleph,IF($J87 = "No Work Package", "", $J87),DetailBudgetCategory_Aleph,$I87),IF(Budget_period="Quarterly",SUMIFS(INDIRECT(AK$9),DetailBudgetWPs_Aleph,IF($J87 = "No Work Package", "", $J87),DetailBudgetCategory_Aleph,$I87),IF(Budget_period="Annually",SUMIFS(INDIRECT(AK$10),DetailBudgetWPs_Aleph,IF($J87 = "No Work Package", "", $J87),DetailBudgetCategory_Aleph,$I87),""))))) / AK$6 * AK$7, 0), 0)</f>
        <v>0</v>
      </c>
      <c r="AL87" s="166">
        <f t="array" ref="AL87">IFERROR(IF(ROW()-16&lt;NoRowsBudget, IF($J87="Profit Margin",SUM(AL$16:AL86)*ProfitMargin,IF($J87="VAT",SUM(AL$16:AL86)*VAT,IF(Budget_period="Monthly",SUMIFS(INDIRECT(AL$8),DetailBudgetWPs_Aleph,IF($J87 = "No Work Package", "", $J87),DetailBudgetCategory_Aleph,$I87),IF(Budget_period="Quarterly",SUMIFS(INDIRECT(AL$9),DetailBudgetWPs_Aleph,IF($J87 = "No Work Package", "", $J87),DetailBudgetCategory_Aleph,$I87),IF(Budget_period="Annually",SUMIFS(INDIRECT(AL$10),DetailBudgetWPs_Aleph,IF($J87 = "No Work Package", "", $J87),DetailBudgetCategory_Aleph,$I87),""))))) / AL$6 * AL$7, 0), 0)</f>
        <v>0</v>
      </c>
      <c r="AM87" s="166">
        <f t="array" ref="AM87">IFERROR(IF(ROW()-16&lt;NoRowsBudget, IF($J87="Profit Margin",SUM(AM$16:AM86)*ProfitMargin,IF($J87="VAT",SUM(AM$16:AM86)*VAT,IF(Budget_period="Monthly",SUMIFS(INDIRECT(AM$8),DetailBudgetWPs_Aleph,IF($J87 = "No Work Package", "", $J87),DetailBudgetCategory_Aleph,$I87),IF(Budget_period="Quarterly",SUMIFS(INDIRECT(AM$9),DetailBudgetWPs_Aleph,IF($J87 = "No Work Package", "", $J87),DetailBudgetCategory_Aleph,$I87),IF(Budget_period="Annually",SUMIFS(INDIRECT(AM$10),DetailBudgetWPs_Aleph,IF($J87 = "No Work Package", "", $J87),DetailBudgetCategory_Aleph,$I87),""))))) / AM$6 * AM$7, 0), 0)</f>
        <v>0</v>
      </c>
      <c r="AN87" s="166">
        <f t="array" ref="AN87">IFERROR(IF(ROW()-16&lt;NoRowsBudget, IF($J87="Profit Margin",SUM(AN$16:AN86)*ProfitMargin,IF($J87="VAT",SUM(AN$16:AN86)*VAT,IF(Budget_period="Monthly",SUMIFS(INDIRECT(AN$8),DetailBudgetWPs_Aleph,IF($J87 = "No Work Package", "", $J87),DetailBudgetCategory_Aleph,$I87),IF(Budget_period="Quarterly",SUMIFS(INDIRECT(AN$9),DetailBudgetWPs_Aleph,IF($J87 = "No Work Package", "", $J87),DetailBudgetCategory_Aleph,$I87),IF(Budget_period="Annually",SUMIFS(INDIRECT(AN$10),DetailBudgetWPs_Aleph,IF($J87 = "No Work Package", "", $J87),DetailBudgetCategory_Aleph,$I87),""))))) / AN$6 * AN$7, 0), 0)</f>
        <v>0</v>
      </c>
      <c r="AO87" s="166">
        <f t="array" ref="AO87">IFERROR(IF(ROW()-16&lt;NoRowsBudget, IF($J87="Profit Margin",SUM(AO$16:AO86)*ProfitMargin,IF($J87="VAT",SUM(AO$16:AO86)*VAT,IF(Budget_period="Monthly",SUMIFS(INDIRECT(AO$8),DetailBudgetWPs_Aleph,IF($J87 = "No Work Package", "", $J87),DetailBudgetCategory_Aleph,$I87),IF(Budget_period="Quarterly",SUMIFS(INDIRECT(AO$9),DetailBudgetWPs_Aleph,IF($J87 = "No Work Package", "", $J87),DetailBudgetCategory_Aleph,$I87),IF(Budget_period="Annually",SUMIFS(INDIRECT(AO$10),DetailBudgetWPs_Aleph,IF($J87 = "No Work Package", "", $J87),DetailBudgetCategory_Aleph,$I87),""))))) / AO$6 * AO$7, 0), 0)</f>
        <v>0</v>
      </c>
      <c r="AP87" s="166">
        <f t="array" ref="AP87">IFERROR(IF(ROW()-16&lt;NoRowsBudget, IF($J87="Profit Margin",SUM(AP$16:AP86)*ProfitMargin,IF($J87="VAT",SUM(AP$16:AP86)*VAT,IF(Budget_period="Monthly",SUMIFS(INDIRECT(AP$8),DetailBudgetWPs_Aleph,IF($J87 = "No Work Package", "", $J87),DetailBudgetCategory_Aleph,$I87),IF(Budget_period="Quarterly",SUMIFS(INDIRECT(AP$9),DetailBudgetWPs_Aleph,IF($J87 = "No Work Package", "", $J87),DetailBudgetCategory_Aleph,$I87),IF(Budget_period="Annually",SUMIFS(INDIRECT(AP$10),DetailBudgetWPs_Aleph,IF($J87 = "No Work Package", "", $J87),DetailBudgetCategory_Aleph,$I87),""))))) / AP$6 * AP$7, 0), 0)</f>
        <v>0</v>
      </c>
      <c r="AQ87" s="166">
        <f t="array" ref="AQ87">IFERROR(IF(ROW()-16&lt;NoRowsBudget, IF($J87="Profit Margin",SUM(AQ$16:AQ86)*ProfitMargin,IF($J87="VAT",SUM(AQ$16:AQ86)*VAT,IF(Budget_period="Monthly",SUMIFS(INDIRECT(AQ$8),DetailBudgetWPs_Aleph,IF($J87 = "No Work Package", "", $J87),DetailBudgetCategory_Aleph,$I87),IF(Budget_period="Quarterly",SUMIFS(INDIRECT(AQ$9),DetailBudgetWPs_Aleph,IF($J87 = "No Work Package", "", $J87),DetailBudgetCategory_Aleph,$I87),IF(Budget_period="Annually",SUMIFS(INDIRECT(AQ$10),DetailBudgetWPs_Aleph,IF($J87 = "No Work Package", "", $J87),DetailBudgetCategory_Aleph,$I87),""))))) / AQ$6 * AQ$7, 0), 0)</f>
        <v>0</v>
      </c>
      <c r="AR87" s="166">
        <f t="array" ref="AR87">IFERROR(IF(ROW()-16&lt;NoRowsBudget, IF($J87="Profit Margin",SUM(AR$16:AR86)*ProfitMargin,IF($J87="VAT",SUM(AR$16:AR86)*VAT,IF(Budget_period="Monthly",SUMIFS(INDIRECT(AR$8),DetailBudgetWPs_Aleph,IF($J87 = "No Work Package", "", $J87),DetailBudgetCategory_Aleph,$I87),IF(Budget_period="Quarterly",SUMIFS(INDIRECT(AR$9),DetailBudgetWPs_Aleph,IF($J87 = "No Work Package", "", $J87),DetailBudgetCategory_Aleph,$I87),IF(Budget_period="Annually",SUMIFS(INDIRECT(AR$10),DetailBudgetWPs_Aleph,IF($J87 = "No Work Package", "", $J87),DetailBudgetCategory_Aleph,$I87),""))))) / AR$6 * AR$7, 0), 0)</f>
        <v>0</v>
      </c>
      <c r="AS87" s="166">
        <f t="array" ref="AS87">IFERROR(IF(ROW()-16&lt;NoRowsBudget, IF($J87="Profit Margin",SUM(AS$16:AS86)*ProfitMargin,IF($J87="VAT",SUM(AS$16:AS86)*VAT,IF(Budget_period="Monthly",SUMIFS(INDIRECT(AS$8),DetailBudgetWPs_Aleph,IF($J87 = "No Work Package", "", $J87),DetailBudgetCategory_Aleph,$I87),IF(Budget_period="Quarterly",SUMIFS(INDIRECT(AS$9),DetailBudgetWPs_Aleph,IF($J87 = "No Work Package", "", $J87),DetailBudgetCategory_Aleph,$I87),IF(Budget_period="Annually",SUMIFS(INDIRECT(AS$10),DetailBudgetWPs_Aleph,IF($J87 = "No Work Package", "", $J87),DetailBudgetCategory_Aleph,$I87),""))))) / AS$6 * AS$7, 0), 0)</f>
        <v>0</v>
      </c>
      <c r="AT87" s="166">
        <f t="array" ref="AT87">IFERROR(IF(ROW()-16&lt;NoRowsBudget, IF($J87="Profit Margin",SUM(AT$16:AT86)*ProfitMargin,IF($J87="VAT",SUM(AT$16:AT86)*VAT,IF(Budget_period="Monthly",SUMIFS(INDIRECT(AT$8),DetailBudgetWPs_Aleph,IF($J87 = "No Work Package", "", $J87),DetailBudgetCategory_Aleph,$I87),IF(Budget_period="Quarterly",SUMIFS(INDIRECT(AT$9),DetailBudgetWPs_Aleph,IF($J87 = "No Work Package", "", $J87),DetailBudgetCategory_Aleph,$I87),IF(Budget_period="Annually",SUMIFS(INDIRECT(AT$10),DetailBudgetWPs_Aleph,IF($J87 = "No Work Package", "", $J87),DetailBudgetCategory_Aleph,$I87),""))))) / AT$6 * AT$7, 0), 0)</f>
        <v>0</v>
      </c>
      <c r="AU87" s="166">
        <f t="array" ref="AU87">IFERROR(IF(ROW()-16&lt;NoRowsBudget, IF($J87="Profit Margin",SUM(AU$16:AU86)*ProfitMargin,IF($J87="VAT",SUM(AU$16:AU86)*VAT,IF(Budget_period="Monthly",SUMIFS(INDIRECT(AU$8),DetailBudgetWPs_Aleph,IF($J87 = "No Work Package", "", $J87),DetailBudgetCategory_Aleph,$I87),IF(Budget_period="Quarterly",SUMIFS(INDIRECT(AU$9),DetailBudgetWPs_Aleph,IF($J87 = "No Work Package", "", $J87),DetailBudgetCategory_Aleph,$I87),IF(Budget_period="Annually",SUMIFS(INDIRECT(AU$10),DetailBudgetWPs_Aleph,IF($J87 = "No Work Package", "", $J87),DetailBudgetCategory_Aleph,$I87),""))))) / AU$6 * AU$7, 0), 0)</f>
        <v>0</v>
      </c>
      <c r="AV87" s="166">
        <f t="array" ref="AV87">IFERROR(IF(ROW()-16&lt;NoRowsBudget, IF($J87="Profit Margin",SUM(AV$16:AV86)*ProfitMargin,IF($J87="VAT",SUM(AV$16:AV86)*VAT,IF(Budget_period="Monthly",SUMIFS(INDIRECT(AV$8),DetailBudgetWPs_Aleph,IF($J87 = "No Work Package", "", $J87),DetailBudgetCategory_Aleph,$I87),IF(Budget_period="Quarterly",SUMIFS(INDIRECT(AV$9),DetailBudgetWPs_Aleph,IF($J87 = "No Work Package", "", $J87),DetailBudgetCategory_Aleph,$I87),IF(Budget_period="Annually",SUMIFS(INDIRECT(AV$10),DetailBudgetWPs_Aleph,IF($J87 = "No Work Package", "", $J87),DetailBudgetCategory_Aleph,$I87),""))))) / AV$6 * AV$7, 0), 0)</f>
        <v>0</v>
      </c>
      <c r="AW87" s="166">
        <f t="array" ref="AW87">IFERROR(IF(ROW()-16&lt;NoRowsBudget, IF($J87="Profit Margin",SUM(AW$16:AW86)*ProfitMargin,IF($J87="VAT",SUM(AW$16:AW86)*VAT,IF(Budget_period="Monthly",SUMIFS(INDIRECT(AW$8),DetailBudgetWPs_Aleph,IF($J87 = "No Work Package", "", $J87),DetailBudgetCategory_Aleph,$I87),IF(Budget_period="Quarterly",SUMIFS(INDIRECT(AW$9),DetailBudgetWPs_Aleph,IF($J87 = "No Work Package", "", $J87),DetailBudgetCategory_Aleph,$I87),IF(Budget_period="Annually",SUMIFS(INDIRECT(AW$10),DetailBudgetWPs_Aleph,IF($J87 = "No Work Package", "", $J87),DetailBudgetCategory_Aleph,$I87),""))))) / AW$6 * AW$7, 0), 0)</f>
        <v>0</v>
      </c>
      <c r="AX87" s="166">
        <f t="array" ref="AX87">IFERROR(IF(ROW()-16&lt;NoRowsBudget, IF($J87="Profit Margin",SUM(AX$16:AX86)*ProfitMargin,IF($J87="VAT",SUM(AX$16:AX86)*VAT,IF(Budget_period="Monthly",SUMIFS(INDIRECT(AX$8),DetailBudgetWPs_Aleph,IF($J87 = "No Work Package", "", $J87),DetailBudgetCategory_Aleph,$I87),IF(Budget_period="Quarterly",SUMIFS(INDIRECT(AX$9),DetailBudgetWPs_Aleph,IF($J87 = "No Work Package", "", $J87),DetailBudgetCategory_Aleph,$I87),IF(Budget_period="Annually",SUMIFS(INDIRECT(AX$10),DetailBudgetWPs_Aleph,IF($J87 = "No Work Package", "", $J87),DetailBudgetCategory_Aleph,$I87),""))))) / AX$6 * AX$7, 0), 0)</f>
        <v>0</v>
      </c>
      <c r="AY87" s="166">
        <f t="array" ref="AY87">IFERROR(IF(ROW()-16&lt;NoRowsBudget, IF($J87="Profit Margin",SUM(AY$16:AY86)*ProfitMargin,IF($J87="VAT",SUM(AY$16:AY86)*VAT,IF(Budget_period="Monthly",SUMIFS(INDIRECT(AY$8),DetailBudgetWPs_Aleph,IF($J87 = "No Work Package", "", $J87),DetailBudgetCategory_Aleph,$I87),IF(Budget_period="Quarterly",SUMIFS(INDIRECT(AY$9),DetailBudgetWPs_Aleph,IF($J87 = "No Work Package", "", $J87),DetailBudgetCategory_Aleph,$I87),IF(Budget_period="Annually",SUMIFS(INDIRECT(AY$10),DetailBudgetWPs_Aleph,IF($J87 = "No Work Package", "", $J87),DetailBudgetCategory_Aleph,$I87),""))))) / AY$6 * AY$7, 0), 0)</f>
        <v>0</v>
      </c>
      <c r="AZ87" s="166">
        <f t="array" ref="AZ87">IFERROR(IF(ROW()-16&lt;NoRowsBudget, IF($J87="Profit Margin",SUM(AZ$16:AZ86)*ProfitMargin,IF($J87="VAT",SUM(AZ$16:AZ86)*VAT,IF(Budget_period="Monthly",SUMIFS(INDIRECT(AZ$8),DetailBudgetWPs_Aleph,IF($J87 = "No Work Package", "", $J87),DetailBudgetCategory_Aleph,$I87),IF(Budget_period="Quarterly",SUMIFS(INDIRECT(AZ$9),DetailBudgetWPs_Aleph,IF($J87 = "No Work Package", "", $J87),DetailBudgetCategory_Aleph,$I87),IF(Budget_period="Annually",SUMIFS(INDIRECT(AZ$10),DetailBudgetWPs_Aleph,IF($J87 = "No Work Package", "", $J87),DetailBudgetCategory_Aleph,$I87),""))))) / AZ$6 * AZ$7, 0), 0)</f>
        <v>0</v>
      </c>
      <c r="BA87" s="166">
        <f t="array" ref="BA87">IFERROR(IF(ROW()-16&lt;NoRowsBudget, IF($J87="Profit Margin",SUM(BA$16:BA86)*ProfitMargin,IF($J87="VAT",SUM(BA$16:BA86)*VAT,IF(Budget_period="Monthly",SUMIFS(INDIRECT(BA$8),DetailBudgetWPs_Aleph,IF($J87 = "No Work Package", "", $J87),DetailBudgetCategory_Aleph,$I87),IF(Budget_period="Quarterly",SUMIFS(INDIRECT(BA$9),DetailBudgetWPs_Aleph,IF($J87 = "No Work Package", "", $J87),DetailBudgetCategory_Aleph,$I87),IF(Budget_period="Annually",SUMIFS(INDIRECT(BA$10),DetailBudgetWPs_Aleph,IF($J87 = "No Work Package", "", $J87),DetailBudgetCategory_Aleph,$I87),""))))) / BA$6 * BA$7, 0), 0)</f>
        <v>0</v>
      </c>
      <c r="BB87" s="166">
        <f t="array" ref="BB87">IFERROR(IF(ROW()-16&lt;NoRowsBudget, IF($J87="Profit Margin",SUM(BB$16:BB86)*ProfitMargin,IF($J87="VAT",SUM(BB$16:BB86)*VAT,IF(Budget_period="Monthly",SUMIFS(INDIRECT(BB$8),DetailBudgetWPs_Aleph,IF($J87 = "No Work Package", "", $J87),DetailBudgetCategory_Aleph,$I87),IF(Budget_period="Quarterly",SUMIFS(INDIRECT(BB$9),DetailBudgetWPs_Aleph,IF($J87 = "No Work Package", "", $J87),DetailBudgetCategory_Aleph,$I87),IF(Budget_period="Annually",SUMIFS(INDIRECT(BB$10),DetailBudgetWPs_Aleph,IF($J87 = "No Work Package", "", $J87),DetailBudgetCategory_Aleph,$I87),""))))) / BB$6 * BB$7, 0), 0)</f>
        <v>0</v>
      </c>
      <c r="BC87" s="166">
        <f t="array" ref="BC87">IFERROR(IF(ROW()-16&lt;NoRowsBudget, IF($J87="Profit Margin",SUM(BC$16:BC86)*ProfitMargin,IF($J87="VAT",SUM(BC$16:BC86)*VAT,IF(Budget_period="Monthly",SUMIFS(INDIRECT(BC$8),DetailBudgetWPs_Aleph,IF($J87 = "No Work Package", "", $J87),DetailBudgetCategory_Aleph,$I87),IF(Budget_period="Quarterly",SUMIFS(INDIRECT(BC$9),DetailBudgetWPs_Aleph,IF($J87 = "No Work Package", "", $J87),DetailBudgetCategory_Aleph,$I87),IF(Budget_period="Annually",SUMIFS(INDIRECT(BC$10),DetailBudgetWPs_Aleph,IF($J87 = "No Work Package", "", $J87),DetailBudgetCategory_Aleph,$I87),""))))) / BC$6 * BC$7, 0), 0)</f>
        <v>0</v>
      </c>
      <c r="BD87" s="166">
        <f t="array" ref="BD87">IFERROR(IF(ROW()-16&lt;NoRowsBudget, IF($J87="Profit Margin",SUM(BD$16:BD86)*ProfitMargin,IF($J87="VAT",SUM(BD$16:BD86)*VAT,IF(Budget_period="Monthly",SUMIFS(INDIRECT(BD$8),DetailBudgetWPs_Aleph,IF($J87 = "No Work Package", "", $J87),DetailBudgetCategory_Aleph,$I87),IF(Budget_period="Quarterly",SUMIFS(INDIRECT(BD$9),DetailBudgetWPs_Aleph,IF($J87 = "No Work Package", "", $J87),DetailBudgetCategory_Aleph,$I87),IF(Budget_period="Annually",SUMIFS(INDIRECT(BD$10),DetailBudgetWPs_Aleph,IF($J87 = "No Work Package", "", $J87),DetailBudgetCategory_Aleph,$I87),""))))) / BD$6 * BD$7, 0), 0)</f>
        <v>0</v>
      </c>
      <c r="BE87" s="166">
        <f t="array" ref="BE87">IFERROR(IF(ROW()-16&lt;NoRowsBudget, IF($J87="Profit Margin",SUM(BE$16:BE86)*ProfitMargin,IF($J87="VAT",SUM(BE$16:BE86)*VAT,IF(Budget_period="Monthly",SUMIFS(INDIRECT(BE$8),DetailBudgetWPs_Aleph,IF($J87 = "No Work Package", "", $J87),DetailBudgetCategory_Aleph,$I87),IF(Budget_period="Quarterly",SUMIFS(INDIRECT(BE$9),DetailBudgetWPs_Aleph,IF($J87 = "No Work Package", "", $J87),DetailBudgetCategory_Aleph,$I87),IF(Budget_period="Annually",SUMIFS(INDIRECT(BE$10),DetailBudgetWPs_Aleph,IF($J87 = "No Work Package", "", $J87),DetailBudgetCategory_Aleph,$I87),""))))) / BE$6 * BE$7, 0), 0)</f>
        <v>0</v>
      </c>
      <c r="BF87" s="166">
        <f t="array" ref="BF87">IFERROR(IF(ROW()-16&lt;NoRowsBudget, IF($J87="Profit Margin",SUM(BF$16:BF86)*ProfitMargin,IF($J87="VAT",SUM(BF$16:BF86)*VAT,IF(Budget_period="Monthly",SUMIFS(INDIRECT(BF$8),DetailBudgetWPs_Aleph,IF($J87 = "No Work Package", "", $J87),DetailBudgetCategory_Aleph,$I87),IF(Budget_period="Quarterly",SUMIFS(INDIRECT(BF$9),DetailBudgetWPs_Aleph,IF($J87 = "No Work Package", "", $J87),DetailBudgetCategory_Aleph,$I87),IF(Budget_period="Annually",SUMIFS(INDIRECT(BF$10),DetailBudgetWPs_Aleph,IF($J87 = "No Work Package", "", $J87),DetailBudgetCategory_Aleph,$I87),""))))) / BF$6 * BF$7, 0), 0)</f>
        <v>0</v>
      </c>
      <c r="BG87" s="166">
        <f t="array" ref="BG87">IFERROR(IF(ROW()-16&lt;NoRowsBudget, IF($J87="Profit Margin",SUM(BG$16:BG86)*ProfitMargin,IF($J87="VAT",SUM(BG$16:BG86)*VAT,IF(Budget_period="Monthly",SUMIFS(INDIRECT(BG$8),DetailBudgetWPs_Aleph,IF($J87 = "No Work Package", "", $J87),DetailBudgetCategory_Aleph,$I87),IF(Budget_period="Quarterly",SUMIFS(INDIRECT(BG$9),DetailBudgetWPs_Aleph,IF($J87 = "No Work Package", "", $J87),DetailBudgetCategory_Aleph,$I87),IF(Budget_period="Annually",SUMIFS(INDIRECT(BG$10),DetailBudgetWPs_Aleph,IF($J87 = "No Work Package", "", $J87),DetailBudgetCategory_Aleph,$I87),""))))) / BG$6 * BG$7, 0), 0)</f>
        <v>0</v>
      </c>
      <c r="BH87" s="166">
        <f t="array" ref="BH87">IFERROR(IF(ROW()-16&lt;NoRowsBudget, IF($J87="Profit Margin",SUM(BH$16:BH86)*ProfitMargin,IF($J87="VAT",SUM(BH$16:BH86)*VAT,IF(Budget_period="Monthly",SUMIFS(INDIRECT(BH$8),DetailBudgetWPs_Aleph,IF($J87 = "No Work Package", "", $J87),DetailBudgetCategory_Aleph,$I87),IF(Budget_period="Quarterly",SUMIFS(INDIRECT(BH$9),DetailBudgetWPs_Aleph,IF($J87 = "No Work Package", "", $J87),DetailBudgetCategory_Aleph,$I87),IF(Budget_period="Annually",SUMIFS(INDIRECT(BH$10),DetailBudgetWPs_Aleph,IF($J87 = "No Work Package", "", $J87),DetailBudgetCategory_Aleph,$I87),""))))) / BH$6 * BH$7, 0), 0)</f>
        <v>0</v>
      </c>
      <c r="BI87" s="166">
        <f t="array" ref="BI87">IFERROR(IF(ROW()-16&lt;NoRowsBudget, IF($J87="Profit Margin",SUM(BI$16:BI86)*ProfitMargin,IF($J87="VAT",SUM(BI$16:BI86)*VAT,IF(Budget_period="Monthly",SUMIFS(INDIRECT(BI$8),DetailBudgetWPs_Aleph,IF($J87 = "No Work Package", "", $J87),DetailBudgetCategory_Aleph,$I87),IF(Budget_period="Quarterly",SUMIFS(INDIRECT(BI$9),DetailBudgetWPs_Aleph,IF($J87 = "No Work Package", "", $J87),DetailBudgetCategory_Aleph,$I87),IF(Budget_period="Annually",SUMIFS(INDIRECT(BI$10),DetailBudgetWPs_Aleph,IF($J87 = "No Work Package", "", $J87),DetailBudgetCategory_Aleph,$I87),""))))) / BI$6 * BI$7, 0), 0)</f>
        <v>0</v>
      </c>
      <c r="BJ87" s="166">
        <f t="array" ref="BJ87">IFERROR(IF(ROW()-16&lt;NoRowsBudget, IF($J87="Profit Margin",SUM(BJ$16:BJ86)*ProfitMargin,IF($J87="VAT",SUM(BJ$16:BJ86)*VAT,IF(Budget_period="Monthly",SUMIFS(INDIRECT(BJ$8),DetailBudgetWPs_Aleph,IF($J87 = "No Work Package", "", $J87),DetailBudgetCategory_Aleph,$I87),IF(Budget_period="Quarterly",SUMIFS(INDIRECT(BJ$9),DetailBudgetWPs_Aleph,IF($J87 = "No Work Package", "", $J87),DetailBudgetCategory_Aleph,$I87),IF(Budget_period="Annually",SUMIFS(INDIRECT(BJ$10),DetailBudgetWPs_Aleph,IF($J87 = "No Work Package", "", $J87),DetailBudgetCategory_Aleph,$I87),""))))) / BJ$6 * BJ$7, 0), 0)</f>
        <v>0</v>
      </c>
      <c r="BK87" s="166">
        <f t="array" ref="BK87">IFERROR(IF(ROW()-16&lt;NoRowsBudget, IF($J87="Profit Margin",SUM(BK$16:BK86)*ProfitMargin,IF($J87="VAT",SUM(BK$16:BK86)*VAT,IF(Budget_period="Monthly",SUMIFS(INDIRECT(BK$8),DetailBudgetWPs_Aleph,IF($J87 = "No Work Package", "", $J87),DetailBudgetCategory_Aleph,$I87),IF(Budget_period="Quarterly",SUMIFS(INDIRECT(BK$9),DetailBudgetWPs_Aleph,IF($J87 = "No Work Package", "", $J87),DetailBudgetCategory_Aleph,$I87),IF(Budget_period="Annually",SUMIFS(INDIRECT(BK$10),DetailBudgetWPs_Aleph,IF($J87 = "No Work Package", "", $J87),DetailBudgetCategory_Aleph,$I87),""))))) / BK$6 * BK$7, 0), 0)</f>
        <v>0</v>
      </c>
      <c r="BL87" s="166">
        <f t="array" ref="BL87">IFERROR(IF(ROW()-16&lt;NoRowsBudget, IF($J87="Profit Margin",SUM(BL$16:BL86)*ProfitMargin,IF($J87="VAT",SUM(BL$16:BL86)*VAT,IF(Budget_period="Monthly",SUMIFS(INDIRECT(BL$8),DetailBudgetWPs_Aleph,IF($J87 = "No Work Package", "", $J87),DetailBudgetCategory_Aleph,$I87),IF(Budget_period="Quarterly",SUMIFS(INDIRECT(BL$9),DetailBudgetWPs_Aleph,IF($J87 = "No Work Package", "", $J87),DetailBudgetCategory_Aleph,$I87),IF(Budget_period="Annually",SUMIFS(INDIRECT(BL$10),DetailBudgetWPs_Aleph,IF($J87 = "No Work Package", "", $J87),DetailBudgetCategory_Aleph,$I87),""))))) / BL$6 * BL$7, 0), 0)</f>
        <v>0</v>
      </c>
      <c r="BM87" s="166">
        <f t="array" ref="BM87">IFERROR(IF(ROW()-16&lt;NoRowsBudget, IF($J87="Profit Margin",SUM(BM$16:BM86)*ProfitMargin,IF($J87="VAT",SUM(BM$16:BM86)*VAT,IF(Budget_period="Monthly",SUMIFS(INDIRECT(BM$8),DetailBudgetWPs_Aleph,IF($J87 = "No Work Package", "", $J87),DetailBudgetCategory_Aleph,$I87),IF(Budget_period="Quarterly",SUMIFS(INDIRECT(BM$9),DetailBudgetWPs_Aleph,IF($J87 = "No Work Package", "", $J87),DetailBudgetCategory_Aleph,$I87),IF(Budget_period="Annually",SUMIFS(INDIRECT(BM$10),DetailBudgetWPs_Aleph,IF($J87 = "No Work Package", "", $J87),DetailBudgetCategory_Aleph,$I87),""))))) / BM$6 * BM$7, 0), 0)</f>
        <v>0</v>
      </c>
      <c r="BN87" s="166">
        <f t="array" ref="BN87">IFERROR(IF(ROW()-16&lt;NoRowsBudget, IF($J87="Profit Margin",SUM(BN$16:BN86)*ProfitMargin,IF($J87="VAT",SUM(BN$16:BN86)*VAT,IF(Budget_period="Monthly",SUMIFS(INDIRECT(BN$8),DetailBudgetWPs_Aleph,IF($J87 = "No Work Package", "", $J87),DetailBudgetCategory_Aleph,$I87),IF(Budget_period="Quarterly",SUMIFS(INDIRECT(BN$9),DetailBudgetWPs_Aleph,IF($J87 = "No Work Package", "", $J87),DetailBudgetCategory_Aleph,$I87),IF(Budget_period="Annually",SUMIFS(INDIRECT(BN$10),DetailBudgetWPs_Aleph,IF($J87 = "No Work Package", "", $J87),DetailBudgetCategory_Aleph,$I87),""))))) / BN$6 * BN$7, 0), 0)</f>
        <v>0</v>
      </c>
      <c r="BO87" s="166">
        <f t="array" ref="BO87">IFERROR(IF(ROW()-16&lt;NoRowsBudget, IF($J87="Profit Margin",SUM(BO$16:BO86)*ProfitMargin,IF($J87="VAT",SUM(BO$16:BO86)*VAT,IF(Budget_period="Monthly",SUMIFS(INDIRECT(BO$8),DetailBudgetWPs_Aleph,IF($J87 = "No Work Package", "", $J87),DetailBudgetCategory_Aleph,$I87),IF(Budget_period="Quarterly",SUMIFS(INDIRECT(BO$9),DetailBudgetWPs_Aleph,IF($J87 = "No Work Package", "", $J87),DetailBudgetCategory_Aleph,$I87),IF(Budget_period="Annually",SUMIFS(INDIRECT(BO$10),DetailBudgetWPs_Aleph,IF($J87 = "No Work Package", "", $J87),DetailBudgetCategory_Aleph,$I87),""))))) / BO$6 * BO$7, 0), 0)</f>
        <v>0</v>
      </c>
      <c r="BP87" s="166">
        <f t="array" ref="BP87">IFERROR(IF(ROW()-16&lt;NoRowsBudget, IF($J87="Profit Margin",SUM(BP$16:BP86)*ProfitMargin,IF($J87="VAT",SUM(BP$16:BP86)*VAT,IF(Budget_period="Monthly",SUMIFS(INDIRECT(BP$8),DetailBudgetWPs_Aleph,IF($J87 = "No Work Package", "", $J87),DetailBudgetCategory_Aleph,$I87),IF(Budget_period="Quarterly",SUMIFS(INDIRECT(BP$9),DetailBudgetWPs_Aleph,IF($J87 = "No Work Package", "", $J87),DetailBudgetCategory_Aleph,$I87),IF(Budget_period="Annually",SUMIFS(INDIRECT(BP$10),DetailBudgetWPs_Aleph,IF($J87 = "No Work Package", "", $J87),DetailBudgetCategory_Aleph,$I87),""))))) / BP$6 * BP$7, 0), 0)</f>
        <v>0</v>
      </c>
      <c r="BQ87" s="166">
        <f t="array" ref="BQ87">IFERROR(IF(ROW()-16&lt;NoRowsBudget, IF($J87="Profit Margin",SUM(BQ$16:BQ86)*ProfitMargin,IF($J87="VAT",SUM(BQ$16:BQ86)*VAT,IF(Budget_period="Monthly",SUMIFS(INDIRECT(BQ$8),DetailBudgetWPs_Aleph,IF($J87 = "No Work Package", "", $J87),DetailBudgetCategory_Aleph,$I87),IF(Budget_period="Quarterly",SUMIFS(INDIRECT(BQ$9),DetailBudgetWPs_Aleph,IF($J87 = "No Work Package", "", $J87),DetailBudgetCategory_Aleph,$I87),IF(Budget_period="Annually",SUMIFS(INDIRECT(BQ$10),DetailBudgetWPs_Aleph,IF($J87 = "No Work Package", "", $J87),DetailBudgetCategory_Aleph,$I87),""))))) / BQ$6 * BQ$7, 0), 0)</f>
        <v>0</v>
      </c>
      <c r="BR87" s="166">
        <f t="array" ref="BR87">IFERROR(IF(ROW()-16&lt;NoRowsBudget, IF($J87="Profit Margin",SUM(BR$16:BR86)*ProfitMargin,IF($J87="VAT",SUM(BR$16:BR86)*VAT,IF(Budget_period="Monthly",SUMIFS(INDIRECT(BR$8),DetailBudgetWPs_Aleph,IF($J87 = "No Work Package", "", $J87),DetailBudgetCategory_Aleph,$I87),IF(Budget_period="Quarterly",SUMIFS(INDIRECT(BR$9),DetailBudgetWPs_Aleph,IF($J87 = "No Work Package", "", $J87),DetailBudgetCategory_Aleph,$I87),IF(Budget_period="Annually",SUMIFS(INDIRECT(BR$10),DetailBudgetWPs_Aleph,IF($J87 = "No Work Package", "", $J87),DetailBudgetCategory_Aleph,$I87),""))))) / BR$6 * BR$7, 0), 0)</f>
        <v>0</v>
      </c>
      <c r="BS87" s="166">
        <f t="array" ref="BS87">IFERROR(IF(ROW()-16&lt;NoRowsBudget, IF($J87="Profit Margin",SUM(BS$16:BS86)*ProfitMargin,IF($J87="VAT",SUM(BS$16:BS86)*VAT,IF(Budget_period="Monthly",SUMIFS(INDIRECT(BS$8),DetailBudgetWPs_Aleph,IF($J87 = "No Work Package", "", $J87),DetailBudgetCategory_Aleph,$I87),IF(Budget_period="Quarterly",SUMIFS(INDIRECT(BS$9),DetailBudgetWPs_Aleph,IF($J87 = "No Work Package", "", $J87),DetailBudgetCategory_Aleph,$I87),IF(Budget_period="Annually",SUMIFS(INDIRECT(BS$10),DetailBudgetWPs_Aleph,IF($J87 = "No Work Package", "", $J87),DetailBudgetCategory_Aleph,$I87),""))))) / BS$6 * BS$7, 0), 0)</f>
        <v>0</v>
      </c>
    </row>
    <row r="88" ht="15.75" customHeight="1">
      <c r="A88" s="114"/>
      <c r="B88" s="15" t="str">
        <f>IF(ROW()-16&lt;NoRowsBudget,OrgName,"")</f>
        <v/>
      </c>
      <c r="C88" s="15" t="str">
        <f>IF(ROW()-16&lt;NoRowsBudget,ProjectName,"")</f>
        <v/>
      </c>
      <c r="D88" s="15" t="str">
        <f>IF(ROW()-16&lt;NoRowsBudget,ProjectRef,"")</f>
        <v/>
      </c>
      <c r="E88" s="15" t="str">
        <f>IF(ROW()-16&lt;NoRowsBudget,ApplicationID,"")</f>
        <v/>
      </c>
      <c r="F88" s="15" t="str">
        <f>IF(ROW()-16&lt;NoRowsBudget,Version,"")</f>
        <v/>
      </c>
      <c r="G88" s="164" t="str">
        <f>IF(ROW()-16&lt;NoRowsBudget,StartDate,"")</f>
        <v/>
      </c>
      <c r="H88" s="164" t="str">
        <f>IF(ROW()-16&lt;NoRowsBudget,EndDate,"")</f>
        <v/>
      </c>
      <c r="I88" s="15" t="str">
        <f t="array" ref="I88">IF(ROW()-16&lt;(NoRowsBudget-3),INDEX(CostCategories,CEILING((ROW()-15)/NoWPs,1)),IF(ROW()-16=NoRowsBudget-3,"Overheads",IF(ROW()-16=NoRowsBudget-2,"Profit Margin",IF(ROW()-16=NoRowsBudget-1,"VAT",""))))</f>
        <v/>
      </c>
      <c r="J88" s="15" t="str">
        <f t="array" ref="J88">IF(ROW()-16&lt;NoRowsBudget-3,INDEX(WPUnique,,MOD(ROW()-16,NoWPs)+1),IF(ROW()-16=NoRowsBudget-3,"Overheads",IF(ROW()-16=NoRowsBudget-2,"Profit Margin",IF(ROW()-16=NoRowsBudget-1,"VAT",""))))</f>
        <v/>
      </c>
      <c r="K88" s="172" t="str">
        <f>IFERROR(IF(OR($J88="Indirect Cost",$J88="VAT",$J88="Profit Margin"),"",VLOOKUP(J88,'1. Basic Info'!$B$40:$C$52,2,FALSE)),BudgetExport!J88)</f>
        <v/>
      </c>
      <c r="L88" s="166">
        <f t="array" ref="L88">IFERROR(IF(ROW()-16&lt;NoRowsBudget, IF($J88="Profit Margin",SUM(L$16:L87)*ProfitMargin,IF($J88="VAT",SUM(L$16:L87)*VAT,IF(Budget_period="Monthly",SUMIFS(INDIRECT(L$8),DetailBudgetWPs_Aleph,IF($J88 = "No Work Package", "", $J88),DetailBudgetCategory_Aleph,$I88),IF(Budget_period="Quarterly",SUMIFS(INDIRECT(L$9),DetailBudgetWPs_Aleph,IF($J88 = "No Work Package", "", $J88),DetailBudgetCategory_Aleph,$I88),IF(Budget_period="Annually",SUMIFS(INDIRECT(L$10),DetailBudgetWPs_Aleph,IF($J88 = "No Work Package", "", $J88),DetailBudgetCategory_Aleph,$I88),""))))) / L$6 * L$7, 0), 0)</f>
        <v>0</v>
      </c>
      <c r="M88" s="166">
        <f t="array" ref="M88">IFERROR(IF(ROW()-16&lt;NoRowsBudget, IF($J88="Profit Margin",SUM(M$16:M87)*ProfitMargin,IF($J88="VAT",SUM(M$16:M87)*VAT,IF(Budget_period="Monthly",SUMIFS(INDIRECT(M$8),DetailBudgetWPs_Aleph,IF($J88 = "No Work Package", "", $J88),DetailBudgetCategory_Aleph,$I88),IF(Budget_period="Quarterly",SUMIFS(INDIRECT(M$9),DetailBudgetWPs_Aleph,IF($J88 = "No Work Package", "", $J88),DetailBudgetCategory_Aleph,$I88),IF(Budget_period="Annually",SUMIFS(INDIRECT(M$10),DetailBudgetWPs_Aleph,IF($J88 = "No Work Package", "", $J88),DetailBudgetCategory_Aleph,$I88),""))))) / M$6 * M$7, 0), 0)</f>
        <v>0</v>
      </c>
      <c r="N88" s="166">
        <f t="array" ref="N88">IFERROR(IF(ROW()-16&lt;NoRowsBudget, IF($J88="Profit Margin",SUM(N$16:N87)*ProfitMargin,IF($J88="VAT",SUM(N$16:N87)*VAT,IF(Budget_period="Monthly",SUMIFS(INDIRECT(N$8),DetailBudgetWPs_Aleph,IF($J88 = "No Work Package", "", $J88),DetailBudgetCategory_Aleph,$I88),IF(Budget_period="Quarterly",SUMIFS(INDIRECT(N$9),DetailBudgetWPs_Aleph,IF($J88 = "No Work Package", "", $J88),DetailBudgetCategory_Aleph,$I88),IF(Budget_period="Annually",SUMIFS(INDIRECT(N$10),DetailBudgetWPs_Aleph,IF($J88 = "No Work Package", "", $J88),DetailBudgetCategory_Aleph,$I88),""))))) / N$6 * N$7, 0), 0)</f>
        <v>0</v>
      </c>
      <c r="O88" s="166">
        <f t="array" ref="O88">IFERROR(IF(ROW()-16&lt;NoRowsBudget, IF($J88="Profit Margin",SUM(O$16:O87)*ProfitMargin,IF($J88="VAT",SUM(O$16:O87)*VAT,IF(Budget_period="Monthly",SUMIFS(INDIRECT(O$8),DetailBudgetWPs_Aleph,IF($J88 = "No Work Package", "", $J88),DetailBudgetCategory_Aleph,$I88),IF(Budget_period="Quarterly",SUMIFS(INDIRECT(O$9),DetailBudgetWPs_Aleph,IF($J88 = "No Work Package", "", $J88),DetailBudgetCategory_Aleph,$I88),IF(Budget_period="Annually",SUMIFS(INDIRECT(O$10),DetailBudgetWPs_Aleph,IF($J88 = "No Work Package", "", $J88),DetailBudgetCategory_Aleph,$I88),""))))) / O$6 * O$7, 0), 0)</f>
        <v>0</v>
      </c>
      <c r="P88" s="166">
        <f t="array" ref="P88">IFERROR(IF(ROW()-16&lt;NoRowsBudget, IF($J88="Profit Margin",SUM(P$16:P87)*ProfitMargin,IF($J88="VAT",SUM(P$16:P87)*VAT,IF(Budget_period="Monthly",SUMIFS(INDIRECT(P$8),DetailBudgetWPs_Aleph,IF($J88 = "No Work Package", "", $J88),DetailBudgetCategory_Aleph,$I88),IF(Budget_period="Quarterly",SUMIFS(INDIRECT(P$9),DetailBudgetWPs_Aleph,IF($J88 = "No Work Package", "", $J88),DetailBudgetCategory_Aleph,$I88),IF(Budget_period="Annually",SUMIFS(INDIRECT(P$10),DetailBudgetWPs_Aleph,IF($J88 = "No Work Package", "", $J88),DetailBudgetCategory_Aleph,$I88),""))))) / P$6 * P$7, 0), 0)</f>
        <v>0</v>
      </c>
      <c r="Q88" s="166">
        <f t="array" ref="Q88">IFERROR(IF(ROW()-16&lt;NoRowsBudget, IF($J88="Profit Margin",SUM(Q$16:Q87)*ProfitMargin,IF($J88="VAT",SUM(Q$16:Q87)*VAT,IF(Budget_period="Monthly",SUMIFS(INDIRECT(Q$8),DetailBudgetWPs_Aleph,IF($J88 = "No Work Package", "", $J88),DetailBudgetCategory_Aleph,$I88),IF(Budget_period="Quarterly",SUMIFS(INDIRECT(Q$9),DetailBudgetWPs_Aleph,IF($J88 = "No Work Package", "", $J88),DetailBudgetCategory_Aleph,$I88),IF(Budget_period="Annually",SUMIFS(INDIRECT(Q$10),DetailBudgetWPs_Aleph,IF($J88 = "No Work Package", "", $J88),DetailBudgetCategory_Aleph,$I88),""))))) / Q$6 * Q$7, 0), 0)</f>
        <v>0</v>
      </c>
      <c r="R88" s="166">
        <f t="array" ref="R88">IFERROR(IF(ROW()-16&lt;NoRowsBudget, IF($J88="Profit Margin",SUM(R$16:R87)*ProfitMargin,IF($J88="VAT",SUM(R$16:R87)*VAT,IF(Budget_period="Monthly",SUMIFS(INDIRECT(R$8),DetailBudgetWPs_Aleph,IF($J88 = "No Work Package", "", $J88),DetailBudgetCategory_Aleph,$I88),IF(Budget_period="Quarterly",SUMIFS(INDIRECT(R$9),DetailBudgetWPs_Aleph,IF($J88 = "No Work Package", "", $J88),DetailBudgetCategory_Aleph,$I88),IF(Budget_period="Annually",SUMIFS(INDIRECT(R$10),DetailBudgetWPs_Aleph,IF($J88 = "No Work Package", "", $J88),DetailBudgetCategory_Aleph,$I88),""))))) / R$6 * R$7, 0), 0)</f>
        <v>0</v>
      </c>
      <c r="S88" s="166">
        <f t="array" ref="S88">IFERROR(IF(ROW()-16&lt;NoRowsBudget, IF($J88="Profit Margin",SUM(S$16:S87)*ProfitMargin,IF($J88="VAT",SUM(S$16:S87)*VAT,IF(Budget_period="Monthly",SUMIFS(INDIRECT(S$8),DetailBudgetWPs_Aleph,IF($J88 = "No Work Package", "", $J88),DetailBudgetCategory_Aleph,$I88),IF(Budget_period="Quarterly",SUMIFS(INDIRECT(S$9),DetailBudgetWPs_Aleph,IF($J88 = "No Work Package", "", $J88),DetailBudgetCategory_Aleph,$I88),IF(Budget_period="Annually",SUMIFS(INDIRECT(S$10),DetailBudgetWPs_Aleph,IF($J88 = "No Work Package", "", $J88),DetailBudgetCategory_Aleph,$I88),""))))) / S$6 * S$7, 0), 0)</f>
        <v>0</v>
      </c>
      <c r="T88" s="166">
        <f t="array" ref="T88">IFERROR(IF(ROW()-16&lt;NoRowsBudget, IF($J88="Profit Margin",SUM(T$16:T87)*ProfitMargin,IF($J88="VAT",SUM(T$16:T87)*VAT,IF(Budget_period="Monthly",SUMIFS(INDIRECT(T$8),DetailBudgetWPs_Aleph,IF($J88 = "No Work Package", "", $J88),DetailBudgetCategory_Aleph,$I88),IF(Budget_period="Quarterly",SUMIFS(INDIRECT(T$9),DetailBudgetWPs_Aleph,IF($J88 = "No Work Package", "", $J88),DetailBudgetCategory_Aleph,$I88),IF(Budget_period="Annually",SUMIFS(INDIRECT(T$10),DetailBudgetWPs_Aleph,IF($J88 = "No Work Package", "", $J88),DetailBudgetCategory_Aleph,$I88),""))))) / T$6 * T$7, 0), 0)</f>
        <v>0</v>
      </c>
      <c r="U88" s="166">
        <f t="array" ref="U88">IFERROR(IF(ROW()-16&lt;NoRowsBudget, IF($J88="Profit Margin",SUM(U$16:U87)*ProfitMargin,IF($J88="VAT",SUM(U$16:U87)*VAT,IF(Budget_period="Monthly",SUMIFS(INDIRECT(U$8),DetailBudgetWPs_Aleph,IF($J88 = "No Work Package", "", $J88),DetailBudgetCategory_Aleph,$I88),IF(Budget_period="Quarterly",SUMIFS(INDIRECT(U$9),DetailBudgetWPs_Aleph,IF($J88 = "No Work Package", "", $J88),DetailBudgetCategory_Aleph,$I88),IF(Budget_period="Annually",SUMIFS(INDIRECT(U$10),DetailBudgetWPs_Aleph,IF($J88 = "No Work Package", "", $J88),DetailBudgetCategory_Aleph,$I88),""))))) / U$6 * U$7, 0), 0)</f>
        <v>0</v>
      </c>
      <c r="V88" s="166">
        <f t="array" ref="V88">IFERROR(IF(ROW()-16&lt;NoRowsBudget, IF($J88="Profit Margin",SUM(V$16:V87)*ProfitMargin,IF($J88="VAT",SUM(V$16:V87)*VAT,IF(Budget_period="Monthly",SUMIFS(INDIRECT(V$8),DetailBudgetWPs_Aleph,IF($J88 = "No Work Package", "", $J88),DetailBudgetCategory_Aleph,$I88),IF(Budget_period="Quarterly",SUMIFS(INDIRECT(V$9),DetailBudgetWPs_Aleph,IF($J88 = "No Work Package", "", $J88),DetailBudgetCategory_Aleph,$I88),IF(Budget_period="Annually",SUMIFS(INDIRECT(V$10),DetailBudgetWPs_Aleph,IF($J88 = "No Work Package", "", $J88),DetailBudgetCategory_Aleph,$I88),""))))) / V$6 * V$7, 0), 0)</f>
        <v>0</v>
      </c>
      <c r="W88" s="166">
        <f t="array" ref="W88">IFERROR(IF(ROW()-16&lt;NoRowsBudget, IF($J88="Profit Margin",SUM(W$16:W87)*ProfitMargin,IF($J88="VAT",SUM(W$16:W87)*VAT,IF(Budget_period="Monthly",SUMIFS(INDIRECT(W$8),DetailBudgetWPs_Aleph,IF($J88 = "No Work Package", "", $J88),DetailBudgetCategory_Aleph,$I88),IF(Budget_period="Quarterly",SUMIFS(INDIRECT(W$9),DetailBudgetWPs_Aleph,IF($J88 = "No Work Package", "", $J88),DetailBudgetCategory_Aleph,$I88),IF(Budget_period="Annually",SUMIFS(INDIRECT(W$10),DetailBudgetWPs_Aleph,IF($J88 = "No Work Package", "", $J88),DetailBudgetCategory_Aleph,$I88),""))))) / W$6 * W$7, 0), 0)</f>
        <v>0</v>
      </c>
      <c r="X88" s="166">
        <f t="array" ref="X88">IFERROR(IF(ROW()-16&lt;NoRowsBudget, IF($J88="Profit Margin",SUM(X$16:X87)*ProfitMargin,IF($J88="VAT",SUM(X$16:X87)*VAT,IF(Budget_period="Monthly",SUMIFS(INDIRECT(X$8),DetailBudgetWPs_Aleph,IF($J88 = "No Work Package", "", $J88),DetailBudgetCategory_Aleph,$I88),IF(Budget_period="Quarterly",SUMIFS(INDIRECT(X$9),DetailBudgetWPs_Aleph,IF($J88 = "No Work Package", "", $J88),DetailBudgetCategory_Aleph,$I88),IF(Budget_period="Annually",SUMIFS(INDIRECT(X$10),DetailBudgetWPs_Aleph,IF($J88 = "No Work Package", "", $J88),DetailBudgetCategory_Aleph,$I88),""))))) / X$6 * X$7, 0), 0)</f>
        <v>0</v>
      </c>
      <c r="Y88" s="166">
        <f t="array" ref="Y88">IFERROR(IF(ROW()-16&lt;NoRowsBudget, IF($J88="Profit Margin",SUM(Y$16:Y87)*ProfitMargin,IF($J88="VAT",SUM(Y$16:Y87)*VAT,IF(Budget_period="Monthly",SUMIFS(INDIRECT(Y$8),DetailBudgetWPs_Aleph,IF($J88 = "No Work Package", "", $J88),DetailBudgetCategory_Aleph,$I88),IF(Budget_period="Quarterly",SUMIFS(INDIRECT(Y$9),DetailBudgetWPs_Aleph,IF($J88 = "No Work Package", "", $J88),DetailBudgetCategory_Aleph,$I88),IF(Budget_period="Annually",SUMIFS(INDIRECT(Y$10),DetailBudgetWPs_Aleph,IF($J88 = "No Work Package", "", $J88),DetailBudgetCategory_Aleph,$I88),""))))) / Y$6 * Y$7, 0), 0)</f>
        <v>0</v>
      </c>
      <c r="Z88" s="166">
        <f t="array" ref="Z88">IFERROR(IF(ROW()-16&lt;NoRowsBudget, IF($J88="Profit Margin",SUM(Z$16:Z87)*ProfitMargin,IF($J88="VAT",SUM(Z$16:Z87)*VAT,IF(Budget_period="Monthly",SUMIFS(INDIRECT(Z$8),DetailBudgetWPs_Aleph,IF($J88 = "No Work Package", "", $J88),DetailBudgetCategory_Aleph,$I88),IF(Budget_period="Quarterly",SUMIFS(INDIRECT(Z$9),DetailBudgetWPs_Aleph,IF($J88 = "No Work Package", "", $J88),DetailBudgetCategory_Aleph,$I88),IF(Budget_period="Annually",SUMIFS(INDIRECT(Z$10),DetailBudgetWPs_Aleph,IF($J88 = "No Work Package", "", $J88),DetailBudgetCategory_Aleph,$I88),""))))) / Z$6 * Z$7, 0), 0)</f>
        <v>0</v>
      </c>
      <c r="AA88" s="166">
        <f t="array" ref="AA88">IFERROR(IF(ROW()-16&lt;NoRowsBudget, IF($J88="Profit Margin",SUM(AA$16:AA87)*ProfitMargin,IF($J88="VAT",SUM(AA$16:AA87)*VAT,IF(Budget_period="Monthly",SUMIFS(INDIRECT(AA$8),DetailBudgetWPs_Aleph,IF($J88 = "No Work Package", "", $J88),DetailBudgetCategory_Aleph,$I88),IF(Budget_period="Quarterly",SUMIFS(INDIRECT(AA$9),DetailBudgetWPs_Aleph,IF($J88 = "No Work Package", "", $J88),DetailBudgetCategory_Aleph,$I88),IF(Budget_period="Annually",SUMIFS(INDIRECT(AA$10),DetailBudgetWPs_Aleph,IF($J88 = "No Work Package", "", $J88),DetailBudgetCategory_Aleph,$I88),""))))) / AA$6 * AA$7, 0), 0)</f>
        <v>0</v>
      </c>
      <c r="AB88" s="166">
        <f t="array" ref="AB88">IFERROR(IF(ROW()-16&lt;NoRowsBudget, IF($J88="Profit Margin",SUM(AB$16:AB87)*ProfitMargin,IF($J88="VAT",SUM(AB$16:AB87)*VAT,IF(Budget_period="Monthly",SUMIFS(INDIRECT(AB$8),DetailBudgetWPs_Aleph,IF($J88 = "No Work Package", "", $J88),DetailBudgetCategory_Aleph,$I88),IF(Budget_period="Quarterly",SUMIFS(INDIRECT(AB$9),DetailBudgetWPs_Aleph,IF($J88 = "No Work Package", "", $J88),DetailBudgetCategory_Aleph,$I88),IF(Budget_period="Annually",SUMIFS(INDIRECT(AB$10),DetailBudgetWPs_Aleph,IF($J88 = "No Work Package", "", $J88),DetailBudgetCategory_Aleph,$I88),""))))) / AB$6 * AB$7, 0), 0)</f>
        <v>0</v>
      </c>
      <c r="AC88" s="166">
        <f t="array" ref="AC88">IFERROR(IF(ROW()-16&lt;NoRowsBudget, IF($J88="Profit Margin",SUM(AC$16:AC87)*ProfitMargin,IF($J88="VAT",SUM(AC$16:AC87)*VAT,IF(Budget_period="Monthly",SUMIFS(INDIRECT(AC$8),DetailBudgetWPs_Aleph,IF($J88 = "No Work Package", "", $J88),DetailBudgetCategory_Aleph,$I88),IF(Budget_period="Quarterly",SUMIFS(INDIRECT(AC$9),DetailBudgetWPs_Aleph,IF($J88 = "No Work Package", "", $J88),DetailBudgetCategory_Aleph,$I88),IF(Budget_period="Annually",SUMIFS(INDIRECT(AC$10),DetailBudgetWPs_Aleph,IF($J88 = "No Work Package", "", $J88),DetailBudgetCategory_Aleph,$I88),""))))) / AC$6 * AC$7, 0), 0)</f>
        <v>0</v>
      </c>
      <c r="AD88" s="166">
        <f t="array" ref="AD88">IFERROR(IF(ROW()-16&lt;NoRowsBudget, IF($J88="Profit Margin",SUM(AD$16:AD87)*ProfitMargin,IF($J88="VAT",SUM(AD$16:AD87)*VAT,IF(Budget_period="Monthly",SUMIFS(INDIRECT(AD$8),DetailBudgetWPs_Aleph,IF($J88 = "No Work Package", "", $J88),DetailBudgetCategory_Aleph,$I88),IF(Budget_period="Quarterly",SUMIFS(INDIRECT(AD$9),DetailBudgetWPs_Aleph,IF($J88 = "No Work Package", "", $J88),DetailBudgetCategory_Aleph,$I88),IF(Budget_period="Annually",SUMIFS(INDIRECT(AD$10),DetailBudgetWPs_Aleph,IF($J88 = "No Work Package", "", $J88),DetailBudgetCategory_Aleph,$I88),""))))) / AD$6 * AD$7, 0), 0)</f>
        <v>0</v>
      </c>
      <c r="AE88" s="166">
        <f t="array" ref="AE88">IFERROR(IF(ROW()-16&lt;NoRowsBudget, IF($J88="Profit Margin",SUM(AE$16:AE87)*ProfitMargin,IF($J88="VAT",SUM(AE$16:AE87)*VAT,IF(Budget_period="Monthly",SUMIFS(INDIRECT(AE$8),DetailBudgetWPs_Aleph,IF($J88 = "No Work Package", "", $J88),DetailBudgetCategory_Aleph,$I88),IF(Budget_period="Quarterly",SUMIFS(INDIRECT(AE$9),DetailBudgetWPs_Aleph,IF($J88 = "No Work Package", "", $J88),DetailBudgetCategory_Aleph,$I88),IF(Budget_period="Annually",SUMIFS(INDIRECT(AE$10),DetailBudgetWPs_Aleph,IF($J88 = "No Work Package", "", $J88),DetailBudgetCategory_Aleph,$I88),""))))) / AE$6 * AE$7, 0), 0)</f>
        <v>0</v>
      </c>
      <c r="AF88" s="166">
        <f t="array" ref="AF88">IFERROR(IF(ROW()-16&lt;NoRowsBudget, IF($J88="Profit Margin",SUM(AF$16:AF87)*ProfitMargin,IF($J88="VAT",SUM(AF$16:AF87)*VAT,IF(Budget_period="Monthly",SUMIFS(INDIRECT(AF$8),DetailBudgetWPs_Aleph,IF($J88 = "No Work Package", "", $J88),DetailBudgetCategory_Aleph,$I88),IF(Budget_period="Quarterly",SUMIFS(INDIRECT(AF$9),DetailBudgetWPs_Aleph,IF($J88 = "No Work Package", "", $J88),DetailBudgetCategory_Aleph,$I88),IF(Budget_period="Annually",SUMIFS(INDIRECT(AF$10),DetailBudgetWPs_Aleph,IF($J88 = "No Work Package", "", $J88),DetailBudgetCategory_Aleph,$I88),""))))) / AF$6 * AF$7, 0), 0)</f>
        <v>0</v>
      </c>
      <c r="AG88" s="166">
        <f t="array" ref="AG88">IFERROR(IF(ROW()-16&lt;NoRowsBudget, IF($J88="Profit Margin",SUM(AG$16:AG87)*ProfitMargin,IF($J88="VAT",SUM(AG$16:AG87)*VAT,IF(Budget_period="Monthly",SUMIFS(INDIRECT(AG$8),DetailBudgetWPs_Aleph,IF($J88 = "No Work Package", "", $J88),DetailBudgetCategory_Aleph,$I88),IF(Budget_period="Quarterly",SUMIFS(INDIRECT(AG$9),DetailBudgetWPs_Aleph,IF($J88 = "No Work Package", "", $J88),DetailBudgetCategory_Aleph,$I88),IF(Budget_period="Annually",SUMIFS(INDIRECT(AG$10),DetailBudgetWPs_Aleph,IF($J88 = "No Work Package", "", $J88),DetailBudgetCategory_Aleph,$I88),""))))) / AG$6 * AG$7, 0), 0)</f>
        <v>0</v>
      </c>
      <c r="AH88" s="166">
        <f t="array" ref="AH88">IFERROR(IF(ROW()-16&lt;NoRowsBudget, IF($J88="Profit Margin",SUM(AH$16:AH87)*ProfitMargin,IF($J88="VAT",SUM(AH$16:AH87)*VAT,IF(Budget_period="Monthly",SUMIFS(INDIRECT(AH$8),DetailBudgetWPs_Aleph,IF($J88 = "No Work Package", "", $J88),DetailBudgetCategory_Aleph,$I88),IF(Budget_period="Quarterly",SUMIFS(INDIRECT(AH$9),DetailBudgetWPs_Aleph,IF($J88 = "No Work Package", "", $J88),DetailBudgetCategory_Aleph,$I88),IF(Budget_period="Annually",SUMIFS(INDIRECT(AH$10),DetailBudgetWPs_Aleph,IF($J88 = "No Work Package", "", $J88),DetailBudgetCategory_Aleph,$I88),""))))) / AH$6 * AH$7, 0), 0)</f>
        <v>0</v>
      </c>
      <c r="AI88" s="166">
        <f t="array" ref="AI88">IFERROR(IF(ROW()-16&lt;NoRowsBudget, IF($J88="Profit Margin",SUM(AI$16:AI87)*ProfitMargin,IF($J88="VAT",SUM(AI$16:AI87)*VAT,IF(Budget_period="Monthly",SUMIFS(INDIRECT(AI$8),DetailBudgetWPs_Aleph,IF($J88 = "No Work Package", "", $J88),DetailBudgetCategory_Aleph,$I88),IF(Budget_period="Quarterly",SUMIFS(INDIRECT(AI$9),DetailBudgetWPs_Aleph,IF($J88 = "No Work Package", "", $J88),DetailBudgetCategory_Aleph,$I88),IF(Budget_period="Annually",SUMIFS(INDIRECT(AI$10),DetailBudgetWPs_Aleph,IF($J88 = "No Work Package", "", $J88),DetailBudgetCategory_Aleph,$I88),""))))) / AI$6 * AI$7, 0), 0)</f>
        <v>0</v>
      </c>
      <c r="AJ88" s="166">
        <f t="array" ref="AJ88">IFERROR(IF(ROW()-16&lt;NoRowsBudget, IF($J88="Profit Margin",SUM(AJ$16:AJ87)*ProfitMargin,IF($J88="VAT",SUM(AJ$16:AJ87)*VAT,IF(Budget_period="Monthly",SUMIFS(INDIRECT(AJ$8),DetailBudgetWPs_Aleph,IF($J88 = "No Work Package", "", $J88),DetailBudgetCategory_Aleph,$I88),IF(Budget_period="Quarterly",SUMIFS(INDIRECT(AJ$9),DetailBudgetWPs_Aleph,IF($J88 = "No Work Package", "", $J88),DetailBudgetCategory_Aleph,$I88),IF(Budget_period="Annually",SUMIFS(INDIRECT(AJ$10),DetailBudgetWPs_Aleph,IF($J88 = "No Work Package", "", $J88),DetailBudgetCategory_Aleph,$I88),""))))) / AJ$6 * AJ$7, 0), 0)</f>
        <v>0</v>
      </c>
      <c r="AK88" s="166">
        <f t="array" ref="AK88">IFERROR(IF(ROW()-16&lt;NoRowsBudget, IF($J88="Profit Margin",SUM(AK$16:AK87)*ProfitMargin,IF($J88="VAT",SUM(AK$16:AK87)*VAT,IF(Budget_period="Monthly",SUMIFS(INDIRECT(AK$8),DetailBudgetWPs_Aleph,IF($J88 = "No Work Package", "", $J88),DetailBudgetCategory_Aleph,$I88),IF(Budget_period="Quarterly",SUMIFS(INDIRECT(AK$9),DetailBudgetWPs_Aleph,IF($J88 = "No Work Package", "", $J88),DetailBudgetCategory_Aleph,$I88),IF(Budget_period="Annually",SUMIFS(INDIRECT(AK$10),DetailBudgetWPs_Aleph,IF($J88 = "No Work Package", "", $J88),DetailBudgetCategory_Aleph,$I88),""))))) / AK$6 * AK$7, 0), 0)</f>
        <v>0</v>
      </c>
      <c r="AL88" s="166">
        <f t="array" ref="AL88">IFERROR(IF(ROW()-16&lt;NoRowsBudget, IF($J88="Profit Margin",SUM(AL$16:AL87)*ProfitMargin,IF($J88="VAT",SUM(AL$16:AL87)*VAT,IF(Budget_period="Monthly",SUMIFS(INDIRECT(AL$8),DetailBudgetWPs_Aleph,IF($J88 = "No Work Package", "", $J88),DetailBudgetCategory_Aleph,$I88),IF(Budget_period="Quarterly",SUMIFS(INDIRECT(AL$9),DetailBudgetWPs_Aleph,IF($J88 = "No Work Package", "", $J88),DetailBudgetCategory_Aleph,$I88),IF(Budget_period="Annually",SUMIFS(INDIRECT(AL$10),DetailBudgetWPs_Aleph,IF($J88 = "No Work Package", "", $J88),DetailBudgetCategory_Aleph,$I88),""))))) / AL$6 * AL$7, 0), 0)</f>
        <v>0</v>
      </c>
      <c r="AM88" s="166">
        <f t="array" ref="AM88">IFERROR(IF(ROW()-16&lt;NoRowsBudget, IF($J88="Profit Margin",SUM(AM$16:AM87)*ProfitMargin,IF($J88="VAT",SUM(AM$16:AM87)*VAT,IF(Budget_period="Monthly",SUMIFS(INDIRECT(AM$8),DetailBudgetWPs_Aleph,IF($J88 = "No Work Package", "", $J88),DetailBudgetCategory_Aleph,$I88),IF(Budget_period="Quarterly",SUMIFS(INDIRECT(AM$9),DetailBudgetWPs_Aleph,IF($J88 = "No Work Package", "", $J88),DetailBudgetCategory_Aleph,$I88),IF(Budget_period="Annually",SUMIFS(INDIRECT(AM$10),DetailBudgetWPs_Aleph,IF($J88 = "No Work Package", "", $J88),DetailBudgetCategory_Aleph,$I88),""))))) / AM$6 * AM$7, 0), 0)</f>
        <v>0</v>
      </c>
      <c r="AN88" s="166">
        <f t="array" ref="AN88">IFERROR(IF(ROW()-16&lt;NoRowsBudget, IF($J88="Profit Margin",SUM(AN$16:AN87)*ProfitMargin,IF($J88="VAT",SUM(AN$16:AN87)*VAT,IF(Budget_period="Monthly",SUMIFS(INDIRECT(AN$8),DetailBudgetWPs_Aleph,IF($J88 = "No Work Package", "", $J88),DetailBudgetCategory_Aleph,$I88),IF(Budget_period="Quarterly",SUMIFS(INDIRECT(AN$9),DetailBudgetWPs_Aleph,IF($J88 = "No Work Package", "", $J88),DetailBudgetCategory_Aleph,$I88),IF(Budget_period="Annually",SUMIFS(INDIRECT(AN$10),DetailBudgetWPs_Aleph,IF($J88 = "No Work Package", "", $J88),DetailBudgetCategory_Aleph,$I88),""))))) / AN$6 * AN$7, 0), 0)</f>
        <v>0</v>
      </c>
      <c r="AO88" s="166">
        <f t="array" ref="AO88">IFERROR(IF(ROW()-16&lt;NoRowsBudget, IF($J88="Profit Margin",SUM(AO$16:AO87)*ProfitMargin,IF($J88="VAT",SUM(AO$16:AO87)*VAT,IF(Budget_period="Monthly",SUMIFS(INDIRECT(AO$8),DetailBudgetWPs_Aleph,IF($J88 = "No Work Package", "", $J88),DetailBudgetCategory_Aleph,$I88),IF(Budget_period="Quarterly",SUMIFS(INDIRECT(AO$9),DetailBudgetWPs_Aleph,IF($J88 = "No Work Package", "", $J88),DetailBudgetCategory_Aleph,$I88),IF(Budget_period="Annually",SUMIFS(INDIRECT(AO$10),DetailBudgetWPs_Aleph,IF($J88 = "No Work Package", "", $J88),DetailBudgetCategory_Aleph,$I88),""))))) / AO$6 * AO$7, 0), 0)</f>
        <v>0</v>
      </c>
      <c r="AP88" s="166">
        <f t="array" ref="AP88">IFERROR(IF(ROW()-16&lt;NoRowsBudget, IF($J88="Profit Margin",SUM(AP$16:AP87)*ProfitMargin,IF($J88="VAT",SUM(AP$16:AP87)*VAT,IF(Budget_period="Monthly",SUMIFS(INDIRECT(AP$8),DetailBudgetWPs_Aleph,IF($J88 = "No Work Package", "", $J88),DetailBudgetCategory_Aleph,$I88),IF(Budget_period="Quarterly",SUMIFS(INDIRECT(AP$9),DetailBudgetWPs_Aleph,IF($J88 = "No Work Package", "", $J88),DetailBudgetCategory_Aleph,$I88),IF(Budget_period="Annually",SUMIFS(INDIRECT(AP$10),DetailBudgetWPs_Aleph,IF($J88 = "No Work Package", "", $J88),DetailBudgetCategory_Aleph,$I88),""))))) / AP$6 * AP$7, 0), 0)</f>
        <v>0</v>
      </c>
      <c r="AQ88" s="166">
        <f t="array" ref="AQ88">IFERROR(IF(ROW()-16&lt;NoRowsBudget, IF($J88="Profit Margin",SUM(AQ$16:AQ87)*ProfitMargin,IF($J88="VAT",SUM(AQ$16:AQ87)*VAT,IF(Budget_period="Monthly",SUMIFS(INDIRECT(AQ$8),DetailBudgetWPs_Aleph,IF($J88 = "No Work Package", "", $J88),DetailBudgetCategory_Aleph,$I88),IF(Budget_period="Quarterly",SUMIFS(INDIRECT(AQ$9),DetailBudgetWPs_Aleph,IF($J88 = "No Work Package", "", $J88),DetailBudgetCategory_Aleph,$I88),IF(Budget_period="Annually",SUMIFS(INDIRECT(AQ$10),DetailBudgetWPs_Aleph,IF($J88 = "No Work Package", "", $J88),DetailBudgetCategory_Aleph,$I88),""))))) / AQ$6 * AQ$7, 0), 0)</f>
        <v>0</v>
      </c>
      <c r="AR88" s="166">
        <f t="array" ref="AR88">IFERROR(IF(ROW()-16&lt;NoRowsBudget, IF($J88="Profit Margin",SUM(AR$16:AR87)*ProfitMargin,IF($J88="VAT",SUM(AR$16:AR87)*VAT,IF(Budget_period="Monthly",SUMIFS(INDIRECT(AR$8),DetailBudgetWPs_Aleph,IF($J88 = "No Work Package", "", $J88),DetailBudgetCategory_Aleph,$I88),IF(Budget_period="Quarterly",SUMIFS(INDIRECT(AR$9),DetailBudgetWPs_Aleph,IF($J88 = "No Work Package", "", $J88),DetailBudgetCategory_Aleph,$I88),IF(Budget_period="Annually",SUMIFS(INDIRECT(AR$10),DetailBudgetWPs_Aleph,IF($J88 = "No Work Package", "", $J88),DetailBudgetCategory_Aleph,$I88),""))))) / AR$6 * AR$7, 0), 0)</f>
        <v>0</v>
      </c>
      <c r="AS88" s="166">
        <f t="array" ref="AS88">IFERROR(IF(ROW()-16&lt;NoRowsBudget, IF($J88="Profit Margin",SUM(AS$16:AS87)*ProfitMargin,IF($J88="VAT",SUM(AS$16:AS87)*VAT,IF(Budget_period="Monthly",SUMIFS(INDIRECT(AS$8),DetailBudgetWPs_Aleph,IF($J88 = "No Work Package", "", $J88),DetailBudgetCategory_Aleph,$I88),IF(Budget_period="Quarterly",SUMIFS(INDIRECT(AS$9),DetailBudgetWPs_Aleph,IF($J88 = "No Work Package", "", $J88),DetailBudgetCategory_Aleph,$I88),IF(Budget_period="Annually",SUMIFS(INDIRECT(AS$10),DetailBudgetWPs_Aleph,IF($J88 = "No Work Package", "", $J88),DetailBudgetCategory_Aleph,$I88),""))))) / AS$6 * AS$7, 0), 0)</f>
        <v>0</v>
      </c>
      <c r="AT88" s="166">
        <f t="array" ref="AT88">IFERROR(IF(ROW()-16&lt;NoRowsBudget, IF($J88="Profit Margin",SUM(AT$16:AT87)*ProfitMargin,IF($J88="VAT",SUM(AT$16:AT87)*VAT,IF(Budget_period="Monthly",SUMIFS(INDIRECT(AT$8),DetailBudgetWPs_Aleph,IF($J88 = "No Work Package", "", $J88),DetailBudgetCategory_Aleph,$I88),IF(Budget_period="Quarterly",SUMIFS(INDIRECT(AT$9),DetailBudgetWPs_Aleph,IF($J88 = "No Work Package", "", $J88),DetailBudgetCategory_Aleph,$I88),IF(Budget_period="Annually",SUMIFS(INDIRECT(AT$10),DetailBudgetWPs_Aleph,IF($J88 = "No Work Package", "", $J88),DetailBudgetCategory_Aleph,$I88),""))))) / AT$6 * AT$7, 0), 0)</f>
        <v>0</v>
      </c>
      <c r="AU88" s="166">
        <f t="array" ref="AU88">IFERROR(IF(ROW()-16&lt;NoRowsBudget, IF($J88="Profit Margin",SUM(AU$16:AU87)*ProfitMargin,IF($J88="VAT",SUM(AU$16:AU87)*VAT,IF(Budget_period="Monthly",SUMIFS(INDIRECT(AU$8),DetailBudgetWPs_Aleph,IF($J88 = "No Work Package", "", $J88),DetailBudgetCategory_Aleph,$I88),IF(Budget_period="Quarterly",SUMIFS(INDIRECT(AU$9),DetailBudgetWPs_Aleph,IF($J88 = "No Work Package", "", $J88),DetailBudgetCategory_Aleph,$I88),IF(Budget_period="Annually",SUMIFS(INDIRECT(AU$10),DetailBudgetWPs_Aleph,IF($J88 = "No Work Package", "", $J88),DetailBudgetCategory_Aleph,$I88),""))))) / AU$6 * AU$7, 0), 0)</f>
        <v>0</v>
      </c>
      <c r="AV88" s="166">
        <f t="array" ref="AV88">IFERROR(IF(ROW()-16&lt;NoRowsBudget, IF($J88="Profit Margin",SUM(AV$16:AV87)*ProfitMargin,IF($J88="VAT",SUM(AV$16:AV87)*VAT,IF(Budget_period="Monthly",SUMIFS(INDIRECT(AV$8),DetailBudgetWPs_Aleph,IF($J88 = "No Work Package", "", $J88),DetailBudgetCategory_Aleph,$I88),IF(Budget_period="Quarterly",SUMIFS(INDIRECT(AV$9),DetailBudgetWPs_Aleph,IF($J88 = "No Work Package", "", $J88),DetailBudgetCategory_Aleph,$I88),IF(Budget_period="Annually",SUMIFS(INDIRECT(AV$10),DetailBudgetWPs_Aleph,IF($J88 = "No Work Package", "", $J88),DetailBudgetCategory_Aleph,$I88),""))))) / AV$6 * AV$7, 0), 0)</f>
        <v>0</v>
      </c>
      <c r="AW88" s="166">
        <f t="array" ref="AW88">IFERROR(IF(ROW()-16&lt;NoRowsBudget, IF($J88="Profit Margin",SUM(AW$16:AW87)*ProfitMargin,IF($J88="VAT",SUM(AW$16:AW87)*VAT,IF(Budget_period="Monthly",SUMIFS(INDIRECT(AW$8),DetailBudgetWPs_Aleph,IF($J88 = "No Work Package", "", $J88),DetailBudgetCategory_Aleph,$I88),IF(Budget_period="Quarterly",SUMIFS(INDIRECT(AW$9),DetailBudgetWPs_Aleph,IF($J88 = "No Work Package", "", $J88),DetailBudgetCategory_Aleph,$I88),IF(Budget_period="Annually",SUMIFS(INDIRECT(AW$10),DetailBudgetWPs_Aleph,IF($J88 = "No Work Package", "", $J88),DetailBudgetCategory_Aleph,$I88),""))))) / AW$6 * AW$7, 0), 0)</f>
        <v>0</v>
      </c>
      <c r="AX88" s="166">
        <f t="array" ref="AX88">IFERROR(IF(ROW()-16&lt;NoRowsBudget, IF($J88="Profit Margin",SUM(AX$16:AX87)*ProfitMargin,IF($J88="VAT",SUM(AX$16:AX87)*VAT,IF(Budget_period="Monthly",SUMIFS(INDIRECT(AX$8),DetailBudgetWPs_Aleph,IF($J88 = "No Work Package", "", $J88),DetailBudgetCategory_Aleph,$I88),IF(Budget_period="Quarterly",SUMIFS(INDIRECT(AX$9),DetailBudgetWPs_Aleph,IF($J88 = "No Work Package", "", $J88),DetailBudgetCategory_Aleph,$I88),IF(Budget_period="Annually",SUMIFS(INDIRECT(AX$10),DetailBudgetWPs_Aleph,IF($J88 = "No Work Package", "", $J88),DetailBudgetCategory_Aleph,$I88),""))))) / AX$6 * AX$7, 0), 0)</f>
        <v>0</v>
      </c>
      <c r="AY88" s="166">
        <f t="array" ref="AY88">IFERROR(IF(ROW()-16&lt;NoRowsBudget, IF($J88="Profit Margin",SUM(AY$16:AY87)*ProfitMargin,IF($J88="VAT",SUM(AY$16:AY87)*VAT,IF(Budget_period="Monthly",SUMIFS(INDIRECT(AY$8),DetailBudgetWPs_Aleph,IF($J88 = "No Work Package", "", $J88),DetailBudgetCategory_Aleph,$I88),IF(Budget_period="Quarterly",SUMIFS(INDIRECT(AY$9),DetailBudgetWPs_Aleph,IF($J88 = "No Work Package", "", $J88),DetailBudgetCategory_Aleph,$I88),IF(Budget_period="Annually",SUMIFS(INDIRECT(AY$10),DetailBudgetWPs_Aleph,IF($J88 = "No Work Package", "", $J88),DetailBudgetCategory_Aleph,$I88),""))))) / AY$6 * AY$7, 0), 0)</f>
        <v>0</v>
      </c>
      <c r="AZ88" s="166">
        <f t="array" ref="AZ88">IFERROR(IF(ROW()-16&lt;NoRowsBudget, IF($J88="Profit Margin",SUM(AZ$16:AZ87)*ProfitMargin,IF($J88="VAT",SUM(AZ$16:AZ87)*VAT,IF(Budget_period="Monthly",SUMIFS(INDIRECT(AZ$8),DetailBudgetWPs_Aleph,IF($J88 = "No Work Package", "", $J88),DetailBudgetCategory_Aleph,$I88),IF(Budget_period="Quarterly",SUMIFS(INDIRECT(AZ$9),DetailBudgetWPs_Aleph,IF($J88 = "No Work Package", "", $J88),DetailBudgetCategory_Aleph,$I88),IF(Budget_period="Annually",SUMIFS(INDIRECT(AZ$10),DetailBudgetWPs_Aleph,IF($J88 = "No Work Package", "", $J88),DetailBudgetCategory_Aleph,$I88),""))))) / AZ$6 * AZ$7, 0), 0)</f>
        <v>0</v>
      </c>
      <c r="BA88" s="166">
        <f t="array" ref="BA88">IFERROR(IF(ROW()-16&lt;NoRowsBudget, IF($J88="Profit Margin",SUM(BA$16:BA87)*ProfitMargin,IF($J88="VAT",SUM(BA$16:BA87)*VAT,IF(Budget_period="Monthly",SUMIFS(INDIRECT(BA$8),DetailBudgetWPs_Aleph,IF($J88 = "No Work Package", "", $J88),DetailBudgetCategory_Aleph,$I88),IF(Budget_period="Quarterly",SUMIFS(INDIRECT(BA$9),DetailBudgetWPs_Aleph,IF($J88 = "No Work Package", "", $J88),DetailBudgetCategory_Aleph,$I88),IF(Budget_period="Annually",SUMIFS(INDIRECT(BA$10),DetailBudgetWPs_Aleph,IF($J88 = "No Work Package", "", $J88),DetailBudgetCategory_Aleph,$I88),""))))) / BA$6 * BA$7, 0), 0)</f>
        <v>0</v>
      </c>
      <c r="BB88" s="166">
        <f t="array" ref="BB88">IFERROR(IF(ROW()-16&lt;NoRowsBudget, IF($J88="Profit Margin",SUM(BB$16:BB87)*ProfitMargin,IF($J88="VAT",SUM(BB$16:BB87)*VAT,IF(Budget_period="Monthly",SUMIFS(INDIRECT(BB$8),DetailBudgetWPs_Aleph,IF($J88 = "No Work Package", "", $J88),DetailBudgetCategory_Aleph,$I88),IF(Budget_period="Quarterly",SUMIFS(INDIRECT(BB$9),DetailBudgetWPs_Aleph,IF($J88 = "No Work Package", "", $J88),DetailBudgetCategory_Aleph,$I88),IF(Budget_period="Annually",SUMIFS(INDIRECT(BB$10),DetailBudgetWPs_Aleph,IF($J88 = "No Work Package", "", $J88),DetailBudgetCategory_Aleph,$I88),""))))) / BB$6 * BB$7, 0), 0)</f>
        <v>0</v>
      </c>
      <c r="BC88" s="166">
        <f t="array" ref="BC88">IFERROR(IF(ROW()-16&lt;NoRowsBudget, IF($J88="Profit Margin",SUM(BC$16:BC87)*ProfitMargin,IF($J88="VAT",SUM(BC$16:BC87)*VAT,IF(Budget_period="Monthly",SUMIFS(INDIRECT(BC$8),DetailBudgetWPs_Aleph,IF($J88 = "No Work Package", "", $J88),DetailBudgetCategory_Aleph,$I88),IF(Budget_period="Quarterly",SUMIFS(INDIRECT(BC$9),DetailBudgetWPs_Aleph,IF($J88 = "No Work Package", "", $J88),DetailBudgetCategory_Aleph,$I88),IF(Budget_period="Annually",SUMIFS(INDIRECT(BC$10),DetailBudgetWPs_Aleph,IF($J88 = "No Work Package", "", $J88),DetailBudgetCategory_Aleph,$I88),""))))) / BC$6 * BC$7, 0), 0)</f>
        <v>0</v>
      </c>
      <c r="BD88" s="166">
        <f t="array" ref="BD88">IFERROR(IF(ROW()-16&lt;NoRowsBudget, IF($J88="Profit Margin",SUM(BD$16:BD87)*ProfitMargin,IF($J88="VAT",SUM(BD$16:BD87)*VAT,IF(Budget_period="Monthly",SUMIFS(INDIRECT(BD$8),DetailBudgetWPs_Aleph,IF($J88 = "No Work Package", "", $J88),DetailBudgetCategory_Aleph,$I88),IF(Budget_period="Quarterly",SUMIFS(INDIRECT(BD$9),DetailBudgetWPs_Aleph,IF($J88 = "No Work Package", "", $J88),DetailBudgetCategory_Aleph,$I88),IF(Budget_period="Annually",SUMIFS(INDIRECT(BD$10),DetailBudgetWPs_Aleph,IF($J88 = "No Work Package", "", $J88),DetailBudgetCategory_Aleph,$I88),""))))) / BD$6 * BD$7, 0), 0)</f>
        <v>0</v>
      </c>
      <c r="BE88" s="166">
        <f t="array" ref="BE88">IFERROR(IF(ROW()-16&lt;NoRowsBudget, IF($J88="Profit Margin",SUM(BE$16:BE87)*ProfitMargin,IF($J88="VAT",SUM(BE$16:BE87)*VAT,IF(Budget_period="Monthly",SUMIFS(INDIRECT(BE$8),DetailBudgetWPs_Aleph,IF($J88 = "No Work Package", "", $J88),DetailBudgetCategory_Aleph,$I88),IF(Budget_period="Quarterly",SUMIFS(INDIRECT(BE$9),DetailBudgetWPs_Aleph,IF($J88 = "No Work Package", "", $J88),DetailBudgetCategory_Aleph,$I88),IF(Budget_period="Annually",SUMIFS(INDIRECT(BE$10),DetailBudgetWPs_Aleph,IF($J88 = "No Work Package", "", $J88),DetailBudgetCategory_Aleph,$I88),""))))) / BE$6 * BE$7, 0), 0)</f>
        <v>0</v>
      </c>
      <c r="BF88" s="166">
        <f t="array" ref="BF88">IFERROR(IF(ROW()-16&lt;NoRowsBudget, IF($J88="Profit Margin",SUM(BF$16:BF87)*ProfitMargin,IF($J88="VAT",SUM(BF$16:BF87)*VAT,IF(Budget_period="Monthly",SUMIFS(INDIRECT(BF$8),DetailBudgetWPs_Aleph,IF($J88 = "No Work Package", "", $J88),DetailBudgetCategory_Aleph,$I88),IF(Budget_period="Quarterly",SUMIFS(INDIRECT(BF$9),DetailBudgetWPs_Aleph,IF($J88 = "No Work Package", "", $J88),DetailBudgetCategory_Aleph,$I88),IF(Budget_period="Annually",SUMIFS(INDIRECT(BF$10),DetailBudgetWPs_Aleph,IF($J88 = "No Work Package", "", $J88),DetailBudgetCategory_Aleph,$I88),""))))) / BF$6 * BF$7, 0), 0)</f>
        <v>0</v>
      </c>
      <c r="BG88" s="166">
        <f t="array" ref="BG88">IFERROR(IF(ROW()-16&lt;NoRowsBudget, IF($J88="Profit Margin",SUM(BG$16:BG87)*ProfitMargin,IF($J88="VAT",SUM(BG$16:BG87)*VAT,IF(Budget_period="Monthly",SUMIFS(INDIRECT(BG$8),DetailBudgetWPs_Aleph,IF($J88 = "No Work Package", "", $J88),DetailBudgetCategory_Aleph,$I88),IF(Budget_period="Quarterly",SUMIFS(INDIRECT(BG$9),DetailBudgetWPs_Aleph,IF($J88 = "No Work Package", "", $J88),DetailBudgetCategory_Aleph,$I88),IF(Budget_period="Annually",SUMIFS(INDIRECT(BG$10),DetailBudgetWPs_Aleph,IF($J88 = "No Work Package", "", $J88),DetailBudgetCategory_Aleph,$I88),""))))) / BG$6 * BG$7, 0), 0)</f>
        <v>0</v>
      </c>
      <c r="BH88" s="166">
        <f t="array" ref="BH88">IFERROR(IF(ROW()-16&lt;NoRowsBudget, IF($J88="Profit Margin",SUM(BH$16:BH87)*ProfitMargin,IF($J88="VAT",SUM(BH$16:BH87)*VAT,IF(Budget_period="Monthly",SUMIFS(INDIRECT(BH$8),DetailBudgetWPs_Aleph,IF($J88 = "No Work Package", "", $J88),DetailBudgetCategory_Aleph,$I88),IF(Budget_period="Quarterly",SUMIFS(INDIRECT(BH$9),DetailBudgetWPs_Aleph,IF($J88 = "No Work Package", "", $J88),DetailBudgetCategory_Aleph,$I88),IF(Budget_period="Annually",SUMIFS(INDIRECT(BH$10),DetailBudgetWPs_Aleph,IF($J88 = "No Work Package", "", $J88),DetailBudgetCategory_Aleph,$I88),""))))) / BH$6 * BH$7, 0), 0)</f>
        <v>0</v>
      </c>
      <c r="BI88" s="166">
        <f t="array" ref="BI88">IFERROR(IF(ROW()-16&lt;NoRowsBudget, IF($J88="Profit Margin",SUM(BI$16:BI87)*ProfitMargin,IF($J88="VAT",SUM(BI$16:BI87)*VAT,IF(Budget_period="Monthly",SUMIFS(INDIRECT(BI$8),DetailBudgetWPs_Aleph,IF($J88 = "No Work Package", "", $J88),DetailBudgetCategory_Aleph,$I88),IF(Budget_period="Quarterly",SUMIFS(INDIRECT(BI$9),DetailBudgetWPs_Aleph,IF($J88 = "No Work Package", "", $J88),DetailBudgetCategory_Aleph,$I88),IF(Budget_period="Annually",SUMIFS(INDIRECT(BI$10),DetailBudgetWPs_Aleph,IF($J88 = "No Work Package", "", $J88),DetailBudgetCategory_Aleph,$I88),""))))) / BI$6 * BI$7, 0), 0)</f>
        <v>0</v>
      </c>
      <c r="BJ88" s="166">
        <f t="array" ref="BJ88">IFERROR(IF(ROW()-16&lt;NoRowsBudget, IF($J88="Profit Margin",SUM(BJ$16:BJ87)*ProfitMargin,IF($J88="VAT",SUM(BJ$16:BJ87)*VAT,IF(Budget_period="Monthly",SUMIFS(INDIRECT(BJ$8),DetailBudgetWPs_Aleph,IF($J88 = "No Work Package", "", $J88),DetailBudgetCategory_Aleph,$I88),IF(Budget_period="Quarterly",SUMIFS(INDIRECT(BJ$9),DetailBudgetWPs_Aleph,IF($J88 = "No Work Package", "", $J88),DetailBudgetCategory_Aleph,$I88),IF(Budget_period="Annually",SUMIFS(INDIRECT(BJ$10),DetailBudgetWPs_Aleph,IF($J88 = "No Work Package", "", $J88),DetailBudgetCategory_Aleph,$I88),""))))) / BJ$6 * BJ$7, 0), 0)</f>
        <v>0</v>
      </c>
      <c r="BK88" s="166">
        <f t="array" ref="BK88">IFERROR(IF(ROW()-16&lt;NoRowsBudget, IF($J88="Profit Margin",SUM(BK$16:BK87)*ProfitMargin,IF($J88="VAT",SUM(BK$16:BK87)*VAT,IF(Budget_period="Monthly",SUMIFS(INDIRECT(BK$8),DetailBudgetWPs_Aleph,IF($J88 = "No Work Package", "", $J88),DetailBudgetCategory_Aleph,$I88),IF(Budget_period="Quarterly",SUMIFS(INDIRECT(BK$9),DetailBudgetWPs_Aleph,IF($J88 = "No Work Package", "", $J88),DetailBudgetCategory_Aleph,$I88),IF(Budget_period="Annually",SUMIFS(INDIRECT(BK$10),DetailBudgetWPs_Aleph,IF($J88 = "No Work Package", "", $J88),DetailBudgetCategory_Aleph,$I88),""))))) / BK$6 * BK$7, 0), 0)</f>
        <v>0</v>
      </c>
      <c r="BL88" s="166">
        <f t="array" ref="BL88">IFERROR(IF(ROW()-16&lt;NoRowsBudget, IF($J88="Profit Margin",SUM(BL$16:BL87)*ProfitMargin,IF($J88="VAT",SUM(BL$16:BL87)*VAT,IF(Budget_period="Monthly",SUMIFS(INDIRECT(BL$8),DetailBudgetWPs_Aleph,IF($J88 = "No Work Package", "", $J88),DetailBudgetCategory_Aleph,$I88),IF(Budget_period="Quarterly",SUMIFS(INDIRECT(BL$9),DetailBudgetWPs_Aleph,IF($J88 = "No Work Package", "", $J88),DetailBudgetCategory_Aleph,$I88),IF(Budget_period="Annually",SUMIFS(INDIRECT(BL$10),DetailBudgetWPs_Aleph,IF($J88 = "No Work Package", "", $J88),DetailBudgetCategory_Aleph,$I88),""))))) / BL$6 * BL$7, 0), 0)</f>
        <v>0</v>
      </c>
      <c r="BM88" s="166">
        <f t="array" ref="BM88">IFERROR(IF(ROW()-16&lt;NoRowsBudget, IF($J88="Profit Margin",SUM(BM$16:BM87)*ProfitMargin,IF($J88="VAT",SUM(BM$16:BM87)*VAT,IF(Budget_period="Monthly",SUMIFS(INDIRECT(BM$8),DetailBudgetWPs_Aleph,IF($J88 = "No Work Package", "", $J88),DetailBudgetCategory_Aleph,$I88),IF(Budget_period="Quarterly",SUMIFS(INDIRECT(BM$9),DetailBudgetWPs_Aleph,IF($J88 = "No Work Package", "", $J88),DetailBudgetCategory_Aleph,$I88),IF(Budget_period="Annually",SUMIFS(INDIRECT(BM$10),DetailBudgetWPs_Aleph,IF($J88 = "No Work Package", "", $J88),DetailBudgetCategory_Aleph,$I88),""))))) / BM$6 * BM$7, 0), 0)</f>
        <v>0</v>
      </c>
      <c r="BN88" s="166">
        <f t="array" ref="BN88">IFERROR(IF(ROW()-16&lt;NoRowsBudget, IF($J88="Profit Margin",SUM(BN$16:BN87)*ProfitMargin,IF($J88="VAT",SUM(BN$16:BN87)*VAT,IF(Budget_period="Monthly",SUMIFS(INDIRECT(BN$8),DetailBudgetWPs_Aleph,IF($J88 = "No Work Package", "", $J88),DetailBudgetCategory_Aleph,$I88),IF(Budget_period="Quarterly",SUMIFS(INDIRECT(BN$9),DetailBudgetWPs_Aleph,IF($J88 = "No Work Package", "", $J88),DetailBudgetCategory_Aleph,$I88),IF(Budget_period="Annually",SUMIFS(INDIRECT(BN$10),DetailBudgetWPs_Aleph,IF($J88 = "No Work Package", "", $J88),DetailBudgetCategory_Aleph,$I88),""))))) / BN$6 * BN$7, 0), 0)</f>
        <v>0</v>
      </c>
      <c r="BO88" s="166">
        <f t="array" ref="BO88">IFERROR(IF(ROW()-16&lt;NoRowsBudget, IF($J88="Profit Margin",SUM(BO$16:BO87)*ProfitMargin,IF($J88="VAT",SUM(BO$16:BO87)*VAT,IF(Budget_period="Monthly",SUMIFS(INDIRECT(BO$8),DetailBudgetWPs_Aleph,IF($J88 = "No Work Package", "", $J88),DetailBudgetCategory_Aleph,$I88),IF(Budget_period="Quarterly",SUMIFS(INDIRECT(BO$9),DetailBudgetWPs_Aleph,IF($J88 = "No Work Package", "", $J88),DetailBudgetCategory_Aleph,$I88),IF(Budget_period="Annually",SUMIFS(INDIRECT(BO$10),DetailBudgetWPs_Aleph,IF($J88 = "No Work Package", "", $J88),DetailBudgetCategory_Aleph,$I88),""))))) / BO$6 * BO$7, 0), 0)</f>
        <v>0</v>
      </c>
      <c r="BP88" s="166">
        <f t="array" ref="BP88">IFERROR(IF(ROW()-16&lt;NoRowsBudget, IF($J88="Profit Margin",SUM(BP$16:BP87)*ProfitMargin,IF($J88="VAT",SUM(BP$16:BP87)*VAT,IF(Budget_period="Monthly",SUMIFS(INDIRECT(BP$8),DetailBudgetWPs_Aleph,IF($J88 = "No Work Package", "", $J88),DetailBudgetCategory_Aleph,$I88),IF(Budget_period="Quarterly",SUMIFS(INDIRECT(BP$9),DetailBudgetWPs_Aleph,IF($J88 = "No Work Package", "", $J88),DetailBudgetCategory_Aleph,$I88),IF(Budget_period="Annually",SUMIFS(INDIRECT(BP$10),DetailBudgetWPs_Aleph,IF($J88 = "No Work Package", "", $J88),DetailBudgetCategory_Aleph,$I88),""))))) / BP$6 * BP$7, 0), 0)</f>
        <v>0</v>
      </c>
      <c r="BQ88" s="166">
        <f t="array" ref="BQ88">IFERROR(IF(ROW()-16&lt;NoRowsBudget, IF($J88="Profit Margin",SUM(BQ$16:BQ87)*ProfitMargin,IF($J88="VAT",SUM(BQ$16:BQ87)*VAT,IF(Budget_period="Monthly",SUMIFS(INDIRECT(BQ$8),DetailBudgetWPs_Aleph,IF($J88 = "No Work Package", "", $J88),DetailBudgetCategory_Aleph,$I88),IF(Budget_period="Quarterly",SUMIFS(INDIRECT(BQ$9),DetailBudgetWPs_Aleph,IF($J88 = "No Work Package", "", $J88),DetailBudgetCategory_Aleph,$I88),IF(Budget_period="Annually",SUMIFS(INDIRECT(BQ$10),DetailBudgetWPs_Aleph,IF($J88 = "No Work Package", "", $J88),DetailBudgetCategory_Aleph,$I88),""))))) / BQ$6 * BQ$7, 0), 0)</f>
        <v>0</v>
      </c>
      <c r="BR88" s="166">
        <f t="array" ref="BR88">IFERROR(IF(ROW()-16&lt;NoRowsBudget, IF($J88="Profit Margin",SUM(BR$16:BR87)*ProfitMargin,IF($J88="VAT",SUM(BR$16:BR87)*VAT,IF(Budget_period="Monthly",SUMIFS(INDIRECT(BR$8),DetailBudgetWPs_Aleph,IF($J88 = "No Work Package", "", $J88),DetailBudgetCategory_Aleph,$I88),IF(Budget_period="Quarterly",SUMIFS(INDIRECT(BR$9),DetailBudgetWPs_Aleph,IF($J88 = "No Work Package", "", $J88),DetailBudgetCategory_Aleph,$I88),IF(Budget_period="Annually",SUMIFS(INDIRECT(BR$10),DetailBudgetWPs_Aleph,IF($J88 = "No Work Package", "", $J88),DetailBudgetCategory_Aleph,$I88),""))))) / BR$6 * BR$7, 0), 0)</f>
        <v>0</v>
      </c>
      <c r="BS88" s="166">
        <f t="array" ref="BS88">IFERROR(IF(ROW()-16&lt;NoRowsBudget, IF($J88="Profit Margin",SUM(BS$16:BS87)*ProfitMargin,IF($J88="VAT",SUM(BS$16:BS87)*VAT,IF(Budget_period="Monthly",SUMIFS(INDIRECT(BS$8),DetailBudgetWPs_Aleph,IF($J88 = "No Work Package", "", $J88),DetailBudgetCategory_Aleph,$I88),IF(Budget_period="Quarterly",SUMIFS(INDIRECT(BS$9),DetailBudgetWPs_Aleph,IF($J88 = "No Work Package", "", $J88),DetailBudgetCategory_Aleph,$I88),IF(Budget_period="Annually",SUMIFS(INDIRECT(BS$10),DetailBudgetWPs_Aleph,IF($J88 = "No Work Package", "", $J88),DetailBudgetCategory_Aleph,$I88),""))))) / BS$6 * BS$7, 0), 0)</f>
        <v>0</v>
      </c>
    </row>
    <row r="89" ht="15.75" customHeight="1">
      <c r="A89" s="114"/>
      <c r="B89" s="15" t="str">
        <f>IF(ROW()-16&lt;NoRowsBudget,OrgName,"")</f>
        <v/>
      </c>
      <c r="C89" s="15" t="str">
        <f>IF(ROW()-16&lt;NoRowsBudget,ProjectName,"")</f>
        <v/>
      </c>
      <c r="D89" s="15" t="str">
        <f>IF(ROW()-16&lt;NoRowsBudget,ProjectRef,"")</f>
        <v/>
      </c>
      <c r="E89" s="15" t="str">
        <f>IF(ROW()-16&lt;NoRowsBudget,ApplicationID,"")</f>
        <v/>
      </c>
      <c r="F89" s="15" t="str">
        <f>IF(ROW()-16&lt;NoRowsBudget,Version,"")</f>
        <v/>
      </c>
      <c r="G89" s="164" t="str">
        <f>IF(ROW()-16&lt;NoRowsBudget,StartDate,"")</f>
        <v/>
      </c>
      <c r="H89" s="164" t="str">
        <f>IF(ROW()-16&lt;NoRowsBudget,EndDate,"")</f>
        <v/>
      </c>
      <c r="I89" s="15" t="str">
        <f t="array" ref="I89">IF(ROW()-16&lt;(NoRowsBudget-3),INDEX(CostCategories,CEILING((ROW()-15)/NoWPs,1)),IF(ROW()-16=NoRowsBudget-3,"Overheads",IF(ROW()-16=NoRowsBudget-2,"Profit Margin",IF(ROW()-16=NoRowsBudget-1,"VAT",""))))</f>
        <v/>
      </c>
      <c r="J89" s="15" t="str">
        <f t="array" ref="J89">IF(ROW()-16&lt;NoRowsBudget-3,INDEX(WPUnique,,MOD(ROW()-16,NoWPs)+1),IF(ROW()-16=NoRowsBudget-3,"Overheads",IF(ROW()-16=NoRowsBudget-2,"Profit Margin",IF(ROW()-16=NoRowsBudget-1,"VAT",""))))</f>
        <v/>
      </c>
      <c r="K89" s="172" t="str">
        <f>IFERROR(IF(OR($J89="Indirect Cost",$J89="VAT",$J89="Profit Margin"),"",VLOOKUP(J89,'1. Basic Info'!$B$40:$C$52,2,FALSE)),BudgetExport!J89)</f>
        <v/>
      </c>
      <c r="L89" s="166">
        <f t="array" ref="L89">IFERROR(IF(ROW()-16&lt;NoRowsBudget, IF($J89="Profit Margin",SUM(L$16:L88)*ProfitMargin,IF($J89="VAT",SUM(L$16:L88)*VAT,IF(Budget_period="Monthly",SUMIFS(INDIRECT(L$8),DetailBudgetWPs_Aleph,IF($J89 = "No Work Package", "", $J89),DetailBudgetCategory_Aleph,$I89),IF(Budget_period="Quarterly",SUMIFS(INDIRECT(L$9),DetailBudgetWPs_Aleph,IF($J89 = "No Work Package", "", $J89),DetailBudgetCategory_Aleph,$I89),IF(Budget_period="Annually",SUMIFS(INDIRECT(L$10),DetailBudgetWPs_Aleph,IF($J89 = "No Work Package", "", $J89),DetailBudgetCategory_Aleph,$I89),""))))) / L$6 * L$7, 0), 0)</f>
        <v>0</v>
      </c>
      <c r="M89" s="166">
        <f t="array" ref="M89">IFERROR(IF(ROW()-16&lt;NoRowsBudget, IF($J89="Profit Margin",SUM(M$16:M88)*ProfitMargin,IF($J89="VAT",SUM(M$16:M88)*VAT,IF(Budget_period="Monthly",SUMIFS(INDIRECT(M$8),DetailBudgetWPs_Aleph,IF($J89 = "No Work Package", "", $J89),DetailBudgetCategory_Aleph,$I89),IF(Budget_period="Quarterly",SUMIFS(INDIRECT(M$9),DetailBudgetWPs_Aleph,IF($J89 = "No Work Package", "", $J89),DetailBudgetCategory_Aleph,$I89),IF(Budget_period="Annually",SUMIFS(INDIRECT(M$10),DetailBudgetWPs_Aleph,IF($J89 = "No Work Package", "", $J89),DetailBudgetCategory_Aleph,$I89),""))))) / M$6 * M$7, 0), 0)</f>
        <v>0</v>
      </c>
      <c r="N89" s="166">
        <f t="array" ref="N89">IFERROR(IF(ROW()-16&lt;NoRowsBudget, IF($J89="Profit Margin",SUM(N$16:N88)*ProfitMargin,IF($J89="VAT",SUM(N$16:N88)*VAT,IF(Budget_period="Monthly",SUMIFS(INDIRECT(N$8),DetailBudgetWPs_Aleph,IF($J89 = "No Work Package", "", $J89),DetailBudgetCategory_Aleph,$I89),IF(Budget_period="Quarterly",SUMIFS(INDIRECT(N$9),DetailBudgetWPs_Aleph,IF($J89 = "No Work Package", "", $J89),DetailBudgetCategory_Aleph,$I89),IF(Budget_period="Annually",SUMIFS(INDIRECT(N$10),DetailBudgetWPs_Aleph,IF($J89 = "No Work Package", "", $J89),DetailBudgetCategory_Aleph,$I89),""))))) / N$6 * N$7, 0), 0)</f>
        <v>0</v>
      </c>
      <c r="O89" s="166">
        <f t="array" ref="O89">IFERROR(IF(ROW()-16&lt;NoRowsBudget, IF($J89="Profit Margin",SUM(O$16:O88)*ProfitMargin,IF($J89="VAT",SUM(O$16:O88)*VAT,IF(Budget_period="Monthly",SUMIFS(INDIRECT(O$8),DetailBudgetWPs_Aleph,IF($J89 = "No Work Package", "", $J89),DetailBudgetCategory_Aleph,$I89),IF(Budget_period="Quarterly",SUMIFS(INDIRECT(O$9),DetailBudgetWPs_Aleph,IF($J89 = "No Work Package", "", $J89),DetailBudgetCategory_Aleph,$I89),IF(Budget_period="Annually",SUMIFS(INDIRECT(O$10),DetailBudgetWPs_Aleph,IF($J89 = "No Work Package", "", $J89),DetailBudgetCategory_Aleph,$I89),""))))) / O$6 * O$7, 0), 0)</f>
        <v>0</v>
      </c>
      <c r="P89" s="166">
        <f t="array" ref="P89">IFERROR(IF(ROW()-16&lt;NoRowsBudget, IF($J89="Profit Margin",SUM(P$16:P88)*ProfitMargin,IF($J89="VAT",SUM(P$16:P88)*VAT,IF(Budget_period="Monthly",SUMIFS(INDIRECT(P$8),DetailBudgetWPs_Aleph,IF($J89 = "No Work Package", "", $J89),DetailBudgetCategory_Aleph,$I89),IF(Budget_period="Quarterly",SUMIFS(INDIRECT(P$9),DetailBudgetWPs_Aleph,IF($J89 = "No Work Package", "", $J89),DetailBudgetCategory_Aleph,$I89),IF(Budget_period="Annually",SUMIFS(INDIRECT(P$10),DetailBudgetWPs_Aleph,IF($J89 = "No Work Package", "", $J89),DetailBudgetCategory_Aleph,$I89),""))))) / P$6 * P$7, 0), 0)</f>
        <v>0</v>
      </c>
      <c r="Q89" s="166">
        <f t="array" ref="Q89">IFERROR(IF(ROW()-16&lt;NoRowsBudget, IF($J89="Profit Margin",SUM(Q$16:Q88)*ProfitMargin,IF($J89="VAT",SUM(Q$16:Q88)*VAT,IF(Budget_period="Monthly",SUMIFS(INDIRECT(Q$8),DetailBudgetWPs_Aleph,IF($J89 = "No Work Package", "", $J89),DetailBudgetCategory_Aleph,$I89),IF(Budget_period="Quarterly",SUMIFS(INDIRECT(Q$9),DetailBudgetWPs_Aleph,IF($J89 = "No Work Package", "", $J89),DetailBudgetCategory_Aleph,$I89),IF(Budget_period="Annually",SUMIFS(INDIRECT(Q$10),DetailBudgetWPs_Aleph,IF($J89 = "No Work Package", "", $J89),DetailBudgetCategory_Aleph,$I89),""))))) / Q$6 * Q$7, 0), 0)</f>
        <v>0</v>
      </c>
      <c r="R89" s="166">
        <f t="array" ref="R89">IFERROR(IF(ROW()-16&lt;NoRowsBudget, IF($J89="Profit Margin",SUM(R$16:R88)*ProfitMargin,IF($J89="VAT",SUM(R$16:R88)*VAT,IF(Budget_period="Monthly",SUMIFS(INDIRECT(R$8),DetailBudgetWPs_Aleph,IF($J89 = "No Work Package", "", $J89),DetailBudgetCategory_Aleph,$I89),IF(Budget_period="Quarterly",SUMIFS(INDIRECT(R$9),DetailBudgetWPs_Aleph,IF($J89 = "No Work Package", "", $J89),DetailBudgetCategory_Aleph,$I89),IF(Budget_period="Annually",SUMIFS(INDIRECT(R$10),DetailBudgetWPs_Aleph,IF($J89 = "No Work Package", "", $J89),DetailBudgetCategory_Aleph,$I89),""))))) / R$6 * R$7, 0), 0)</f>
        <v>0</v>
      </c>
      <c r="S89" s="166">
        <f t="array" ref="S89">IFERROR(IF(ROW()-16&lt;NoRowsBudget, IF($J89="Profit Margin",SUM(S$16:S88)*ProfitMargin,IF($J89="VAT",SUM(S$16:S88)*VAT,IF(Budget_period="Monthly",SUMIFS(INDIRECT(S$8),DetailBudgetWPs_Aleph,IF($J89 = "No Work Package", "", $J89),DetailBudgetCategory_Aleph,$I89),IF(Budget_period="Quarterly",SUMIFS(INDIRECT(S$9),DetailBudgetWPs_Aleph,IF($J89 = "No Work Package", "", $J89),DetailBudgetCategory_Aleph,$I89),IF(Budget_period="Annually",SUMIFS(INDIRECT(S$10),DetailBudgetWPs_Aleph,IF($J89 = "No Work Package", "", $J89),DetailBudgetCategory_Aleph,$I89),""))))) / S$6 * S$7, 0), 0)</f>
        <v>0</v>
      </c>
      <c r="T89" s="166">
        <f t="array" ref="T89">IFERROR(IF(ROW()-16&lt;NoRowsBudget, IF($J89="Profit Margin",SUM(T$16:T88)*ProfitMargin,IF($J89="VAT",SUM(T$16:T88)*VAT,IF(Budget_period="Monthly",SUMIFS(INDIRECT(T$8),DetailBudgetWPs_Aleph,IF($J89 = "No Work Package", "", $J89),DetailBudgetCategory_Aleph,$I89),IF(Budget_period="Quarterly",SUMIFS(INDIRECT(T$9),DetailBudgetWPs_Aleph,IF($J89 = "No Work Package", "", $J89),DetailBudgetCategory_Aleph,$I89),IF(Budget_period="Annually",SUMIFS(INDIRECT(T$10),DetailBudgetWPs_Aleph,IF($J89 = "No Work Package", "", $J89),DetailBudgetCategory_Aleph,$I89),""))))) / T$6 * T$7, 0), 0)</f>
        <v>0</v>
      </c>
      <c r="U89" s="166">
        <f t="array" ref="U89">IFERROR(IF(ROW()-16&lt;NoRowsBudget, IF($J89="Profit Margin",SUM(U$16:U88)*ProfitMargin,IF($J89="VAT",SUM(U$16:U88)*VAT,IF(Budget_period="Monthly",SUMIFS(INDIRECT(U$8),DetailBudgetWPs_Aleph,IF($J89 = "No Work Package", "", $J89),DetailBudgetCategory_Aleph,$I89),IF(Budget_period="Quarterly",SUMIFS(INDIRECT(U$9),DetailBudgetWPs_Aleph,IF($J89 = "No Work Package", "", $J89),DetailBudgetCategory_Aleph,$I89),IF(Budget_period="Annually",SUMIFS(INDIRECT(U$10),DetailBudgetWPs_Aleph,IF($J89 = "No Work Package", "", $J89),DetailBudgetCategory_Aleph,$I89),""))))) / U$6 * U$7, 0), 0)</f>
        <v>0</v>
      </c>
      <c r="V89" s="166">
        <f t="array" ref="V89">IFERROR(IF(ROW()-16&lt;NoRowsBudget, IF($J89="Profit Margin",SUM(V$16:V88)*ProfitMargin,IF($J89="VAT",SUM(V$16:V88)*VAT,IF(Budget_period="Monthly",SUMIFS(INDIRECT(V$8),DetailBudgetWPs_Aleph,IF($J89 = "No Work Package", "", $J89),DetailBudgetCategory_Aleph,$I89),IF(Budget_period="Quarterly",SUMIFS(INDIRECT(V$9),DetailBudgetWPs_Aleph,IF($J89 = "No Work Package", "", $J89),DetailBudgetCategory_Aleph,$I89),IF(Budget_period="Annually",SUMIFS(INDIRECT(V$10),DetailBudgetWPs_Aleph,IF($J89 = "No Work Package", "", $J89),DetailBudgetCategory_Aleph,$I89),""))))) / V$6 * V$7, 0), 0)</f>
        <v>0</v>
      </c>
      <c r="W89" s="166">
        <f t="array" ref="W89">IFERROR(IF(ROW()-16&lt;NoRowsBudget, IF($J89="Profit Margin",SUM(W$16:W88)*ProfitMargin,IF($J89="VAT",SUM(W$16:W88)*VAT,IF(Budget_period="Monthly",SUMIFS(INDIRECT(W$8),DetailBudgetWPs_Aleph,IF($J89 = "No Work Package", "", $J89),DetailBudgetCategory_Aleph,$I89),IF(Budget_period="Quarterly",SUMIFS(INDIRECT(W$9),DetailBudgetWPs_Aleph,IF($J89 = "No Work Package", "", $J89),DetailBudgetCategory_Aleph,$I89),IF(Budget_period="Annually",SUMIFS(INDIRECT(W$10),DetailBudgetWPs_Aleph,IF($J89 = "No Work Package", "", $J89),DetailBudgetCategory_Aleph,$I89),""))))) / W$6 * W$7, 0), 0)</f>
        <v>0</v>
      </c>
      <c r="X89" s="166">
        <f t="array" ref="X89">IFERROR(IF(ROW()-16&lt;NoRowsBudget, IF($J89="Profit Margin",SUM(X$16:X88)*ProfitMargin,IF($J89="VAT",SUM(X$16:X88)*VAT,IF(Budget_period="Monthly",SUMIFS(INDIRECT(X$8),DetailBudgetWPs_Aleph,IF($J89 = "No Work Package", "", $J89),DetailBudgetCategory_Aleph,$I89),IF(Budget_period="Quarterly",SUMIFS(INDIRECT(X$9),DetailBudgetWPs_Aleph,IF($J89 = "No Work Package", "", $J89),DetailBudgetCategory_Aleph,$I89),IF(Budget_period="Annually",SUMIFS(INDIRECT(X$10),DetailBudgetWPs_Aleph,IF($J89 = "No Work Package", "", $J89),DetailBudgetCategory_Aleph,$I89),""))))) / X$6 * X$7, 0), 0)</f>
        <v>0</v>
      </c>
      <c r="Y89" s="166">
        <f t="array" ref="Y89">IFERROR(IF(ROW()-16&lt;NoRowsBudget, IF($J89="Profit Margin",SUM(Y$16:Y88)*ProfitMargin,IF($J89="VAT",SUM(Y$16:Y88)*VAT,IF(Budget_period="Monthly",SUMIFS(INDIRECT(Y$8),DetailBudgetWPs_Aleph,IF($J89 = "No Work Package", "", $J89),DetailBudgetCategory_Aleph,$I89),IF(Budget_period="Quarterly",SUMIFS(INDIRECT(Y$9),DetailBudgetWPs_Aleph,IF($J89 = "No Work Package", "", $J89),DetailBudgetCategory_Aleph,$I89),IF(Budget_period="Annually",SUMIFS(INDIRECT(Y$10),DetailBudgetWPs_Aleph,IF($J89 = "No Work Package", "", $J89),DetailBudgetCategory_Aleph,$I89),""))))) / Y$6 * Y$7, 0), 0)</f>
        <v>0</v>
      </c>
      <c r="Z89" s="166">
        <f t="array" ref="Z89">IFERROR(IF(ROW()-16&lt;NoRowsBudget, IF($J89="Profit Margin",SUM(Z$16:Z88)*ProfitMargin,IF($J89="VAT",SUM(Z$16:Z88)*VAT,IF(Budget_period="Monthly",SUMIFS(INDIRECT(Z$8),DetailBudgetWPs_Aleph,IF($J89 = "No Work Package", "", $J89),DetailBudgetCategory_Aleph,$I89),IF(Budget_period="Quarterly",SUMIFS(INDIRECT(Z$9),DetailBudgetWPs_Aleph,IF($J89 = "No Work Package", "", $J89),DetailBudgetCategory_Aleph,$I89),IF(Budget_period="Annually",SUMIFS(INDIRECT(Z$10),DetailBudgetWPs_Aleph,IF($J89 = "No Work Package", "", $J89),DetailBudgetCategory_Aleph,$I89),""))))) / Z$6 * Z$7, 0), 0)</f>
        <v>0</v>
      </c>
      <c r="AA89" s="166">
        <f t="array" ref="AA89">IFERROR(IF(ROW()-16&lt;NoRowsBudget, IF($J89="Profit Margin",SUM(AA$16:AA88)*ProfitMargin,IF($J89="VAT",SUM(AA$16:AA88)*VAT,IF(Budget_period="Monthly",SUMIFS(INDIRECT(AA$8),DetailBudgetWPs_Aleph,IF($J89 = "No Work Package", "", $J89),DetailBudgetCategory_Aleph,$I89),IF(Budget_period="Quarterly",SUMIFS(INDIRECT(AA$9),DetailBudgetWPs_Aleph,IF($J89 = "No Work Package", "", $J89),DetailBudgetCategory_Aleph,$I89),IF(Budget_period="Annually",SUMIFS(INDIRECT(AA$10),DetailBudgetWPs_Aleph,IF($J89 = "No Work Package", "", $J89),DetailBudgetCategory_Aleph,$I89),""))))) / AA$6 * AA$7, 0), 0)</f>
        <v>0</v>
      </c>
      <c r="AB89" s="166">
        <f t="array" ref="AB89">IFERROR(IF(ROW()-16&lt;NoRowsBudget, IF($J89="Profit Margin",SUM(AB$16:AB88)*ProfitMargin,IF($J89="VAT",SUM(AB$16:AB88)*VAT,IF(Budget_period="Monthly",SUMIFS(INDIRECT(AB$8),DetailBudgetWPs_Aleph,IF($J89 = "No Work Package", "", $J89),DetailBudgetCategory_Aleph,$I89),IF(Budget_period="Quarterly",SUMIFS(INDIRECT(AB$9),DetailBudgetWPs_Aleph,IF($J89 = "No Work Package", "", $J89),DetailBudgetCategory_Aleph,$I89),IF(Budget_period="Annually",SUMIFS(INDIRECT(AB$10),DetailBudgetWPs_Aleph,IF($J89 = "No Work Package", "", $J89),DetailBudgetCategory_Aleph,$I89),""))))) / AB$6 * AB$7, 0), 0)</f>
        <v>0</v>
      </c>
      <c r="AC89" s="166">
        <f t="array" ref="AC89">IFERROR(IF(ROW()-16&lt;NoRowsBudget, IF($J89="Profit Margin",SUM(AC$16:AC88)*ProfitMargin,IF($J89="VAT",SUM(AC$16:AC88)*VAT,IF(Budget_period="Monthly",SUMIFS(INDIRECT(AC$8),DetailBudgetWPs_Aleph,IF($J89 = "No Work Package", "", $J89),DetailBudgetCategory_Aleph,$I89),IF(Budget_period="Quarterly",SUMIFS(INDIRECT(AC$9),DetailBudgetWPs_Aleph,IF($J89 = "No Work Package", "", $J89),DetailBudgetCategory_Aleph,$I89),IF(Budget_period="Annually",SUMIFS(INDIRECT(AC$10),DetailBudgetWPs_Aleph,IF($J89 = "No Work Package", "", $J89),DetailBudgetCategory_Aleph,$I89),""))))) / AC$6 * AC$7, 0), 0)</f>
        <v>0</v>
      </c>
      <c r="AD89" s="166">
        <f t="array" ref="AD89">IFERROR(IF(ROW()-16&lt;NoRowsBudget, IF($J89="Profit Margin",SUM(AD$16:AD88)*ProfitMargin,IF($J89="VAT",SUM(AD$16:AD88)*VAT,IF(Budget_period="Monthly",SUMIFS(INDIRECT(AD$8),DetailBudgetWPs_Aleph,IF($J89 = "No Work Package", "", $J89),DetailBudgetCategory_Aleph,$I89),IF(Budget_period="Quarterly",SUMIFS(INDIRECT(AD$9),DetailBudgetWPs_Aleph,IF($J89 = "No Work Package", "", $J89),DetailBudgetCategory_Aleph,$I89),IF(Budget_period="Annually",SUMIFS(INDIRECT(AD$10),DetailBudgetWPs_Aleph,IF($J89 = "No Work Package", "", $J89),DetailBudgetCategory_Aleph,$I89),""))))) / AD$6 * AD$7, 0), 0)</f>
        <v>0</v>
      </c>
      <c r="AE89" s="166">
        <f t="array" ref="AE89">IFERROR(IF(ROW()-16&lt;NoRowsBudget, IF($J89="Profit Margin",SUM(AE$16:AE88)*ProfitMargin,IF($J89="VAT",SUM(AE$16:AE88)*VAT,IF(Budget_period="Monthly",SUMIFS(INDIRECT(AE$8),DetailBudgetWPs_Aleph,IF($J89 = "No Work Package", "", $J89),DetailBudgetCategory_Aleph,$I89),IF(Budget_period="Quarterly",SUMIFS(INDIRECT(AE$9),DetailBudgetWPs_Aleph,IF($J89 = "No Work Package", "", $J89),DetailBudgetCategory_Aleph,$I89),IF(Budget_period="Annually",SUMIFS(INDIRECT(AE$10),DetailBudgetWPs_Aleph,IF($J89 = "No Work Package", "", $J89),DetailBudgetCategory_Aleph,$I89),""))))) / AE$6 * AE$7, 0), 0)</f>
        <v>0</v>
      </c>
      <c r="AF89" s="166">
        <f t="array" ref="AF89">IFERROR(IF(ROW()-16&lt;NoRowsBudget, IF($J89="Profit Margin",SUM(AF$16:AF88)*ProfitMargin,IF($J89="VAT",SUM(AF$16:AF88)*VAT,IF(Budget_period="Monthly",SUMIFS(INDIRECT(AF$8),DetailBudgetWPs_Aleph,IF($J89 = "No Work Package", "", $J89),DetailBudgetCategory_Aleph,$I89),IF(Budget_period="Quarterly",SUMIFS(INDIRECT(AF$9),DetailBudgetWPs_Aleph,IF($J89 = "No Work Package", "", $J89),DetailBudgetCategory_Aleph,$I89),IF(Budget_period="Annually",SUMIFS(INDIRECT(AF$10),DetailBudgetWPs_Aleph,IF($J89 = "No Work Package", "", $J89),DetailBudgetCategory_Aleph,$I89),""))))) / AF$6 * AF$7, 0), 0)</f>
        <v>0</v>
      </c>
      <c r="AG89" s="166">
        <f t="array" ref="AG89">IFERROR(IF(ROW()-16&lt;NoRowsBudget, IF($J89="Profit Margin",SUM(AG$16:AG88)*ProfitMargin,IF($J89="VAT",SUM(AG$16:AG88)*VAT,IF(Budget_period="Monthly",SUMIFS(INDIRECT(AG$8),DetailBudgetWPs_Aleph,IF($J89 = "No Work Package", "", $J89),DetailBudgetCategory_Aleph,$I89),IF(Budget_period="Quarterly",SUMIFS(INDIRECT(AG$9),DetailBudgetWPs_Aleph,IF($J89 = "No Work Package", "", $J89),DetailBudgetCategory_Aleph,$I89),IF(Budget_period="Annually",SUMIFS(INDIRECT(AG$10),DetailBudgetWPs_Aleph,IF($J89 = "No Work Package", "", $J89),DetailBudgetCategory_Aleph,$I89),""))))) / AG$6 * AG$7, 0), 0)</f>
        <v>0</v>
      </c>
      <c r="AH89" s="166">
        <f t="array" ref="AH89">IFERROR(IF(ROW()-16&lt;NoRowsBudget, IF($J89="Profit Margin",SUM(AH$16:AH88)*ProfitMargin,IF($J89="VAT",SUM(AH$16:AH88)*VAT,IF(Budget_period="Monthly",SUMIFS(INDIRECT(AH$8),DetailBudgetWPs_Aleph,IF($J89 = "No Work Package", "", $J89),DetailBudgetCategory_Aleph,$I89),IF(Budget_period="Quarterly",SUMIFS(INDIRECT(AH$9),DetailBudgetWPs_Aleph,IF($J89 = "No Work Package", "", $J89),DetailBudgetCategory_Aleph,$I89),IF(Budget_period="Annually",SUMIFS(INDIRECT(AH$10),DetailBudgetWPs_Aleph,IF($J89 = "No Work Package", "", $J89),DetailBudgetCategory_Aleph,$I89),""))))) / AH$6 * AH$7, 0), 0)</f>
        <v>0</v>
      </c>
      <c r="AI89" s="166">
        <f t="array" ref="AI89">IFERROR(IF(ROW()-16&lt;NoRowsBudget, IF($J89="Profit Margin",SUM(AI$16:AI88)*ProfitMargin,IF($J89="VAT",SUM(AI$16:AI88)*VAT,IF(Budget_period="Monthly",SUMIFS(INDIRECT(AI$8),DetailBudgetWPs_Aleph,IF($J89 = "No Work Package", "", $J89),DetailBudgetCategory_Aleph,$I89),IF(Budget_period="Quarterly",SUMIFS(INDIRECT(AI$9),DetailBudgetWPs_Aleph,IF($J89 = "No Work Package", "", $J89),DetailBudgetCategory_Aleph,$I89),IF(Budget_period="Annually",SUMIFS(INDIRECT(AI$10),DetailBudgetWPs_Aleph,IF($J89 = "No Work Package", "", $J89),DetailBudgetCategory_Aleph,$I89),""))))) / AI$6 * AI$7, 0), 0)</f>
        <v>0</v>
      </c>
      <c r="AJ89" s="166">
        <f t="array" ref="AJ89">IFERROR(IF(ROW()-16&lt;NoRowsBudget, IF($J89="Profit Margin",SUM(AJ$16:AJ88)*ProfitMargin,IF($J89="VAT",SUM(AJ$16:AJ88)*VAT,IF(Budget_period="Monthly",SUMIFS(INDIRECT(AJ$8),DetailBudgetWPs_Aleph,IF($J89 = "No Work Package", "", $J89),DetailBudgetCategory_Aleph,$I89),IF(Budget_period="Quarterly",SUMIFS(INDIRECT(AJ$9),DetailBudgetWPs_Aleph,IF($J89 = "No Work Package", "", $J89),DetailBudgetCategory_Aleph,$I89),IF(Budget_period="Annually",SUMIFS(INDIRECT(AJ$10),DetailBudgetWPs_Aleph,IF($J89 = "No Work Package", "", $J89),DetailBudgetCategory_Aleph,$I89),""))))) / AJ$6 * AJ$7, 0), 0)</f>
        <v>0</v>
      </c>
      <c r="AK89" s="166">
        <f t="array" ref="AK89">IFERROR(IF(ROW()-16&lt;NoRowsBudget, IF($J89="Profit Margin",SUM(AK$16:AK88)*ProfitMargin,IF($J89="VAT",SUM(AK$16:AK88)*VAT,IF(Budget_period="Monthly",SUMIFS(INDIRECT(AK$8),DetailBudgetWPs_Aleph,IF($J89 = "No Work Package", "", $J89),DetailBudgetCategory_Aleph,$I89),IF(Budget_period="Quarterly",SUMIFS(INDIRECT(AK$9),DetailBudgetWPs_Aleph,IF($J89 = "No Work Package", "", $J89),DetailBudgetCategory_Aleph,$I89),IF(Budget_period="Annually",SUMIFS(INDIRECT(AK$10),DetailBudgetWPs_Aleph,IF($J89 = "No Work Package", "", $J89),DetailBudgetCategory_Aleph,$I89),""))))) / AK$6 * AK$7, 0), 0)</f>
        <v>0</v>
      </c>
      <c r="AL89" s="166">
        <f t="array" ref="AL89">IFERROR(IF(ROW()-16&lt;NoRowsBudget, IF($J89="Profit Margin",SUM(AL$16:AL88)*ProfitMargin,IF($J89="VAT",SUM(AL$16:AL88)*VAT,IF(Budget_period="Monthly",SUMIFS(INDIRECT(AL$8),DetailBudgetWPs_Aleph,IF($J89 = "No Work Package", "", $J89),DetailBudgetCategory_Aleph,$I89),IF(Budget_period="Quarterly",SUMIFS(INDIRECT(AL$9),DetailBudgetWPs_Aleph,IF($J89 = "No Work Package", "", $J89),DetailBudgetCategory_Aleph,$I89),IF(Budget_period="Annually",SUMIFS(INDIRECT(AL$10),DetailBudgetWPs_Aleph,IF($J89 = "No Work Package", "", $J89),DetailBudgetCategory_Aleph,$I89),""))))) / AL$6 * AL$7, 0), 0)</f>
        <v>0</v>
      </c>
      <c r="AM89" s="166">
        <f t="array" ref="AM89">IFERROR(IF(ROW()-16&lt;NoRowsBudget, IF($J89="Profit Margin",SUM(AM$16:AM88)*ProfitMargin,IF($J89="VAT",SUM(AM$16:AM88)*VAT,IF(Budget_period="Monthly",SUMIFS(INDIRECT(AM$8),DetailBudgetWPs_Aleph,IF($J89 = "No Work Package", "", $J89),DetailBudgetCategory_Aleph,$I89),IF(Budget_period="Quarterly",SUMIFS(INDIRECT(AM$9),DetailBudgetWPs_Aleph,IF($J89 = "No Work Package", "", $J89),DetailBudgetCategory_Aleph,$I89),IF(Budget_period="Annually",SUMIFS(INDIRECT(AM$10),DetailBudgetWPs_Aleph,IF($J89 = "No Work Package", "", $J89),DetailBudgetCategory_Aleph,$I89),""))))) / AM$6 * AM$7, 0), 0)</f>
        <v>0</v>
      </c>
      <c r="AN89" s="166">
        <f t="array" ref="AN89">IFERROR(IF(ROW()-16&lt;NoRowsBudget, IF($J89="Profit Margin",SUM(AN$16:AN88)*ProfitMargin,IF($J89="VAT",SUM(AN$16:AN88)*VAT,IF(Budget_period="Monthly",SUMIFS(INDIRECT(AN$8),DetailBudgetWPs_Aleph,IF($J89 = "No Work Package", "", $J89),DetailBudgetCategory_Aleph,$I89),IF(Budget_period="Quarterly",SUMIFS(INDIRECT(AN$9),DetailBudgetWPs_Aleph,IF($J89 = "No Work Package", "", $J89),DetailBudgetCategory_Aleph,$I89),IF(Budget_period="Annually",SUMIFS(INDIRECT(AN$10),DetailBudgetWPs_Aleph,IF($J89 = "No Work Package", "", $J89),DetailBudgetCategory_Aleph,$I89),""))))) / AN$6 * AN$7, 0), 0)</f>
        <v>0</v>
      </c>
      <c r="AO89" s="166">
        <f t="array" ref="AO89">IFERROR(IF(ROW()-16&lt;NoRowsBudget, IF($J89="Profit Margin",SUM(AO$16:AO88)*ProfitMargin,IF($J89="VAT",SUM(AO$16:AO88)*VAT,IF(Budget_period="Monthly",SUMIFS(INDIRECT(AO$8),DetailBudgetWPs_Aleph,IF($J89 = "No Work Package", "", $J89),DetailBudgetCategory_Aleph,$I89),IF(Budget_period="Quarterly",SUMIFS(INDIRECT(AO$9),DetailBudgetWPs_Aleph,IF($J89 = "No Work Package", "", $J89),DetailBudgetCategory_Aleph,$I89),IF(Budget_period="Annually",SUMIFS(INDIRECT(AO$10),DetailBudgetWPs_Aleph,IF($J89 = "No Work Package", "", $J89),DetailBudgetCategory_Aleph,$I89),""))))) / AO$6 * AO$7, 0), 0)</f>
        <v>0</v>
      </c>
      <c r="AP89" s="166">
        <f t="array" ref="AP89">IFERROR(IF(ROW()-16&lt;NoRowsBudget, IF($J89="Profit Margin",SUM(AP$16:AP88)*ProfitMargin,IF($J89="VAT",SUM(AP$16:AP88)*VAT,IF(Budget_period="Monthly",SUMIFS(INDIRECT(AP$8),DetailBudgetWPs_Aleph,IF($J89 = "No Work Package", "", $J89),DetailBudgetCategory_Aleph,$I89),IF(Budget_period="Quarterly",SUMIFS(INDIRECT(AP$9),DetailBudgetWPs_Aleph,IF($J89 = "No Work Package", "", $J89),DetailBudgetCategory_Aleph,$I89),IF(Budget_period="Annually",SUMIFS(INDIRECT(AP$10),DetailBudgetWPs_Aleph,IF($J89 = "No Work Package", "", $J89),DetailBudgetCategory_Aleph,$I89),""))))) / AP$6 * AP$7, 0), 0)</f>
        <v>0</v>
      </c>
      <c r="AQ89" s="166">
        <f t="array" ref="AQ89">IFERROR(IF(ROW()-16&lt;NoRowsBudget, IF($J89="Profit Margin",SUM(AQ$16:AQ88)*ProfitMargin,IF($J89="VAT",SUM(AQ$16:AQ88)*VAT,IF(Budget_period="Monthly",SUMIFS(INDIRECT(AQ$8),DetailBudgetWPs_Aleph,IF($J89 = "No Work Package", "", $J89),DetailBudgetCategory_Aleph,$I89),IF(Budget_period="Quarterly",SUMIFS(INDIRECT(AQ$9),DetailBudgetWPs_Aleph,IF($J89 = "No Work Package", "", $J89),DetailBudgetCategory_Aleph,$I89),IF(Budget_period="Annually",SUMIFS(INDIRECT(AQ$10),DetailBudgetWPs_Aleph,IF($J89 = "No Work Package", "", $J89),DetailBudgetCategory_Aleph,$I89),""))))) / AQ$6 * AQ$7, 0), 0)</f>
        <v>0</v>
      </c>
      <c r="AR89" s="166">
        <f t="array" ref="AR89">IFERROR(IF(ROW()-16&lt;NoRowsBudget, IF($J89="Profit Margin",SUM(AR$16:AR88)*ProfitMargin,IF($J89="VAT",SUM(AR$16:AR88)*VAT,IF(Budget_period="Monthly",SUMIFS(INDIRECT(AR$8),DetailBudgetWPs_Aleph,IF($J89 = "No Work Package", "", $J89),DetailBudgetCategory_Aleph,$I89),IF(Budget_period="Quarterly",SUMIFS(INDIRECT(AR$9),DetailBudgetWPs_Aleph,IF($J89 = "No Work Package", "", $J89),DetailBudgetCategory_Aleph,$I89),IF(Budget_period="Annually",SUMIFS(INDIRECT(AR$10),DetailBudgetWPs_Aleph,IF($J89 = "No Work Package", "", $J89),DetailBudgetCategory_Aleph,$I89),""))))) / AR$6 * AR$7, 0), 0)</f>
        <v>0</v>
      </c>
      <c r="AS89" s="166">
        <f t="array" ref="AS89">IFERROR(IF(ROW()-16&lt;NoRowsBudget, IF($J89="Profit Margin",SUM(AS$16:AS88)*ProfitMargin,IF($J89="VAT",SUM(AS$16:AS88)*VAT,IF(Budget_period="Monthly",SUMIFS(INDIRECT(AS$8),DetailBudgetWPs_Aleph,IF($J89 = "No Work Package", "", $J89),DetailBudgetCategory_Aleph,$I89),IF(Budget_period="Quarterly",SUMIFS(INDIRECT(AS$9),DetailBudgetWPs_Aleph,IF($J89 = "No Work Package", "", $J89),DetailBudgetCategory_Aleph,$I89),IF(Budget_period="Annually",SUMIFS(INDIRECT(AS$10),DetailBudgetWPs_Aleph,IF($J89 = "No Work Package", "", $J89),DetailBudgetCategory_Aleph,$I89),""))))) / AS$6 * AS$7, 0), 0)</f>
        <v>0</v>
      </c>
      <c r="AT89" s="166">
        <f t="array" ref="AT89">IFERROR(IF(ROW()-16&lt;NoRowsBudget, IF($J89="Profit Margin",SUM(AT$16:AT88)*ProfitMargin,IF($J89="VAT",SUM(AT$16:AT88)*VAT,IF(Budget_period="Monthly",SUMIFS(INDIRECT(AT$8),DetailBudgetWPs_Aleph,IF($J89 = "No Work Package", "", $J89),DetailBudgetCategory_Aleph,$I89),IF(Budget_period="Quarterly",SUMIFS(INDIRECT(AT$9),DetailBudgetWPs_Aleph,IF($J89 = "No Work Package", "", $J89),DetailBudgetCategory_Aleph,$I89),IF(Budget_period="Annually",SUMIFS(INDIRECT(AT$10),DetailBudgetWPs_Aleph,IF($J89 = "No Work Package", "", $J89),DetailBudgetCategory_Aleph,$I89),""))))) / AT$6 * AT$7, 0), 0)</f>
        <v>0</v>
      </c>
      <c r="AU89" s="166">
        <f t="array" ref="AU89">IFERROR(IF(ROW()-16&lt;NoRowsBudget, IF($J89="Profit Margin",SUM(AU$16:AU88)*ProfitMargin,IF($J89="VAT",SUM(AU$16:AU88)*VAT,IF(Budget_period="Monthly",SUMIFS(INDIRECT(AU$8),DetailBudgetWPs_Aleph,IF($J89 = "No Work Package", "", $J89),DetailBudgetCategory_Aleph,$I89),IF(Budget_period="Quarterly",SUMIFS(INDIRECT(AU$9),DetailBudgetWPs_Aleph,IF($J89 = "No Work Package", "", $J89),DetailBudgetCategory_Aleph,$I89),IF(Budget_period="Annually",SUMIFS(INDIRECT(AU$10),DetailBudgetWPs_Aleph,IF($J89 = "No Work Package", "", $J89),DetailBudgetCategory_Aleph,$I89),""))))) / AU$6 * AU$7, 0), 0)</f>
        <v>0</v>
      </c>
      <c r="AV89" s="166">
        <f t="array" ref="AV89">IFERROR(IF(ROW()-16&lt;NoRowsBudget, IF($J89="Profit Margin",SUM(AV$16:AV88)*ProfitMargin,IF($J89="VAT",SUM(AV$16:AV88)*VAT,IF(Budget_period="Monthly",SUMIFS(INDIRECT(AV$8),DetailBudgetWPs_Aleph,IF($J89 = "No Work Package", "", $J89),DetailBudgetCategory_Aleph,$I89),IF(Budget_period="Quarterly",SUMIFS(INDIRECT(AV$9),DetailBudgetWPs_Aleph,IF($J89 = "No Work Package", "", $J89),DetailBudgetCategory_Aleph,$I89),IF(Budget_period="Annually",SUMIFS(INDIRECT(AV$10),DetailBudgetWPs_Aleph,IF($J89 = "No Work Package", "", $J89),DetailBudgetCategory_Aleph,$I89),""))))) / AV$6 * AV$7, 0), 0)</f>
        <v>0</v>
      </c>
      <c r="AW89" s="166">
        <f t="array" ref="AW89">IFERROR(IF(ROW()-16&lt;NoRowsBudget, IF($J89="Profit Margin",SUM(AW$16:AW88)*ProfitMargin,IF($J89="VAT",SUM(AW$16:AW88)*VAT,IF(Budget_period="Monthly",SUMIFS(INDIRECT(AW$8),DetailBudgetWPs_Aleph,IF($J89 = "No Work Package", "", $J89),DetailBudgetCategory_Aleph,$I89),IF(Budget_period="Quarterly",SUMIFS(INDIRECT(AW$9),DetailBudgetWPs_Aleph,IF($J89 = "No Work Package", "", $J89),DetailBudgetCategory_Aleph,$I89),IF(Budget_period="Annually",SUMIFS(INDIRECT(AW$10),DetailBudgetWPs_Aleph,IF($J89 = "No Work Package", "", $J89),DetailBudgetCategory_Aleph,$I89),""))))) / AW$6 * AW$7, 0), 0)</f>
        <v>0</v>
      </c>
      <c r="AX89" s="166">
        <f t="array" ref="AX89">IFERROR(IF(ROW()-16&lt;NoRowsBudget, IF($J89="Profit Margin",SUM(AX$16:AX88)*ProfitMargin,IF($J89="VAT",SUM(AX$16:AX88)*VAT,IF(Budget_period="Monthly",SUMIFS(INDIRECT(AX$8),DetailBudgetWPs_Aleph,IF($J89 = "No Work Package", "", $J89),DetailBudgetCategory_Aleph,$I89),IF(Budget_period="Quarterly",SUMIFS(INDIRECT(AX$9),DetailBudgetWPs_Aleph,IF($J89 = "No Work Package", "", $J89),DetailBudgetCategory_Aleph,$I89),IF(Budget_period="Annually",SUMIFS(INDIRECT(AX$10),DetailBudgetWPs_Aleph,IF($J89 = "No Work Package", "", $J89),DetailBudgetCategory_Aleph,$I89),""))))) / AX$6 * AX$7, 0), 0)</f>
        <v>0</v>
      </c>
      <c r="AY89" s="166">
        <f t="array" ref="AY89">IFERROR(IF(ROW()-16&lt;NoRowsBudget, IF($J89="Profit Margin",SUM(AY$16:AY88)*ProfitMargin,IF($J89="VAT",SUM(AY$16:AY88)*VAT,IF(Budget_period="Monthly",SUMIFS(INDIRECT(AY$8),DetailBudgetWPs_Aleph,IF($J89 = "No Work Package", "", $J89),DetailBudgetCategory_Aleph,$I89),IF(Budget_period="Quarterly",SUMIFS(INDIRECT(AY$9),DetailBudgetWPs_Aleph,IF($J89 = "No Work Package", "", $J89),DetailBudgetCategory_Aleph,$I89),IF(Budget_period="Annually",SUMIFS(INDIRECT(AY$10),DetailBudgetWPs_Aleph,IF($J89 = "No Work Package", "", $J89),DetailBudgetCategory_Aleph,$I89),""))))) / AY$6 * AY$7, 0), 0)</f>
        <v>0</v>
      </c>
      <c r="AZ89" s="166">
        <f t="array" ref="AZ89">IFERROR(IF(ROW()-16&lt;NoRowsBudget, IF($J89="Profit Margin",SUM(AZ$16:AZ88)*ProfitMargin,IF($J89="VAT",SUM(AZ$16:AZ88)*VAT,IF(Budget_period="Monthly",SUMIFS(INDIRECT(AZ$8),DetailBudgetWPs_Aleph,IF($J89 = "No Work Package", "", $J89),DetailBudgetCategory_Aleph,$I89),IF(Budget_period="Quarterly",SUMIFS(INDIRECT(AZ$9),DetailBudgetWPs_Aleph,IF($J89 = "No Work Package", "", $J89),DetailBudgetCategory_Aleph,$I89),IF(Budget_period="Annually",SUMIFS(INDIRECT(AZ$10),DetailBudgetWPs_Aleph,IF($J89 = "No Work Package", "", $J89),DetailBudgetCategory_Aleph,$I89),""))))) / AZ$6 * AZ$7, 0), 0)</f>
        <v>0</v>
      </c>
      <c r="BA89" s="166">
        <f t="array" ref="BA89">IFERROR(IF(ROW()-16&lt;NoRowsBudget, IF($J89="Profit Margin",SUM(BA$16:BA88)*ProfitMargin,IF($J89="VAT",SUM(BA$16:BA88)*VAT,IF(Budget_period="Monthly",SUMIFS(INDIRECT(BA$8),DetailBudgetWPs_Aleph,IF($J89 = "No Work Package", "", $J89),DetailBudgetCategory_Aleph,$I89),IF(Budget_period="Quarterly",SUMIFS(INDIRECT(BA$9),DetailBudgetWPs_Aleph,IF($J89 = "No Work Package", "", $J89),DetailBudgetCategory_Aleph,$I89),IF(Budget_period="Annually",SUMIFS(INDIRECT(BA$10),DetailBudgetWPs_Aleph,IF($J89 = "No Work Package", "", $J89),DetailBudgetCategory_Aleph,$I89),""))))) / BA$6 * BA$7, 0), 0)</f>
        <v>0</v>
      </c>
      <c r="BB89" s="166">
        <f t="array" ref="BB89">IFERROR(IF(ROW()-16&lt;NoRowsBudget, IF($J89="Profit Margin",SUM(BB$16:BB88)*ProfitMargin,IF($J89="VAT",SUM(BB$16:BB88)*VAT,IF(Budget_period="Monthly",SUMIFS(INDIRECT(BB$8),DetailBudgetWPs_Aleph,IF($J89 = "No Work Package", "", $J89),DetailBudgetCategory_Aleph,$I89),IF(Budget_period="Quarterly",SUMIFS(INDIRECT(BB$9),DetailBudgetWPs_Aleph,IF($J89 = "No Work Package", "", $J89),DetailBudgetCategory_Aleph,$I89),IF(Budget_period="Annually",SUMIFS(INDIRECT(BB$10),DetailBudgetWPs_Aleph,IF($J89 = "No Work Package", "", $J89),DetailBudgetCategory_Aleph,$I89),""))))) / BB$6 * BB$7, 0), 0)</f>
        <v>0</v>
      </c>
      <c r="BC89" s="166">
        <f t="array" ref="BC89">IFERROR(IF(ROW()-16&lt;NoRowsBudget, IF($J89="Profit Margin",SUM(BC$16:BC88)*ProfitMargin,IF($J89="VAT",SUM(BC$16:BC88)*VAT,IF(Budget_period="Monthly",SUMIFS(INDIRECT(BC$8),DetailBudgetWPs_Aleph,IF($J89 = "No Work Package", "", $J89),DetailBudgetCategory_Aleph,$I89),IF(Budget_period="Quarterly",SUMIFS(INDIRECT(BC$9),DetailBudgetWPs_Aleph,IF($J89 = "No Work Package", "", $J89),DetailBudgetCategory_Aleph,$I89),IF(Budget_period="Annually",SUMIFS(INDIRECT(BC$10),DetailBudgetWPs_Aleph,IF($J89 = "No Work Package", "", $J89),DetailBudgetCategory_Aleph,$I89),""))))) / BC$6 * BC$7, 0), 0)</f>
        <v>0</v>
      </c>
      <c r="BD89" s="166">
        <f t="array" ref="BD89">IFERROR(IF(ROW()-16&lt;NoRowsBudget, IF($J89="Profit Margin",SUM(BD$16:BD88)*ProfitMargin,IF($J89="VAT",SUM(BD$16:BD88)*VAT,IF(Budget_period="Monthly",SUMIFS(INDIRECT(BD$8),DetailBudgetWPs_Aleph,IF($J89 = "No Work Package", "", $J89),DetailBudgetCategory_Aleph,$I89),IF(Budget_period="Quarterly",SUMIFS(INDIRECT(BD$9),DetailBudgetWPs_Aleph,IF($J89 = "No Work Package", "", $J89),DetailBudgetCategory_Aleph,$I89),IF(Budget_period="Annually",SUMIFS(INDIRECT(BD$10),DetailBudgetWPs_Aleph,IF($J89 = "No Work Package", "", $J89),DetailBudgetCategory_Aleph,$I89),""))))) / BD$6 * BD$7, 0), 0)</f>
        <v>0</v>
      </c>
      <c r="BE89" s="166">
        <f t="array" ref="BE89">IFERROR(IF(ROW()-16&lt;NoRowsBudget, IF($J89="Profit Margin",SUM(BE$16:BE88)*ProfitMargin,IF($J89="VAT",SUM(BE$16:BE88)*VAT,IF(Budget_period="Monthly",SUMIFS(INDIRECT(BE$8),DetailBudgetWPs_Aleph,IF($J89 = "No Work Package", "", $J89),DetailBudgetCategory_Aleph,$I89),IF(Budget_period="Quarterly",SUMIFS(INDIRECT(BE$9),DetailBudgetWPs_Aleph,IF($J89 = "No Work Package", "", $J89),DetailBudgetCategory_Aleph,$I89),IF(Budget_period="Annually",SUMIFS(INDIRECT(BE$10),DetailBudgetWPs_Aleph,IF($J89 = "No Work Package", "", $J89),DetailBudgetCategory_Aleph,$I89),""))))) / BE$6 * BE$7, 0), 0)</f>
        <v>0</v>
      </c>
      <c r="BF89" s="166">
        <f t="array" ref="BF89">IFERROR(IF(ROW()-16&lt;NoRowsBudget, IF($J89="Profit Margin",SUM(BF$16:BF88)*ProfitMargin,IF($J89="VAT",SUM(BF$16:BF88)*VAT,IF(Budget_period="Monthly",SUMIFS(INDIRECT(BF$8),DetailBudgetWPs_Aleph,IF($J89 = "No Work Package", "", $J89),DetailBudgetCategory_Aleph,$I89),IF(Budget_period="Quarterly",SUMIFS(INDIRECT(BF$9),DetailBudgetWPs_Aleph,IF($J89 = "No Work Package", "", $J89),DetailBudgetCategory_Aleph,$I89),IF(Budget_period="Annually",SUMIFS(INDIRECT(BF$10),DetailBudgetWPs_Aleph,IF($J89 = "No Work Package", "", $J89),DetailBudgetCategory_Aleph,$I89),""))))) / BF$6 * BF$7, 0), 0)</f>
        <v>0</v>
      </c>
      <c r="BG89" s="166">
        <f t="array" ref="BG89">IFERROR(IF(ROW()-16&lt;NoRowsBudget, IF($J89="Profit Margin",SUM(BG$16:BG88)*ProfitMargin,IF($J89="VAT",SUM(BG$16:BG88)*VAT,IF(Budget_period="Monthly",SUMIFS(INDIRECT(BG$8),DetailBudgetWPs_Aleph,IF($J89 = "No Work Package", "", $J89),DetailBudgetCategory_Aleph,$I89),IF(Budget_period="Quarterly",SUMIFS(INDIRECT(BG$9),DetailBudgetWPs_Aleph,IF($J89 = "No Work Package", "", $J89),DetailBudgetCategory_Aleph,$I89),IF(Budget_period="Annually",SUMIFS(INDIRECT(BG$10),DetailBudgetWPs_Aleph,IF($J89 = "No Work Package", "", $J89),DetailBudgetCategory_Aleph,$I89),""))))) / BG$6 * BG$7, 0), 0)</f>
        <v>0</v>
      </c>
      <c r="BH89" s="166">
        <f t="array" ref="BH89">IFERROR(IF(ROW()-16&lt;NoRowsBudget, IF($J89="Profit Margin",SUM(BH$16:BH88)*ProfitMargin,IF($J89="VAT",SUM(BH$16:BH88)*VAT,IF(Budget_period="Monthly",SUMIFS(INDIRECT(BH$8),DetailBudgetWPs_Aleph,IF($J89 = "No Work Package", "", $J89),DetailBudgetCategory_Aleph,$I89),IF(Budget_period="Quarterly",SUMIFS(INDIRECT(BH$9),DetailBudgetWPs_Aleph,IF($J89 = "No Work Package", "", $J89),DetailBudgetCategory_Aleph,$I89),IF(Budget_period="Annually",SUMIFS(INDIRECT(BH$10),DetailBudgetWPs_Aleph,IF($J89 = "No Work Package", "", $J89),DetailBudgetCategory_Aleph,$I89),""))))) / BH$6 * BH$7, 0), 0)</f>
        <v>0</v>
      </c>
      <c r="BI89" s="166">
        <f t="array" ref="BI89">IFERROR(IF(ROW()-16&lt;NoRowsBudget, IF($J89="Profit Margin",SUM(BI$16:BI88)*ProfitMargin,IF($J89="VAT",SUM(BI$16:BI88)*VAT,IF(Budget_period="Monthly",SUMIFS(INDIRECT(BI$8),DetailBudgetWPs_Aleph,IF($J89 = "No Work Package", "", $J89),DetailBudgetCategory_Aleph,$I89),IF(Budget_period="Quarterly",SUMIFS(INDIRECT(BI$9),DetailBudgetWPs_Aleph,IF($J89 = "No Work Package", "", $J89),DetailBudgetCategory_Aleph,$I89),IF(Budget_period="Annually",SUMIFS(INDIRECT(BI$10),DetailBudgetWPs_Aleph,IF($J89 = "No Work Package", "", $J89),DetailBudgetCategory_Aleph,$I89),""))))) / BI$6 * BI$7, 0), 0)</f>
        <v>0</v>
      </c>
      <c r="BJ89" s="166">
        <f t="array" ref="BJ89">IFERROR(IF(ROW()-16&lt;NoRowsBudget, IF($J89="Profit Margin",SUM(BJ$16:BJ88)*ProfitMargin,IF($J89="VAT",SUM(BJ$16:BJ88)*VAT,IF(Budget_period="Monthly",SUMIFS(INDIRECT(BJ$8),DetailBudgetWPs_Aleph,IF($J89 = "No Work Package", "", $J89),DetailBudgetCategory_Aleph,$I89),IF(Budget_period="Quarterly",SUMIFS(INDIRECT(BJ$9),DetailBudgetWPs_Aleph,IF($J89 = "No Work Package", "", $J89),DetailBudgetCategory_Aleph,$I89),IF(Budget_period="Annually",SUMIFS(INDIRECT(BJ$10),DetailBudgetWPs_Aleph,IF($J89 = "No Work Package", "", $J89),DetailBudgetCategory_Aleph,$I89),""))))) / BJ$6 * BJ$7, 0), 0)</f>
        <v>0</v>
      </c>
      <c r="BK89" s="166">
        <f t="array" ref="BK89">IFERROR(IF(ROW()-16&lt;NoRowsBudget, IF($J89="Profit Margin",SUM(BK$16:BK88)*ProfitMargin,IF($J89="VAT",SUM(BK$16:BK88)*VAT,IF(Budget_period="Monthly",SUMIFS(INDIRECT(BK$8),DetailBudgetWPs_Aleph,IF($J89 = "No Work Package", "", $J89),DetailBudgetCategory_Aleph,$I89),IF(Budget_period="Quarterly",SUMIFS(INDIRECT(BK$9),DetailBudgetWPs_Aleph,IF($J89 = "No Work Package", "", $J89),DetailBudgetCategory_Aleph,$I89),IF(Budget_period="Annually",SUMIFS(INDIRECT(BK$10),DetailBudgetWPs_Aleph,IF($J89 = "No Work Package", "", $J89),DetailBudgetCategory_Aleph,$I89),""))))) / BK$6 * BK$7, 0), 0)</f>
        <v>0</v>
      </c>
      <c r="BL89" s="166">
        <f t="array" ref="BL89">IFERROR(IF(ROW()-16&lt;NoRowsBudget, IF($J89="Profit Margin",SUM(BL$16:BL88)*ProfitMargin,IF($J89="VAT",SUM(BL$16:BL88)*VAT,IF(Budget_period="Monthly",SUMIFS(INDIRECT(BL$8),DetailBudgetWPs_Aleph,IF($J89 = "No Work Package", "", $J89),DetailBudgetCategory_Aleph,$I89),IF(Budget_period="Quarterly",SUMIFS(INDIRECT(BL$9),DetailBudgetWPs_Aleph,IF($J89 = "No Work Package", "", $J89),DetailBudgetCategory_Aleph,$I89),IF(Budget_period="Annually",SUMIFS(INDIRECT(BL$10),DetailBudgetWPs_Aleph,IF($J89 = "No Work Package", "", $J89),DetailBudgetCategory_Aleph,$I89),""))))) / BL$6 * BL$7, 0), 0)</f>
        <v>0</v>
      </c>
      <c r="BM89" s="166">
        <f t="array" ref="BM89">IFERROR(IF(ROW()-16&lt;NoRowsBudget, IF($J89="Profit Margin",SUM(BM$16:BM88)*ProfitMargin,IF($J89="VAT",SUM(BM$16:BM88)*VAT,IF(Budget_period="Monthly",SUMIFS(INDIRECT(BM$8),DetailBudgetWPs_Aleph,IF($J89 = "No Work Package", "", $J89),DetailBudgetCategory_Aleph,$I89),IF(Budget_period="Quarterly",SUMIFS(INDIRECT(BM$9),DetailBudgetWPs_Aleph,IF($J89 = "No Work Package", "", $J89),DetailBudgetCategory_Aleph,$I89),IF(Budget_period="Annually",SUMIFS(INDIRECT(BM$10),DetailBudgetWPs_Aleph,IF($J89 = "No Work Package", "", $J89),DetailBudgetCategory_Aleph,$I89),""))))) / BM$6 * BM$7, 0), 0)</f>
        <v>0</v>
      </c>
      <c r="BN89" s="166">
        <f t="array" ref="BN89">IFERROR(IF(ROW()-16&lt;NoRowsBudget, IF($J89="Profit Margin",SUM(BN$16:BN88)*ProfitMargin,IF($J89="VAT",SUM(BN$16:BN88)*VAT,IF(Budget_period="Monthly",SUMIFS(INDIRECT(BN$8),DetailBudgetWPs_Aleph,IF($J89 = "No Work Package", "", $J89),DetailBudgetCategory_Aleph,$I89),IF(Budget_period="Quarterly",SUMIFS(INDIRECT(BN$9),DetailBudgetWPs_Aleph,IF($J89 = "No Work Package", "", $J89),DetailBudgetCategory_Aleph,$I89),IF(Budget_period="Annually",SUMIFS(INDIRECT(BN$10),DetailBudgetWPs_Aleph,IF($J89 = "No Work Package", "", $J89),DetailBudgetCategory_Aleph,$I89),""))))) / BN$6 * BN$7, 0), 0)</f>
        <v>0</v>
      </c>
      <c r="BO89" s="166">
        <f t="array" ref="BO89">IFERROR(IF(ROW()-16&lt;NoRowsBudget, IF($J89="Profit Margin",SUM(BO$16:BO88)*ProfitMargin,IF($J89="VAT",SUM(BO$16:BO88)*VAT,IF(Budget_period="Monthly",SUMIFS(INDIRECT(BO$8),DetailBudgetWPs_Aleph,IF($J89 = "No Work Package", "", $J89),DetailBudgetCategory_Aleph,$I89),IF(Budget_period="Quarterly",SUMIFS(INDIRECT(BO$9),DetailBudgetWPs_Aleph,IF($J89 = "No Work Package", "", $J89),DetailBudgetCategory_Aleph,$I89),IF(Budget_period="Annually",SUMIFS(INDIRECT(BO$10),DetailBudgetWPs_Aleph,IF($J89 = "No Work Package", "", $J89),DetailBudgetCategory_Aleph,$I89),""))))) / BO$6 * BO$7, 0), 0)</f>
        <v>0</v>
      </c>
      <c r="BP89" s="166">
        <f t="array" ref="BP89">IFERROR(IF(ROW()-16&lt;NoRowsBudget, IF($J89="Profit Margin",SUM(BP$16:BP88)*ProfitMargin,IF($J89="VAT",SUM(BP$16:BP88)*VAT,IF(Budget_period="Monthly",SUMIFS(INDIRECT(BP$8),DetailBudgetWPs_Aleph,IF($J89 = "No Work Package", "", $J89),DetailBudgetCategory_Aleph,$I89),IF(Budget_period="Quarterly",SUMIFS(INDIRECT(BP$9),DetailBudgetWPs_Aleph,IF($J89 = "No Work Package", "", $J89),DetailBudgetCategory_Aleph,$I89),IF(Budget_period="Annually",SUMIFS(INDIRECT(BP$10),DetailBudgetWPs_Aleph,IF($J89 = "No Work Package", "", $J89),DetailBudgetCategory_Aleph,$I89),""))))) / BP$6 * BP$7, 0), 0)</f>
        <v>0</v>
      </c>
      <c r="BQ89" s="166">
        <f t="array" ref="BQ89">IFERROR(IF(ROW()-16&lt;NoRowsBudget, IF($J89="Profit Margin",SUM(BQ$16:BQ88)*ProfitMargin,IF($J89="VAT",SUM(BQ$16:BQ88)*VAT,IF(Budget_period="Monthly",SUMIFS(INDIRECT(BQ$8),DetailBudgetWPs_Aleph,IF($J89 = "No Work Package", "", $J89),DetailBudgetCategory_Aleph,$I89),IF(Budget_period="Quarterly",SUMIFS(INDIRECT(BQ$9),DetailBudgetWPs_Aleph,IF($J89 = "No Work Package", "", $J89),DetailBudgetCategory_Aleph,$I89),IF(Budget_period="Annually",SUMIFS(INDIRECT(BQ$10),DetailBudgetWPs_Aleph,IF($J89 = "No Work Package", "", $J89),DetailBudgetCategory_Aleph,$I89),""))))) / BQ$6 * BQ$7, 0), 0)</f>
        <v>0</v>
      </c>
      <c r="BR89" s="166">
        <f t="array" ref="BR89">IFERROR(IF(ROW()-16&lt;NoRowsBudget, IF($J89="Profit Margin",SUM(BR$16:BR88)*ProfitMargin,IF($J89="VAT",SUM(BR$16:BR88)*VAT,IF(Budget_period="Monthly",SUMIFS(INDIRECT(BR$8),DetailBudgetWPs_Aleph,IF($J89 = "No Work Package", "", $J89),DetailBudgetCategory_Aleph,$I89),IF(Budget_period="Quarterly",SUMIFS(INDIRECT(BR$9),DetailBudgetWPs_Aleph,IF($J89 = "No Work Package", "", $J89),DetailBudgetCategory_Aleph,$I89),IF(Budget_period="Annually",SUMIFS(INDIRECT(BR$10),DetailBudgetWPs_Aleph,IF($J89 = "No Work Package", "", $J89),DetailBudgetCategory_Aleph,$I89),""))))) / BR$6 * BR$7, 0), 0)</f>
        <v>0</v>
      </c>
      <c r="BS89" s="166">
        <f t="array" ref="BS89">IFERROR(IF(ROW()-16&lt;NoRowsBudget, IF($J89="Profit Margin",SUM(BS$16:BS88)*ProfitMargin,IF($J89="VAT",SUM(BS$16:BS88)*VAT,IF(Budget_period="Monthly",SUMIFS(INDIRECT(BS$8),DetailBudgetWPs_Aleph,IF($J89 = "No Work Package", "", $J89),DetailBudgetCategory_Aleph,$I89),IF(Budget_period="Quarterly",SUMIFS(INDIRECT(BS$9),DetailBudgetWPs_Aleph,IF($J89 = "No Work Package", "", $J89),DetailBudgetCategory_Aleph,$I89),IF(Budget_period="Annually",SUMIFS(INDIRECT(BS$10),DetailBudgetWPs_Aleph,IF($J89 = "No Work Package", "", $J89),DetailBudgetCategory_Aleph,$I89),""))))) / BS$6 * BS$7, 0), 0)</f>
        <v>0</v>
      </c>
    </row>
    <row r="90" ht="15.75" customHeight="1">
      <c r="A90" s="114"/>
      <c r="B90" s="15" t="str">
        <f>IF(ROW()-16&lt;NoRowsBudget,OrgName,"")</f>
        <v/>
      </c>
      <c r="C90" s="15" t="str">
        <f>IF(ROW()-16&lt;NoRowsBudget,ProjectName,"")</f>
        <v/>
      </c>
      <c r="D90" s="15" t="str">
        <f>IF(ROW()-16&lt;NoRowsBudget,ProjectRef,"")</f>
        <v/>
      </c>
      <c r="E90" s="15" t="str">
        <f>IF(ROW()-16&lt;NoRowsBudget,ApplicationID,"")</f>
        <v/>
      </c>
      <c r="F90" s="15" t="str">
        <f>IF(ROW()-16&lt;NoRowsBudget,Version,"")</f>
        <v/>
      </c>
      <c r="G90" s="164" t="str">
        <f>IF(ROW()-16&lt;NoRowsBudget,StartDate,"")</f>
        <v/>
      </c>
      <c r="H90" s="164" t="str">
        <f>IF(ROW()-16&lt;NoRowsBudget,EndDate,"")</f>
        <v/>
      </c>
      <c r="I90" s="15" t="str">
        <f t="array" ref="I90">IF(ROW()-16&lt;(NoRowsBudget-3),INDEX(CostCategories,CEILING((ROW()-15)/NoWPs,1)),IF(ROW()-16=NoRowsBudget-3,"Overheads",IF(ROW()-16=NoRowsBudget-2,"Profit Margin",IF(ROW()-16=NoRowsBudget-1,"VAT",""))))</f>
        <v/>
      </c>
      <c r="J90" s="15" t="str">
        <f t="array" ref="J90">IF(ROW()-16&lt;NoRowsBudget-3,INDEX(WPUnique,,MOD(ROW()-16,NoWPs)+1),IF(ROW()-16=NoRowsBudget-3,"Overheads",IF(ROW()-16=NoRowsBudget-2,"Profit Margin",IF(ROW()-16=NoRowsBudget-1,"VAT",""))))</f>
        <v/>
      </c>
      <c r="K90" s="172" t="str">
        <f>IFERROR(IF(OR($J90="Indirect Cost",$J90="VAT",$J90="Profit Margin"),"",VLOOKUP(J90,'1. Basic Info'!$B$40:$C$52,2,FALSE)),BudgetExport!J90)</f>
        <v/>
      </c>
      <c r="L90" s="166">
        <f t="array" ref="L90">IFERROR(IF(ROW()-16&lt;NoRowsBudget, IF($J90="Profit Margin",SUM(L$16:L89)*ProfitMargin,IF($J90="VAT",SUM(L$16:L89)*VAT,IF(Budget_period="Monthly",SUMIFS(INDIRECT(L$8),DetailBudgetWPs_Aleph,IF($J90 = "No Work Package", "", $J90),DetailBudgetCategory_Aleph,$I90),IF(Budget_period="Quarterly",SUMIFS(INDIRECT(L$9),DetailBudgetWPs_Aleph,IF($J90 = "No Work Package", "", $J90),DetailBudgetCategory_Aleph,$I90),IF(Budget_period="Annually",SUMIFS(INDIRECT(L$10),DetailBudgetWPs_Aleph,IF($J90 = "No Work Package", "", $J90),DetailBudgetCategory_Aleph,$I90),""))))) / L$6 * L$7, 0), 0)</f>
        <v>0</v>
      </c>
      <c r="M90" s="166">
        <f t="array" ref="M90">IFERROR(IF(ROW()-16&lt;NoRowsBudget, IF($J90="Profit Margin",SUM(M$16:M89)*ProfitMargin,IF($J90="VAT",SUM(M$16:M89)*VAT,IF(Budget_period="Monthly",SUMIFS(INDIRECT(M$8),DetailBudgetWPs_Aleph,IF($J90 = "No Work Package", "", $J90),DetailBudgetCategory_Aleph,$I90),IF(Budget_period="Quarterly",SUMIFS(INDIRECT(M$9),DetailBudgetWPs_Aleph,IF($J90 = "No Work Package", "", $J90),DetailBudgetCategory_Aleph,$I90),IF(Budget_period="Annually",SUMIFS(INDIRECT(M$10),DetailBudgetWPs_Aleph,IF($J90 = "No Work Package", "", $J90),DetailBudgetCategory_Aleph,$I90),""))))) / M$6 * M$7, 0), 0)</f>
        <v>0</v>
      </c>
      <c r="N90" s="166">
        <f t="array" ref="N90">IFERROR(IF(ROW()-16&lt;NoRowsBudget, IF($J90="Profit Margin",SUM(N$16:N89)*ProfitMargin,IF($J90="VAT",SUM(N$16:N89)*VAT,IF(Budget_period="Monthly",SUMIFS(INDIRECT(N$8),DetailBudgetWPs_Aleph,IF($J90 = "No Work Package", "", $J90),DetailBudgetCategory_Aleph,$I90),IF(Budget_period="Quarterly",SUMIFS(INDIRECT(N$9),DetailBudgetWPs_Aleph,IF($J90 = "No Work Package", "", $J90),DetailBudgetCategory_Aleph,$I90),IF(Budget_period="Annually",SUMIFS(INDIRECT(N$10),DetailBudgetWPs_Aleph,IF($J90 = "No Work Package", "", $J90),DetailBudgetCategory_Aleph,$I90),""))))) / N$6 * N$7, 0), 0)</f>
        <v>0</v>
      </c>
      <c r="O90" s="166">
        <f t="array" ref="O90">IFERROR(IF(ROW()-16&lt;NoRowsBudget, IF($J90="Profit Margin",SUM(O$16:O89)*ProfitMargin,IF($J90="VAT",SUM(O$16:O89)*VAT,IF(Budget_period="Monthly",SUMIFS(INDIRECT(O$8),DetailBudgetWPs_Aleph,IF($J90 = "No Work Package", "", $J90),DetailBudgetCategory_Aleph,$I90),IF(Budget_period="Quarterly",SUMIFS(INDIRECT(O$9),DetailBudgetWPs_Aleph,IF($J90 = "No Work Package", "", $J90),DetailBudgetCategory_Aleph,$I90),IF(Budget_period="Annually",SUMIFS(INDIRECT(O$10),DetailBudgetWPs_Aleph,IF($J90 = "No Work Package", "", $J90),DetailBudgetCategory_Aleph,$I90),""))))) / O$6 * O$7, 0), 0)</f>
        <v>0</v>
      </c>
      <c r="P90" s="166">
        <f t="array" ref="P90">IFERROR(IF(ROW()-16&lt;NoRowsBudget, IF($J90="Profit Margin",SUM(P$16:P89)*ProfitMargin,IF($J90="VAT",SUM(P$16:P89)*VAT,IF(Budget_period="Monthly",SUMIFS(INDIRECT(P$8),DetailBudgetWPs_Aleph,IF($J90 = "No Work Package", "", $J90),DetailBudgetCategory_Aleph,$I90),IF(Budget_period="Quarterly",SUMIFS(INDIRECT(P$9),DetailBudgetWPs_Aleph,IF($J90 = "No Work Package", "", $J90),DetailBudgetCategory_Aleph,$I90),IF(Budget_period="Annually",SUMIFS(INDIRECT(P$10),DetailBudgetWPs_Aleph,IF($J90 = "No Work Package", "", $J90),DetailBudgetCategory_Aleph,$I90),""))))) / P$6 * P$7, 0), 0)</f>
        <v>0</v>
      </c>
      <c r="Q90" s="166">
        <f t="array" ref="Q90">IFERROR(IF(ROW()-16&lt;NoRowsBudget, IF($J90="Profit Margin",SUM(Q$16:Q89)*ProfitMargin,IF($J90="VAT",SUM(Q$16:Q89)*VAT,IF(Budget_period="Monthly",SUMIFS(INDIRECT(Q$8),DetailBudgetWPs_Aleph,IF($J90 = "No Work Package", "", $J90),DetailBudgetCategory_Aleph,$I90),IF(Budget_period="Quarterly",SUMIFS(INDIRECT(Q$9),DetailBudgetWPs_Aleph,IF($J90 = "No Work Package", "", $J90),DetailBudgetCategory_Aleph,$I90),IF(Budget_period="Annually",SUMIFS(INDIRECT(Q$10),DetailBudgetWPs_Aleph,IF($J90 = "No Work Package", "", $J90),DetailBudgetCategory_Aleph,$I90),""))))) / Q$6 * Q$7, 0), 0)</f>
        <v>0</v>
      </c>
      <c r="R90" s="166">
        <f t="array" ref="R90">IFERROR(IF(ROW()-16&lt;NoRowsBudget, IF($J90="Profit Margin",SUM(R$16:R89)*ProfitMargin,IF($J90="VAT",SUM(R$16:R89)*VAT,IF(Budget_period="Monthly",SUMIFS(INDIRECT(R$8),DetailBudgetWPs_Aleph,IF($J90 = "No Work Package", "", $J90),DetailBudgetCategory_Aleph,$I90),IF(Budget_period="Quarterly",SUMIFS(INDIRECT(R$9),DetailBudgetWPs_Aleph,IF($J90 = "No Work Package", "", $J90),DetailBudgetCategory_Aleph,$I90),IF(Budget_period="Annually",SUMIFS(INDIRECT(R$10),DetailBudgetWPs_Aleph,IF($J90 = "No Work Package", "", $J90),DetailBudgetCategory_Aleph,$I90),""))))) / R$6 * R$7, 0), 0)</f>
        <v>0</v>
      </c>
      <c r="S90" s="166">
        <f t="array" ref="S90">IFERROR(IF(ROW()-16&lt;NoRowsBudget, IF($J90="Profit Margin",SUM(S$16:S89)*ProfitMargin,IF($J90="VAT",SUM(S$16:S89)*VAT,IF(Budget_period="Monthly",SUMIFS(INDIRECT(S$8),DetailBudgetWPs_Aleph,IF($J90 = "No Work Package", "", $J90),DetailBudgetCategory_Aleph,$I90),IF(Budget_period="Quarterly",SUMIFS(INDIRECT(S$9),DetailBudgetWPs_Aleph,IF($J90 = "No Work Package", "", $J90),DetailBudgetCategory_Aleph,$I90),IF(Budget_period="Annually",SUMIFS(INDIRECT(S$10),DetailBudgetWPs_Aleph,IF($J90 = "No Work Package", "", $J90),DetailBudgetCategory_Aleph,$I90),""))))) / S$6 * S$7, 0), 0)</f>
        <v>0</v>
      </c>
      <c r="T90" s="166">
        <f t="array" ref="T90">IFERROR(IF(ROW()-16&lt;NoRowsBudget, IF($J90="Profit Margin",SUM(T$16:T89)*ProfitMargin,IF($J90="VAT",SUM(T$16:T89)*VAT,IF(Budget_period="Monthly",SUMIFS(INDIRECT(T$8),DetailBudgetWPs_Aleph,IF($J90 = "No Work Package", "", $J90),DetailBudgetCategory_Aleph,$I90),IF(Budget_period="Quarterly",SUMIFS(INDIRECT(T$9),DetailBudgetWPs_Aleph,IF($J90 = "No Work Package", "", $J90),DetailBudgetCategory_Aleph,$I90),IF(Budget_period="Annually",SUMIFS(INDIRECT(T$10),DetailBudgetWPs_Aleph,IF($J90 = "No Work Package", "", $J90),DetailBudgetCategory_Aleph,$I90),""))))) / T$6 * T$7, 0), 0)</f>
        <v>0</v>
      </c>
      <c r="U90" s="166">
        <f t="array" ref="U90">IFERROR(IF(ROW()-16&lt;NoRowsBudget, IF($J90="Profit Margin",SUM(U$16:U89)*ProfitMargin,IF($J90="VAT",SUM(U$16:U89)*VAT,IF(Budget_period="Monthly",SUMIFS(INDIRECT(U$8),DetailBudgetWPs_Aleph,IF($J90 = "No Work Package", "", $J90),DetailBudgetCategory_Aleph,$I90),IF(Budget_period="Quarterly",SUMIFS(INDIRECT(U$9),DetailBudgetWPs_Aleph,IF($J90 = "No Work Package", "", $J90),DetailBudgetCategory_Aleph,$I90),IF(Budget_period="Annually",SUMIFS(INDIRECT(U$10),DetailBudgetWPs_Aleph,IF($J90 = "No Work Package", "", $J90),DetailBudgetCategory_Aleph,$I90),""))))) / U$6 * U$7, 0), 0)</f>
        <v>0</v>
      </c>
      <c r="V90" s="166">
        <f t="array" ref="V90">IFERROR(IF(ROW()-16&lt;NoRowsBudget, IF($J90="Profit Margin",SUM(V$16:V89)*ProfitMargin,IF($J90="VAT",SUM(V$16:V89)*VAT,IF(Budget_period="Monthly",SUMIFS(INDIRECT(V$8),DetailBudgetWPs_Aleph,IF($J90 = "No Work Package", "", $J90),DetailBudgetCategory_Aleph,$I90),IF(Budget_period="Quarterly",SUMIFS(INDIRECT(V$9),DetailBudgetWPs_Aleph,IF($J90 = "No Work Package", "", $J90),DetailBudgetCategory_Aleph,$I90),IF(Budget_period="Annually",SUMIFS(INDIRECT(V$10),DetailBudgetWPs_Aleph,IF($J90 = "No Work Package", "", $J90),DetailBudgetCategory_Aleph,$I90),""))))) / V$6 * V$7, 0), 0)</f>
        <v>0</v>
      </c>
      <c r="W90" s="166">
        <f t="array" ref="W90">IFERROR(IF(ROW()-16&lt;NoRowsBudget, IF($J90="Profit Margin",SUM(W$16:W89)*ProfitMargin,IF($J90="VAT",SUM(W$16:W89)*VAT,IF(Budget_period="Monthly",SUMIFS(INDIRECT(W$8),DetailBudgetWPs_Aleph,IF($J90 = "No Work Package", "", $J90),DetailBudgetCategory_Aleph,$I90),IF(Budget_period="Quarterly",SUMIFS(INDIRECT(W$9),DetailBudgetWPs_Aleph,IF($J90 = "No Work Package", "", $J90),DetailBudgetCategory_Aleph,$I90),IF(Budget_period="Annually",SUMIFS(INDIRECT(W$10),DetailBudgetWPs_Aleph,IF($J90 = "No Work Package", "", $J90),DetailBudgetCategory_Aleph,$I90),""))))) / W$6 * W$7, 0), 0)</f>
        <v>0</v>
      </c>
      <c r="X90" s="166">
        <f t="array" ref="X90">IFERROR(IF(ROW()-16&lt;NoRowsBudget, IF($J90="Profit Margin",SUM(X$16:X89)*ProfitMargin,IF($J90="VAT",SUM(X$16:X89)*VAT,IF(Budget_period="Monthly",SUMIFS(INDIRECT(X$8),DetailBudgetWPs_Aleph,IF($J90 = "No Work Package", "", $J90),DetailBudgetCategory_Aleph,$I90),IF(Budget_period="Quarterly",SUMIFS(INDIRECT(X$9),DetailBudgetWPs_Aleph,IF($J90 = "No Work Package", "", $J90),DetailBudgetCategory_Aleph,$I90),IF(Budget_period="Annually",SUMIFS(INDIRECT(X$10),DetailBudgetWPs_Aleph,IF($J90 = "No Work Package", "", $J90),DetailBudgetCategory_Aleph,$I90),""))))) / X$6 * X$7, 0), 0)</f>
        <v>0</v>
      </c>
      <c r="Y90" s="166">
        <f t="array" ref="Y90">IFERROR(IF(ROW()-16&lt;NoRowsBudget, IF($J90="Profit Margin",SUM(Y$16:Y89)*ProfitMargin,IF($J90="VAT",SUM(Y$16:Y89)*VAT,IF(Budget_period="Monthly",SUMIFS(INDIRECT(Y$8),DetailBudgetWPs_Aleph,IF($J90 = "No Work Package", "", $J90),DetailBudgetCategory_Aleph,$I90),IF(Budget_period="Quarterly",SUMIFS(INDIRECT(Y$9),DetailBudgetWPs_Aleph,IF($J90 = "No Work Package", "", $J90),DetailBudgetCategory_Aleph,$I90),IF(Budget_period="Annually",SUMIFS(INDIRECT(Y$10),DetailBudgetWPs_Aleph,IF($J90 = "No Work Package", "", $J90),DetailBudgetCategory_Aleph,$I90),""))))) / Y$6 * Y$7, 0), 0)</f>
        <v>0</v>
      </c>
      <c r="Z90" s="166">
        <f t="array" ref="Z90">IFERROR(IF(ROW()-16&lt;NoRowsBudget, IF($J90="Profit Margin",SUM(Z$16:Z89)*ProfitMargin,IF($J90="VAT",SUM(Z$16:Z89)*VAT,IF(Budget_period="Monthly",SUMIFS(INDIRECT(Z$8),DetailBudgetWPs_Aleph,IF($J90 = "No Work Package", "", $J90),DetailBudgetCategory_Aleph,$I90),IF(Budget_period="Quarterly",SUMIFS(INDIRECT(Z$9),DetailBudgetWPs_Aleph,IF($J90 = "No Work Package", "", $J90),DetailBudgetCategory_Aleph,$I90),IF(Budget_period="Annually",SUMIFS(INDIRECT(Z$10),DetailBudgetWPs_Aleph,IF($J90 = "No Work Package", "", $J90),DetailBudgetCategory_Aleph,$I90),""))))) / Z$6 * Z$7, 0), 0)</f>
        <v>0</v>
      </c>
      <c r="AA90" s="166">
        <f t="array" ref="AA90">IFERROR(IF(ROW()-16&lt;NoRowsBudget, IF($J90="Profit Margin",SUM(AA$16:AA89)*ProfitMargin,IF($J90="VAT",SUM(AA$16:AA89)*VAT,IF(Budget_period="Monthly",SUMIFS(INDIRECT(AA$8),DetailBudgetWPs_Aleph,IF($J90 = "No Work Package", "", $J90),DetailBudgetCategory_Aleph,$I90),IF(Budget_period="Quarterly",SUMIFS(INDIRECT(AA$9),DetailBudgetWPs_Aleph,IF($J90 = "No Work Package", "", $J90),DetailBudgetCategory_Aleph,$I90),IF(Budget_period="Annually",SUMIFS(INDIRECT(AA$10),DetailBudgetWPs_Aleph,IF($J90 = "No Work Package", "", $J90),DetailBudgetCategory_Aleph,$I90),""))))) / AA$6 * AA$7, 0), 0)</f>
        <v>0</v>
      </c>
      <c r="AB90" s="166">
        <f t="array" ref="AB90">IFERROR(IF(ROW()-16&lt;NoRowsBudget, IF($J90="Profit Margin",SUM(AB$16:AB89)*ProfitMargin,IF($J90="VAT",SUM(AB$16:AB89)*VAT,IF(Budget_period="Monthly",SUMIFS(INDIRECT(AB$8),DetailBudgetWPs_Aleph,IF($J90 = "No Work Package", "", $J90),DetailBudgetCategory_Aleph,$I90),IF(Budget_period="Quarterly",SUMIFS(INDIRECT(AB$9),DetailBudgetWPs_Aleph,IF($J90 = "No Work Package", "", $J90),DetailBudgetCategory_Aleph,$I90),IF(Budget_period="Annually",SUMIFS(INDIRECT(AB$10),DetailBudgetWPs_Aleph,IF($J90 = "No Work Package", "", $J90),DetailBudgetCategory_Aleph,$I90),""))))) / AB$6 * AB$7, 0), 0)</f>
        <v>0</v>
      </c>
      <c r="AC90" s="166">
        <f t="array" ref="AC90">IFERROR(IF(ROW()-16&lt;NoRowsBudget, IF($J90="Profit Margin",SUM(AC$16:AC89)*ProfitMargin,IF($J90="VAT",SUM(AC$16:AC89)*VAT,IF(Budget_period="Monthly",SUMIFS(INDIRECT(AC$8),DetailBudgetWPs_Aleph,IF($J90 = "No Work Package", "", $J90),DetailBudgetCategory_Aleph,$I90),IF(Budget_period="Quarterly",SUMIFS(INDIRECT(AC$9),DetailBudgetWPs_Aleph,IF($J90 = "No Work Package", "", $J90),DetailBudgetCategory_Aleph,$I90),IF(Budget_period="Annually",SUMIFS(INDIRECT(AC$10),DetailBudgetWPs_Aleph,IF($J90 = "No Work Package", "", $J90),DetailBudgetCategory_Aleph,$I90),""))))) / AC$6 * AC$7, 0), 0)</f>
        <v>0</v>
      </c>
      <c r="AD90" s="166">
        <f t="array" ref="AD90">IFERROR(IF(ROW()-16&lt;NoRowsBudget, IF($J90="Profit Margin",SUM(AD$16:AD89)*ProfitMargin,IF($J90="VAT",SUM(AD$16:AD89)*VAT,IF(Budget_period="Monthly",SUMIFS(INDIRECT(AD$8),DetailBudgetWPs_Aleph,IF($J90 = "No Work Package", "", $J90),DetailBudgetCategory_Aleph,$I90),IF(Budget_period="Quarterly",SUMIFS(INDIRECT(AD$9),DetailBudgetWPs_Aleph,IF($J90 = "No Work Package", "", $J90),DetailBudgetCategory_Aleph,$I90),IF(Budget_period="Annually",SUMIFS(INDIRECT(AD$10),DetailBudgetWPs_Aleph,IF($J90 = "No Work Package", "", $J90),DetailBudgetCategory_Aleph,$I90),""))))) / AD$6 * AD$7, 0), 0)</f>
        <v>0</v>
      </c>
      <c r="AE90" s="166">
        <f t="array" ref="AE90">IFERROR(IF(ROW()-16&lt;NoRowsBudget, IF($J90="Profit Margin",SUM(AE$16:AE89)*ProfitMargin,IF($J90="VAT",SUM(AE$16:AE89)*VAT,IF(Budget_period="Monthly",SUMIFS(INDIRECT(AE$8),DetailBudgetWPs_Aleph,IF($J90 = "No Work Package", "", $J90),DetailBudgetCategory_Aleph,$I90),IF(Budget_period="Quarterly",SUMIFS(INDIRECT(AE$9),DetailBudgetWPs_Aleph,IF($J90 = "No Work Package", "", $J90),DetailBudgetCategory_Aleph,$I90),IF(Budget_period="Annually",SUMIFS(INDIRECT(AE$10),DetailBudgetWPs_Aleph,IF($J90 = "No Work Package", "", $J90),DetailBudgetCategory_Aleph,$I90),""))))) / AE$6 * AE$7, 0), 0)</f>
        <v>0</v>
      </c>
      <c r="AF90" s="166">
        <f t="array" ref="AF90">IFERROR(IF(ROW()-16&lt;NoRowsBudget, IF($J90="Profit Margin",SUM(AF$16:AF89)*ProfitMargin,IF($J90="VAT",SUM(AF$16:AF89)*VAT,IF(Budget_period="Monthly",SUMIFS(INDIRECT(AF$8),DetailBudgetWPs_Aleph,IF($J90 = "No Work Package", "", $J90),DetailBudgetCategory_Aleph,$I90),IF(Budget_period="Quarterly",SUMIFS(INDIRECT(AF$9),DetailBudgetWPs_Aleph,IF($J90 = "No Work Package", "", $J90),DetailBudgetCategory_Aleph,$I90),IF(Budget_period="Annually",SUMIFS(INDIRECT(AF$10),DetailBudgetWPs_Aleph,IF($J90 = "No Work Package", "", $J90),DetailBudgetCategory_Aleph,$I90),""))))) / AF$6 * AF$7, 0), 0)</f>
        <v>0</v>
      </c>
      <c r="AG90" s="166">
        <f t="array" ref="AG90">IFERROR(IF(ROW()-16&lt;NoRowsBudget, IF($J90="Profit Margin",SUM(AG$16:AG89)*ProfitMargin,IF($J90="VAT",SUM(AG$16:AG89)*VAT,IF(Budget_period="Monthly",SUMIFS(INDIRECT(AG$8),DetailBudgetWPs_Aleph,IF($J90 = "No Work Package", "", $J90),DetailBudgetCategory_Aleph,$I90),IF(Budget_period="Quarterly",SUMIFS(INDIRECT(AG$9),DetailBudgetWPs_Aleph,IF($J90 = "No Work Package", "", $J90),DetailBudgetCategory_Aleph,$I90),IF(Budget_period="Annually",SUMIFS(INDIRECT(AG$10),DetailBudgetWPs_Aleph,IF($J90 = "No Work Package", "", $J90),DetailBudgetCategory_Aleph,$I90),""))))) / AG$6 * AG$7, 0), 0)</f>
        <v>0</v>
      </c>
      <c r="AH90" s="166">
        <f t="array" ref="AH90">IFERROR(IF(ROW()-16&lt;NoRowsBudget, IF($J90="Profit Margin",SUM(AH$16:AH89)*ProfitMargin,IF($J90="VAT",SUM(AH$16:AH89)*VAT,IF(Budget_period="Monthly",SUMIFS(INDIRECT(AH$8),DetailBudgetWPs_Aleph,IF($J90 = "No Work Package", "", $J90),DetailBudgetCategory_Aleph,$I90),IF(Budget_period="Quarterly",SUMIFS(INDIRECT(AH$9),DetailBudgetWPs_Aleph,IF($J90 = "No Work Package", "", $J90),DetailBudgetCategory_Aleph,$I90),IF(Budget_period="Annually",SUMIFS(INDIRECT(AH$10),DetailBudgetWPs_Aleph,IF($J90 = "No Work Package", "", $J90),DetailBudgetCategory_Aleph,$I90),""))))) / AH$6 * AH$7, 0), 0)</f>
        <v>0</v>
      </c>
      <c r="AI90" s="166">
        <f t="array" ref="AI90">IFERROR(IF(ROW()-16&lt;NoRowsBudget, IF($J90="Profit Margin",SUM(AI$16:AI89)*ProfitMargin,IF($J90="VAT",SUM(AI$16:AI89)*VAT,IF(Budget_period="Monthly",SUMIFS(INDIRECT(AI$8),DetailBudgetWPs_Aleph,IF($J90 = "No Work Package", "", $J90),DetailBudgetCategory_Aleph,$I90),IF(Budget_period="Quarterly",SUMIFS(INDIRECT(AI$9),DetailBudgetWPs_Aleph,IF($J90 = "No Work Package", "", $J90),DetailBudgetCategory_Aleph,$I90),IF(Budget_period="Annually",SUMIFS(INDIRECT(AI$10),DetailBudgetWPs_Aleph,IF($J90 = "No Work Package", "", $J90),DetailBudgetCategory_Aleph,$I90),""))))) / AI$6 * AI$7, 0), 0)</f>
        <v>0</v>
      </c>
      <c r="AJ90" s="166">
        <f t="array" ref="AJ90">IFERROR(IF(ROW()-16&lt;NoRowsBudget, IF($J90="Profit Margin",SUM(AJ$16:AJ89)*ProfitMargin,IF($J90="VAT",SUM(AJ$16:AJ89)*VAT,IF(Budget_period="Monthly",SUMIFS(INDIRECT(AJ$8),DetailBudgetWPs_Aleph,IF($J90 = "No Work Package", "", $J90),DetailBudgetCategory_Aleph,$I90),IF(Budget_period="Quarterly",SUMIFS(INDIRECT(AJ$9),DetailBudgetWPs_Aleph,IF($J90 = "No Work Package", "", $J90),DetailBudgetCategory_Aleph,$I90),IF(Budget_period="Annually",SUMIFS(INDIRECT(AJ$10),DetailBudgetWPs_Aleph,IF($J90 = "No Work Package", "", $J90),DetailBudgetCategory_Aleph,$I90),""))))) / AJ$6 * AJ$7, 0), 0)</f>
        <v>0</v>
      </c>
      <c r="AK90" s="166">
        <f t="array" ref="AK90">IFERROR(IF(ROW()-16&lt;NoRowsBudget, IF($J90="Profit Margin",SUM(AK$16:AK89)*ProfitMargin,IF($J90="VAT",SUM(AK$16:AK89)*VAT,IF(Budget_period="Monthly",SUMIFS(INDIRECT(AK$8),DetailBudgetWPs_Aleph,IF($J90 = "No Work Package", "", $J90),DetailBudgetCategory_Aleph,$I90),IF(Budget_period="Quarterly",SUMIFS(INDIRECT(AK$9),DetailBudgetWPs_Aleph,IF($J90 = "No Work Package", "", $J90),DetailBudgetCategory_Aleph,$I90),IF(Budget_period="Annually",SUMIFS(INDIRECT(AK$10),DetailBudgetWPs_Aleph,IF($J90 = "No Work Package", "", $J90),DetailBudgetCategory_Aleph,$I90),""))))) / AK$6 * AK$7, 0), 0)</f>
        <v>0</v>
      </c>
      <c r="AL90" s="166">
        <f t="array" ref="AL90">IFERROR(IF(ROW()-16&lt;NoRowsBudget, IF($J90="Profit Margin",SUM(AL$16:AL89)*ProfitMargin,IF($J90="VAT",SUM(AL$16:AL89)*VAT,IF(Budget_period="Monthly",SUMIFS(INDIRECT(AL$8),DetailBudgetWPs_Aleph,IF($J90 = "No Work Package", "", $J90),DetailBudgetCategory_Aleph,$I90),IF(Budget_period="Quarterly",SUMIFS(INDIRECT(AL$9),DetailBudgetWPs_Aleph,IF($J90 = "No Work Package", "", $J90),DetailBudgetCategory_Aleph,$I90),IF(Budget_period="Annually",SUMIFS(INDIRECT(AL$10),DetailBudgetWPs_Aleph,IF($J90 = "No Work Package", "", $J90),DetailBudgetCategory_Aleph,$I90),""))))) / AL$6 * AL$7, 0), 0)</f>
        <v>0</v>
      </c>
      <c r="AM90" s="166">
        <f t="array" ref="AM90">IFERROR(IF(ROW()-16&lt;NoRowsBudget, IF($J90="Profit Margin",SUM(AM$16:AM89)*ProfitMargin,IF($J90="VAT",SUM(AM$16:AM89)*VAT,IF(Budget_period="Monthly",SUMIFS(INDIRECT(AM$8),DetailBudgetWPs_Aleph,IF($J90 = "No Work Package", "", $J90),DetailBudgetCategory_Aleph,$I90),IF(Budget_period="Quarterly",SUMIFS(INDIRECT(AM$9),DetailBudgetWPs_Aleph,IF($J90 = "No Work Package", "", $J90),DetailBudgetCategory_Aleph,$I90),IF(Budget_period="Annually",SUMIFS(INDIRECT(AM$10),DetailBudgetWPs_Aleph,IF($J90 = "No Work Package", "", $J90),DetailBudgetCategory_Aleph,$I90),""))))) / AM$6 * AM$7, 0), 0)</f>
        <v>0</v>
      </c>
      <c r="AN90" s="166">
        <f t="array" ref="AN90">IFERROR(IF(ROW()-16&lt;NoRowsBudget, IF($J90="Profit Margin",SUM(AN$16:AN89)*ProfitMargin,IF($J90="VAT",SUM(AN$16:AN89)*VAT,IF(Budget_period="Monthly",SUMIFS(INDIRECT(AN$8),DetailBudgetWPs_Aleph,IF($J90 = "No Work Package", "", $J90),DetailBudgetCategory_Aleph,$I90),IF(Budget_period="Quarterly",SUMIFS(INDIRECT(AN$9),DetailBudgetWPs_Aleph,IF($J90 = "No Work Package", "", $J90),DetailBudgetCategory_Aleph,$I90),IF(Budget_period="Annually",SUMIFS(INDIRECT(AN$10),DetailBudgetWPs_Aleph,IF($J90 = "No Work Package", "", $J90),DetailBudgetCategory_Aleph,$I90),""))))) / AN$6 * AN$7, 0), 0)</f>
        <v>0</v>
      </c>
      <c r="AO90" s="166">
        <f t="array" ref="AO90">IFERROR(IF(ROW()-16&lt;NoRowsBudget, IF($J90="Profit Margin",SUM(AO$16:AO89)*ProfitMargin,IF($J90="VAT",SUM(AO$16:AO89)*VAT,IF(Budget_period="Monthly",SUMIFS(INDIRECT(AO$8),DetailBudgetWPs_Aleph,IF($J90 = "No Work Package", "", $J90),DetailBudgetCategory_Aleph,$I90),IF(Budget_period="Quarterly",SUMIFS(INDIRECT(AO$9),DetailBudgetWPs_Aleph,IF($J90 = "No Work Package", "", $J90),DetailBudgetCategory_Aleph,$I90),IF(Budget_period="Annually",SUMIFS(INDIRECT(AO$10),DetailBudgetWPs_Aleph,IF($J90 = "No Work Package", "", $J90),DetailBudgetCategory_Aleph,$I90),""))))) / AO$6 * AO$7, 0), 0)</f>
        <v>0</v>
      </c>
      <c r="AP90" s="166">
        <f t="array" ref="AP90">IFERROR(IF(ROW()-16&lt;NoRowsBudget, IF($J90="Profit Margin",SUM(AP$16:AP89)*ProfitMargin,IF($J90="VAT",SUM(AP$16:AP89)*VAT,IF(Budget_period="Monthly",SUMIFS(INDIRECT(AP$8),DetailBudgetWPs_Aleph,IF($J90 = "No Work Package", "", $J90),DetailBudgetCategory_Aleph,$I90),IF(Budget_period="Quarterly",SUMIFS(INDIRECT(AP$9),DetailBudgetWPs_Aleph,IF($J90 = "No Work Package", "", $J90),DetailBudgetCategory_Aleph,$I90),IF(Budget_period="Annually",SUMIFS(INDIRECT(AP$10),DetailBudgetWPs_Aleph,IF($J90 = "No Work Package", "", $J90),DetailBudgetCategory_Aleph,$I90),""))))) / AP$6 * AP$7, 0), 0)</f>
        <v>0</v>
      </c>
      <c r="AQ90" s="166">
        <f t="array" ref="AQ90">IFERROR(IF(ROW()-16&lt;NoRowsBudget, IF($J90="Profit Margin",SUM(AQ$16:AQ89)*ProfitMargin,IF($J90="VAT",SUM(AQ$16:AQ89)*VAT,IF(Budget_period="Monthly",SUMIFS(INDIRECT(AQ$8),DetailBudgetWPs_Aleph,IF($J90 = "No Work Package", "", $J90),DetailBudgetCategory_Aleph,$I90),IF(Budget_period="Quarterly",SUMIFS(INDIRECT(AQ$9),DetailBudgetWPs_Aleph,IF($J90 = "No Work Package", "", $J90),DetailBudgetCategory_Aleph,$I90),IF(Budget_period="Annually",SUMIFS(INDIRECT(AQ$10),DetailBudgetWPs_Aleph,IF($J90 = "No Work Package", "", $J90),DetailBudgetCategory_Aleph,$I90),""))))) / AQ$6 * AQ$7, 0), 0)</f>
        <v>0</v>
      </c>
      <c r="AR90" s="166">
        <f t="array" ref="AR90">IFERROR(IF(ROW()-16&lt;NoRowsBudget, IF($J90="Profit Margin",SUM(AR$16:AR89)*ProfitMargin,IF($J90="VAT",SUM(AR$16:AR89)*VAT,IF(Budget_period="Monthly",SUMIFS(INDIRECT(AR$8),DetailBudgetWPs_Aleph,IF($J90 = "No Work Package", "", $J90),DetailBudgetCategory_Aleph,$I90),IF(Budget_period="Quarterly",SUMIFS(INDIRECT(AR$9),DetailBudgetWPs_Aleph,IF($J90 = "No Work Package", "", $J90),DetailBudgetCategory_Aleph,$I90),IF(Budget_period="Annually",SUMIFS(INDIRECT(AR$10),DetailBudgetWPs_Aleph,IF($J90 = "No Work Package", "", $J90),DetailBudgetCategory_Aleph,$I90),""))))) / AR$6 * AR$7, 0), 0)</f>
        <v>0</v>
      </c>
      <c r="AS90" s="166">
        <f t="array" ref="AS90">IFERROR(IF(ROW()-16&lt;NoRowsBudget, IF($J90="Profit Margin",SUM(AS$16:AS89)*ProfitMargin,IF($J90="VAT",SUM(AS$16:AS89)*VAT,IF(Budget_period="Monthly",SUMIFS(INDIRECT(AS$8),DetailBudgetWPs_Aleph,IF($J90 = "No Work Package", "", $J90),DetailBudgetCategory_Aleph,$I90),IF(Budget_period="Quarterly",SUMIFS(INDIRECT(AS$9),DetailBudgetWPs_Aleph,IF($J90 = "No Work Package", "", $J90),DetailBudgetCategory_Aleph,$I90),IF(Budget_period="Annually",SUMIFS(INDIRECT(AS$10),DetailBudgetWPs_Aleph,IF($J90 = "No Work Package", "", $J90),DetailBudgetCategory_Aleph,$I90),""))))) / AS$6 * AS$7, 0), 0)</f>
        <v>0</v>
      </c>
      <c r="AT90" s="166">
        <f t="array" ref="AT90">IFERROR(IF(ROW()-16&lt;NoRowsBudget, IF($J90="Profit Margin",SUM(AT$16:AT89)*ProfitMargin,IF($J90="VAT",SUM(AT$16:AT89)*VAT,IF(Budget_period="Monthly",SUMIFS(INDIRECT(AT$8),DetailBudgetWPs_Aleph,IF($J90 = "No Work Package", "", $J90),DetailBudgetCategory_Aleph,$I90),IF(Budget_period="Quarterly",SUMIFS(INDIRECT(AT$9),DetailBudgetWPs_Aleph,IF($J90 = "No Work Package", "", $J90),DetailBudgetCategory_Aleph,$I90),IF(Budget_period="Annually",SUMIFS(INDIRECT(AT$10),DetailBudgetWPs_Aleph,IF($J90 = "No Work Package", "", $J90),DetailBudgetCategory_Aleph,$I90),""))))) / AT$6 * AT$7, 0), 0)</f>
        <v>0</v>
      </c>
      <c r="AU90" s="166">
        <f t="array" ref="AU90">IFERROR(IF(ROW()-16&lt;NoRowsBudget, IF($J90="Profit Margin",SUM(AU$16:AU89)*ProfitMargin,IF($J90="VAT",SUM(AU$16:AU89)*VAT,IF(Budget_period="Monthly",SUMIFS(INDIRECT(AU$8),DetailBudgetWPs_Aleph,IF($J90 = "No Work Package", "", $J90),DetailBudgetCategory_Aleph,$I90),IF(Budget_period="Quarterly",SUMIFS(INDIRECT(AU$9),DetailBudgetWPs_Aleph,IF($J90 = "No Work Package", "", $J90),DetailBudgetCategory_Aleph,$I90),IF(Budget_period="Annually",SUMIFS(INDIRECT(AU$10),DetailBudgetWPs_Aleph,IF($J90 = "No Work Package", "", $J90),DetailBudgetCategory_Aleph,$I90),""))))) / AU$6 * AU$7, 0), 0)</f>
        <v>0</v>
      </c>
      <c r="AV90" s="166">
        <f t="array" ref="AV90">IFERROR(IF(ROW()-16&lt;NoRowsBudget, IF($J90="Profit Margin",SUM(AV$16:AV89)*ProfitMargin,IF($J90="VAT",SUM(AV$16:AV89)*VAT,IF(Budget_period="Monthly",SUMIFS(INDIRECT(AV$8),DetailBudgetWPs_Aleph,IF($J90 = "No Work Package", "", $J90),DetailBudgetCategory_Aleph,$I90),IF(Budget_period="Quarterly",SUMIFS(INDIRECT(AV$9),DetailBudgetWPs_Aleph,IF($J90 = "No Work Package", "", $J90),DetailBudgetCategory_Aleph,$I90),IF(Budget_period="Annually",SUMIFS(INDIRECT(AV$10),DetailBudgetWPs_Aleph,IF($J90 = "No Work Package", "", $J90),DetailBudgetCategory_Aleph,$I90),""))))) / AV$6 * AV$7, 0), 0)</f>
        <v>0</v>
      </c>
      <c r="AW90" s="166">
        <f t="array" ref="AW90">IFERROR(IF(ROW()-16&lt;NoRowsBudget, IF($J90="Profit Margin",SUM(AW$16:AW89)*ProfitMargin,IF($J90="VAT",SUM(AW$16:AW89)*VAT,IF(Budget_period="Monthly",SUMIFS(INDIRECT(AW$8),DetailBudgetWPs_Aleph,IF($J90 = "No Work Package", "", $J90),DetailBudgetCategory_Aleph,$I90),IF(Budget_period="Quarterly",SUMIFS(INDIRECT(AW$9),DetailBudgetWPs_Aleph,IF($J90 = "No Work Package", "", $J90),DetailBudgetCategory_Aleph,$I90),IF(Budget_period="Annually",SUMIFS(INDIRECT(AW$10),DetailBudgetWPs_Aleph,IF($J90 = "No Work Package", "", $J90),DetailBudgetCategory_Aleph,$I90),""))))) / AW$6 * AW$7, 0), 0)</f>
        <v>0</v>
      </c>
      <c r="AX90" s="166">
        <f t="array" ref="AX90">IFERROR(IF(ROW()-16&lt;NoRowsBudget, IF($J90="Profit Margin",SUM(AX$16:AX89)*ProfitMargin,IF($J90="VAT",SUM(AX$16:AX89)*VAT,IF(Budget_period="Monthly",SUMIFS(INDIRECT(AX$8),DetailBudgetWPs_Aleph,IF($J90 = "No Work Package", "", $J90),DetailBudgetCategory_Aleph,$I90),IF(Budget_period="Quarterly",SUMIFS(INDIRECT(AX$9),DetailBudgetWPs_Aleph,IF($J90 = "No Work Package", "", $J90),DetailBudgetCategory_Aleph,$I90),IF(Budget_period="Annually",SUMIFS(INDIRECT(AX$10),DetailBudgetWPs_Aleph,IF($J90 = "No Work Package", "", $J90),DetailBudgetCategory_Aleph,$I90),""))))) / AX$6 * AX$7, 0), 0)</f>
        <v>0</v>
      </c>
      <c r="AY90" s="166">
        <f t="array" ref="AY90">IFERROR(IF(ROW()-16&lt;NoRowsBudget, IF($J90="Profit Margin",SUM(AY$16:AY89)*ProfitMargin,IF($J90="VAT",SUM(AY$16:AY89)*VAT,IF(Budget_period="Monthly",SUMIFS(INDIRECT(AY$8),DetailBudgetWPs_Aleph,IF($J90 = "No Work Package", "", $J90),DetailBudgetCategory_Aleph,$I90),IF(Budget_period="Quarterly",SUMIFS(INDIRECT(AY$9),DetailBudgetWPs_Aleph,IF($J90 = "No Work Package", "", $J90),DetailBudgetCategory_Aleph,$I90),IF(Budget_period="Annually",SUMIFS(INDIRECT(AY$10),DetailBudgetWPs_Aleph,IF($J90 = "No Work Package", "", $J90),DetailBudgetCategory_Aleph,$I90),""))))) / AY$6 * AY$7, 0), 0)</f>
        <v>0</v>
      </c>
      <c r="AZ90" s="166">
        <f t="array" ref="AZ90">IFERROR(IF(ROW()-16&lt;NoRowsBudget, IF($J90="Profit Margin",SUM(AZ$16:AZ89)*ProfitMargin,IF($J90="VAT",SUM(AZ$16:AZ89)*VAT,IF(Budget_period="Monthly",SUMIFS(INDIRECT(AZ$8),DetailBudgetWPs_Aleph,IF($J90 = "No Work Package", "", $J90),DetailBudgetCategory_Aleph,$I90),IF(Budget_period="Quarterly",SUMIFS(INDIRECT(AZ$9),DetailBudgetWPs_Aleph,IF($J90 = "No Work Package", "", $J90),DetailBudgetCategory_Aleph,$I90),IF(Budget_period="Annually",SUMIFS(INDIRECT(AZ$10),DetailBudgetWPs_Aleph,IF($J90 = "No Work Package", "", $J90),DetailBudgetCategory_Aleph,$I90),""))))) / AZ$6 * AZ$7, 0), 0)</f>
        <v>0</v>
      </c>
      <c r="BA90" s="166">
        <f t="array" ref="BA90">IFERROR(IF(ROW()-16&lt;NoRowsBudget, IF($J90="Profit Margin",SUM(BA$16:BA89)*ProfitMargin,IF($J90="VAT",SUM(BA$16:BA89)*VAT,IF(Budget_period="Monthly",SUMIFS(INDIRECT(BA$8),DetailBudgetWPs_Aleph,IF($J90 = "No Work Package", "", $J90),DetailBudgetCategory_Aleph,$I90),IF(Budget_period="Quarterly",SUMIFS(INDIRECT(BA$9),DetailBudgetWPs_Aleph,IF($J90 = "No Work Package", "", $J90),DetailBudgetCategory_Aleph,$I90),IF(Budget_period="Annually",SUMIFS(INDIRECT(BA$10),DetailBudgetWPs_Aleph,IF($J90 = "No Work Package", "", $J90),DetailBudgetCategory_Aleph,$I90),""))))) / BA$6 * BA$7, 0), 0)</f>
        <v>0</v>
      </c>
      <c r="BB90" s="166">
        <f t="array" ref="BB90">IFERROR(IF(ROW()-16&lt;NoRowsBudget, IF($J90="Profit Margin",SUM(BB$16:BB89)*ProfitMargin,IF($J90="VAT",SUM(BB$16:BB89)*VAT,IF(Budget_period="Monthly",SUMIFS(INDIRECT(BB$8),DetailBudgetWPs_Aleph,IF($J90 = "No Work Package", "", $J90),DetailBudgetCategory_Aleph,$I90),IF(Budget_period="Quarterly",SUMIFS(INDIRECT(BB$9),DetailBudgetWPs_Aleph,IF($J90 = "No Work Package", "", $J90),DetailBudgetCategory_Aleph,$I90),IF(Budget_period="Annually",SUMIFS(INDIRECT(BB$10),DetailBudgetWPs_Aleph,IF($J90 = "No Work Package", "", $J90),DetailBudgetCategory_Aleph,$I90),""))))) / BB$6 * BB$7, 0), 0)</f>
        <v>0</v>
      </c>
      <c r="BC90" s="166">
        <f t="array" ref="BC90">IFERROR(IF(ROW()-16&lt;NoRowsBudget, IF($J90="Profit Margin",SUM(BC$16:BC89)*ProfitMargin,IF($J90="VAT",SUM(BC$16:BC89)*VAT,IF(Budget_period="Monthly",SUMIFS(INDIRECT(BC$8),DetailBudgetWPs_Aleph,IF($J90 = "No Work Package", "", $J90),DetailBudgetCategory_Aleph,$I90),IF(Budget_period="Quarterly",SUMIFS(INDIRECT(BC$9),DetailBudgetWPs_Aleph,IF($J90 = "No Work Package", "", $J90),DetailBudgetCategory_Aleph,$I90),IF(Budget_period="Annually",SUMIFS(INDIRECT(BC$10),DetailBudgetWPs_Aleph,IF($J90 = "No Work Package", "", $J90),DetailBudgetCategory_Aleph,$I90),""))))) / BC$6 * BC$7, 0), 0)</f>
        <v>0</v>
      </c>
      <c r="BD90" s="166">
        <f t="array" ref="BD90">IFERROR(IF(ROW()-16&lt;NoRowsBudget, IF($J90="Profit Margin",SUM(BD$16:BD89)*ProfitMargin,IF($J90="VAT",SUM(BD$16:BD89)*VAT,IF(Budget_period="Monthly",SUMIFS(INDIRECT(BD$8),DetailBudgetWPs_Aleph,IF($J90 = "No Work Package", "", $J90),DetailBudgetCategory_Aleph,$I90),IF(Budget_period="Quarterly",SUMIFS(INDIRECT(BD$9),DetailBudgetWPs_Aleph,IF($J90 = "No Work Package", "", $J90),DetailBudgetCategory_Aleph,$I90),IF(Budget_period="Annually",SUMIFS(INDIRECT(BD$10),DetailBudgetWPs_Aleph,IF($J90 = "No Work Package", "", $J90),DetailBudgetCategory_Aleph,$I90),""))))) / BD$6 * BD$7, 0), 0)</f>
        <v>0</v>
      </c>
      <c r="BE90" s="166">
        <f t="array" ref="BE90">IFERROR(IF(ROW()-16&lt;NoRowsBudget, IF($J90="Profit Margin",SUM(BE$16:BE89)*ProfitMargin,IF($J90="VAT",SUM(BE$16:BE89)*VAT,IF(Budget_period="Monthly",SUMIFS(INDIRECT(BE$8),DetailBudgetWPs_Aleph,IF($J90 = "No Work Package", "", $J90),DetailBudgetCategory_Aleph,$I90),IF(Budget_period="Quarterly",SUMIFS(INDIRECT(BE$9),DetailBudgetWPs_Aleph,IF($J90 = "No Work Package", "", $J90),DetailBudgetCategory_Aleph,$I90),IF(Budget_period="Annually",SUMIFS(INDIRECT(BE$10),DetailBudgetWPs_Aleph,IF($J90 = "No Work Package", "", $J90),DetailBudgetCategory_Aleph,$I90),""))))) / BE$6 * BE$7, 0), 0)</f>
        <v>0</v>
      </c>
      <c r="BF90" s="166">
        <f t="array" ref="BF90">IFERROR(IF(ROW()-16&lt;NoRowsBudget, IF($J90="Profit Margin",SUM(BF$16:BF89)*ProfitMargin,IF($J90="VAT",SUM(BF$16:BF89)*VAT,IF(Budget_period="Monthly",SUMIFS(INDIRECT(BF$8),DetailBudgetWPs_Aleph,IF($J90 = "No Work Package", "", $J90),DetailBudgetCategory_Aleph,$I90),IF(Budget_period="Quarterly",SUMIFS(INDIRECT(BF$9),DetailBudgetWPs_Aleph,IF($J90 = "No Work Package", "", $J90),DetailBudgetCategory_Aleph,$I90),IF(Budget_period="Annually",SUMIFS(INDIRECT(BF$10),DetailBudgetWPs_Aleph,IF($J90 = "No Work Package", "", $J90),DetailBudgetCategory_Aleph,$I90),""))))) / BF$6 * BF$7, 0), 0)</f>
        <v>0</v>
      </c>
      <c r="BG90" s="166">
        <f t="array" ref="BG90">IFERROR(IF(ROW()-16&lt;NoRowsBudget, IF($J90="Profit Margin",SUM(BG$16:BG89)*ProfitMargin,IF($J90="VAT",SUM(BG$16:BG89)*VAT,IF(Budget_period="Monthly",SUMIFS(INDIRECT(BG$8),DetailBudgetWPs_Aleph,IF($J90 = "No Work Package", "", $J90),DetailBudgetCategory_Aleph,$I90),IF(Budget_period="Quarterly",SUMIFS(INDIRECT(BG$9),DetailBudgetWPs_Aleph,IF($J90 = "No Work Package", "", $J90),DetailBudgetCategory_Aleph,$I90),IF(Budget_period="Annually",SUMIFS(INDIRECT(BG$10),DetailBudgetWPs_Aleph,IF($J90 = "No Work Package", "", $J90),DetailBudgetCategory_Aleph,$I90),""))))) / BG$6 * BG$7, 0), 0)</f>
        <v>0</v>
      </c>
      <c r="BH90" s="166">
        <f t="array" ref="BH90">IFERROR(IF(ROW()-16&lt;NoRowsBudget, IF($J90="Profit Margin",SUM(BH$16:BH89)*ProfitMargin,IF($J90="VAT",SUM(BH$16:BH89)*VAT,IF(Budget_period="Monthly",SUMIFS(INDIRECT(BH$8),DetailBudgetWPs_Aleph,IF($J90 = "No Work Package", "", $J90),DetailBudgetCategory_Aleph,$I90),IF(Budget_period="Quarterly",SUMIFS(INDIRECT(BH$9),DetailBudgetWPs_Aleph,IF($J90 = "No Work Package", "", $J90),DetailBudgetCategory_Aleph,$I90),IF(Budget_period="Annually",SUMIFS(INDIRECT(BH$10),DetailBudgetWPs_Aleph,IF($J90 = "No Work Package", "", $J90),DetailBudgetCategory_Aleph,$I90),""))))) / BH$6 * BH$7, 0), 0)</f>
        <v>0</v>
      </c>
      <c r="BI90" s="166">
        <f t="array" ref="BI90">IFERROR(IF(ROW()-16&lt;NoRowsBudget, IF($J90="Profit Margin",SUM(BI$16:BI89)*ProfitMargin,IF($J90="VAT",SUM(BI$16:BI89)*VAT,IF(Budget_period="Monthly",SUMIFS(INDIRECT(BI$8),DetailBudgetWPs_Aleph,IF($J90 = "No Work Package", "", $J90),DetailBudgetCategory_Aleph,$I90),IF(Budget_period="Quarterly",SUMIFS(INDIRECT(BI$9),DetailBudgetWPs_Aleph,IF($J90 = "No Work Package", "", $J90),DetailBudgetCategory_Aleph,$I90),IF(Budget_period="Annually",SUMIFS(INDIRECT(BI$10),DetailBudgetWPs_Aleph,IF($J90 = "No Work Package", "", $J90),DetailBudgetCategory_Aleph,$I90),""))))) / BI$6 * BI$7, 0), 0)</f>
        <v>0</v>
      </c>
      <c r="BJ90" s="166">
        <f t="array" ref="BJ90">IFERROR(IF(ROW()-16&lt;NoRowsBudget, IF($J90="Profit Margin",SUM(BJ$16:BJ89)*ProfitMargin,IF($J90="VAT",SUM(BJ$16:BJ89)*VAT,IF(Budget_period="Monthly",SUMIFS(INDIRECT(BJ$8),DetailBudgetWPs_Aleph,IF($J90 = "No Work Package", "", $J90),DetailBudgetCategory_Aleph,$I90),IF(Budget_period="Quarterly",SUMIFS(INDIRECT(BJ$9),DetailBudgetWPs_Aleph,IF($J90 = "No Work Package", "", $J90),DetailBudgetCategory_Aleph,$I90),IF(Budget_period="Annually",SUMIFS(INDIRECT(BJ$10),DetailBudgetWPs_Aleph,IF($J90 = "No Work Package", "", $J90),DetailBudgetCategory_Aleph,$I90),""))))) / BJ$6 * BJ$7, 0), 0)</f>
        <v>0</v>
      </c>
      <c r="BK90" s="166">
        <f t="array" ref="BK90">IFERROR(IF(ROW()-16&lt;NoRowsBudget, IF($J90="Profit Margin",SUM(BK$16:BK89)*ProfitMargin,IF($J90="VAT",SUM(BK$16:BK89)*VAT,IF(Budget_period="Monthly",SUMIFS(INDIRECT(BK$8),DetailBudgetWPs_Aleph,IF($J90 = "No Work Package", "", $J90),DetailBudgetCategory_Aleph,$I90),IF(Budget_period="Quarterly",SUMIFS(INDIRECT(BK$9),DetailBudgetWPs_Aleph,IF($J90 = "No Work Package", "", $J90),DetailBudgetCategory_Aleph,$I90),IF(Budget_period="Annually",SUMIFS(INDIRECT(BK$10),DetailBudgetWPs_Aleph,IF($J90 = "No Work Package", "", $J90),DetailBudgetCategory_Aleph,$I90),""))))) / BK$6 * BK$7, 0), 0)</f>
        <v>0</v>
      </c>
      <c r="BL90" s="166">
        <f t="array" ref="BL90">IFERROR(IF(ROW()-16&lt;NoRowsBudget, IF($J90="Profit Margin",SUM(BL$16:BL89)*ProfitMargin,IF($J90="VAT",SUM(BL$16:BL89)*VAT,IF(Budget_period="Monthly",SUMIFS(INDIRECT(BL$8),DetailBudgetWPs_Aleph,IF($J90 = "No Work Package", "", $J90),DetailBudgetCategory_Aleph,$I90),IF(Budget_period="Quarterly",SUMIFS(INDIRECT(BL$9),DetailBudgetWPs_Aleph,IF($J90 = "No Work Package", "", $J90),DetailBudgetCategory_Aleph,$I90),IF(Budget_period="Annually",SUMIFS(INDIRECT(BL$10),DetailBudgetWPs_Aleph,IF($J90 = "No Work Package", "", $J90),DetailBudgetCategory_Aleph,$I90),""))))) / BL$6 * BL$7, 0), 0)</f>
        <v>0</v>
      </c>
      <c r="BM90" s="166">
        <f t="array" ref="BM90">IFERROR(IF(ROW()-16&lt;NoRowsBudget, IF($J90="Profit Margin",SUM(BM$16:BM89)*ProfitMargin,IF($J90="VAT",SUM(BM$16:BM89)*VAT,IF(Budget_period="Monthly",SUMIFS(INDIRECT(BM$8),DetailBudgetWPs_Aleph,IF($J90 = "No Work Package", "", $J90),DetailBudgetCategory_Aleph,$I90),IF(Budget_period="Quarterly",SUMIFS(INDIRECT(BM$9),DetailBudgetWPs_Aleph,IF($J90 = "No Work Package", "", $J90),DetailBudgetCategory_Aleph,$I90),IF(Budget_period="Annually",SUMIFS(INDIRECT(BM$10),DetailBudgetWPs_Aleph,IF($J90 = "No Work Package", "", $J90),DetailBudgetCategory_Aleph,$I90),""))))) / BM$6 * BM$7, 0), 0)</f>
        <v>0</v>
      </c>
      <c r="BN90" s="166">
        <f t="array" ref="BN90">IFERROR(IF(ROW()-16&lt;NoRowsBudget, IF($J90="Profit Margin",SUM(BN$16:BN89)*ProfitMargin,IF($J90="VAT",SUM(BN$16:BN89)*VAT,IF(Budget_period="Monthly",SUMIFS(INDIRECT(BN$8),DetailBudgetWPs_Aleph,IF($J90 = "No Work Package", "", $J90),DetailBudgetCategory_Aleph,$I90),IF(Budget_period="Quarterly",SUMIFS(INDIRECT(BN$9),DetailBudgetWPs_Aleph,IF($J90 = "No Work Package", "", $J90),DetailBudgetCategory_Aleph,$I90),IF(Budget_period="Annually",SUMIFS(INDIRECT(BN$10),DetailBudgetWPs_Aleph,IF($J90 = "No Work Package", "", $J90),DetailBudgetCategory_Aleph,$I90),""))))) / BN$6 * BN$7, 0), 0)</f>
        <v>0</v>
      </c>
      <c r="BO90" s="166">
        <f t="array" ref="BO90">IFERROR(IF(ROW()-16&lt;NoRowsBudget, IF($J90="Profit Margin",SUM(BO$16:BO89)*ProfitMargin,IF($J90="VAT",SUM(BO$16:BO89)*VAT,IF(Budget_period="Monthly",SUMIFS(INDIRECT(BO$8),DetailBudgetWPs_Aleph,IF($J90 = "No Work Package", "", $J90),DetailBudgetCategory_Aleph,$I90),IF(Budget_period="Quarterly",SUMIFS(INDIRECT(BO$9),DetailBudgetWPs_Aleph,IF($J90 = "No Work Package", "", $J90),DetailBudgetCategory_Aleph,$I90),IF(Budget_period="Annually",SUMIFS(INDIRECT(BO$10),DetailBudgetWPs_Aleph,IF($J90 = "No Work Package", "", $J90),DetailBudgetCategory_Aleph,$I90),""))))) / BO$6 * BO$7, 0), 0)</f>
        <v>0</v>
      </c>
      <c r="BP90" s="166">
        <f t="array" ref="BP90">IFERROR(IF(ROW()-16&lt;NoRowsBudget, IF($J90="Profit Margin",SUM(BP$16:BP89)*ProfitMargin,IF($J90="VAT",SUM(BP$16:BP89)*VAT,IF(Budget_period="Monthly",SUMIFS(INDIRECT(BP$8),DetailBudgetWPs_Aleph,IF($J90 = "No Work Package", "", $J90),DetailBudgetCategory_Aleph,$I90),IF(Budget_period="Quarterly",SUMIFS(INDIRECT(BP$9),DetailBudgetWPs_Aleph,IF($J90 = "No Work Package", "", $J90),DetailBudgetCategory_Aleph,$I90),IF(Budget_period="Annually",SUMIFS(INDIRECT(BP$10),DetailBudgetWPs_Aleph,IF($J90 = "No Work Package", "", $J90),DetailBudgetCategory_Aleph,$I90),""))))) / BP$6 * BP$7, 0), 0)</f>
        <v>0</v>
      </c>
      <c r="BQ90" s="166">
        <f t="array" ref="BQ90">IFERROR(IF(ROW()-16&lt;NoRowsBudget, IF($J90="Profit Margin",SUM(BQ$16:BQ89)*ProfitMargin,IF($J90="VAT",SUM(BQ$16:BQ89)*VAT,IF(Budget_period="Monthly",SUMIFS(INDIRECT(BQ$8),DetailBudgetWPs_Aleph,IF($J90 = "No Work Package", "", $J90),DetailBudgetCategory_Aleph,$I90),IF(Budget_period="Quarterly",SUMIFS(INDIRECT(BQ$9),DetailBudgetWPs_Aleph,IF($J90 = "No Work Package", "", $J90),DetailBudgetCategory_Aleph,$I90),IF(Budget_period="Annually",SUMIFS(INDIRECT(BQ$10),DetailBudgetWPs_Aleph,IF($J90 = "No Work Package", "", $J90),DetailBudgetCategory_Aleph,$I90),""))))) / BQ$6 * BQ$7, 0), 0)</f>
        <v>0</v>
      </c>
      <c r="BR90" s="166">
        <f t="array" ref="BR90">IFERROR(IF(ROW()-16&lt;NoRowsBudget, IF($J90="Profit Margin",SUM(BR$16:BR89)*ProfitMargin,IF($J90="VAT",SUM(BR$16:BR89)*VAT,IF(Budget_period="Monthly",SUMIFS(INDIRECT(BR$8),DetailBudgetWPs_Aleph,IF($J90 = "No Work Package", "", $J90),DetailBudgetCategory_Aleph,$I90),IF(Budget_period="Quarterly",SUMIFS(INDIRECT(BR$9),DetailBudgetWPs_Aleph,IF($J90 = "No Work Package", "", $J90),DetailBudgetCategory_Aleph,$I90),IF(Budget_period="Annually",SUMIFS(INDIRECT(BR$10),DetailBudgetWPs_Aleph,IF($J90 = "No Work Package", "", $J90),DetailBudgetCategory_Aleph,$I90),""))))) / BR$6 * BR$7, 0), 0)</f>
        <v>0</v>
      </c>
      <c r="BS90" s="166">
        <f t="array" ref="BS90">IFERROR(IF(ROW()-16&lt;NoRowsBudget, IF($J90="Profit Margin",SUM(BS$16:BS89)*ProfitMargin,IF($J90="VAT",SUM(BS$16:BS89)*VAT,IF(Budget_period="Monthly",SUMIFS(INDIRECT(BS$8),DetailBudgetWPs_Aleph,IF($J90 = "No Work Package", "", $J90),DetailBudgetCategory_Aleph,$I90),IF(Budget_period="Quarterly",SUMIFS(INDIRECT(BS$9),DetailBudgetWPs_Aleph,IF($J90 = "No Work Package", "", $J90),DetailBudgetCategory_Aleph,$I90),IF(Budget_period="Annually",SUMIFS(INDIRECT(BS$10),DetailBudgetWPs_Aleph,IF($J90 = "No Work Package", "", $J90),DetailBudgetCategory_Aleph,$I90),""))))) / BS$6 * BS$7, 0), 0)</f>
        <v>0</v>
      </c>
    </row>
    <row r="91" ht="15.75" customHeight="1">
      <c r="A91" s="114"/>
      <c r="B91" s="15" t="str">
        <f>IF(ROW()-16&lt;NoRowsBudget,OrgName,"")</f>
        <v/>
      </c>
      <c r="C91" s="15" t="str">
        <f>IF(ROW()-16&lt;NoRowsBudget,ProjectName,"")</f>
        <v/>
      </c>
      <c r="D91" s="15" t="str">
        <f>IF(ROW()-16&lt;NoRowsBudget,ProjectRef,"")</f>
        <v/>
      </c>
      <c r="E91" s="15" t="str">
        <f>IF(ROW()-16&lt;NoRowsBudget,ApplicationID,"")</f>
        <v/>
      </c>
      <c r="F91" s="15" t="str">
        <f>IF(ROW()-16&lt;NoRowsBudget,Version,"")</f>
        <v/>
      </c>
      <c r="G91" s="164" t="str">
        <f>IF(ROW()-16&lt;NoRowsBudget,StartDate,"")</f>
        <v/>
      </c>
      <c r="H91" s="164" t="str">
        <f>IF(ROW()-16&lt;NoRowsBudget,EndDate,"")</f>
        <v/>
      </c>
      <c r="I91" s="15" t="str">
        <f t="array" ref="I91">IF(ROW()-16&lt;(NoRowsBudget-3),INDEX(CostCategories,CEILING((ROW()-15)/NoWPs,1)),IF(ROW()-16=NoRowsBudget-3,"Overheads",IF(ROW()-16=NoRowsBudget-2,"Profit Margin",IF(ROW()-16=NoRowsBudget-1,"VAT",""))))</f>
        <v/>
      </c>
      <c r="J91" s="15" t="str">
        <f t="array" ref="J91">IF(ROW()-16&lt;NoRowsBudget-3,INDEX(WPUnique,,MOD(ROW()-16,NoWPs)+1),IF(ROW()-16=NoRowsBudget-3,"Overheads",IF(ROW()-16=NoRowsBudget-2,"Profit Margin",IF(ROW()-16=NoRowsBudget-1,"VAT",""))))</f>
        <v/>
      </c>
      <c r="K91" s="172" t="str">
        <f>IFERROR(IF(OR($J91="Indirect Cost",$J91="VAT",$J91="Profit Margin"),"",VLOOKUP(J91,'1. Basic Info'!$B$40:$C$52,2,FALSE)),BudgetExport!J91)</f>
        <v/>
      </c>
      <c r="L91" s="166">
        <f t="array" ref="L91">IFERROR(IF(ROW()-16&lt;NoRowsBudget, IF($J91="Profit Margin",SUM(L$16:L90)*ProfitMargin,IF($J91="VAT",SUM(L$16:L90)*VAT,IF(Budget_period="Monthly",SUMIFS(INDIRECT(L$8),DetailBudgetWPs_Aleph,IF($J91 = "No Work Package", "", $J91),DetailBudgetCategory_Aleph,$I91),IF(Budget_period="Quarterly",SUMIFS(INDIRECT(L$9),DetailBudgetWPs_Aleph,IF($J91 = "No Work Package", "", $J91),DetailBudgetCategory_Aleph,$I91),IF(Budget_period="Annually",SUMIFS(INDIRECT(L$10),DetailBudgetWPs_Aleph,IF($J91 = "No Work Package", "", $J91),DetailBudgetCategory_Aleph,$I91),""))))) / L$6 * L$7, 0), 0)</f>
        <v>0</v>
      </c>
      <c r="M91" s="166">
        <f t="array" ref="M91">IFERROR(IF(ROW()-16&lt;NoRowsBudget, IF($J91="Profit Margin",SUM(M$16:M90)*ProfitMargin,IF($J91="VAT",SUM(M$16:M90)*VAT,IF(Budget_period="Monthly",SUMIFS(INDIRECT(M$8),DetailBudgetWPs_Aleph,IF($J91 = "No Work Package", "", $J91),DetailBudgetCategory_Aleph,$I91),IF(Budget_period="Quarterly",SUMIFS(INDIRECT(M$9),DetailBudgetWPs_Aleph,IF($J91 = "No Work Package", "", $J91),DetailBudgetCategory_Aleph,$I91),IF(Budget_period="Annually",SUMIFS(INDIRECT(M$10),DetailBudgetWPs_Aleph,IF($J91 = "No Work Package", "", $J91),DetailBudgetCategory_Aleph,$I91),""))))) / M$6 * M$7, 0), 0)</f>
        <v>0</v>
      </c>
      <c r="N91" s="166">
        <f t="array" ref="N91">IFERROR(IF(ROW()-16&lt;NoRowsBudget, IF($J91="Profit Margin",SUM(N$16:N90)*ProfitMargin,IF($J91="VAT",SUM(N$16:N90)*VAT,IF(Budget_period="Monthly",SUMIFS(INDIRECT(N$8),DetailBudgetWPs_Aleph,IF($J91 = "No Work Package", "", $J91),DetailBudgetCategory_Aleph,$I91),IF(Budget_period="Quarterly",SUMIFS(INDIRECT(N$9),DetailBudgetWPs_Aleph,IF($J91 = "No Work Package", "", $J91),DetailBudgetCategory_Aleph,$I91),IF(Budget_period="Annually",SUMIFS(INDIRECT(N$10),DetailBudgetWPs_Aleph,IF($J91 = "No Work Package", "", $J91),DetailBudgetCategory_Aleph,$I91),""))))) / N$6 * N$7, 0), 0)</f>
        <v>0</v>
      </c>
      <c r="O91" s="166">
        <f t="array" ref="O91">IFERROR(IF(ROW()-16&lt;NoRowsBudget, IF($J91="Profit Margin",SUM(O$16:O90)*ProfitMargin,IF($J91="VAT",SUM(O$16:O90)*VAT,IF(Budget_period="Monthly",SUMIFS(INDIRECT(O$8),DetailBudgetWPs_Aleph,IF($J91 = "No Work Package", "", $J91),DetailBudgetCategory_Aleph,$I91),IF(Budget_period="Quarterly",SUMIFS(INDIRECT(O$9),DetailBudgetWPs_Aleph,IF($J91 = "No Work Package", "", $J91),DetailBudgetCategory_Aleph,$I91),IF(Budget_period="Annually",SUMIFS(INDIRECT(O$10),DetailBudgetWPs_Aleph,IF($J91 = "No Work Package", "", $J91),DetailBudgetCategory_Aleph,$I91),""))))) / O$6 * O$7, 0), 0)</f>
        <v>0</v>
      </c>
      <c r="P91" s="166">
        <f t="array" ref="P91">IFERROR(IF(ROW()-16&lt;NoRowsBudget, IF($J91="Profit Margin",SUM(P$16:P90)*ProfitMargin,IF($J91="VAT",SUM(P$16:P90)*VAT,IF(Budget_period="Monthly",SUMIFS(INDIRECT(P$8),DetailBudgetWPs_Aleph,IF($J91 = "No Work Package", "", $J91),DetailBudgetCategory_Aleph,$I91),IF(Budget_period="Quarterly",SUMIFS(INDIRECT(P$9),DetailBudgetWPs_Aleph,IF($J91 = "No Work Package", "", $J91),DetailBudgetCategory_Aleph,$I91),IF(Budget_period="Annually",SUMIFS(INDIRECT(P$10),DetailBudgetWPs_Aleph,IF($J91 = "No Work Package", "", $J91),DetailBudgetCategory_Aleph,$I91),""))))) / P$6 * P$7, 0), 0)</f>
        <v>0</v>
      </c>
      <c r="Q91" s="166">
        <f t="array" ref="Q91">IFERROR(IF(ROW()-16&lt;NoRowsBudget, IF($J91="Profit Margin",SUM(Q$16:Q90)*ProfitMargin,IF($J91="VAT",SUM(Q$16:Q90)*VAT,IF(Budget_period="Monthly",SUMIFS(INDIRECT(Q$8),DetailBudgetWPs_Aleph,IF($J91 = "No Work Package", "", $J91),DetailBudgetCategory_Aleph,$I91),IF(Budget_period="Quarterly",SUMIFS(INDIRECT(Q$9),DetailBudgetWPs_Aleph,IF($J91 = "No Work Package", "", $J91),DetailBudgetCategory_Aleph,$I91),IF(Budget_period="Annually",SUMIFS(INDIRECT(Q$10),DetailBudgetWPs_Aleph,IF($J91 = "No Work Package", "", $J91),DetailBudgetCategory_Aleph,$I91),""))))) / Q$6 * Q$7, 0), 0)</f>
        <v>0</v>
      </c>
      <c r="R91" s="166">
        <f t="array" ref="R91">IFERROR(IF(ROW()-16&lt;NoRowsBudget, IF($J91="Profit Margin",SUM(R$16:R90)*ProfitMargin,IF($J91="VAT",SUM(R$16:R90)*VAT,IF(Budget_period="Monthly",SUMIFS(INDIRECT(R$8),DetailBudgetWPs_Aleph,IF($J91 = "No Work Package", "", $J91),DetailBudgetCategory_Aleph,$I91),IF(Budget_period="Quarterly",SUMIFS(INDIRECT(R$9),DetailBudgetWPs_Aleph,IF($J91 = "No Work Package", "", $J91),DetailBudgetCategory_Aleph,$I91),IF(Budget_period="Annually",SUMIFS(INDIRECT(R$10),DetailBudgetWPs_Aleph,IF($J91 = "No Work Package", "", $J91),DetailBudgetCategory_Aleph,$I91),""))))) / R$6 * R$7, 0), 0)</f>
        <v>0</v>
      </c>
      <c r="S91" s="166">
        <f t="array" ref="S91">IFERROR(IF(ROW()-16&lt;NoRowsBudget, IF($J91="Profit Margin",SUM(S$16:S90)*ProfitMargin,IF($J91="VAT",SUM(S$16:S90)*VAT,IF(Budget_period="Monthly",SUMIFS(INDIRECT(S$8),DetailBudgetWPs_Aleph,IF($J91 = "No Work Package", "", $J91),DetailBudgetCategory_Aleph,$I91),IF(Budget_period="Quarterly",SUMIFS(INDIRECT(S$9),DetailBudgetWPs_Aleph,IF($J91 = "No Work Package", "", $J91),DetailBudgetCategory_Aleph,$I91),IF(Budget_period="Annually",SUMIFS(INDIRECT(S$10),DetailBudgetWPs_Aleph,IF($J91 = "No Work Package", "", $J91),DetailBudgetCategory_Aleph,$I91),""))))) / S$6 * S$7, 0), 0)</f>
        <v>0</v>
      </c>
      <c r="T91" s="166">
        <f t="array" ref="T91">IFERROR(IF(ROW()-16&lt;NoRowsBudget, IF($J91="Profit Margin",SUM(T$16:T90)*ProfitMargin,IF($J91="VAT",SUM(T$16:T90)*VAT,IF(Budget_period="Monthly",SUMIFS(INDIRECT(T$8),DetailBudgetWPs_Aleph,IF($J91 = "No Work Package", "", $J91),DetailBudgetCategory_Aleph,$I91),IF(Budget_period="Quarterly",SUMIFS(INDIRECT(T$9),DetailBudgetWPs_Aleph,IF($J91 = "No Work Package", "", $J91),DetailBudgetCategory_Aleph,$I91),IF(Budget_period="Annually",SUMIFS(INDIRECT(T$10),DetailBudgetWPs_Aleph,IF($J91 = "No Work Package", "", $J91),DetailBudgetCategory_Aleph,$I91),""))))) / T$6 * T$7, 0), 0)</f>
        <v>0</v>
      </c>
      <c r="U91" s="166">
        <f t="array" ref="U91">IFERROR(IF(ROW()-16&lt;NoRowsBudget, IF($J91="Profit Margin",SUM(U$16:U90)*ProfitMargin,IF($J91="VAT",SUM(U$16:U90)*VAT,IF(Budget_period="Monthly",SUMIFS(INDIRECT(U$8),DetailBudgetWPs_Aleph,IF($J91 = "No Work Package", "", $J91),DetailBudgetCategory_Aleph,$I91),IF(Budget_period="Quarterly",SUMIFS(INDIRECT(U$9),DetailBudgetWPs_Aleph,IF($J91 = "No Work Package", "", $J91),DetailBudgetCategory_Aleph,$I91),IF(Budget_period="Annually",SUMIFS(INDIRECT(U$10),DetailBudgetWPs_Aleph,IF($J91 = "No Work Package", "", $J91),DetailBudgetCategory_Aleph,$I91),""))))) / U$6 * U$7, 0), 0)</f>
        <v>0</v>
      </c>
      <c r="V91" s="166">
        <f t="array" ref="V91">IFERROR(IF(ROW()-16&lt;NoRowsBudget, IF($J91="Profit Margin",SUM(V$16:V90)*ProfitMargin,IF($J91="VAT",SUM(V$16:V90)*VAT,IF(Budget_period="Monthly",SUMIFS(INDIRECT(V$8),DetailBudgetWPs_Aleph,IF($J91 = "No Work Package", "", $J91),DetailBudgetCategory_Aleph,$I91),IF(Budget_period="Quarterly",SUMIFS(INDIRECT(V$9),DetailBudgetWPs_Aleph,IF($J91 = "No Work Package", "", $J91),DetailBudgetCategory_Aleph,$I91),IF(Budget_period="Annually",SUMIFS(INDIRECT(V$10),DetailBudgetWPs_Aleph,IF($J91 = "No Work Package", "", $J91),DetailBudgetCategory_Aleph,$I91),""))))) / V$6 * V$7, 0), 0)</f>
        <v>0</v>
      </c>
      <c r="W91" s="166">
        <f t="array" ref="W91">IFERROR(IF(ROW()-16&lt;NoRowsBudget, IF($J91="Profit Margin",SUM(W$16:W90)*ProfitMargin,IF($J91="VAT",SUM(W$16:W90)*VAT,IF(Budget_period="Monthly",SUMIFS(INDIRECT(W$8),DetailBudgetWPs_Aleph,IF($J91 = "No Work Package", "", $J91),DetailBudgetCategory_Aleph,$I91),IF(Budget_period="Quarterly",SUMIFS(INDIRECT(W$9),DetailBudgetWPs_Aleph,IF($J91 = "No Work Package", "", $J91),DetailBudgetCategory_Aleph,$I91),IF(Budget_period="Annually",SUMIFS(INDIRECT(W$10),DetailBudgetWPs_Aleph,IF($J91 = "No Work Package", "", $J91),DetailBudgetCategory_Aleph,$I91),""))))) / W$6 * W$7, 0), 0)</f>
        <v>0</v>
      </c>
      <c r="X91" s="166">
        <f t="array" ref="X91">IFERROR(IF(ROW()-16&lt;NoRowsBudget, IF($J91="Profit Margin",SUM(X$16:X90)*ProfitMargin,IF($J91="VAT",SUM(X$16:X90)*VAT,IF(Budget_period="Monthly",SUMIFS(INDIRECT(X$8),DetailBudgetWPs_Aleph,IF($J91 = "No Work Package", "", $J91),DetailBudgetCategory_Aleph,$I91),IF(Budget_period="Quarterly",SUMIFS(INDIRECT(X$9),DetailBudgetWPs_Aleph,IF($J91 = "No Work Package", "", $J91),DetailBudgetCategory_Aleph,$I91),IF(Budget_period="Annually",SUMIFS(INDIRECT(X$10),DetailBudgetWPs_Aleph,IF($J91 = "No Work Package", "", $J91),DetailBudgetCategory_Aleph,$I91),""))))) / X$6 * X$7, 0), 0)</f>
        <v>0</v>
      </c>
      <c r="Y91" s="166">
        <f t="array" ref="Y91">IFERROR(IF(ROW()-16&lt;NoRowsBudget, IF($J91="Profit Margin",SUM(Y$16:Y90)*ProfitMargin,IF($J91="VAT",SUM(Y$16:Y90)*VAT,IF(Budget_period="Monthly",SUMIFS(INDIRECT(Y$8),DetailBudgetWPs_Aleph,IF($J91 = "No Work Package", "", $J91),DetailBudgetCategory_Aleph,$I91),IF(Budget_period="Quarterly",SUMIFS(INDIRECT(Y$9),DetailBudgetWPs_Aleph,IF($J91 = "No Work Package", "", $J91),DetailBudgetCategory_Aleph,$I91),IF(Budget_period="Annually",SUMIFS(INDIRECT(Y$10),DetailBudgetWPs_Aleph,IF($J91 = "No Work Package", "", $J91),DetailBudgetCategory_Aleph,$I91),""))))) / Y$6 * Y$7, 0), 0)</f>
        <v>0</v>
      </c>
      <c r="Z91" s="166">
        <f t="array" ref="Z91">IFERROR(IF(ROW()-16&lt;NoRowsBudget, IF($J91="Profit Margin",SUM(Z$16:Z90)*ProfitMargin,IF($J91="VAT",SUM(Z$16:Z90)*VAT,IF(Budget_period="Monthly",SUMIFS(INDIRECT(Z$8),DetailBudgetWPs_Aleph,IF($J91 = "No Work Package", "", $J91),DetailBudgetCategory_Aleph,$I91),IF(Budget_period="Quarterly",SUMIFS(INDIRECT(Z$9),DetailBudgetWPs_Aleph,IF($J91 = "No Work Package", "", $J91),DetailBudgetCategory_Aleph,$I91),IF(Budget_period="Annually",SUMIFS(INDIRECT(Z$10),DetailBudgetWPs_Aleph,IF($J91 = "No Work Package", "", $J91),DetailBudgetCategory_Aleph,$I91),""))))) / Z$6 * Z$7, 0), 0)</f>
        <v>0</v>
      </c>
      <c r="AA91" s="166">
        <f t="array" ref="AA91">IFERROR(IF(ROW()-16&lt;NoRowsBudget, IF($J91="Profit Margin",SUM(AA$16:AA90)*ProfitMargin,IF($J91="VAT",SUM(AA$16:AA90)*VAT,IF(Budget_period="Monthly",SUMIFS(INDIRECT(AA$8),DetailBudgetWPs_Aleph,IF($J91 = "No Work Package", "", $J91),DetailBudgetCategory_Aleph,$I91),IF(Budget_period="Quarterly",SUMIFS(INDIRECT(AA$9),DetailBudgetWPs_Aleph,IF($J91 = "No Work Package", "", $J91),DetailBudgetCategory_Aleph,$I91),IF(Budget_period="Annually",SUMIFS(INDIRECT(AA$10),DetailBudgetWPs_Aleph,IF($J91 = "No Work Package", "", $J91),DetailBudgetCategory_Aleph,$I91),""))))) / AA$6 * AA$7, 0), 0)</f>
        <v>0</v>
      </c>
      <c r="AB91" s="166">
        <f t="array" ref="AB91">IFERROR(IF(ROW()-16&lt;NoRowsBudget, IF($J91="Profit Margin",SUM(AB$16:AB90)*ProfitMargin,IF($J91="VAT",SUM(AB$16:AB90)*VAT,IF(Budget_period="Monthly",SUMIFS(INDIRECT(AB$8),DetailBudgetWPs_Aleph,IF($J91 = "No Work Package", "", $J91),DetailBudgetCategory_Aleph,$I91),IF(Budget_period="Quarterly",SUMIFS(INDIRECT(AB$9),DetailBudgetWPs_Aleph,IF($J91 = "No Work Package", "", $J91),DetailBudgetCategory_Aleph,$I91),IF(Budget_period="Annually",SUMIFS(INDIRECT(AB$10),DetailBudgetWPs_Aleph,IF($J91 = "No Work Package", "", $J91),DetailBudgetCategory_Aleph,$I91),""))))) / AB$6 * AB$7, 0), 0)</f>
        <v>0</v>
      </c>
      <c r="AC91" s="166">
        <f t="array" ref="AC91">IFERROR(IF(ROW()-16&lt;NoRowsBudget, IF($J91="Profit Margin",SUM(AC$16:AC90)*ProfitMargin,IF($J91="VAT",SUM(AC$16:AC90)*VAT,IF(Budget_period="Monthly",SUMIFS(INDIRECT(AC$8),DetailBudgetWPs_Aleph,IF($J91 = "No Work Package", "", $J91),DetailBudgetCategory_Aleph,$I91),IF(Budget_period="Quarterly",SUMIFS(INDIRECT(AC$9),DetailBudgetWPs_Aleph,IF($J91 = "No Work Package", "", $J91),DetailBudgetCategory_Aleph,$I91),IF(Budget_period="Annually",SUMIFS(INDIRECT(AC$10),DetailBudgetWPs_Aleph,IF($J91 = "No Work Package", "", $J91),DetailBudgetCategory_Aleph,$I91),""))))) / AC$6 * AC$7, 0), 0)</f>
        <v>0</v>
      </c>
      <c r="AD91" s="166">
        <f t="array" ref="AD91">IFERROR(IF(ROW()-16&lt;NoRowsBudget, IF($J91="Profit Margin",SUM(AD$16:AD90)*ProfitMargin,IF($J91="VAT",SUM(AD$16:AD90)*VAT,IF(Budget_period="Monthly",SUMIFS(INDIRECT(AD$8),DetailBudgetWPs_Aleph,IF($J91 = "No Work Package", "", $J91),DetailBudgetCategory_Aleph,$I91),IF(Budget_period="Quarterly",SUMIFS(INDIRECT(AD$9),DetailBudgetWPs_Aleph,IF($J91 = "No Work Package", "", $J91),DetailBudgetCategory_Aleph,$I91),IF(Budget_period="Annually",SUMIFS(INDIRECT(AD$10),DetailBudgetWPs_Aleph,IF($J91 = "No Work Package", "", $J91),DetailBudgetCategory_Aleph,$I91),""))))) / AD$6 * AD$7, 0), 0)</f>
        <v>0</v>
      </c>
      <c r="AE91" s="166">
        <f t="array" ref="AE91">IFERROR(IF(ROW()-16&lt;NoRowsBudget, IF($J91="Profit Margin",SUM(AE$16:AE90)*ProfitMargin,IF($J91="VAT",SUM(AE$16:AE90)*VAT,IF(Budget_period="Monthly",SUMIFS(INDIRECT(AE$8),DetailBudgetWPs_Aleph,IF($J91 = "No Work Package", "", $J91),DetailBudgetCategory_Aleph,$I91),IF(Budget_period="Quarterly",SUMIFS(INDIRECT(AE$9),DetailBudgetWPs_Aleph,IF($J91 = "No Work Package", "", $J91),DetailBudgetCategory_Aleph,$I91),IF(Budget_period="Annually",SUMIFS(INDIRECT(AE$10),DetailBudgetWPs_Aleph,IF($J91 = "No Work Package", "", $J91),DetailBudgetCategory_Aleph,$I91),""))))) / AE$6 * AE$7, 0), 0)</f>
        <v>0</v>
      </c>
      <c r="AF91" s="166">
        <f t="array" ref="AF91">IFERROR(IF(ROW()-16&lt;NoRowsBudget, IF($J91="Profit Margin",SUM(AF$16:AF90)*ProfitMargin,IF($J91="VAT",SUM(AF$16:AF90)*VAT,IF(Budget_period="Monthly",SUMIFS(INDIRECT(AF$8),DetailBudgetWPs_Aleph,IF($J91 = "No Work Package", "", $J91),DetailBudgetCategory_Aleph,$I91),IF(Budget_period="Quarterly",SUMIFS(INDIRECT(AF$9),DetailBudgetWPs_Aleph,IF($J91 = "No Work Package", "", $J91),DetailBudgetCategory_Aleph,$I91),IF(Budget_period="Annually",SUMIFS(INDIRECT(AF$10),DetailBudgetWPs_Aleph,IF($J91 = "No Work Package", "", $J91),DetailBudgetCategory_Aleph,$I91),""))))) / AF$6 * AF$7, 0), 0)</f>
        <v>0</v>
      </c>
      <c r="AG91" s="166">
        <f t="array" ref="AG91">IFERROR(IF(ROW()-16&lt;NoRowsBudget, IF($J91="Profit Margin",SUM(AG$16:AG90)*ProfitMargin,IF($J91="VAT",SUM(AG$16:AG90)*VAT,IF(Budget_period="Monthly",SUMIFS(INDIRECT(AG$8),DetailBudgetWPs_Aleph,IF($J91 = "No Work Package", "", $J91),DetailBudgetCategory_Aleph,$I91),IF(Budget_period="Quarterly",SUMIFS(INDIRECT(AG$9),DetailBudgetWPs_Aleph,IF($J91 = "No Work Package", "", $J91),DetailBudgetCategory_Aleph,$I91),IF(Budget_period="Annually",SUMIFS(INDIRECT(AG$10),DetailBudgetWPs_Aleph,IF($J91 = "No Work Package", "", $J91),DetailBudgetCategory_Aleph,$I91),""))))) / AG$6 * AG$7, 0), 0)</f>
        <v>0</v>
      </c>
      <c r="AH91" s="166">
        <f t="array" ref="AH91">IFERROR(IF(ROW()-16&lt;NoRowsBudget, IF($J91="Profit Margin",SUM(AH$16:AH90)*ProfitMargin,IF($J91="VAT",SUM(AH$16:AH90)*VAT,IF(Budget_period="Monthly",SUMIFS(INDIRECT(AH$8),DetailBudgetWPs_Aleph,IF($J91 = "No Work Package", "", $J91),DetailBudgetCategory_Aleph,$I91),IF(Budget_period="Quarterly",SUMIFS(INDIRECT(AH$9),DetailBudgetWPs_Aleph,IF($J91 = "No Work Package", "", $J91),DetailBudgetCategory_Aleph,$I91),IF(Budget_period="Annually",SUMIFS(INDIRECT(AH$10),DetailBudgetWPs_Aleph,IF($J91 = "No Work Package", "", $J91),DetailBudgetCategory_Aleph,$I91),""))))) / AH$6 * AH$7, 0), 0)</f>
        <v>0</v>
      </c>
      <c r="AI91" s="166">
        <f t="array" ref="AI91">IFERROR(IF(ROW()-16&lt;NoRowsBudget, IF($J91="Profit Margin",SUM(AI$16:AI90)*ProfitMargin,IF($J91="VAT",SUM(AI$16:AI90)*VAT,IF(Budget_period="Monthly",SUMIFS(INDIRECT(AI$8),DetailBudgetWPs_Aleph,IF($J91 = "No Work Package", "", $J91),DetailBudgetCategory_Aleph,$I91),IF(Budget_period="Quarterly",SUMIFS(INDIRECT(AI$9),DetailBudgetWPs_Aleph,IF($J91 = "No Work Package", "", $J91),DetailBudgetCategory_Aleph,$I91),IF(Budget_period="Annually",SUMIFS(INDIRECT(AI$10),DetailBudgetWPs_Aleph,IF($J91 = "No Work Package", "", $J91),DetailBudgetCategory_Aleph,$I91),""))))) / AI$6 * AI$7, 0), 0)</f>
        <v>0</v>
      </c>
      <c r="AJ91" s="166">
        <f t="array" ref="AJ91">IFERROR(IF(ROW()-16&lt;NoRowsBudget, IF($J91="Profit Margin",SUM(AJ$16:AJ90)*ProfitMargin,IF($J91="VAT",SUM(AJ$16:AJ90)*VAT,IF(Budget_period="Monthly",SUMIFS(INDIRECT(AJ$8),DetailBudgetWPs_Aleph,IF($J91 = "No Work Package", "", $J91),DetailBudgetCategory_Aleph,$I91),IF(Budget_period="Quarterly",SUMIFS(INDIRECT(AJ$9),DetailBudgetWPs_Aleph,IF($J91 = "No Work Package", "", $J91),DetailBudgetCategory_Aleph,$I91),IF(Budget_period="Annually",SUMIFS(INDIRECT(AJ$10),DetailBudgetWPs_Aleph,IF($J91 = "No Work Package", "", $J91),DetailBudgetCategory_Aleph,$I91),""))))) / AJ$6 * AJ$7, 0), 0)</f>
        <v>0</v>
      </c>
      <c r="AK91" s="166">
        <f t="array" ref="AK91">IFERROR(IF(ROW()-16&lt;NoRowsBudget, IF($J91="Profit Margin",SUM(AK$16:AK90)*ProfitMargin,IF($J91="VAT",SUM(AK$16:AK90)*VAT,IF(Budget_period="Monthly",SUMIFS(INDIRECT(AK$8),DetailBudgetWPs_Aleph,IF($J91 = "No Work Package", "", $J91),DetailBudgetCategory_Aleph,$I91),IF(Budget_period="Quarterly",SUMIFS(INDIRECT(AK$9),DetailBudgetWPs_Aleph,IF($J91 = "No Work Package", "", $J91),DetailBudgetCategory_Aleph,$I91),IF(Budget_period="Annually",SUMIFS(INDIRECT(AK$10),DetailBudgetWPs_Aleph,IF($J91 = "No Work Package", "", $J91),DetailBudgetCategory_Aleph,$I91),""))))) / AK$6 * AK$7, 0), 0)</f>
        <v>0</v>
      </c>
      <c r="AL91" s="166">
        <f t="array" ref="AL91">IFERROR(IF(ROW()-16&lt;NoRowsBudget, IF($J91="Profit Margin",SUM(AL$16:AL90)*ProfitMargin,IF($J91="VAT",SUM(AL$16:AL90)*VAT,IF(Budget_period="Monthly",SUMIFS(INDIRECT(AL$8),DetailBudgetWPs_Aleph,IF($J91 = "No Work Package", "", $J91),DetailBudgetCategory_Aleph,$I91),IF(Budget_period="Quarterly",SUMIFS(INDIRECT(AL$9),DetailBudgetWPs_Aleph,IF($J91 = "No Work Package", "", $J91),DetailBudgetCategory_Aleph,$I91),IF(Budget_period="Annually",SUMIFS(INDIRECT(AL$10),DetailBudgetWPs_Aleph,IF($J91 = "No Work Package", "", $J91),DetailBudgetCategory_Aleph,$I91),""))))) / AL$6 * AL$7, 0), 0)</f>
        <v>0</v>
      </c>
      <c r="AM91" s="166">
        <f t="array" ref="AM91">IFERROR(IF(ROW()-16&lt;NoRowsBudget, IF($J91="Profit Margin",SUM(AM$16:AM90)*ProfitMargin,IF($J91="VAT",SUM(AM$16:AM90)*VAT,IF(Budget_period="Monthly",SUMIFS(INDIRECT(AM$8),DetailBudgetWPs_Aleph,IF($J91 = "No Work Package", "", $J91),DetailBudgetCategory_Aleph,$I91),IF(Budget_period="Quarterly",SUMIFS(INDIRECT(AM$9),DetailBudgetWPs_Aleph,IF($J91 = "No Work Package", "", $J91),DetailBudgetCategory_Aleph,$I91),IF(Budget_period="Annually",SUMIFS(INDIRECT(AM$10),DetailBudgetWPs_Aleph,IF($J91 = "No Work Package", "", $J91),DetailBudgetCategory_Aleph,$I91),""))))) / AM$6 * AM$7, 0), 0)</f>
        <v>0</v>
      </c>
      <c r="AN91" s="166">
        <f t="array" ref="AN91">IFERROR(IF(ROW()-16&lt;NoRowsBudget, IF($J91="Profit Margin",SUM(AN$16:AN90)*ProfitMargin,IF($J91="VAT",SUM(AN$16:AN90)*VAT,IF(Budget_period="Monthly",SUMIFS(INDIRECT(AN$8),DetailBudgetWPs_Aleph,IF($J91 = "No Work Package", "", $J91),DetailBudgetCategory_Aleph,$I91),IF(Budget_period="Quarterly",SUMIFS(INDIRECT(AN$9),DetailBudgetWPs_Aleph,IF($J91 = "No Work Package", "", $J91),DetailBudgetCategory_Aleph,$I91),IF(Budget_period="Annually",SUMIFS(INDIRECT(AN$10),DetailBudgetWPs_Aleph,IF($J91 = "No Work Package", "", $J91),DetailBudgetCategory_Aleph,$I91),""))))) / AN$6 * AN$7, 0), 0)</f>
        <v>0</v>
      </c>
      <c r="AO91" s="166">
        <f t="array" ref="AO91">IFERROR(IF(ROW()-16&lt;NoRowsBudget, IF($J91="Profit Margin",SUM(AO$16:AO90)*ProfitMargin,IF($J91="VAT",SUM(AO$16:AO90)*VAT,IF(Budget_period="Monthly",SUMIFS(INDIRECT(AO$8),DetailBudgetWPs_Aleph,IF($J91 = "No Work Package", "", $J91),DetailBudgetCategory_Aleph,$I91),IF(Budget_period="Quarterly",SUMIFS(INDIRECT(AO$9),DetailBudgetWPs_Aleph,IF($J91 = "No Work Package", "", $J91),DetailBudgetCategory_Aleph,$I91),IF(Budget_period="Annually",SUMIFS(INDIRECT(AO$10),DetailBudgetWPs_Aleph,IF($J91 = "No Work Package", "", $J91),DetailBudgetCategory_Aleph,$I91),""))))) / AO$6 * AO$7, 0), 0)</f>
        <v>0</v>
      </c>
      <c r="AP91" s="166">
        <f t="array" ref="AP91">IFERROR(IF(ROW()-16&lt;NoRowsBudget, IF($J91="Profit Margin",SUM(AP$16:AP90)*ProfitMargin,IF($J91="VAT",SUM(AP$16:AP90)*VAT,IF(Budget_period="Monthly",SUMIFS(INDIRECT(AP$8),DetailBudgetWPs_Aleph,IF($J91 = "No Work Package", "", $J91),DetailBudgetCategory_Aleph,$I91),IF(Budget_period="Quarterly",SUMIFS(INDIRECT(AP$9),DetailBudgetWPs_Aleph,IF($J91 = "No Work Package", "", $J91),DetailBudgetCategory_Aleph,$I91),IF(Budget_period="Annually",SUMIFS(INDIRECT(AP$10),DetailBudgetWPs_Aleph,IF($J91 = "No Work Package", "", $J91),DetailBudgetCategory_Aleph,$I91),""))))) / AP$6 * AP$7, 0), 0)</f>
        <v>0</v>
      </c>
      <c r="AQ91" s="166">
        <f t="array" ref="AQ91">IFERROR(IF(ROW()-16&lt;NoRowsBudget, IF($J91="Profit Margin",SUM(AQ$16:AQ90)*ProfitMargin,IF($J91="VAT",SUM(AQ$16:AQ90)*VAT,IF(Budget_period="Monthly",SUMIFS(INDIRECT(AQ$8),DetailBudgetWPs_Aleph,IF($J91 = "No Work Package", "", $J91),DetailBudgetCategory_Aleph,$I91),IF(Budget_period="Quarterly",SUMIFS(INDIRECT(AQ$9),DetailBudgetWPs_Aleph,IF($J91 = "No Work Package", "", $J91),DetailBudgetCategory_Aleph,$I91),IF(Budget_period="Annually",SUMIFS(INDIRECT(AQ$10),DetailBudgetWPs_Aleph,IF($J91 = "No Work Package", "", $J91),DetailBudgetCategory_Aleph,$I91),""))))) / AQ$6 * AQ$7, 0), 0)</f>
        <v>0</v>
      </c>
      <c r="AR91" s="166">
        <f t="array" ref="AR91">IFERROR(IF(ROW()-16&lt;NoRowsBudget, IF($J91="Profit Margin",SUM(AR$16:AR90)*ProfitMargin,IF($J91="VAT",SUM(AR$16:AR90)*VAT,IF(Budget_period="Monthly",SUMIFS(INDIRECT(AR$8),DetailBudgetWPs_Aleph,IF($J91 = "No Work Package", "", $J91),DetailBudgetCategory_Aleph,$I91),IF(Budget_period="Quarterly",SUMIFS(INDIRECT(AR$9),DetailBudgetWPs_Aleph,IF($J91 = "No Work Package", "", $J91),DetailBudgetCategory_Aleph,$I91),IF(Budget_period="Annually",SUMIFS(INDIRECT(AR$10),DetailBudgetWPs_Aleph,IF($J91 = "No Work Package", "", $J91),DetailBudgetCategory_Aleph,$I91),""))))) / AR$6 * AR$7, 0), 0)</f>
        <v>0</v>
      </c>
      <c r="AS91" s="166">
        <f t="array" ref="AS91">IFERROR(IF(ROW()-16&lt;NoRowsBudget, IF($J91="Profit Margin",SUM(AS$16:AS90)*ProfitMargin,IF($J91="VAT",SUM(AS$16:AS90)*VAT,IF(Budget_period="Monthly",SUMIFS(INDIRECT(AS$8),DetailBudgetWPs_Aleph,IF($J91 = "No Work Package", "", $J91),DetailBudgetCategory_Aleph,$I91),IF(Budget_period="Quarterly",SUMIFS(INDIRECT(AS$9),DetailBudgetWPs_Aleph,IF($J91 = "No Work Package", "", $J91),DetailBudgetCategory_Aleph,$I91),IF(Budget_period="Annually",SUMIFS(INDIRECT(AS$10),DetailBudgetWPs_Aleph,IF($J91 = "No Work Package", "", $J91),DetailBudgetCategory_Aleph,$I91),""))))) / AS$6 * AS$7, 0), 0)</f>
        <v>0</v>
      </c>
      <c r="AT91" s="166">
        <f t="array" ref="AT91">IFERROR(IF(ROW()-16&lt;NoRowsBudget, IF($J91="Profit Margin",SUM(AT$16:AT90)*ProfitMargin,IF($J91="VAT",SUM(AT$16:AT90)*VAT,IF(Budget_period="Monthly",SUMIFS(INDIRECT(AT$8),DetailBudgetWPs_Aleph,IF($J91 = "No Work Package", "", $J91),DetailBudgetCategory_Aleph,$I91),IF(Budget_period="Quarterly",SUMIFS(INDIRECT(AT$9),DetailBudgetWPs_Aleph,IF($J91 = "No Work Package", "", $J91),DetailBudgetCategory_Aleph,$I91),IF(Budget_period="Annually",SUMIFS(INDIRECT(AT$10),DetailBudgetWPs_Aleph,IF($J91 = "No Work Package", "", $J91),DetailBudgetCategory_Aleph,$I91),""))))) / AT$6 * AT$7, 0), 0)</f>
        <v>0</v>
      </c>
      <c r="AU91" s="166">
        <f t="array" ref="AU91">IFERROR(IF(ROW()-16&lt;NoRowsBudget, IF($J91="Profit Margin",SUM(AU$16:AU90)*ProfitMargin,IF($J91="VAT",SUM(AU$16:AU90)*VAT,IF(Budget_period="Monthly",SUMIFS(INDIRECT(AU$8),DetailBudgetWPs_Aleph,IF($J91 = "No Work Package", "", $J91),DetailBudgetCategory_Aleph,$I91),IF(Budget_period="Quarterly",SUMIFS(INDIRECT(AU$9),DetailBudgetWPs_Aleph,IF($J91 = "No Work Package", "", $J91),DetailBudgetCategory_Aleph,$I91),IF(Budget_period="Annually",SUMIFS(INDIRECT(AU$10),DetailBudgetWPs_Aleph,IF($J91 = "No Work Package", "", $J91),DetailBudgetCategory_Aleph,$I91),""))))) / AU$6 * AU$7, 0), 0)</f>
        <v>0</v>
      </c>
      <c r="AV91" s="166">
        <f t="array" ref="AV91">IFERROR(IF(ROW()-16&lt;NoRowsBudget, IF($J91="Profit Margin",SUM(AV$16:AV90)*ProfitMargin,IF($J91="VAT",SUM(AV$16:AV90)*VAT,IF(Budget_period="Monthly",SUMIFS(INDIRECT(AV$8),DetailBudgetWPs_Aleph,IF($J91 = "No Work Package", "", $J91),DetailBudgetCategory_Aleph,$I91),IF(Budget_period="Quarterly",SUMIFS(INDIRECT(AV$9),DetailBudgetWPs_Aleph,IF($J91 = "No Work Package", "", $J91),DetailBudgetCategory_Aleph,$I91),IF(Budget_period="Annually",SUMIFS(INDIRECT(AV$10),DetailBudgetWPs_Aleph,IF($J91 = "No Work Package", "", $J91),DetailBudgetCategory_Aleph,$I91),""))))) / AV$6 * AV$7, 0), 0)</f>
        <v>0</v>
      </c>
      <c r="AW91" s="166">
        <f t="array" ref="AW91">IFERROR(IF(ROW()-16&lt;NoRowsBudget, IF($J91="Profit Margin",SUM(AW$16:AW90)*ProfitMargin,IF($J91="VAT",SUM(AW$16:AW90)*VAT,IF(Budget_period="Monthly",SUMIFS(INDIRECT(AW$8),DetailBudgetWPs_Aleph,IF($J91 = "No Work Package", "", $J91),DetailBudgetCategory_Aleph,$I91),IF(Budget_period="Quarterly",SUMIFS(INDIRECT(AW$9),DetailBudgetWPs_Aleph,IF($J91 = "No Work Package", "", $J91),DetailBudgetCategory_Aleph,$I91),IF(Budget_period="Annually",SUMIFS(INDIRECT(AW$10),DetailBudgetWPs_Aleph,IF($J91 = "No Work Package", "", $J91),DetailBudgetCategory_Aleph,$I91),""))))) / AW$6 * AW$7, 0), 0)</f>
        <v>0</v>
      </c>
      <c r="AX91" s="166">
        <f t="array" ref="AX91">IFERROR(IF(ROW()-16&lt;NoRowsBudget, IF($J91="Profit Margin",SUM(AX$16:AX90)*ProfitMargin,IF($J91="VAT",SUM(AX$16:AX90)*VAT,IF(Budget_period="Monthly",SUMIFS(INDIRECT(AX$8),DetailBudgetWPs_Aleph,IF($J91 = "No Work Package", "", $J91),DetailBudgetCategory_Aleph,$I91),IF(Budget_period="Quarterly",SUMIFS(INDIRECT(AX$9),DetailBudgetWPs_Aleph,IF($J91 = "No Work Package", "", $J91),DetailBudgetCategory_Aleph,$I91),IF(Budget_period="Annually",SUMIFS(INDIRECT(AX$10),DetailBudgetWPs_Aleph,IF($J91 = "No Work Package", "", $J91),DetailBudgetCategory_Aleph,$I91),""))))) / AX$6 * AX$7, 0), 0)</f>
        <v>0</v>
      </c>
      <c r="AY91" s="166">
        <f t="array" ref="AY91">IFERROR(IF(ROW()-16&lt;NoRowsBudget, IF($J91="Profit Margin",SUM(AY$16:AY90)*ProfitMargin,IF($J91="VAT",SUM(AY$16:AY90)*VAT,IF(Budget_period="Monthly",SUMIFS(INDIRECT(AY$8),DetailBudgetWPs_Aleph,IF($J91 = "No Work Package", "", $J91),DetailBudgetCategory_Aleph,$I91),IF(Budget_period="Quarterly",SUMIFS(INDIRECT(AY$9),DetailBudgetWPs_Aleph,IF($J91 = "No Work Package", "", $J91),DetailBudgetCategory_Aleph,$I91),IF(Budget_period="Annually",SUMIFS(INDIRECT(AY$10),DetailBudgetWPs_Aleph,IF($J91 = "No Work Package", "", $J91),DetailBudgetCategory_Aleph,$I91),""))))) / AY$6 * AY$7, 0), 0)</f>
        <v>0</v>
      </c>
      <c r="AZ91" s="166">
        <f t="array" ref="AZ91">IFERROR(IF(ROW()-16&lt;NoRowsBudget, IF($J91="Profit Margin",SUM(AZ$16:AZ90)*ProfitMargin,IF($J91="VAT",SUM(AZ$16:AZ90)*VAT,IF(Budget_period="Monthly",SUMIFS(INDIRECT(AZ$8),DetailBudgetWPs_Aleph,IF($J91 = "No Work Package", "", $J91),DetailBudgetCategory_Aleph,$I91),IF(Budget_period="Quarterly",SUMIFS(INDIRECT(AZ$9),DetailBudgetWPs_Aleph,IF($J91 = "No Work Package", "", $J91),DetailBudgetCategory_Aleph,$I91),IF(Budget_period="Annually",SUMIFS(INDIRECT(AZ$10),DetailBudgetWPs_Aleph,IF($J91 = "No Work Package", "", $J91),DetailBudgetCategory_Aleph,$I91),""))))) / AZ$6 * AZ$7, 0), 0)</f>
        <v>0</v>
      </c>
      <c r="BA91" s="166">
        <f t="array" ref="BA91">IFERROR(IF(ROW()-16&lt;NoRowsBudget, IF($J91="Profit Margin",SUM(BA$16:BA90)*ProfitMargin,IF($J91="VAT",SUM(BA$16:BA90)*VAT,IF(Budget_period="Monthly",SUMIFS(INDIRECT(BA$8),DetailBudgetWPs_Aleph,IF($J91 = "No Work Package", "", $J91),DetailBudgetCategory_Aleph,$I91),IF(Budget_period="Quarterly",SUMIFS(INDIRECT(BA$9),DetailBudgetWPs_Aleph,IF($J91 = "No Work Package", "", $J91),DetailBudgetCategory_Aleph,$I91),IF(Budget_period="Annually",SUMIFS(INDIRECT(BA$10),DetailBudgetWPs_Aleph,IF($J91 = "No Work Package", "", $J91),DetailBudgetCategory_Aleph,$I91),""))))) / BA$6 * BA$7, 0), 0)</f>
        <v>0</v>
      </c>
      <c r="BB91" s="166">
        <f t="array" ref="BB91">IFERROR(IF(ROW()-16&lt;NoRowsBudget, IF($J91="Profit Margin",SUM(BB$16:BB90)*ProfitMargin,IF($J91="VAT",SUM(BB$16:BB90)*VAT,IF(Budget_period="Monthly",SUMIFS(INDIRECT(BB$8),DetailBudgetWPs_Aleph,IF($J91 = "No Work Package", "", $J91),DetailBudgetCategory_Aleph,$I91),IF(Budget_period="Quarterly",SUMIFS(INDIRECT(BB$9),DetailBudgetWPs_Aleph,IF($J91 = "No Work Package", "", $J91),DetailBudgetCategory_Aleph,$I91),IF(Budget_period="Annually",SUMIFS(INDIRECT(BB$10),DetailBudgetWPs_Aleph,IF($J91 = "No Work Package", "", $J91),DetailBudgetCategory_Aleph,$I91),""))))) / BB$6 * BB$7, 0), 0)</f>
        <v>0</v>
      </c>
      <c r="BC91" s="166">
        <f t="array" ref="BC91">IFERROR(IF(ROW()-16&lt;NoRowsBudget, IF($J91="Profit Margin",SUM(BC$16:BC90)*ProfitMargin,IF($J91="VAT",SUM(BC$16:BC90)*VAT,IF(Budget_period="Monthly",SUMIFS(INDIRECT(BC$8),DetailBudgetWPs_Aleph,IF($J91 = "No Work Package", "", $J91),DetailBudgetCategory_Aleph,$I91),IF(Budget_period="Quarterly",SUMIFS(INDIRECT(BC$9),DetailBudgetWPs_Aleph,IF($J91 = "No Work Package", "", $J91),DetailBudgetCategory_Aleph,$I91),IF(Budget_period="Annually",SUMIFS(INDIRECT(BC$10),DetailBudgetWPs_Aleph,IF($J91 = "No Work Package", "", $J91),DetailBudgetCategory_Aleph,$I91),""))))) / BC$6 * BC$7, 0), 0)</f>
        <v>0</v>
      </c>
      <c r="BD91" s="166">
        <f t="array" ref="BD91">IFERROR(IF(ROW()-16&lt;NoRowsBudget, IF($J91="Profit Margin",SUM(BD$16:BD90)*ProfitMargin,IF($J91="VAT",SUM(BD$16:BD90)*VAT,IF(Budget_period="Monthly",SUMIFS(INDIRECT(BD$8),DetailBudgetWPs_Aleph,IF($J91 = "No Work Package", "", $J91),DetailBudgetCategory_Aleph,$I91),IF(Budget_period="Quarterly",SUMIFS(INDIRECT(BD$9),DetailBudgetWPs_Aleph,IF($J91 = "No Work Package", "", $J91),DetailBudgetCategory_Aleph,$I91),IF(Budget_period="Annually",SUMIFS(INDIRECT(BD$10),DetailBudgetWPs_Aleph,IF($J91 = "No Work Package", "", $J91),DetailBudgetCategory_Aleph,$I91),""))))) / BD$6 * BD$7, 0), 0)</f>
        <v>0</v>
      </c>
      <c r="BE91" s="166">
        <f t="array" ref="BE91">IFERROR(IF(ROW()-16&lt;NoRowsBudget, IF($J91="Profit Margin",SUM(BE$16:BE90)*ProfitMargin,IF($J91="VAT",SUM(BE$16:BE90)*VAT,IF(Budget_period="Monthly",SUMIFS(INDIRECT(BE$8),DetailBudgetWPs_Aleph,IF($J91 = "No Work Package", "", $J91),DetailBudgetCategory_Aleph,$I91),IF(Budget_period="Quarterly",SUMIFS(INDIRECT(BE$9),DetailBudgetWPs_Aleph,IF($J91 = "No Work Package", "", $J91),DetailBudgetCategory_Aleph,$I91),IF(Budget_period="Annually",SUMIFS(INDIRECT(BE$10),DetailBudgetWPs_Aleph,IF($J91 = "No Work Package", "", $J91),DetailBudgetCategory_Aleph,$I91),""))))) / BE$6 * BE$7, 0), 0)</f>
        <v>0</v>
      </c>
      <c r="BF91" s="166">
        <f t="array" ref="BF91">IFERROR(IF(ROW()-16&lt;NoRowsBudget, IF($J91="Profit Margin",SUM(BF$16:BF90)*ProfitMargin,IF($J91="VAT",SUM(BF$16:BF90)*VAT,IF(Budget_period="Monthly",SUMIFS(INDIRECT(BF$8),DetailBudgetWPs_Aleph,IF($J91 = "No Work Package", "", $J91),DetailBudgetCategory_Aleph,$I91),IF(Budget_period="Quarterly",SUMIFS(INDIRECT(BF$9),DetailBudgetWPs_Aleph,IF($J91 = "No Work Package", "", $J91),DetailBudgetCategory_Aleph,$I91),IF(Budget_period="Annually",SUMIFS(INDIRECT(BF$10),DetailBudgetWPs_Aleph,IF($J91 = "No Work Package", "", $J91),DetailBudgetCategory_Aleph,$I91),""))))) / BF$6 * BF$7, 0), 0)</f>
        <v>0</v>
      </c>
      <c r="BG91" s="166">
        <f t="array" ref="BG91">IFERROR(IF(ROW()-16&lt;NoRowsBudget, IF($J91="Profit Margin",SUM(BG$16:BG90)*ProfitMargin,IF($J91="VAT",SUM(BG$16:BG90)*VAT,IF(Budget_period="Monthly",SUMIFS(INDIRECT(BG$8),DetailBudgetWPs_Aleph,IF($J91 = "No Work Package", "", $J91),DetailBudgetCategory_Aleph,$I91),IF(Budget_period="Quarterly",SUMIFS(INDIRECT(BG$9),DetailBudgetWPs_Aleph,IF($J91 = "No Work Package", "", $J91),DetailBudgetCategory_Aleph,$I91),IF(Budget_period="Annually",SUMIFS(INDIRECT(BG$10),DetailBudgetWPs_Aleph,IF($J91 = "No Work Package", "", $J91),DetailBudgetCategory_Aleph,$I91),""))))) / BG$6 * BG$7, 0), 0)</f>
        <v>0</v>
      </c>
      <c r="BH91" s="166">
        <f t="array" ref="BH91">IFERROR(IF(ROW()-16&lt;NoRowsBudget, IF($J91="Profit Margin",SUM(BH$16:BH90)*ProfitMargin,IF($J91="VAT",SUM(BH$16:BH90)*VAT,IF(Budget_period="Monthly",SUMIFS(INDIRECT(BH$8),DetailBudgetWPs_Aleph,IF($J91 = "No Work Package", "", $J91),DetailBudgetCategory_Aleph,$I91),IF(Budget_period="Quarterly",SUMIFS(INDIRECT(BH$9),DetailBudgetWPs_Aleph,IF($J91 = "No Work Package", "", $J91),DetailBudgetCategory_Aleph,$I91),IF(Budget_period="Annually",SUMIFS(INDIRECT(BH$10),DetailBudgetWPs_Aleph,IF($J91 = "No Work Package", "", $J91),DetailBudgetCategory_Aleph,$I91),""))))) / BH$6 * BH$7, 0), 0)</f>
        <v>0</v>
      </c>
      <c r="BI91" s="166">
        <f t="array" ref="BI91">IFERROR(IF(ROW()-16&lt;NoRowsBudget, IF($J91="Profit Margin",SUM(BI$16:BI90)*ProfitMargin,IF($J91="VAT",SUM(BI$16:BI90)*VAT,IF(Budget_period="Monthly",SUMIFS(INDIRECT(BI$8),DetailBudgetWPs_Aleph,IF($J91 = "No Work Package", "", $J91),DetailBudgetCategory_Aleph,$I91),IF(Budget_period="Quarterly",SUMIFS(INDIRECT(BI$9),DetailBudgetWPs_Aleph,IF($J91 = "No Work Package", "", $J91),DetailBudgetCategory_Aleph,$I91),IF(Budget_period="Annually",SUMIFS(INDIRECT(BI$10),DetailBudgetWPs_Aleph,IF($J91 = "No Work Package", "", $J91),DetailBudgetCategory_Aleph,$I91),""))))) / BI$6 * BI$7, 0), 0)</f>
        <v>0</v>
      </c>
      <c r="BJ91" s="166">
        <f t="array" ref="BJ91">IFERROR(IF(ROW()-16&lt;NoRowsBudget, IF($J91="Profit Margin",SUM(BJ$16:BJ90)*ProfitMargin,IF($J91="VAT",SUM(BJ$16:BJ90)*VAT,IF(Budget_period="Monthly",SUMIFS(INDIRECT(BJ$8),DetailBudgetWPs_Aleph,IF($J91 = "No Work Package", "", $J91),DetailBudgetCategory_Aleph,$I91),IF(Budget_period="Quarterly",SUMIFS(INDIRECT(BJ$9),DetailBudgetWPs_Aleph,IF($J91 = "No Work Package", "", $J91),DetailBudgetCategory_Aleph,$I91),IF(Budget_period="Annually",SUMIFS(INDIRECT(BJ$10),DetailBudgetWPs_Aleph,IF($J91 = "No Work Package", "", $J91),DetailBudgetCategory_Aleph,$I91),""))))) / BJ$6 * BJ$7, 0), 0)</f>
        <v>0</v>
      </c>
      <c r="BK91" s="166">
        <f t="array" ref="BK91">IFERROR(IF(ROW()-16&lt;NoRowsBudget, IF($J91="Profit Margin",SUM(BK$16:BK90)*ProfitMargin,IF($J91="VAT",SUM(BK$16:BK90)*VAT,IF(Budget_period="Monthly",SUMIFS(INDIRECT(BK$8),DetailBudgetWPs_Aleph,IF($J91 = "No Work Package", "", $J91),DetailBudgetCategory_Aleph,$I91),IF(Budget_period="Quarterly",SUMIFS(INDIRECT(BK$9),DetailBudgetWPs_Aleph,IF($J91 = "No Work Package", "", $J91),DetailBudgetCategory_Aleph,$I91),IF(Budget_period="Annually",SUMIFS(INDIRECT(BK$10),DetailBudgetWPs_Aleph,IF($J91 = "No Work Package", "", $J91),DetailBudgetCategory_Aleph,$I91),""))))) / BK$6 * BK$7, 0), 0)</f>
        <v>0</v>
      </c>
      <c r="BL91" s="166">
        <f t="array" ref="BL91">IFERROR(IF(ROW()-16&lt;NoRowsBudget, IF($J91="Profit Margin",SUM(BL$16:BL90)*ProfitMargin,IF($J91="VAT",SUM(BL$16:BL90)*VAT,IF(Budget_period="Monthly",SUMIFS(INDIRECT(BL$8),DetailBudgetWPs_Aleph,IF($J91 = "No Work Package", "", $J91),DetailBudgetCategory_Aleph,$I91),IF(Budget_period="Quarterly",SUMIFS(INDIRECT(BL$9),DetailBudgetWPs_Aleph,IF($J91 = "No Work Package", "", $J91),DetailBudgetCategory_Aleph,$I91),IF(Budget_period="Annually",SUMIFS(INDIRECT(BL$10),DetailBudgetWPs_Aleph,IF($J91 = "No Work Package", "", $J91),DetailBudgetCategory_Aleph,$I91),""))))) / BL$6 * BL$7, 0), 0)</f>
        <v>0</v>
      </c>
      <c r="BM91" s="166">
        <f t="array" ref="BM91">IFERROR(IF(ROW()-16&lt;NoRowsBudget, IF($J91="Profit Margin",SUM(BM$16:BM90)*ProfitMargin,IF($J91="VAT",SUM(BM$16:BM90)*VAT,IF(Budget_period="Monthly",SUMIFS(INDIRECT(BM$8),DetailBudgetWPs_Aleph,IF($J91 = "No Work Package", "", $J91),DetailBudgetCategory_Aleph,$I91),IF(Budget_period="Quarterly",SUMIFS(INDIRECT(BM$9),DetailBudgetWPs_Aleph,IF($J91 = "No Work Package", "", $J91),DetailBudgetCategory_Aleph,$I91),IF(Budget_period="Annually",SUMIFS(INDIRECT(BM$10),DetailBudgetWPs_Aleph,IF($J91 = "No Work Package", "", $J91),DetailBudgetCategory_Aleph,$I91),""))))) / BM$6 * BM$7, 0), 0)</f>
        <v>0</v>
      </c>
      <c r="BN91" s="166">
        <f t="array" ref="BN91">IFERROR(IF(ROW()-16&lt;NoRowsBudget, IF($J91="Profit Margin",SUM(BN$16:BN90)*ProfitMargin,IF($J91="VAT",SUM(BN$16:BN90)*VAT,IF(Budget_period="Monthly",SUMIFS(INDIRECT(BN$8),DetailBudgetWPs_Aleph,IF($J91 = "No Work Package", "", $J91),DetailBudgetCategory_Aleph,$I91),IF(Budget_period="Quarterly",SUMIFS(INDIRECT(BN$9),DetailBudgetWPs_Aleph,IF($J91 = "No Work Package", "", $J91),DetailBudgetCategory_Aleph,$I91),IF(Budget_period="Annually",SUMIFS(INDIRECT(BN$10),DetailBudgetWPs_Aleph,IF($J91 = "No Work Package", "", $J91),DetailBudgetCategory_Aleph,$I91),""))))) / BN$6 * BN$7, 0), 0)</f>
        <v>0</v>
      </c>
      <c r="BO91" s="166">
        <f t="array" ref="BO91">IFERROR(IF(ROW()-16&lt;NoRowsBudget, IF($J91="Profit Margin",SUM(BO$16:BO90)*ProfitMargin,IF($J91="VAT",SUM(BO$16:BO90)*VAT,IF(Budget_period="Monthly",SUMIFS(INDIRECT(BO$8),DetailBudgetWPs_Aleph,IF($J91 = "No Work Package", "", $J91),DetailBudgetCategory_Aleph,$I91),IF(Budget_period="Quarterly",SUMIFS(INDIRECT(BO$9),DetailBudgetWPs_Aleph,IF($J91 = "No Work Package", "", $J91),DetailBudgetCategory_Aleph,$I91),IF(Budget_period="Annually",SUMIFS(INDIRECT(BO$10),DetailBudgetWPs_Aleph,IF($J91 = "No Work Package", "", $J91),DetailBudgetCategory_Aleph,$I91),""))))) / BO$6 * BO$7, 0), 0)</f>
        <v>0</v>
      </c>
      <c r="BP91" s="166">
        <f t="array" ref="BP91">IFERROR(IF(ROW()-16&lt;NoRowsBudget, IF($J91="Profit Margin",SUM(BP$16:BP90)*ProfitMargin,IF($J91="VAT",SUM(BP$16:BP90)*VAT,IF(Budget_period="Monthly",SUMIFS(INDIRECT(BP$8),DetailBudgetWPs_Aleph,IF($J91 = "No Work Package", "", $J91),DetailBudgetCategory_Aleph,$I91),IF(Budget_period="Quarterly",SUMIFS(INDIRECT(BP$9),DetailBudgetWPs_Aleph,IF($J91 = "No Work Package", "", $J91),DetailBudgetCategory_Aleph,$I91),IF(Budget_period="Annually",SUMIFS(INDIRECT(BP$10),DetailBudgetWPs_Aleph,IF($J91 = "No Work Package", "", $J91),DetailBudgetCategory_Aleph,$I91),""))))) / BP$6 * BP$7, 0), 0)</f>
        <v>0</v>
      </c>
      <c r="BQ91" s="166">
        <f t="array" ref="BQ91">IFERROR(IF(ROW()-16&lt;NoRowsBudget, IF($J91="Profit Margin",SUM(BQ$16:BQ90)*ProfitMargin,IF($J91="VAT",SUM(BQ$16:BQ90)*VAT,IF(Budget_period="Monthly",SUMIFS(INDIRECT(BQ$8),DetailBudgetWPs_Aleph,IF($J91 = "No Work Package", "", $J91),DetailBudgetCategory_Aleph,$I91),IF(Budget_period="Quarterly",SUMIFS(INDIRECT(BQ$9),DetailBudgetWPs_Aleph,IF($J91 = "No Work Package", "", $J91),DetailBudgetCategory_Aleph,$I91),IF(Budget_period="Annually",SUMIFS(INDIRECT(BQ$10),DetailBudgetWPs_Aleph,IF($J91 = "No Work Package", "", $J91),DetailBudgetCategory_Aleph,$I91),""))))) / BQ$6 * BQ$7, 0), 0)</f>
        <v>0</v>
      </c>
      <c r="BR91" s="166">
        <f t="array" ref="BR91">IFERROR(IF(ROW()-16&lt;NoRowsBudget, IF($J91="Profit Margin",SUM(BR$16:BR90)*ProfitMargin,IF($J91="VAT",SUM(BR$16:BR90)*VAT,IF(Budget_period="Monthly",SUMIFS(INDIRECT(BR$8),DetailBudgetWPs_Aleph,IF($J91 = "No Work Package", "", $J91),DetailBudgetCategory_Aleph,$I91),IF(Budget_period="Quarterly",SUMIFS(INDIRECT(BR$9),DetailBudgetWPs_Aleph,IF($J91 = "No Work Package", "", $J91),DetailBudgetCategory_Aleph,$I91),IF(Budget_period="Annually",SUMIFS(INDIRECT(BR$10),DetailBudgetWPs_Aleph,IF($J91 = "No Work Package", "", $J91),DetailBudgetCategory_Aleph,$I91),""))))) / BR$6 * BR$7, 0), 0)</f>
        <v>0</v>
      </c>
      <c r="BS91" s="166">
        <f t="array" ref="BS91">IFERROR(IF(ROW()-16&lt;NoRowsBudget, IF($J91="Profit Margin",SUM(BS$16:BS90)*ProfitMargin,IF($J91="VAT",SUM(BS$16:BS90)*VAT,IF(Budget_period="Monthly",SUMIFS(INDIRECT(BS$8),DetailBudgetWPs_Aleph,IF($J91 = "No Work Package", "", $J91),DetailBudgetCategory_Aleph,$I91),IF(Budget_period="Quarterly",SUMIFS(INDIRECT(BS$9),DetailBudgetWPs_Aleph,IF($J91 = "No Work Package", "", $J91),DetailBudgetCategory_Aleph,$I91),IF(Budget_period="Annually",SUMIFS(INDIRECT(BS$10),DetailBudgetWPs_Aleph,IF($J91 = "No Work Package", "", $J91),DetailBudgetCategory_Aleph,$I91),""))))) / BS$6 * BS$7, 0), 0)</f>
        <v>0</v>
      </c>
    </row>
    <row r="92" ht="15.75" customHeight="1">
      <c r="A92" s="114"/>
      <c r="B92" s="15" t="str">
        <f>IF(ROW()-16&lt;NoRowsBudget,OrgName,"")</f>
        <v/>
      </c>
      <c r="C92" s="15" t="str">
        <f>IF(ROW()-16&lt;NoRowsBudget,ProjectName,"")</f>
        <v/>
      </c>
      <c r="D92" s="15" t="str">
        <f>IF(ROW()-16&lt;NoRowsBudget,ProjectRef,"")</f>
        <v/>
      </c>
      <c r="E92" s="15" t="str">
        <f>IF(ROW()-16&lt;NoRowsBudget,ApplicationID,"")</f>
        <v/>
      </c>
      <c r="F92" s="15" t="str">
        <f>IF(ROW()-16&lt;NoRowsBudget,Version,"")</f>
        <v/>
      </c>
      <c r="G92" s="164" t="str">
        <f>IF(ROW()-16&lt;NoRowsBudget,StartDate,"")</f>
        <v/>
      </c>
      <c r="H92" s="164" t="str">
        <f>IF(ROW()-16&lt;NoRowsBudget,EndDate,"")</f>
        <v/>
      </c>
      <c r="I92" s="15" t="str">
        <f t="array" ref="I92">IF(ROW()-16&lt;(NoRowsBudget-3),INDEX(CostCategories,CEILING((ROW()-15)/NoWPs,1)),IF(ROW()-16=NoRowsBudget-3,"Overheads",IF(ROW()-16=NoRowsBudget-2,"Profit Margin",IF(ROW()-16=NoRowsBudget-1,"VAT",""))))</f>
        <v/>
      </c>
      <c r="J92" s="15" t="str">
        <f t="array" ref="J92">IF(ROW()-16&lt;NoRowsBudget-3,INDEX(WPUnique,,MOD(ROW()-16,NoWPs)+1),IF(ROW()-16=NoRowsBudget-3,"Overheads",IF(ROW()-16=NoRowsBudget-2,"Profit Margin",IF(ROW()-16=NoRowsBudget-1,"VAT",""))))</f>
        <v/>
      </c>
      <c r="K92" s="172" t="str">
        <f>IFERROR(IF(OR($J92="Indirect Cost",$J92="VAT",$J92="Profit Margin"),"",VLOOKUP(J92,'1. Basic Info'!$B$40:$C$52,2,FALSE)),BudgetExport!J92)</f>
        <v/>
      </c>
      <c r="L92" s="166">
        <f t="array" ref="L92">IFERROR(IF(ROW()-16&lt;NoRowsBudget, IF($J92="Profit Margin",SUM(L$16:L91)*ProfitMargin,IF($J92="VAT",SUM(L$16:L91)*VAT,IF(Budget_period="Monthly",SUMIFS(INDIRECT(L$8),DetailBudgetWPs_Aleph,IF($J92 = "No Work Package", "", $J92),DetailBudgetCategory_Aleph,$I92),IF(Budget_period="Quarterly",SUMIFS(INDIRECT(L$9),DetailBudgetWPs_Aleph,IF($J92 = "No Work Package", "", $J92),DetailBudgetCategory_Aleph,$I92),IF(Budget_period="Annually",SUMIFS(INDIRECT(L$10),DetailBudgetWPs_Aleph,IF($J92 = "No Work Package", "", $J92),DetailBudgetCategory_Aleph,$I92),""))))) / L$6 * L$7, 0), 0)</f>
        <v>0</v>
      </c>
      <c r="M92" s="166">
        <f t="array" ref="M92">IFERROR(IF(ROW()-16&lt;NoRowsBudget, IF($J92="Profit Margin",SUM(M$16:M91)*ProfitMargin,IF($J92="VAT",SUM(M$16:M91)*VAT,IF(Budget_period="Monthly",SUMIFS(INDIRECT(M$8),DetailBudgetWPs_Aleph,IF($J92 = "No Work Package", "", $J92),DetailBudgetCategory_Aleph,$I92),IF(Budget_period="Quarterly",SUMIFS(INDIRECT(M$9),DetailBudgetWPs_Aleph,IF($J92 = "No Work Package", "", $J92),DetailBudgetCategory_Aleph,$I92),IF(Budget_period="Annually",SUMIFS(INDIRECT(M$10),DetailBudgetWPs_Aleph,IF($J92 = "No Work Package", "", $J92),DetailBudgetCategory_Aleph,$I92),""))))) / M$6 * M$7, 0), 0)</f>
        <v>0</v>
      </c>
      <c r="N92" s="166">
        <f t="array" ref="N92">IFERROR(IF(ROW()-16&lt;NoRowsBudget, IF($J92="Profit Margin",SUM(N$16:N91)*ProfitMargin,IF($J92="VAT",SUM(N$16:N91)*VAT,IF(Budget_period="Monthly",SUMIFS(INDIRECT(N$8),DetailBudgetWPs_Aleph,IF($J92 = "No Work Package", "", $J92),DetailBudgetCategory_Aleph,$I92),IF(Budget_period="Quarterly",SUMIFS(INDIRECT(N$9),DetailBudgetWPs_Aleph,IF($J92 = "No Work Package", "", $J92),DetailBudgetCategory_Aleph,$I92),IF(Budget_period="Annually",SUMIFS(INDIRECT(N$10),DetailBudgetWPs_Aleph,IF($J92 = "No Work Package", "", $J92),DetailBudgetCategory_Aleph,$I92),""))))) / N$6 * N$7, 0), 0)</f>
        <v>0</v>
      </c>
      <c r="O92" s="166">
        <f t="array" ref="O92">IFERROR(IF(ROW()-16&lt;NoRowsBudget, IF($J92="Profit Margin",SUM(O$16:O91)*ProfitMargin,IF($J92="VAT",SUM(O$16:O91)*VAT,IF(Budget_period="Monthly",SUMIFS(INDIRECT(O$8),DetailBudgetWPs_Aleph,IF($J92 = "No Work Package", "", $J92),DetailBudgetCategory_Aleph,$I92),IF(Budget_period="Quarterly",SUMIFS(INDIRECT(O$9),DetailBudgetWPs_Aleph,IF($J92 = "No Work Package", "", $J92),DetailBudgetCategory_Aleph,$I92),IF(Budget_period="Annually",SUMIFS(INDIRECT(O$10),DetailBudgetWPs_Aleph,IF($J92 = "No Work Package", "", $J92),DetailBudgetCategory_Aleph,$I92),""))))) / O$6 * O$7, 0), 0)</f>
        <v>0</v>
      </c>
      <c r="P92" s="166">
        <f t="array" ref="P92">IFERROR(IF(ROW()-16&lt;NoRowsBudget, IF($J92="Profit Margin",SUM(P$16:P91)*ProfitMargin,IF($J92="VAT",SUM(P$16:P91)*VAT,IF(Budget_period="Monthly",SUMIFS(INDIRECT(P$8),DetailBudgetWPs_Aleph,IF($J92 = "No Work Package", "", $J92),DetailBudgetCategory_Aleph,$I92),IF(Budget_period="Quarterly",SUMIFS(INDIRECT(P$9),DetailBudgetWPs_Aleph,IF($J92 = "No Work Package", "", $J92),DetailBudgetCategory_Aleph,$I92),IF(Budget_period="Annually",SUMIFS(INDIRECT(P$10),DetailBudgetWPs_Aleph,IF($J92 = "No Work Package", "", $J92),DetailBudgetCategory_Aleph,$I92),""))))) / P$6 * P$7, 0), 0)</f>
        <v>0</v>
      </c>
      <c r="Q92" s="166">
        <f t="array" ref="Q92">IFERROR(IF(ROW()-16&lt;NoRowsBudget, IF($J92="Profit Margin",SUM(Q$16:Q91)*ProfitMargin,IF($J92="VAT",SUM(Q$16:Q91)*VAT,IF(Budget_period="Monthly",SUMIFS(INDIRECT(Q$8),DetailBudgetWPs_Aleph,IF($J92 = "No Work Package", "", $J92),DetailBudgetCategory_Aleph,$I92),IF(Budget_period="Quarterly",SUMIFS(INDIRECT(Q$9),DetailBudgetWPs_Aleph,IF($J92 = "No Work Package", "", $J92),DetailBudgetCategory_Aleph,$I92),IF(Budget_period="Annually",SUMIFS(INDIRECT(Q$10),DetailBudgetWPs_Aleph,IF($J92 = "No Work Package", "", $J92),DetailBudgetCategory_Aleph,$I92),""))))) / Q$6 * Q$7, 0), 0)</f>
        <v>0</v>
      </c>
      <c r="R92" s="166">
        <f t="array" ref="R92">IFERROR(IF(ROW()-16&lt;NoRowsBudget, IF($J92="Profit Margin",SUM(R$16:R91)*ProfitMargin,IF($J92="VAT",SUM(R$16:R91)*VAT,IF(Budget_period="Monthly",SUMIFS(INDIRECT(R$8),DetailBudgetWPs_Aleph,IF($J92 = "No Work Package", "", $J92),DetailBudgetCategory_Aleph,$I92),IF(Budget_period="Quarterly",SUMIFS(INDIRECT(R$9),DetailBudgetWPs_Aleph,IF($J92 = "No Work Package", "", $J92),DetailBudgetCategory_Aleph,$I92),IF(Budget_period="Annually",SUMIFS(INDIRECT(R$10),DetailBudgetWPs_Aleph,IF($J92 = "No Work Package", "", $J92),DetailBudgetCategory_Aleph,$I92),""))))) / R$6 * R$7, 0), 0)</f>
        <v>0</v>
      </c>
      <c r="S92" s="166">
        <f t="array" ref="S92">IFERROR(IF(ROW()-16&lt;NoRowsBudget, IF($J92="Profit Margin",SUM(S$16:S91)*ProfitMargin,IF($J92="VAT",SUM(S$16:S91)*VAT,IF(Budget_period="Monthly",SUMIFS(INDIRECT(S$8),DetailBudgetWPs_Aleph,IF($J92 = "No Work Package", "", $J92),DetailBudgetCategory_Aleph,$I92),IF(Budget_period="Quarterly",SUMIFS(INDIRECT(S$9),DetailBudgetWPs_Aleph,IF($J92 = "No Work Package", "", $J92),DetailBudgetCategory_Aleph,$I92),IF(Budget_period="Annually",SUMIFS(INDIRECT(S$10),DetailBudgetWPs_Aleph,IF($J92 = "No Work Package", "", $J92),DetailBudgetCategory_Aleph,$I92),""))))) / S$6 * S$7, 0), 0)</f>
        <v>0</v>
      </c>
      <c r="T92" s="166">
        <f t="array" ref="T92">IFERROR(IF(ROW()-16&lt;NoRowsBudget, IF($J92="Profit Margin",SUM(T$16:T91)*ProfitMargin,IF($J92="VAT",SUM(T$16:T91)*VAT,IF(Budget_period="Monthly",SUMIFS(INDIRECT(T$8),DetailBudgetWPs_Aleph,IF($J92 = "No Work Package", "", $J92),DetailBudgetCategory_Aleph,$I92),IF(Budget_period="Quarterly",SUMIFS(INDIRECT(T$9),DetailBudgetWPs_Aleph,IF($J92 = "No Work Package", "", $J92),DetailBudgetCategory_Aleph,$I92),IF(Budget_period="Annually",SUMIFS(INDIRECT(T$10),DetailBudgetWPs_Aleph,IF($J92 = "No Work Package", "", $J92),DetailBudgetCategory_Aleph,$I92),""))))) / T$6 * T$7, 0), 0)</f>
        <v>0</v>
      </c>
      <c r="U92" s="166">
        <f t="array" ref="U92">IFERROR(IF(ROW()-16&lt;NoRowsBudget, IF($J92="Profit Margin",SUM(U$16:U91)*ProfitMargin,IF($J92="VAT",SUM(U$16:U91)*VAT,IF(Budget_period="Monthly",SUMIFS(INDIRECT(U$8),DetailBudgetWPs_Aleph,IF($J92 = "No Work Package", "", $J92),DetailBudgetCategory_Aleph,$I92),IF(Budget_period="Quarterly",SUMIFS(INDIRECT(U$9),DetailBudgetWPs_Aleph,IF($J92 = "No Work Package", "", $J92),DetailBudgetCategory_Aleph,$I92),IF(Budget_period="Annually",SUMIFS(INDIRECT(U$10),DetailBudgetWPs_Aleph,IF($J92 = "No Work Package", "", $J92),DetailBudgetCategory_Aleph,$I92),""))))) / U$6 * U$7, 0), 0)</f>
        <v>0</v>
      </c>
      <c r="V92" s="166">
        <f t="array" ref="V92">IFERROR(IF(ROW()-16&lt;NoRowsBudget, IF($J92="Profit Margin",SUM(V$16:V91)*ProfitMargin,IF($J92="VAT",SUM(V$16:V91)*VAT,IF(Budget_period="Monthly",SUMIFS(INDIRECT(V$8),DetailBudgetWPs_Aleph,IF($J92 = "No Work Package", "", $J92),DetailBudgetCategory_Aleph,$I92),IF(Budget_period="Quarterly",SUMIFS(INDIRECT(V$9),DetailBudgetWPs_Aleph,IF($J92 = "No Work Package", "", $J92),DetailBudgetCategory_Aleph,$I92),IF(Budget_period="Annually",SUMIFS(INDIRECT(V$10),DetailBudgetWPs_Aleph,IF($J92 = "No Work Package", "", $J92),DetailBudgetCategory_Aleph,$I92),""))))) / V$6 * V$7, 0), 0)</f>
        <v>0</v>
      </c>
      <c r="W92" s="166">
        <f t="array" ref="W92">IFERROR(IF(ROW()-16&lt;NoRowsBudget, IF($J92="Profit Margin",SUM(W$16:W91)*ProfitMargin,IF($J92="VAT",SUM(W$16:W91)*VAT,IF(Budget_period="Monthly",SUMIFS(INDIRECT(W$8),DetailBudgetWPs_Aleph,IF($J92 = "No Work Package", "", $J92),DetailBudgetCategory_Aleph,$I92),IF(Budget_period="Quarterly",SUMIFS(INDIRECT(W$9),DetailBudgetWPs_Aleph,IF($J92 = "No Work Package", "", $J92),DetailBudgetCategory_Aleph,$I92),IF(Budget_period="Annually",SUMIFS(INDIRECT(W$10),DetailBudgetWPs_Aleph,IF($J92 = "No Work Package", "", $J92),DetailBudgetCategory_Aleph,$I92),""))))) / W$6 * W$7, 0), 0)</f>
        <v>0</v>
      </c>
      <c r="X92" s="166">
        <f t="array" ref="X92">IFERROR(IF(ROW()-16&lt;NoRowsBudget, IF($J92="Profit Margin",SUM(X$16:X91)*ProfitMargin,IF($J92="VAT",SUM(X$16:X91)*VAT,IF(Budget_period="Monthly",SUMIFS(INDIRECT(X$8),DetailBudgetWPs_Aleph,IF($J92 = "No Work Package", "", $J92),DetailBudgetCategory_Aleph,$I92),IF(Budget_period="Quarterly",SUMIFS(INDIRECT(X$9),DetailBudgetWPs_Aleph,IF($J92 = "No Work Package", "", $J92),DetailBudgetCategory_Aleph,$I92),IF(Budget_period="Annually",SUMIFS(INDIRECT(X$10),DetailBudgetWPs_Aleph,IF($J92 = "No Work Package", "", $J92),DetailBudgetCategory_Aleph,$I92),""))))) / X$6 * X$7, 0), 0)</f>
        <v>0</v>
      </c>
      <c r="Y92" s="166">
        <f t="array" ref="Y92">IFERROR(IF(ROW()-16&lt;NoRowsBudget, IF($J92="Profit Margin",SUM(Y$16:Y91)*ProfitMargin,IF($J92="VAT",SUM(Y$16:Y91)*VAT,IF(Budget_period="Monthly",SUMIFS(INDIRECT(Y$8),DetailBudgetWPs_Aleph,IF($J92 = "No Work Package", "", $J92),DetailBudgetCategory_Aleph,$I92),IF(Budget_period="Quarterly",SUMIFS(INDIRECT(Y$9),DetailBudgetWPs_Aleph,IF($J92 = "No Work Package", "", $J92),DetailBudgetCategory_Aleph,$I92),IF(Budget_period="Annually",SUMIFS(INDIRECT(Y$10),DetailBudgetWPs_Aleph,IF($J92 = "No Work Package", "", $J92),DetailBudgetCategory_Aleph,$I92),""))))) / Y$6 * Y$7, 0), 0)</f>
        <v>0</v>
      </c>
      <c r="Z92" s="166">
        <f t="array" ref="Z92">IFERROR(IF(ROW()-16&lt;NoRowsBudget, IF($J92="Profit Margin",SUM(Z$16:Z91)*ProfitMargin,IF($J92="VAT",SUM(Z$16:Z91)*VAT,IF(Budget_period="Monthly",SUMIFS(INDIRECT(Z$8),DetailBudgetWPs_Aleph,IF($J92 = "No Work Package", "", $J92),DetailBudgetCategory_Aleph,$I92),IF(Budget_period="Quarterly",SUMIFS(INDIRECT(Z$9),DetailBudgetWPs_Aleph,IF($J92 = "No Work Package", "", $J92),DetailBudgetCategory_Aleph,$I92),IF(Budget_period="Annually",SUMIFS(INDIRECT(Z$10),DetailBudgetWPs_Aleph,IF($J92 = "No Work Package", "", $J92),DetailBudgetCategory_Aleph,$I92),""))))) / Z$6 * Z$7, 0), 0)</f>
        <v>0</v>
      </c>
      <c r="AA92" s="166">
        <f t="array" ref="AA92">IFERROR(IF(ROW()-16&lt;NoRowsBudget, IF($J92="Profit Margin",SUM(AA$16:AA91)*ProfitMargin,IF($J92="VAT",SUM(AA$16:AA91)*VAT,IF(Budget_period="Monthly",SUMIFS(INDIRECT(AA$8),DetailBudgetWPs_Aleph,IF($J92 = "No Work Package", "", $J92),DetailBudgetCategory_Aleph,$I92),IF(Budget_period="Quarterly",SUMIFS(INDIRECT(AA$9),DetailBudgetWPs_Aleph,IF($J92 = "No Work Package", "", $J92),DetailBudgetCategory_Aleph,$I92),IF(Budget_period="Annually",SUMIFS(INDIRECT(AA$10),DetailBudgetWPs_Aleph,IF($J92 = "No Work Package", "", $J92),DetailBudgetCategory_Aleph,$I92),""))))) / AA$6 * AA$7, 0), 0)</f>
        <v>0</v>
      </c>
      <c r="AB92" s="166">
        <f t="array" ref="AB92">IFERROR(IF(ROW()-16&lt;NoRowsBudget, IF($J92="Profit Margin",SUM(AB$16:AB91)*ProfitMargin,IF($J92="VAT",SUM(AB$16:AB91)*VAT,IF(Budget_period="Monthly",SUMIFS(INDIRECT(AB$8),DetailBudgetWPs_Aleph,IF($J92 = "No Work Package", "", $J92),DetailBudgetCategory_Aleph,$I92),IF(Budget_period="Quarterly",SUMIFS(INDIRECT(AB$9),DetailBudgetWPs_Aleph,IF($J92 = "No Work Package", "", $J92),DetailBudgetCategory_Aleph,$I92),IF(Budget_period="Annually",SUMIFS(INDIRECT(AB$10),DetailBudgetWPs_Aleph,IF($J92 = "No Work Package", "", $J92),DetailBudgetCategory_Aleph,$I92),""))))) / AB$6 * AB$7, 0), 0)</f>
        <v>0</v>
      </c>
      <c r="AC92" s="166">
        <f t="array" ref="AC92">IFERROR(IF(ROW()-16&lt;NoRowsBudget, IF($J92="Profit Margin",SUM(AC$16:AC91)*ProfitMargin,IF($J92="VAT",SUM(AC$16:AC91)*VAT,IF(Budget_period="Monthly",SUMIFS(INDIRECT(AC$8),DetailBudgetWPs_Aleph,IF($J92 = "No Work Package", "", $J92),DetailBudgetCategory_Aleph,$I92),IF(Budget_period="Quarterly",SUMIFS(INDIRECT(AC$9),DetailBudgetWPs_Aleph,IF($J92 = "No Work Package", "", $J92),DetailBudgetCategory_Aleph,$I92),IF(Budget_period="Annually",SUMIFS(INDIRECT(AC$10),DetailBudgetWPs_Aleph,IF($J92 = "No Work Package", "", $J92),DetailBudgetCategory_Aleph,$I92),""))))) / AC$6 * AC$7, 0), 0)</f>
        <v>0</v>
      </c>
      <c r="AD92" s="166">
        <f t="array" ref="AD92">IFERROR(IF(ROW()-16&lt;NoRowsBudget, IF($J92="Profit Margin",SUM(AD$16:AD91)*ProfitMargin,IF($J92="VAT",SUM(AD$16:AD91)*VAT,IF(Budget_period="Monthly",SUMIFS(INDIRECT(AD$8),DetailBudgetWPs_Aleph,IF($J92 = "No Work Package", "", $J92),DetailBudgetCategory_Aleph,$I92),IF(Budget_period="Quarterly",SUMIFS(INDIRECT(AD$9),DetailBudgetWPs_Aleph,IF($J92 = "No Work Package", "", $J92),DetailBudgetCategory_Aleph,$I92),IF(Budget_period="Annually",SUMIFS(INDIRECT(AD$10),DetailBudgetWPs_Aleph,IF($J92 = "No Work Package", "", $J92),DetailBudgetCategory_Aleph,$I92),""))))) / AD$6 * AD$7, 0), 0)</f>
        <v>0</v>
      </c>
      <c r="AE92" s="166">
        <f t="array" ref="AE92">IFERROR(IF(ROW()-16&lt;NoRowsBudget, IF($J92="Profit Margin",SUM(AE$16:AE91)*ProfitMargin,IF($J92="VAT",SUM(AE$16:AE91)*VAT,IF(Budget_period="Monthly",SUMIFS(INDIRECT(AE$8),DetailBudgetWPs_Aleph,IF($J92 = "No Work Package", "", $J92),DetailBudgetCategory_Aleph,$I92),IF(Budget_period="Quarterly",SUMIFS(INDIRECT(AE$9),DetailBudgetWPs_Aleph,IF($J92 = "No Work Package", "", $J92),DetailBudgetCategory_Aleph,$I92),IF(Budget_period="Annually",SUMIFS(INDIRECT(AE$10),DetailBudgetWPs_Aleph,IF($J92 = "No Work Package", "", $J92),DetailBudgetCategory_Aleph,$I92),""))))) / AE$6 * AE$7, 0), 0)</f>
        <v>0</v>
      </c>
      <c r="AF92" s="166">
        <f t="array" ref="AF92">IFERROR(IF(ROW()-16&lt;NoRowsBudget, IF($J92="Profit Margin",SUM(AF$16:AF91)*ProfitMargin,IF($J92="VAT",SUM(AF$16:AF91)*VAT,IF(Budget_period="Monthly",SUMIFS(INDIRECT(AF$8),DetailBudgetWPs_Aleph,IF($J92 = "No Work Package", "", $J92),DetailBudgetCategory_Aleph,$I92),IF(Budget_period="Quarterly",SUMIFS(INDIRECT(AF$9),DetailBudgetWPs_Aleph,IF($J92 = "No Work Package", "", $J92),DetailBudgetCategory_Aleph,$I92),IF(Budget_period="Annually",SUMIFS(INDIRECT(AF$10),DetailBudgetWPs_Aleph,IF($J92 = "No Work Package", "", $J92),DetailBudgetCategory_Aleph,$I92),""))))) / AF$6 * AF$7, 0), 0)</f>
        <v>0</v>
      </c>
      <c r="AG92" s="166">
        <f t="array" ref="AG92">IFERROR(IF(ROW()-16&lt;NoRowsBudget, IF($J92="Profit Margin",SUM(AG$16:AG91)*ProfitMargin,IF($J92="VAT",SUM(AG$16:AG91)*VAT,IF(Budget_period="Monthly",SUMIFS(INDIRECT(AG$8),DetailBudgetWPs_Aleph,IF($J92 = "No Work Package", "", $J92),DetailBudgetCategory_Aleph,$I92),IF(Budget_period="Quarterly",SUMIFS(INDIRECT(AG$9),DetailBudgetWPs_Aleph,IF($J92 = "No Work Package", "", $J92),DetailBudgetCategory_Aleph,$I92),IF(Budget_period="Annually",SUMIFS(INDIRECT(AG$10),DetailBudgetWPs_Aleph,IF($J92 = "No Work Package", "", $J92),DetailBudgetCategory_Aleph,$I92),""))))) / AG$6 * AG$7, 0), 0)</f>
        <v>0</v>
      </c>
      <c r="AH92" s="166">
        <f t="array" ref="AH92">IFERROR(IF(ROW()-16&lt;NoRowsBudget, IF($J92="Profit Margin",SUM(AH$16:AH91)*ProfitMargin,IF($J92="VAT",SUM(AH$16:AH91)*VAT,IF(Budget_period="Monthly",SUMIFS(INDIRECT(AH$8),DetailBudgetWPs_Aleph,IF($J92 = "No Work Package", "", $J92),DetailBudgetCategory_Aleph,$I92),IF(Budget_period="Quarterly",SUMIFS(INDIRECT(AH$9),DetailBudgetWPs_Aleph,IF($J92 = "No Work Package", "", $J92),DetailBudgetCategory_Aleph,$I92),IF(Budget_period="Annually",SUMIFS(INDIRECT(AH$10),DetailBudgetWPs_Aleph,IF($J92 = "No Work Package", "", $J92),DetailBudgetCategory_Aleph,$I92),""))))) / AH$6 * AH$7, 0), 0)</f>
        <v>0</v>
      </c>
      <c r="AI92" s="166">
        <f t="array" ref="AI92">IFERROR(IF(ROW()-16&lt;NoRowsBudget, IF($J92="Profit Margin",SUM(AI$16:AI91)*ProfitMargin,IF($J92="VAT",SUM(AI$16:AI91)*VAT,IF(Budget_period="Monthly",SUMIFS(INDIRECT(AI$8),DetailBudgetWPs_Aleph,IF($J92 = "No Work Package", "", $J92),DetailBudgetCategory_Aleph,$I92),IF(Budget_period="Quarterly",SUMIFS(INDIRECT(AI$9),DetailBudgetWPs_Aleph,IF($J92 = "No Work Package", "", $J92),DetailBudgetCategory_Aleph,$I92),IF(Budget_period="Annually",SUMIFS(INDIRECT(AI$10),DetailBudgetWPs_Aleph,IF($J92 = "No Work Package", "", $J92),DetailBudgetCategory_Aleph,$I92),""))))) / AI$6 * AI$7, 0), 0)</f>
        <v>0</v>
      </c>
      <c r="AJ92" s="166">
        <f t="array" ref="AJ92">IFERROR(IF(ROW()-16&lt;NoRowsBudget, IF($J92="Profit Margin",SUM(AJ$16:AJ91)*ProfitMargin,IF($J92="VAT",SUM(AJ$16:AJ91)*VAT,IF(Budget_period="Monthly",SUMIFS(INDIRECT(AJ$8),DetailBudgetWPs_Aleph,IF($J92 = "No Work Package", "", $J92),DetailBudgetCategory_Aleph,$I92),IF(Budget_period="Quarterly",SUMIFS(INDIRECT(AJ$9),DetailBudgetWPs_Aleph,IF($J92 = "No Work Package", "", $J92),DetailBudgetCategory_Aleph,$I92),IF(Budget_period="Annually",SUMIFS(INDIRECT(AJ$10),DetailBudgetWPs_Aleph,IF($J92 = "No Work Package", "", $J92),DetailBudgetCategory_Aleph,$I92),""))))) / AJ$6 * AJ$7, 0), 0)</f>
        <v>0</v>
      </c>
      <c r="AK92" s="166">
        <f t="array" ref="AK92">IFERROR(IF(ROW()-16&lt;NoRowsBudget, IF($J92="Profit Margin",SUM(AK$16:AK91)*ProfitMargin,IF($J92="VAT",SUM(AK$16:AK91)*VAT,IF(Budget_period="Monthly",SUMIFS(INDIRECT(AK$8),DetailBudgetWPs_Aleph,IF($J92 = "No Work Package", "", $J92),DetailBudgetCategory_Aleph,$I92),IF(Budget_period="Quarterly",SUMIFS(INDIRECT(AK$9),DetailBudgetWPs_Aleph,IF($J92 = "No Work Package", "", $J92),DetailBudgetCategory_Aleph,$I92),IF(Budget_period="Annually",SUMIFS(INDIRECT(AK$10),DetailBudgetWPs_Aleph,IF($J92 = "No Work Package", "", $J92),DetailBudgetCategory_Aleph,$I92),""))))) / AK$6 * AK$7, 0), 0)</f>
        <v>0</v>
      </c>
      <c r="AL92" s="166">
        <f t="array" ref="AL92">IFERROR(IF(ROW()-16&lt;NoRowsBudget, IF($J92="Profit Margin",SUM(AL$16:AL91)*ProfitMargin,IF($J92="VAT",SUM(AL$16:AL91)*VAT,IF(Budget_period="Monthly",SUMIFS(INDIRECT(AL$8),DetailBudgetWPs_Aleph,IF($J92 = "No Work Package", "", $J92),DetailBudgetCategory_Aleph,$I92),IF(Budget_period="Quarterly",SUMIFS(INDIRECT(AL$9),DetailBudgetWPs_Aleph,IF($J92 = "No Work Package", "", $J92),DetailBudgetCategory_Aleph,$I92),IF(Budget_period="Annually",SUMIFS(INDIRECT(AL$10),DetailBudgetWPs_Aleph,IF($J92 = "No Work Package", "", $J92),DetailBudgetCategory_Aleph,$I92),""))))) / AL$6 * AL$7, 0), 0)</f>
        <v>0</v>
      </c>
      <c r="AM92" s="166">
        <f t="array" ref="AM92">IFERROR(IF(ROW()-16&lt;NoRowsBudget, IF($J92="Profit Margin",SUM(AM$16:AM91)*ProfitMargin,IF($J92="VAT",SUM(AM$16:AM91)*VAT,IF(Budget_period="Monthly",SUMIFS(INDIRECT(AM$8),DetailBudgetWPs_Aleph,IF($J92 = "No Work Package", "", $J92),DetailBudgetCategory_Aleph,$I92),IF(Budget_period="Quarterly",SUMIFS(INDIRECT(AM$9),DetailBudgetWPs_Aleph,IF($J92 = "No Work Package", "", $J92),DetailBudgetCategory_Aleph,$I92),IF(Budget_period="Annually",SUMIFS(INDIRECT(AM$10),DetailBudgetWPs_Aleph,IF($J92 = "No Work Package", "", $J92),DetailBudgetCategory_Aleph,$I92),""))))) / AM$6 * AM$7, 0), 0)</f>
        <v>0</v>
      </c>
      <c r="AN92" s="166">
        <f t="array" ref="AN92">IFERROR(IF(ROW()-16&lt;NoRowsBudget, IF($J92="Profit Margin",SUM(AN$16:AN91)*ProfitMargin,IF($J92="VAT",SUM(AN$16:AN91)*VAT,IF(Budget_period="Monthly",SUMIFS(INDIRECT(AN$8),DetailBudgetWPs_Aleph,IF($J92 = "No Work Package", "", $J92),DetailBudgetCategory_Aleph,$I92),IF(Budget_period="Quarterly",SUMIFS(INDIRECT(AN$9),DetailBudgetWPs_Aleph,IF($J92 = "No Work Package", "", $J92),DetailBudgetCategory_Aleph,$I92),IF(Budget_period="Annually",SUMIFS(INDIRECT(AN$10),DetailBudgetWPs_Aleph,IF($J92 = "No Work Package", "", $J92),DetailBudgetCategory_Aleph,$I92),""))))) / AN$6 * AN$7, 0), 0)</f>
        <v>0</v>
      </c>
      <c r="AO92" s="166">
        <f t="array" ref="AO92">IFERROR(IF(ROW()-16&lt;NoRowsBudget, IF($J92="Profit Margin",SUM(AO$16:AO91)*ProfitMargin,IF($J92="VAT",SUM(AO$16:AO91)*VAT,IF(Budget_period="Monthly",SUMIFS(INDIRECT(AO$8),DetailBudgetWPs_Aleph,IF($J92 = "No Work Package", "", $J92),DetailBudgetCategory_Aleph,$I92),IF(Budget_period="Quarterly",SUMIFS(INDIRECT(AO$9),DetailBudgetWPs_Aleph,IF($J92 = "No Work Package", "", $J92),DetailBudgetCategory_Aleph,$I92),IF(Budget_period="Annually",SUMIFS(INDIRECT(AO$10),DetailBudgetWPs_Aleph,IF($J92 = "No Work Package", "", $J92),DetailBudgetCategory_Aleph,$I92),""))))) / AO$6 * AO$7, 0), 0)</f>
        <v>0</v>
      </c>
      <c r="AP92" s="166">
        <f t="array" ref="AP92">IFERROR(IF(ROW()-16&lt;NoRowsBudget, IF($J92="Profit Margin",SUM(AP$16:AP91)*ProfitMargin,IF($J92="VAT",SUM(AP$16:AP91)*VAT,IF(Budget_period="Monthly",SUMIFS(INDIRECT(AP$8),DetailBudgetWPs_Aleph,IF($J92 = "No Work Package", "", $J92),DetailBudgetCategory_Aleph,$I92),IF(Budget_period="Quarterly",SUMIFS(INDIRECT(AP$9),DetailBudgetWPs_Aleph,IF($J92 = "No Work Package", "", $J92),DetailBudgetCategory_Aleph,$I92),IF(Budget_period="Annually",SUMIFS(INDIRECT(AP$10),DetailBudgetWPs_Aleph,IF($J92 = "No Work Package", "", $J92),DetailBudgetCategory_Aleph,$I92),""))))) / AP$6 * AP$7, 0), 0)</f>
        <v>0</v>
      </c>
      <c r="AQ92" s="166">
        <f t="array" ref="AQ92">IFERROR(IF(ROW()-16&lt;NoRowsBudget, IF($J92="Profit Margin",SUM(AQ$16:AQ91)*ProfitMargin,IF($J92="VAT",SUM(AQ$16:AQ91)*VAT,IF(Budget_period="Monthly",SUMIFS(INDIRECT(AQ$8),DetailBudgetWPs_Aleph,IF($J92 = "No Work Package", "", $J92),DetailBudgetCategory_Aleph,$I92),IF(Budget_period="Quarterly",SUMIFS(INDIRECT(AQ$9),DetailBudgetWPs_Aleph,IF($J92 = "No Work Package", "", $J92),DetailBudgetCategory_Aleph,$I92),IF(Budget_period="Annually",SUMIFS(INDIRECT(AQ$10),DetailBudgetWPs_Aleph,IF($J92 = "No Work Package", "", $J92),DetailBudgetCategory_Aleph,$I92),""))))) / AQ$6 * AQ$7, 0), 0)</f>
        <v>0</v>
      </c>
      <c r="AR92" s="166">
        <f t="array" ref="AR92">IFERROR(IF(ROW()-16&lt;NoRowsBudget, IF($J92="Profit Margin",SUM(AR$16:AR91)*ProfitMargin,IF($J92="VAT",SUM(AR$16:AR91)*VAT,IF(Budget_period="Monthly",SUMIFS(INDIRECT(AR$8),DetailBudgetWPs_Aleph,IF($J92 = "No Work Package", "", $J92),DetailBudgetCategory_Aleph,$I92),IF(Budget_period="Quarterly",SUMIFS(INDIRECT(AR$9),DetailBudgetWPs_Aleph,IF($J92 = "No Work Package", "", $J92),DetailBudgetCategory_Aleph,$I92),IF(Budget_period="Annually",SUMIFS(INDIRECT(AR$10),DetailBudgetWPs_Aleph,IF($J92 = "No Work Package", "", $J92),DetailBudgetCategory_Aleph,$I92),""))))) / AR$6 * AR$7, 0), 0)</f>
        <v>0</v>
      </c>
      <c r="AS92" s="166">
        <f t="array" ref="AS92">IFERROR(IF(ROW()-16&lt;NoRowsBudget, IF($J92="Profit Margin",SUM(AS$16:AS91)*ProfitMargin,IF($J92="VAT",SUM(AS$16:AS91)*VAT,IF(Budget_period="Monthly",SUMIFS(INDIRECT(AS$8),DetailBudgetWPs_Aleph,IF($J92 = "No Work Package", "", $J92),DetailBudgetCategory_Aleph,$I92),IF(Budget_period="Quarterly",SUMIFS(INDIRECT(AS$9),DetailBudgetWPs_Aleph,IF($J92 = "No Work Package", "", $J92),DetailBudgetCategory_Aleph,$I92),IF(Budget_period="Annually",SUMIFS(INDIRECT(AS$10),DetailBudgetWPs_Aleph,IF($J92 = "No Work Package", "", $J92),DetailBudgetCategory_Aleph,$I92),""))))) / AS$6 * AS$7, 0), 0)</f>
        <v>0</v>
      </c>
      <c r="AT92" s="166">
        <f t="array" ref="AT92">IFERROR(IF(ROW()-16&lt;NoRowsBudget, IF($J92="Profit Margin",SUM(AT$16:AT91)*ProfitMargin,IF($J92="VAT",SUM(AT$16:AT91)*VAT,IF(Budget_period="Monthly",SUMIFS(INDIRECT(AT$8),DetailBudgetWPs_Aleph,IF($J92 = "No Work Package", "", $J92),DetailBudgetCategory_Aleph,$I92),IF(Budget_period="Quarterly",SUMIFS(INDIRECT(AT$9),DetailBudgetWPs_Aleph,IF($J92 = "No Work Package", "", $J92),DetailBudgetCategory_Aleph,$I92),IF(Budget_period="Annually",SUMIFS(INDIRECT(AT$10),DetailBudgetWPs_Aleph,IF($J92 = "No Work Package", "", $J92),DetailBudgetCategory_Aleph,$I92),""))))) / AT$6 * AT$7, 0), 0)</f>
        <v>0</v>
      </c>
      <c r="AU92" s="166">
        <f t="array" ref="AU92">IFERROR(IF(ROW()-16&lt;NoRowsBudget, IF($J92="Profit Margin",SUM(AU$16:AU91)*ProfitMargin,IF($J92="VAT",SUM(AU$16:AU91)*VAT,IF(Budget_period="Monthly",SUMIFS(INDIRECT(AU$8),DetailBudgetWPs_Aleph,IF($J92 = "No Work Package", "", $J92),DetailBudgetCategory_Aleph,$I92),IF(Budget_period="Quarterly",SUMIFS(INDIRECT(AU$9),DetailBudgetWPs_Aleph,IF($J92 = "No Work Package", "", $J92),DetailBudgetCategory_Aleph,$I92),IF(Budget_period="Annually",SUMIFS(INDIRECT(AU$10),DetailBudgetWPs_Aleph,IF($J92 = "No Work Package", "", $J92),DetailBudgetCategory_Aleph,$I92),""))))) / AU$6 * AU$7, 0), 0)</f>
        <v>0</v>
      </c>
      <c r="AV92" s="166">
        <f t="array" ref="AV92">IFERROR(IF(ROW()-16&lt;NoRowsBudget, IF($J92="Profit Margin",SUM(AV$16:AV91)*ProfitMargin,IF($J92="VAT",SUM(AV$16:AV91)*VAT,IF(Budget_period="Monthly",SUMIFS(INDIRECT(AV$8),DetailBudgetWPs_Aleph,IF($J92 = "No Work Package", "", $J92),DetailBudgetCategory_Aleph,$I92),IF(Budget_period="Quarterly",SUMIFS(INDIRECT(AV$9),DetailBudgetWPs_Aleph,IF($J92 = "No Work Package", "", $J92),DetailBudgetCategory_Aleph,$I92),IF(Budget_period="Annually",SUMIFS(INDIRECT(AV$10),DetailBudgetWPs_Aleph,IF($J92 = "No Work Package", "", $J92),DetailBudgetCategory_Aleph,$I92),""))))) / AV$6 * AV$7, 0), 0)</f>
        <v>0</v>
      </c>
      <c r="AW92" s="166">
        <f t="array" ref="AW92">IFERROR(IF(ROW()-16&lt;NoRowsBudget, IF($J92="Profit Margin",SUM(AW$16:AW91)*ProfitMargin,IF($J92="VAT",SUM(AW$16:AW91)*VAT,IF(Budget_period="Monthly",SUMIFS(INDIRECT(AW$8),DetailBudgetWPs_Aleph,IF($J92 = "No Work Package", "", $J92),DetailBudgetCategory_Aleph,$I92),IF(Budget_period="Quarterly",SUMIFS(INDIRECT(AW$9),DetailBudgetWPs_Aleph,IF($J92 = "No Work Package", "", $J92),DetailBudgetCategory_Aleph,$I92),IF(Budget_period="Annually",SUMIFS(INDIRECT(AW$10),DetailBudgetWPs_Aleph,IF($J92 = "No Work Package", "", $J92),DetailBudgetCategory_Aleph,$I92),""))))) / AW$6 * AW$7, 0), 0)</f>
        <v>0</v>
      </c>
      <c r="AX92" s="166">
        <f t="array" ref="AX92">IFERROR(IF(ROW()-16&lt;NoRowsBudget, IF($J92="Profit Margin",SUM(AX$16:AX91)*ProfitMargin,IF($J92="VAT",SUM(AX$16:AX91)*VAT,IF(Budget_period="Monthly",SUMIFS(INDIRECT(AX$8),DetailBudgetWPs_Aleph,IF($J92 = "No Work Package", "", $J92),DetailBudgetCategory_Aleph,$I92),IF(Budget_period="Quarterly",SUMIFS(INDIRECT(AX$9),DetailBudgetWPs_Aleph,IF($J92 = "No Work Package", "", $J92),DetailBudgetCategory_Aleph,$I92),IF(Budget_period="Annually",SUMIFS(INDIRECT(AX$10),DetailBudgetWPs_Aleph,IF($J92 = "No Work Package", "", $J92),DetailBudgetCategory_Aleph,$I92),""))))) / AX$6 * AX$7, 0), 0)</f>
        <v>0</v>
      </c>
      <c r="AY92" s="166">
        <f t="array" ref="AY92">IFERROR(IF(ROW()-16&lt;NoRowsBudget, IF($J92="Profit Margin",SUM(AY$16:AY91)*ProfitMargin,IF($J92="VAT",SUM(AY$16:AY91)*VAT,IF(Budget_period="Monthly",SUMIFS(INDIRECT(AY$8),DetailBudgetWPs_Aleph,IF($J92 = "No Work Package", "", $J92),DetailBudgetCategory_Aleph,$I92),IF(Budget_period="Quarterly",SUMIFS(INDIRECT(AY$9),DetailBudgetWPs_Aleph,IF($J92 = "No Work Package", "", $J92),DetailBudgetCategory_Aleph,$I92),IF(Budget_period="Annually",SUMIFS(INDIRECT(AY$10),DetailBudgetWPs_Aleph,IF($J92 = "No Work Package", "", $J92),DetailBudgetCategory_Aleph,$I92),""))))) / AY$6 * AY$7, 0), 0)</f>
        <v>0</v>
      </c>
      <c r="AZ92" s="166">
        <f t="array" ref="AZ92">IFERROR(IF(ROW()-16&lt;NoRowsBudget, IF($J92="Profit Margin",SUM(AZ$16:AZ91)*ProfitMargin,IF($J92="VAT",SUM(AZ$16:AZ91)*VAT,IF(Budget_period="Monthly",SUMIFS(INDIRECT(AZ$8),DetailBudgetWPs_Aleph,IF($J92 = "No Work Package", "", $J92),DetailBudgetCategory_Aleph,$I92),IF(Budget_period="Quarterly",SUMIFS(INDIRECT(AZ$9),DetailBudgetWPs_Aleph,IF($J92 = "No Work Package", "", $J92),DetailBudgetCategory_Aleph,$I92),IF(Budget_period="Annually",SUMIFS(INDIRECT(AZ$10),DetailBudgetWPs_Aleph,IF($J92 = "No Work Package", "", $J92),DetailBudgetCategory_Aleph,$I92),""))))) / AZ$6 * AZ$7, 0), 0)</f>
        <v>0</v>
      </c>
      <c r="BA92" s="166">
        <f t="array" ref="BA92">IFERROR(IF(ROW()-16&lt;NoRowsBudget, IF($J92="Profit Margin",SUM(BA$16:BA91)*ProfitMargin,IF($J92="VAT",SUM(BA$16:BA91)*VAT,IF(Budget_period="Monthly",SUMIFS(INDIRECT(BA$8),DetailBudgetWPs_Aleph,IF($J92 = "No Work Package", "", $J92),DetailBudgetCategory_Aleph,$I92),IF(Budget_period="Quarterly",SUMIFS(INDIRECT(BA$9),DetailBudgetWPs_Aleph,IF($J92 = "No Work Package", "", $J92),DetailBudgetCategory_Aleph,$I92),IF(Budget_period="Annually",SUMIFS(INDIRECT(BA$10),DetailBudgetWPs_Aleph,IF($J92 = "No Work Package", "", $J92),DetailBudgetCategory_Aleph,$I92),""))))) / BA$6 * BA$7, 0), 0)</f>
        <v>0</v>
      </c>
      <c r="BB92" s="166">
        <f t="array" ref="BB92">IFERROR(IF(ROW()-16&lt;NoRowsBudget, IF($J92="Profit Margin",SUM(BB$16:BB91)*ProfitMargin,IF($J92="VAT",SUM(BB$16:BB91)*VAT,IF(Budget_period="Monthly",SUMIFS(INDIRECT(BB$8),DetailBudgetWPs_Aleph,IF($J92 = "No Work Package", "", $J92),DetailBudgetCategory_Aleph,$I92),IF(Budget_period="Quarterly",SUMIFS(INDIRECT(BB$9),DetailBudgetWPs_Aleph,IF($J92 = "No Work Package", "", $J92),DetailBudgetCategory_Aleph,$I92),IF(Budget_period="Annually",SUMIFS(INDIRECT(BB$10),DetailBudgetWPs_Aleph,IF($J92 = "No Work Package", "", $J92),DetailBudgetCategory_Aleph,$I92),""))))) / BB$6 * BB$7, 0), 0)</f>
        <v>0</v>
      </c>
      <c r="BC92" s="166">
        <f t="array" ref="BC92">IFERROR(IF(ROW()-16&lt;NoRowsBudget, IF($J92="Profit Margin",SUM(BC$16:BC91)*ProfitMargin,IF($J92="VAT",SUM(BC$16:BC91)*VAT,IF(Budget_period="Monthly",SUMIFS(INDIRECT(BC$8),DetailBudgetWPs_Aleph,IF($J92 = "No Work Package", "", $J92),DetailBudgetCategory_Aleph,$I92),IF(Budget_period="Quarterly",SUMIFS(INDIRECT(BC$9),DetailBudgetWPs_Aleph,IF($J92 = "No Work Package", "", $J92),DetailBudgetCategory_Aleph,$I92),IF(Budget_period="Annually",SUMIFS(INDIRECT(BC$10),DetailBudgetWPs_Aleph,IF($J92 = "No Work Package", "", $J92),DetailBudgetCategory_Aleph,$I92),""))))) / BC$6 * BC$7, 0), 0)</f>
        <v>0</v>
      </c>
      <c r="BD92" s="166">
        <f t="array" ref="BD92">IFERROR(IF(ROW()-16&lt;NoRowsBudget, IF($J92="Profit Margin",SUM(BD$16:BD91)*ProfitMargin,IF($J92="VAT",SUM(BD$16:BD91)*VAT,IF(Budget_period="Monthly",SUMIFS(INDIRECT(BD$8),DetailBudgetWPs_Aleph,IF($J92 = "No Work Package", "", $J92),DetailBudgetCategory_Aleph,$I92),IF(Budget_period="Quarterly",SUMIFS(INDIRECT(BD$9),DetailBudgetWPs_Aleph,IF($J92 = "No Work Package", "", $J92),DetailBudgetCategory_Aleph,$I92),IF(Budget_period="Annually",SUMIFS(INDIRECT(BD$10),DetailBudgetWPs_Aleph,IF($J92 = "No Work Package", "", $J92),DetailBudgetCategory_Aleph,$I92),""))))) / BD$6 * BD$7, 0), 0)</f>
        <v>0</v>
      </c>
      <c r="BE92" s="166">
        <f t="array" ref="BE92">IFERROR(IF(ROW()-16&lt;NoRowsBudget, IF($J92="Profit Margin",SUM(BE$16:BE91)*ProfitMargin,IF($J92="VAT",SUM(BE$16:BE91)*VAT,IF(Budget_period="Monthly",SUMIFS(INDIRECT(BE$8),DetailBudgetWPs_Aleph,IF($J92 = "No Work Package", "", $J92),DetailBudgetCategory_Aleph,$I92),IF(Budget_period="Quarterly",SUMIFS(INDIRECT(BE$9),DetailBudgetWPs_Aleph,IF($J92 = "No Work Package", "", $J92),DetailBudgetCategory_Aleph,$I92),IF(Budget_period="Annually",SUMIFS(INDIRECT(BE$10),DetailBudgetWPs_Aleph,IF($J92 = "No Work Package", "", $J92),DetailBudgetCategory_Aleph,$I92),""))))) / BE$6 * BE$7, 0), 0)</f>
        <v>0</v>
      </c>
      <c r="BF92" s="166">
        <f t="array" ref="BF92">IFERROR(IF(ROW()-16&lt;NoRowsBudget, IF($J92="Profit Margin",SUM(BF$16:BF91)*ProfitMargin,IF($J92="VAT",SUM(BF$16:BF91)*VAT,IF(Budget_period="Monthly",SUMIFS(INDIRECT(BF$8),DetailBudgetWPs_Aleph,IF($J92 = "No Work Package", "", $J92),DetailBudgetCategory_Aleph,$I92),IF(Budget_period="Quarterly",SUMIFS(INDIRECT(BF$9),DetailBudgetWPs_Aleph,IF($J92 = "No Work Package", "", $J92),DetailBudgetCategory_Aleph,$I92),IF(Budget_period="Annually",SUMIFS(INDIRECT(BF$10),DetailBudgetWPs_Aleph,IF($J92 = "No Work Package", "", $J92),DetailBudgetCategory_Aleph,$I92),""))))) / BF$6 * BF$7, 0), 0)</f>
        <v>0</v>
      </c>
      <c r="BG92" s="166">
        <f t="array" ref="BG92">IFERROR(IF(ROW()-16&lt;NoRowsBudget, IF($J92="Profit Margin",SUM(BG$16:BG91)*ProfitMargin,IF($J92="VAT",SUM(BG$16:BG91)*VAT,IF(Budget_period="Monthly",SUMIFS(INDIRECT(BG$8),DetailBudgetWPs_Aleph,IF($J92 = "No Work Package", "", $J92),DetailBudgetCategory_Aleph,$I92),IF(Budget_period="Quarterly",SUMIFS(INDIRECT(BG$9),DetailBudgetWPs_Aleph,IF($J92 = "No Work Package", "", $J92),DetailBudgetCategory_Aleph,$I92),IF(Budget_period="Annually",SUMIFS(INDIRECT(BG$10),DetailBudgetWPs_Aleph,IF($J92 = "No Work Package", "", $J92),DetailBudgetCategory_Aleph,$I92),""))))) / BG$6 * BG$7, 0), 0)</f>
        <v>0</v>
      </c>
      <c r="BH92" s="166">
        <f t="array" ref="BH92">IFERROR(IF(ROW()-16&lt;NoRowsBudget, IF($J92="Profit Margin",SUM(BH$16:BH91)*ProfitMargin,IF($J92="VAT",SUM(BH$16:BH91)*VAT,IF(Budget_period="Monthly",SUMIFS(INDIRECT(BH$8),DetailBudgetWPs_Aleph,IF($J92 = "No Work Package", "", $J92),DetailBudgetCategory_Aleph,$I92),IF(Budget_period="Quarterly",SUMIFS(INDIRECT(BH$9),DetailBudgetWPs_Aleph,IF($J92 = "No Work Package", "", $J92),DetailBudgetCategory_Aleph,$I92),IF(Budget_period="Annually",SUMIFS(INDIRECT(BH$10),DetailBudgetWPs_Aleph,IF($J92 = "No Work Package", "", $J92),DetailBudgetCategory_Aleph,$I92),""))))) / BH$6 * BH$7, 0), 0)</f>
        <v>0</v>
      </c>
      <c r="BI92" s="166">
        <f t="array" ref="BI92">IFERROR(IF(ROW()-16&lt;NoRowsBudget, IF($J92="Profit Margin",SUM(BI$16:BI91)*ProfitMargin,IF($J92="VAT",SUM(BI$16:BI91)*VAT,IF(Budget_period="Monthly",SUMIFS(INDIRECT(BI$8),DetailBudgetWPs_Aleph,IF($J92 = "No Work Package", "", $J92),DetailBudgetCategory_Aleph,$I92),IF(Budget_period="Quarterly",SUMIFS(INDIRECT(BI$9),DetailBudgetWPs_Aleph,IF($J92 = "No Work Package", "", $J92),DetailBudgetCategory_Aleph,$I92),IF(Budget_period="Annually",SUMIFS(INDIRECT(BI$10),DetailBudgetWPs_Aleph,IF($J92 = "No Work Package", "", $J92),DetailBudgetCategory_Aleph,$I92),""))))) / BI$6 * BI$7, 0), 0)</f>
        <v>0</v>
      </c>
      <c r="BJ92" s="166">
        <f t="array" ref="BJ92">IFERROR(IF(ROW()-16&lt;NoRowsBudget, IF($J92="Profit Margin",SUM(BJ$16:BJ91)*ProfitMargin,IF($J92="VAT",SUM(BJ$16:BJ91)*VAT,IF(Budget_period="Monthly",SUMIFS(INDIRECT(BJ$8),DetailBudgetWPs_Aleph,IF($J92 = "No Work Package", "", $J92),DetailBudgetCategory_Aleph,$I92),IF(Budget_period="Quarterly",SUMIFS(INDIRECT(BJ$9),DetailBudgetWPs_Aleph,IF($J92 = "No Work Package", "", $J92),DetailBudgetCategory_Aleph,$I92),IF(Budget_period="Annually",SUMIFS(INDIRECT(BJ$10),DetailBudgetWPs_Aleph,IF($J92 = "No Work Package", "", $J92),DetailBudgetCategory_Aleph,$I92),""))))) / BJ$6 * BJ$7, 0), 0)</f>
        <v>0</v>
      </c>
      <c r="BK92" s="166">
        <f t="array" ref="BK92">IFERROR(IF(ROW()-16&lt;NoRowsBudget, IF($J92="Profit Margin",SUM(BK$16:BK91)*ProfitMargin,IF($J92="VAT",SUM(BK$16:BK91)*VAT,IF(Budget_period="Monthly",SUMIFS(INDIRECT(BK$8),DetailBudgetWPs_Aleph,IF($J92 = "No Work Package", "", $J92),DetailBudgetCategory_Aleph,$I92),IF(Budget_period="Quarterly",SUMIFS(INDIRECT(BK$9),DetailBudgetWPs_Aleph,IF($J92 = "No Work Package", "", $J92),DetailBudgetCategory_Aleph,$I92),IF(Budget_period="Annually",SUMIFS(INDIRECT(BK$10),DetailBudgetWPs_Aleph,IF($J92 = "No Work Package", "", $J92),DetailBudgetCategory_Aleph,$I92),""))))) / BK$6 * BK$7, 0), 0)</f>
        <v>0</v>
      </c>
      <c r="BL92" s="166">
        <f t="array" ref="BL92">IFERROR(IF(ROW()-16&lt;NoRowsBudget, IF($J92="Profit Margin",SUM(BL$16:BL91)*ProfitMargin,IF($J92="VAT",SUM(BL$16:BL91)*VAT,IF(Budget_period="Monthly",SUMIFS(INDIRECT(BL$8),DetailBudgetWPs_Aleph,IF($J92 = "No Work Package", "", $J92),DetailBudgetCategory_Aleph,$I92),IF(Budget_period="Quarterly",SUMIFS(INDIRECT(BL$9),DetailBudgetWPs_Aleph,IF($J92 = "No Work Package", "", $J92),DetailBudgetCategory_Aleph,$I92),IF(Budget_period="Annually",SUMIFS(INDIRECT(BL$10),DetailBudgetWPs_Aleph,IF($J92 = "No Work Package", "", $J92),DetailBudgetCategory_Aleph,$I92),""))))) / BL$6 * BL$7, 0), 0)</f>
        <v>0</v>
      </c>
      <c r="BM92" s="166">
        <f t="array" ref="BM92">IFERROR(IF(ROW()-16&lt;NoRowsBudget, IF($J92="Profit Margin",SUM(BM$16:BM91)*ProfitMargin,IF($J92="VAT",SUM(BM$16:BM91)*VAT,IF(Budget_period="Monthly",SUMIFS(INDIRECT(BM$8),DetailBudgetWPs_Aleph,IF($J92 = "No Work Package", "", $J92),DetailBudgetCategory_Aleph,$I92),IF(Budget_period="Quarterly",SUMIFS(INDIRECT(BM$9),DetailBudgetWPs_Aleph,IF($J92 = "No Work Package", "", $J92),DetailBudgetCategory_Aleph,$I92),IF(Budget_period="Annually",SUMIFS(INDIRECT(BM$10),DetailBudgetWPs_Aleph,IF($J92 = "No Work Package", "", $J92),DetailBudgetCategory_Aleph,$I92),""))))) / BM$6 * BM$7, 0), 0)</f>
        <v>0</v>
      </c>
      <c r="BN92" s="166">
        <f t="array" ref="BN92">IFERROR(IF(ROW()-16&lt;NoRowsBudget, IF($J92="Profit Margin",SUM(BN$16:BN91)*ProfitMargin,IF($J92="VAT",SUM(BN$16:BN91)*VAT,IF(Budget_period="Monthly",SUMIFS(INDIRECT(BN$8),DetailBudgetWPs_Aleph,IF($J92 = "No Work Package", "", $J92),DetailBudgetCategory_Aleph,$I92),IF(Budget_period="Quarterly",SUMIFS(INDIRECT(BN$9),DetailBudgetWPs_Aleph,IF($J92 = "No Work Package", "", $J92),DetailBudgetCategory_Aleph,$I92),IF(Budget_period="Annually",SUMIFS(INDIRECT(BN$10),DetailBudgetWPs_Aleph,IF($J92 = "No Work Package", "", $J92),DetailBudgetCategory_Aleph,$I92),""))))) / BN$6 * BN$7, 0), 0)</f>
        <v>0</v>
      </c>
      <c r="BO92" s="166">
        <f t="array" ref="BO92">IFERROR(IF(ROW()-16&lt;NoRowsBudget, IF($J92="Profit Margin",SUM(BO$16:BO91)*ProfitMargin,IF($J92="VAT",SUM(BO$16:BO91)*VAT,IF(Budget_period="Monthly",SUMIFS(INDIRECT(BO$8),DetailBudgetWPs_Aleph,IF($J92 = "No Work Package", "", $J92),DetailBudgetCategory_Aleph,$I92),IF(Budget_period="Quarterly",SUMIFS(INDIRECT(BO$9),DetailBudgetWPs_Aleph,IF($J92 = "No Work Package", "", $J92),DetailBudgetCategory_Aleph,$I92),IF(Budget_period="Annually",SUMIFS(INDIRECT(BO$10),DetailBudgetWPs_Aleph,IF($J92 = "No Work Package", "", $J92),DetailBudgetCategory_Aleph,$I92),""))))) / BO$6 * BO$7, 0), 0)</f>
        <v>0</v>
      </c>
      <c r="BP92" s="166">
        <f t="array" ref="BP92">IFERROR(IF(ROW()-16&lt;NoRowsBudget, IF($J92="Profit Margin",SUM(BP$16:BP91)*ProfitMargin,IF($J92="VAT",SUM(BP$16:BP91)*VAT,IF(Budget_period="Monthly",SUMIFS(INDIRECT(BP$8),DetailBudgetWPs_Aleph,IF($J92 = "No Work Package", "", $J92),DetailBudgetCategory_Aleph,$I92),IF(Budget_period="Quarterly",SUMIFS(INDIRECT(BP$9),DetailBudgetWPs_Aleph,IF($J92 = "No Work Package", "", $J92),DetailBudgetCategory_Aleph,$I92),IF(Budget_period="Annually",SUMIFS(INDIRECT(BP$10),DetailBudgetWPs_Aleph,IF($J92 = "No Work Package", "", $J92),DetailBudgetCategory_Aleph,$I92),""))))) / BP$6 * BP$7, 0), 0)</f>
        <v>0</v>
      </c>
      <c r="BQ92" s="166">
        <f t="array" ref="BQ92">IFERROR(IF(ROW()-16&lt;NoRowsBudget, IF($J92="Profit Margin",SUM(BQ$16:BQ91)*ProfitMargin,IF($J92="VAT",SUM(BQ$16:BQ91)*VAT,IF(Budget_period="Monthly",SUMIFS(INDIRECT(BQ$8),DetailBudgetWPs_Aleph,IF($J92 = "No Work Package", "", $J92),DetailBudgetCategory_Aleph,$I92),IF(Budget_period="Quarterly",SUMIFS(INDIRECT(BQ$9),DetailBudgetWPs_Aleph,IF($J92 = "No Work Package", "", $J92),DetailBudgetCategory_Aleph,$I92),IF(Budget_period="Annually",SUMIFS(INDIRECT(BQ$10),DetailBudgetWPs_Aleph,IF($J92 = "No Work Package", "", $J92),DetailBudgetCategory_Aleph,$I92),""))))) / BQ$6 * BQ$7, 0), 0)</f>
        <v>0</v>
      </c>
      <c r="BR92" s="166">
        <f t="array" ref="BR92">IFERROR(IF(ROW()-16&lt;NoRowsBudget, IF($J92="Profit Margin",SUM(BR$16:BR91)*ProfitMargin,IF($J92="VAT",SUM(BR$16:BR91)*VAT,IF(Budget_period="Monthly",SUMIFS(INDIRECT(BR$8),DetailBudgetWPs_Aleph,IF($J92 = "No Work Package", "", $J92),DetailBudgetCategory_Aleph,$I92),IF(Budget_period="Quarterly",SUMIFS(INDIRECT(BR$9),DetailBudgetWPs_Aleph,IF($J92 = "No Work Package", "", $J92),DetailBudgetCategory_Aleph,$I92),IF(Budget_period="Annually",SUMIFS(INDIRECT(BR$10),DetailBudgetWPs_Aleph,IF($J92 = "No Work Package", "", $J92),DetailBudgetCategory_Aleph,$I92),""))))) / BR$6 * BR$7, 0), 0)</f>
        <v>0</v>
      </c>
      <c r="BS92" s="166">
        <f t="array" ref="BS92">IFERROR(IF(ROW()-16&lt;NoRowsBudget, IF($J92="Profit Margin",SUM(BS$16:BS91)*ProfitMargin,IF($J92="VAT",SUM(BS$16:BS91)*VAT,IF(Budget_period="Monthly",SUMIFS(INDIRECT(BS$8),DetailBudgetWPs_Aleph,IF($J92 = "No Work Package", "", $J92),DetailBudgetCategory_Aleph,$I92),IF(Budget_period="Quarterly",SUMIFS(INDIRECT(BS$9),DetailBudgetWPs_Aleph,IF($J92 = "No Work Package", "", $J92),DetailBudgetCategory_Aleph,$I92),IF(Budget_period="Annually",SUMIFS(INDIRECT(BS$10),DetailBudgetWPs_Aleph,IF($J92 = "No Work Package", "", $J92),DetailBudgetCategory_Aleph,$I92),""))))) / BS$6 * BS$7, 0), 0)</f>
        <v>0</v>
      </c>
    </row>
    <row r="93" ht="15.75" customHeight="1">
      <c r="A93" s="114"/>
      <c r="B93" s="15" t="str">
        <f>IF(ROW()-16&lt;NoRowsBudget,OrgName,"")</f>
        <v/>
      </c>
      <c r="C93" s="15" t="str">
        <f>IF(ROW()-16&lt;NoRowsBudget,ProjectName,"")</f>
        <v/>
      </c>
      <c r="D93" s="15" t="str">
        <f>IF(ROW()-16&lt;NoRowsBudget,ProjectRef,"")</f>
        <v/>
      </c>
      <c r="E93" s="15" t="str">
        <f>IF(ROW()-16&lt;NoRowsBudget,ApplicationID,"")</f>
        <v/>
      </c>
      <c r="F93" s="15" t="str">
        <f>IF(ROW()-16&lt;NoRowsBudget,Version,"")</f>
        <v/>
      </c>
      <c r="G93" s="164" t="str">
        <f>IF(ROW()-16&lt;NoRowsBudget,StartDate,"")</f>
        <v/>
      </c>
      <c r="H93" s="164" t="str">
        <f>IF(ROW()-16&lt;NoRowsBudget,EndDate,"")</f>
        <v/>
      </c>
      <c r="I93" s="15" t="str">
        <f t="array" ref="I93">IF(ROW()-16&lt;(NoRowsBudget-3),INDEX(CostCategories,CEILING((ROW()-15)/NoWPs,1)),IF(ROW()-16=NoRowsBudget-3,"Overheads",IF(ROW()-16=NoRowsBudget-2,"Profit Margin",IF(ROW()-16=NoRowsBudget-1,"VAT",""))))</f>
        <v/>
      </c>
      <c r="J93" s="15" t="str">
        <f t="array" ref="J93">IF(ROW()-16&lt;NoRowsBudget-3,INDEX(WPUnique,,MOD(ROW()-16,NoWPs)+1),IF(ROW()-16=NoRowsBudget-3,"Overheads",IF(ROW()-16=NoRowsBudget-2,"Profit Margin",IF(ROW()-16=NoRowsBudget-1,"VAT",""))))</f>
        <v/>
      </c>
      <c r="K93" s="172" t="str">
        <f>IFERROR(IF(OR($J93="Indirect Cost",$J93="VAT",$J93="Profit Margin"),"",VLOOKUP(J93,'1. Basic Info'!$B$40:$C$52,2,FALSE)),BudgetExport!J93)</f>
        <v/>
      </c>
      <c r="L93" s="166">
        <f t="array" ref="L93">IFERROR(IF(ROW()-16&lt;NoRowsBudget, IF($J93="Profit Margin",SUM(L$16:L92)*ProfitMargin,IF($J93="VAT",SUM(L$16:L92)*VAT,IF(Budget_period="Monthly",SUMIFS(INDIRECT(L$8),DetailBudgetWPs_Aleph,IF($J93 = "No Work Package", "", $J93),DetailBudgetCategory_Aleph,$I93),IF(Budget_period="Quarterly",SUMIFS(INDIRECT(L$9),DetailBudgetWPs_Aleph,IF($J93 = "No Work Package", "", $J93),DetailBudgetCategory_Aleph,$I93),IF(Budget_period="Annually",SUMIFS(INDIRECT(L$10),DetailBudgetWPs_Aleph,IF($J93 = "No Work Package", "", $J93),DetailBudgetCategory_Aleph,$I93),""))))) / L$6 * L$7, 0), 0)</f>
        <v>0</v>
      </c>
      <c r="M93" s="166">
        <f t="array" ref="M93">IFERROR(IF(ROW()-16&lt;NoRowsBudget, IF($J93="Profit Margin",SUM(M$16:M92)*ProfitMargin,IF($J93="VAT",SUM(M$16:M92)*VAT,IF(Budget_period="Monthly",SUMIFS(INDIRECT(M$8),DetailBudgetWPs_Aleph,IF($J93 = "No Work Package", "", $J93),DetailBudgetCategory_Aleph,$I93),IF(Budget_period="Quarterly",SUMIFS(INDIRECT(M$9),DetailBudgetWPs_Aleph,IF($J93 = "No Work Package", "", $J93),DetailBudgetCategory_Aleph,$I93),IF(Budget_period="Annually",SUMIFS(INDIRECT(M$10),DetailBudgetWPs_Aleph,IF($J93 = "No Work Package", "", $J93),DetailBudgetCategory_Aleph,$I93),""))))) / M$6 * M$7, 0), 0)</f>
        <v>0</v>
      </c>
      <c r="N93" s="166">
        <f t="array" ref="N93">IFERROR(IF(ROW()-16&lt;NoRowsBudget, IF($J93="Profit Margin",SUM(N$16:N92)*ProfitMargin,IF($J93="VAT",SUM(N$16:N92)*VAT,IF(Budget_period="Monthly",SUMIFS(INDIRECT(N$8),DetailBudgetWPs_Aleph,IF($J93 = "No Work Package", "", $J93),DetailBudgetCategory_Aleph,$I93),IF(Budget_period="Quarterly",SUMIFS(INDIRECT(N$9),DetailBudgetWPs_Aleph,IF($J93 = "No Work Package", "", $J93),DetailBudgetCategory_Aleph,$I93),IF(Budget_period="Annually",SUMIFS(INDIRECT(N$10),DetailBudgetWPs_Aleph,IF($J93 = "No Work Package", "", $J93),DetailBudgetCategory_Aleph,$I93),""))))) / N$6 * N$7, 0), 0)</f>
        <v>0</v>
      </c>
      <c r="O93" s="166">
        <f t="array" ref="O93">IFERROR(IF(ROW()-16&lt;NoRowsBudget, IF($J93="Profit Margin",SUM(O$16:O92)*ProfitMargin,IF($J93="VAT",SUM(O$16:O92)*VAT,IF(Budget_period="Monthly",SUMIFS(INDIRECT(O$8),DetailBudgetWPs_Aleph,IF($J93 = "No Work Package", "", $J93),DetailBudgetCategory_Aleph,$I93),IF(Budget_period="Quarterly",SUMIFS(INDIRECT(O$9),DetailBudgetWPs_Aleph,IF($J93 = "No Work Package", "", $J93),DetailBudgetCategory_Aleph,$I93),IF(Budget_period="Annually",SUMIFS(INDIRECT(O$10),DetailBudgetWPs_Aleph,IF($J93 = "No Work Package", "", $J93),DetailBudgetCategory_Aleph,$I93),""))))) / O$6 * O$7, 0), 0)</f>
        <v>0</v>
      </c>
      <c r="P93" s="166">
        <f t="array" ref="P93">IFERROR(IF(ROW()-16&lt;NoRowsBudget, IF($J93="Profit Margin",SUM(P$16:P92)*ProfitMargin,IF($J93="VAT",SUM(P$16:P92)*VAT,IF(Budget_period="Monthly",SUMIFS(INDIRECT(P$8),DetailBudgetWPs_Aleph,IF($J93 = "No Work Package", "", $J93),DetailBudgetCategory_Aleph,$I93),IF(Budget_period="Quarterly",SUMIFS(INDIRECT(P$9),DetailBudgetWPs_Aleph,IF($J93 = "No Work Package", "", $J93),DetailBudgetCategory_Aleph,$I93),IF(Budget_period="Annually",SUMIFS(INDIRECT(P$10),DetailBudgetWPs_Aleph,IF($J93 = "No Work Package", "", $J93),DetailBudgetCategory_Aleph,$I93),""))))) / P$6 * P$7, 0), 0)</f>
        <v>0</v>
      </c>
      <c r="Q93" s="166">
        <f t="array" ref="Q93">IFERROR(IF(ROW()-16&lt;NoRowsBudget, IF($J93="Profit Margin",SUM(Q$16:Q92)*ProfitMargin,IF($J93="VAT",SUM(Q$16:Q92)*VAT,IF(Budget_period="Monthly",SUMIFS(INDIRECT(Q$8),DetailBudgetWPs_Aleph,IF($J93 = "No Work Package", "", $J93),DetailBudgetCategory_Aleph,$I93),IF(Budget_period="Quarterly",SUMIFS(INDIRECT(Q$9),DetailBudgetWPs_Aleph,IF($J93 = "No Work Package", "", $J93),DetailBudgetCategory_Aleph,$I93),IF(Budget_period="Annually",SUMIFS(INDIRECT(Q$10),DetailBudgetWPs_Aleph,IF($J93 = "No Work Package", "", $J93),DetailBudgetCategory_Aleph,$I93),""))))) / Q$6 * Q$7, 0), 0)</f>
        <v>0</v>
      </c>
      <c r="R93" s="166">
        <f t="array" ref="R93">IFERROR(IF(ROW()-16&lt;NoRowsBudget, IF($J93="Profit Margin",SUM(R$16:R92)*ProfitMargin,IF($J93="VAT",SUM(R$16:R92)*VAT,IF(Budget_period="Monthly",SUMIFS(INDIRECT(R$8),DetailBudgetWPs_Aleph,IF($J93 = "No Work Package", "", $J93),DetailBudgetCategory_Aleph,$I93),IF(Budget_period="Quarterly",SUMIFS(INDIRECT(R$9),DetailBudgetWPs_Aleph,IF($J93 = "No Work Package", "", $J93),DetailBudgetCategory_Aleph,$I93),IF(Budget_period="Annually",SUMIFS(INDIRECT(R$10),DetailBudgetWPs_Aleph,IF($J93 = "No Work Package", "", $J93),DetailBudgetCategory_Aleph,$I93),""))))) / R$6 * R$7, 0), 0)</f>
        <v>0</v>
      </c>
      <c r="S93" s="166">
        <f t="array" ref="S93">IFERROR(IF(ROW()-16&lt;NoRowsBudget, IF($J93="Profit Margin",SUM(S$16:S92)*ProfitMargin,IF($J93="VAT",SUM(S$16:S92)*VAT,IF(Budget_period="Monthly",SUMIFS(INDIRECT(S$8),DetailBudgetWPs_Aleph,IF($J93 = "No Work Package", "", $J93),DetailBudgetCategory_Aleph,$I93),IF(Budget_period="Quarterly",SUMIFS(INDIRECT(S$9),DetailBudgetWPs_Aleph,IF($J93 = "No Work Package", "", $J93),DetailBudgetCategory_Aleph,$I93),IF(Budget_period="Annually",SUMIFS(INDIRECT(S$10),DetailBudgetWPs_Aleph,IF($J93 = "No Work Package", "", $J93),DetailBudgetCategory_Aleph,$I93),""))))) / S$6 * S$7, 0), 0)</f>
        <v>0</v>
      </c>
      <c r="T93" s="166">
        <f t="array" ref="T93">IFERROR(IF(ROW()-16&lt;NoRowsBudget, IF($J93="Profit Margin",SUM(T$16:T92)*ProfitMargin,IF($J93="VAT",SUM(T$16:T92)*VAT,IF(Budget_period="Monthly",SUMIFS(INDIRECT(T$8),DetailBudgetWPs_Aleph,IF($J93 = "No Work Package", "", $J93),DetailBudgetCategory_Aleph,$I93),IF(Budget_period="Quarterly",SUMIFS(INDIRECT(T$9),DetailBudgetWPs_Aleph,IF($J93 = "No Work Package", "", $J93),DetailBudgetCategory_Aleph,$I93),IF(Budget_period="Annually",SUMIFS(INDIRECT(T$10),DetailBudgetWPs_Aleph,IF($J93 = "No Work Package", "", $J93),DetailBudgetCategory_Aleph,$I93),""))))) / T$6 * T$7, 0), 0)</f>
        <v>0</v>
      </c>
      <c r="U93" s="166">
        <f t="array" ref="U93">IFERROR(IF(ROW()-16&lt;NoRowsBudget, IF($J93="Profit Margin",SUM(U$16:U92)*ProfitMargin,IF($J93="VAT",SUM(U$16:U92)*VAT,IF(Budget_period="Monthly",SUMIFS(INDIRECT(U$8),DetailBudgetWPs_Aleph,IF($J93 = "No Work Package", "", $J93),DetailBudgetCategory_Aleph,$I93),IF(Budget_period="Quarterly",SUMIFS(INDIRECT(U$9),DetailBudgetWPs_Aleph,IF($J93 = "No Work Package", "", $J93),DetailBudgetCategory_Aleph,$I93),IF(Budget_period="Annually",SUMIFS(INDIRECT(U$10),DetailBudgetWPs_Aleph,IF($J93 = "No Work Package", "", $J93),DetailBudgetCategory_Aleph,$I93),""))))) / U$6 * U$7, 0), 0)</f>
        <v>0</v>
      </c>
      <c r="V93" s="166">
        <f t="array" ref="V93">IFERROR(IF(ROW()-16&lt;NoRowsBudget, IF($J93="Profit Margin",SUM(V$16:V92)*ProfitMargin,IF($J93="VAT",SUM(V$16:V92)*VAT,IF(Budget_period="Monthly",SUMIFS(INDIRECT(V$8),DetailBudgetWPs_Aleph,IF($J93 = "No Work Package", "", $J93),DetailBudgetCategory_Aleph,$I93),IF(Budget_period="Quarterly",SUMIFS(INDIRECT(V$9),DetailBudgetWPs_Aleph,IF($J93 = "No Work Package", "", $J93),DetailBudgetCategory_Aleph,$I93),IF(Budget_period="Annually",SUMIFS(INDIRECT(V$10),DetailBudgetWPs_Aleph,IF($J93 = "No Work Package", "", $J93),DetailBudgetCategory_Aleph,$I93),""))))) / V$6 * V$7, 0), 0)</f>
        <v>0</v>
      </c>
      <c r="W93" s="166">
        <f t="array" ref="W93">IFERROR(IF(ROW()-16&lt;NoRowsBudget, IF($J93="Profit Margin",SUM(W$16:W92)*ProfitMargin,IF($J93="VAT",SUM(W$16:W92)*VAT,IF(Budget_period="Monthly",SUMIFS(INDIRECT(W$8),DetailBudgetWPs_Aleph,IF($J93 = "No Work Package", "", $J93),DetailBudgetCategory_Aleph,$I93),IF(Budget_period="Quarterly",SUMIFS(INDIRECT(W$9),DetailBudgetWPs_Aleph,IF($J93 = "No Work Package", "", $J93),DetailBudgetCategory_Aleph,$I93),IF(Budget_period="Annually",SUMIFS(INDIRECT(W$10),DetailBudgetWPs_Aleph,IF($J93 = "No Work Package", "", $J93),DetailBudgetCategory_Aleph,$I93),""))))) / W$6 * W$7, 0), 0)</f>
        <v>0</v>
      </c>
      <c r="X93" s="166">
        <f t="array" ref="X93">IFERROR(IF(ROW()-16&lt;NoRowsBudget, IF($J93="Profit Margin",SUM(X$16:X92)*ProfitMargin,IF($J93="VAT",SUM(X$16:X92)*VAT,IF(Budget_period="Monthly",SUMIFS(INDIRECT(X$8),DetailBudgetWPs_Aleph,IF($J93 = "No Work Package", "", $J93),DetailBudgetCategory_Aleph,$I93),IF(Budget_period="Quarterly",SUMIFS(INDIRECT(X$9),DetailBudgetWPs_Aleph,IF($J93 = "No Work Package", "", $J93),DetailBudgetCategory_Aleph,$I93),IF(Budget_period="Annually",SUMIFS(INDIRECT(X$10),DetailBudgetWPs_Aleph,IF($J93 = "No Work Package", "", $J93),DetailBudgetCategory_Aleph,$I93),""))))) / X$6 * X$7, 0), 0)</f>
        <v>0</v>
      </c>
      <c r="Y93" s="166">
        <f t="array" ref="Y93">IFERROR(IF(ROW()-16&lt;NoRowsBudget, IF($J93="Profit Margin",SUM(Y$16:Y92)*ProfitMargin,IF($J93="VAT",SUM(Y$16:Y92)*VAT,IF(Budget_period="Monthly",SUMIFS(INDIRECT(Y$8),DetailBudgetWPs_Aleph,IF($J93 = "No Work Package", "", $J93),DetailBudgetCategory_Aleph,$I93),IF(Budget_period="Quarterly",SUMIFS(INDIRECT(Y$9),DetailBudgetWPs_Aleph,IF($J93 = "No Work Package", "", $J93),DetailBudgetCategory_Aleph,$I93),IF(Budget_period="Annually",SUMIFS(INDIRECT(Y$10),DetailBudgetWPs_Aleph,IF($J93 = "No Work Package", "", $J93),DetailBudgetCategory_Aleph,$I93),""))))) / Y$6 * Y$7, 0), 0)</f>
        <v>0</v>
      </c>
      <c r="Z93" s="166">
        <f t="array" ref="Z93">IFERROR(IF(ROW()-16&lt;NoRowsBudget, IF($J93="Profit Margin",SUM(Z$16:Z92)*ProfitMargin,IF($J93="VAT",SUM(Z$16:Z92)*VAT,IF(Budget_period="Monthly",SUMIFS(INDIRECT(Z$8),DetailBudgetWPs_Aleph,IF($J93 = "No Work Package", "", $J93),DetailBudgetCategory_Aleph,$I93),IF(Budget_period="Quarterly",SUMIFS(INDIRECT(Z$9),DetailBudgetWPs_Aleph,IF($J93 = "No Work Package", "", $J93),DetailBudgetCategory_Aleph,$I93),IF(Budget_period="Annually",SUMIFS(INDIRECT(Z$10),DetailBudgetWPs_Aleph,IF($J93 = "No Work Package", "", $J93),DetailBudgetCategory_Aleph,$I93),""))))) / Z$6 * Z$7, 0), 0)</f>
        <v>0</v>
      </c>
      <c r="AA93" s="166">
        <f t="array" ref="AA93">IFERROR(IF(ROW()-16&lt;NoRowsBudget, IF($J93="Profit Margin",SUM(AA$16:AA92)*ProfitMargin,IF($J93="VAT",SUM(AA$16:AA92)*VAT,IF(Budget_period="Monthly",SUMIFS(INDIRECT(AA$8),DetailBudgetWPs_Aleph,IF($J93 = "No Work Package", "", $J93),DetailBudgetCategory_Aleph,$I93),IF(Budget_period="Quarterly",SUMIFS(INDIRECT(AA$9),DetailBudgetWPs_Aleph,IF($J93 = "No Work Package", "", $J93),DetailBudgetCategory_Aleph,$I93),IF(Budget_period="Annually",SUMIFS(INDIRECT(AA$10),DetailBudgetWPs_Aleph,IF($J93 = "No Work Package", "", $J93),DetailBudgetCategory_Aleph,$I93),""))))) / AA$6 * AA$7, 0), 0)</f>
        <v>0</v>
      </c>
      <c r="AB93" s="166">
        <f t="array" ref="AB93">IFERROR(IF(ROW()-16&lt;NoRowsBudget, IF($J93="Profit Margin",SUM(AB$16:AB92)*ProfitMargin,IF($J93="VAT",SUM(AB$16:AB92)*VAT,IF(Budget_period="Monthly",SUMIFS(INDIRECT(AB$8),DetailBudgetWPs_Aleph,IF($J93 = "No Work Package", "", $J93),DetailBudgetCategory_Aleph,$I93),IF(Budget_period="Quarterly",SUMIFS(INDIRECT(AB$9),DetailBudgetWPs_Aleph,IF($J93 = "No Work Package", "", $J93),DetailBudgetCategory_Aleph,$I93),IF(Budget_period="Annually",SUMIFS(INDIRECT(AB$10),DetailBudgetWPs_Aleph,IF($J93 = "No Work Package", "", $J93),DetailBudgetCategory_Aleph,$I93),""))))) / AB$6 * AB$7, 0), 0)</f>
        <v>0</v>
      </c>
      <c r="AC93" s="166">
        <f t="array" ref="AC93">IFERROR(IF(ROW()-16&lt;NoRowsBudget, IF($J93="Profit Margin",SUM(AC$16:AC92)*ProfitMargin,IF($J93="VAT",SUM(AC$16:AC92)*VAT,IF(Budget_period="Monthly",SUMIFS(INDIRECT(AC$8),DetailBudgetWPs_Aleph,IF($J93 = "No Work Package", "", $J93),DetailBudgetCategory_Aleph,$I93),IF(Budget_period="Quarterly",SUMIFS(INDIRECT(AC$9),DetailBudgetWPs_Aleph,IF($J93 = "No Work Package", "", $J93),DetailBudgetCategory_Aleph,$I93),IF(Budget_period="Annually",SUMIFS(INDIRECT(AC$10),DetailBudgetWPs_Aleph,IF($J93 = "No Work Package", "", $J93),DetailBudgetCategory_Aleph,$I93),""))))) / AC$6 * AC$7, 0), 0)</f>
        <v>0</v>
      </c>
      <c r="AD93" s="166">
        <f t="array" ref="AD93">IFERROR(IF(ROW()-16&lt;NoRowsBudget, IF($J93="Profit Margin",SUM(AD$16:AD92)*ProfitMargin,IF($J93="VAT",SUM(AD$16:AD92)*VAT,IF(Budget_period="Monthly",SUMIFS(INDIRECT(AD$8),DetailBudgetWPs_Aleph,IF($J93 = "No Work Package", "", $J93),DetailBudgetCategory_Aleph,$I93),IF(Budget_period="Quarterly",SUMIFS(INDIRECT(AD$9),DetailBudgetWPs_Aleph,IF($J93 = "No Work Package", "", $J93),DetailBudgetCategory_Aleph,$I93),IF(Budget_period="Annually",SUMIFS(INDIRECT(AD$10),DetailBudgetWPs_Aleph,IF($J93 = "No Work Package", "", $J93),DetailBudgetCategory_Aleph,$I93),""))))) / AD$6 * AD$7, 0), 0)</f>
        <v>0</v>
      </c>
      <c r="AE93" s="166">
        <f t="array" ref="AE93">IFERROR(IF(ROW()-16&lt;NoRowsBudget, IF($J93="Profit Margin",SUM(AE$16:AE92)*ProfitMargin,IF($J93="VAT",SUM(AE$16:AE92)*VAT,IF(Budget_period="Monthly",SUMIFS(INDIRECT(AE$8),DetailBudgetWPs_Aleph,IF($J93 = "No Work Package", "", $J93),DetailBudgetCategory_Aleph,$I93),IF(Budget_period="Quarterly",SUMIFS(INDIRECT(AE$9),DetailBudgetWPs_Aleph,IF($J93 = "No Work Package", "", $J93),DetailBudgetCategory_Aleph,$I93),IF(Budget_period="Annually",SUMIFS(INDIRECT(AE$10),DetailBudgetWPs_Aleph,IF($J93 = "No Work Package", "", $J93),DetailBudgetCategory_Aleph,$I93),""))))) / AE$6 * AE$7, 0), 0)</f>
        <v>0</v>
      </c>
      <c r="AF93" s="166">
        <f t="array" ref="AF93">IFERROR(IF(ROW()-16&lt;NoRowsBudget, IF($J93="Profit Margin",SUM(AF$16:AF92)*ProfitMargin,IF($J93="VAT",SUM(AF$16:AF92)*VAT,IF(Budget_period="Monthly",SUMIFS(INDIRECT(AF$8),DetailBudgetWPs_Aleph,IF($J93 = "No Work Package", "", $J93),DetailBudgetCategory_Aleph,$I93),IF(Budget_period="Quarterly",SUMIFS(INDIRECT(AF$9),DetailBudgetWPs_Aleph,IF($J93 = "No Work Package", "", $J93),DetailBudgetCategory_Aleph,$I93),IF(Budget_period="Annually",SUMIFS(INDIRECT(AF$10),DetailBudgetWPs_Aleph,IF($J93 = "No Work Package", "", $J93),DetailBudgetCategory_Aleph,$I93),""))))) / AF$6 * AF$7, 0), 0)</f>
        <v>0</v>
      </c>
      <c r="AG93" s="166">
        <f t="array" ref="AG93">IFERROR(IF(ROW()-16&lt;NoRowsBudget, IF($J93="Profit Margin",SUM(AG$16:AG92)*ProfitMargin,IF($J93="VAT",SUM(AG$16:AG92)*VAT,IF(Budget_period="Monthly",SUMIFS(INDIRECT(AG$8),DetailBudgetWPs_Aleph,IF($J93 = "No Work Package", "", $J93),DetailBudgetCategory_Aleph,$I93),IF(Budget_period="Quarterly",SUMIFS(INDIRECT(AG$9),DetailBudgetWPs_Aleph,IF($J93 = "No Work Package", "", $J93),DetailBudgetCategory_Aleph,$I93),IF(Budget_period="Annually",SUMIFS(INDIRECT(AG$10),DetailBudgetWPs_Aleph,IF($J93 = "No Work Package", "", $J93),DetailBudgetCategory_Aleph,$I93),""))))) / AG$6 * AG$7, 0), 0)</f>
        <v>0</v>
      </c>
      <c r="AH93" s="166">
        <f t="array" ref="AH93">IFERROR(IF(ROW()-16&lt;NoRowsBudget, IF($J93="Profit Margin",SUM(AH$16:AH92)*ProfitMargin,IF($J93="VAT",SUM(AH$16:AH92)*VAT,IF(Budget_period="Monthly",SUMIFS(INDIRECT(AH$8),DetailBudgetWPs_Aleph,IF($J93 = "No Work Package", "", $J93),DetailBudgetCategory_Aleph,$I93),IF(Budget_period="Quarterly",SUMIFS(INDIRECT(AH$9),DetailBudgetWPs_Aleph,IF($J93 = "No Work Package", "", $J93),DetailBudgetCategory_Aleph,$I93),IF(Budget_period="Annually",SUMIFS(INDIRECT(AH$10),DetailBudgetWPs_Aleph,IF($J93 = "No Work Package", "", $J93),DetailBudgetCategory_Aleph,$I93),""))))) / AH$6 * AH$7, 0), 0)</f>
        <v>0</v>
      </c>
      <c r="AI93" s="166">
        <f t="array" ref="AI93">IFERROR(IF(ROW()-16&lt;NoRowsBudget, IF($J93="Profit Margin",SUM(AI$16:AI92)*ProfitMargin,IF($J93="VAT",SUM(AI$16:AI92)*VAT,IF(Budget_period="Monthly",SUMIFS(INDIRECT(AI$8),DetailBudgetWPs_Aleph,IF($J93 = "No Work Package", "", $J93),DetailBudgetCategory_Aleph,$I93),IF(Budget_period="Quarterly",SUMIFS(INDIRECT(AI$9),DetailBudgetWPs_Aleph,IF($J93 = "No Work Package", "", $J93),DetailBudgetCategory_Aleph,$I93),IF(Budget_period="Annually",SUMIFS(INDIRECT(AI$10),DetailBudgetWPs_Aleph,IF($J93 = "No Work Package", "", $J93),DetailBudgetCategory_Aleph,$I93),""))))) / AI$6 * AI$7, 0), 0)</f>
        <v>0</v>
      </c>
      <c r="AJ93" s="166">
        <f t="array" ref="AJ93">IFERROR(IF(ROW()-16&lt;NoRowsBudget, IF($J93="Profit Margin",SUM(AJ$16:AJ92)*ProfitMargin,IF($J93="VAT",SUM(AJ$16:AJ92)*VAT,IF(Budget_period="Monthly",SUMIFS(INDIRECT(AJ$8),DetailBudgetWPs_Aleph,IF($J93 = "No Work Package", "", $J93),DetailBudgetCategory_Aleph,$I93),IF(Budget_period="Quarterly",SUMIFS(INDIRECT(AJ$9),DetailBudgetWPs_Aleph,IF($J93 = "No Work Package", "", $J93),DetailBudgetCategory_Aleph,$I93),IF(Budget_period="Annually",SUMIFS(INDIRECT(AJ$10),DetailBudgetWPs_Aleph,IF($J93 = "No Work Package", "", $J93),DetailBudgetCategory_Aleph,$I93),""))))) / AJ$6 * AJ$7, 0), 0)</f>
        <v>0</v>
      </c>
      <c r="AK93" s="166">
        <f t="array" ref="AK93">IFERROR(IF(ROW()-16&lt;NoRowsBudget, IF($J93="Profit Margin",SUM(AK$16:AK92)*ProfitMargin,IF($J93="VAT",SUM(AK$16:AK92)*VAT,IF(Budget_period="Monthly",SUMIFS(INDIRECT(AK$8),DetailBudgetWPs_Aleph,IF($J93 = "No Work Package", "", $J93),DetailBudgetCategory_Aleph,$I93),IF(Budget_period="Quarterly",SUMIFS(INDIRECT(AK$9),DetailBudgetWPs_Aleph,IF($J93 = "No Work Package", "", $J93),DetailBudgetCategory_Aleph,$I93),IF(Budget_period="Annually",SUMIFS(INDIRECT(AK$10),DetailBudgetWPs_Aleph,IF($J93 = "No Work Package", "", $J93),DetailBudgetCategory_Aleph,$I93),""))))) / AK$6 * AK$7, 0), 0)</f>
        <v>0</v>
      </c>
      <c r="AL93" s="166">
        <f t="array" ref="AL93">IFERROR(IF(ROW()-16&lt;NoRowsBudget, IF($J93="Profit Margin",SUM(AL$16:AL92)*ProfitMargin,IF($J93="VAT",SUM(AL$16:AL92)*VAT,IF(Budget_period="Monthly",SUMIFS(INDIRECT(AL$8),DetailBudgetWPs_Aleph,IF($J93 = "No Work Package", "", $J93),DetailBudgetCategory_Aleph,$I93),IF(Budget_period="Quarterly",SUMIFS(INDIRECT(AL$9),DetailBudgetWPs_Aleph,IF($J93 = "No Work Package", "", $J93),DetailBudgetCategory_Aleph,$I93),IF(Budget_period="Annually",SUMIFS(INDIRECT(AL$10),DetailBudgetWPs_Aleph,IF($J93 = "No Work Package", "", $J93),DetailBudgetCategory_Aleph,$I93),""))))) / AL$6 * AL$7, 0), 0)</f>
        <v>0</v>
      </c>
      <c r="AM93" s="166">
        <f t="array" ref="AM93">IFERROR(IF(ROW()-16&lt;NoRowsBudget, IF($J93="Profit Margin",SUM(AM$16:AM92)*ProfitMargin,IF($J93="VAT",SUM(AM$16:AM92)*VAT,IF(Budget_period="Monthly",SUMIFS(INDIRECT(AM$8),DetailBudgetWPs_Aleph,IF($J93 = "No Work Package", "", $J93),DetailBudgetCategory_Aleph,$I93),IF(Budget_period="Quarterly",SUMIFS(INDIRECT(AM$9),DetailBudgetWPs_Aleph,IF($J93 = "No Work Package", "", $J93),DetailBudgetCategory_Aleph,$I93),IF(Budget_period="Annually",SUMIFS(INDIRECT(AM$10),DetailBudgetWPs_Aleph,IF($J93 = "No Work Package", "", $J93),DetailBudgetCategory_Aleph,$I93),""))))) / AM$6 * AM$7, 0), 0)</f>
        <v>0</v>
      </c>
      <c r="AN93" s="166">
        <f t="array" ref="AN93">IFERROR(IF(ROW()-16&lt;NoRowsBudget, IF($J93="Profit Margin",SUM(AN$16:AN92)*ProfitMargin,IF($J93="VAT",SUM(AN$16:AN92)*VAT,IF(Budget_period="Monthly",SUMIFS(INDIRECT(AN$8),DetailBudgetWPs_Aleph,IF($J93 = "No Work Package", "", $J93),DetailBudgetCategory_Aleph,$I93),IF(Budget_period="Quarterly",SUMIFS(INDIRECT(AN$9),DetailBudgetWPs_Aleph,IF($J93 = "No Work Package", "", $J93),DetailBudgetCategory_Aleph,$I93),IF(Budget_period="Annually",SUMIFS(INDIRECT(AN$10),DetailBudgetWPs_Aleph,IF($J93 = "No Work Package", "", $J93),DetailBudgetCategory_Aleph,$I93),""))))) / AN$6 * AN$7, 0), 0)</f>
        <v>0</v>
      </c>
      <c r="AO93" s="166">
        <f t="array" ref="AO93">IFERROR(IF(ROW()-16&lt;NoRowsBudget, IF($J93="Profit Margin",SUM(AO$16:AO92)*ProfitMargin,IF($J93="VAT",SUM(AO$16:AO92)*VAT,IF(Budget_period="Monthly",SUMIFS(INDIRECT(AO$8),DetailBudgetWPs_Aleph,IF($J93 = "No Work Package", "", $J93),DetailBudgetCategory_Aleph,$I93),IF(Budget_period="Quarterly",SUMIFS(INDIRECT(AO$9),DetailBudgetWPs_Aleph,IF($J93 = "No Work Package", "", $J93),DetailBudgetCategory_Aleph,$I93),IF(Budget_period="Annually",SUMIFS(INDIRECT(AO$10),DetailBudgetWPs_Aleph,IF($J93 = "No Work Package", "", $J93),DetailBudgetCategory_Aleph,$I93),""))))) / AO$6 * AO$7, 0), 0)</f>
        <v>0</v>
      </c>
      <c r="AP93" s="166">
        <f t="array" ref="AP93">IFERROR(IF(ROW()-16&lt;NoRowsBudget, IF($J93="Profit Margin",SUM(AP$16:AP92)*ProfitMargin,IF($J93="VAT",SUM(AP$16:AP92)*VAT,IF(Budget_period="Monthly",SUMIFS(INDIRECT(AP$8),DetailBudgetWPs_Aleph,IF($J93 = "No Work Package", "", $J93),DetailBudgetCategory_Aleph,$I93),IF(Budget_period="Quarterly",SUMIFS(INDIRECT(AP$9),DetailBudgetWPs_Aleph,IF($J93 = "No Work Package", "", $J93),DetailBudgetCategory_Aleph,$I93),IF(Budget_period="Annually",SUMIFS(INDIRECT(AP$10),DetailBudgetWPs_Aleph,IF($J93 = "No Work Package", "", $J93),DetailBudgetCategory_Aleph,$I93),""))))) / AP$6 * AP$7, 0), 0)</f>
        <v>0</v>
      </c>
      <c r="AQ93" s="166">
        <f t="array" ref="AQ93">IFERROR(IF(ROW()-16&lt;NoRowsBudget, IF($J93="Profit Margin",SUM(AQ$16:AQ92)*ProfitMargin,IF($J93="VAT",SUM(AQ$16:AQ92)*VAT,IF(Budget_period="Monthly",SUMIFS(INDIRECT(AQ$8),DetailBudgetWPs_Aleph,IF($J93 = "No Work Package", "", $J93),DetailBudgetCategory_Aleph,$I93),IF(Budget_period="Quarterly",SUMIFS(INDIRECT(AQ$9),DetailBudgetWPs_Aleph,IF($J93 = "No Work Package", "", $J93),DetailBudgetCategory_Aleph,$I93),IF(Budget_period="Annually",SUMIFS(INDIRECT(AQ$10),DetailBudgetWPs_Aleph,IF($J93 = "No Work Package", "", $J93),DetailBudgetCategory_Aleph,$I93),""))))) / AQ$6 * AQ$7, 0), 0)</f>
        <v>0</v>
      </c>
      <c r="AR93" s="166">
        <f t="array" ref="AR93">IFERROR(IF(ROW()-16&lt;NoRowsBudget, IF($J93="Profit Margin",SUM(AR$16:AR92)*ProfitMargin,IF($J93="VAT",SUM(AR$16:AR92)*VAT,IF(Budget_period="Monthly",SUMIFS(INDIRECT(AR$8),DetailBudgetWPs_Aleph,IF($J93 = "No Work Package", "", $J93),DetailBudgetCategory_Aleph,$I93),IF(Budget_period="Quarterly",SUMIFS(INDIRECT(AR$9),DetailBudgetWPs_Aleph,IF($J93 = "No Work Package", "", $J93),DetailBudgetCategory_Aleph,$I93),IF(Budget_period="Annually",SUMIFS(INDIRECT(AR$10),DetailBudgetWPs_Aleph,IF($J93 = "No Work Package", "", $J93),DetailBudgetCategory_Aleph,$I93),""))))) / AR$6 * AR$7, 0), 0)</f>
        <v>0</v>
      </c>
      <c r="AS93" s="166">
        <f t="array" ref="AS93">IFERROR(IF(ROW()-16&lt;NoRowsBudget, IF($J93="Profit Margin",SUM(AS$16:AS92)*ProfitMargin,IF($J93="VAT",SUM(AS$16:AS92)*VAT,IF(Budget_period="Monthly",SUMIFS(INDIRECT(AS$8),DetailBudgetWPs_Aleph,IF($J93 = "No Work Package", "", $J93),DetailBudgetCategory_Aleph,$I93),IF(Budget_period="Quarterly",SUMIFS(INDIRECT(AS$9),DetailBudgetWPs_Aleph,IF($J93 = "No Work Package", "", $J93),DetailBudgetCategory_Aleph,$I93),IF(Budget_period="Annually",SUMIFS(INDIRECT(AS$10),DetailBudgetWPs_Aleph,IF($J93 = "No Work Package", "", $J93),DetailBudgetCategory_Aleph,$I93),""))))) / AS$6 * AS$7, 0), 0)</f>
        <v>0</v>
      </c>
      <c r="AT93" s="166">
        <f t="array" ref="AT93">IFERROR(IF(ROW()-16&lt;NoRowsBudget, IF($J93="Profit Margin",SUM(AT$16:AT92)*ProfitMargin,IF($J93="VAT",SUM(AT$16:AT92)*VAT,IF(Budget_period="Monthly",SUMIFS(INDIRECT(AT$8),DetailBudgetWPs_Aleph,IF($J93 = "No Work Package", "", $J93),DetailBudgetCategory_Aleph,$I93),IF(Budget_period="Quarterly",SUMIFS(INDIRECT(AT$9),DetailBudgetWPs_Aleph,IF($J93 = "No Work Package", "", $J93),DetailBudgetCategory_Aleph,$I93),IF(Budget_period="Annually",SUMIFS(INDIRECT(AT$10),DetailBudgetWPs_Aleph,IF($J93 = "No Work Package", "", $J93),DetailBudgetCategory_Aleph,$I93),""))))) / AT$6 * AT$7, 0), 0)</f>
        <v>0</v>
      </c>
      <c r="AU93" s="166">
        <f t="array" ref="AU93">IFERROR(IF(ROW()-16&lt;NoRowsBudget, IF($J93="Profit Margin",SUM(AU$16:AU92)*ProfitMargin,IF($J93="VAT",SUM(AU$16:AU92)*VAT,IF(Budget_period="Monthly",SUMIFS(INDIRECT(AU$8),DetailBudgetWPs_Aleph,IF($J93 = "No Work Package", "", $J93),DetailBudgetCategory_Aleph,$I93),IF(Budget_period="Quarterly",SUMIFS(INDIRECT(AU$9),DetailBudgetWPs_Aleph,IF($J93 = "No Work Package", "", $J93),DetailBudgetCategory_Aleph,$I93),IF(Budget_period="Annually",SUMIFS(INDIRECT(AU$10),DetailBudgetWPs_Aleph,IF($J93 = "No Work Package", "", $J93),DetailBudgetCategory_Aleph,$I93),""))))) / AU$6 * AU$7, 0), 0)</f>
        <v>0</v>
      </c>
      <c r="AV93" s="166">
        <f t="array" ref="AV93">IFERROR(IF(ROW()-16&lt;NoRowsBudget, IF($J93="Profit Margin",SUM(AV$16:AV92)*ProfitMargin,IF($J93="VAT",SUM(AV$16:AV92)*VAT,IF(Budget_period="Monthly",SUMIFS(INDIRECT(AV$8),DetailBudgetWPs_Aleph,IF($J93 = "No Work Package", "", $J93),DetailBudgetCategory_Aleph,$I93),IF(Budget_period="Quarterly",SUMIFS(INDIRECT(AV$9),DetailBudgetWPs_Aleph,IF($J93 = "No Work Package", "", $J93),DetailBudgetCategory_Aleph,$I93),IF(Budget_period="Annually",SUMIFS(INDIRECT(AV$10),DetailBudgetWPs_Aleph,IF($J93 = "No Work Package", "", $J93),DetailBudgetCategory_Aleph,$I93),""))))) / AV$6 * AV$7, 0), 0)</f>
        <v>0</v>
      </c>
      <c r="AW93" s="166">
        <f t="array" ref="AW93">IFERROR(IF(ROW()-16&lt;NoRowsBudget, IF($J93="Profit Margin",SUM(AW$16:AW92)*ProfitMargin,IF($J93="VAT",SUM(AW$16:AW92)*VAT,IF(Budget_period="Monthly",SUMIFS(INDIRECT(AW$8),DetailBudgetWPs_Aleph,IF($J93 = "No Work Package", "", $J93),DetailBudgetCategory_Aleph,$I93),IF(Budget_period="Quarterly",SUMIFS(INDIRECT(AW$9),DetailBudgetWPs_Aleph,IF($J93 = "No Work Package", "", $J93),DetailBudgetCategory_Aleph,$I93),IF(Budget_period="Annually",SUMIFS(INDIRECT(AW$10),DetailBudgetWPs_Aleph,IF($J93 = "No Work Package", "", $J93),DetailBudgetCategory_Aleph,$I93),""))))) / AW$6 * AW$7, 0), 0)</f>
        <v>0</v>
      </c>
      <c r="AX93" s="166">
        <f t="array" ref="AX93">IFERROR(IF(ROW()-16&lt;NoRowsBudget, IF($J93="Profit Margin",SUM(AX$16:AX92)*ProfitMargin,IF($J93="VAT",SUM(AX$16:AX92)*VAT,IF(Budget_period="Monthly",SUMIFS(INDIRECT(AX$8),DetailBudgetWPs_Aleph,IF($J93 = "No Work Package", "", $J93),DetailBudgetCategory_Aleph,$I93),IF(Budget_period="Quarterly",SUMIFS(INDIRECT(AX$9),DetailBudgetWPs_Aleph,IF($J93 = "No Work Package", "", $J93),DetailBudgetCategory_Aleph,$I93),IF(Budget_period="Annually",SUMIFS(INDIRECT(AX$10),DetailBudgetWPs_Aleph,IF($J93 = "No Work Package", "", $J93),DetailBudgetCategory_Aleph,$I93),""))))) / AX$6 * AX$7, 0), 0)</f>
        <v>0</v>
      </c>
      <c r="AY93" s="166">
        <f t="array" ref="AY93">IFERROR(IF(ROW()-16&lt;NoRowsBudget, IF($J93="Profit Margin",SUM(AY$16:AY92)*ProfitMargin,IF($J93="VAT",SUM(AY$16:AY92)*VAT,IF(Budget_period="Monthly",SUMIFS(INDIRECT(AY$8),DetailBudgetWPs_Aleph,IF($J93 = "No Work Package", "", $J93),DetailBudgetCategory_Aleph,$I93),IF(Budget_period="Quarterly",SUMIFS(INDIRECT(AY$9),DetailBudgetWPs_Aleph,IF($J93 = "No Work Package", "", $J93),DetailBudgetCategory_Aleph,$I93),IF(Budget_period="Annually",SUMIFS(INDIRECT(AY$10),DetailBudgetWPs_Aleph,IF($J93 = "No Work Package", "", $J93),DetailBudgetCategory_Aleph,$I93),""))))) / AY$6 * AY$7, 0), 0)</f>
        <v>0</v>
      </c>
      <c r="AZ93" s="166">
        <f t="array" ref="AZ93">IFERROR(IF(ROW()-16&lt;NoRowsBudget, IF($J93="Profit Margin",SUM(AZ$16:AZ92)*ProfitMargin,IF($J93="VAT",SUM(AZ$16:AZ92)*VAT,IF(Budget_period="Monthly",SUMIFS(INDIRECT(AZ$8),DetailBudgetWPs_Aleph,IF($J93 = "No Work Package", "", $J93),DetailBudgetCategory_Aleph,$I93),IF(Budget_period="Quarterly",SUMIFS(INDIRECT(AZ$9),DetailBudgetWPs_Aleph,IF($J93 = "No Work Package", "", $J93),DetailBudgetCategory_Aleph,$I93),IF(Budget_period="Annually",SUMIFS(INDIRECT(AZ$10),DetailBudgetWPs_Aleph,IF($J93 = "No Work Package", "", $J93),DetailBudgetCategory_Aleph,$I93),""))))) / AZ$6 * AZ$7, 0), 0)</f>
        <v>0</v>
      </c>
      <c r="BA93" s="166">
        <f t="array" ref="BA93">IFERROR(IF(ROW()-16&lt;NoRowsBudget, IF($J93="Profit Margin",SUM(BA$16:BA92)*ProfitMargin,IF($J93="VAT",SUM(BA$16:BA92)*VAT,IF(Budget_period="Monthly",SUMIFS(INDIRECT(BA$8),DetailBudgetWPs_Aleph,IF($J93 = "No Work Package", "", $J93),DetailBudgetCategory_Aleph,$I93),IF(Budget_period="Quarterly",SUMIFS(INDIRECT(BA$9),DetailBudgetWPs_Aleph,IF($J93 = "No Work Package", "", $J93),DetailBudgetCategory_Aleph,$I93),IF(Budget_period="Annually",SUMIFS(INDIRECT(BA$10),DetailBudgetWPs_Aleph,IF($J93 = "No Work Package", "", $J93),DetailBudgetCategory_Aleph,$I93),""))))) / BA$6 * BA$7, 0), 0)</f>
        <v>0</v>
      </c>
      <c r="BB93" s="166">
        <f t="array" ref="BB93">IFERROR(IF(ROW()-16&lt;NoRowsBudget, IF($J93="Profit Margin",SUM(BB$16:BB92)*ProfitMargin,IF($J93="VAT",SUM(BB$16:BB92)*VAT,IF(Budget_period="Monthly",SUMIFS(INDIRECT(BB$8),DetailBudgetWPs_Aleph,IF($J93 = "No Work Package", "", $J93),DetailBudgetCategory_Aleph,$I93),IF(Budget_period="Quarterly",SUMIFS(INDIRECT(BB$9),DetailBudgetWPs_Aleph,IF($J93 = "No Work Package", "", $J93),DetailBudgetCategory_Aleph,$I93),IF(Budget_period="Annually",SUMIFS(INDIRECT(BB$10),DetailBudgetWPs_Aleph,IF($J93 = "No Work Package", "", $J93),DetailBudgetCategory_Aleph,$I93),""))))) / BB$6 * BB$7, 0), 0)</f>
        <v>0</v>
      </c>
      <c r="BC93" s="166">
        <f t="array" ref="BC93">IFERROR(IF(ROW()-16&lt;NoRowsBudget, IF($J93="Profit Margin",SUM(BC$16:BC92)*ProfitMargin,IF($J93="VAT",SUM(BC$16:BC92)*VAT,IF(Budget_period="Monthly",SUMIFS(INDIRECT(BC$8),DetailBudgetWPs_Aleph,IF($J93 = "No Work Package", "", $J93),DetailBudgetCategory_Aleph,$I93),IF(Budget_period="Quarterly",SUMIFS(INDIRECT(BC$9),DetailBudgetWPs_Aleph,IF($J93 = "No Work Package", "", $J93),DetailBudgetCategory_Aleph,$I93),IF(Budget_period="Annually",SUMIFS(INDIRECT(BC$10),DetailBudgetWPs_Aleph,IF($J93 = "No Work Package", "", $J93),DetailBudgetCategory_Aleph,$I93),""))))) / BC$6 * BC$7, 0), 0)</f>
        <v>0</v>
      </c>
      <c r="BD93" s="166">
        <f t="array" ref="BD93">IFERROR(IF(ROW()-16&lt;NoRowsBudget, IF($J93="Profit Margin",SUM(BD$16:BD92)*ProfitMargin,IF($J93="VAT",SUM(BD$16:BD92)*VAT,IF(Budget_period="Monthly",SUMIFS(INDIRECT(BD$8),DetailBudgetWPs_Aleph,IF($J93 = "No Work Package", "", $J93),DetailBudgetCategory_Aleph,$I93),IF(Budget_period="Quarterly",SUMIFS(INDIRECT(BD$9),DetailBudgetWPs_Aleph,IF($J93 = "No Work Package", "", $J93),DetailBudgetCategory_Aleph,$I93),IF(Budget_period="Annually",SUMIFS(INDIRECT(BD$10),DetailBudgetWPs_Aleph,IF($J93 = "No Work Package", "", $J93),DetailBudgetCategory_Aleph,$I93),""))))) / BD$6 * BD$7, 0), 0)</f>
        <v>0</v>
      </c>
      <c r="BE93" s="166">
        <f t="array" ref="BE93">IFERROR(IF(ROW()-16&lt;NoRowsBudget, IF($J93="Profit Margin",SUM(BE$16:BE92)*ProfitMargin,IF($J93="VAT",SUM(BE$16:BE92)*VAT,IF(Budget_period="Monthly",SUMIFS(INDIRECT(BE$8),DetailBudgetWPs_Aleph,IF($J93 = "No Work Package", "", $J93),DetailBudgetCategory_Aleph,$I93),IF(Budget_period="Quarterly",SUMIFS(INDIRECT(BE$9),DetailBudgetWPs_Aleph,IF($J93 = "No Work Package", "", $J93),DetailBudgetCategory_Aleph,$I93),IF(Budget_period="Annually",SUMIFS(INDIRECT(BE$10),DetailBudgetWPs_Aleph,IF($J93 = "No Work Package", "", $J93),DetailBudgetCategory_Aleph,$I93),""))))) / BE$6 * BE$7, 0), 0)</f>
        <v>0</v>
      </c>
      <c r="BF93" s="166">
        <f t="array" ref="BF93">IFERROR(IF(ROW()-16&lt;NoRowsBudget, IF($J93="Profit Margin",SUM(BF$16:BF92)*ProfitMargin,IF($J93="VAT",SUM(BF$16:BF92)*VAT,IF(Budget_period="Monthly",SUMIFS(INDIRECT(BF$8),DetailBudgetWPs_Aleph,IF($J93 = "No Work Package", "", $J93),DetailBudgetCategory_Aleph,$I93),IF(Budget_period="Quarterly",SUMIFS(INDIRECT(BF$9),DetailBudgetWPs_Aleph,IF($J93 = "No Work Package", "", $J93),DetailBudgetCategory_Aleph,$I93),IF(Budget_period="Annually",SUMIFS(INDIRECT(BF$10),DetailBudgetWPs_Aleph,IF($J93 = "No Work Package", "", $J93),DetailBudgetCategory_Aleph,$I93),""))))) / BF$6 * BF$7, 0), 0)</f>
        <v>0</v>
      </c>
      <c r="BG93" s="166">
        <f t="array" ref="BG93">IFERROR(IF(ROW()-16&lt;NoRowsBudget, IF($J93="Profit Margin",SUM(BG$16:BG92)*ProfitMargin,IF($J93="VAT",SUM(BG$16:BG92)*VAT,IF(Budget_period="Monthly",SUMIFS(INDIRECT(BG$8),DetailBudgetWPs_Aleph,IF($J93 = "No Work Package", "", $J93),DetailBudgetCategory_Aleph,$I93),IF(Budget_period="Quarterly",SUMIFS(INDIRECT(BG$9),DetailBudgetWPs_Aleph,IF($J93 = "No Work Package", "", $J93),DetailBudgetCategory_Aleph,$I93),IF(Budget_period="Annually",SUMIFS(INDIRECT(BG$10),DetailBudgetWPs_Aleph,IF($J93 = "No Work Package", "", $J93),DetailBudgetCategory_Aleph,$I93),""))))) / BG$6 * BG$7, 0), 0)</f>
        <v>0</v>
      </c>
      <c r="BH93" s="166">
        <f t="array" ref="BH93">IFERROR(IF(ROW()-16&lt;NoRowsBudget, IF($J93="Profit Margin",SUM(BH$16:BH92)*ProfitMargin,IF($J93="VAT",SUM(BH$16:BH92)*VAT,IF(Budget_period="Monthly",SUMIFS(INDIRECT(BH$8),DetailBudgetWPs_Aleph,IF($J93 = "No Work Package", "", $J93),DetailBudgetCategory_Aleph,$I93),IF(Budget_period="Quarterly",SUMIFS(INDIRECT(BH$9),DetailBudgetWPs_Aleph,IF($J93 = "No Work Package", "", $J93),DetailBudgetCategory_Aleph,$I93),IF(Budget_period="Annually",SUMIFS(INDIRECT(BH$10),DetailBudgetWPs_Aleph,IF($J93 = "No Work Package", "", $J93),DetailBudgetCategory_Aleph,$I93),""))))) / BH$6 * BH$7, 0), 0)</f>
        <v>0</v>
      </c>
      <c r="BI93" s="166">
        <f t="array" ref="BI93">IFERROR(IF(ROW()-16&lt;NoRowsBudget, IF($J93="Profit Margin",SUM(BI$16:BI92)*ProfitMargin,IF($J93="VAT",SUM(BI$16:BI92)*VAT,IF(Budget_period="Monthly",SUMIFS(INDIRECT(BI$8),DetailBudgetWPs_Aleph,IF($J93 = "No Work Package", "", $J93),DetailBudgetCategory_Aleph,$I93),IF(Budget_period="Quarterly",SUMIFS(INDIRECT(BI$9),DetailBudgetWPs_Aleph,IF($J93 = "No Work Package", "", $J93),DetailBudgetCategory_Aleph,$I93),IF(Budget_period="Annually",SUMIFS(INDIRECT(BI$10),DetailBudgetWPs_Aleph,IF($J93 = "No Work Package", "", $J93),DetailBudgetCategory_Aleph,$I93),""))))) / BI$6 * BI$7, 0), 0)</f>
        <v>0</v>
      </c>
      <c r="BJ93" s="166">
        <f t="array" ref="BJ93">IFERROR(IF(ROW()-16&lt;NoRowsBudget, IF($J93="Profit Margin",SUM(BJ$16:BJ92)*ProfitMargin,IF($J93="VAT",SUM(BJ$16:BJ92)*VAT,IF(Budget_period="Monthly",SUMIFS(INDIRECT(BJ$8),DetailBudgetWPs_Aleph,IF($J93 = "No Work Package", "", $J93),DetailBudgetCategory_Aleph,$I93),IF(Budget_period="Quarterly",SUMIFS(INDIRECT(BJ$9),DetailBudgetWPs_Aleph,IF($J93 = "No Work Package", "", $J93),DetailBudgetCategory_Aleph,$I93),IF(Budget_period="Annually",SUMIFS(INDIRECT(BJ$10),DetailBudgetWPs_Aleph,IF($J93 = "No Work Package", "", $J93),DetailBudgetCategory_Aleph,$I93),""))))) / BJ$6 * BJ$7, 0), 0)</f>
        <v>0</v>
      </c>
      <c r="BK93" s="166">
        <f t="array" ref="BK93">IFERROR(IF(ROW()-16&lt;NoRowsBudget, IF($J93="Profit Margin",SUM(BK$16:BK92)*ProfitMargin,IF($J93="VAT",SUM(BK$16:BK92)*VAT,IF(Budget_period="Monthly",SUMIFS(INDIRECT(BK$8),DetailBudgetWPs_Aleph,IF($J93 = "No Work Package", "", $J93),DetailBudgetCategory_Aleph,$I93),IF(Budget_period="Quarterly",SUMIFS(INDIRECT(BK$9),DetailBudgetWPs_Aleph,IF($J93 = "No Work Package", "", $J93),DetailBudgetCategory_Aleph,$I93),IF(Budget_period="Annually",SUMIFS(INDIRECT(BK$10),DetailBudgetWPs_Aleph,IF($J93 = "No Work Package", "", $J93),DetailBudgetCategory_Aleph,$I93),""))))) / BK$6 * BK$7, 0), 0)</f>
        <v>0</v>
      </c>
      <c r="BL93" s="166">
        <f t="array" ref="BL93">IFERROR(IF(ROW()-16&lt;NoRowsBudget, IF($J93="Profit Margin",SUM(BL$16:BL92)*ProfitMargin,IF($J93="VAT",SUM(BL$16:BL92)*VAT,IF(Budget_period="Monthly",SUMIFS(INDIRECT(BL$8),DetailBudgetWPs_Aleph,IF($J93 = "No Work Package", "", $J93),DetailBudgetCategory_Aleph,$I93),IF(Budget_period="Quarterly",SUMIFS(INDIRECT(BL$9),DetailBudgetWPs_Aleph,IF($J93 = "No Work Package", "", $J93),DetailBudgetCategory_Aleph,$I93),IF(Budget_period="Annually",SUMIFS(INDIRECT(BL$10),DetailBudgetWPs_Aleph,IF($J93 = "No Work Package", "", $J93),DetailBudgetCategory_Aleph,$I93),""))))) / BL$6 * BL$7, 0), 0)</f>
        <v>0</v>
      </c>
      <c r="BM93" s="166">
        <f t="array" ref="BM93">IFERROR(IF(ROW()-16&lt;NoRowsBudget, IF($J93="Profit Margin",SUM(BM$16:BM92)*ProfitMargin,IF($J93="VAT",SUM(BM$16:BM92)*VAT,IF(Budget_period="Monthly",SUMIFS(INDIRECT(BM$8),DetailBudgetWPs_Aleph,IF($J93 = "No Work Package", "", $J93),DetailBudgetCategory_Aleph,$I93),IF(Budget_period="Quarterly",SUMIFS(INDIRECT(BM$9),DetailBudgetWPs_Aleph,IF($J93 = "No Work Package", "", $J93),DetailBudgetCategory_Aleph,$I93),IF(Budget_period="Annually",SUMIFS(INDIRECT(BM$10),DetailBudgetWPs_Aleph,IF($J93 = "No Work Package", "", $J93),DetailBudgetCategory_Aleph,$I93),""))))) / BM$6 * BM$7, 0), 0)</f>
        <v>0</v>
      </c>
      <c r="BN93" s="166">
        <f t="array" ref="BN93">IFERROR(IF(ROW()-16&lt;NoRowsBudget, IF($J93="Profit Margin",SUM(BN$16:BN92)*ProfitMargin,IF($J93="VAT",SUM(BN$16:BN92)*VAT,IF(Budget_period="Monthly",SUMIFS(INDIRECT(BN$8),DetailBudgetWPs_Aleph,IF($J93 = "No Work Package", "", $J93),DetailBudgetCategory_Aleph,$I93),IF(Budget_period="Quarterly",SUMIFS(INDIRECT(BN$9),DetailBudgetWPs_Aleph,IF($J93 = "No Work Package", "", $J93),DetailBudgetCategory_Aleph,$I93),IF(Budget_period="Annually",SUMIFS(INDIRECT(BN$10),DetailBudgetWPs_Aleph,IF($J93 = "No Work Package", "", $J93),DetailBudgetCategory_Aleph,$I93),""))))) / BN$6 * BN$7, 0), 0)</f>
        <v>0</v>
      </c>
      <c r="BO93" s="166">
        <f t="array" ref="BO93">IFERROR(IF(ROW()-16&lt;NoRowsBudget, IF($J93="Profit Margin",SUM(BO$16:BO92)*ProfitMargin,IF($J93="VAT",SUM(BO$16:BO92)*VAT,IF(Budget_period="Monthly",SUMIFS(INDIRECT(BO$8),DetailBudgetWPs_Aleph,IF($J93 = "No Work Package", "", $J93),DetailBudgetCategory_Aleph,$I93),IF(Budget_period="Quarterly",SUMIFS(INDIRECT(BO$9),DetailBudgetWPs_Aleph,IF($J93 = "No Work Package", "", $J93),DetailBudgetCategory_Aleph,$I93),IF(Budget_period="Annually",SUMIFS(INDIRECT(BO$10),DetailBudgetWPs_Aleph,IF($J93 = "No Work Package", "", $J93),DetailBudgetCategory_Aleph,$I93),""))))) / BO$6 * BO$7, 0), 0)</f>
        <v>0</v>
      </c>
      <c r="BP93" s="166">
        <f t="array" ref="BP93">IFERROR(IF(ROW()-16&lt;NoRowsBudget, IF($J93="Profit Margin",SUM(BP$16:BP92)*ProfitMargin,IF($J93="VAT",SUM(BP$16:BP92)*VAT,IF(Budget_period="Monthly",SUMIFS(INDIRECT(BP$8),DetailBudgetWPs_Aleph,IF($J93 = "No Work Package", "", $J93),DetailBudgetCategory_Aleph,$I93),IF(Budget_period="Quarterly",SUMIFS(INDIRECT(BP$9),DetailBudgetWPs_Aleph,IF($J93 = "No Work Package", "", $J93),DetailBudgetCategory_Aleph,$I93),IF(Budget_period="Annually",SUMIFS(INDIRECT(BP$10),DetailBudgetWPs_Aleph,IF($J93 = "No Work Package", "", $J93),DetailBudgetCategory_Aleph,$I93),""))))) / BP$6 * BP$7, 0), 0)</f>
        <v>0</v>
      </c>
      <c r="BQ93" s="166">
        <f t="array" ref="BQ93">IFERROR(IF(ROW()-16&lt;NoRowsBudget, IF($J93="Profit Margin",SUM(BQ$16:BQ92)*ProfitMargin,IF($J93="VAT",SUM(BQ$16:BQ92)*VAT,IF(Budget_period="Monthly",SUMIFS(INDIRECT(BQ$8),DetailBudgetWPs_Aleph,IF($J93 = "No Work Package", "", $J93),DetailBudgetCategory_Aleph,$I93),IF(Budget_period="Quarterly",SUMIFS(INDIRECT(BQ$9),DetailBudgetWPs_Aleph,IF($J93 = "No Work Package", "", $J93),DetailBudgetCategory_Aleph,$I93),IF(Budget_period="Annually",SUMIFS(INDIRECT(BQ$10),DetailBudgetWPs_Aleph,IF($J93 = "No Work Package", "", $J93),DetailBudgetCategory_Aleph,$I93),""))))) / BQ$6 * BQ$7, 0), 0)</f>
        <v>0</v>
      </c>
      <c r="BR93" s="166">
        <f t="array" ref="BR93">IFERROR(IF(ROW()-16&lt;NoRowsBudget, IF($J93="Profit Margin",SUM(BR$16:BR92)*ProfitMargin,IF($J93="VAT",SUM(BR$16:BR92)*VAT,IF(Budget_period="Monthly",SUMIFS(INDIRECT(BR$8),DetailBudgetWPs_Aleph,IF($J93 = "No Work Package", "", $J93),DetailBudgetCategory_Aleph,$I93),IF(Budget_period="Quarterly",SUMIFS(INDIRECT(BR$9),DetailBudgetWPs_Aleph,IF($J93 = "No Work Package", "", $J93),DetailBudgetCategory_Aleph,$I93),IF(Budget_period="Annually",SUMIFS(INDIRECT(BR$10),DetailBudgetWPs_Aleph,IF($J93 = "No Work Package", "", $J93),DetailBudgetCategory_Aleph,$I93),""))))) / BR$6 * BR$7, 0), 0)</f>
        <v>0</v>
      </c>
      <c r="BS93" s="166">
        <f t="array" ref="BS93">IFERROR(IF(ROW()-16&lt;NoRowsBudget, IF($J93="Profit Margin",SUM(BS$16:BS92)*ProfitMargin,IF($J93="VAT",SUM(BS$16:BS92)*VAT,IF(Budget_period="Monthly",SUMIFS(INDIRECT(BS$8),DetailBudgetWPs_Aleph,IF($J93 = "No Work Package", "", $J93),DetailBudgetCategory_Aleph,$I93),IF(Budget_period="Quarterly",SUMIFS(INDIRECT(BS$9),DetailBudgetWPs_Aleph,IF($J93 = "No Work Package", "", $J93),DetailBudgetCategory_Aleph,$I93),IF(Budget_period="Annually",SUMIFS(INDIRECT(BS$10),DetailBudgetWPs_Aleph,IF($J93 = "No Work Package", "", $J93),DetailBudgetCategory_Aleph,$I93),""))))) / BS$6 * BS$7, 0), 0)</f>
        <v>0</v>
      </c>
    </row>
    <row r="94" ht="15.75" customHeight="1">
      <c r="A94" s="114"/>
      <c r="B94" s="15" t="str">
        <f>IF(ROW()-16&lt;NoRowsBudget,OrgName,"")</f>
        <v/>
      </c>
      <c r="C94" s="15" t="str">
        <f>IF(ROW()-16&lt;NoRowsBudget,ProjectName,"")</f>
        <v/>
      </c>
      <c r="D94" s="15" t="str">
        <f>IF(ROW()-16&lt;NoRowsBudget,ProjectRef,"")</f>
        <v/>
      </c>
      <c r="E94" s="15" t="str">
        <f>IF(ROW()-16&lt;NoRowsBudget,ApplicationID,"")</f>
        <v/>
      </c>
      <c r="F94" s="15" t="str">
        <f>IF(ROW()-16&lt;NoRowsBudget,Version,"")</f>
        <v/>
      </c>
      <c r="G94" s="164" t="str">
        <f>IF(ROW()-16&lt;NoRowsBudget,StartDate,"")</f>
        <v/>
      </c>
      <c r="H94" s="164" t="str">
        <f>IF(ROW()-16&lt;NoRowsBudget,EndDate,"")</f>
        <v/>
      </c>
      <c r="I94" s="15" t="str">
        <f t="array" ref="I94">IF(ROW()-16&lt;(NoRowsBudget-3),INDEX(CostCategories,CEILING((ROW()-15)/NoWPs,1)),IF(ROW()-16=NoRowsBudget-3,"Overheads",IF(ROW()-16=NoRowsBudget-2,"Profit Margin",IF(ROW()-16=NoRowsBudget-1,"VAT",""))))</f>
        <v/>
      </c>
      <c r="J94" s="15" t="str">
        <f t="array" ref="J94">IF(ROW()-16&lt;NoRowsBudget-3,INDEX(WPUnique,,MOD(ROW()-16,NoWPs)+1),IF(ROW()-16=NoRowsBudget-3,"Overheads",IF(ROW()-16=NoRowsBudget-2,"Profit Margin",IF(ROW()-16=NoRowsBudget-1,"VAT",""))))</f>
        <v/>
      </c>
      <c r="K94" s="172" t="str">
        <f>IFERROR(IF(OR($J94="Indirect Cost",$J94="VAT",$J94="Profit Margin"),"",VLOOKUP(J94,'1. Basic Info'!$B$40:$C$52,2,FALSE)),BudgetExport!J94)</f>
        <v/>
      </c>
      <c r="L94" s="166">
        <f t="array" ref="L94">IFERROR(IF(ROW()-16&lt;NoRowsBudget, IF($J94="Profit Margin",SUM(L$16:L93)*ProfitMargin,IF($J94="VAT",SUM(L$16:L93)*VAT,IF(Budget_period="Monthly",SUMIFS(INDIRECT(L$8),DetailBudgetWPs_Aleph,IF($J94 = "No Work Package", "", $J94),DetailBudgetCategory_Aleph,$I94),IF(Budget_period="Quarterly",SUMIFS(INDIRECT(L$9),DetailBudgetWPs_Aleph,IF($J94 = "No Work Package", "", $J94),DetailBudgetCategory_Aleph,$I94),IF(Budget_period="Annually",SUMIFS(INDIRECT(L$10),DetailBudgetWPs_Aleph,IF($J94 = "No Work Package", "", $J94),DetailBudgetCategory_Aleph,$I94),""))))) / L$6 * L$7, 0), 0)</f>
        <v>0</v>
      </c>
      <c r="M94" s="166">
        <f t="array" ref="M94">IFERROR(IF(ROW()-16&lt;NoRowsBudget, IF($J94="Profit Margin",SUM(M$16:M93)*ProfitMargin,IF($J94="VAT",SUM(M$16:M93)*VAT,IF(Budget_period="Monthly",SUMIFS(INDIRECT(M$8),DetailBudgetWPs_Aleph,IF($J94 = "No Work Package", "", $J94),DetailBudgetCategory_Aleph,$I94),IF(Budget_period="Quarterly",SUMIFS(INDIRECT(M$9),DetailBudgetWPs_Aleph,IF($J94 = "No Work Package", "", $J94),DetailBudgetCategory_Aleph,$I94),IF(Budget_period="Annually",SUMIFS(INDIRECT(M$10),DetailBudgetWPs_Aleph,IF($J94 = "No Work Package", "", $J94),DetailBudgetCategory_Aleph,$I94),""))))) / M$6 * M$7, 0), 0)</f>
        <v>0</v>
      </c>
      <c r="N94" s="166">
        <f t="array" ref="N94">IFERROR(IF(ROW()-16&lt;NoRowsBudget, IF($J94="Profit Margin",SUM(N$16:N93)*ProfitMargin,IF($J94="VAT",SUM(N$16:N93)*VAT,IF(Budget_period="Monthly",SUMIFS(INDIRECT(N$8),DetailBudgetWPs_Aleph,IF($J94 = "No Work Package", "", $J94),DetailBudgetCategory_Aleph,$I94),IF(Budget_period="Quarterly",SUMIFS(INDIRECT(N$9),DetailBudgetWPs_Aleph,IF($J94 = "No Work Package", "", $J94),DetailBudgetCategory_Aleph,$I94),IF(Budget_period="Annually",SUMIFS(INDIRECT(N$10),DetailBudgetWPs_Aleph,IF($J94 = "No Work Package", "", $J94),DetailBudgetCategory_Aleph,$I94),""))))) / N$6 * N$7, 0), 0)</f>
        <v>0</v>
      </c>
      <c r="O94" s="166">
        <f t="array" ref="O94">IFERROR(IF(ROW()-16&lt;NoRowsBudget, IF($J94="Profit Margin",SUM(O$16:O93)*ProfitMargin,IF($J94="VAT",SUM(O$16:O93)*VAT,IF(Budget_period="Monthly",SUMIFS(INDIRECT(O$8),DetailBudgetWPs_Aleph,IF($J94 = "No Work Package", "", $J94),DetailBudgetCategory_Aleph,$I94),IF(Budget_period="Quarterly",SUMIFS(INDIRECT(O$9),DetailBudgetWPs_Aleph,IF($J94 = "No Work Package", "", $J94),DetailBudgetCategory_Aleph,$I94),IF(Budget_period="Annually",SUMIFS(INDIRECT(O$10),DetailBudgetWPs_Aleph,IF($J94 = "No Work Package", "", $J94),DetailBudgetCategory_Aleph,$I94),""))))) / O$6 * O$7, 0), 0)</f>
        <v>0</v>
      </c>
      <c r="P94" s="166">
        <f t="array" ref="P94">IFERROR(IF(ROW()-16&lt;NoRowsBudget, IF($J94="Profit Margin",SUM(P$16:P93)*ProfitMargin,IF($J94="VAT",SUM(P$16:P93)*VAT,IF(Budget_period="Monthly",SUMIFS(INDIRECT(P$8),DetailBudgetWPs_Aleph,IF($J94 = "No Work Package", "", $J94),DetailBudgetCategory_Aleph,$I94),IF(Budget_period="Quarterly",SUMIFS(INDIRECT(P$9),DetailBudgetWPs_Aleph,IF($J94 = "No Work Package", "", $J94),DetailBudgetCategory_Aleph,$I94),IF(Budget_period="Annually",SUMIFS(INDIRECT(P$10),DetailBudgetWPs_Aleph,IF($J94 = "No Work Package", "", $J94),DetailBudgetCategory_Aleph,$I94),""))))) / P$6 * P$7, 0), 0)</f>
        <v>0</v>
      </c>
      <c r="Q94" s="166">
        <f t="array" ref="Q94">IFERROR(IF(ROW()-16&lt;NoRowsBudget, IF($J94="Profit Margin",SUM(Q$16:Q93)*ProfitMargin,IF($J94="VAT",SUM(Q$16:Q93)*VAT,IF(Budget_period="Monthly",SUMIFS(INDIRECT(Q$8),DetailBudgetWPs_Aleph,IF($J94 = "No Work Package", "", $J94),DetailBudgetCategory_Aleph,$I94),IF(Budget_period="Quarterly",SUMIFS(INDIRECT(Q$9),DetailBudgetWPs_Aleph,IF($J94 = "No Work Package", "", $J94),DetailBudgetCategory_Aleph,$I94),IF(Budget_period="Annually",SUMIFS(INDIRECT(Q$10),DetailBudgetWPs_Aleph,IF($J94 = "No Work Package", "", $J94),DetailBudgetCategory_Aleph,$I94),""))))) / Q$6 * Q$7, 0), 0)</f>
        <v>0</v>
      </c>
      <c r="R94" s="166">
        <f t="array" ref="R94">IFERROR(IF(ROW()-16&lt;NoRowsBudget, IF($J94="Profit Margin",SUM(R$16:R93)*ProfitMargin,IF($J94="VAT",SUM(R$16:R93)*VAT,IF(Budget_period="Monthly",SUMIFS(INDIRECT(R$8),DetailBudgetWPs_Aleph,IF($J94 = "No Work Package", "", $J94),DetailBudgetCategory_Aleph,$I94),IF(Budget_period="Quarterly",SUMIFS(INDIRECT(R$9),DetailBudgetWPs_Aleph,IF($J94 = "No Work Package", "", $J94),DetailBudgetCategory_Aleph,$I94),IF(Budget_period="Annually",SUMIFS(INDIRECT(R$10),DetailBudgetWPs_Aleph,IF($J94 = "No Work Package", "", $J94),DetailBudgetCategory_Aleph,$I94),""))))) / R$6 * R$7, 0), 0)</f>
        <v>0</v>
      </c>
      <c r="S94" s="166">
        <f t="array" ref="S94">IFERROR(IF(ROW()-16&lt;NoRowsBudget, IF($J94="Profit Margin",SUM(S$16:S93)*ProfitMargin,IF($J94="VAT",SUM(S$16:S93)*VAT,IF(Budget_period="Monthly",SUMIFS(INDIRECT(S$8),DetailBudgetWPs_Aleph,IF($J94 = "No Work Package", "", $J94),DetailBudgetCategory_Aleph,$I94),IF(Budget_period="Quarterly",SUMIFS(INDIRECT(S$9),DetailBudgetWPs_Aleph,IF($J94 = "No Work Package", "", $J94),DetailBudgetCategory_Aleph,$I94),IF(Budget_period="Annually",SUMIFS(INDIRECT(S$10),DetailBudgetWPs_Aleph,IF($J94 = "No Work Package", "", $J94),DetailBudgetCategory_Aleph,$I94),""))))) / S$6 * S$7, 0), 0)</f>
        <v>0</v>
      </c>
      <c r="T94" s="166">
        <f t="array" ref="T94">IFERROR(IF(ROW()-16&lt;NoRowsBudget, IF($J94="Profit Margin",SUM(T$16:T93)*ProfitMargin,IF($J94="VAT",SUM(T$16:T93)*VAT,IF(Budget_period="Monthly",SUMIFS(INDIRECT(T$8),DetailBudgetWPs_Aleph,IF($J94 = "No Work Package", "", $J94),DetailBudgetCategory_Aleph,$I94),IF(Budget_period="Quarterly",SUMIFS(INDIRECT(T$9),DetailBudgetWPs_Aleph,IF($J94 = "No Work Package", "", $J94),DetailBudgetCategory_Aleph,$I94),IF(Budget_period="Annually",SUMIFS(INDIRECT(T$10),DetailBudgetWPs_Aleph,IF($J94 = "No Work Package", "", $J94),DetailBudgetCategory_Aleph,$I94),""))))) / T$6 * T$7, 0), 0)</f>
        <v>0</v>
      </c>
      <c r="U94" s="166">
        <f t="array" ref="U94">IFERROR(IF(ROW()-16&lt;NoRowsBudget, IF($J94="Profit Margin",SUM(U$16:U93)*ProfitMargin,IF($J94="VAT",SUM(U$16:U93)*VAT,IF(Budget_period="Monthly",SUMIFS(INDIRECT(U$8),DetailBudgetWPs_Aleph,IF($J94 = "No Work Package", "", $J94),DetailBudgetCategory_Aleph,$I94),IF(Budget_period="Quarterly",SUMIFS(INDIRECT(U$9),DetailBudgetWPs_Aleph,IF($J94 = "No Work Package", "", $J94),DetailBudgetCategory_Aleph,$I94),IF(Budget_period="Annually",SUMIFS(INDIRECT(U$10),DetailBudgetWPs_Aleph,IF($J94 = "No Work Package", "", $J94),DetailBudgetCategory_Aleph,$I94),""))))) / U$6 * U$7, 0), 0)</f>
        <v>0</v>
      </c>
      <c r="V94" s="166">
        <f t="array" ref="V94">IFERROR(IF(ROW()-16&lt;NoRowsBudget, IF($J94="Profit Margin",SUM(V$16:V93)*ProfitMargin,IF($J94="VAT",SUM(V$16:V93)*VAT,IF(Budget_period="Monthly",SUMIFS(INDIRECT(V$8),DetailBudgetWPs_Aleph,IF($J94 = "No Work Package", "", $J94),DetailBudgetCategory_Aleph,$I94),IF(Budget_period="Quarterly",SUMIFS(INDIRECT(V$9),DetailBudgetWPs_Aleph,IF($J94 = "No Work Package", "", $J94),DetailBudgetCategory_Aleph,$I94),IF(Budget_period="Annually",SUMIFS(INDIRECT(V$10),DetailBudgetWPs_Aleph,IF($J94 = "No Work Package", "", $J94),DetailBudgetCategory_Aleph,$I94),""))))) / V$6 * V$7, 0), 0)</f>
        <v>0</v>
      </c>
      <c r="W94" s="166">
        <f t="array" ref="W94">IFERROR(IF(ROW()-16&lt;NoRowsBudget, IF($J94="Profit Margin",SUM(W$16:W93)*ProfitMargin,IF($J94="VAT",SUM(W$16:W93)*VAT,IF(Budget_period="Monthly",SUMIFS(INDIRECT(W$8),DetailBudgetWPs_Aleph,IF($J94 = "No Work Package", "", $J94),DetailBudgetCategory_Aleph,$I94),IF(Budget_period="Quarterly",SUMIFS(INDIRECT(W$9),DetailBudgetWPs_Aleph,IF($J94 = "No Work Package", "", $J94),DetailBudgetCategory_Aleph,$I94),IF(Budget_period="Annually",SUMIFS(INDIRECT(W$10),DetailBudgetWPs_Aleph,IF($J94 = "No Work Package", "", $J94),DetailBudgetCategory_Aleph,$I94),""))))) / W$6 * W$7, 0), 0)</f>
        <v>0</v>
      </c>
      <c r="X94" s="166">
        <f t="array" ref="X94">IFERROR(IF(ROW()-16&lt;NoRowsBudget, IF($J94="Profit Margin",SUM(X$16:X93)*ProfitMargin,IF($J94="VAT",SUM(X$16:X93)*VAT,IF(Budget_period="Monthly",SUMIFS(INDIRECT(X$8),DetailBudgetWPs_Aleph,IF($J94 = "No Work Package", "", $J94),DetailBudgetCategory_Aleph,$I94),IF(Budget_period="Quarterly",SUMIFS(INDIRECT(X$9),DetailBudgetWPs_Aleph,IF($J94 = "No Work Package", "", $J94),DetailBudgetCategory_Aleph,$I94),IF(Budget_period="Annually",SUMIFS(INDIRECT(X$10),DetailBudgetWPs_Aleph,IF($J94 = "No Work Package", "", $J94),DetailBudgetCategory_Aleph,$I94),""))))) / X$6 * X$7, 0), 0)</f>
        <v>0</v>
      </c>
      <c r="Y94" s="166">
        <f t="array" ref="Y94">IFERROR(IF(ROW()-16&lt;NoRowsBudget, IF($J94="Profit Margin",SUM(Y$16:Y93)*ProfitMargin,IF($J94="VAT",SUM(Y$16:Y93)*VAT,IF(Budget_period="Monthly",SUMIFS(INDIRECT(Y$8),DetailBudgetWPs_Aleph,IF($J94 = "No Work Package", "", $J94),DetailBudgetCategory_Aleph,$I94),IF(Budget_period="Quarterly",SUMIFS(INDIRECT(Y$9),DetailBudgetWPs_Aleph,IF($J94 = "No Work Package", "", $J94),DetailBudgetCategory_Aleph,$I94),IF(Budget_period="Annually",SUMIFS(INDIRECT(Y$10),DetailBudgetWPs_Aleph,IF($J94 = "No Work Package", "", $J94),DetailBudgetCategory_Aleph,$I94),""))))) / Y$6 * Y$7, 0), 0)</f>
        <v>0</v>
      </c>
      <c r="Z94" s="166">
        <f t="array" ref="Z94">IFERROR(IF(ROW()-16&lt;NoRowsBudget, IF($J94="Profit Margin",SUM(Z$16:Z93)*ProfitMargin,IF($J94="VAT",SUM(Z$16:Z93)*VAT,IF(Budget_period="Monthly",SUMIFS(INDIRECT(Z$8),DetailBudgetWPs_Aleph,IF($J94 = "No Work Package", "", $J94),DetailBudgetCategory_Aleph,$I94),IF(Budget_period="Quarterly",SUMIFS(INDIRECT(Z$9),DetailBudgetWPs_Aleph,IF($J94 = "No Work Package", "", $J94),DetailBudgetCategory_Aleph,$I94),IF(Budget_period="Annually",SUMIFS(INDIRECT(Z$10),DetailBudgetWPs_Aleph,IF($J94 = "No Work Package", "", $J94),DetailBudgetCategory_Aleph,$I94),""))))) / Z$6 * Z$7, 0), 0)</f>
        <v>0</v>
      </c>
      <c r="AA94" s="166">
        <f t="array" ref="AA94">IFERROR(IF(ROW()-16&lt;NoRowsBudget, IF($J94="Profit Margin",SUM(AA$16:AA93)*ProfitMargin,IF($J94="VAT",SUM(AA$16:AA93)*VAT,IF(Budget_period="Monthly",SUMIFS(INDIRECT(AA$8),DetailBudgetWPs_Aleph,IF($J94 = "No Work Package", "", $J94),DetailBudgetCategory_Aleph,$I94),IF(Budget_period="Quarterly",SUMIFS(INDIRECT(AA$9),DetailBudgetWPs_Aleph,IF($J94 = "No Work Package", "", $J94),DetailBudgetCategory_Aleph,$I94),IF(Budget_period="Annually",SUMIFS(INDIRECT(AA$10),DetailBudgetWPs_Aleph,IF($J94 = "No Work Package", "", $J94),DetailBudgetCategory_Aleph,$I94),""))))) / AA$6 * AA$7, 0), 0)</f>
        <v>0</v>
      </c>
      <c r="AB94" s="166">
        <f t="array" ref="AB94">IFERROR(IF(ROW()-16&lt;NoRowsBudget, IF($J94="Profit Margin",SUM(AB$16:AB93)*ProfitMargin,IF($J94="VAT",SUM(AB$16:AB93)*VAT,IF(Budget_period="Monthly",SUMIFS(INDIRECT(AB$8),DetailBudgetWPs_Aleph,IF($J94 = "No Work Package", "", $J94),DetailBudgetCategory_Aleph,$I94),IF(Budget_period="Quarterly",SUMIFS(INDIRECT(AB$9),DetailBudgetWPs_Aleph,IF($J94 = "No Work Package", "", $J94),DetailBudgetCategory_Aleph,$I94),IF(Budget_period="Annually",SUMIFS(INDIRECT(AB$10),DetailBudgetWPs_Aleph,IF($J94 = "No Work Package", "", $J94),DetailBudgetCategory_Aleph,$I94),""))))) / AB$6 * AB$7, 0), 0)</f>
        <v>0</v>
      </c>
      <c r="AC94" s="166">
        <f t="array" ref="AC94">IFERROR(IF(ROW()-16&lt;NoRowsBudget, IF($J94="Profit Margin",SUM(AC$16:AC93)*ProfitMargin,IF($J94="VAT",SUM(AC$16:AC93)*VAT,IF(Budget_period="Monthly",SUMIFS(INDIRECT(AC$8),DetailBudgetWPs_Aleph,IF($J94 = "No Work Package", "", $J94),DetailBudgetCategory_Aleph,$I94),IF(Budget_period="Quarterly",SUMIFS(INDIRECT(AC$9),DetailBudgetWPs_Aleph,IF($J94 = "No Work Package", "", $J94),DetailBudgetCategory_Aleph,$I94),IF(Budget_period="Annually",SUMIFS(INDIRECT(AC$10),DetailBudgetWPs_Aleph,IF($J94 = "No Work Package", "", $J94),DetailBudgetCategory_Aleph,$I94),""))))) / AC$6 * AC$7, 0), 0)</f>
        <v>0</v>
      </c>
      <c r="AD94" s="166">
        <f t="array" ref="AD94">IFERROR(IF(ROW()-16&lt;NoRowsBudget, IF($J94="Profit Margin",SUM(AD$16:AD93)*ProfitMargin,IF($J94="VAT",SUM(AD$16:AD93)*VAT,IF(Budget_period="Monthly",SUMIFS(INDIRECT(AD$8),DetailBudgetWPs_Aleph,IF($J94 = "No Work Package", "", $J94),DetailBudgetCategory_Aleph,$I94),IF(Budget_period="Quarterly",SUMIFS(INDIRECT(AD$9),DetailBudgetWPs_Aleph,IF($J94 = "No Work Package", "", $J94),DetailBudgetCategory_Aleph,$I94),IF(Budget_period="Annually",SUMIFS(INDIRECT(AD$10),DetailBudgetWPs_Aleph,IF($J94 = "No Work Package", "", $J94),DetailBudgetCategory_Aleph,$I94),""))))) / AD$6 * AD$7, 0), 0)</f>
        <v>0</v>
      </c>
      <c r="AE94" s="166">
        <f t="array" ref="AE94">IFERROR(IF(ROW()-16&lt;NoRowsBudget, IF($J94="Profit Margin",SUM(AE$16:AE93)*ProfitMargin,IF($J94="VAT",SUM(AE$16:AE93)*VAT,IF(Budget_period="Monthly",SUMIFS(INDIRECT(AE$8),DetailBudgetWPs_Aleph,IF($J94 = "No Work Package", "", $J94),DetailBudgetCategory_Aleph,$I94),IF(Budget_period="Quarterly",SUMIFS(INDIRECT(AE$9),DetailBudgetWPs_Aleph,IF($J94 = "No Work Package", "", $J94),DetailBudgetCategory_Aleph,$I94),IF(Budget_period="Annually",SUMIFS(INDIRECT(AE$10),DetailBudgetWPs_Aleph,IF($J94 = "No Work Package", "", $J94),DetailBudgetCategory_Aleph,$I94),""))))) / AE$6 * AE$7, 0), 0)</f>
        <v>0</v>
      </c>
      <c r="AF94" s="166">
        <f t="array" ref="AF94">IFERROR(IF(ROW()-16&lt;NoRowsBudget, IF($J94="Profit Margin",SUM(AF$16:AF93)*ProfitMargin,IF($J94="VAT",SUM(AF$16:AF93)*VAT,IF(Budget_period="Monthly",SUMIFS(INDIRECT(AF$8),DetailBudgetWPs_Aleph,IF($J94 = "No Work Package", "", $J94),DetailBudgetCategory_Aleph,$I94),IF(Budget_period="Quarterly",SUMIFS(INDIRECT(AF$9),DetailBudgetWPs_Aleph,IF($J94 = "No Work Package", "", $J94),DetailBudgetCategory_Aleph,$I94),IF(Budget_period="Annually",SUMIFS(INDIRECT(AF$10),DetailBudgetWPs_Aleph,IF($J94 = "No Work Package", "", $J94),DetailBudgetCategory_Aleph,$I94),""))))) / AF$6 * AF$7, 0), 0)</f>
        <v>0</v>
      </c>
      <c r="AG94" s="166">
        <f t="array" ref="AG94">IFERROR(IF(ROW()-16&lt;NoRowsBudget, IF($J94="Profit Margin",SUM(AG$16:AG93)*ProfitMargin,IF($J94="VAT",SUM(AG$16:AG93)*VAT,IF(Budget_period="Monthly",SUMIFS(INDIRECT(AG$8),DetailBudgetWPs_Aleph,IF($J94 = "No Work Package", "", $J94),DetailBudgetCategory_Aleph,$I94),IF(Budget_period="Quarterly",SUMIFS(INDIRECT(AG$9),DetailBudgetWPs_Aleph,IF($J94 = "No Work Package", "", $J94),DetailBudgetCategory_Aleph,$I94),IF(Budget_period="Annually",SUMIFS(INDIRECT(AG$10),DetailBudgetWPs_Aleph,IF($J94 = "No Work Package", "", $J94),DetailBudgetCategory_Aleph,$I94),""))))) / AG$6 * AG$7, 0), 0)</f>
        <v>0</v>
      </c>
      <c r="AH94" s="166">
        <f t="array" ref="AH94">IFERROR(IF(ROW()-16&lt;NoRowsBudget, IF($J94="Profit Margin",SUM(AH$16:AH93)*ProfitMargin,IF($J94="VAT",SUM(AH$16:AH93)*VAT,IF(Budget_period="Monthly",SUMIFS(INDIRECT(AH$8),DetailBudgetWPs_Aleph,IF($J94 = "No Work Package", "", $J94),DetailBudgetCategory_Aleph,$I94),IF(Budget_period="Quarterly",SUMIFS(INDIRECT(AH$9),DetailBudgetWPs_Aleph,IF($J94 = "No Work Package", "", $J94),DetailBudgetCategory_Aleph,$I94),IF(Budget_period="Annually",SUMIFS(INDIRECT(AH$10),DetailBudgetWPs_Aleph,IF($J94 = "No Work Package", "", $J94),DetailBudgetCategory_Aleph,$I94),""))))) / AH$6 * AH$7, 0), 0)</f>
        <v>0</v>
      </c>
      <c r="AI94" s="166">
        <f t="array" ref="AI94">IFERROR(IF(ROW()-16&lt;NoRowsBudget, IF($J94="Profit Margin",SUM(AI$16:AI93)*ProfitMargin,IF($J94="VAT",SUM(AI$16:AI93)*VAT,IF(Budget_period="Monthly",SUMIFS(INDIRECT(AI$8),DetailBudgetWPs_Aleph,IF($J94 = "No Work Package", "", $J94),DetailBudgetCategory_Aleph,$I94),IF(Budget_period="Quarterly",SUMIFS(INDIRECT(AI$9),DetailBudgetWPs_Aleph,IF($J94 = "No Work Package", "", $J94),DetailBudgetCategory_Aleph,$I94),IF(Budget_period="Annually",SUMIFS(INDIRECT(AI$10),DetailBudgetWPs_Aleph,IF($J94 = "No Work Package", "", $J94),DetailBudgetCategory_Aleph,$I94),""))))) / AI$6 * AI$7, 0), 0)</f>
        <v>0</v>
      </c>
      <c r="AJ94" s="166">
        <f t="array" ref="AJ94">IFERROR(IF(ROW()-16&lt;NoRowsBudget, IF($J94="Profit Margin",SUM(AJ$16:AJ93)*ProfitMargin,IF($J94="VAT",SUM(AJ$16:AJ93)*VAT,IF(Budget_period="Monthly",SUMIFS(INDIRECT(AJ$8),DetailBudgetWPs_Aleph,IF($J94 = "No Work Package", "", $J94),DetailBudgetCategory_Aleph,$I94),IF(Budget_period="Quarterly",SUMIFS(INDIRECT(AJ$9),DetailBudgetWPs_Aleph,IF($J94 = "No Work Package", "", $J94),DetailBudgetCategory_Aleph,$I94),IF(Budget_period="Annually",SUMIFS(INDIRECT(AJ$10),DetailBudgetWPs_Aleph,IF($J94 = "No Work Package", "", $J94),DetailBudgetCategory_Aleph,$I94),""))))) / AJ$6 * AJ$7, 0), 0)</f>
        <v>0</v>
      </c>
      <c r="AK94" s="166">
        <f t="array" ref="AK94">IFERROR(IF(ROW()-16&lt;NoRowsBudget, IF($J94="Profit Margin",SUM(AK$16:AK93)*ProfitMargin,IF($J94="VAT",SUM(AK$16:AK93)*VAT,IF(Budget_period="Monthly",SUMIFS(INDIRECT(AK$8),DetailBudgetWPs_Aleph,IF($J94 = "No Work Package", "", $J94),DetailBudgetCategory_Aleph,$I94),IF(Budget_period="Quarterly",SUMIFS(INDIRECT(AK$9),DetailBudgetWPs_Aleph,IF($J94 = "No Work Package", "", $J94),DetailBudgetCategory_Aleph,$I94),IF(Budget_period="Annually",SUMIFS(INDIRECT(AK$10),DetailBudgetWPs_Aleph,IF($J94 = "No Work Package", "", $J94),DetailBudgetCategory_Aleph,$I94),""))))) / AK$6 * AK$7, 0), 0)</f>
        <v>0</v>
      </c>
      <c r="AL94" s="166">
        <f t="array" ref="AL94">IFERROR(IF(ROW()-16&lt;NoRowsBudget, IF($J94="Profit Margin",SUM(AL$16:AL93)*ProfitMargin,IF($J94="VAT",SUM(AL$16:AL93)*VAT,IF(Budget_period="Monthly",SUMIFS(INDIRECT(AL$8),DetailBudgetWPs_Aleph,IF($J94 = "No Work Package", "", $J94),DetailBudgetCategory_Aleph,$I94),IF(Budget_period="Quarterly",SUMIFS(INDIRECT(AL$9),DetailBudgetWPs_Aleph,IF($J94 = "No Work Package", "", $J94),DetailBudgetCategory_Aleph,$I94),IF(Budget_period="Annually",SUMIFS(INDIRECT(AL$10),DetailBudgetWPs_Aleph,IF($J94 = "No Work Package", "", $J94),DetailBudgetCategory_Aleph,$I94),""))))) / AL$6 * AL$7, 0), 0)</f>
        <v>0</v>
      </c>
      <c r="AM94" s="166">
        <f t="array" ref="AM94">IFERROR(IF(ROW()-16&lt;NoRowsBudget, IF($J94="Profit Margin",SUM(AM$16:AM93)*ProfitMargin,IF($J94="VAT",SUM(AM$16:AM93)*VAT,IF(Budget_period="Monthly",SUMIFS(INDIRECT(AM$8),DetailBudgetWPs_Aleph,IF($J94 = "No Work Package", "", $J94),DetailBudgetCategory_Aleph,$I94),IF(Budget_period="Quarterly",SUMIFS(INDIRECT(AM$9),DetailBudgetWPs_Aleph,IF($J94 = "No Work Package", "", $J94),DetailBudgetCategory_Aleph,$I94),IF(Budget_period="Annually",SUMIFS(INDIRECT(AM$10),DetailBudgetWPs_Aleph,IF($J94 = "No Work Package", "", $J94),DetailBudgetCategory_Aleph,$I94),""))))) / AM$6 * AM$7, 0), 0)</f>
        <v>0</v>
      </c>
      <c r="AN94" s="166">
        <f t="array" ref="AN94">IFERROR(IF(ROW()-16&lt;NoRowsBudget, IF($J94="Profit Margin",SUM(AN$16:AN93)*ProfitMargin,IF($J94="VAT",SUM(AN$16:AN93)*VAT,IF(Budget_period="Monthly",SUMIFS(INDIRECT(AN$8),DetailBudgetWPs_Aleph,IF($J94 = "No Work Package", "", $J94),DetailBudgetCategory_Aleph,$I94),IF(Budget_period="Quarterly",SUMIFS(INDIRECT(AN$9),DetailBudgetWPs_Aleph,IF($J94 = "No Work Package", "", $J94),DetailBudgetCategory_Aleph,$I94),IF(Budget_period="Annually",SUMIFS(INDIRECT(AN$10),DetailBudgetWPs_Aleph,IF($J94 = "No Work Package", "", $J94),DetailBudgetCategory_Aleph,$I94),""))))) / AN$6 * AN$7, 0), 0)</f>
        <v>0</v>
      </c>
      <c r="AO94" s="166">
        <f t="array" ref="AO94">IFERROR(IF(ROW()-16&lt;NoRowsBudget, IF($J94="Profit Margin",SUM(AO$16:AO93)*ProfitMargin,IF($J94="VAT",SUM(AO$16:AO93)*VAT,IF(Budget_period="Monthly",SUMIFS(INDIRECT(AO$8),DetailBudgetWPs_Aleph,IF($J94 = "No Work Package", "", $J94),DetailBudgetCategory_Aleph,$I94),IF(Budget_period="Quarterly",SUMIFS(INDIRECT(AO$9),DetailBudgetWPs_Aleph,IF($J94 = "No Work Package", "", $J94),DetailBudgetCategory_Aleph,$I94),IF(Budget_period="Annually",SUMIFS(INDIRECT(AO$10),DetailBudgetWPs_Aleph,IF($J94 = "No Work Package", "", $J94),DetailBudgetCategory_Aleph,$I94),""))))) / AO$6 * AO$7, 0), 0)</f>
        <v>0</v>
      </c>
      <c r="AP94" s="166">
        <f t="array" ref="AP94">IFERROR(IF(ROW()-16&lt;NoRowsBudget, IF($J94="Profit Margin",SUM(AP$16:AP93)*ProfitMargin,IF($J94="VAT",SUM(AP$16:AP93)*VAT,IF(Budget_period="Monthly",SUMIFS(INDIRECT(AP$8),DetailBudgetWPs_Aleph,IF($J94 = "No Work Package", "", $J94),DetailBudgetCategory_Aleph,$I94),IF(Budget_period="Quarterly",SUMIFS(INDIRECT(AP$9),DetailBudgetWPs_Aleph,IF($J94 = "No Work Package", "", $J94),DetailBudgetCategory_Aleph,$I94),IF(Budget_period="Annually",SUMIFS(INDIRECT(AP$10),DetailBudgetWPs_Aleph,IF($J94 = "No Work Package", "", $J94),DetailBudgetCategory_Aleph,$I94),""))))) / AP$6 * AP$7, 0), 0)</f>
        <v>0</v>
      </c>
      <c r="AQ94" s="166">
        <f t="array" ref="AQ94">IFERROR(IF(ROW()-16&lt;NoRowsBudget, IF($J94="Profit Margin",SUM(AQ$16:AQ93)*ProfitMargin,IF($J94="VAT",SUM(AQ$16:AQ93)*VAT,IF(Budget_period="Monthly",SUMIFS(INDIRECT(AQ$8),DetailBudgetWPs_Aleph,IF($J94 = "No Work Package", "", $J94),DetailBudgetCategory_Aleph,$I94),IF(Budget_period="Quarterly",SUMIFS(INDIRECT(AQ$9),DetailBudgetWPs_Aleph,IF($J94 = "No Work Package", "", $J94),DetailBudgetCategory_Aleph,$I94),IF(Budget_period="Annually",SUMIFS(INDIRECT(AQ$10),DetailBudgetWPs_Aleph,IF($J94 = "No Work Package", "", $J94),DetailBudgetCategory_Aleph,$I94),""))))) / AQ$6 * AQ$7, 0), 0)</f>
        <v>0</v>
      </c>
      <c r="AR94" s="166">
        <f t="array" ref="AR94">IFERROR(IF(ROW()-16&lt;NoRowsBudget, IF($J94="Profit Margin",SUM(AR$16:AR93)*ProfitMargin,IF($J94="VAT",SUM(AR$16:AR93)*VAT,IF(Budget_period="Monthly",SUMIFS(INDIRECT(AR$8),DetailBudgetWPs_Aleph,IF($J94 = "No Work Package", "", $J94),DetailBudgetCategory_Aleph,$I94),IF(Budget_period="Quarterly",SUMIFS(INDIRECT(AR$9),DetailBudgetWPs_Aleph,IF($J94 = "No Work Package", "", $J94),DetailBudgetCategory_Aleph,$I94),IF(Budget_period="Annually",SUMIFS(INDIRECT(AR$10),DetailBudgetWPs_Aleph,IF($J94 = "No Work Package", "", $J94),DetailBudgetCategory_Aleph,$I94),""))))) / AR$6 * AR$7, 0), 0)</f>
        <v>0</v>
      </c>
      <c r="AS94" s="166">
        <f t="array" ref="AS94">IFERROR(IF(ROW()-16&lt;NoRowsBudget, IF($J94="Profit Margin",SUM(AS$16:AS93)*ProfitMargin,IF($J94="VAT",SUM(AS$16:AS93)*VAT,IF(Budget_period="Monthly",SUMIFS(INDIRECT(AS$8),DetailBudgetWPs_Aleph,IF($J94 = "No Work Package", "", $J94),DetailBudgetCategory_Aleph,$I94),IF(Budget_period="Quarterly",SUMIFS(INDIRECT(AS$9),DetailBudgetWPs_Aleph,IF($J94 = "No Work Package", "", $J94),DetailBudgetCategory_Aleph,$I94),IF(Budget_period="Annually",SUMIFS(INDIRECT(AS$10),DetailBudgetWPs_Aleph,IF($J94 = "No Work Package", "", $J94),DetailBudgetCategory_Aleph,$I94),""))))) / AS$6 * AS$7, 0), 0)</f>
        <v>0</v>
      </c>
      <c r="AT94" s="166">
        <f t="array" ref="AT94">IFERROR(IF(ROW()-16&lt;NoRowsBudget, IF($J94="Profit Margin",SUM(AT$16:AT93)*ProfitMargin,IF($J94="VAT",SUM(AT$16:AT93)*VAT,IF(Budget_period="Monthly",SUMIFS(INDIRECT(AT$8),DetailBudgetWPs_Aleph,IF($J94 = "No Work Package", "", $J94),DetailBudgetCategory_Aleph,$I94),IF(Budget_period="Quarterly",SUMIFS(INDIRECT(AT$9),DetailBudgetWPs_Aleph,IF($J94 = "No Work Package", "", $J94),DetailBudgetCategory_Aleph,$I94),IF(Budget_period="Annually",SUMIFS(INDIRECT(AT$10),DetailBudgetWPs_Aleph,IF($J94 = "No Work Package", "", $J94),DetailBudgetCategory_Aleph,$I94),""))))) / AT$6 * AT$7, 0), 0)</f>
        <v>0</v>
      </c>
      <c r="AU94" s="166">
        <f t="array" ref="AU94">IFERROR(IF(ROW()-16&lt;NoRowsBudget, IF($J94="Profit Margin",SUM(AU$16:AU93)*ProfitMargin,IF($J94="VAT",SUM(AU$16:AU93)*VAT,IF(Budget_period="Monthly",SUMIFS(INDIRECT(AU$8),DetailBudgetWPs_Aleph,IF($J94 = "No Work Package", "", $J94),DetailBudgetCategory_Aleph,$I94),IF(Budget_period="Quarterly",SUMIFS(INDIRECT(AU$9),DetailBudgetWPs_Aleph,IF($J94 = "No Work Package", "", $J94),DetailBudgetCategory_Aleph,$I94),IF(Budget_period="Annually",SUMIFS(INDIRECT(AU$10),DetailBudgetWPs_Aleph,IF($J94 = "No Work Package", "", $J94),DetailBudgetCategory_Aleph,$I94),""))))) / AU$6 * AU$7, 0), 0)</f>
        <v>0</v>
      </c>
      <c r="AV94" s="166">
        <f t="array" ref="AV94">IFERROR(IF(ROW()-16&lt;NoRowsBudget, IF($J94="Profit Margin",SUM(AV$16:AV93)*ProfitMargin,IF($J94="VAT",SUM(AV$16:AV93)*VAT,IF(Budget_period="Monthly",SUMIFS(INDIRECT(AV$8),DetailBudgetWPs_Aleph,IF($J94 = "No Work Package", "", $J94),DetailBudgetCategory_Aleph,$I94),IF(Budget_period="Quarterly",SUMIFS(INDIRECT(AV$9),DetailBudgetWPs_Aleph,IF($J94 = "No Work Package", "", $J94),DetailBudgetCategory_Aleph,$I94),IF(Budget_period="Annually",SUMIFS(INDIRECT(AV$10),DetailBudgetWPs_Aleph,IF($J94 = "No Work Package", "", $J94),DetailBudgetCategory_Aleph,$I94),""))))) / AV$6 * AV$7, 0), 0)</f>
        <v>0</v>
      </c>
      <c r="AW94" s="166">
        <f t="array" ref="AW94">IFERROR(IF(ROW()-16&lt;NoRowsBudget, IF($J94="Profit Margin",SUM(AW$16:AW93)*ProfitMargin,IF($J94="VAT",SUM(AW$16:AW93)*VAT,IF(Budget_period="Monthly",SUMIFS(INDIRECT(AW$8),DetailBudgetWPs_Aleph,IF($J94 = "No Work Package", "", $J94),DetailBudgetCategory_Aleph,$I94),IF(Budget_period="Quarterly",SUMIFS(INDIRECT(AW$9),DetailBudgetWPs_Aleph,IF($J94 = "No Work Package", "", $J94),DetailBudgetCategory_Aleph,$I94),IF(Budget_period="Annually",SUMIFS(INDIRECT(AW$10),DetailBudgetWPs_Aleph,IF($J94 = "No Work Package", "", $J94),DetailBudgetCategory_Aleph,$I94),""))))) / AW$6 * AW$7, 0), 0)</f>
        <v>0</v>
      </c>
      <c r="AX94" s="166">
        <f t="array" ref="AX94">IFERROR(IF(ROW()-16&lt;NoRowsBudget, IF($J94="Profit Margin",SUM(AX$16:AX93)*ProfitMargin,IF($J94="VAT",SUM(AX$16:AX93)*VAT,IF(Budget_period="Monthly",SUMIFS(INDIRECT(AX$8),DetailBudgetWPs_Aleph,IF($J94 = "No Work Package", "", $J94),DetailBudgetCategory_Aleph,$I94),IF(Budget_period="Quarterly",SUMIFS(INDIRECT(AX$9),DetailBudgetWPs_Aleph,IF($J94 = "No Work Package", "", $J94),DetailBudgetCategory_Aleph,$I94),IF(Budget_period="Annually",SUMIFS(INDIRECT(AX$10),DetailBudgetWPs_Aleph,IF($J94 = "No Work Package", "", $J94),DetailBudgetCategory_Aleph,$I94),""))))) / AX$6 * AX$7, 0), 0)</f>
        <v>0</v>
      </c>
      <c r="AY94" s="166">
        <f t="array" ref="AY94">IFERROR(IF(ROW()-16&lt;NoRowsBudget, IF($J94="Profit Margin",SUM(AY$16:AY93)*ProfitMargin,IF($J94="VAT",SUM(AY$16:AY93)*VAT,IF(Budget_period="Monthly",SUMIFS(INDIRECT(AY$8),DetailBudgetWPs_Aleph,IF($J94 = "No Work Package", "", $J94),DetailBudgetCategory_Aleph,$I94),IF(Budget_period="Quarterly",SUMIFS(INDIRECT(AY$9),DetailBudgetWPs_Aleph,IF($J94 = "No Work Package", "", $J94),DetailBudgetCategory_Aleph,$I94),IF(Budget_period="Annually",SUMIFS(INDIRECT(AY$10),DetailBudgetWPs_Aleph,IF($J94 = "No Work Package", "", $J94),DetailBudgetCategory_Aleph,$I94),""))))) / AY$6 * AY$7, 0), 0)</f>
        <v>0</v>
      </c>
      <c r="AZ94" s="166">
        <f t="array" ref="AZ94">IFERROR(IF(ROW()-16&lt;NoRowsBudget, IF($J94="Profit Margin",SUM(AZ$16:AZ93)*ProfitMargin,IF($J94="VAT",SUM(AZ$16:AZ93)*VAT,IF(Budget_period="Monthly",SUMIFS(INDIRECT(AZ$8),DetailBudgetWPs_Aleph,IF($J94 = "No Work Package", "", $J94),DetailBudgetCategory_Aleph,$I94),IF(Budget_period="Quarterly",SUMIFS(INDIRECT(AZ$9),DetailBudgetWPs_Aleph,IF($J94 = "No Work Package", "", $J94),DetailBudgetCategory_Aleph,$I94),IF(Budget_period="Annually",SUMIFS(INDIRECT(AZ$10),DetailBudgetWPs_Aleph,IF($J94 = "No Work Package", "", $J94),DetailBudgetCategory_Aleph,$I94),""))))) / AZ$6 * AZ$7, 0), 0)</f>
        <v>0</v>
      </c>
      <c r="BA94" s="166">
        <f t="array" ref="BA94">IFERROR(IF(ROW()-16&lt;NoRowsBudget, IF($J94="Profit Margin",SUM(BA$16:BA93)*ProfitMargin,IF($J94="VAT",SUM(BA$16:BA93)*VAT,IF(Budget_period="Monthly",SUMIFS(INDIRECT(BA$8),DetailBudgetWPs_Aleph,IF($J94 = "No Work Package", "", $J94),DetailBudgetCategory_Aleph,$I94),IF(Budget_period="Quarterly",SUMIFS(INDIRECT(BA$9),DetailBudgetWPs_Aleph,IF($J94 = "No Work Package", "", $J94),DetailBudgetCategory_Aleph,$I94),IF(Budget_period="Annually",SUMIFS(INDIRECT(BA$10),DetailBudgetWPs_Aleph,IF($J94 = "No Work Package", "", $J94),DetailBudgetCategory_Aleph,$I94),""))))) / BA$6 * BA$7, 0), 0)</f>
        <v>0</v>
      </c>
      <c r="BB94" s="166">
        <f t="array" ref="BB94">IFERROR(IF(ROW()-16&lt;NoRowsBudget, IF($J94="Profit Margin",SUM(BB$16:BB93)*ProfitMargin,IF($J94="VAT",SUM(BB$16:BB93)*VAT,IF(Budget_period="Monthly",SUMIFS(INDIRECT(BB$8),DetailBudgetWPs_Aleph,IF($J94 = "No Work Package", "", $J94),DetailBudgetCategory_Aleph,$I94),IF(Budget_period="Quarterly",SUMIFS(INDIRECT(BB$9),DetailBudgetWPs_Aleph,IF($J94 = "No Work Package", "", $J94),DetailBudgetCategory_Aleph,$I94),IF(Budget_period="Annually",SUMIFS(INDIRECT(BB$10),DetailBudgetWPs_Aleph,IF($J94 = "No Work Package", "", $J94),DetailBudgetCategory_Aleph,$I94),""))))) / BB$6 * BB$7, 0), 0)</f>
        <v>0</v>
      </c>
      <c r="BC94" s="166">
        <f t="array" ref="BC94">IFERROR(IF(ROW()-16&lt;NoRowsBudget, IF($J94="Profit Margin",SUM(BC$16:BC93)*ProfitMargin,IF($J94="VAT",SUM(BC$16:BC93)*VAT,IF(Budget_period="Monthly",SUMIFS(INDIRECT(BC$8),DetailBudgetWPs_Aleph,IF($J94 = "No Work Package", "", $J94),DetailBudgetCategory_Aleph,$I94),IF(Budget_period="Quarterly",SUMIFS(INDIRECT(BC$9),DetailBudgetWPs_Aleph,IF($J94 = "No Work Package", "", $J94),DetailBudgetCategory_Aleph,$I94),IF(Budget_period="Annually",SUMIFS(INDIRECT(BC$10),DetailBudgetWPs_Aleph,IF($J94 = "No Work Package", "", $J94),DetailBudgetCategory_Aleph,$I94),""))))) / BC$6 * BC$7, 0), 0)</f>
        <v>0</v>
      </c>
      <c r="BD94" s="166">
        <f t="array" ref="BD94">IFERROR(IF(ROW()-16&lt;NoRowsBudget, IF($J94="Profit Margin",SUM(BD$16:BD93)*ProfitMargin,IF($J94="VAT",SUM(BD$16:BD93)*VAT,IF(Budget_period="Monthly",SUMIFS(INDIRECT(BD$8),DetailBudgetWPs_Aleph,IF($J94 = "No Work Package", "", $J94),DetailBudgetCategory_Aleph,$I94),IF(Budget_period="Quarterly",SUMIFS(INDIRECT(BD$9),DetailBudgetWPs_Aleph,IF($J94 = "No Work Package", "", $J94),DetailBudgetCategory_Aleph,$I94),IF(Budget_period="Annually",SUMIFS(INDIRECT(BD$10),DetailBudgetWPs_Aleph,IF($J94 = "No Work Package", "", $J94),DetailBudgetCategory_Aleph,$I94),""))))) / BD$6 * BD$7, 0), 0)</f>
        <v>0</v>
      </c>
      <c r="BE94" s="166">
        <f t="array" ref="BE94">IFERROR(IF(ROW()-16&lt;NoRowsBudget, IF($J94="Profit Margin",SUM(BE$16:BE93)*ProfitMargin,IF($J94="VAT",SUM(BE$16:BE93)*VAT,IF(Budget_period="Monthly",SUMIFS(INDIRECT(BE$8),DetailBudgetWPs_Aleph,IF($J94 = "No Work Package", "", $J94),DetailBudgetCategory_Aleph,$I94),IF(Budget_period="Quarterly",SUMIFS(INDIRECT(BE$9),DetailBudgetWPs_Aleph,IF($J94 = "No Work Package", "", $J94),DetailBudgetCategory_Aleph,$I94),IF(Budget_period="Annually",SUMIFS(INDIRECT(BE$10),DetailBudgetWPs_Aleph,IF($J94 = "No Work Package", "", $J94),DetailBudgetCategory_Aleph,$I94),""))))) / BE$6 * BE$7, 0), 0)</f>
        <v>0</v>
      </c>
      <c r="BF94" s="166">
        <f t="array" ref="BF94">IFERROR(IF(ROW()-16&lt;NoRowsBudget, IF($J94="Profit Margin",SUM(BF$16:BF93)*ProfitMargin,IF($J94="VAT",SUM(BF$16:BF93)*VAT,IF(Budget_period="Monthly",SUMIFS(INDIRECT(BF$8),DetailBudgetWPs_Aleph,IF($J94 = "No Work Package", "", $J94),DetailBudgetCategory_Aleph,$I94),IF(Budget_period="Quarterly",SUMIFS(INDIRECT(BF$9),DetailBudgetWPs_Aleph,IF($J94 = "No Work Package", "", $J94),DetailBudgetCategory_Aleph,$I94),IF(Budget_period="Annually",SUMIFS(INDIRECT(BF$10),DetailBudgetWPs_Aleph,IF($J94 = "No Work Package", "", $J94),DetailBudgetCategory_Aleph,$I94),""))))) / BF$6 * BF$7, 0), 0)</f>
        <v>0</v>
      </c>
      <c r="BG94" s="166">
        <f t="array" ref="BG94">IFERROR(IF(ROW()-16&lt;NoRowsBudget, IF($J94="Profit Margin",SUM(BG$16:BG93)*ProfitMargin,IF($J94="VAT",SUM(BG$16:BG93)*VAT,IF(Budget_period="Monthly",SUMIFS(INDIRECT(BG$8),DetailBudgetWPs_Aleph,IF($J94 = "No Work Package", "", $J94),DetailBudgetCategory_Aleph,$I94),IF(Budget_period="Quarterly",SUMIFS(INDIRECT(BG$9),DetailBudgetWPs_Aleph,IF($J94 = "No Work Package", "", $J94),DetailBudgetCategory_Aleph,$I94),IF(Budget_period="Annually",SUMIFS(INDIRECT(BG$10),DetailBudgetWPs_Aleph,IF($J94 = "No Work Package", "", $J94),DetailBudgetCategory_Aleph,$I94),""))))) / BG$6 * BG$7, 0), 0)</f>
        <v>0</v>
      </c>
      <c r="BH94" s="166">
        <f t="array" ref="BH94">IFERROR(IF(ROW()-16&lt;NoRowsBudget, IF($J94="Profit Margin",SUM(BH$16:BH93)*ProfitMargin,IF($J94="VAT",SUM(BH$16:BH93)*VAT,IF(Budget_period="Monthly",SUMIFS(INDIRECT(BH$8),DetailBudgetWPs_Aleph,IF($J94 = "No Work Package", "", $J94),DetailBudgetCategory_Aleph,$I94),IF(Budget_period="Quarterly",SUMIFS(INDIRECT(BH$9),DetailBudgetWPs_Aleph,IF($J94 = "No Work Package", "", $J94),DetailBudgetCategory_Aleph,$I94),IF(Budget_period="Annually",SUMIFS(INDIRECT(BH$10),DetailBudgetWPs_Aleph,IF($J94 = "No Work Package", "", $J94),DetailBudgetCategory_Aleph,$I94),""))))) / BH$6 * BH$7, 0), 0)</f>
        <v>0</v>
      </c>
      <c r="BI94" s="166">
        <f t="array" ref="BI94">IFERROR(IF(ROW()-16&lt;NoRowsBudget, IF($J94="Profit Margin",SUM(BI$16:BI93)*ProfitMargin,IF($J94="VAT",SUM(BI$16:BI93)*VAT,IF(Budget_period="Monthly",SUMIFS(INDIRECT(BI$8),DetailBudgetWPs_Aleph,IF($J94 = "No Work Package", "", $J94),DetailBudgetCategory_Aleph,$I94),IF(Budget_period="Quarterly",SUMIFS(INDIRECT(BI$9),DetailBudgetWPs_Aleph,IF($J94 = "No Work Package", "", $J94),DetailBudgetCategory_Aleph,$I94),IF(Budget_period="Annually",SUMIFS(INDIRECT(BI$10),DetailBudgetWPs_Aleph,IF($J94 = "No Work Package", "", $J94),DetailBudgetCategory_Aleph,$I94),""))))) / BI$6 * BI$7, 0), 0)</f>
        <v>0</v>
      </c>
      <c r="BJ94" s="166">
        <f t="array" ref="BJ94">IFERROR(IF(ROW()-16&lt;NoRowsBudget, IF($J94="Profit Margin",SUM(BJ$16:BJ93)*ProfitMargin,IF($J94="VAT",SUM(BJ$16:BJ93)*VAT,IF(Budget_period="Monthly",SUMIFS(INDIRECT(BJ$8),DetailBudgetWPs_Aleph,IF($J94 = "No Work Package", "", $J94),DetailBudgetCategory_Aleph,$I94),IF(Budget_period="Quarterly",SUMIFS(INDIRECT(BJ$9),DetailBudgetWPs_Aleph,IF($J94 = "No Work Package", "", $J94),DetailBudgetCategory_Aleph,$I94),IF(Budget_period="Annually",SUMIFS(INDIRECT(BJ$10),DetailBudgetWPs_Aleph,IF($J94 = "No Work Package", "", $J94),DetailBudgetCategory_Aleph,$I94),""))))) / BJ$6 * BJ$7, 0), 0)</f>
        <v>0</v>
      </c>
      <c r="BK94" s="166">
        <f t="array" ref="BK94">IFERROR(IF(ROW()-16&lt;NoRowsBudget, IF($J94="Profit Margin",SUM(BK$16:BK93)*ProfitMargin,IF($J94="VAT",SUM(BK$16:BK93)*VAT,IF(Budget_period="Monthly",SUMIFS(INDIRECT(BK$8),DetailBudgetWPs_Aleph,IF($J94 = "No Work Package", "", $J94),DetailBudgetCategory_Aleph,$I94),IF(Budget_period="Quarterly",SUMIFS(INDIRECT(BK$9),DetailBudgetWPs_Aleph,IF($J94 = "No Work Package", "", $J94),DetailBudgetCategory_Aleph,$I94),IF(Budget_period="Annually",SUMIFS(INDIRECT(BK$10),DetailBudgetWPs_Aleph,IF($J94 = "No Work Package", "", $J94),DetailBudgetCategory_Aleph,$I94),""))))) / BK$6 * BK$7, 0), 0)</f>
        <v>0</v>
      </c>
      <c r="BL94" s="166">
        <f t="array" ref="BL94">IFERROR(IF(ROW()-16&lt;NoRowsBudget, IF($J94="Profit Margin",SUM(BL$16:BL93)*ProfitMargin,IF($J94="VAT",SUM(BL$16:BL93)*VAT,IF(Budget_period="Monthly",SUMIFS(INDIRECT(BL$8),DetailBudgetWPs_Aleph,IF($J94 = "No Work Package", "", $J94),DetailBudgetCategory_Aleph,$I94),IF(Budget_period="Quarterly",SUMIFS(INDIRECT(BL$9),DetailBudgetWPs_Aleph,IF($J94 = "No Work Package", "", $J94),DetailBudgetCategory_Aleph,$I94),IF(Budget_period="Annually",SUMIFS(INDIRECT(BL$10),DetailBudgetWPs_Aleph,IF($J94 = "No Work Package", "", $J94),DetailBudgetCategory_Aleph,$I94),""))))) / BL$6 * BL$7, 0), 0)</f>
        <v>0</v>
      </c>
      <c r="BM94" s="166">
        <f t="array" ref="BM94">IFERROR(IF(ROW()-16&lt;NoRowsBudget, IF($J94="Profit Margin",SUM(BM$16:BM93)*ProfitMargin,IF($J94="VAT",SUM(BM$16:BM93)*VAT,IF(Budget_period="Monthly",SUMIFS(INDIRECT(BM$8),DetailBudgetWPs_Aleph,IF($J94 = "No Work Package", "", $J94),DetailBudgetCategory_Aleph,$I94),IF(Budget_period="Quarterly",SUMIFS(INDIRECT(BM$9),DetailBudgetWPs_Aleph,IF($J94 = "No Work Package", "", $J94),DetailBudgetCategory_Aleph,$I94),IF(Budget_period="Annually",SUMIFS(INDIRECT(BM$10),DetailBudgetWPs_Aleph,IF($J94 = "No Work Package", "", $J94),DetailBudgetCategory_Aleph,$I94),""))))) / BM$6 * BM$7, 0), 0)</f>
        <v>0</v>
      </c>
      <c r="BN94" s="166">
        <f t="array" ref="BN94">IFERROR(IF(ROW()-16&lt;NoRowsBudget, IF($J94="Profit Margin",SUM(BN$16:BN93)*ProfitMargin,IF($J94="VAT",SUM(BN$16:BN93)*VAT,IF(Budget_period="Monthly",SUMIFS(INDIRECT(BN$8),DetailBudgetWPs_Aleph,IF($J94 = "No Work Package", "", $J94),DetailBudgetCategory_Aleph,$I94),IF(Budget_period="Quarterly",SUMIFS(INDIRECT(BN$9),DetailBudgetWPs_Aleph,IF($J94 = "No Work Package", "", $J94),DetailBudgetCategory_Aleph,$I94),IF(Budget_period="Annually",SUMIFS(INDIRECT(BN$10),DetailBudgetWPs_Aleph,IF($J94 = "No Work Package", "", $J94),DetailBudgetCategory_Aleph,$I94),""))))) / BN$6 * BN$7, 0), 0)</f>
        <v>0</v>
      </c>
      <c r="BO94" s="166">
        <f t="array" ref="BO94">IFERROR(IF(ROW()-16&lt;NoRowsBudget, IF($J94="Profit Margin",SUM(BO$16:BO93)*ProfitMargin,IF($J94="VAT",SUM(BO$16:BO93)*VAT,IF(Budget_period="Monthly",SUMIFS(INDIRECT(BO$8),DetailBudgetWPs_Aleph,IF($J94 = "No Work Package", "", $J94),DetailBudgetCategory_Aleph,$I94),IF(Budget_period="Quarterly",SUMIFS(INDIRECT(BO$9),DetailBudgetWPs_Aleph,IF($J94 = "No Work Package", "", $J94),DetailBudgetCategory_Aleph,$I94),IF(Budget_period="Annually",SUMIFS(INDIRECT(BO$10),DetailBudgetWPs_Aleph,IF($J94 = "No Work Package", "", $J94),DetailBudgetCategory_Aleph,$I94),""))))) / BO$6 * BO$7, 0), 0)</f>
        <v>0</v>
      </c>
      <c r="BP94" s="166">
        <f t="array" ref="BP94">IFERROR(IF(ROW()-16&lt;NoRowsBudget, IF($J94="Profit Margin",SUM(BP$16:BP93)*ProfitMargin,IF($J94="VAT",SUM(BP$16:BP93)*VAT,IF(Budget_period="Monthly",SUMIFS(INDIRECT(BP$8),DetailBudgetWPs_Aleph,IF($J94 = "No Work Package", "", $J94),DetailBudgetCategory_Aleph,$I94),IF(Budget_period="Quarterly",SUMIFS(INDIRECT(BP$9),DetailBudgetWPs_Aleph,IF($J94 = "No Work Package", "", $J94),DetailBudgetCategory_Aleph,$I94),IF(Budget_period="Annually",SUMIFS(INDIRECT(BP$10),DetailBudgetWPs_Aleph,IF($J94 = "No Work Package", "", $J94),DetailBudgetCategory_Aleph,$I94),""))))) / BP$6 * BP$7, 0), 0)</f>
        <v>0</v>
      </c>
      <c r="BQ94" s="166">
        <f t="array" ref="BQ94">IFERROR(IF(ROW()-16&lt;NoRowsBudget, IF($J94="Profit Margin",SUM(BQ$16:BQ93)*ProfitMargin,IF($J94="VAT",SUM(BQ$16:BQ93)*VAT,IF(Budget_period="Monthly",SUMIFS(INDIRECT(BQ$8),DetailBudgetWPs_Aleph,IF($J94 = "No Work Package", "", $J94),DetailBudgetCategory_Aleph,$I94),IF(Budget_period="Quarterly",SUMIFS(INDIRECT(BQ$9),DetailBudgetWPs_Aleph,IF($J94 = "No Work Package", "", $J94),DetailBudgetCategory_Aleph,$I94),IF(Budget_period="Annually",SUMIFS(INDIRECT(BQ$10),DetailBudgetWPs_Aleph,IF($J94 = "No Work Package", "", $J94),DetailBudgetCategory_Aleph,$I94),""))))) / BQ$6 * BQ$7, 0), 0)</f>
        <v>0</v>
      </c>
      <c r="BR94" s="166">
        <f t="array" ref="BR94">IFERROR(IF(ROW()-16&lt;NoRowsBudget, IF($J94="Profit Margin",SUM(BR$16:BR93)*ProfitMargin,IF($J94="VAT",SUM(BR$16:BR93)*VAT,IF(Budget_period="Monthly",SUMIFS(INDIRECT(BR$8),DetailBudgetWPs_Aleph,IF($J94 = "No Work Package", "", $J94),DetailBudgetCategory_Aleph,$I94),IF(Budget_period="Quarterly",SUMIFS(INDIRECT(BR$9),DetailBudgetWPs_Aleph,IF($J94 = "No Work Package", "", $J94),DetailBudgetCategory_Aleph,$I94),IF(Budget_period="Annually",SUMIFS(INDIRECT(BR$10),DetailBudgetWPs_Aleph,IF($J94 = "No Work Package", "", $J94),DetailBudgetCategory_Aleph,$I94),""))))) / BR$6 * BR$7, 0), 0)</f>
        <v>0</v>
      </c>
      <c r="BS94" s="166">
        <f t="array" ref="BS94">IFERROR(IF(ROW()-16&lt;NoRowsBudget, IF($J94="Profit Margin",SUM(BS$16:BS93)*ProfitMargin,IF($J94="VAT",SUM(BS$16:BS93)*VAT,IF(Budget_period="Monthly",SUMIFS(INDIRECT(BS$8),DetailBudgetWPs_Aleph,IF($J94 = "No Work Package", "", $J94),DetailBudgetCategory_Aleph,$I94),IF(Budget_period="Quarterly",SUMIFS(INDIRECT(BS$9),DetailBudgetWPs_Aleph,IF($J94 = "No Work Package", "", $J94),DetailBudgetCategory_Aleph,$I94),IF(Budget_period="Annually",SUMIFS(INDIRECT(BS$10),DetailBudgetWPs_Aleph,IF($J94 = "No Work Package", "", $J94),DetailBudgetCategory_Aleph,$I94),""))))) / BS$6 * BS$7, 0), 0)</f>
        <v>0</v>
      </c>
    </row>
    <row r="95" ht="15.75" customHeight="1">
      <c r="A95" s="114"/>
      <c r="B95" s="15" t="str">
        <f>IF(ROW()-16&lt;NoRowsBudget,OrgName,"")</f>
        <v/>
      </c>
      <c r="C95" s="15" t="str">
        <f>IF(ROW()-16&lt;NoRowsBudget,ProjectName,"")</f>
        <v/>
      </c>
      <c r="D95" s="15" t="str">
        <f>IF(ROW()-16&lt;NoRowsBudget,ProjectRef,"")</f>
        <v/>
      </c>
      <c r="E95" s="15" t="str">
        <f>IF(ROW()-16&lt;NoRowsBudget,ApplicationID,"")</f>
        <v/>
      </c>
      <c r="F95" s="15" t="str">
        <f>IF(ROW()-16&lt;NoRowsBudget,Version,"")</f>
        <v/>
      </c>
      <c r="G95" s="164" t="str">
        <f>IF(ROW()-16&lt;NoRowsBudget,StartDate,"")</f>
        <v/>
      </c>
      <c r="H95" s="164" t="str">
        <f>IF(ROW()-16&lt;NoRowsBudget,EndDate,"")</f>
        <v/>
      </c>
      <c r="I95" s="15" t="str">
        <f t="array" ref="I95">IF(ROW()-16&lt;(NoRowsBudget-3),INDEX(CostCategories,CEILING((ROW()-15)/NoWPs,1)),IF(ROW()-16=NoRowsBudget-3,"Overheads",IF(ROW()-16=NoRowsBudget-2,"Profit Margin",IF(ROW()-16=NoRowsBudget-1,"VAT",""))))</f>
        <v/>
      </c>
      <c r="J95" s="15" t="str">
        <f t="array" ref="J95">IF(ROW()-16&lt;NoRowsBudget-3,INDEX(WPUnique,,MOD(ROW()-16,NoWPs)+1),IF(ROW()-16=NoRowsBudget-3,"Overheads",IF(ROW()-16=NoRowsBudget-2,"Profit Margin",IF(ROW()-16=NoRowsBudget-1,"VAT",""))))</f>
        <v/>
      </c>
      <c r="K95" s="172" t="str">
        <f>IFERROR(IF(OR($J95="Indirect Cost",$J95="VAT",$J95="Profit Margin"),"",VLOOKUP(J95,'1. Basic Info'!$B$40:$C$52,2,FALSE)),BudgetExport!J95)</f>
        <v/>
      </c>
      <c r="L95" s="166">
        <f t="array" ref="L95">IFERROR(IF(ROW()-16&lt;NoRowsBudget, IF($J95="Profit Margin",SUM(L$16:L94)*ProfitMargin,IF($J95="VAT",SUM(L$16:L94)*VAT,IF(Budget_period="Monthly",SUMIFS(INDIRECT(L$8),DetailBudgetWPs_Aleph,IF($J95 = "No Work Package", "", $J95),DetailBudgetCategory_Aleph,$I95),IF(Budget_period="Quarterly",SUMIFS(INDIRECT(L$9),DetailBudgetWPs_Aleph,IF($J95 = "No Work Package", "", $J95),DetailBudgetCategory_Aleph,$I95),IF(Budget_period="Annually",SUMIFS(INDIRECT(L$10),DetailBudgetWPs_Aleph,IF($J95 = "No Work Package", "", $J95),DetailBudgetCategory_Aleph,$I95),""))))) / L$6 * L$7, 0), 0)</f>
        <v>0</v>
      </c>
      <c r="M95" s="166">
        <f t="array" ref="M95">IFERROR(IF(ROW()-16&lt;NoRowsBudget, IF($J95="Profit Margin",SUM(M$16:M94)*ProfitMargin,IF($J95="VAT",SUM(M$16:M94)*VAT,IF(Budget_period="Monthly",SUMIFS(INDIRECT(M$8),DetailBudgetWPs_Aleph,IF($J95 = "No Work Package", "", $J95),DetailBudgetCategory_Aleph,$I95),IF(Budget_period="Quarterly",SUMIFS(INDIRECT(M$9),DetailBudgetWPs_Aleph,IF($J95 = "No Work Package", "", $J95),DetailBudgetCategory_Aleph,$I95),IF(Budget_period="Annually",SUMIFS(INDIRECT(M$10),DetailBudgetWPs_Aleph,IF($J95 = "No Work Package", "", $J95),DetailBudgetCategory_Aleph,$I95),""))))) / M$6 * M$7, 0), 0)</f>
        <v>0</v>
      </c>
      <c r="N95" s="166">
        <f t="array" ref="N95">IFERROR(IF(ROW()-16&lt;NoRowsBudget, IF($J95="Profit Margin",SUM(N$16:N94)*ProfitMargin,IF($J95="VAT",SUM(N$16:N94)*VAT,IF(Budget_period="Monthly",SUMIFS(INDIRECT(N$8),DetailBudgetWPs_Aleph,IF($J95 = "No Work Package", "", $J95),DetailBudgetCategory_Aleph,$I95),IF(Budget_period="Quarterly",SUMIFS(INDIRECT(N$9),DetailBudgetWPs_Aleph,IF($J95 = "No Work Package", "", $J95),DetailBudgetCategory_Aleph,$I95),IF(Budget_period="Annually",SUMIFS(INDIRECT(N$10),DetailBudgetWPs_Aleph,IF($J95 = "No Work Package", "", $J95),DetailBudgetCategory_Aleph,$I95),""))))) / N$6 * N$7, 0), 0)</f>
        <v>0</v>
      </c>
      <c r="O95" s="166">
        <f t="array" ref="O95">IFERROR(IF(ROW()-16&lt;NoRowsBudget, IF($J95="Profit Margin",SUM(O$16:O94)*ProfitMargin,IF($J95="VAT",SUM(O$16:O94)*VAT,IF(Budget_period="Monthly",SUMIFS(INDIRECT(O$8),DetailBudgetWPs_Aleph,IF($J95 = "No Work Package", "", $J95),DetailBudgetCategory_Aleph,$I95),IF(Budget_period="Quarterly",SUMIFS(INDIRECT(O$9),DetailBudgetWPs_Aleph,IF($J95 = "No Work Package", "", $J95),DetailBudgetCategory_Aleph,$I95),IF(Budget_period="Annually",SUMIFS(INDIRECT(O$10),DetailBudgetWPs_Aleph,IF($J95 = "No Work Package", "", $J95),DetailBudgetCategory_Aleph,$I95),""))))) / O$6 * O$7, 0), 0)</f>
        <v>0</v>
      </c>
      <c r="P95" s="166">
        <f t="array" ref="P95">IFERROR(IF(ROW()-16&lt;NoRowsBudget, IF($J95="Profit Margin",SUM(P$16:P94)*ProfitMargin,IF($J95="VAT",SUM(P$16:P94)*VAT,IF(Budget_period="Monthly",SUMIFS(INDIRECT(P$8),DetailBudgetWPs_Aleph,IF($J95 = "No Work Package", "", $J95),DetailBudgetCategory_Aleph,$I95),IF(Budget_period="Quarterly",SUMIFS(INDIRECT(P$9),DetailBudgetWPs_Aleph,IF($J95 = "No Work Package", "", $J95),DetailBudgetCategory_Aleph,$I95),IF(Budget_period="Annually",SUMIFS(INDIRECT(P$10),DetailBudgetWPs_Aleph,IF($J95 = "No Work Package", "", $J95),DetailBudgetCategory_Aleph,$I95),""))))) / P$6 * P$7, 0), 0)</f>
        <v>0</v>
      </c>
      <c r="Q95" s="166">
        <f t="array" ref="Q95">IFERROR(IF(ROW()-16&lt;NoRowsBudget, IF($J95="Profit Margin",SUM(Q$16:Q94)*ProfitMargin,IF($J95="VAT",SUM(Q$16:Q94)*VAT,IF(Budget_period="Monthly",SUMIFS(INDIRECT(Q$8),DetailBudgetWPs_Aleph,IF($J95 = "No Work Package", "", $J95),DetailBudgetCategory_Aleph,$I95),IF(Budget_period="Quarterly",SUMIFS(INDIRECT(Q$9),DetailBudgetWPs_Aleph,IF($J95 = "No Work Package", "", $J95),DetailBudgetCategory_Aleph,$I95),IF(Budget_period="Annually",SUMIFS(INDIRECT(Q$10),DetailBudgetWPs_Aleph,IF($J95 = "No Work Package", "", $J95),DetailBudgetCategory_Aleph,$I95),""))))) / Q$6 * Q$7, 0), 0)</f>
        <v>0</v>
      </c>
      <c r="R95" s="166">
        <f t="array" ref="R95">IFERROR(IF(ROW()-16&lt;NoRowsBudget, IF($J95="Profit Margin",SUM(R$16:R94)*ProfitMargin,IF($J95="VAT",SUM(R$16:R94)*VAT,IF(Budget_period="Monthly",SUMIFS(INDIRECT(R$8),DetailBudgetWPs_Aleph,IF($J95 = "No Work Package", "", $J95),DetailBudgetCategory_Aleph,$I95),IF(Budget_period="Quarterly",SUMIFS(INDIRECT(R$9),DetailBudgetWPs_Aleph,IF($J95 = "No Work Package", "", $J95),DetailBudgetCategory_Aleph,$I95),IF(Budget_period="Annually",SUMIFS(INDIRECT(R$10),DetailBudgetWPs_Aleph,IF($J95 = "No Work Package", "", $J95),DetailBudgetCategory_Aleph,$I95),""))))) / R$6 * R$7, 0), 0)</f>
        <v>0</v>
      </c>
      <c r="S95" s="166">
        <f t="array" ref="S95">IFERROR(IF(ROW()-16&lt;NoRowsBudget, IF($J95="Profit Margin",SUM(S$16:S94)*ProfitMargin,IF($J95="VAT",SUM(S$16:S94)*VAT,IF(Budget_period="Monthly",SUMIFS(INDIRECT(S$8),DetailBudgetWPs_Aleph,IF($J95 = "No Work Package", "", $J95),DetailBudgetCategory_Aleph,$I95),IF(Budget_period="Quarterly",SUMIFS(INDIRECT(S$9),DetailBudgetWPs_Aleph,IF($J95 = "No Work Package", "", $J95),DetailBudgetCategory_Aleph,$I95),IF(Budget_period="Annually",SUMIFS(INDIRECT(S$10),DetailBudgetWPs_Aleph,IF($J95 = "No Work Package", "", $J95),DetailBudgetCategory_Aleph,$I95),""))))) / S$6 * S$7, 0), 0)</f>
        <v>0</v>
      </c>
      <c r="T95" s="166">
        <f t="array" ref="T95">IFERROR(IF(ROW()-16&lt;NoRowsBudget, IF($J95="Profit Margin",SUM(T$16:T94)*ProfitMargin,IF($J95="VAT",SUM(T$16:T94)*VAT,IF(Budget_period="Monthly",SUMIFS(INDIRECT(T$8),DetailBudgetWPs_Aleph,IF($J95 = "No Work Package", "", $J95),DetailBudgetCategory_Aleph,$I95),IF(Budget_period="Quarterly",SUMIFS(INDIRECT(T$9),DetailBudgetWPs_Aleph,IF($J95 = "No Work Package", "", $J95),DetailBudgetCategory_Aleph,$I95),IF(Budget_period="Annually",SUMIFS(INDIRECT(T$10),DetailBudgetWPs_Aleph,IF($J95 = "No Work Package", "", $J95),DetailBudgetCategory_Aleph,$I95),""))))) / T$6 * T$7, 0), 0)</f>
        <v>0</v>
      </c>
      <c r="U95" s="166">
        <f t="array" ref="U95">IFERROR(IF(ROW()-16&lt;NoRowsBudget, IF($J95="Profit Margin",SUM(U$16:U94)*ProfitMargin,IF($J95="VAT",SUM(U$16:U94)*VAT,IF(Budget_period="Monthly",SUMIFS(INDIRECT(U$8),DetailBudgetWPs_Aleph,IF($J95 = "No Work Package", "", $J95),DetailBudgetCategory_Aleph,$I95),IF(Budget_period="Quarterly",SUMIFS(INDIRECT(U$9),DetailBudgetWPs_Aleph,IF($J95 = "No Work Package", "", $J95),DetailBudgetCategory_Aleph,$I95),IF(Budget_period="Annually",SUMIFS(INDIRECT(U$10),DetailBudgetWPs_Aleph,IF($J95 = "No Work Package", "", $J95),DetailBudgetCategory_Aleph,$I95),""))))) / U$6 * U$7, 0), 0)</f>
        <v>0</v>
      </c>
      <c r="V95" s="166">
        <f t="array" ref="V95">IFERROR(IF(ROW()-16&lt;NoRowsBudget, IF($J95="Profit Margin",SUM(V$16:V94)*ProfitMargin,IF($J95="VAT",SUM(V$16:V94)*VAT,IF(Budget_period="Monthly",SUMIFS(INDIRECT(V$8),DetailBudgetWPs_Aleph,IF($J95 = "No Work Package", "", $J95),DetailBudgetCategory_Aleph,$I95),IF(Budget_period="Quarterly",SUMIFS(INDIRECT(V$9),DetailBudgetWPs_Aleph,IF($J95 = "No Work Package", "", $J95),DetailBudgetCategory_Aleph,$I95),IF(Budget_period="Annually",SUMIFS(INDIRECT(V$10),DetailBudgetWPs_Aleph,IF($J95 = "No Work Package", "", $J95),DetailBudgetCategory_Aleph,$I95),""))))) / V$6 * V$7, 0), 0)</f>
        <v>0</v>
      </c>
      <c r="W95" s="166">
        <f t="array" ref="W95">IFERROR(IF(ROW()-16&lt;NoRowsBudget, IF($J95="Profit Margin",SUM(W$16:W94)*ProfitMargin,IF($J95="VAT",SUM(W$16:W94)*VAT,IF(Budget_period="Monthly",SUMIFS(INDIRECT(W$8),DetailBudgetWPs_Aleph,IF($J95 = "No Work Package", "", $J95),DetailBudgetCategory_Aleph,$I95),IF(Budget_period="Quarterly",SUMIFS(INDIRECT(W$9),DetailBudgetWPs_Aleph,IF($J95 = "No Work Package", "", $J95),DetailBudgetCategory_Aleph,$I95),IF(Budget_period="Annually",SUMIFS(INDIRECT(W$10),DetailBudgetWPs_Aleph,IF($J95 = "No Work Package", "", $J95),DetailBudgetCategory_Aleph,$I95),""))))) / W$6 * W$7, 0), 0)</f>
        <v>0</v>
      </c>
      <c r="X95" s="166">
        <f t="array" ref="X95">IFERROR(IF(ROW()-16&lt;NoRowsBudget, IF($J95="Profit Margin",SUM(X$16:X94)*ProfitMargin,IF($J95="VAT",SUM(X$16:X94)*VAT,IF(Budget_period="Monthly",SUMIFS(INDIRECT(X$8),DetailBudgetWPs_Aleph,IF($J95 = "No Work Package", "", $J95),DetailBudgetCategory_Aleph,$I95),IF(Budget_period="Quarterly",SUMIFS(INDIRECT(X$9),DetailBudgetWPs_Aleph,IF($J95 = "No Work Package", "", $J95),DetailBudgetCategory_Aleph,$I95),IF(Budget_period="Annually",SUMIFS(INDIRECT(X$10),DetailBudgetWPs_Aleph,IF($J95 = "No Work Package", "", $J95),DetailBudgetCategory_Aleph,$I95),""))))) / X$6 * X$7, 0), 0)</f>
        <v>0</v>
      </c>
      <c r="Y95" s="166">
        <f t="array" ref="Y95">IFERROR(IF(ROW()-16&lt;NoRowsBudget, IF($J95="Profit Margin",SUM(Y$16:Y94)*ProfitMargin,IF($J95="VAT",SUM(Y$16:Y94)*VAT,IF(Budget_period="Monthly",SUMIFS(INDIRECT(Y$8),DetailBudgetWPs_Aleph,IF($J95 = "No Work Package", "", $J95),DetailBudgetCategory_Aleph,$I95),IF(Budget_period="Quarterly",SUMIFS(INDIRECT(Y$9),DetailBudgetWPs_Aleph,IF($J95 = "No Work Package", "", $J95),DetailBudgetCategory_Aleph,$I95),IF(Budget_period="Annually",SUMIFS(INDIRECT(Y$10),DetailBudgetWPs_Aleph,IF($J95 = "No Work Package", "", $J95),DetailBudgetCategory_Aleph,$I95),""))))) / Y$6 * Y$7, 0), 0)</f>
        <v>0</v>
      </c>
      <c r="Z95" s="166">
        <f t="array" ref="Z95">IFERROR(IF(ROW()-16&lt;NoRowsBudget, IF($J95="Profit Margin",SUM(Z$16:Z94)*ProfitMargin,IF($J95="VAT",SUM(Z$16:Z94)*VAT,IF(Budget_period="Monthly",SUMIFS(INDIRECT(Z$8),DetailBudgetWPs_Aleph,IF($J95 = "No Work Package", "", $J95),DetailBudgetCategory_Aleph,$I95),IF(Budget_period="Quarterly",SUMIFS(INDIRECT(Z$9),DetailBudgetWPs_Aleph,IF($J95 = "No Work Package", "", $J95),DetailBudgetCategory_Aleph,$I95),IF(Budget_period="Annually",SUMIFS(INDIRECT(Z$10),DetailBudgetWPs_Aleph,IF($J95 = "No Work Package", "", $J95),DetailBudgetCategory_Aleph,$I95),""))))) / Z$6 * Z$7, 0), 0)</f>
        <v>0</v>
      </c>
      <c r="AA95" s="166">
        <f t="array" ref="AA95">IFERROR(IF(ROW()-16&lt;NoRowsBudget, IF($J95="Profit Margin",SUM(AA$16:AA94)*ProfitMargin,IF($J95="VAT",SUM(AA$16:AA94)*VAT,IF(Budget_period="Monthly",SUMIFS(INDIRECT(AA$8),DetailBudgetWPs_Aleph,IF($J95 = "No Work Package", "", $J95),DetailBudgetCategory_Aleph,$I95),IF(Budget_period="Quarterly",SUMIFS(INDIRECT(AA$9),DetailBudgetWPs_Aleph,IF($J95 = "No Work Package", "", $J95),DetailBudgetCategory_Aleph,$I95),IF(Budget_period="Annually",SUMIFS(INDIRECT(AA$10),DetailBudgetWPs_Aleph,IF($J95 = "No Work Package", "", $J95),DetailBudgetCategory_Aleph,$I95),""))))) / AA$6 * AA$7, 0), 0)</f>
        <v>0</v>
      </c>
      <c r="AB95" s="166">
        <f t="array" ref="AB95">IFERROR(IF(ROW()-16&lt;NoRowsBudget, IF($J95="Profit Margin",SUM(AB$16:AB94)*ProfitMargin,IF($J95="VAT",SUM(AB$16:AB94)*VAT,IF(Budget_period="Monthly",SUMIFS(INDIRECT(AB$8),DetailBudgetWPs_Aleph,IF($J95 = "No Work Package", "", $J95),DetailBudgetCategory_Aleph,$I95),IF(Budget_period="Quarterly",SUMIFS(INDIRECT(AB$9),DetailBudgetWPs_Aleph,IF($J95 = "No Work Package", "", $J95),DetailBudgetCategory_Aleph,$I95),IF(Budget_period="Annually",SUMIFS(INDIRECT(AB$10),DetailBudgetWPs_Aleph,IF($J95 = "No Work Package", "", $J95),DetailBudgetCategory_Aleph,$I95),""))))) / AB$6 * AB$7, 0), 0)</f>
        <v>0</v>
      </c>
      <c r="AC95" s="166">
        <f t="array" ref="AC95">IFERROR(IF(ROW()-16&lt;NoRowsBudget, IF($J95="Profit Margin",SUM(AC$16:AC94)*ProfitMargin,IF($J95="VAT",SUM(AC$16:AC94)*VAT,IF(Budget_period="Monthly",SUMIFS(INDIRECT(AC$8),DetailBudgetWPs_Aleph,IF($J95 = "No Work Package", "", $J95),DetailBudgetCategory_Aleph,$I95),IF(Budget_period="Quarterly",SUMIFS(INDIRECT(AC$9),DetailBudgetWPs_Aleph,IF($J95 = "No Work Package", "", $J95),DetailBudgetCategory_Aleph,$I95),IF(Budget_period="Annually",SUMIFS(INDIRECT(AC$10),DetailBudgetWPs_Aleph,IF($J95 = "No Work Package", "", $J95),DetailBudgetCategory_Aleph,$I95),""))))) / AC$6 * AC$7, 0), 0)</f>
        <v>0</v>
      </c>
      <c r="AD95" s="166">
        <f t="array" ref="AD95">IFERROR(IF(ROW()-16&lt;NoRowsBudget, IF($J95="Profit Margin",SUM(AD$16:AD94)*ProfitMargin,IF($J95="VAT",SUM(AD$16:AD94)*VAT,IF(Budget_period="Monthly",SUMIFS(INDIRECT(AD$8),DetailBudgetWPs_Aleph,IF($J95 = "No Work Package", "", $J95),DetailBudgetCategory_Aleph,$I95),IF(Budget_period="Quarterly",SUMIFS(INDIRECT(AD$9),DetailBudgetWPs_Aleph,IF($J95 = "No Work Package", "", $J95),DetailBudgetCategory_Aleph,$I95),IF(Budget_period="Annually",SUMIFS(INDIRECT(AD$10),DetailBudgetWPs_Aleph,IF($J95 = "No Work Package", "", $J95),DetailBudgetCategory_Aleph,$I95),""))))) / AD$6 * AD$7, 0), 0)</f>
        <v>0</v>
      </c>
      <c r="AE95" s="166">
        <f t="array" ref="AE95">IFERROR(IF(ROW()-16&lt;NoRowsBudget, IF($J95="Profit Margin",SUM(AE$16:AE94)*ProfitMargin,IF($J95="VAT",SUM(AE$16:AE94)*VAT,IF(Budget_period="Monthly",SUMIFS(INDIRECT(AE$8),DetailBudgetWPs_Aleph,IF($J95 = "No Work Package", "", $J95),DetailBudgetCategory_Aleph,$I95),IF(Budget_period="Quarterly",SUMIFS(INDIRECT(AE$9),DetailBudgetWPs_Aleph,IF($J95 = "No Work Package", "", $J95),DetailBudgetCategory_Aleph,$I95),IF(Budget_period="Annually",SUMIFS(INDIRECT(AE$10),DetailBudgetWPs_Aleph,IF($J95 = "No Work Package", "", $J95),DetailBudgetCategory_Aleph,$I95),""))))) / AE$6 * AE$7, 0), 0)</f>
        <v>0</v>
      </c>
      <c r="AF95" s="166">
        <f t="array" ref="AF95">IFERROR(IF(ROW()-16&lt;NoRowsBudget, IF($J95="Profit Margin",SUM(AF$16:AF94)*ProfitMargin,IF($J95="VAT",SUM(AF$16:AF94)*VAT,IF(Budget_period="Monthly",SUMIFS(INDIRECT(AF$8),DetailBudgetWPs_Aleph,IF($J95 = "No Work Package", "", $J95),DetailBudgetCategory_Aleph,$I95),IF(Budget_period="Quarterly",SUMIFS(INDIRECT(AF$9),DetailBudgetWPs_Aleph,IF($J95 = "No Work Package", "", $J95),DetailBudgetCategory_Aleph,$I95),IF(Budget_period="Annually",SUMIFS(INDIRECT(AF$10),DetailBudgetWPs_Aleph,IF($J95 = "No Work Package", "", $J95),DetailBudgetCategory_Aleph,$I95),""))))) / AF$6 * AF$7, 0), 0)</f>
        <v>0</v>
      </c>
      <c r="AG95" s="166">
        <f t="array" ref="AG95">IFERROR(IF(ROW()-16&lt;NoRowsBudget, IF($J95="Profit Margin",SUM(AG$16:AG94)*ProfitMargin,IF($J95="VAT",SUM(AG$16:AG94)*VAT,IF(Budget_period="Monthly",SUMIFS(INDIRECT(AG$8),DetailBudgetWPs_Aleph,IF($J95 = "No Work Package", "", $J95),DetailBudgetCategory_Aleph,$I95),IF(Budget_period="Quarterly",SUMIFS(INDIRECT(AG$9),DetailBudgetWPs_Aleph,IF($J95 = "No Work Package", "", $J95),DetailBudgetCategory_Aleph,$I95),IF(Budget_period="Annually",SUMIFS(INDIRECT(AG$10),DetailBudgetWPs_Aleph,IF($J95 = "No Work Package", "", $J95),DetailBudgetCategory_Aleph,$I95),""))))) / AG$6 * AG$7, 0), 0)</f>
        <v>0</v>
      </c>
      <c r="AH95" s="166">
        <f t="array" ref="AH95">IFERROR(IF(ROW()-16&lt;NoRowsBudget, IF($J95="Profit Margin",SUM(AH$16:AH94)*ProfitMargin,IF($J95="VAT",SUM(AH$16:AH94)*VAT,IF(Budget_period="Monthly",SUMIFS(INDIRECT(AH$8),DetailBudgetWPs_Aleph,IF($J95 = "No Work Package", "", $J95),DetailBudgetCategory_Aleph,$I95),IF(Budget_period="Quarterly",SUMIFS(INDIRECT(AH$9),DetailBudgetWPs_Aleph,IF($J95 = "No Work Package", "", $J95),DetailBudgetCategory_Aleph,$I95),IF(Budget_period="Annually",SUMIFS(INDIRECT(AH$10),DetailBudgetWPs_Aleph,IF($J95 = "No Work Package", "", $J95),DetailBudgetCategory_Aleph,$I95),""))))) / AH$6 * AH$7, 0), 0)</f>
        <v>0</v>
      </c>
      <c r="AI95" s="166">
        <f t="array" ref="AI95">IFERROR(IF(ROW()-16&lt;NoRowsBudget, IF($J95="Profit Margin",SUM(AI$16:AI94)*ProfitMargin,IF($J95="VAT",SUM(AI$16:AI94)*VAT,IF(Budget_period="Monthly",SUMIFS(INDIRECT(AI$8),DetailBudgetWPs_Aleph,IF($J95 = "No Work Package", "", $J95),DetailBudgetCategory_Aleph,$I95),IF(Budget_period="Quarterly",SUMIFS(INDIRECT(AI$9),DetailBudgetWPs_Aleph,IF($J95 = "No Work Package", "", $J95),DetailBudgetCategory_Aleph,$I95),IF(Budget_period="Annually",SUMIFS(INDIRECT(AI$10),DetailBudgetWPs_Aleph,IF($J95 = "No Work Package", "", $J95),DetailBudgetCategory_Aleph,$I95),""))))) / AI$6 * AI$7, 0), 0)</f>
        <v>0</v>
      </c>
      <c r="AJ95" s="166">
        <f t="array" ref="AJ95">IFERROR(IF(ROW()-16&lt;NoRowsBudget, IF($J95="Profit Margin",SUM(AJ$16:AJ94)*ProfitMargin,IF($J95="VAT",SUM(AJ$16:AJ94)*VAT,IF(Budget_period="Monthly",SUMIFS(INDIRECT(AJ$8),DetailBudgetWPs_Aleph,IF($J95 = "No Work Package", "", $J95),DetailBudgetCategory_Aleph,$I95),IF(Budget_period="Quarterly",SUMIFS(INDIRECT(AJ$9),DetailBudgetWPs_Aleph,IF($J95 = "No Work Package", "", $J95),DetailBudgetCategory_Aleph,$I95),IF(Budget_period="Annually",SUMIFS(INDIRECT(AJ$10),DetailBudgetWPs_Aleph,IF($J95 = "No Work Package", "", $J95),DetailBudgetCategory_Aleph,$I95),""))))) / AJ$6 * AJ$7, 0), 0)</f>
        <v>0</v>
      </c>
      <c r="AK95" s="166">
        <f t="array" ref="AK95">IFERROR(IF(ROW()-16&lt;NoRowsBudget, IF($J95="Profit Margin",SUM(AK$16:AK94)*ProfitMargin,IF($J95="VAT",SUM(AK$16:AK94)*VAT,IF(Budget_period="Monthly",SUMIFS(INDIRECT(AK$8),DetailBudgetWPs_Aleph,IF($J95 = "No Work Package", "", $J95),DetailBudgetCategory_Aleph,$I95),IF(Budget_period="Quarterly",SUMIFS(INDIRECT(AK$9),DetailBudgetWPs_Aleph,IF($J95 = "No Work Package", "", $J95),DetailBudgetCategory_Aleph,$I95),IF(Budget_period="Annually",SUMIFS(INDIRECT(AK$10),DetailBudgetWPs_Aleph,IF($J95 = "No Work Package", "", $J95),DetailBudgetCategory_Aleph,$I95),""))))) / AK$6 * AK$7, 0), 0)</f>
        <v>0</v>
      </c>
      <c r="AL95" s="166">
        <f t="array" ref="AL95">IFERROR(IF(ROW()-16&lt;NoRowsBudget, IF($J95="Profit Margin",SUM(AL$16:AL94)*ProfitMargin,IF($J95="VAT",SUM(AL$16:AL94)*VAT,IF(Budget_period="Monthly",SUMIFS(INDIRECT(AL$8),DetailBudgetWPs_Aleph,IF($J95 = "No Work Package", "", $J95),DetailBudgetCategory_Aleph,$I95),IF(Budget_period="Quarterly",SUMIFS(INDIRECT(AL$9),DetailBudgetWPs_Aleph,IF($J95 = "No Work Package", "", $J95),DetailBudgetCategory_Aleph,$I95),IF(Budget_period="Annually",SUMIFS(INDIRECT(AL$10),DetailBudgetWPs_Aleph,IF($J95 = "No Work Package", "", $J95),DetailBudgetCategory_Aleph,$I95),""))))) / AL$6 * AL$7, 0), 0)</f>
        <v>0</v>
      </c>
      <c r="AM95" s="166">
        <f t="array" ref="AM95">IFERROR(IF(ROW()-16&lt;NoRowsBudget, IF($J95="Profit Margin",SUM(AM$16:AM94)*ProfitMargin,IF($J95="VAT",SUM(AM$16:AM94)*VAT,IF(Budget_period="Monthly",SUMIFS(INDIRECT(AM$8),DetailBudgetWPs_Aleph,IF($J95 = "No Work Package", "", $J95),DetailBudgetCategory_Aleph,$I95),IF(Budget_period="Quarterly",SUMIFS(INDIRECT(AM$9),DetailBudgetWPs_Aleph,IF($J95 = "No Work Package", "", $J95),DetailBudgetCategory_Aleph,$I95),IF(Budget_period="Annually",SUMIFS(INDIRECT(AM$10),DetailBudgetWPs_Aleph,IF($J95 = "No Work Package", "", $J95),DetailBudgetCategory_Aleph,$I95),""))))) / AM$6 * AM$7, 0), 0)</f>
        <v>0</v>
      </c>
      <c r="AN95" s="166">
        <f t="array" ref="AN95">IFERROR(IF(ROW()-16&lt;NoRowsBudget, IF($J95="Profit Margin",SUM(AN$16:AN94)*ProfitMargin,IF($J95="VAT",SUM(AN$16:AN94)*VAT,IF(Budget_period="Monthly",SUMIFS(INDIRECT(AN$8),DetailBudgetWPs_Aleph,IF($J95 = "No Work Package", "", $J95),DetailBudgetCategory_Aleph,$I95),IF(Budget_period="Quarterly",SUMIFS(INDIRECT(AN$9),DetailBudgetWPs_Aleph,IF($J95 = "No Work Package", "", $J95),DetailBudgetCategory_Aleph,$I95),IF(Budget_period="Annually",SUMIFS(INDIRECT(AN$10),DetailBudgetWPs_Aleph,IF($J95 = "No Work Package", "", $J95),DetailBudgetCategory_Aleph,$I95),""))))) / AN$6 * AN$7, 0), 0)</f>
        <v>0</v>
      </c>
      <c r="AO95" s="166">
        <f t="array" ref="AO95">IFERROR(IF(ROW()-16&lt;NoRowsBudget, IF($J95="Profit Margin",SUM(AO$16:AO94)*ProfitMargin,IF($J95="VAT",SUM(AO$16:AO94)*VAT,IF(Budget_period="Monthly",SUMIFS(INDIRECT(AO$8),DetailBudgetWPs_Aleph,IF($J95 = "No Work Package", "", $J95),DetailBudgetCategory_Aleph,$I95),IF(Budget_period="Quarterly",SUMIFS(INDIRECT(AO$9),DetailBudgetWPs_Aleph,IF($J95 = "No Work Package", "", $J95),DetailBudgetCategory_Aleph,$I95),IF(Budget_period="Annually",SUMIFS(INDIRECT(AO$10),DetailBudgetWPs_Aleph,IF($J95 = "No Work Package", "", $J95),DetailBudgetCategory_Aleph,$I95),""))))) / AO$6 * AO$7, 0), 0)</f>
        <v>0</v>
      </c>
      <c r="AP95" s="166">
        <f t="array" ref="AP95">IFERROR(IF(ROW()-16&lt;NoRowsBudget, IF($J95="Profit Margin",SUM(AP$16:AP94)*ProfitMargin,IF($J95="VAT",SUM(AP$16:AP94)*VAT,IF(Budget_period="Monthly",SUMIFS(INDIRECT(AP$8),DetailBudgetWPs_Aleph,IF($J95 = "No Work Package", "", $J95),DetailBudgetCategory_Aleph,$I95),IF(Budget_period="Quarterly",SUMIFS(INDIRECT(AP$9),DetailBudgetWPs_Aleph,IF($J95 = "No Work Package", "", $J95),DetailBudgetCategory_Aleph,$I95),IF(Budget_period="Annually",SUMIFS(INDIRECT(AP$10),DetailBudgetWPs_Aleph,IF($J95 = "No Work Package", "", $J95),DetailBudgetCategory_Aleph,$I95),""))))) / AP$6 * AP$7, 0), 0)</f>
        <v>0</v>
      </c>
      <c r="AQ95" s="166">
        <f t="array" ref="AQ95">IFERROR(IF(ROW()-16&lt;NoRowsBudget, IF($J95="Profit Margin",SUM(AQ$16:AQ94)*ProfitMargin,IF($J95="VAT",SUM(AQ$16:AQ94)*VAT,IF(Budget_period="Monthly",SUMIFS(INDIRECT(AQ$8),DetailBudgetWPs_Aleph,IF($J95 = "No Work Package", "", $J95),DetailBudgetCategory_Aleph,$I95),IF(Budget_period="Quarterly",SUMIFS(INDIRECT(AQ$9),DetailBudgetWPs_Aleph,IF($J95 = "No Work Package", "", $J95),DetailBudgetCategory_Aleph,$I95),IF(Budget_period="Annually",SUMIFS(INDIRECT(AQ$10),DetailBudgetWPs_Aleph,IF($J95 = "No Work Package", "", $J95),DetailBudgetCategory_Aleph,$I95),""))))) / AQ$6 * AQ$7, 0), 0)</f>
        <v>0</v>
      </c>
      <c r="AR95" s="166">
        <f t="array" ref="AR95">IFERROR(IF(ROW()-16&lt;NoRowsBudget, IF($J95="Profit Margin",SUM(AR$16:AR94)*ProfitMargin,IF($J95="VAT",SUM(AR$16:AR94)*VAT,IF(Budget_period="Monthly",SUMIFS(INDIRECT(AR$8),DetailBudgetWPs_Aleph,IF($J95 = "No Work Package", "", $J95),DetailBudgetCategory_Aleph,$I95),IF(Budget_period="Quarterly",SUMIFS(INDIRECT(AR$9),DetailBudgetWPs_Aleph,IF($J95 = "No Work Package", "", $J95),DetailBudgetCategory_Aleph,$I95),IF(Budget_period="Annually",SUMIFS(INDIRECT(AR$10),DetailBudgetWPs_Aleph,IF($J95 = "No Work Package", "", $J95),DetailBudgetCategory_Aleph,$I95),""))))) / AR$6 * AR$7, 0), 0)</f>
        <v>0</v>
      </c>
      <c r="AS95" s="166">
        <f t="array" ref="AS95">IFERROR(IF(ROW()-16&lt;NoRowsBudget, IF($J95="Profit Margin",SUM(AS$16:AS94)*ProfitMargin,IF($J95="VAT",SUM(AS$16:AS94)*VAT,IF(Budget_period="Monthly",SUMIFS(INDIRECT(AS$8),DetailBudgetWPs_Aleph,IF($J95 = "No Work Package", "", $J95),DetailBudgetCategory_Aleph,$I95),IF(Budget_period="Quarterly",SUMIFS(INDIRECT(AS$9),DetailBudgetWPs_Aleph,IF($J95 = "No Work Package", "", $J95),DetailBudgetCategory_Aleph,$I95),IF(Budget_period="Annually",SUMIFS(INDIRECT(AS$10),DetailBudgetWPs_Aleph,IF($J95 = "No Work Package", "", $J95),DetailBudgetCategory_Aleph,$I95),""))))) / AS$6 * AS$7, 0), 0)</f>
        <v>0</v>
      </c>
      <c r="AT95" s="166">
        <f t="array" ref="AT95">IFERROR(IF(ROW()-16&lt;NoRowsBudget, IF($J95="Profit Margin",SUM(AT$16:AT94)*ProfitMargin,IF($J95="VAT",SUM(AT$16:AT94)*VAT,IF(Budget_period="Monthly",SUMIFS(INDIRECT(AT$8),DetailBudgetWPs_Aleph,IF($J95 = "No Work Package", "", $J95),DetailBudgetCategory_Aleph,$I95),IF(Budget_period="Quarterly",SUMIFS(INDIRECT(AT$9),DetailBudgetWPs_Aleph,IF($J95 = "No Work Package", "", $J95),DetailBudgetCategory_Aleph,$I95),IF(Budget_period="Annually",SUMIFS(INDIRECT(AT$10),DetailBudgetWPs_Aleph,IF($J95 = "No Work Package", "", $J95),DetailBudgetCategory_Aleph,$I95),""))))) / AT$6 * AT$7, 0), 0)</f>
        <v>0</v>
      </c>
      <c r="AU95" s="166">
        <f t="array" ref="AU95">IFERROR(IF(ROW()-16&lt;NoRowsBudget, IF($J95="Profit Margin",SUM(AU$16:AU94)*ProfitMargin,IF($J95="VAT",SUM(AU$16:AU94)*VAT,IF(Budget_period="Monthly",SUMIFS(INDIRECT(AU$8),DetailBudgetWPs_Aleph,IF($J95 = "No Work Package", "", $J95),DetailBudgetCategory_Aleph,$I95),IF(Budget_period="Quarterly",SUMIFS(INDIRECT(AU$9),DetailBudgetWPs_Aleph,IF($J95 = "No Work Package", "", $J95),DetailBudgetCategory_Aleph,$I95),IF(Budget_period="Annually",SUMIFS(INDIRECT(AU$10),DetailBudgetWPs_Aleph,IF($J95 = "No Work Package", "", $J95),DetailBudgetCategory_Aleph,$I95),""))))) / AU$6 * AU$7, 0), 0)</f>
        <v>0</v>
      </c>
      <c r="AV95" s="166">
        <f t="array" ref="AV95">IFERROR(IF(ROW()-16&lt;NoRowsBudget, IF($J95="Profit Margin",SUM(AV$16:AV94)*ProfitMargin,IF($J95="VAT",SUM(AV$16:AV94)*VAT,IF(Budget_period="Monthly",SUMIFS(INDIRECT(AV$8),DetailBudgetWPs_Aleph,IF($J95 = "No Work Package", "", $J95),DetailBudgetCategory_Aleph,$I95),IF(Budget_period="Quarterly",SUMIFS(INDIRECT(AV$9),DetailBudgetWPs_Aleph,IF($J95 = "No Work Package", "", $J95),DetailBudgetCategory_Aleph,$I95),IF(Budget_period="Annually",SUMIFS(INDIRECT(AV$10),DetailBudgetWPs_Aleph,IF($J95 = "No Work Package", "", $J95),DetailBudgetCategory_Aleph,$I95),""))))) / AV$6 * AV$7, 0), 0)</f>
        <v>0</v>
      </c>
      <c r="AW95" s="166">
        <f t="array" ref="AW95">IFERROR(IF(ROW()-16&lt;NoRowsBudget, IF($J95="Profit Margin",SUM(AW$16:AW94)*ProfitMargin,IF($J95="VAT",SUM(AW$16:AW94)*VAT,IF(Budget_period="Monthly",SUMIFS(INDIRECT(AW$8),DetailBudgetWPs_Aleph,IF($J95 = "No Work Package", "", $J95),DetailBudgetCategory_Aleph,$I95),IF(Budget_period="Quarterly",SUMIFS(INDIRECT(AW$9),DetailBudgetWPs_Aleph,IF($J95 = "No Work Package", "", $J95),DetailBudgetCategory_Aleph,$I95),IF(Budget_period="Annually",SUMIFS(INDIRECT(AW$10),DetailBudgetWPs_Aleph,IF($J95 = "No Work Package", "", $J95),DetailBudgetCategory_Aleph,$I95),""))))) / AW$6 * AW$7, 0), 0)</f>
        <v>0</v>
      </c>
      <c r="AX95" s="166">
        <f t="array" ref="AX95">IFERROR(IF(ROW()-16&lt;NoRowsBudget, IF($J95="Profit Margin",SUM(AX$16:AX94)*ProfitMargin,IF($J95="VAT",SUM(AX$16:AX94)*VAT,IF(Budget_period="Monthly",SUMIFS(INDIRECT(AX$8),DetailBudgetWPs_Aleph,IF($J95 = "No Work Package", "", $J95),DetailBudgetCategory_Aleph,$I95),IF(Budget_period="Quarterly",SUMIFS(INDIRECT(AX$9),DetailBudgetWPs_Aleph,IF($J95 = "No Work Package", "", $J95),DetailBudgetCategory_Aleph,$I95),IF(Budget_period="Annually",SUMIFS(INDIRECT(AX$10),DetailBudgetWPs_Aleph,IF($J95 = "No Work Package", "", $J95),DetailBudgetCategory_Aleph,$I95),""))))) / AX$6 * AX$7, 0), 0)</f>
        <v>0</v>
      </c>
      <c r="AY95" s="166">
        <f t="array" ref="AY95">IFERROR(IF(ROW()-16&lt;NoRowsBudget, IF($J95="Profit Margin",SUM(AY$16:AY94)*ProfitMargin,IF($J95="VAT",SUM(AY$16:AY94)*VAT,IF(Budget_period="Monthly",SUMIFS(INDIRECT(AY$8),DetailBudgetWPs_Aleph,IF($J95 = "No Work Package", "", $J95),DetailBudgetCategory_Aleph,$I95),IF(Budget_period="Quarterly",SUMIFS(INDIRECT(AY$9),DetailBudgetWPs_Aleph,IF($J95 = "No Work Package", "", $J95),DetailBudgetCategory_Aleph,$I95),IF(Budget_period="Annually",SUMIFS(INDIRECT(AY$10),DetailBudgetWPs_Aleph,IF($J95 = "No Work Package", "", $J95),DetailBudgetCategory_Aleph,$I95),""))))) / AY$6 * AY$7, 0), 0)</f>
        <v>0</v>
      </c>
      <c r="AZ95" s="166">
        <f t="array" ref="AZ95">IFERROR(IF(ROW()-16&lt;NoRowsBudget, IF($J95="Profit Margin",SUM(AZ$16:AZ94)*ProfitMargin,IF($J95="VAT",SUM(AZ$16:AZ94)*VAT,IF(Budget_period="Monthly",SUMIFS(INDIRECT(AZ$8),DetailBudgetWPs_Aleph,IF($J95 = "No Work Package", "", $J95),DetailBudgetCategory_Aleph,$I95),IF(Budget_period="Quarterly",SUMIFS(INDIRECT(AZ$9),DetailBudgetWPs_Aleph,IF($J95 = "No Work Package", "", $J95),DetailBudgetCategory_Aleph,$I95),IF(Budget_period="Annually",SUMIFS(INDIRECT(AZ$10),DetailBudgetWPs_Aleph,IF($J95 = "No Work Package", "", $J95),DetailBudgetCategory_Aleph,$I95),""))))) / AZ$6 * AZ$7, 0), 0)</f>
        <v>0</v>
      </c>
      <c r="BA95" s="166">
        <f t="array" ref="BA95">IFERROR(IF(ROW()-16&lt;NoRowsBudget, IF($J95="Profit Margin",SUM(BA$16:BA94)*ProfitMargin,IF($J95="VAT",SUM(BA$16:BA94)*VAT,IF(Budget_period="Monthly",SUMIFS(INDIRECT(BA$8),DetailBudgetWPs_Aleph,IF($J95 = "No Work Package", "", $J95),DetailBudgetCategory_Aleph,$I95),IF(Budget_period="Quarterly",SUMIFS(INDIRECT(BA$9),DetailBudgetWPs_Aleph,IF($J95 = "No Work Package", "", $J95),DetailBudgetCategory_Aleph,$I95),IF(Budget_period="Annually",SUMIFS(INDIRECT(BA$10),DetailBudgetWPs_Aleph,IF($J95 = "No Work Package", "", $J95),DetailBudgetCategory_Aleph,$I95),""))))) / BA$6 * BA$7, 0), 0)</f>
        <v>0</v>
      </c>
      <c r="BB95" s="166">
        <f t="array" ref="BB95">IFERROR(IF(ROW()-16&lt;NoRowsBudget, IF($J95="Profit Margin",SUM(BB$16:BB94)*ProfitMargin,IF($J95="VAT",SUM(BB$16:BB94)*VAT,IF(Budget_period="Monthly",SUMIFS(INDIRECT(BB$8),DetailBudgetWPs_Aleph,IF($J95 = "No Work Package", "", $J95),DetailBudgetCategory_Aleph,$I95),IF(Budget_period="Quarterly",SUMIFS(INDIRECT(BB$9),DetailBudgetWPs_Aleph,IF($J95 = "No Work Package", "", $J95),DetailBudgetCategory_Aleph,$I95),IF(Budget_period="Annually",SUMIFS(INDIRECT(BB$10),DetailBudgetWPs_Aleph,IF($J95 = "No Work Package", "", $J95),DetailBudgetCategory_Aleph,$I95),""))))) / BB$6 * BB$7, 0), 0)</f>
        <v>0</v>
      </c>
      <c r="BC95" s="166">
        <f t="array" ref="BC95">IFERROR(IF(ROW()-16&lt;NoRowsBudget, IF($J95="Profit Margin",SUM(BC$16:BC94)*ProfitMargin,IF($J95="VAT",SUM(BC$16:BC94)*VAT,IF(Budget_period="Monthly",SUMIFS(INDIRECT(BC$8),DetailBudgetWPs_Aleph,IF($J95 = "No Work Package", "", $J95),DetailBudgetCategory_Aleph,$I95),IF(Budget_period="Quarterly",SUMIFS(INDIRECT(BC$9),DetailBudgetWPs_Aleph,IF($J95 = "No Work Package", "", $J95),DetailBudgetCategory_Aleph,$I95),IF(Budget_period="Annually",SUMIFS(INDIRECT(BC$10),DetailBudgetWPs_Aleph,IF($J95 = "No Work Package", "", $J95),DetailBudgetCategory_Aleph,$I95),""))))) / BC$6 * BC$7, 0), 0)</f>
        <v>0</v>
      </c>
      <c r="BD95" s="166">
        <f t="array" ref="BD95">IFERROR(IF(ROW()-16&lt;NoRowsBudget, IF($J95="Profit Margin",SUM(BD$16:BD94)*ProfitMargin,IF($J95="VAT",SUM(BD$16:BD94)*VAT,IF(Budget_period="Monthly",SUMIFS(INDIRECT(BD$8),DetailBudgetWPs_Aleph,IF($J95 = "No Work Package", "", $J95),DetailBudgetCategory_Aleph,$I95),IF(Budget_period="Quarterly",SUMIFS(INDIRECT(BD$9),DetailBudgetWPs_Aleph,IF($J95 = "No Work Package", "", $J95),DetailBudgetCategory_Aleph,$I95),IF(Budget_period="Annually",SUMIFS(INDIRECT(BD$10),DetailBudgetWPs_Aleph,IF($J95 = "No Work Package", "", $J95),DetailBudgetCategory_Aleph,$I95),""))))) / BD$6 * BD$7, 0), 0)</f>
        <v>0</v>
      </c>
      <c r="BE95" s="166">
        <f t="array" ref="BE95">IFERROR(IF(ROW()-16&lt;NoRowsBudget, IF($J95="Profit Margin",SUM(BE$16:BE94)*ProfitMargin,IF($J95="VAT",SUM(BE$16:BE94)*VAT,IF(Budget_period="Monthly",SUMIFS(INDIRECT(BE$8),DetailBudgetWPs_Aleph,IF($J95 = "No Work Package", "", $J95),DetailBudgetCategory_Aleph,$I95),IF(Budget_period="Quarterly",SUMIFS(INDIRECT(BE$9),DetailBudgetWPs_Aleph,IF($J95 = "No Work Package", "", $J95),DetailBudgetCategory_Aleph,$I95),IF(Budget_period="Annually",SUMIFS(INDIRECT(BE$10),DetailBudgetWPs_Aleph,IF($J95 = "No Work Package", "", $J95),DetailBudgetCategory_Aleph,$I95),""))))) / BE$6 * BE$7, 0), 0)</f>
        <v>0</v>
      </c>
      <c r="BF95" s="166">
        <f t="array" ref="BF95">IFERROR(IF(ROW()-16&lt;NoRowsBudget, IF($J95="Profit Margin",SUM(BF$16:BF94)*ProfitMargin,IF($J95="VAT",SUM(BF$16:BF94)*VAT,IF(Budget_period="Monthly",SUMIFS(INDIRECT(BF$8),DetailBudgetWPs_Aleph,IF($J95 = "No Work Package", "", $J95),DetailBudgetCategory_Aleph,$I95),IF(Budget_period="Quarterly",SUMIFS(INDIRECT(BF$9),DetailBudgetWPs_Aleph,IF($J95 = "No Work Package", "", $J95),DetailBudgetCategory_Aleph,$I95),IF(Budget_period="Annually",SUMIFS(INDIRECT(BF$10),DetailBudgetWPs_Aleph,IF($J95 = "No Work Package", "", $J95),DetailBudgetCategory_Aleph,$I95),""))))) / BF$6 * BF$7, 0), 0)</f>
        <v>0</v>
      </c>
      <c r="BG95" s="166">
        <f t="array" ref="BG95">IFERROR(IF(ROW()-16&lt;NoRowsBudget, IF($J95="Profit Margin",SUM(BG$16:BG94)*ProfitMargin,IF($J95="VAT",SUM(BG$16:BG94)*VAT,IF(Budget_period="Monthly",SUMIFS(INDIRECT(BG$8),DetailBudgetWPs_Aleph,IF($J95 = "No Work Package", "", $J95),DetailBudgetCategory_Aleph,$I95),IF(Budget_period="Quarterly",SUMIFS(INDIRECT(BG$9),DetailBudgetWPs_Aleph,IF($J95 = "No Work Package", "", $J95),DetailBudgetCategory_Aleph,$I95),IF(Budget_period="Annually",SUMIFS(INDIRECT(BG$10),DetailBudgetWPs_Aleph,IF($J95 = "No Work Package", "", $J95),DetailBudgetCategory_Aleph,$I95),""))))) / BG$6 * BG$7, 0), 0)</f>
        <v>0</v>
      </c>
      <c r="BH95" s="166">
        <f t="array" ref="BH95">IFERROR(IF(ROW()-16&lt;NoRowsBudget, IF($J95="Profit Margin",SUM(BH$16:BH94)*ProfitMargin,IF($J95="VAT",SUM(BH$16:BH94)*VAT,IF(Budget_period="Monthly",SUMIFS(INDIRECT(BH$8),DetailBudgetWPs_Aleph,IF($J95 = "No Work Package", "", $J95),DetailBudgetCategory_Aleph,$I95),IF(Budget_period="Quarterly",SUMIFS(INDIRECT(BH$9),DetailBudgetWPs_Aleph,IF($J95 = "No Work Package", "", $J95),DetailBudgetCategory_Aleph,$I95),IF(Budget_period="Annually",SUMIFS(INDIRECT(BH$10),DetailBudgetWPs_Aleph,IF($J95 = "No Work Package", "", $J95),DetailBudgetCategory_Aleph,$I95),""))))) / BH$6 * BH$7, 0), 0)</f>
        <v>0</v>
      </c>
      <c r="BI95" s="166">
        <f t="array" ref="BI95">IFERROR(IF(ROW()-16&lt;NoRowsBudget, IF($J95="Profit Margin",SUM(BI$16:BI94)*ProfitMargin,IF($J95="VAT",SUM(BI$16:BI94)*VAT,IF(Budget_period="Monthly",SUMIFS(INDIRECT(BI$8),DetailBudgetWPs_Aleph,IF($J95 = "No Work Package", "", $J95),DetailBudgetCategory_Aleph,$I95),IF(Budget_period="Quarterly",SUMIFS(INDIRECT(BI$9),DetailBudgetWPs_Aleph,IF($J95 = "No Work Package", "", $J95),DetailBudgetCategory_Aleph,$I95),IF(Budget_period="Annually",SUMIFS(INDIRECT(BI$10),DetailBudgetWPs_Aleph,IF($J95 = "No Work Package", "", $J95),DetailBudgetCategory_Aleph,$I95),""))))) / BI$6 * BI$7, 0), 0)</f>
        <v>0</v>
      </c>
      <c r="BJ95" s="166">
        <f t="array" ref="BJ95">IFERROR(IF(ROW()-16&lt;NoRowsBudget, IF($J95="Profit Margin",SUM(BJ$16:BJ94)*ProfitMargin,IF($J95="VAT",SUM(BJ$16:BJ94)*VAT,IF(Budget_period="Monthly",SUMIFS(INDIRECT(BJ$8),DetailBudgetWPs_Aleph,IF($J95 = "No Work Package", "", $J95),DetailBudgetCategory_Aleph,$I95),IF(Budget_period="Quarterly",SUMIFS(INDIRECT(BJ$9),DetailBudgetWPs_Aleph,IF($J95 = "No Work Package", "", $J95),DetailBudgetCategory_Aleph,$I95),IF(Budget_period="Annually",SUMIFS(INDIRECT(BJ$10),DetailBudgetWPs_Aleph,IF($J95 = "No Work Package", "", $J95),DetailBudgetCategory_Aleph,$I95),""))))) / BJ$6 * BJ$7, 0), 0)</f>
        <v>0</v>
      </c>
      <c r="BK95" s="166">
        <f t="array" ref="BK95">IFERROR(IF(ROW()-16&lt;NoRowsBudget, IF($J95="Profit Margin",SUM(BK$16:BK94)*ProfitMargin,IF($J95="VAT",SUM(BK$16:BK94)*VAT,IF(Budget_period="Monthly",SUMIFS(INDIRECT(BK$8),DetailBudgetWPs_Aleph,IF($J95 = "No Work Package", "", $J95),DetailBudgetCategory_Aleph,$I95),IF(Budget_period="Quarterly",SUMIFS(INDIRECT(BK$9),DetailBudgetWPs_Aleph,IF($J95 = "No Work Package", "", $J95),DetailBudgetCategory_Aleph,$I95),IF(Budget_period="Annually",SUMIFS(INDIRECT(BK$10),DetailBudgetWPs_Aleph,IF($J95 = "No Work Package", "", $J95),DetailBudgetCategory_Aleph,$I95),""))))) / BK$6 * BK$7, 0), 0)</f>
        <v>0</v>
      </c>
      <c r="BL95" s="166">
        <f t="array" ref="BL95">IFERROR(IF(ROW()-16&lt;NoRowsBudget, IF($J95="Profit Margin",SUM(BL$16:BL94)*ProfitMargin,IF($J95="VAT",SUM(BL$16:BL94)*VAT,IF(Budget_period="Monthly",SUMIFS(INDIRECT(BL$8),DetailBudgetWPs_Aleph,IF($J95 = "No Work Package", "", $J95),DetailBudgetCategory_Aleph,$I95),IF(Budget_period="Quarterly",SUMIFS(INDIRECT(BL$9),DetailBudgetWPs_Aleph,IF($J95 = "No Work Package", "", $J95),DetailBudgetCategory_Aleph,$I95),IF(Budget_period="Annually",SUMIFS(INDIRECT(BL$10),DetailBudgetWPs_Aleph,IF($J95 = "No Work Package", "", $J95),DetailBudgetCategory_Aleph,$I95),""))))) / BL$6 * BL$7, 0), 0)</f>
        <v>0</v>
      </c>
      <c r="BM95" s="166">
        <f t="array" ref="BM95">IFERROR(IF(ROW()-16&lt;NoRowsBudget, IF($J95="Profit Margin",SUM(BM$16:BM94)*ProfitMargin,IF($J95="VAT",SUM(BM$16:BM94)*VAT,IF(Budget_period="Monthly",SUMIFS(INDIRECT(BM$8),DetailBudgetWPs_Aleph,IF($J95 = "No Work Package", "", $J95),DetailBudgetCategory_Aleph,$I95),IF(Budget_period="Quarterly",SUMIFS(INDIRECT(BM$9),DetailBudgetWPs_Aleph,IF($J95 = "No Work Package", "", $J95),DetailBudgetCategory_Aleph,$I95),IF(Budget_period="Annually",SUMIFS(INDIRECT(BM$10),DetailBudgetWPs_Aleph,IF($J95 = "No Work Package", "", $J95),DetailBudgetCategory_Aleph,$I95),""))))) / BM$6 * BM$7, 0), 0)</f>
        <v>0</v>
      </c>
      <c r="BN95" s="166">
        <f t="array" ref="BN95">IFERROR(IF(ROW()-16&lt;NoRowsBudget, IF($J95="Profit Margin",SUM(BN$16:BN94)*ProfitMargin,IF($J95="VAT",SUM(BN$16:BN94)*VAT,IF(Budget_period="Monthly",SUMIFS(INDIRECT(BN$8),DetailBudgetWPs_Aleph,IF($J95 = "No Work Package", "", $J95),DetailBudgetCategory_Aleph,$I95),IF(Budget_period="Quarterly",SUMIFS(INDIRECT(BN$9),DetailBudgetWPs_Aleph,IF($J95 = "No Work Package", "", $J95),DetailBudgetCategory_Aleph,$I95),IF(Budget_period="Annually",SUMIFS(INDIRECT(BN$10),DetailBudgetWPs_Aleph,IF($J95 = "No Work Package", "", $J95),DetailBudgetCategory_Aleph,$I95),""))))) / BN$6 * BN$7, 0), 0)</f>
        <v>0</v>
      </c>
      <c r="BO95" s="166">
        <f t="array" ref="BO95">IFERROR(IF(ROW()-16&lt;NoRowsBudget, IF($J95="Profit Margin",SUM(BO$16:BO94)*ProfitMargin,IF($J95="VAT",SUM(BO$16:BO94)*VAT,IF(Budget_period="Monthly",SUMIFS(INDIRECT(BO$8),DetailBudgetWPs_Aleph,IF($J95 = "No Work Package", "", $J95),DetailBudgetCategory_Aleph,$I95),IF(Budget_period="Quarterly",SUMIFS(INDIRECT(BO$9),DetailBudgetWPs_Aleph,IF($J95 = "No Work Package", "", $J95),DetailBudgetCategory_Aleph,$I95),IF(Budget_period="Annually",SUMIFS(INDIRECT(BO$10),DetailBudgetWPs_Aleph,IF($J95 = "No Work Package", "", $J95),DetailBudgetCategory_Aleph,$I95),""))))) / BO$6 * BO$7, 0), 0)</f>
        <v>0</v>
      </c>
      <c r="BP95" s="166">
        <f t="array" ref="BP95">IFERROR(IF(ROW()-16&lt;NoRowsBudget, IF($J95="Profit Margin",SUM(BP$16:BP94)*ProfitMargin,IF($J95="VAT",SUM(BP$16:BP94)*VAT,IF(Budget_period="Monthly",SUMIFS(INDIRECT(BP$8),DetailBudgetWPs_Aleph,IF($J95 = "No Work Package", "", $J95),DetailBudgetCategory_Aleph,$I95),IF(Budget_period="Quarterly",SUMIFS(INDIRECT(BP$9),DetailBudgetWPs_Aleph,IF($J95 = "No Work Package", "", $J95),DetailBudgetCategory_Aleph,$I95),IF(Budget_period="Annually",SUMIFS(INDIRECT(BP$10),DetailBudgetWPs_Aleph,IF($J95 = "No Work Package", "", $J95),DetailBudgetCategory_Aleph,$I95),""))))) / BP$6 * BP$7, 0), 0)</f>
        <v>0</v>
      </c>
      <c r="BQ95" s="166">
        <f t="array" ref="BQ95">IFERROR(IF(ROW()-16&lt;NoRowsBudget, IF($J95="Profit Margin",SUM(BQ$16:BQ94)*ProfitMargin,IF($J95="VAT",SUM(BQ$16:BQ94)*VAT,IF(Budget_period="Monthly",SUMIFS(INDIRECT(BQ$8),DetailBudgetWPs_Aleph,IF($J95 = "No Work Package", "", $J95),DetailBudgetCategory_Aleph,$I95),IF(Budget_period="Quarterly",SUMIFS(INDIRECT(BQ$9),DetailBudgetWPs_Aleph,IF($J95 = "No Work Package", "", $J95),DetailBudgetCategory_Aleph,$I95),IF(Budget_period="Annually",SUMIFS(INDIRECT(BQ$10),DetailBudgetWPs_Aleph,IF($J95 = "No Work Package", "", $J95),DetailBudgetCategory_Aleph,$I95),""))))) / BQ$6 * BQ$7, 0), 0)</f>
        <v>0</v>
      </c>
      <c r="BR95" s="166">
        <f t="array" ref="BR95">IFERROR(IF(ROW()-16&lt;NoRowsBudget, IF($J95="Profit Margin",SUM(BR$16:BR94)*ProfitMargin,IF($J95="VAT",SUM(BR$16:BR94)*VAT,IF(Budget_period="Monthly",SUMIFS(INDIRECT(BR$8),DetailBudgetWPs_Aleph,IF($J95 = "No Work Package", "", $J95),DetailBudgetCategory_Aleph,$I95),IF(Budget_period="Quarterly",SUMIFS(INDIRECT(BR$9),DetailBudgetWPs_Aleph,IF($J95 = "No Work Package", "", $J95),DetailBudgetCategory_Aleph,$I95),IF(Budget_period="Annually",SUMIFS(INDIRECT(BR$10),DetailBudgetWPs_Aleph,IF($J95 = "No Work Package", "", $J95),DetailBudgetCategory_Aleph,$I95),""))))) / BR$6 * BR$7, 0), 0)</f>
        <v>0</v>
      </c>
      <c r="BS95" s="166">
        <f t="array" ref="BS95">IFERROR(IF(ROW()-16&lt;NoRowsBudget, IF($J95="Profit Margin",SUM(BS$16:BS94)*ProfitMargin,IF($J95="VAT",SUM(BS$16:BS94)*VAT,IF(Budget_period="Monthly",SUMIFS(INDIRECT(BS$8),DetailBudgetWPs_Aleph,IF($J95 = "No Work Package", "", $J95),DetailBudgetCategory_Aleph,$I95),IF(Budget_period="Quarterly",SUMIFS(INDIRECT(BS$9),DetailBudgetWPs_Aleph,IF($J95 = "No Work Package", "", $J95),DetailBudgetCategory_Aleph,$I95),IF(Budget_period="Annually",SUMIFS(INDIRECT(BS$10),DetailBudgetWPs_Aleph,IF($J95 = "No Work Package", "", $J95),DetailBudgetCategory_Aleph,$I95),""))))) / BS$6 * BS$7, 0), 0)</f>
        <v>0</v>
      </c>
    </row>
    <row r="96" ht="15.75" customHeight="1">
      <c r="A96" s="114"/>
      <c r="B96" s="15" t="str">
        <f>IF(ROW()-16&lt;NoRowsBudget,OrgName,"")</f>
        <v/>
      </c>
      <c r="C96" s="15" t="str">
        <f>IF(ROW()-16&lt;NoRowsBudget,ProjectName,"")</f>
        <v/>
      </c>
      <c r="D96" s="15" t="str">
        <f>IF(ROW()-16&lt;NoRowsBudget,ProjectRef,"")</f>
        <v/>
      </c>
      <c r="E96" s="15" t="str">
        <f>IF(ROW()-16&lt;NoRowsBudget,ApplicationID,"")</f>
        <v/>
      </c>
      <c r="F96" s="15" t="str">
        <f>IF(ROW()-16&lt;NoRowsBudget,Version,"")</f>
        <v/>
      </c>
      <c r="G96" s="164" t="str">
        <f>IF(ROW()-16&lt;NoRowsBudget,StartDate,"")</f>
        <v/>
      </c>
      <c r="H96" s="164" t="str">
        <f>IF(ROW()-16&lt;NoRowsBudget,EndDate,"")</f>
        <v/>
      </c>
      <c r="I96" s="15" t="str">
        <f t="array" ref="I96">IF(ROW()-16&lt;(NoRowsBudget-3),INDEX(CostCategories,CEILING((ROW()-15)/NoWPs,1)),IF(ROW()-16=NoRowsBudget-3,"Overheads",IF(ROW()-16=NoRowsBudget-2,"Profit Margin",IF(ROW()-16=NoRowsBudget-1,"VAT",""))))</f>
        <v/>
      </c>
      <c r="J96" s="15" t="str">
        <f t="array" ref="J96">IF(ROW()-16&lt;NoRowsBudget-3,INDEX(WPUnique,,MOD(ROW()-16,NoWPs)+1),IF(ROW()-16=NoRowsBudget-3,"Overheads",IF(ROW()-16=NoRowsBudget-2,"Profit Margin",IF(ROW()-16=NoRowsBudget-1,"VAT",""))))</f>
        <v/>
      </c>
      <c r="K96" s="172" t="str">
        <f>IFERROR(IF(OR($J96="Indirect Cost",$J96="VAT",$J96="Profit Margin"),"",VLOOKUP(J96,'1. Basic Info'!$B$40:$C$52,2,FALSE)),BudgetExport!J96)</f>
        <v/>
      </c>
      <c r="L96" s="166">
        <f t="array" ref="L96">IFERROR(IF(ROW()-16&lt;NoRowsBudget, IF($J96="Profit Margin",SUM(L$16:L95)*ProfitMargin,IF($J96="VAT",SUM(L$16:L95)*VAT,IF(Budget_period="Monthly",SUMIFS(INDIRECT(L$8),DetailBudgetWPs_Aleph,IF($J96 = "No Work Package", "", $J96),DetailBudgetCategory_Aleph,$I96),IF(Budget_period="Quarterly",SUMIFS(INDIRECT(L$9),DetailBudgetWPs_Aleph,IF($J96 = "No Work Package", "", $J96),DetailBudgetCategory_Aleph,$I96),IF(Budget_period="Annually",SUMIFS(INDIRECT(L$10),DetailBudgetWPs_Aleph,IF($J96 = "No Work Package", "", $J96),DetailBudgetCategory_Aleph,$I96),""))))) / L$6 * L$7, 0), 0)</f>
        <v>0</v>
      </c>
      <c r="M96" s="166">
        <f t="array" ref="M96">IFERROR(IF(ROW()-16&lt;NoRowsBudget, IF($J96="Profit Margin",SUM(M$16:M95)*ProfitMargin,IF($J96="VAT",SUM(M$16:M95)*VAT,IF(Budget_period="Monthly",SUMIFS(INDIRECT(M$8),DetailBudgetWPs_Aleph,IF($J96 = "No Work Package", "", $J96),DetailBudgetCategory_Aleph,$I96),IF(Budget_period="Quarterly",SUMIFS(INDIRECT(M$9),DetailBudgetWPs_Aleph,IF($J96 = "No Work Package", "", $J96),DetailBudgetCategory_Aleph,$I96),IF(Budget_period="Annually",SUMIFS(INDIRECT(M$10),DetailBudgetWPs_Aleph,IF($J96 = "No Work Package", "", $J96),DetailBudgetCategory_Aleph,$I96),""))))) / M$6 * M$7, 0), 0)</f>
        <v>0</v>
      </c>
      <c r="N96" s="166">
        <f t="array" ref="N96">IFERROR(IF(ROW()-16&lt;NoRowsBudget, IF($J96="Profit Margin",SUM(N$16:N95)*ProfitMargin,IF($J96="VAT",SUM(N$16:N95)*VAT,IF(Budget_period="Monthly",SUMIFS(INDIRECT(N$8),DetailBudgetWPs_Aleph,IF($J96 = "No Work Package", "", $J96),DetailBudgetCategory_Aleph,$I96),IF(Budget_period="Quarterly",SUMIFS(INDIRECT(N$9),DetailBudgetWPs_Aleph,IF($J96 = "No Work Package", "", $J96),DetailBudgetCategory_Aleph,$I96),IF(Budget_period="Annually",SUMIFS(INDIRECT(N$10),DetailBudgetWPs_Aleph,IF($J96 = "No Work Package", "", $J96),DetailBudgetCategory_Aleph,$I96),""))))) / N$6 * N$7, 0), 0)</f>
        <v>0</v>
      </c>
      <c r="O96" s="166">
        <f t="array" ref="O96">IFERROR(IF(ROW()-16&lt;NoRowsBudget, IF($J96="Profit Margin",SUM(O$16:O95)*ProfitMargin,IF($J96="VAT",SUM(O$16:O95)*VAT,IF(Budget_period="Monthly",SUMIFS(INDIRECT(O$8),DetailBudgetWPs_Aleph,IF($J96 = "No Work Package", "", $J96),DetailBudgetCategory_Aleph,$I96),IF(Budget_period="Quarterly",SUMIFS(INDIRECT(O$9),DetailBudgetWPs_Aleph,IF($J96 = "No Work Package", "", $J96),DetailBudgetCategory_Aleph,$I96),IF(Budget_period="Annually",SUMIFS(INDIRECT(O$10),DetailBudgetWPs_Aleph,IF($J96 = "No Work Package", "", $J96),DetailBudgetCategory_Aleph,$I96),""))))) / O$6 * O$7, 0), 0)</f>
        <v>0</v>
      </c>
      <c r="P96" s="166">
        <f t="array" ref="P96">IFERROR(IF(ROW()-16&lt;NoRowsBudget, IF($J96="Profit Margin",SUM(P$16:P95)*ProfitMargin,IF($J96="VAT",SUM(P$16:P95)*VAT,IF(Budget_period="Monthly",SUMIFS(INDIRECT(P$8),DetailBudgetWPs_Aleph,IF($J96 = "No Work Package", "", $J96),DetailBudgetCategory_Aleph,$I96),IF(Budget_period="Quarterly",SUMIFS(INDIRECT(P$9),DetailBudgetWPs_Aleph,IF($J96 = "No Work Package", "", $J96),DetailBudgetCategory_Aleph,$I96),IF(Budget_period="Annually",SUMIFS(INDIRECT(P$10),DetailBudgetWPs_Aleph,IF($J96 = "No Work Package", "", $J96),DetailBudgetCategory_Aleph,$I96),""))))) / P$6 * P$7, 0), 0)</f>
        <v>0</v>
      </c>
      <c r="Q96" s="166">
        <f t="array" ref="Q96">IFERROR(IF(ROW()-16&lt;NoRowsBudget, IF($J96="Profit Margin",SUM(Q$16:Q95)*ProfitMargin,IF($J96="VAT",SUM(Q$16:Q95)*VAT,IF(Budget_period="Monthly",SUMIFS(INDIRECT(Q$8),DetailBudgetWPs_Aleph,IF($J96 = "No Work Package", "", $J96),DetailBudgetCategory_Aleph,$I96),IF(Budget_period="Quarterly",SUMIFS(INDIRECT(Q$9),DetailBudgetWPs_Aleph,IF($J96 = "No Work Package", "", $J96),DetailBudgetCategory_Aleph,$I96),IF(Budget_period="Annually",SUMIFS(INDIRECT(Q$10),DetailBudgetWPs_Aleph,IF($J96 = "No Work Package", "", $J96),DetailBudgetCategory_Aleph,$I96),""))))) / Q$6 * Q$7, 0), 0)</f>
        <v>0</v>
      </c>
      <c r="R96" s="166">
        <f t="array" ref="R96">IFERROR(IF(ROW()-16&lt;NoRowsBudget, IF($J96="Profit Margin",SUM(R$16:R95)*ProfitMargin,IF($J96="VAT",SUM(R$16:R95)*VAT,IF(Budget_period="Monthly",SUMIFS(INDIRECT(R$8),DetailBudgetWPs_Aleph,IF($J96 = "No Work Package", "", $J96),DetailBudgetCategory_Aleph,$I96),IF(Budget_period="Quarterly",SUMIFS(INDIRECT(R$9),DetailBudgetWPs_Aleph,IF($J96 = "No Work Package", "", $J96),DetailBudgetCategory_Aleph,$I96),IF(Budget_period="Annually",SUMIFS(INDIRECT(R$10),DetailBudgetWPs_Aleph,IF($J96 = "No Work Package", "", $J96),DetailBudgetCategory_Aleph,$I96),""))))) / R$6 * R$7, 0), 0)</f>
        <v>0</v>
      </c>
      <c r="S96" s="166">
        <f t="array" ref="S96">IFERROR(IF(ROW()-16&lt;NoRowsBudget, IF($J96="Profit Margin",SUM(S$16:S95)*ProfitMargin,IF($J96="VAT",SUM(S$16:S95)*VAT,IF(Budget_period="Monthly",SUMIFS(INDIRECT(S$8),DetailBudgetWPs_Aleph,IF($J96 = "No Work Package", "", $J96),DetailBudgetCategory_Aleph,$I96),IF(Budget_period="Quarterly",SUMIFS(INDIRECT(S$9),DetailBudgetWPs_Aleph,IF($J96 = "No Work Package", "", $J96),DetailBudgetCategory_Aleph,$I96),IF(Budget_period="Annually",SUMIFS(INDIRECT(S$10),DetailBudgetWPs_Aleph,IF($J96 = "No Work Package", "", $J96),DetailBudgetCategory_Aleph,$I96),""))))) / S$6 * S$7, 0), 0)</f>
        <v>0</v>
      </c>
      <c r="T96" s="166">
        <f t="array" ref="T96">IFERROR(IF(ROW()-16&lt;NoRowsBudget, IF($J96="Profit Margin",SUM(T$16:T95)*ProfitMargin,IF($J96="VAT",SUM(T$16:T95)*VAT,IF(Budget_period="Monthly",SUMIFS(INDIRECT(T$8),DetailBudgetWPs_Aleph,IF($J96 = "No Work Package", "", $J96),DetailBudgetCategory_Aleph,$I96),IF(Budget_period="Quarterly",SUMIFS(INDIRECT(T$9),DetailBudgetWPs_Aleph,IF($J96 = "No Work Package", "", $J96),DetailBudgetCategory_Aleph,$I96),IF(Budget_period="Annually",SUMIFS(INDIRECT(T$10),DetailBudgetWPs_Aleph,IF($J96 = "No Work Package", "", $J96),DetailBudgetCategory_Aleph,$I96),""))))) / T$6 * T$7, 0), 0)</f>
        <v>0</v>
      </c>
      <c r="U96" s="166">
        <f t="array" ref="U96">IFERROR(IF(ROW()-16&lt;NoRowsBudget, IF($J96="Profit Margin",SUM(U$16:U95)*ProfitMargin,IF($J96="VAT",SUM(U$16:U95)*VAT,IF(Budget_period="Monthly",SUMIFS(INDIRECT(U$8),DetailBudgetWPs_Aleph,IF($J96 = "No Work Package", "", $J96),DetailBudgetCategory_Aleph,$I96),IF(Budget_period="Quarterly",SUMIFS(INDIRECT(U$9),DetailBudgetWPs_Aleph,IF($J96 = "No Work Package", "", $J96),DetailBudgetCategory_Aleph,$I96),IF(Budget_period="Annually",SUMIFS(INDIRECT(U$10),DetailBudgetWPs_Aleph,IF($J96 = "No Work Package", "", $J96),DetailBudgetCategory_Aleph,$I96),""))))) / U$6 * U$7, 0), 0)</f>
        <v>0</v>
      </c>
      <c r="V96" s="166">
        <f t="array" ref="V96">IFERROR(IF(ROW()-16&lt;NoRowsBudget, IF($J96="Profit Margin",SUM(V$16:V95)*ProfitMargin,IF($J96="VAT",SUM(V$16:V95)*VAT,IF(Budget_period="Monthly",SUMIFS(INDIRECT(V$8),DetailBudgetWPs_Aleph,IF($J96 = "No Work Package", "", $J96),DetailBudgetCategory_Aleph,$I96),IF(Budget_period="Quarterly",SUMIFS(INDIRECT(V$9),DetailBudgetWPs_Aleph,IF($J96 = "No Work Package", "", $J96),DetailBudgetCategory_Aleph,$I96),IF(Budget_period="Annually",SUMIFS(INDIRECT(V$10),DetailBudgetWPs_Aleph,IF($J96 = "No Work Package", "", $J96),DetailBudgetCategory_Aleph,$I96),""))))) / V$6 * V$7, 0), 0)</f>
        <v>0</v>
      </c>
      <c r="W96" s="166">
        <f t="array" ref="W96">IFERROR(IF(ROW()-16&lt;NoRowsBudget, IF($J96="Profit Margin",SUM(W$16:W95)*ProfitMargin,IF($J96="VAT",SUM(W$16:W95)*VAT,IF(Budget_period="Monthly",SUMIFS(INDIRECT(W$8),DetailBudgetWPs_Aleph,IF($J96 = "No Work Package", "", $J96),DetailBudgetCategory_Aleph,$I96),IF(Budget_period="Quarterly",SUMIFS(INDIRECT(W$9),DetailBudgetWPs_Aleph,IF($J96 = "No Work Package", "", $J96),DetailBudgetCategory_Aleph,$I96),IF(Budget_period="Annually",SUMIFS(INDIRECT(W$10),DetailBudgetWPs_Aleph,IF($J96 = "No Work Package", "", $J96),DetailBudgetCategory_Aleph,$I96),""))))) / W$6 * W$7, 0), 0)</f>
        <v>0</v>
      </c>
      <c r="X96" s="166">
        <f t="array" ref="X96">IFERROR(IF(ROW()-16&lt;NoRowsBudget, IF($J96="Profit Margin",SUM(X$16:X95)*ProfitMargin,IF($J96="VAT",SUM(X$16:X95)*VAT,IF(Budget_period="Monthly",SUMIFS(INDIRECT(X$8),DetailBudgetWPs_Aleph,IF($J96 = "No Work Package", "", $J96),DetailBudgetCategory_Aleph,$I96),IF(Budget_period="Quarterly",SUMIFS(INDIRECT(X$9),DetailBudgetWPs_Aleph,IF($J96 = "No Work Package", "", $J96),DetailBudgetCategory_Aleph,$I96),IF(Budget_period="Annually",SUMIFS(INDIRECT(X$10),DetailBudgetWPs_Aleph,IF($J96 = "No Work Package", "", $J96),DetailBudgetCategory_Aleph,$I96),""))))) / X$6 * X$7, 0), 0)</f>
        <v>0</v>
      </c>
      <c r="Y96" s="166">
        <f t="array" ref="Y96">IFERROR(IF(ROW()-16&lt;NoRowsBudget, IF($J96="Profit Margin",SUM(Y$16:Y95)*ProfitMargin,IF($J96="VAT",SUM(Y$16:Y95)*VAT,IF(Budget_period="Monthly",SUMIFS(INDIRECT(Y$8),DetailBudgetWPs_Aleph,IF($J96 = "No Work Package", "", $J96),DetailBudgetCategory_Aleph,$I96),IF(Budget_period="Quarterly",SUMIFS(INDIRECT(Y$9),DetailBudgetWPs_Aleph,IF($J96 = "No Work Package", "", $J96),DetailBudgetCategory_Aleph,$I96),IF(Budget_period="Annually",SUMIFS(INDIRECT(Y$10),DetailBudgetWPs_Aleph,IF($J96 = "No Work Package", "", $J96),DetailBudgetCategory_Aleph,$I96),""))))) / Y$6 * Y$7, 0), 0)</f>
        <v>0</v>
      </c>
      <c r="Z96" s="166">
        <f t="array" ref="Z96">IFERROR(IF(ROW()-16&lt;NoRowsBudget, IF($J96="Profit Margin",SUM(Z$16:Z95)*ProfitMargin,IF($J96="VAT",SUM(Z$16:Z95)*VAT,IF(Budget_period="Monthly",SUMIFS(INDIRECT(Z$8),DetailBudgetWPs_Aleph,IF($J96 = "No Work Package", "", $J96),DetailBudgetCategory_Aleph,$I96),IF(Budget_period="Quarterly",SUMIFS(INDIRECT(Z$9),DetailBudgetWPs_Aleph,IF($J96 = "No Work Package", "", $J96),DetailBudgetCategory_Aleph,$I96),IF(Budget_period="Annually",SUMIFS(INDIRECT(Z$10),DetailBudgetWPs_Aleph,IF($J96 = "No Work Package", "", $J96),DetailBudgetCategory_Aleph,$I96),""))))) / Z$6 * Z$7, 0), 0)</f>
        <v>0</v>
      </c>
      <c r="AA96" s="166">
        <f t="array" ref="AA96">IFERROR(IF(ROW()-16&lt;NoRowsBudget, IF($J96="Profit Margin",SUM(AA$16:AA95)*ProfitMargin,IF($J96="VAT",SUM(AA$16:AA95)*VAT,IF(Budget_period="Monthly",SUMIFS(INDIRECT(AA$8),DetailBudgetWPs_Aleph,IF($J96 = "No Work Package", "", $J96),DetailBudgetCategory_Aleph,$I96),IF(Budget_period="Quarterly",SUMIFS(INDIRECT(AA$9),DetailBudgetWPs_Aleph,IF($J96 = "No Work Package", "", $J96),DetailBudgetCategory_Aleph,$I96),IF(Budget_period="Annually",SUMIFS(INDIRECT(AA$10),DetailBudgetWPs_Aleph,IF($J96 = "No Work Package", "", $J96),DetailBudgetCategory_Aleph,$I96),""))))) / AA$6 * AA$7, 0), 0)</f>
        <v>0</v>
      </c>
      <c r="AB96" s="166">
        <f t="array" ref="AB96">IFERROR(IF(ROW()-16&lt;NoRowsBudget, IF($J96="Profit Margin",SUM(AB$16:AB95)*ProfitMargin,IF($J96="VAT",SUM(AB$16:AB95)*VAT,IF(Budget_period="Monthly",SUMIFS(INDIRECT(AB$8),DetailBudgetWPs_Aleph,IF($J96 = "No Work Package", "", $J96),DetailBudgetCategory_Aleph,$I96),IF(Budget_period="Quarterly",SUMIFS(INDIRECT(AB$9),DetailBudgetWPs_Aleph,IF($J96 = "No Work Package", "", $J96),DetailBudgetCategory_Aleph,$I96),IF(Budget_period="Annually",SUMIFS(INDIRECT(AB$10),DetailBudgetWPs_Aleph,IF($J96 = "No Work Package", "", $J96),DetailBudgetCategory_Aleph,$I96),""))))) / AB$6 * AB$7, 0), 0)</f>
        <v>0</v>
      </c>
      <c r="AC96" s="166">
        <f t="array" ref="AC96">IFERROR(IF(ROW()-16&lt;NoRowsBudget, IF($J96="Profit Margin",SUM(AC$16:AC95)*ProfitMargin,IF($J96="VAT",SUM(AC$16:AC95)*VAT,IF(Budget_period="Monthly",SUMIFS(INDIRECT(AC$8),DetailBudgetWPs_Aleph,IF($J96 = "No Work Package", "", $J96),DetailBudgetCategory_Aleph,$I96),IF(Budget_period="Quarterly",SUMIFS(INDIRECT(AC$9),DetailBudgetWPs_Aleph,IF($J96 = "No Work Package", "", $J96),DetailBudgetCategory_Aleph,$I96),IF(Budget_period="Annually",SUMIFS(INDIRECT(AC$10),DetailBudgetWPs_Aleph,IF($J96 = "No Work Package", "", $J96),DetailBudgetCategory_Aleph,$I96),""))))) / AC$6 * AC$7, 0), 0)</f>
        <v>0</v>
      </c>
      <c r="AD96" s="166">
        <f t="array" ref="AD96">IFERROR(IF(ROW()-16&lt;NoRowsBudget, IF($J96="Profit Margin",SUM(AD$16:AD95)*ProfitMargin,IF($J96="VAT",SUM(AD$16:AD95)*VAT,IF(Budget_period="Monthly",SUMIFS(INDIRECT(AD$8),DetailBudgetWPs_Aleph,IF($J96 = "No Work Package", "", $J96),DetailBudgetCategory_Aleph,$I96),IF(Budget_period="Quarterly",SUMIFS(INDIRECT(AD$9),DetailBudgetWPs_Aleph,IF($J96 = "No Work Package", "", $J96),DetailBudgetCategory_Aleph,$I96),IF(Budget_period="Annually",SUMIFS(INDIRECT(AD$10),DetailBudgetWPs_Aleph,IF($J96 = "No Work Package", "", $J96),DetailBudgetCategory_Aleph,$I96),""))))) / AD$6 * AD$7, 0), 0)</f>
        <v>0</v>
      </c>
      <c r="AE96" s="166">
        <f t="array" ref="AE96">IFERROR(IF(ROW()-16&lt;NoRowsBudget, IF($J96="Profit Margin",SUM(AE$16:AE95)*ProfitMargin,IF($J96="VAT",SUM(AE$16:AE95)*VAT,IF(Budget_period="Monthly",SUMIFS(INDIRECT(AE$8),DetailBudgetWPs_Aleph,IF($J96 = "No Work Package", "", $J96),DetailBudgetCategory_Aleph,$I96),IF(Budget_period="Quarterly",SUMIFS(INDIRECT(AE$9),DetailBudgetWPs_Aleph,IF($J96 = "No Work Package", "", $J96),DetailBudgetCategory_Aleph,$I96),IF(Budget_period="Annually",SUMIFS(INDIRECT(AE$10),DetailBudgetWPs_Aleph,IF($J96 = "No Work Package", "", $J96),DetailBudgetCategory_Aleph,$I96),""))))) / AE$6 * AE$7, 0), 0)</f>
        <v>0</v>
      </c>
      <c r="AF96" s="166">
        <f t="array" ref="AF96">IFERROR(IF(ROW()-16&lt;NoRowsBudget, IF($J96="Profit Margin",SUM(AF$16:AF95)*ProfitMargin,IF($J96="VAT",SUM(AF$16:AF95)*VAT,IF(Budget_period="Monthly",SUMIFS(INDIRECT(AF$8),DetailBudgetWPs_Aleph,IF($J96 = "No Work Package", "", $J96),DetailBudgetCategory_Aleph,$I96),IF(Budget_period="Quarterly",SUMIFS(INDIRECT(AF$9),DetailBudgetWPs_Aleph,IF($J96 = "No Work Package", "", $J96),DetailBudgetCategory_Aleph,$I96),IF(Budget_period="Annually",SUMIFS(INDIRECT(AF$10),DetailBudgetWPs_Aleph,IF($J96 = "No Work Package", "", $J96),DetailBudgetCategory_Aleph,$I96),""))))) / AF$6 * AF$7, 0), 0)</f>
        <v>0</v>
      </c>
      <c r="AG96" s="166">
        <f t="array" ref="AG96">IFERROR(IF(ROW()-16&lt;NoRowsBudget, IF($J96="Profit Margin",SUM(AG$16:AG95)*ProfitMargin,IF($J96="VAT",SUM(AG$16:AG95)*VAT,IF(Budget_period="Monthly",SUMIFS(INDIRECT(AG$8),DetailBudgetWPs_Aleph,IF($J96 = "No Work Package", "", $J96),DetailBudgetCategory_Aleph,$I96),IF(Budget_period="Quarterly",SUMIFS(INDIRECT(AG$9),DetailBudgetWPs_Aleph,IF($J96 = "No Work Package", "", $J96),DetailBudgetCategory_Aleph,$I96),IF(Budget_period="Annually",SUMIFS(INDIRECT(AG$10),DetailBudgetWPs_Aleph,IF($J96 = "No Work Package", "", $J96),DetailBudgetCategory_Aleph,$I96),""))))) / AG$6 * AG$7, 0), 0)</f>
        <v>0</v>
      </c>
      <c r="AH96" s="166">
        <f t="array" ref="AH96">IFERROR(IF(ROW()-16&lt;NoRowsBudget, IF($J96="Profit Margin",SUM(AH$16:AH95)*ProfitMargin,IF($J96="VAT",SUM(AH$16:AH95)*VAT,IF(Budget_period="Monthly",SUMIFS(INDIRECT(AH$8),DetailBudgetWPs_Aleph,IF($J96 = "No Work Package", "", $J96),DetailBudgetCategory_Aleph,$I96),IF(Budget_period="Quarterly",SUMIFS(INDIRECT(AH$9),DetailBudgetWPs_Aleph,IF($J96 = "No Work Package", "", $J96),DetailBudgetCategory_Aleph,$I96),IF(Budget_period="Annually",SUMIFS(INDIRECT(AH$10),DetailBudgetWPs_Aleph,IF($J96 = "No Work Package", "", $J96),DetailBudgetCategory_Aleph,$I96),""))))) / AH$6 * AH$7, 0), 0)</f>
        <v>0</v>
      </c>
      <c r="AI96" s="166">
        <f t="array" ref="AI96">IFERROR(IF(ROW()-16&lt;NoRowsBudget, IF($J96="Profit Margin",SUM(AI$16:AI95)*ProfitMargin,IF($J96="VAT",SUM(AI$16:AI95)*VAT,IF(Budget_period="Monthly",SUMIFS(INDIRECT(AI$8),DetailBudgetWPs_Aleph,IF($J96 = "No Work Package", "", $J96),DetailBudgetCategory_Aleph,$I96),IF(Budget_period="Quarterly",SUMIFS(INDIRECT(AI$9),DetailBudgetWPs_Aleph,IF($J96 = "No Work Package", "", $J96),DetailBudgetCategory_Aleph,$I96),IF(Budget_period="Annually",SUMIFS(INDIRECT(AI$10),DetailBudgetWPs_Aleph,IF($J96 = "No Work Package", "", $J96),DetailBudgetCategory_Aleph,$I96),""))))) / AI$6 * AI$7, 0), 0)</f>
        <v>0</v>
      </c>
      <c r="AJ96" s="166">
        <f t="array" ref="AJ96">IFERROR(IF(ROW()-16&lt;NoRowsBudget, IF($J96="Profit Margin",SUM(AJ$16:AJ95)*ProfitMargin,IF($J96="VAT",SUM(AJ$16:AJ95)*VAT,IF(Budget_period="Monthly",SUMIFS(INDIRECT(AJ$8),DetailBudgetWPs_Aleph,IF($J96 = "No Work Package", "", $J96),DetailBudgetCategory_Aleph,$I96),IF(Budget_period="Quarterly",SUMIFS(INDIRECT(AJ$9),DetailBudgetWPs_Aleph,IF($J96 = "No Work Package", "", $J96),DetailBudgetCategory_Aleph,$I96),IF(Budget_period="Annually",SUMIFS(INDIRECT(AJ$10),DetailBudgetWPs_Aleph,IF($J96 = "No Work Package", "", $J96),DetailBudgetCategory_Aleph,$I96),""))))) / AJ$6 * AJ$7, 0), 0)</f>
        <v>0</v>
      </c>
      <c r="AK96" s="166">
        <f t="array" ref="AK96">IFERROR(IF(ROW()-16&lt;NoRowsBudget, IF($J96="Profit Margin",SUM(AK$16:AK95)*ProfitMargin,IF($J96="VAT",SUM(AK$16:AK95)*VAT,IF(Budget_period="Monthly",SUMIFS(INDIRECT(AK$8),DetailBudgetWPs_Aleph,IF($J96 = "No Work Package", "", $J96),DetailBudgetCategory_Aleph,$I96),IF(Budget_period="Quarterly",SUMIFS(INDIRECT(AK$9),DetailBudgetWPs_Aleph,IF($J96 = "No Work Package", "", $J96),DetailBudgetCategory_Aleph,$I96),IF(Budget_period="Annually",SUMIFS(INDIRECT(AK$10),DetailBudgetWPs_Aleph,IF($J96 = "No Work Package", "", $J96),DetailBudgetCategory_Aleph,$I96),""))))) / AK$6 * AK$7, 0), 0)</f>
        <v>0</v>
      </c>
      <c r="AL96" s="166">
        <f t="array" ref="AL96">IFERROR(IF(ROW()-16&lt;NoRowsBudget, IF($J96="Profit Margin",SUM(AL$16:AL95)*ProfitMargin,IF($J96="VAT",SUM(AL$16:AL95)*VAT,IF(Budget_period="Monthly",SUMIFS(INDIRECT(AL$8),DetailBudgetWPs_Aleph,IF($J96 = "No Work Package", "", $J96),DetailBudgetCategory_Aleph,$I96),IF(Budget_period="Quarterly",SUMIFS(INDIRECT(AL$9),DetailBudgetWPs_Aleph,IF($J96 = "No Work Package", "", $J96),DetailBudgetCategory_Aleph,$I96),IF(Budget_period="Annually",SUMIFS(INDIRECT(AL$10),DetailBudgetWPs_Aleph,IF($J96 = "No Work Package", "", $J96),DetailBudgetCategory_Aleph,$I96),""))))) / AL$6 * AL$7, 0), 0)</f>
        <v>0</v>
      </c>
      <c r="AM96" s="166">
        <f t="array" ref="AM96">IFERROR(IF(ROW()-16&lt;NoRowsBudget, IF($J96="Profit Margin",SUM(AM$16:AM95)*ProfitMargin,IF($J96="VAT",SUM(AM$16:AM95)*VAT,IF(Budget_period="Monthly",SUMIFS(INDIRECT(AM$8),DetailBudgetWPs_Aleph,IF($J96 = "No Work Package", "", $J96),DetailBudgetCategory_Aleph,$I96),IF(Budget_period="Quarterly",SUMIFS(INDIRECT(AM$9),DetailBudgetWPs_Aleph,IF($J96 = "No Work Package", "", $J96),DetailBudgetCategory_Aleph,$I96),IF(Budget_period="Annually",SUMIFS(INDIRECT(AM$10),DetailBudgetWPs_Aleph,IF($J96 = "No Work Package", "", $J96),DetailBudgetCategory_Aleph,$I96),""))))) / AM$6 * AM$7, 0), 0)</f>
        <v>0</v>
      </c>
      <c r="AN96" s="166">
        <f t="array" ref="AN96">IFERROR(IF(ROW()-16&lt;NoRowsBudget, IF($J96="Profit Margin",SUM(AN$16:AN95)*ProfitMargin,IF($J96="VAT",SUM(AN$16:AN95)*VAT,IF(Budget_period="Monthly",SUMIFS(INDIRECT(AN$8),DetailBudgetWPs_Aleph,IF($J96 = "No Work Package", "", $J96),DetailBudgetCategory_Aleph,$I96),IF(Budget_period="Quarterly",SUMIFS(INDIRECT(AN$9),DetailBudgetWPs_Aleph,IF($J96 = "No Work Package", "", $J96),DetailBudgetCategory_Aleph,$I96),IF(Budget_period="Annually",SUMIFS(INDIRECT(AN$10),DetailBudgetWPs_Aleph,IF($J96 = "No Work Package", "", $J96),DetailBudgetCategory_Aleph,$I96),""))))) / AN$6 * AN$7, 0), 0)</f>
        <v>0</v>
      </c>
      <c r="AO96" s="166">
        <f t="array" ref="AO96">IFERROR(IF(ROW()-16&lt;NoRowsBudget, IF($J96="Profit Margin",SUM(AO$16:AO95)*ProfitMargin,IF($J96="VAT",SUM(AO$16:AO95)*VAT,IF(Budget_period="Monthly",SUMIFS(INDIRECT(AO$8),DetailBudgetWPs_Aleph,IF($J96 = "No Work Package", "", $J96),DetailBudgetCategory_Aleph,$I96),IF(Budget_period="Quarterly",SUMIFS(INDIRECT(AO$9),DetailBudgetWPs_Aleph,IF($J96 = "No Work Package", "", $J96),DetailBudgetCategory_Aleph,$I96),IF(Budget_period="Annually",SUMIFS(INDIRECT(AO$10),DetailBudgetWPs_Aleph,IF($J96 = "No Work Package", "", $J96),DetailBudgetCategory_Aleph,$I96),""))))) / AO$6 * AO$7, 0), 0)</f>
        <v>0</v>
      </c>
      <c r="AP96" s="166">
        <f t="array" ref="AP96">IFERROR(IF(ROW()-16&lt;NoRowsBudget, IF($J96="Profit Margin",SUM(AP$16:AP95)*ProfitMargin,IF($J96="VAT",SUM(AP$16:AP95)*VAT,IF(Budget_period="Monthly",SUMIFS(INDIRECT(AP$8),DetailBudgetWPs_Aleph,IF($J96 = "No Work Package", "", $J96),DetailBudgetCategory_Aleph,$I96),IF(Budget_period="Quarterly",SUMIFS(INDIRECT(AP$9),DetailBudgetWPs_Aleph,IF($J96 = "No Work Package", "", $J96),DetailBudgetCategory_Aleph,$I96),IF(Budget_period="Annually",SUMIFS(INDIRECT(AP$10),DetailBudgetWPs_Aleph,IF($J96 = "No Work Package", "", $J96),DetailBudgetCategory_Aleph,$I96),""))))) / AP$6 * AP$7, 0), 0)</f>
        <v>0</v>
      </c>
      <c r="AQ96" s="166">
        <f t="array" ref="AQ96">IFERROR(IF(ROW()-16&lt;NoRowsBudget, IF($J96="Profit Margin",SUM(AQ$16:AQ95)*ProfitMargin,IF($J96="VAT",SUM(AQ$16:AQ95)*VAT,IF(Budget_period="Monthly",SUMIFS(INDIRECT(AQ$8),DetailBudgetWPs_Aleph,IF($J96 = "No Work Package", "", $J96),DetailBudgetCategory_Aleph,$I96),IF(Budget_period="Quarterly",SUMIFS(INDIRECT(AQ$9),DetailBudgetWPs_Aleph,IF($J96 = "No Work Package", "", $J96),DetailBudgetCategory_Aleph,$I96),IF(Budget_period="Annually",SUMIFS(INDIRECT(AQ$10),DetailBudgetWPs_Aleph,IF($J96 = "No Work Package", "", $J96),DetailBudgetCategory_Aleph,$I96),""))))) / AQ$6 * AQ$7, 0), 0)</f>
        <v>0</v>
      </c>
      <c r="AR96" s="166">
        <f t="array" ref="AR96">IFERROR(IF(ROW()-16&lt;NoRowsBudget, IF($J96="Profit Margin",SUM(AR$16:AR95)*ProfitMargin,IF($J96="VAT",SUM(AR$16:AR95)*VAT,IF(Budget_period="Monthly",SUMIFS(INDIRECT(AR$8),DetailBudgetWPs_Aleph,IF($J96 = "No Work Package", "", $J96),DetailBudgetCategory_Aleph,$I96),IF(Budget_period="Quarterly",SUMIFS(INDIRECT(AR$9),DetailBudgetWPs_Aleph,IF($J96 = "No Work Package", "", $J96),DetailBudgetCategory_Aleph,$I96),IF(Budget_period="Annually",SUMIFS(INDIRECT(AR$10),DetailBudgetWPs_Aleph,IF($J96 = "No Work Package", "", $J96),DetailBudgetCategory_Aleph,$I96),""))))) / AR$6 * AR$7, 0), 0)</f>
        <v>0</v>
      </c>
      <c r="AS96" s="166">
        <f t="array" ref="AS96">IFERROR(IF(ROW()-16&lt;NoRowsBudget, IF($J96="Profit Margin",SUM(AS$16:AS95)*ProfitMargin,IF($J96="VAT",SUM(AS$16:AS95)*VAT,IF(Budget_period="Monthly",SUMIFS(INDIRECT(AS$8),DetailBudgetWPs_Aleph,IF($J96 = "No Work Package", "", $J96),DetailBudgetCategory_Aleph,$I96),IF(Budget_period="Quarterly",SUMIFS(INDIRECT(AS$9),DetailBudgetWPs_Aleph,IF($J96 = "No Work Package", "", $J96),DetailBudgetCategory_Aleph,$I96),IF(Budget_period="Annually",SUMIFS(INDIRECT(AS$10),DetailBudgetWPs_Aleph,IF($J96 = "No Work Package", "", $J96),DetailBudgetCategory_Aleph,$I96),""))))) / AS$6 * AS$7, 0), 0)</f>
        <v>0</v>
      </c>
      <c r="AT96" s="166">
        <f t="array" ref="AT96">IFERROR(IF(ROW()-16&lt;NoRowsBudget, IF($J96="Profit Margin",SUM(AT$16:AT95)*ProfitMargin,IF($J96="VAT",SUM(AT$16:AT95)*VAT,IF(Budget_period="Monthly",SUMIFS(INDIRECT(AT$8),DetailBudgetWPs_Aleph,IF($J96 = "No Work Package", "", $J96),DetailBudgetCategory_Aleph,$I96),IF(Budget_period="Quarterly",SUMIFS(INDIRECT(AT$9),DetailBudgetWPs_Aleph,IF($J96 = "No Work Package", "", $J96),DetailBudgetCategory_Aleph,$I96),IF(Budget_period="Annually",SUMIFS(INDIRECT(AT$10),DetailBudgetWPs_Aleph,IF($J96 = "No Work Package", "", $J96),DetailBudgetCategory_Aleph,$I96),""))))) / AT$6 * AT$7, 0), 0)</f>
        <v>0</v>
      </c>
      <c r="AU96" s="166">
        <f t="array" ref="AU96">IFERROR(IF(ROW()-16&lt;NoRowsBudget, IF($J96="Profit Margin",SUM(AU$16:AU95)*ProfitMargin,IF($J96="VAT",SUM(AU$16:AU95)*VAT,IF(Budget_period="Monthly",SUMIFS(INDIRECT(AU$8),DetailBudgetWPs_Aleph,IF($J96 = "No Work Package", "", $J96),DetailBudgetCategory_Aleph,$I96),IF(Budget_period="Quarterly",SUMIFS(INDIRECT(AU$9),DetailBudgetWPs_Aleph,IF($J96 = "No Work Package", "", $J96),DetailBudgetCategory_Aleph,$I96),IF(Budget_period="Annually",SUMIFS(INDIRECT(AU$10),DetailBudgetWPs_Aleph,IF($J96 = "No Work Package", "", $J96),DetailBudgetCategory_Aleph,$I96),""))))) / AU$6 * AU$7, 0), 0)</f>
        <v>0</v>
      </c>
      <c r="AV96" s="166">
        <f t="array" ref="AV96">IFERROR(IF(ROW()-16&lt;NoRowsBudget, IF($J96="Profit Margin",SUM(AV$16:AV95)*ProfitMargin,IF($J96="VAT",SUM(AV$16:AV95)*VAT,IF(Budget_period="Monthly",SUMIFS(INDIRECT(AV$8),DetailBudgetWPs_Aleph,IF($J96 = "No Work Package", "", $J96),DetailBudgetCategory_Aleph,$I96),IF(Budget_period="Quarterly",SUMIFS(INDIRECT(AV$9),DetailBudgetWPs_Aleph,IF($J96 = "No Work Package", "", $J96),DetailBudgetCategory_Aleph,$I96),IF(Budget_period="Annually",SUMIFS(INDIRECT(AV$10),DetailBudgetWPs_Aleph,IF($J96 = "No Work Package", "", $J96),DetailBudgetCategory_Aleph,$I96),""))))) / AV$6 * AV$7, 0), 0)</f>
        <v>0</v>
      </c>
      <c r="AW96" s="166">
        <f t="array" ref="AW96">IFERROR(IF(ROW()-16&lt;NoRowsBudget, IF($J96="Profit Margin",SUM(AW$16:AW95)*ProfitMargin,IF($J96="VAT",SUM(AW$16:AW95)*VAT,IF(Budget_period="Monthly",SUMIFS(INDIRECT(AW$8),DetailBudgetWPs_Aleph,IF($J96 = "No Work Package", "", $J96),DetailBudgetCategory_Aleph,$I96),IF(Budget_period="Quarterly",SUMIFS(INDIRECT(AW$9),DetailBudgetWPs_Aleph,IF($J96 = "No Work Package", "", $J96),DetailBudgetCategory_Aleph,$I96),IF(Budget_period="Annually",SUMIFS(INDIRECT(AW$10),DetailBudgetWPs_Aleph,IF($J96 = "No Work Package", "", $J96),DetailBudgetCategory_Aleph,$I96),""))))) / AW$6 * AW$7, 0), 0)</f>
        <v>0</v>
      </c>
      <c r="AX96" s="166">
        <f t="array" ref="AX96">IFERROR(IF(ROW()-16&lt;NoRowsBudget, IF($J96="Profit Margin",SUM(AX$16:AX95)*ProfitMargin,IF($J96="VAT",SUM(AX$16:AX95)*VAT,IF(Budget_period="Monthly",SUMIFS(INDIRECT(AX$8),DetailBudgetWPs_Aleph,IF($J96 = "No Work Package", "", $J96),DetailBudgetCategory_Aleph,$I96),IF(Budget_period="Quarterly",SUMIFS(INDIRECT(AX$9),DetailBudgetWPs_Aleph,IF($J96 = "No Work Package", "", $J96),DetailBudgetCategory_Aleph,$I96),IF(Budget_period="Annually",SUMIFS(INDIRECT(AX$10),DetailBudgetWPs_Aleph,IF($J96 = "No Work Package", "", $J96),DetailBudgetCategory_Aleph,$I96),""))))) / AX$6 * AX$7, 0), 0)</f>
        <v>0</v>
      </c>
      <c r="AY96" s="166">
        <f t="array" ref="AY96">IFERROR(IF(ROW()-16&lt;NoRowsBudget, IF($J96="Profit Margin",SUM(AY$16:AY95)*ProfitMargin,IF($J96="VAT",SUM(AY$16:AY95)*VAT,IF(Budget_period="Monthly",SUMIFS(INDIRECT(AY$8),DetailBudgetWPs_Aleph,IF($J96 = "No Work Package", "", $J96),DetailBudgetCategory_Aleph,$I96),IF(Budget_period="Quarterly",SUMIFS(INDIRECT(AY$9),DetailBudgetWPs_Aleph,IF($J96 = "No Work Package", "", $J96),DetailBudgetCategory_Aleph,$I96),IF(Budget_period="Annually",SUMIFS(INDIRECT(AY$10),DetailBudgetWPs_Aleph,IF($J96 = "No Work Package", "", $J96),DetailBudgetCategory_Aleph,$I96),""))))) / AY$6 * AY$7, 0), 0)</f>
        <v>0</v>
      </c>
      <c r="AZ96" s="166">
        <f t="array" ref="AZ96">IFERROR(IF(ROW()-16&lt;NoRowsBudget, IF($J96="Profit Margin",SUM(AZ$16:AZ95)*ProfitMargin,IF($J96="VAT",SUM(AZ$16:AZ95)*VAT,IF(Budget_period="Monthly",SUMIFS(INDIRECT(AZ$8),DetailBudgetWPs_Aleph,IF($J96 = "No Work Package", "", $J96),DetailBudgetCategory_Aleph,$I96),IF(Budget_period="Quarterly",SUMIFS(INDIRECT(AZ$9),DetailBudgetWPs_Aleph,IF($J96 = "No Work Package", "", $J96),DetailBudgetCategory_Aleph,$I96),IF(Budget_period="Annually",SUMIFS(INDIRECT(AZ$10),DetailBudgetWPs_Aleph,IF($J96 = "No Work Package", "", $J96),DetailBudgetCategory_Aleph,$I96),""))))) / AZ$6 * AZ$7, 0), 0)</f>
        <v>0</v>
      </c>
      <c r="BA96" s="166">
        <f t="array" ref="BA96">IFERROR(IF(ROW()-16&lt;NoRowsBudget, IF($J96="Profit Margin",SUM(BA$16:BA95)*ProfitMargin,IF($J96="VAT",SUM(BA$16:BA95)*VAT,IF(Budget_period="Monthly",SUMIFS(INDIRECT(BA$8),DetailBudgetWPs_Aleph,IF($J96 = "No Work Package", "", $J96),DetailBudgetCategory_Aleph,$I96),IF(Budget_period="Quarterly",SUMIFS(INDIRECT(BA$9),DetailBudgetWPs_Aleph,IF($J96 = "No Work Package", "", $J96),DetailBudgetCategory_Aleph,$I96),IF(Budget_period="Annually",SUMIFS(INDIRECT(BA$10),DetailBudgetWPs_Aleph,IF($J96 = "No Work Package", "", $J96),DetailBudgetCategory_Aleph,$I96),""))))) / BA$6 * BA$7, 0), 0)</f>
        <v>0</v>
      </c>
      <c r="BB96" s="166">
        <f t="array" ref="BB96">IFERROR(IF(ROW()-16&lt;NoRowsBudget, IF($J96="Profit Margin",SUM(BB$16:BB95)*ProfitMargin,IF($J96="VAT",SUM(BB$16:BB95)*VAT,IF(Budget_period="Monthly",SUMIFS(INDIRECT(BB$8),DetailBudgetWPs_Aleph,IF($J96 = "No Work Package", "", $J96),DetailBudgetCategory_Aleph,$I96),IF(Budget_period="Quarterly",SUMIFS(INDIRECT(BB$9),DetailBudgetWPs_Aleph,IF($J96 = "No Work Package", "", $J96),DetailBudgetCategory_Aleph,$I96),IF(Budget_period="Annually",SUMIFS(INDIRECT(BB$10),DetailBudgetWPs_Aleph,IF($J96 = "No Work Package", "", $J96),DetailBudgetCategory_Aleph,$I96),""))))) / BB$6 * BB$7, 0), 0)</f>
        <v>0</v>
      </c>
      <c r="BC96" s="166">
        <f t="array" ref="BC96">IFERROR(IF(ROW()-16&lt;NoRowsBudget, IF($J96="Profit Margin",SUM(BC$16:BC95)*ProfitMargin,IF($J96="VAT",SUM(BC$16:BC95)*VAT,IF(Budget_period="Monthly",SUMIFS(INDIRECT(BC$8),DetailBudgetWPs_Aleph,IF($J96 = "No Work Package", "", $J96),DetailBudgetCategory_Aleph,$I96),IF(Budget_period="Quarterly",SUMIFS(INDIRECT(BC$9),DetailBudgetWPs_Aleph,IF($J96 = "No Work Package", "", $J96),DetailBudgetCategory_Aleph,$I96),IF(Budget_period="Annually",SUMIFS(INDIRECT(BC$10),DetailBudgetWPs_Aleph,IF($J96 = "No Work Package", "", $J96),DetailBudgetCategory_Aleph,$I96),""))))) / BC$6 * BC$7, 0), 0)</f>
        <v>0</v>
      </c>
      <c r="BD96" s="166">
        <f t="array" ref="BD96">IFERROR(IF(ROW()-16&lt;NoRowsBudget, IF($J96="Profit Margin",SUM(BD$16:BD95)*ProfitMargin,IF($J96="VAT",SUM(BD$16:BD95)*VAT,IF(Budget_period="Monthly",SUMIFS(INDIRECT(BD$8),DetailBudgetWPs_Aleph,IF($J96 = "No Work Package", "", $J96),DetailBudgetCategory_Aleph,$I96),IF(Budget_period="Quarterly",SUMIFS(INDIRECT(BD$9),DetailBudgetWPs_Aleph,IF($J96 = "No Work Package", "", $J96),DetailBudgetCategory_Aleph,$I96),IF(Budget_period="Annually",SUMIFS(INDIRECT(BD$10),DetailBudgetWPs_Aleph,IF($J96 = "No Work Package", "", $J96),DetailBudgetCategory_Aleph,$I96),""))))) / BD$6 * BD$7, 0), 0)</f>
        <v>0</v>
      </c>
      <c r="BE96" s="166">
        <f t="array" ref="BE96">IFERROR(IF(ROW()-16&lt;NoRowsBudget, IF($J96="Profit Margin",SUM(BE$16:BE95)*ProfitMargin,IF($J96="VAT",SUM(BE$16:BE95)*VAT,IF(Budget_period="Monthly",SUMIFS(INDIRECT(BE$8),DetailBudgetWPs_Aleph,IF($J96 = "No Work Package", "", $J96),DetailBudgetCategory_Aleph,$I96),IF(Budget_period="Quarterly",SUMIFS(INDIRECT(BE$9),DetailBudgetWPs_Aleph,IF($J96 = "No Work Package", "", $J96),DetailBudgetCategory_Aleph,$I96),IF(Budget_period="Annually",SUMIFS(INDIRECT(BE$10),DetailBudgetWPs_Aleph,IF($J96 = "No Work Package", "", $J96),DetailBudgetCategory_Aleph,$I96),""))))) / BE$6 * BE$7, 0), 0)</f>
        <v>0</v>
      </c>
      <c r="BF96" s="166">
        <f t="array" ref="BF96">IFERROR(IF(ROW()-16&lt;NoRowsBudget, IF($J96="Profit Margin",SUM(BF$16:BF95)*ProfitMargin,IF($J96="VAT",SUM(BF$16:BF95)*VAT,IF(Budget_period="Monthly",SUMIFS(INDIRECT(BF$8),DetailBudgetWPs_Aleph,IF($J96 = "No Work Package", "", $J96),DetailBudgetCategory_Aleph,$I96),IF(Budget_period="Quarterly",SUMIFS(INDIRECT(BF$9),DetailBudgetWPs_Aleph,IF($J96 = "No Work Package", "", $J96),DetailBudgetCategory_Aleph,$I96),IF(Budget_period="Annually",SUMIFS(INDIRECT(BF$10),DetailBudgetWPs_Aleph,IF($J96 = "No Work Package", "", $J96),DetailBudgetCategory_Aleph,$I96),""))))) / BF$6 * BF$7, 0), 0)</f>
        <v>0</v>
      </c>
      <c r="BG96" s="166">
        <f t="array" ref="BG96">IFERROR(IF(ROW()-16&lt;NoRowsBudget, IF($J96="Profit Margin",SUM(BG$16:BG95)*ProfitMargin,IF($J96="VAT",SUM(BG$16:BG95)*VAT,IF(Budget_period="Monthly",SUMIFS(INDIRECT(BG$8),DetailBudgetWPs_Aleph,IF($J96 = "No Work Package", "", $J96),DetailBudgetCategory_Aleph,$I96),IF(Budget_period="Quarterly",SUMIFS(INDIRECT(BG$9),DetailBudgetWPs_Aleph,IF($J96 = "No Work Package", "", $J96),DetailBudgetCategory_Aleph,$I96),IF(Budget_period="Annually",SUMIFS(INDIRECT(BG$10),DetailBudgetWPs_Aleph,IF($J96 = "No Work Package", "", $J96),DetailBudgetCategory_Aleph,$I96),""))))) / BG$6 * BG$7, 0), 0)</f>
        <v>0</v>
      </c>
      <c r="BH96" s="166">
        <f t="array" ref="BH96">IFERROR(IF(ROW()-16&lt;NoRowsBudget, IF($J96="Profit Margin",SUM(BH$16:BH95)*ProfitMargin,IF($J96="VAT",SUM(BH$16:BH95)*VAT,IF(Budget_period="Monthly",SUMIFS(INDIRECT(BH$8),DetailBudgetWPs_Aleph,IF($J96 = "No Work Package", "", $J96),DetailBudgetCategory_Aleph,$I96),IF(Budget_period="Quarterly",SUMIFS(INDIRECT(BH$9),DetailBudgetWPs_Aleph,IF($J96 = "No Work Package", "", $J96),DetailBudgetCategory_Aleph,$I96),IF(Budget_period="Annually",SUMIFS(INDIRECT(BH$10),DetailBudgetWPs_Aleph,IF($J96 = "No Work Package", "", $J96),DetailBudgetCategory_Aleph,$I96),""))))) / BH$6 * BH$7, 0), 0)</f>
        <v>0</v>
      </c>
      <c r="BI96" s="166">
        <f t="array" ref="BI96">IFERROR(IF(ROW()-16&lt;NoRowsBudget, IF($J96="Profit Margin",SUM(BI$16:BI95)*ProfitMargin,IF($J96="VAT",SUM(BI$16:BI95)*VAT,IF(Budget_period="Monthly",SUMIFS(INDIRECT(BI$8),DetailBudgetWPs_Aleph,IF($J96 = "No Work Package", "", $J96),DetailBudgetCategory_Aleph,$I96),IF(Budget_period="Quarterly",SUMIFS(INDIRECT(BI$9),DetailBudgetWPs_Aleph,IF($J96 = "No Work Package", "", $J96),DetailBudgetCategory_Aleph,$I96),IF(Budget_period="Annually",SUMIFS(INDIRECT(BI$10),DetailBudgetWPs_Aleph,IF($J96 = "No Work Package", "", $J96),DetailBudgetCategory_Aleph,$I96),""))))) / BI$6 * BI$7, 0), 0)</f>
        <v>0</v>
      </c>
      <c r="BJ96" s="166">
        <f t="array" ref="BJ96">IFERROR(IF(ROW()-16&lt;NoRowsBudget, IF($J96="Profit Margin",SUM(BJ$16:BJ95)*ProfitMargin,IF($J96="VAT",SUM(BJ$16:BJ95)*VAT,IF(Budget_period="Monthly",SUMIFS(INDIRECT(BJ$8),DetailBudgetWPs_Aleph,IF($J96 = "No Work Package", "", $J96),DetailBudgetCategory_Aleph,$I96),IF(Budget_period="Quarterly",SUMIFS(INDIRECT(BJ$9),DetailBudgetWPs_Aleph,IF($J96 = "No Work Package", "", $J96),DetailBudgetCategory_Aleph,$I96),IF(Budget_period="Annually",SUMIFS(INDIRECT(BJ$10),DetailBudgetWPs_Aleph,IF($J96 = "No Work Package", "", $J96),DetailBudgetCategory_Aleph,$I96),""))))) / BJ$6 * BJ$7, 0), 0)</f>
        <v>0</v>
      </c>
      <c r="BK96" s="166">
        <f t="array" ref="BK96">IFERROR(IF(ROW()-16&lt;NoRowsBudget, IF($J96="Profit Margin",SUM(BK$16:BK95)*ProfitMargin,IF($J96="VAT",SUM(BK$16:BK95)*VAT,IF(Budget_period="Monthly",SUMIFS(INDIRECT(BK$8),DetailBudgetWPs_Aleph,IF($J96 = "No Work Package", "", $J96),DetailBudgetCategory_Aleph,$I96),IF(Budget_period="Quarterly",SUMIFS(INDIRECT(BK$9),DetailBudgetWPs_Aleph,IF($J96 = "No Work Package", "", $J96),DetailBudgetCategory_Aleph,$I96),IF(Budget_period="Annually",SUMIFS(INDIRECT(BK$10),DetailBudgetWPs_Aleph,IF($J96 = "No Work Package", "", $J96),DetailBudgetCategory_Aleph,$I96),""))))) / BK$6 * BK$7, 0), 0)</f>
        <v>0</v>
      </c>
      <c r="BL96" s="166">
        <f t="array" ref="BL96">IFERROR(IF(ROW()-16&lt;NoRowsBudget, IF($J96="Profit Margin",SUM(BL$16:BL95)*ProfitMargin,IF($J96="VAT",SUM(BL$16:BL95)*VAT,IF(Budget_period="Monthly",SUMIFS(INDIRECT(BL$8),DetailBudgetWPs_Aleph,IF($J96 = "No Work Package", "", $J96),DetailBudgetCategory_Aleph,$I96),IF(Budget_period="Quarterly",SUMIFS(INDIRECT(BL$9),DetailBudgetWPs_Aleph,IF($J96 = "No Work Package", "", $J96),DetailBudgetCategory_Aleph,$I96),IF(Budget_period="Annually",SUMIFS(INDIRECT(BL$10),DetailBudgetWPs_Aleph,IF($J96 = "No Work Package", "", $J96),DetailBudgetCategory_Aleph,$I96),""))))) / BL$6 * BL$7, 0), 0)</f>
        <v>0</v>
      </c>
      <c r="BM96" s="166">
        <f t="array" ref="BM96">IFERROR(IF(ROW()-16&lt;NoRowsBudget, IF($J96="Profit Margin",SUM(BM$16:BM95)*ProfitMargin,IF($J96="VAT",SUM(BM$16:BM95)*VAT,IF(Budget_period="Monthly",SUMIFS(INDIRECT(BM$8),DetailBudgetWPs_Aleph,IF($J96 = "No Work Package", "", $J96),DetailBudgetCategory_Aleph,$I96),IF(Budget_period="Quarterly",SUMIFS(INDIRECT(BM$9),DetailBudgetWPs_Aleph,IF($J96 = "No Work Package", "", $J96),DetailBudgetCategory_Aleph,$I96),IF(Budget_period="Annually",SUMIFS(INDIRECT(BM$10),DetailBudgetWPs_Aleph,IF($J96 = "No Work Package", "", $J96),DetailBudgetCategory_Aleph,$I96),""))))) / BM$6 * BM$7, 0), 0)</f>
        <v>0</v>
      </c>
      <c r="BN96" s="166">
        <f t="array" ref="BN96">IFERROR(IF(ROW()-16&lt;NoRowsBudget, IF($J96="Profit Margin",SUM(BN$16:BN95)*ProfitMargin,IF($J96="VAT",SUM(BN$16:BN95)*VAT,IF(Budget_period="Monthly",SUMIFS(INDIRECT(BN$8),DetailBudgetWPs_Aleph,IF($J96 = "No Work Package", "", $J96),DetailBudgetCategory_Aleph,$I96),IF(Budget_period="Quarterly",SUMIFS(INDIRECT(BN$9),DetailBudgetWPs_Aleph,IF($J96 = "No Work Package", "", $J96),DetailBudgetCategory_Aleph,$I96),IF(Budget_period="Annually",SUMIFS(INDIRECT(BN$10),DetailBudgetWPs_Aleph,IF($J96 = "No Work Package", "", $J96),DetailBudgetCategory_Aleph,$I96),""))))) / BN$6 * BN$7, 0), 0)</f>
        <v>0</v>
      </c>
      <c r="BO96" s="166">
        <f t="array" ref="BO96">IFERROR(IF(ROW()-16&lt;NoRowsBudget, IF($J96="Profit Margin",SUM(BO$16:BO95)*ProfitMargin,IF($J96="VAT",SUM(BO$16:BO95)*VAT,IF(Budget_period="Monthly",SUMIFS(INDIRECT(BO$8),DetailBudgetWPs_Aleph,IF($J96 = "No Work Package", "", $J96),DetailBudgetCategory_Aleph,$I96),IF(Budget_period="Quarterly",SUMIFS(INDIRECT(BO$9),DetailBudgetWPs_Aleph,IF($J96 = "No Work Package", "", $J96),DetailBudgetCategory_Aleph,$I96),IF(Budget_period="Annually",SUMIFS(INDIRECT(BO$10),DetailBudgetWPs_Aleph,IF($J96 = "No Work Package", "", $J96),DetailBudgetCategory_Aleph,$I96),""))))) / BO$6 * BO$7, 0), 0)</f>
        <v>0</v>
      </c>
      <c r="BP96" s="166">
        <f t="array" ref="BP96">IFERROR(IF(ROW()-16&lt;NoRowsBudget, IF($J96="Profit Margin",SUM(BP$16:BP95)*ProfitMargin,IF($J96="VAT",SUM(BP$16:BP95)*VAT,IF(Budget_period="Monthly",SUMIFS(INDIRECT(BP$8),DetailBudgetWPs_Aleph,IF($J96 = "No Work Package", "", $J96),DetailBudgetCategory_Aleph,$I96),IF(Budget_period="Quarterly",SUMIFS(INDIRECT(BP$9),DetailBudgetWPs_Aleph,IF($J96 = "No Work Package", "", $J96),DetailBudgetCategory_Aleph,$I96),IF(Budget_period="Annually",SUMIFS(INDIRECT(BP$10),DetailBudgetWPs_Aleph,IF($J96 = "No Work Package", "", $J96),DetailBudgetCategory_Aleph,$I96),""))))) / BP$6 * BP$7, 0), 0)</f>
        <v>0</v>
      </c>
      <c r="BQ96" s="166">
        <f t="array" ref="BQ96">IFERROR(IF(ROW()-16&lt;NoRowsBudget, IF($J96="Profit Margin",SUM(BQ$16:BQ95)*ProfitMargin,IF($J96="VAT",SUM(BQ$16:BQ95)*VAT,IF(Budget_period="Monthly",SUMIFS(INDIRECT(BQ$8),DetailBudgetWPs_Aleph,IF($J96 = "No Work Package", "", $J96),DetailBudgetCategory_Aleph,$I96),IF(Budget_period="Quarterly",SUMIFS(INDIRECT(BQ$9),DetailBudgetWPs_Aleph,IF($J96 = "No Work Package", "", $J96),DetailBudgetCategory_Aleph,$I96),IF(Budget_period="Annually",SUMIFS(INDIRECT(BQ$10),DetailBudgetWPs_Aleph,IF($J96 = "No Work Package", "", $J96),DetailBudgetCategory_Aleph,$I96),""))))) / BQ$6 * BQ$7, 0), 0)</f>
        <v>0</v>
      </c>
      <c r="BR96" s="166">
        <f t="array" ref="BR96">IFERROR(IF(ROW()-16&lt;NoRowsBudget, IF($J96="Profit Margin",SUM(BR$16:BR95)*ProfitMargin,IF($J96="VAT",SUM(BR$16:BR95)*VAT,IF(Budget_period="Monthly",SUMIFS(INDIRECT(BR$8),DetailBudgetWPs_Aleph,IF($J96 = "No Work Package", "", $J96),DetailBudgetCategory_Aleph,$I96),IF(Budget_period="Quarterly",SUMIFS(INDIRECT(BR$9),DetailBudgetWPs_Aleph,IF($J96 = "No Work Package", "", $J96),DetailBudgetCategory_Aleph,$I96),IF(Budget_period="Annually",SUMIFS(INDIRECT(BR$10),DetailBudgetWPs_Aleph,IF($J96 = "No Work Package", "", $J96),DetailBudgetCategory_Aleph,$I96),""))))) / BR$6 * BR$7, 0), 0)</f>
        <v>0</v>
      </c>
      <c r="BS96" s="166">
        <f t="array" ref="BS96">IFERROR(IF(ROW()-16&lt;NoRowsBudget, IF($J96="Profit Margin",SUM(BS$16:BS95)*ProfitMargin,IF($J96="VAT",SUM(BS$16:BS95)*VAT,IF(Budget_period="Monthly",SUMIFS(INDIRECT(BS$8),DetailBudgetWPs_Aleph,IF($J96 = "No Work Package", "", $J96),DetailBudgetCategory_Aleph,$I96),IF(Budget_period="Quarterly",SUMIFS(INDIRECT(BS$9),DetailBudgetWPs_Aleph,IF($J96 = "No Work Package", "", $J96),DetailBudgetCategory_Aleph,$I96),IF(Budget_period="Annually",SUMIFS(INDIRECT(BS$10),DetailBudgetWPs_Aleph,IF($J96 = "No Work Package", "", $J96),DetailBudgetCategory_Aleph,$I96),""))))) / BS$6 * BS$7, 0), 0)</f>
        <v>0</v>
      </c>
    </row>
    <row r="97" ht="15.75" customHeight="1">
      <c r="A97" s="114"/>
      <c r="B97" s="15" t="str">
        <f>IF(ROW()-16&lt;NoRowsBudget,OrgName,"")</f>
        <v/>
      </c>
      <c r="C97" s="15" t="str">
        <f>IF(ROW()-16&lt;NoRowsBudget,ProjectName,"")</f>
        <v/>
      </c>
      <c r="D97" s="15" t="str">
        <f>IF(ROW()-16&lt;NoRowsBudget,ProjectRef,"")</f>
        <v/>
      </c>
      <c r="E97" s="15" t="str">
        <f>IF(ROW()-16&lt;NoRowsBudget,ApplicationID,"")</f>
        <v/>
      </c>
      <c r="F97" s="15" t="str">
        <f>IF(ROW()-16&lt;NoRowsBudget,Version,"")</f>
        <v/>
      </c>
      <c r="G97" s="164" t="str">
        <f>IF(ROW()-16&lt;NoRowsBudget,StartDate,"")</f>
        <v/>
      </c>
      <c r="H97" s="164" t="str">
        <f>IF(ROW()-16&lt;NoRowsBudget,EndDate,"")</f>
        <v/>
      </c>
      <c r="I97" s="15" t="str">
        <f t="array" ref="I97">IF(ROW()-16&lt;(NoRowsBudget-3),INDEX(CostCategories,CEILING((ROW()-15)/NoWPs,1)),IF(ROW()-16=NoRowsBudget-3,"Overheads",IF(ROW()-16=NoRowsBudget-2,"Profit Margin",IF(ROW()-16=NoRowsBudget-1,"VAT",""))))</f>
        <v/>
      </c>
      <c r="J97" s="15" t="str">
        <f t="array" ref="J97">IF(ROW()-16&lt;NoRowsBudget-3,INDEX(WPUnique,,MOD(ROW()-16,NoWPs)+1),IF(ROW()-16=NoRowsBudget-3,"Overheads",IF(ROW()-16=NoRowsBudget-2,"Profit Margin",IF(ROW()-16=NoRowsBudget-1,"VAT",""))))</f>
        <v/>
      </c>
      <c r="K97" s="172" t="str">
        <f>IFERROR(IF(OR($J97="Indirect Cost",$J97="VAT",$J97="Profit Margin"),"",VLOOKUP(J97,'1. Basic Info'!$B$40:$C$52,2,FALSE)),BudgetExport!J97)</f>
        <v/>
      </c>
      <c r="L97" s="166">
        <f t="array" ref="L97">IFERROR(IF(ROW()-16&lt;NoRowsBudget, IF($J97="Profit Margin",SUM(L$16:L96)*ProfitMargin,IF($J97="VAT",SUM(L$16:L96)*VAT,IF(Budget_period="Monthly",SUMIFS(INDIRECT(L$8),DetailBudgetWPs_Aleph,IF($J97 = "No Work Package", "", $J97),DetailBudgetCategory_Aleph,$I97),IF(Budget_period="Quarterly",SUMIFS(INDIRECT(L$9),DetailBudgetWPs_Aleph,IF($J97 = "No Work Package", "", $J97),DetailBudgetCategory_Aleph,$I97),IF(Budget_period="Annually",SUMIFS(INDIRECT(L$10),DetailBudgetWPs_Aleph,IF($J97 = "No Work Package", "", $J97),DetailBudgetCategory_Aleph,$I97),""))))) / L$6 * L$7, 0), 0)</f>
        <v>0</v>
      </c>
      <c r="M97" s="166">
        <f t="array" ref="M97">IFERROR(IF(ROW()-16&lt;NoRowsBudget, IF($J97="Profit Margin",SUM(M$16:M96)*ProfitMargin,IF($J97="VAT",SUM(M$16:M96)*VAT,IF(Budget_period="Monthly",SUMIFS(INDIRECT(M$8),DetailBudgetWPs_Aleph,IF($J97 = "No Work Package", "", $J97),DetailBudgetCategory_Aleph,$I97),IF(Budget_period="Quarterly",SUMIFS(INDIRECT(M$9),DetailBudgetWPs_Aleph,IF($J97 = "No Work Package", "", $J97),DetailBudgetCategory_Aleph,$I97),IF(Budget_period="Annually",SUMIFS(INDIRECT(M$10),DetailBudgetWPs_Aleph,IF($J97 = "No Work Package", "", $J97),DetailBudgetCategory_Aleph,$I97),""))))) / M$6 * M$7, 0), 0)</f>
        <v>0</v>
      </c>
      <c r="N97" s="166">
        <f t="array" ref="N97">IFERROR(IF(ROW()-16&lt;NoRowsBudget, IF($J97="Profit Margin",SUM(N$16:N96)*ProfitMargin,IF($J97="VAT",SUM(N$16:N96)*VAT,IF(Budget_period="Monthly",SUMIFS(INDIRECT(N$8),DetailBudgetWPs_Aleph,IF($J97 = "No Work Package", "", $J97),DetailBudgetCategory_Aleph,$I97),IF(Budget_period="Quarterly",SUMIFS(INDIRECT(N$9),DetailBudgetWPs_Aleph,IF($J97 = "No Work Package", "", $J97),DetailBudgetCategory_Aleph,$I97),IF(Budget_period="Annually",SUMIFS(INDIRECT(N$10),DetailBudgetWPs_Aleph,IF($J97 = "No Work Package", "", $J97),DetailBudgetCategory_Aleph,$I97),""))))) / N$6 * N$7, 0), 0)</f>
        <v>0</v>
      </c>
      <c r="O97" s="166">
        <f t="array" ref="O97">IFERROR(IF(ROW()-16&lt;NoRowsBudget, IF($J97="Profit Margin",SUM(O$16:O96)*ProfitMargin,IF($J97="VAT",SUM(O$16:O96)*VAT,IF(Budget_period="Monthly",SUMIFS(INDIRECT(O$8),DetailBudgetWPs_Aleph,IF($J97 = "No Work Package", "", $J97),DetailBudgetCategory_Aleph,$I97),IF(Budget_period="Quarterly",SUMIFS(INDIRECT(O$9),DetailBudgetWPs_Aleph,IF($J97 = "No Work Package", "", $J97),DetailBudgetCategory_Aleph,$I97),IF(Budget_period="Annually",SUMIFS(INDIRECT(O$10),DetailBudgetWPs_Aleph,IF($J97 = "No Work Package", "", $J97),DetailBudgetCategory_Aleph,$I97),""))))) / O$6 * O$7, 0), 0)</f>
        <v>0</v>
      </c>
      <c r="P97" s="166">
        <f t="array" ref="P97">IFERROR(IF(ROW()-16&lt;NoRowsBudget, IF($J97="Profit Margin",SUM(P$16:P96)*ProfitMargin,IF($J97="VAT",SUM(P$16:P96)*VAT,IF(Budget_period="Monthly",SUMIFS(INDIRECT(P$8),DetailBudgetWPs_Aleph,IF($J97 = "No Work Package", "", $J97),DetailBudgetCategory_Aleph,$I97),IF(Budget_period="Quarterly",SUMIFS(INDIRECT(P$9),DetailBudgetWPs_Aleph,IF($J97 = "No Work Package", "", $J97),DetailBudgetCategory_Aleph,$I97),IF(Budget_period="Annually",SUMIFS(INDIRECT(P$10),DetailBudgetWPs_Aleph,IF($J97 = "No Work Package", "", $J97),DetailBudgetCategory_Aleph,$I97),""))))) / P$6 * P$7, 0), 0)</f>
        <v>0</v>
      </c>
      <c r="Q97" s="166">
        <f t="array" ref="Q97">IFERROR(IF(ROW()-16&lt;NoRowsBudget, IF($J97="Profit Margin",SUM(Q$16:Q96)*ProfitMargin,IF($J97="VAT",SUM(Q$16:Q96)*VAT,IF(Budget_period="Monthly",SUMIFS(INDIRECT(Q$8),DetailBudgetWPs_Aleph,IF($J97 = "No Work Package", "", $J97),DetailBudgetCategory_Aleph,$I97),IF(Budget_period="Quarterly",SUMIFS(INDIRECT(Q$9),DetailBudgetWPs_Aleph,IF($J97 = "No Work Package", "", $J97),DetailBudgetCategory_Aleph,$I97),IF(Budget_period="Annually",SUMIFS(INDIRECT(Q$10),DetailBudgetWPs_Aleph,IF($J97 = "No Work Package", "", $J97),DetailBudgetCategory_Aleph,$I97),""))))) / Q$6 * Q$7, 0), 0)</f>
        <v>0</v>
      </c>
      <c r="R97" s="166">
        <f t="array" ref="R97">IFERROR(IF(ROW()-16&lt;NoRowsBudget, IF($J97="Profit Margin",SUM(R$16:R96)*ProfitMargin,IF($J97="VAT",SUM(R$16:R96)*VAT,IF(Budget_period="Monthly",SUMIFS(INDIRECT(R$8),DetailBudgetWPs_Aleph,IF($J97 = "No Work Package", "", $J97),DetailBudgetCategory_Aleph,$I97),IF(Budget_period="Quarterly",SUMIFS(INDIRECT(R$9),DetailBudgetWPs_Aleph,IF($J97 = "No Work Package", "", $J97),DetailBudgetCategory_Aleph,$I97),IF(Budget_period="Annually",SUMIFS(INDIRECT(R$10),DetailBudgetWPs_Aleph,IF($J97 = "No Work Package", "", $J97),DetailBudgetCategory_Aleph,$I97),""))))) / R$6 * R$7, 0), 0)</f>
        <v>0</v>
      </c>
      <c r="S97" s="166">
        <f t="array" ref="S97">IFERROR(IF(ROW()-16&lt;NoRowsBudget, IF($J97="Profit Margin",SUM(S$16:S96)*ProfitMargin,IF($J97="VAT",SUM(S$16:S96)*VAT,IF(Budget_period="Monthly",SUMIFS(INDIRECT(S$8),DetailBudgetWPs_Aleph,IF($J97 = "No Work Package", "", $J97),DetailBudgetCategory_Aleph,$I97),IF(Budget_period="Quarterly",SUMIFS(INDIRECT(S$9),DetailBudgetWPs_Aleph,IF($J97 = "No Work Package", "", $J97),DetailBudgetCategory_Aleph,$I97),IF(Budget_period="Annually",SUMIFS(INDIRECT(S$10),DetailBudgetWPs_Aleph,IF($J97 = "No Work Package", "", $J97),DetailBudgetCategory_Aleph,$I97),""))))) / S$6 * S$7, 0), 0)</f>
        <v>0</v>
      </c>
      <c r="T97" s="166">
        <f t="array" ref="T97">IFERROR(IF(ROW()-16&lt;NoRowsBudget, IF($J97="Profit Margin",SUM(T$16:T96)*ProfitMargin,IF($J97="VAT",SUM(T$16:T96)*VAT,IF(Budget_period="Monthly",SUMIFS(INDIRECT(T$8),DetailBudgetWPs_Aleph,IF($J97 = "No Work Package", "", $J97),DetailBudgetCategory_Aleph,$I97),IF(Budget_period="Quarterly",SUMIFS(INDIRECT(T$9),DetailBudgetWPs_Aleph,IF($J97 = "No Work Package", "", $J97),DetailBudgetCategory_Aleph,$I97),IF(Budget_period="Annually",SUMIFS(INDIRECT(T$10),DetailBudgetWPs_Aleph,IF($J97 = "No Work Package", "", $J97),DetailBudgetCategory_Aleph,$I97),""))))) / T$6 * T$7, 0), 0)</f>
        <v>0</v>
      </c>
      <c r="U97" s="166">
        <f t="array" ref="U97">IFERROR(IF(ROW()-16&lt;NoRowsBudget, IF($J97="Profit Margin",SUM(U$16:U96)*ProfitMargin,IF($J97="VAT",SUM(U$16:U96)*VAT,IF(Budget_period="Monthly",SUMIFS(INDIRECT(U$8),DetailBudgetWPs_Aleph,IF($J97 = "No Work Package", "", $J97),DetailBudgetCategory_Aleph,$I97),IF(Budget_period="Quarterly",SUMIFS(INDIRECT(U$9),DetailBudgetWPs_Aleph,IF($J97 = "No Work Package", "", $J97),DetailBudgetCategory_Aleph,$I97),IF(Budget_period="Annually",SUMIFS(INDIRECT(U$10),DetailBudgetWPs_Aleph,IF($J97 = "No Work Package", "", $J97),DetailBudgetCategory_Aleph,$I97),""))))) / U$6 * U$7, 0), 0)</f>
        <v>0</v>
      </c>
      <c r="V97" s="166">
        <f t="array" ref="V97">IFERROR(IF(ROW()-16&lt;NoRowsBudget, IF($J97="Profit Margin",SUM(V$16:V96)*ProfitMargin,IF($J97="VAT",SUM(V$16:V96)*VAT,IF(Budget_period="Monthly",SUMIFS(INDIRECT(V$8),DetailBudgetWPs_Aleph,IF($J97 = "No Work Package", "", $J97),DetailBudgetCategory_Aleph,$I97),IF(Budget_period="Quarterly",SUMIFS(INDIRECT(V$9),DetailBudgetWPs_Aleph,IF($J97 = "No Work Package", "", $J97),DetailBudgetCategory_Aleph,$I97),IF(Budget_period="Annually",SUMIFS(INDIRECT(V$10),DetailBudgetWPs_Aleph,IF($J97 = "No Work Package", "", $J97),DetailBudgetCategory_Aleph,$I97),""))))) / V$6 * V$7, 0), 0)</f>
        <v>0</v>
      </c>
      <c r="W97" s="166">
        <f t="array" ref="W97">IFERROR(IF(ROW()-16&lt;NoRowsBudget, IF($J97="Profit Margin",SUM(W$16:W96)*ProfitMargin,IF($J97="VAT",SUM(W$16:W96)*VAT,IF(Budget_period="Monthly",SUMIFS(INDIRECT(W$8),DetailBudgetWPs_Aleph,IF($J97 = "No Work Package", "", $J97),DetailBudgetCategory_Aleph,$I97),IF(Budget_period="Quarterly",SUMIFS(INDIRECT(W$9),DetailBudgetWPs_Aleph,IF($J97 = "No Work Package", "", $J97),DetailBudgetCategory_Aleph,$I97),IF(Budget_period="Annually",SUMIFS(INDIRECT(W$10),DetailBudgetWPs_Aleph,IF($J97 = "No Work Package", "", $J97),DetailBudgetCategory_Aleph,$I97),""))))) / W$6 * W$7, 0), 0)</f>
        <v>0</v>
      </c>
      <c r="X97" s="166">
        <f t="array" ref="X97">IFERROR(IF(ROW()-16&lt;NoRowsBudget, IF($J97="Profit Margin",SUM(X$16:X96)*ProfitMargin,IF($J97="VAT",SUM(X$16:X96)*VAT,IF(Budget_period="Monthly",SUMIFS(INDIRECT(X$8),DetailBudgetWPs_Aleph,IF($J97 = "No Work Package", "", $J97),DetailBudgetCategory_Aleph,$I97),IF(Budget_period="Quarterly",SUMIFS(INDIRECT(X$9),DetailBudgetWPs_Aleph,IF($J97 = "No Work Package", "", $J97),DetailBudgetCategory_Aleph,$I97),IF(Budget_period="Annually",SUMIFS(INDIRECT(X$10),DetailBudgetWPs_Aleph,IF($J97 = "No Work Package", "", $J97),DetailBudgetCategory_Aleph,$I97),""))))) / X$6 * X$7, 0), 0)</f>
        <v>0</v>
      </c>
      <c r="Y97" s="166">
        <f t="array" ref="Y97">IFERROR(IF(ROW()-16&lt;NoRowsBudget, IF($J97="Profit Margin",SUM(Y$16:Y96)*ProfitMargin,IF($J97="VAT",SUM(Y$16:Y96)*VAT,IF(Budget_period="Monthly",SUMIFS(INDIRECT(Y$8),DetailBudgetWPs_Aleph,IF($J97 = "No Work Package", "", $J97),DetailBudgetCategory_Aleph,$I97),IF(Budget_period="Quarterly",SUMIFS(INDIRECT(Y$9),DetailBudgetWPs_Aleph,IF($J97 = "No Work Package", "", $J97),DetailBudgetCategory_Aleph,$I97),IF(Budget_period="Annually",SUMIFS(INDIRECT(Y$10),DetailBudgetWPs_Aleph,IF($J97 = "No Work Package", "", $J97),DetailBudgetCategory_Aleph,$I97),""))))) / Y$6 * Y$7, 0), 0)</f>
        <v>0</v>
      </c>
      <c r="Z97" s="166">
        <f t="array" ref="Z97">IFERROR(IF(ROW()-16&lt;NoRowsBudget, IF($J97="Profit Margin",SUM(Z$16:Z96)*ProfitMargin,IF($J97="VAT",SUM(Z$16:Z96)*VAT,IF(Budget_period="Monthly",SUMIFS(INDIRECT(Z$8),DetailBudgetWPs_Aleph,IF($J97 = "No Work Package", "", $J97),DetailBudgetCategory_Aleph,$I97),IF(Budget_period="Quarterly",SUMIFS(INDIRECT(Z$9),DetailBudgetWPs_Aleph,IF($J97 = "No Work Package", "", $J97),DetailBudgetCategory_Aleph,$I97),IF(Budget_period="Annually",SUMIFS(INDIRECT(Z$10),DetailBudgetWPs_Aleph,IF($J97 = "No Work Package", "", $J97),DetailBudgetCategory_Aleph,$I97),""))))) / Z$6 * Z$7, 0), 0)</f>
        <v>0</v>
      </c>
      <c r="AA97" s="166">
        <f t="array" ref="AA97">IFERROR(IF(ROW()-16&lt;NoRowsBudget, IF($J97="Profit Margin",SUM(AA$16:AA96)*ProfitMargin,IF($J97="VAT",SUM(AA$16:AA96)*VAT,IF(Budget_period="Monthly",SUMIFS(INDIRECT(AA$8),DetailBudgetWPs_Aleph,IF($J97 = "No Work Package", "", $J97),DetailBudgetCategory_Aleph,$I97),IF(Budget_period="Quarterly",SUMIFS(INDIRECT(AA$9),DetailBudgetWPs_Aleph,IF($J97 = "No Work Package", "", $J97),DetailBudgetCategory_Aleph,$I97),IF(Budget_period="Annually",SUMIFS(INDIRECT(AA$10),DetailBudgetWPs_Aleph,IF($J97 = "No Work Package", "", $J97),DetailBudgetCategory_Aleph,$I97),""))))) / AA$6 * AA$7, 0), 0)</f>
        <v>0</v>
      </c>
      <c r="AB97" s="166">
        <f t="array" ref="AB97">IFERROR(IF(ROW()-16&lt;NoRowsBudget, IF($J97="Profit Margin",SUM(AB$16:AB96)*ProfitMargin,IF($J97="VAT",SUM(AB$16:AB96)*VAT,IF(Budget_period="Monthly",SUMIFS(INDIRECT(AB$8),DetailBudgetWPs_Aleph,IF($J97 = "No Work Package", "", $J97),DetailBudgetCategory_Aleph,$I97),IF(Budget_period="Quarterly",SUMIFS(INDIRECT(AB$9),DetailBudgetWPs_Aleph,IF($J97 = "No Work Package", "", $J97),DetailBudgetCategory_Aleph,$I97),IF(Budget_period="Annually",SUMIFS(INDIRECT(AB$10),DetailBudgetWPs_Aleph,IF($J97 = "No Work Package", "", $J97),DetailBudgetCategory_Aleph,$I97),""))))) / AB$6 * AB$7, 0), 0)</f>
        <v>0</v>
      </c>
      <c r="AC97" s="166">
        <f t="array" ref="AC97">IFERROR(IF(ROW()-16&lt;NoRowsBudget, IF($J97="Profit Margin",SUM(AC$16:AC96)*ProfitMargin,IF($J97="VAT",SUM(AC$16:AC96)*VAT,IF(Budget_period="Monthly",SUMIFS(INDIRECT(AC$8),DetailBudgetWPs_Aleph,IF($J97 = "No Work Package", "", $J97),DetailBudgetCategory_Aleph,$I97),IF(Budget_period="Quarterly",SUMIFS(INDIRECT(AC$9),DetailBudgetWPs_Aleph,IF($J97 = "No Work Package", "", $J97),DetailBudgetCategory_Aleph,$I97),IF(Budget_period="Annually",SUMIFS(INDIRECT(AC$10),DetailBudgetWPs_Aleph,IF($J97 = "No Work Package", "", $J97),DetailBudgetCategory_Aleph,$I97),""))))) / AC$6 * AC$7, 0), 0)</f>
        <v>0</v>
      </c>
      <c r="AD97" s="166">
        <f t="array" ref="AD97">IFERROR(IF(ROW()-16&lt;NoRowsBudget, IF($J97="Profit Margin",SUM(AD$16:AD96)*ProfitMargin,IF($J97="VAT",SUM(AD$16:AD96)*VAT,IF(Budget_period="Monthly",SUMIFS(INDIRECT(AD$8),DetailBudgetWPs_Aleph,IF($J97 = "No Work Package", "", $J97),DetailBudgetCategory_Aleph,$I97),IF(Budget_period="Quarterly",SUMIFS(INDIRECT(AD$9),DetailBudgetWPs_Aleph,IF($J97 = "No Work Package", "", $J97),DetailBudgetCategory_Aleph,$I97),IF(Budget_period="Annually",SUMIFS(INDIRECT(AD$10),DetailBudgetWPs_Aleph,IF($J97 = "No Work Package", "", $J97),DetailBudgetCategory_Aleph,$I97),""))))) / AD$6 * AD$7, 0), 0)</f>
        <v>0</v>
      </c>
      <c r="AE97" s="166">
        <f t="array" ref="AE97">IFERROR(IF(ROW()-16&lt;NoRowsBudget, IF($J97="Profit Margin",SUM(AE$16:AE96)*ProfitMargin,IF($J97="VAT",SUM(AE$16:AE96)*VAT,IF(Budget_period="Monthly",SUMIFS(INDIRECT(AE$8),DetailBudgetWPs_Aleph,IF($J97 = "No Work Package", "", $J97),DetailBudgetCategory_Aleph,$I97),IF(Budget_period="Quarterly",SUMIFS(INDIRECT(AE$9),DetailBudgetWPs_Aleph,IF($J97 = "No Work Package", "", $J97),DetailBudgetCategory_Aleph,$I97),IF(Budget_period="Annually",SUMIFS(INDIRECT(AE$10),DetailBudgetWPs_Aleph,IF($J97 = "No Work Package", "", $J97),DetailBudgetCategory_Aleph,$I97),""))))) / AE$6 * AE$7, 0), 0)</f>
        <v>0</v>
      </c>
      <c r="AF97" s="166">
        <f t="array" ref="AF97">IFERROR(IF(ROW()-16&lt;NoRowsBudget, IF($J97="Profit Margin",SUM(AF$16:AF96)*ProfitMargin,IF($J97="VAT",SUM(AF$16:AF96)*VAT,IF(Budget_period="Monthly",SUMIFS(INDIRECT(AF$8),DetailBudgetWPs_Aleph,IF($J97 = "No Work Package", "", $J97),DetailBudgetCategory_Aleph,$I97),IF(Budget_period="Quarterly",SUMIFS(INDIRECT(AF$9),DetailBudgetWPs_Aleph,IF($J97 = "No Work Package", "", $J97),DetailBudgetCategory_Aleph,$I97),IF(Budget_period="Annually",SUMIFS(INDIRECT(AF$10),DetailBudgetWPs_Aleph,IF($J97 = "No Work Package", "", $J97),DetailBudgetCategory_Aleph,$I97),""))))) / AF$6 * AF$7, 0), 0)</f>
        <v>0</v>
      </c>
      <c r="AG97" s="166">
        <f t="array" ref="AG97">IFERROR(IF(ROW()-16&lt;NoRowsBudget, IF($J97="Profit Margin",SUM(AG$16:AG96)*ProfitMargin,IF($J97="VAT",SUM(AG$16:AG96)*VAT,IF(Budget_period="Monthly",SUMIFS(INDIRECT(AG$8),DetailBudgetWPs_Aleph,IF($J97 = "No Work Package", "", $J97),DetailBudgetCategory_Aleph,$I97),IF(Budget_period="Quarterly",SUMIFS(INDIRECT(AG$9),DetailBudgetWPs_Aleph,IF($J97 = "No Work Package", "", $J97),DetailBudgetCategory_Aleph,$I97),IF(Budget_period="Annually",SUMIFS(INDIRECT(AG$10),DetailBudgetWPs_Aleph,IF($J97 = "No Work Package", "", $J97),DetailBudgetCategory_Aleph,$I97),""))))) / AG$6 * AG$7, 0), 0)</f>
        <v>0</v>
      </c>
      <c r="AH97" s="166">
        <f t="array" ref="AH97">IFERROR(IF(ROW()-16&lt;NoRowsBudget, IF($J97="Profit Margin",SUM(AH$16:AH96)*ProfitMargin,IF($J97="VAT",SUM(AH$16:AH96)*VAT,IF(Budget_period="Monthly",SUMIFS(INDIRECT(AH$8),DetailBudgetWPs_Aleph,IF($J97 = "No Work Package", "", $J97),DetailBudgetCategory_Aleph,$I97),IF(Budget_period="Quarterly",SUMIFS(INDIRECT(AH$9),DetailBudgetWPs_Aleph,IF($J97 = "No Work Package", "", $J97),DetailBudgetCategory_Aleph,$I97),IF(Budget_period="Annually",SUMIFS(INDIRECT(AH$10),DetailBudgetWPs_Aleph,IF($J97 = "No Work Package", "", $J97),DetailBudgetCategory_Aleph,$I97),""))))) / AH$6 * AH$7, 0), 0)</f>
        <v>0</v>
      </c>
      <c r="AI97" s="166">
        <f t="array" ref="AI97">IFERROR(IF(ROW()-16&lt;NoRowsBudget, IF($J97="Profit Margin",SUM(AI$16:AI96)*ProfitMargin,IF($J97="VAT",SUM(AI$16:AI96)*VAT,IF(Budget_period="Monthly",SUMIFS(INDIRECT(AI$8),DetailBudgetWPs_Aleph,IF($J97 = "No Work Package", "", $J97),DetailBudgetCategory_Aleph,$I97),IF(Budget_period="Quarterly",SUMIFS(INDIRECT(AI$9),DetailBudgetWPs_Aleph,IF($J97 = "No Work Package", "", $J97),DetailBudgetCategory_Aleph,$I97),IF(Budget_period="Annually",SUMIFS(INDIRECT(AI$10),DetailBudgetWPs_Aleph,IF($J97 = "No Work Package", "", $J97),DetailBudgetCategory_Aleph,$I97),""))))) / AI$6 * AI$7, 0), 0)</f>
        <v>0</v>
      </c>
      <c r="AJ97" s="166">
        <f t="array" ref="AJ97">IFERROR(IF(ROW()-16&lt;NoRowsBudget, IF($J97="Profit Margin",SUM(AJ$16:AJ96)*ProfitMargin,IF($J97="VAT",SUM(AJ$16:AJ96)*VAT,IF(Budget_period="Monthly",SUMIFS(INDIRECT(AJ$8),DetailBudgetWPs_Aleph,IF($J97 = "No Work Package", "", $J97),DetailBudgetCategory_Aleph,$I97),IF(Budget_period="Quarterly",SUMIFS(INDIRECT(AJ$9),DetailBudgetWPs_Aleph,IF($J97 = "No Work Package", "", $J97),DetailBudgetCategory_Aleph,$I97),IF(Budget_period="Annually",SUMIFS(INDIRECT(AJ$10),DetailBudgetWPs_Aleph,IF($J97 = "No Work Package", "", $J97),DetailBudgetCategory_Aleph,$I97),""))))) / AJ$6 * AJ$7, 0), 0)</f>
        <v>0</v>
      </c>
      <c r="AK97" s="166">
        <f t="array" ref="AK97">IFERROR(IF(ROW()-16&lt;NoRowsBudget, IF($J97="Profit Margin",SUM(AK$16:AK96)*ProfitMargin,IF($J97="VAT",SUM(AK$16:AK96)*VAT,IF(Budget_period="Monthly",SUMIFS(INDIRECT(AK$8),DetailBudgetWPs_Aleph,IF($J97 = "No Work Package", "", $J97),DetailBudgetCategory_Aleph,$I97),IF(Budget_period="Quarterly",SUMIFS(INDIRECT(AK$9),DetailBudgetWPs_Aleph,IF($J97 = "No Work Package", "", $J97),DetailBudgetCategory_Aleph,$I97),IF(Budget_period="Annually",SUMIFS(INDIRECT(AK$10),DetailBudgetWPs_Aleph,IF($J97 = "No Work Package", "", $J97),DetailBudgetCategory_Aleph,$I97),""))))) / AK$6 * AK$7, 0), 0)</f>
        <v>0</v>
      </c>
      <c r="AL97" s="166">
        <f t="array" ref="AL97">IFERROR(IF(ROW()-16&lt;NoRowsBudget, IF($J97="Profit Margin",SUM(AL$16:AL96)*ProfitMargin,IF($J97="VAT",SUM(AL$16:AL96)*VAT,IF(Budget_period="Monthly",SUMIFS(INDIRECT(AL$8),DetailBudgetWPs_Aleph,IF($J97 = "No Work Package", "", $J97),DetailBudgetCategory_Aleph,$I97),IF(Budget_period="Quarterly",SUMIFS(INDIRECT(AL$9),DetailBudgetWPs_Aleph,IF($J97 = "No Work Package", "", $J97),DetailBudgetCategory_Aleph,$I97),IF(Budget_period="Annually",SUMIFS(INDIRECT(AL$10),DetailBudgetWPs_Aleph,IF($J97 = "No Work Package", "", $J97),DetailBudgetCategory_Aleph,$I97),""))))) / AL$6 * AL$7, 0), 0)</f>
        <v>0</v>
      </c>
      <c r="AM97" s="166">
        <f t="array" ref="AM97">IFERROR(IF(ROW()-16&lt;NoRowsBudget, IF($J97="Profit Margin",SUM(AM$16:AM96)*ProfitMargin,IF($J97="VAT",SUM(AM$16:AM96)*VAT,IF(Budget_period="Monthly",SUMIFS(INDIRECT(AM$8),DetailBudgetWPs_Aleph,IF($J97 = "No Work Package", "", $J97),DetailBudgetCategory_Aleph,$I97),IF(Budget_period="Quarterly",SUMIFS(INDIRECT(AM$9),DetailBudgetWPs_Aleph,IF($J97 = "No Work Package", "", $J97),DetailBudgetCategory_Aleph,$I97),IF(Budget_period="Annually",SUMIFS(INDIRECT(AM$10),DetailBudgetWPs_Aleph,IF($J97 = "No Work Package", "", $J97),DetailBudgetCategory_Aleph,$I97),""))))) / AM$6 * AM$7, 0), 0)</f>
        <v>0</v>
      </c>
      <c r="AN97" s="166">
        <f t="array" ref="AN97">IFERROR(IF(ROW()-16&lt;NoRowsBudget, IF($J97="Profit Margin",SUM(AN$16:AN96)*ProfitMargin,IF($J97="VAT",SUM(AN$16:AN96)*VAT,IF(Budget_period="Monthly",SUMIFS(INDIRECT(AN$8),DetailBudgetWPs_Aleph,IF($J97 = "No Work Package", "", $J97),DetailBudgetCategory_Aleph,$I97),IF(Budget_period="Quarterly",SUMIFS(INDIRECT(AN$9),DetailBudgetWPs_Aleph,IF($J97 = "No Work Package", "", $J97),DetailBudgetCategory_Aleph,$I97),IF(Budget_period="Annually",SUMIFS(INDIRECT(AN$10),DetailBudgetWPs_Aleph,IF($J97 = "No Work Package", "", $J97),DetailBudgetCategory_Aleph,$I97),""))))) / AN$6 * AN$7, 0), 0)</f>
        <v>0</v>
      </c>
      <c r="AO97" s="166">
        <f t="array" ref="AO97">IFERROR(IF(ROW()-16&lt;NoRowsBudget, IF($J97="Profit Margin",SUM(AO$16:AO96)*ProfitMargin,IF($J97="VAT",SUM(AO$16:AO96)*VAT,IF(Budget_period="Monthly",SUMIFS(INDIRECT(AO$8),DetailBudgetWPs_Aleph,IF($J97 = "No Work Package", "", $J97),DetailBudgetCategory_Aleph,$I97),IF(Budget_period="Quarterly",SUMIFS(INDIRECT(AO$9),DetailBudgetWPs_Aleph,IF($J97 = "No Work Package", "", $J97),DetailBudgetCategory_Aleph,$I97),IF(Budget_period="Annually",SUMIFS(INDIRECT(AO$10),DetailBudgetWPs_Aleph,IF($J97 = "No Work Package", "", $J97),DetailBudgetCategory_Aleph,$I97),""))))) / AO$6 * AO$7, 0), 0)</f>
        <v>0</v>
      </c>
      <c r="AP97" s="166">
        <f t="array" ref="AP97">IFERROR(IF(ROW()-16&lt;NoRowsBudget, IF($J97="Profit Margin",SUM(AP$16:AP96)*ProfitMargin,IF($J97="VAT",SUM(AP$16:AP96)*VAT,IF(Budget_period="Monthly",SUMIFS(INDIRECT(AP$8),DetailBudgetWPs_Aleph,IF($J97 = "No Work Package", "", $J97),DetailBudgetCategory_Aleph,$I97),IF(Budget_period="Quarterly",SUMIFS(INDIRECT(AP$9),DetailBudgetWPs_Aleph,IF($J97 = "No Work Package", "", $J97),DetailBudgetCategory_Aleph,$I97),IF(Budget_period="Annually",SUMIFS(INDIRECT(AP$10),DetailBudgetWPs_Aleph,IF($J97 = "No Work Package", "", $J97),DetailBudgetCategory_Aleph,$I97),""))))) / AP$6 * AP$7, 0), 0)</f>
        <v>0</v>
      </c>
      <c r="AQ97" s="166">
        <f t="array" ref="AQ97">IFERROR(IF(ROW()-16&lt;NoRowsBudget, IF($J97="Profit Margin",SUM(AQ$16:AQ96)*ProfitMargin,IF($J97="VAT",SUM(AQ$16:AQ96)*VAT,IF(Budget_period="Monthly",SUMIFS(INDIRECT(AQ$8),DetailBudgetWPs_Aleph,IF($J97 = "No Work Package", "", $J97),DetailBudgetCategory_Aleph,$I97),IF(Budget_period="Quarterly",SUMIFS(INDIRECT(AQ$9),DetailBudgetWPs_Aleph,IF($J97 = "No Work Package", "", $J97),DetailBudgetCategory_Aleph,$I97),IF(Budget_period="Annually",SUMIFS(INDIRECT(AQ$10),DetailBudgetWPs_Aleph,IF($J97 = "No Work Package", "", $J97),DetailBudgetCategory_Aleph,$I97),""))))) / AQ$6 * AQ$7, 0), 0)</f>
        <v>0</v>
      </c>
      <c r="AR97" s="166">
        <f t="array" ref="AR97">IFERROR(IF(ROW()-16&lt;NoRowsBudget, IF($J97="Profit Margin",SUM(AR$16:AR96)*ProfitMargin,IF($J97="VAT",SUM(AR$16:AR96)*VAT,IF(Budget_period="Monthly",SUMIFS(INDIRECT(AR$8),DetailBudgetWPs_Aleph,IF($J97 = "No Work Package", "", $J97),DetailBudgetCategory_Aleph,$I97),IF(Budget_period="Quarterly",SUMIFS(INDIRECT(AR$9),DetailBudgetWPs_Aleph,IF($J97 = "No Work Package", "", $J97),DetailBudgetCategory_Aleph,$I97),IF(Budget_period="Annually",SUMIFS(INDIRECT(AR$10),DetailBudgetWPs_Aleph,IF($J97 = "No Work Package", "", $J97),DetailBudgetCategory_Aleph,$I97),""))))) / AR$6 * AR$7, 0), 0)</f>
        <v>0</v>
      </c>
      <c r="AS97" s="166">
        <f t="array" ref="AS97">IFERROR(IF(ROW()-16&lt;NoRowsBudget, IF($J97="Profit Margin",SUM(AS$16:AS96)*ProfitMargin,IF($J97="VAT",SUM(AS$16:AS96)*VAT,IF(Budget_period="Monthly",SUMIFS(INDIRECT(AS$8),DetailBudgetWPs_Aleph,IF($J97 = "No Work Package", "", $J97),DetailBudgetCategory_Aleph,$I97),IF(Budget_period="Quarterly",SUMIFS(INDIRECT(AS$9),DetailBudgetWPs_Aleph,IF($J97 = "No Work Package", "", $J97),DetailBudgetCategory_Aleph,$I97),IF(Budget_period="Annually",SUMIFS(INDIRECT(AS$10),DetailBudgetWPs_Aleph,IF($J97 = "No Work Package", "", $J97),DetailBudgetCategory_Aleph,$I97),""))))) / AS$6 * AS$7, 0), 0)</f>
        <v>0</v>
      </c>
      <c r="AT97" s="166">
        <f t="array" ref="AT97">IFERROR(IF(ROW()-16&lt;NoRowsBudget, IF($J97="Profit Margin",SUM(AT$16:AT96)*ProfitMargin,IF($J97="VAT",SUM(AT$16:AT96)*VAT,IF(Budget_period="Monthly",SUMIFS(INDIRECT(AT$8),DetailBudgetWPs_Aleph,IF($J97 = "No Work Package", "", $J97),DetailBudgetCategory_Aleph,$I97),IF(Budget_period="Quarterly",SUMIFS(INDIRECT(AT$9),DetailBudgetWPs_Aleph,IF($J97 = "No Work Package", "", $J97),DetailBudgetCategory_Aleph,$I97),IF(Budget_period="Annually",SUMIFS(INDIRECT(AT$10),DetailBudgetWPs_Aleph,IF($J97 = "No Work Package", "", $J97),DetailBudgetCategory_Aleph,$I97),""))))) / AT$6 * AT$7, 0), 0)</f>
        <v>0</v>
      </c>
      <c r="AU97" s="166">
        <f t="array" ref="AU97">IFERROR(IF(ROW()-16&lt;NoRowsBudget, IF($J97="Profit Margin",SUM(AU$16:AU96)*ProfitMargin,IF($J97="VAT",SUM(AU$16:AU96)*VAT,IF(Budget_period="Monthly",SUMIFS(INDIRECT(AU$8),DetailBudgetWPs_Aleph,IF($J97 = "No Work Package", "", $J97),DetailBudgetCategory_Aleph,$I97),IF(Budget_period="Quarterly",SUMIFS(INDIRECT(AU$9),DetailBudgetWPs_Aleph,IF($J97 = "No Work Package", "", $J97),DetailBudgetCategory_Aleph,$I97),IF(Budget_period="Annually",SUMIFS(INDIRECT(AU$10),DetailBudgetWPs_Aleph,IF($J97 = "No Work Package", "", $J97),DetailBudgetCategory_Aleph,$I97),""))))) / AU$6 * AU$7, 0), 0)</f>
        <v>0</v>
      </c>
      <c r="AV97" s="166">
        <f t="array" ref="AV97">IFERROR(IF(ROW()-16&lt;NoRowsBudget, IF($J97="Profit Margin",SUM(AV$16:AV96)*ProfitMargin,IF($J97="VAT",SUM(AV$16:AV96)*VAT,IF(Budget_period="Monthly",SUMIFS(INDIRECT(AV$8),DetailBudgetWPs_Aleph,IF($J97 = "No Work Package", "", $J97),DetailBudgetCategory_Aleph,$I97),IF(Budget_period="Quarterly",SUMIFS(INDIRECT(AV$9),DetailBudgetWPs_Aleph,IF($J97 = "No Work Package", "", $J97),DetailBudgetCategory_Aleph,$I97),IF(Budget_period="Annually",SUMIFS(INDIRECT(AV$10),DetailBudgetWPs_Aleph,IF($J97 = "No Work Package", "", $J97),DetailBudgetCategory_Aleph,$I97),""))))) / AV$6 * AV$7, 0), 0)</f>
        <v>0</v>
      </c>
      <c r="AW97" s="166">
        <f t="array" ref="AW97">IFERROR(IF(ROW()-16&lt;NoRowsBudget, IF($J97="Profit Margin",SUM(AW$16:AW96)*ProfitMargin,IF($J97="VAT",SUM(AW$16:AW96)*VAT,IF(Budget_period="Monthly",SUMIFS(INDIRECT(AW$8),DetailBudgetWPs_Aleph,IF($J97 = "No Work Package", "", $J97),DetailBudgetCategory_Aleph,$I97),IF(Budget_period="Quarterly",SUMIFS(INDIRECT(AW$9),DetailBudgetWPs_Aleph,IF($J97 = "No Work Package", "", $J97),DetailBudgetCategory_Aleph,$I97),IF(Budget_period="Annually",SUMIFS(INDIRECT(AW$10),DetailBudgetWPs_Aleph,IF($J97 = "No Work Package", "", $J97),DetailBudgetCategory_Aleph,$I97),""))))) / AW$6 * AW$7, 0), 0)</f>
        <v>0</v>
      </c>
      <c r="AX97" s="166">
        <f t="array" ref="AX97">IFERROR(IF(ROW()-16&lt;NoRowsBudget, IF($J97="Profit Margin",SUM(AX$16:AX96)*ProfitMargin,IF($J97="VAT",SUM(AX$16:AX96)*VAT,IF(Budget_period="Monthly",SUMIFS(INDIRECT(AX$8),DetailBudgetWPs_Aleph,IF($J97 = "No Work Package", "", $J97),DetailBudgetCategory_Aleph,$I97),IF(Budget_period="Quarterly",SUMIFS(INDIRECT(AX$9),DetailBudgetWPs_Aleph,IF($J97 = "No Work Package", "", $J97),DetailBudgetCategory_Aleph,$I97),IF(Budget_period="Annually",SUMIFS(INDIRECT(AX$10),DetailBudgetWPs_Aleph,IF($J97 = "No Work Package", "", $J97),DetailBudgetCategory_Aleph,$I97),""))))) / AX$6 * AX$7, 0), 0)</f>
        <v>0</v>
      </c>
      <c r="AY97" s="166">
        <f t="array" ref="AY97">IFERROR(IF(ROW()-16&lt;NoRowsBudget, IF($J97="Profit Margin",SUM(AY$16:AY96)*ProfitMargin,IF($J97="VAT",SUM(AY$16:AY96)*VAT,IF(Budget_period="Monthly",SUMIFS(INDIRECT(AY$8),DetailBudgetWPs_Aleph,IF($J97 = "No Work Package", "", $J97),DetailBudgetCategory_Aleph,$I97),IF(Budget_period="Quarterly",SUMIFS(INDIRECT(AY$9),DetailBudgetWPs_Aleph,IF($J97 = "No Work Package", "", $J97),DetailBudgetCategory_Aleph,$I97),IF(Budget_period="Annually",SUMIFS(INDIRECT(AY$10),DetailBudgetWPs_Aleph,IF($J97 = "No Work Package", "", $J97),DetailBudgetCategory_Aleph,$I97),""))))) / AY$6 * AY$7, 0), 0)</f>
        <v>0</v>
      </c>
      <c r="AZ97" s="166">
        <f t="array" ref="AZ97">IFERROR(IF(ROW()-16&lt;NoRowsBudget, IF($J97="Profit Margin",SUM(AZ$16:AZ96)*ProfitMargin,IF($J97="VAT",SUM(AZ$16:AZ96)*VAT,IF(Budget_period="Monthly",SUMIFS(INDIRECT(AZ$8),DetailBudgetWPs_Aleph,IF($J97 = "No Work Package", "", $J97),DetailBudgetCategory_Aleph,$I97),IF(Budget_period="Quarterly",SUMIFS(INDIRECT(AZ$9),DetailBudgetWPs_Aleph,IF($J97 = "No Work Package", "", $J97),DetailBudgetCategory_Aleph,$I97),IF(Budget_period="Annually",SUMIFS(INDIRECT(AZ$10),DetailBudgetWPs_Aleph,IF($J97 = "No Work Package", "", $J97),DetailBudgetCategory_Aleph,$I97),""))))) / AZ$6 * AZ$7, 0), 0)</f>
        <v>0</v>
      </c>
      <c r="BA97" s="166">
        <f t="array" ref="BA97">IFERROR(IF(ROW()-16&lt;NoRowsBudget, IF($J97="Profit Margin",SUM(BA$16:BA96)*ProfitMargin,IF($J97="VAT",SUM(BA$16:BA96)*VAT,IF(Budget_period="Monthly",SUMIFS(INDIRECT(BA$8),DetailBudgetWPs_Aleph,IF($J97 = "No Work Package", "", $J97),DetailBudgetCategory_Aleph,$I97),IF(Budget_period="Quarterly",SUMIFS(INDIRECT(BA$9),DetailBudgetWPs_Aleph,IF($J97 = "No Work Package", "", $J97),DetailBudgetCategory_Aleph,$I97),IF(Budget_period="Annually",SUMIFS(INDIRECT(BA$10),DetailBudgetWPs_Aleph,IF($J97 = "No Work Package", "", $J97),DetailBudgetCategory_Aleph,$I97),""))))) / BA$6 * BA$7, 0), 0)</f>
        <v>0</v>
      </c>
      <c r="BB97" s="166">
        <f t="array" ref="BB97">IFERROR(IF(ROW()-16&lt;NoRowsBudget, IF($J97="Profit Margin",SUM(BB$16:BB96)*ProfitMargin,IF($J97="VAT",SUM(BB$16:BB96)*VAT,IF(Budget_period="Monthly",SUMIFS(INDIRECT(BB$8),DetailBudgetWPs_Aleph,IF($J97 = "No Work Package", "", $J97),DetailBudgetCategory_Aleph,$I97),IF(Budget_period="Quarterly",SUMIFS(INDIRECT(BB$9),DetailBudgetWPs_Aleph,IF($J97 = "No Work Package", "", $J97),DetailBudgetCategory_Aleph,$I97),IF(Budget_period="Annually",SUMIFS(INDIRECT(BB$10),DetailBudgetWPs_Aleph,IF($J97 = "No Work Package", "", $J97),DetailBudgetCategory_Aleph,$I97),""))))) / BB$6 * BB$7, 0), 0)</f>
        <v>0</v>
      </c>
      <c r="BC97" s="166">
        <f t="array" ref="BC97">IFERROR(IF(ROW()-16&lt;NoRowsBudget, IF($J97="Profit Margin",SUM(BC$16:BC96)*ProfitMargin,IF($J97="VAT",SUM(BC$16:BC96)*VAT,IF(Budget_period="Monthly",SUMIFS(INDIRECT(BC$8),DetailBudgetWPs_Aleph,IF($J97 = "No Work Package", "", $J97),DetailBudgetCategory_Aleph,$I97),IF(Budget_period="Quarterly",SUMIFS(INDIRECT(BC$9),DetailBudgetWPs_Aleph,IF($J97 = "No Work Package", "", $J97),DetailBudgetCategory_Aleph,$I97),IF(Budget_period="Annually",SUMIFS(INDIRECT(BC$10),DetailBudgetWPs_Aleph,IF($J97 = "No Work Package", "", $J97),DetailBudgetCategory_Aleph,$I97),""))))) / BC$6 * BC$7, 0), 0)</f>
        <v>0</v>
      </c>
      <c r="BD97" s="166">
        <f t="array" ref="BD97">IFERROR(IF(ROW()-16&lt;NoRowsBudget, IF($J97="Profit Margin",SUM(BD$16:BD96)*ProfitMargin,IF($J97="VAT",SUM(BD$16:BD96)*VAT,IF(Budget_period="Monthly",SUMIFS(INDIRECT(BD$8),DetailBudgetWPs_Aleph,IF($J97 = "No Work Package", "", $J97),DetailBudgetCategory_Aleph,$I97),IF(Budget_period="Quarterly",SUMIFS(INDIRECT(BD$9),DetailBudgetWPs_Aleph,IF($J97 = "No Work Package", "", $J97),DetailBudgetCategory_Aleph,$I97),IF(Budget_period="Annually",SUMIFS(INDIRECT(BD$10),DetailBudgetWPs_Aleph,IF($J97 = "No Work Package", "", $J97),DetailBudgetCategory_Aleph,$I97),""))))) / BD$6 * BD$7, 0), 0)</f>
        <v>0</v>
      </c>
      <c r="BE97" s="166">
        <f t="array" ref="BE97">IFERROR(IF(ROW()-16&lt;NoRowsBudget, IF($J97="Profit Margin",SUM(BE$16:BE96)*ProfitMargin,IF($J97="VAT",SUM(BE$16:BE96)*VAT,IF(Budget_period="Monthly",SUMIFS(INDIRECT(BE$8),DetailBudgetWPs_Aleph,IF($J97 = "No Work Package", "", $J97),DetailBudgetCategory_Aleph,$I97),IF(Budget_period="Quarterly",SUMIFS(INDIRECT(BE$9),DetailBudgetWPs_Aleph,IF($J97 = "No Work Package", "", $J97),DetailBudgetCategory_Aleph,$I97),IF(Budget_period="Annually",SUMIFS(INDIRECT(BE$10),DetailBudgetWPs_Aleph,IF($J97 = "No Work Package", "", $J97),DetailBudgetCategory_Aleph,$I97),""))))) / BE$6 * BE$7, 0), 0)</f>
        <v>0</v>
      </c>
      <c r="BF97" s="166">
        <f t="array" ref="BF97">IFERROR(IF(ROW()-16&lt;NoRowsBudget, IF($J97="Profit Margin",SUM(BF$16:BF96)*ProfitMargin,IF($J97="VAT",SUM(BF$16:BF96)*VAT,IF(Budget_period="Monthly",SUMIFS(INDIRECT(BF$8),DetailBudgetWPs_Aleph,IF($J97 = "No Work Package", "", $J97),DetailBudgetCategory_Aleph,$I97),IF(Budget_period="Quarterly",SUMIFS(INDIRECT(BF$9),DetailBudgetWPs_Aleph,IF($J97 = "No Work Package", "", $J97),DetailBudgetCategory_Aleph,$I97),IF(Budget_period="Annually",SUMIFS(INDIRECT(BF$10),DetailBudgetWPs_Aleph,IF($J97 = "No Work Package", "", $J97),DetailBudgetCategory_Aleph,$I97),""))))) / BF$6 * BF$7, 0), 0)</f>
        <v>0</v>
      </c>
      <c r="BG97" s="166">
        <f t="array" ref="BG97">IFERROR(IF(ROW()-16&lt;NoRowsBudget, IF($J97="Profit Margin",SUM(BG$16:BG96)*ProfitMargin,IF($J97="VAT",SUM(BG$16:BG96)*VAT,IF(Budget_period="Monthly",SUMIFS(INDIRECT(BG$8),DetailBudgetWPs_Aleph,IF($J97 = "No Work Package", "", $J97),DetailBudgetCategory_Aleph,$I97),IF(Budget_period="Quarterly",SUMIFS(INDIRECT(BG$9),DetailBudgetWPs_Aleph,IF($J97 = "No Work Package", "", $J97),DetailBudgetCategory_Aleph,$I97),IF(Budget_period="Annually",SUMIFS(INDIRECT(BG$10),DetailBudgetWPs_Aleph,IF($J97 = "No Work Package", "", $J97),DetailBudgetCategory_Aleph,$I97),""))))) / BG$6 * BG$7, 0), 0)</f>
        <v>0</v>
      </c>
      <c r="BH97" s="166">
        <f t="array" ref="BH97">IFERROR(IF(ROW()-16&lt;NoRowsBudget, IF($J97="Profit Margin",SUM(BH$16:BH96)*ProfitMargin,IF($J97="VAT",SUM(BH$16:BH96)*VAT,IF(Budget_period="Monthly",SUMIFS(INDIRECT(BH$8),DetailBudgetWPs_Aleph,IF($J97 = "No Work Package", "", $J97),DetailBudgetCategory_Aleph,$I97),IF(Budget_period="Quarterly",SUMIFS(INDIRECT(BH$9),DetailBudgetWPs_Aleph,IF($J97 = "No Work Package", "", $J97),DetailBudgetCategory_Aleph,$I97),IF(Budget_period="Annually",SUMIFS(INDIRECT(BH$10),DetailBudgetWPs_Aleph,IF($J97 = "No Work Package", "", $J97),DetailBudgetCategory_Aleph,$I97),""))))) / BH$6 * BH$7, 0), 0)</f>
        <v>0</v>
      </c>
      <c r="BI97" s="166">
        <f t="array" ref="BI97">IFERROR(IF(ROW()-16&lt;NoRowsBudget, IF($J97="Profit Margin",SUM(BI$16:BI96)*ProfitMargin,IF($J97="VAT",SUM(BI$16:BI96)*VAT,IF(Budget_period="Monthly",SUMIFS(INDIRECT(BI$8),DetailBudgetWPs_Aleph,IF($J97 = "No Work Package", "", $J97),DetailBudgetCategory_Aleph,$I97),IF(Budget_period="Quarterly",SUMIFS(INDIRECT(BI$9),DetailBudgetWPs_Aleph,IF($J97 = "No Work Package", "", $J97),DetailBudgetCategory_Aleph,$I97),IF(Budget_period="Annually",SUMIFS(INDIRECT(BI$10),DetailBudgetWPs_Aleph,IF($J97 = "No Work Package", "", $J97),DetailBudgetCategory_Aleph,$I97),""))))) / BI$6 * BI$7, 0), 0)</f>
        <v>0</v>
      </c>
      <c r="BJ97" s="166">
        <f t="array" ref="BJ97">IFERROR(IF(ROW()-16&lt;NoRowsBudget, IF($J97="Profit Margin",SUM(BJ$16:BJ96)*ProfitMargin,IF($J97="VAT",SUM(BJ$16:BJ96)*VAT,IF(Budget_period="Monthly",SUMIFS(INDIRECT(BJ$8),DetailBudgetWPs_Aleph,IF($J97 = "No Work Package", "", $J97),DetailBudgetCategory_Aleph,$I97),IF(Budget_period="Quarterly",SUMIFS(INDIRECT(BJ$9),DetailBudgetWPs_Aleph,IF($J97 = "No Work Package", "", $J97),DetailBudgetCategory_Aleph,$I97),IF(Budget_period="Annually",SUMIFS(INDIRECT(BJ$10),DetailBudgetWPs_Aleph,IF($J97 = "No Work Package", "", $J97),DetailBudgetCategory_Aleph,$I97),""))))) / BJ$6 * BJ$7, 0), 0)</f>
        <v>0</v>
      </c>
      <c r="BK97" s="166">
        <f t="array" ref="BK97">IFERROR(IF(ROW()-16&lt;NoRowsBudget, IF($J97="Profit Margin",SUM(BK$16:BK96)*ProfitMargin,IF($J97="VAT",SUM(BK$16:BK96)*VAT,IF(Budget_period="Monthly",SUMIFS(INDIRECT(BK$8),DetailBudgetWPs_Aleph,IF($J97 = "No Work Package", "", $J97),DetailBudgetCategory_Aleph,$I97),IF(Budget_period="Quarterly",SUMIFS(INDIRECT(BK$9),DetailBudgetWPs_Aleph,IF($J97 = "No Work Package", "", $J97),DetailBudgetCategory_Aleph,$I97),IF(Budget_period="Annually",SUMIFS(INDIRECT(BK$10),DetailBudgetWPs_Aleph,IF($J97 = "No Work Package", "", $J97),DetailBudgetCategory_Aleph,$I97),""))))) / BK$6 * BK$7, 0), 0)</f>
        <v>0</v>
      </c>
      <c r="BL97" s="166">
        <f t="array" ref="BL97">IFERROR(IF(ROW()-16&lt;NoRowsBudget, IF($J97="Profit Margin",SUM(BL$16:BL96)*ProfitMargin,IF($J97="VAT",SUM(BL$16:BL96)*VAT,IF(Budget_period="Monthly",SUMIFS(INDIRECT(BL$8),DetailBudgetWPs_Aleph,IF($J97 = "No Work Package", "", $J97),DetailBudgetCategory_Aleph,$I97),IF(Budget_period="Quarterly",SUMIFS(INDIRECT(BL$9),DetailBudgetWPs_Aleph,IF($J97 = "No Work Package", "", $J97),DetailBudgetCategory_Aleph,$I97),IF(Budget_period="Annually",SUMIFS(INDIRECT(BL$10),DetailBudgetWPs_Aleph,IF($J97 = "No Work Package", "", $J97),DetailBudgetCategory_Aleph,$I97),""))))) / BL$6 * BL$7, 0), 0)</f>
        <v>0</v>
      </c>
      <c r="BM97" s="166">
        <f t="array" ref="BM97">IFERROR(IF(ROW()-16&lt;NoRowsBudget, IF($J97="Profit Margin",SUM(BM$16:BM96)*ProfitMargin,IF($J97="VAT",SUM(BM$16:BM96)*VAT,IF(Budget_period="Monthly",SUMIFS(INDIRECT(BM$8),DetailBudgetWPs_Aleph,IF($J97 = "No Work Package", "", $J97),DetailBudgetCategory_Aleph,$I97),IF(Budget_period="Quarterly",SUMIFS(INDIRECT(BM$9),DetailBudgetWPs_Aleph,IF($J97 = "No Work Package", "", $J97),DetailBudgetCategory_Aleph,$I97),IF(Budget_period="Annually",SUMIFS(INDIRECT(BM$10),DetailBudgetWPs_Aleph,IF($J97 = "No Work Package", "", $J97),DetailBudgetCategory_Aleph,$I97),""))))) / BM$6 * BM$7, 0), 0)</f>
        <v>0</v>
      </c>
      <c r="BN97" s="166">
        <f t="array" ref="BN97">IFERROR(IF(ROW()-16&lt;NoRowsBudget, IF($J97="Profit Margin",SUM(BN$16:BN96)*ProfitMargin,IF($J97="VAT",SUM(BN$16:BN96)*VAT,IF(Budget_period="Monthly",SUMIFS(INDIRECT(BN$8),DetailBudgetWPs_Aleph,IF($J97 = "No Work Package", "", $J97),DetailBudgetCategory_Aleph,$I97),IF(Budget_period="Quarterly",SUMIFS(INDIRECT(BN$9),DetailBudgetWPs_Aleph,IF($J97 = "No Work Package", "", $J97),DetailBudgetCategory_Aleph,$I97),IF(Budget_period="Annually",SUMIFS(INDIRECT(BN$10),DetailBudgetWPs_Aleph,IF($J97 = "No Work Package", "", $J97),DetailBudgetCategory_Aleph,$I97),""))))) / BN$6 * BN$7, 0), 0)</f>
        <v>0</v>
      </c>
      <c r="BO97" s="166">
        <f t="array" ref="BO97">IFERROR(IF(ROW()-16&lt;NoRowsBudget, IF($J97="Profit Margin",SUM(BO$16:BO96)*ProfitMargin,IF($J97="VAT",SUM(BO$16:BO96)*VAT,IF(Budget_period="Monthly",SUMIFS(INDIRECT(BO$8),DetailBudgetWPs_Aleph,IF($J97 = "No Work Package", "", $J97),DetailBudgetCategory_Aleph,$I97),IF(Budget_period="Quarterly",SUMIFS(INDIRECT(BO$9),DetailBudgetWPs_Aleph,IF($J97 = "No Work Package", "", $J97),DetailBudgetCategory_Aleph,$I97),IF(Budget_period="Annually",SUMIFS(INDIRECT(BO$10),DetailBudgetWPs_Aleph,IF($J97 = "No Work Package", "", $J97),DetailBudgetCategory_Aleph,$I97),""))))) / BO$6 * BO$7, 0), 0)</f>
        <v>0</v>
      </c>
      <c r="BP97" s="166">
        <f t="array" ref="BP97">IFERROR(IF(ROW()-16&lt;NoRowsBudget, IF($J97="Profit Margin",SUM(BP$16:BP96)*ProfitMargin,IF($J97="VAT",SUM(BP$16:BP96)*VAT,IF(Budget_period="Monthly",SUMIFS(INDIRECT(BP$8),DetailBudgetWPs_Aleph,IF($J97 = "No Work Package", "", $J97),DetailBudgetCategory_Aleph,$I97),IF(Budget_period="Quarterly",SUMIFS(INDIRECT(BP$9),DetailBudgetWPs_Aleph,IF($J97 = "No Work Package", "", $J97),DetailBudgetCategory_Aleph,$I97),IF(Budget_period="Annually",SUMIFS(INDIRECT(BP$10),DetailBudgetWPs_Aleph,IF($J97 = "No Work Package", "", $J97),DetailBudgetCategory_Aleph,$I97),""))))) / BP$6 * BP$7, 0), 0)</f>
        <v>0</v>
      </c>
      <c r="BQ97" s="166">
        <f t="array" ref="BQ97">IFERROR(IF(ROW()-16&lt;NoRowsBudget, IF($J97="Profit Margin",SUM(BQ$16:BQ96)*ProfitMargin,IF($J97="VAT",SUM(BQ$16:BQ96)*VAT,IF(Budget_period="Monthly",SUMIFS(INDIRECT(BQ$8),DetailBudgetWPs_Aleph,IF($J97 = "No Work Package", "", $J97),DetailBudgetCategory_Aleph,$I97),IF(Budget_period="Quarterly",SUMIFS(INDIRECT(BQ$9),DetailBudgetWPs_Aleph,IF($J97 = "No Work Package", "", $J97),DetailBudgetCategory_Aleph,$I97),IF(Budget_period="Annually",SUMIFS(INDIRECT(BQ$10),DetailBudgetWPs_Aleph,IF($J97 = "No Work Package", "", $J97),DetailBudgetCategory_Aleph,$I97),""))))) / BQ$6 * BQ$7, 0), 0)</f>
        <v>0</v>
      </c>
      <c r="BR97" s="166">
        <f t="array" ref="BR97">IFERROR(IF(ROW()-16&lt;NoRowsBudget, IF($J97="Profit Margin",SUM(BR$16:BR96)*ProfitMargin,IF($J97="VAT",SUM(BR$16:BR96)*VAT,IF(Budget_period="Monthly",SUMIFS(INDIRECT(BR$8),DetailBudgetWPs_Aleph,IF($J97 = "No Work Package", "", $J97),DetailBudgetCategory_Aleph,$I97),IF(Budget_period="Quarterly",SUMIFS(INDIRECT(BR$9),DetailBudgetWPs_Aleph,IF($J97 = "No Work Package", "", $J97),DetailBudgetCategory_Aleph,$I97),IF(Budget_period="Annually",SUMIFS(INDIRECT(BR$10),DetailBudgetWPs_Aleph,IF($J97 = "No Work Package", "", $J97),DetailBudgetCategory_Aleph,$I97),""))))) / BR$6 * BR$7, 0), 0)</f>
        <v>0</v>
      </c>
      <c r="BS97" s="166">
        <f t="array" ref="BS97">IFERROR(IF(ROW()-16&lt;NoRowsBudget, IF($J97="Profit Margin",SUM(BS$16:BS96)*ProfitMargin,IF($J97="VAT",SUM(BS$16:BS96)*VAT,IF(Budget_period="Monthly",SUMIFS(INDIRECT(BS$8),DetailBudgetWPs_Aleph,IF($J97 = "No Work Package", "", $J97),DetailBudgetCategory_Aleph,$I97),IF(Budget_period="Quarterly",SUMIFS(INDIRECT(BS$9),DetailBudgetWPs_Aleph,IF($J97 = "No Work Package", "", $J97),DetailBudgetCategory_Aleph,$I97),IF(Budget_period="Annually",SUMIFS(INDIRECT(BS$10),DetailBudgetWPs_Aleph,IF($J97 = "No Work Package", "", $J97),DetailBudgetCategory_Aleph,$I97),""))))) / BS$6 * BS$7, 0), 0)</f>
        <v>0</v>
      </c>
    </row>
    <row r="98" ht="15.75" customHeight="1">
      <c r="A98" s="114"/>
      <c r="B98" s="15" t="str">
        <f>IF(ROW()-16&lt;NoRowsBudget,OrgName,"")</f>
        <v/>
      </c>
      <c r="C98" s="15" t="str">
        <f>IF(ROW()-16&lt;NoRowsBudget,ProjectName,"")</f>
        <v/>
      </c>
      <c r="D98" s="15" t="str">
        <f>IF(ROW()-16&lt;NoRowsBudget,ProjectRef,"")</f>
        <v/>
      </c>
      <c r="E98" s="15" t="str">
        <f>IF(ROW()-16&lt;NoRowsBudget,ApplicationID,"")</f>
        <v/>
      </c>
      <c r="F98" s="15" t="str">
        <f>IF(ROW()-16&lt;NoRowsBudget,Version,"")</f>
        <v/>
      </c>
      <c r="G98" s="164" t="str">
        <f>IF(ROW()-16&lt;NoRowsBudget,StartDate,"")</f>
        <v/>
      </c>
      <c r="H98" s="164" t="str">
        <f>IF(ROW()-16&lt;NoRowsBudget,EndDate,"")</f>
        <v/>
      </c>
      <c r="I98" s="15" t="str">
        <f t="array" ref="I98">IF(ROW()-16&lt;(NoRowsBudget-3),INDEX(CostCategories,CEILING((ROW()-15)/NoWPs,1)),IF(ROW()-16=NoRowsBudget-3,"Overheads",IF(ROW()-16=NoRowsBudget-2,"Profit Margin",IF(ROW()-16=NoRowsBudget-1,"VAT",""))))</f>
        <v/>
      </c>
      <c r="J98" s="15" t="str">
        <f t="array" ref="J98">IF(ROW()-16&lt;NoRowsBudget-3,INDEX(WPUnique,,MOD(ROW()-16,NoWPs)+1),IF(ROW()-16=NoRowsBudget-3,"Overheads",IF(ROW()-16=NoRowsBudget-2,"Profit Margin",IF(ROW()-16=NoRowsBudget-1,"VAT",""))))</f>
        <v/>
      </c>
      <c r="K98" s="172" t="str">
        <f>IFERROR(IF(OR($J98="Indirect Cost",$J98="VAT",$J98="Profit Margin"),"",VLOOKUP(J98,'1. Basic Info'!$B$40:$C$52,2,FALSE)),BudgetExport!J98)</f>
        <v/>
      </c>
      <c r="L98" s="166">
        <f t="array" ref="L98">IFERROR(IF(ROW()-16&lt;NoRowsBudget, IF($J98="Profit Margin",SUM(L$16:L97)*ProfitMargin,IF($J98="VAT",SUM(L$16:L97)*VAT,IF(Budget_period="Monthly",SUMIFS(INDIRECT(L$8),DetailBudgetWPs_Aleph,IF($J98 = "No Work Package", "", $J98),DetailBudgetCategory_Aleph,$I98),IF(Budget_period="Quarterly",SUMIFS(INDIRECT(L$9),DetailBudgetWPs_Aleph,IF($J98 = "No Work Package", "", $J98),DetailBudgetCategory_Aleph,$I98),IF(Budget_period="Annually",SUMIFS(INDIRECT(L$10),DetailBudgetWPs_Aleph,IF($J98 = "No Work Package", "", $J98),DetailBudgetCategory_Aleph,$I98),""))))) / L$6 * L$7, 0), 0)</f>
        <v>0</v>
      </c>
      <c r="M98" s="166">
        <f t="array" ref="M98">IFERROR(IF(ROW()-16&lt;NoRowsBudget, IF($J98="Profit Margin",SUM(M$16:M97)*ProfitMargin,IF($J98="VAT",SUM(M$16:M97)*VAT,IF(Budget_period="Monthly",SUMIFS(INDIRECT(M$8),DetailBudgetWPs_Aleph,IF($J98 = "No Work Package", "", $J98),DetailBudgetCategory_Aleph,$I98),IF(Budget_period="Quarterly",SUMIFS(INDIRECT(M$9),DetailBudgetWPs_Aleph,IF($J98 = "No Work Package", "", $J98),DetailBudgetCategory_Aleph,$I98),IF(Budget_period="Annually",SUMIFS(INDIRECT(M$10),DetailBudgetWPs_Aleph,IF($J98 = "No Work Package", "", $J98),DetailBudgetCategory_Aleph,$I98),""))))) / M$6 * M$7, 0), 0)</f>
        <v>0</v>
      </c>
      <c r="N98" s="166">
        <f t="array" ref="N98">IFERROR(IF(ROW()-16&lt;NoRowsBudget, IF($J98="Profit Margin",SUM(N$16:N97)*ProfitMargin,IF($J98="VAT",SUM(N$16:N97)*VAT,IF(Budget_period="Monthly",SUMIFS(INDIRECT(N$8),DetailBudgetWPs_Aleph,IF($J98 = "No Work Package", "", $J98),DetailBudgetCategory_Aleph,$I98),IF(Budget_period="Quarterly",SUMIFS(INDIRECT(N$9),DetailBudgetWPs_Aleph,IF($J98 = "No Work Package", "", $J98),DetailBudgetCategory_Aleph,$I98),IF(Budget_period="Annually",SUMIFS(INDIRECT(N$10),DetailBudgetWPs_Aleph,IF($J98 = "No Work Package", "", $J98),DetailBudgetCategory_Aleph,$I98),""))))) / N$6 * N$7, 0), 0)</f>
        <v>0</v>
      </c>
      <c r="O98" s="166">
        <f t="array" ref="O98">IFERROR(IF(ROW()-16&lt;NoRowsBudget, IF($J98="Profit Margin",SUM(O$16:O97)*ProfitMargin,IF($J98="VAT",SUM(O$16:O97)*VAT,IF(Budget_period="Monthly",SUMIFS(INDIRECT(O$8),DetailBudgetWPs_Aleph,IF($J98 = "No Work Package", "", $J98),DetailBudgetCategory_Aleph,$I98),IF(Budget_period="Quarterly",SUMIFS(INDIRECT(O$9),DetailBudgetWPs_Aleph,IF($J98 = "No Work Package", "", $J98),DetailBudgetCategory_Aleph,$I98),IF(Budget_period="Annually",SUMIFS(INDIRECT(O$10),DetailBudgetWPs_Aleph,IF($J98 = "No Work Package", "", $J98),DetailBudgetCategory_Aleph,$I98),""))))) / O$6 * O$7, 0), 0)</f>
        <v>0</v>
      </c>
      <c r="P98" s="166">
        <f t="array" ref="P98">IFERROR(IF(ROW()-16&lt;NoRowsBudget, IF($J98="Profit Margin",SUM(P$16:P97)*ProfitMargin,IF($J98="VAT",SUM(P$16:P97)*VAT,IF(Budget_period="Monthly",SUMIFS(INDIRECT(P$8),DetailBudgetWPs_Aleph,IF($J98 = "No Work Package", "", $J98),DetailBudgetCategory_Aleph,$I98),IF(Budget_period="Quarterly",SUMIFS(INDIRECT(P$9),DetailBudgetWPs_Aleph,IF($J98 = "No Work Package", "", $J98),DetailBudgetCategory_Aleph,$I98),IF(Budget_period="Annually",SUMIFS(INDIRECT(P$10),DetailBudgetWPs_Aleph,IF($J98 = "No Work Package", "", $J98),DetailBudgetCategory_Aleph,$I98),""))))) / P$6 * P$7, 0), 0)</f>
        <v>0</v>
      </c>
      <c r="Q98" s="166">
        <f t="array" ref="Q98">IFERROR(IF(ROW()-16&lt;NoRowsBudget, IF($J98="Profit Margin",SUM(Q$16:Q97)*ProfitMargin,IF($J98="VAT",SUM(Q$16:Q97)*VAT,IF(Budget_period="Monthly",SUMIFS(INDIRECT(Q$8),DetailBudgetWPs_Aleph,IF($J98 = "No Work Package", "", $J98),DetailBudgetCategory_Aleph,$I98),IF(Budget_period="Quarterly",SUMIFS(INDIRECT(Q$9),DetailBudgetWPs_Aleph,IF($J98 = "No Work Package", "", $J98),DetailBudgetCategory_Aleph,$I98),IF(Budget_period="Annually",SUMIFS(INDIRECT(Q$10),DetailBudgetWPs_Aleph,IF($J98 = "No Work Package", "", $J98),DetailBudgetCategory_Aleph,$I98),""))))) / Q$6 * Q$7, 0), 0)</f>
        <v>0</v>
      </c>
      <c r="R98" s="166">
        <f t="array" ref="R98">IFERROR(IF(ROW()-16&lt;NoRowsBudget, IF($J98="Profit Margin",SUM(R$16:R97)*ProfitMargin,IF($J98="VAT",SUM(R$16:R97)*VAT,IF(Budget_period="Monthly",SUMIFS(INDIRECT(R$8),DetailBudgetWPs_Aleph,IF($J98 = "No Work Package", "", $J98),DetailBudgetCategory_Aleph,$I98),IF(Budget_period="Quarterly",SUMIFS(INDIRECT(R$9),DetailBudgetWPs_Aleph,IF($J98 = "No Work Package", "", $J98),DetailBudgetCategory_Aleph,$I98),IF(Budget_period="Annually",SUMIFS(INDIRECT(R$10),DetailBudgetWPs_Aleph,IF($J98 = "No Work Package", "", $J98),DetailBudgetCategory_Aleph,$I98),""))))) / R$6 * R$7, 0), 0)</f>
        <v>0</v>
      </c>
      <c r="S98" s="166">
        <f t="array" ref="S98">IFERROR(IF(ROW()-16&lt;NoRowsBudget, IF($J98="Profit Margin",SUM(S$16:S97)*ProfitMargin,IF($J98="VAT",SUM(S$16:S97)*VAT,IF(Budget_period="Monthly",SUMIFS(INDIRECT(S$8),DetailBudgetWPs_Aleph,IF($J98 = "No Work Package", "", $J98),DetailBudgetCategory_Aleph,$I98),IF(Budget_period="Quarterly",SUMIFS(INDIRECT(S$9),DetailBudgetWPs_Aleph,IF($J98 = "No Work Package", "", $J98),DetailBudgetCategory_Aleph,$I98),IF(Budget_period="Annually",SUMIFS(INDIRECT(S$10),DetailBudgetWPs_Aleph,IF($J98 = "No Work Package", "", $J98),DetailBudgetCategory_Aleph,$I98),""))))) / S$6 * S$7, 0), 0)</f>
        <v>0</v>
      </c>
      <c r="T98" s="166">
        <f t="array" ref="T98">IFERROR(IF(ROW()-16&lt;NoRowsBudget, IF($J98="Profit Margin",SUM(T$16:T97)*ProfitMargin,IF($J98="VAT",SUM(T$16:T97)*VAT,IF(Budget_period="Monthly",SUMIFS(INDIRECT(T$8),DetailBudgetWPs_Aleph,IF($J98 = "No Work Package", "", $J98),DetailBudgetCategory_Aleph,$I98),IF(Budget_period="Quarterly",SUMIFS(INDIRECT(T$9),DetailBudgetWPs_Aleph,IF($J98 = "No Work Package", "", $J98),DetailBudgetCategory_Aleph,$I98),IF(Budget_period="Annually",SUMIFS(INDIRECT(T$10),DetailBudgetWPs_Aleph,IF($J98 = "No Work Package", "", $J98),DetailBudgetCategory_Aleph,$I98),""))))) / T$6 * T$7, 0), 0)</f>
        <v>0</v>
      </c>
      <c r="U98" s="166">
        <f t="array" ref="U98">IFERROR(IF(ROW()-16&lt;NoRowsBudget, IF($J98="Profit Margin",SUM(U$16:U97)*ProfitMargin,IF($J98="VAT",SUM(U$16:U97)*VAT,IF(Budget_period="Monthly",SUMIFS(INDIRECT(U$8),DetailBudgetWPs_Aleph,IF($J98 = "No Work Package", "", $J98),DetailBudgetCategory_Aleph,$I98),IF(Budget_period="Quarterly",SUMIFS(INDIRECT(U$9),DetailBudgetWPs_Aleph,IF($J98 = "No Work Package", "", $J98),DetailBudgetCategory_Aleph,$I98),IF(Budget_period="Annually",SUMIFS(INDIRECT(U$10),DetailBudgetWPs_Aleph,IF($J98 = "No Work Package", "", $J98),DetailBudgetCategory_Aleph,$I98),""))))) / U$6 * U$7, 0), 0)</f>
        <v>0</v>
      </c>
      <c r="V98" s="166">
        <f t="array" ref="V98">IFERROR(IF(ROW()-16&lt;NoRowsBudget, IF($J98="Profit Margin",SUM(V$16:V97)*ProfitMargin,IF($J98="VAT",SUM(V$16:V97)*VAT,IF(Budget_period="Monthly",SUMIFS(INDIRECT(V$8),DetailBudgetWPs_Aleph,IF($J98 = "No Work Package", "", $J98),DetailBudgetCategory_Aleph,$I98),IF(Budget_period="Quarterly",SUMIFS(INDIRECT(V$9),DetailBudgetWPs_Aleph,IF($J98 = "No Work Package", "", $J98),DetailBudgetCategory_Aleph,$I98),IF(Budget_period="Annually",SUMIFS(INDIRECT(V$10),DetailBudgetWPs_Aleph,IF($J98 = "No Work Package", "", $J98),DetailBudgetCategory_Aleph,$I98),""))))) / V$6 * V$7, 0), 0)</f>
        <v>0</v>
      </c>
      <c r="W98" s="166">
        <f t="array" ref="W98">IFERROR(IF(ROW()-16&lt;NoRowsBudget, IF($J98="Profit Margin",SUM(W$16:W97)*ProfitMargin,IF($J98="VAT",SUM(W$16:W97)*VAT,IF(Budget_period="Monthly",SUMIFS(INDIRECT(W$8),DetailBudgetWPs_Aleph,IF($J98 = "No Work Package", "", $J98),DetailBudgetCategory_Aleph,$I98),IF(Budget_period="Quarterly",SUMIFS(INDIRECT(W$9),DetailBudgetWPs_Aleph,IF($J98 = "No Work Package", "", $J98),DetailBudgetCategory_Aleph,$I98),IF(Budget_period="Annually",SUMIFS(INDIRECT(W$10),DetailBudgetWPs_Aleph,IF($J98 = "No Work Package", "", $J98),DetailBudgetCategory_Aleph,$I98),""))))) / W$6 * W$7, 0), 0)</f>
        <v>0</v>
      </c>
      <c r="X98" s="166">
        <f t="array" ref="X98">IFERROR(IF(ROW()-16&lt;NoRowsBudget, IF($J98="Profit Margin",SUM(X$16:X97)*ProfitMargin,IF($J98="VAT",SUM(X$16:X97)*VAT,IF(Budget_period="Monthly",SUMIFS(INDIRECT(X$8),DetailBudgetWPs_Aleph,IF($J98 = "No Work Package", "", $J98),DetailBudgetCategory_Aleph,$I98),IF(Budget_period="Quarterly",SUMIFS(INDIRECT(X$9),DetailBudgetWPs_Aleph,IF($J98 = "No Work Package", "", $J98),DetailBudgetCategory_Aleph,$I98),IF(Budget_period="Annually",SUMIFS(INDIRECT(X$10),DetailBudgetWPs_Aleph,IF($J98 = "No Work Package", "", $J98),DetailBudgetCategory_Aleph,$I98),""))))) / X$6 * X$7, 0), 0)</f>
        <v>0</v>
      </c>
      <c r="Y98" s="166">
        <f t="array" ref="Y98">IFERROR(IF(ROW()-16&lt;NoRowsBudget, IF($J98="Profit Margin",SUM(Y$16:Y97)*ProfitMargin,IF($J98="VAT",SUM(Y$16:Y97)*VAT,IF(Budget_period="Monthly",SUMIFS(INDIRECT(Y$8),DetailBudgetWPs_Aleph,IF($J98 = "No Work Package", "", $J98),DetailBudgetCategory_Aleph,$I98),IF(Budget_period="Quarterly",SUMIFS(INDIRECT(Y$9),DetailBudgetWPs_Aleph,IF($J98 = "No Work Package", "", $J98),DetailBudgetCategory_Aleph,$I98),IF(Budget_period="Annually",SUMIFS(INDIRECT(Y$10),DetailBudgetWPs_Aleph,IF($J98 = "No Work Package", "", $J98),DetailBudgetCategory_Aleph,$I98),""))))) / Y$6 * Y$7, 0), 0)</f>
        <v>0</v>
      </c>
      <c r="Z98" s="166">
        <f t="array" ref="Z98">IFERROR(IF(ROW()-16&lt;NoRowsBudget, IF($J98="Profit Margin",SUM(Z$16:Z97)*ProfitMargin,IF($J98="VAT",SUM(Z$16:Z97)*VAT,IF(Budget_period="Monthly",SUMIFS(INDIRECT(Z$8),DetailBudgetWPs_Aleph,IF($J98 = "No Work Package", "", $J98),DetailBudgetCategory_Aleph,$I98),IF(Budget_period="Quarterly",SUMIFS(INDIRECT(Z$9),DetailBudgetWPs_Aleph,IF($J98 = "No Work Package", "", $J98),DetailBudgetCategory_Aleph,$I98),IF(Budget_period="Annually",SUMIFS(INDIRECT(Z$10),DetailBudgetWPs_Aleph,IF($J98 = "No Work Package", "", $J98),DetailBudgetCategory_Aleph,$I98),""))))) / Z$6 * Z$7, 0), 0)</f>
        <v>0</v>
      </c>
      <c r="AA98" s="166">
        <f t="array" ref="AA98">IFERROR(IF(ROW()-16&lt;NoRowsBudget, IF($J98="Profit Margin",SUM(AA$16:AA97)*ProfitMargin,IF($J98="VAT",SUM(AA$16:AA97)*VAT,IF(Budget_period="Monthly",SUMIFS(INDIRECT(AA$8),DetailBudgetWPs_Aleph,IF($J98 = "No Work Package", "", $J98),DetailBudgetCategory_Aleph,$I98),IF(Budget_period="Quarterly",SUMIFS(INDIRECT(AA$9),DetailBudgetWPs_Aleph,IF($J98 = "No Work Package", "", $J98),DetailBudgetCategory_Aleph,$I98),IF(Budget_period="Annually",SUMIFS(INDIRECT(AA$10),DetailBudgetWPs_Aleph,IF($J98 = "No Work Package", "", $J98),DetailBudgetCategory_Aleph,$I98),""))))) / AA$6 * AA$7, 0), 0)</f>
        <v>0</v>
      </c>
      <c r="AB98" s="166">
        <f t="array" ref="AB98">IFERROR(IF(ROW()-16&lt;NoRowsBudget, IF($J98="Profit Margin",SUM(AB$16:AB97)*ProfitMargin,IF($J98="VAT",SUM(AB$16:AB97)*VAT,IF(Budget_period="Monthly",SUMIFS(INDIRECT(AB$8),DetailBudgetWPs_Aleph,IF($J98 = "No Work Package", "", $J98),DetailBudgetCategory_Aleph,$I98),IF(Budget_period="Quarterly",SUMIFS(INDIRECT(AB$9),DetailBudgetWPs_Aleph,IF($J98 = "No Work Package", "", $J98),DetailBudgetCategory_Aleph,$I98),IF(Budget_period="Annually",SUMIFS(INDIRECT(AB$10),DetailBudgetWPs_Aleph,IF($J98 = "No Work Package", "", $J98),DetailBudgetCategory_Aleph,$I98),""))))) / AB$6 * AB$7, 0), 0)</f>
        <v>0</v>
      </c>
      <c r="AC98" s="166">
        <f t="array" ref="AC98">IFERROR(IF(ROW()-16&lt;NoRowsBudget, IF($J98="Profit Margin",SUM(AC$16:AC97)*ProfitMargin,IF($J98="VAT",SUM(AC$16:AC97)*VAT,IF(Budget_period="Monthly",SUMIFS(INDIRECT(AC$8),DetailBudgetWPs_Aleph,IF($J98 = "No Work Package", "", $J98),DetailBudgetCategory_Aleph,$I98),IF(Budget_period="Quarterly",SUMIFS(INDIRECT(AC$9),DetailBudgetWPs_Aleph,IF($J98 = "No Work Package", "", $J98),DetailBudgetCategory_Aleph,$I98),IF(Budget_period="Annually",SUMIFS(INDIRECT(AC$10),DetailBudgetWPs_Aleph,IF($J98 = "No Work Package", "", $J98),DetailBudgetCategory_Aleph,$I98),""))))) / AC$6 * AC$7, 0), 0)</f>
        <v>0</v>
      </c>
      <c r="AD98" s="166">
        <f t="array" ref="AD98">IFERROR(IF(ROW()-16&lt;NoRowsBudget, IF($J98="Profit Margin",SUM(AD$16:AD97)*ProfitMargin,IF($J98="VAT",SUM(AD$16:AD97)*VAT,IF(Budget_period="Monthly",SUMIFS(INDIRECT(AD$8),DetailBudgetWPs_Aleph,IF($J98 = "No Work Package", "", $J98),DetailBudgetCategory_Aleph,$I98),IF(Budget_period="Quarterly",SUMIFS(INDIRECT(AD$9),DetailBudgetWPs_Aleph,IF($J98 = "No Work Package", "", $J98),DetailBudgetCategory_Aleph,$I98),IF(Budget_period="Annually",SUMIFS(INDIRECT(AD$10),DetailBudgetWPs_Aleph,IF($J98 = "No Work Package", "", $J98),DetailBudgetCategory_Aleph,$I98),""))))) / AD$6 * AD$7, 0), 0)</f>
        <v>0</v>
      </c>
      <c r="AE98" s="166">
        <f t="array" ref="AE98">IFERROR(IF(ROW()-16&lt;NoRowsBudget, IF($J98="Profit Margin",SUM(AE$16:AE97)*ProfitMargin,IF($J98="VAT",SUM(AE$16:AE97)*VAT,IF(Budget_period="Monthly",SUMIFS(INDIRECT(AE$8),DetailBudgetWPs_Aleph,IF($J98 = "No Work Package", "", $J98),DetailBudgetCategory_Aleph,$I98),IF(Budget_period="Quarterly",SUMIFS(INDIRECT(AE$9),DetailBudgetWPs_Aleph,IF($J98 = "No Work Package", "", $J98),DetailBudgetCategory_Aleph,$I98),IF(Budget_period="Annually",SUMIFS(INDIRECT(AE$10),DetailBudgetWPs_Aleph,IF($J98 = "No Work Package", "", $J98),DetailBudgetCategory_Aleph,$I98),""))))) / AE$6 * AE$7, 0), 0)</f>
        <v>0</v>
      </c>
      <c r="AF98" s="166">
        <f t="array" ref="AF98">IFERROR(IF(ROW()-16&lt;NoRowsBudget, IF($J98="Profit Margin",SUM(AF$16:AF97)*ProfitMargin,IF($J98="VAT",SUM(AF$16:AF97)*VAT,IF(Budget_period="Monthly",SUMIFS(INDIRECT(AF$8),DetailBudgetWPs_Aleph,IF($J98 = "No Work Package", "", $J98),DetailBudgetCategory_Aleph,$I98),IF(Budget_period="Quarterly",SUMIFS(INDIRECT(AF$9),DetailBudgetWPs_Aleph,IF($J98 = "No Work Package", "", $J98),DetailBudgetCategory_Aleph,$I98),IF(Budget_period="Annually",SUMIFS(INDIRECT(AF$10),DetailBudgetWPs_Aleph,IF($J98 = "No Work Package", "", $J98),DetailBudgetCategory_Aleph,$I98),""))))) / AF$6 * AF$7, 0), 0)</f>
        <v>0</v>
      </c>
      <c r="AG98" s="166">
        <f t="array" ref="AG98">IFERROR(IF(ROW()-16&lt;NoRowsBudget, IF($J98="Profit Margin",SUM(AG$16:AG97)*ProfitMargin,IF($J98="VAT",SUM(AG$16:AG97)*VAT,IF(Budget_period="Monthly",SUMIFS(INDIRECT(AG$8),DetailBudgetWPs_Aleph,IF($J98 = "No Work Package", "", $J98),DetailBudgetCategory_Aleph,$I98),IF(Budget_period="Quarterly",SUMIFS(INDIRECT(AG$9),DetailBudgetWPs_Aleph,IF($J98 = "No Work Package", "", $J98),DetailBudgetCategory_Aleph,$I98),IF(Budget_period="Annually",SUMIFS(INDIRECT(AG$10),DetailBudgetWPs_Aleph,IF($J98 = "No Work Package", "", $J98),DetailBudgetCategory_Aleph,$I98),""))))) / AG$6 * AG$7, 0), 0)</f>
        <v>0</v>
      </c>
      <c r="AH98" s="166">
        <f t="array" ref="AH98">IFERROR(IF(ROW()-16&lt;NoRowsBudget, IF($J98="Profit Margin",SUM(AH$16:AH97)*ProfitMargin,IF($J98="VAT",SUM(AH$16:AH97)*VAT,IF(Budget_period="Monthly",SUMIFS(INDIRECT(AH$8),DetailBudgetWPs_Aleph,IF($J98 = "No Work Package", "", $J98),DetailBudgetCategory_Aleph,$I98),IF(Budget_period="Quarterly",SUMIFS(INDIRECT(AH$9),DetailBudgetWPs_Aleph,IF($J98 = "No Work Package", "", $J98),DetailBudgetCategory_Aleph,$I98),IF(Budget_period="Annually",SUMIFS(INDIRECT(AH$10),DetailBudgetWPs_Aleph,IF($J98 = "No Work Package", "", $J98),DetailBudgetCategory_Aleph,$I98),""))))) / AH$6 * AH$7, 0), 0)</f>
        <v>0</v>
      </c>
      <c r="AI98" s="166">
        <f t="array" ref="AI98">IFERROR(IF(ROW()-16&lt;NoRowsBudget, IF($J98="Profit Margin",SUM(AI$16:AI97)*ProfitMargin,IF($J98="VAT",SUM(AI$16:AI97)*VAT,IF(Budget_period="Monthly",SUMIFS(INDIRECT(AI$8),DetailBudgetWPs_Aleph,IF($J98 = "No Work Package", "", $J98),DetailBudgetCategory_Aleph,$I98),IF(Budget_period="Quarterly",SUMIFS(INDIRECT(AI$9),DetailBudgetWPs_Aleph,IF($J98 = "No Work Package", "", $J98),DetailBudgetCategory_Aleph,$I98),IF(Budget_period="Annually",SUMIFS(INDIRECT(AI$10),DetailBudgetWPs_Aleph,IF($J98 = "No Work Package", "", $J98),DetailBudgetCategory_Aleph,$I98),""))))) / AI$6 * AI$7, 0), 0)</f>
        <v>0</v>
      </c>
      <c r="AJ98" s="166">
        <f t="array" ref="AJ98">IFERROR(IF(ROW()-16&lt;NoRowsBudget, IF($J98="Profit Margin",SUM(AJ$16:AJ97)*ProfitMargin,IF($J98="VAT",SUM(AJ$16:AJ97)*VAT,IF(Budget_period="Monthly",SUMIFS(INDIRECT(AJ$8),DetailBudgetWPs_Aleph,IF($J98 = "No Work Package", "", $J98),DetailBudgetCategory_Aleph,$I98),IF(Budget_period="Quarterly",SUMIFS(INDIRECT(AJ$9),DetailBudgetWPs_Aleph,IF($J98 = "No Work Package", "", $J98),DetailBudgetCategory_Aleph,$I98),IF(Budget_period="Annually",SUMIFS(INDIRECT(AJ$10),DetailBudgetWPs_Aleph,IF($J98 = "No Work Package", "", $J98),DetailBudgetCategory_Aleph,$I98),""))))) / AJ$6 * AJ$7, 0), 0)</f>
        <v>0</v>
      </c>
      <c r="AK98" s="166">
        <f t="array" ref="AK98">IFERROR(IF(ROW()-16&lt;NoRowsBudget, IF($J98="Profit Margin",SUM(AK$16:AK97)*ProfitMargin,IF($J98="VAT",SUM(AK$16:AK97)*VAT,IF(Budget_period="Monthly",SUMIFS(INDIRECT(AK$8),DetailBudgetWPs_Aleph,IF($J98 = "No Work Package", "", $J98),DetailBudgetCategory_Aleph,$I98),IF(Budget_period="Quarterly",SUMIFS(INDIRECT(AK$9),DetailBudgetWPs_Aleph,IF($J98 = "No Work Package", "", $J98),DetailBudgetCategory_Aleph,$I98),IF(Budget_period="Annually",SUMIFS(INDIRECT(AK$10),DetailBudgetWPs_Aleph,IF($J98 = "No Work Package", "", $J98),DetailBudgetCategory_Aleph,$I98),""))))) / AK$6 * AK$7, 0), 0)</f>
        <v>0</v>
      </c>
      <c r="AL98" s="166">
        <f t="array" ref="AL98">IFERROR(IF(ROW()-16&lt;NoRowsBudget, IF($J98="Profit Margin",SUM(AL$16:AL97)*ProfitMargin,IF($J98="VAT",SUM(AL$16:AL97)*VAT,IF(Budget_period="Monthly",SUMIFS(INDIRECT(AL$8),DetailBudgetWPs_Aleph,IF($J98 = "No Work Package", "", $J98),DetailBudgetCategory_Aleph,$I98),IF(Budget_period="Quarterly",SUMIFS(INDIRECT(AL$9),DetailBudgetWPs_Aleph,IF($J98 = "No Work Package", "", $J98),DetailBudgetCategory_Aleph,$I98),IF(Budget_period="Annually",SUMIFS(INDIRECT(AL$10),DetailBudgetWPs_Aleph,IF($J98 = "No Work Package", "", $J98),DetailBudgetCategory_Aleph,$I98),""))))) / AL$6 * AL$7, 0), 0)</f>
        <v>0</v>
      </c>
      <c r="AM98" s="166">
        <f t="array" ref="AM98">IFERROR(IF(ROW()-16&lt;NoRowsBudget, IF($J98="Profit Margin",SUM(AM$16:AM97)*ProfitMargin,IF($J98="VAT",SUM(AM$16:AM97)*VAT,IF(Budget_period="Monthly",SUMIFS(INDIRECT(AM$8),DetailBudgetWPs_Aleph,IF($J98 = "No Work Package", "", $J98),DetailBudgetCategory_Aleph,$I98),IF(Budget_period="Quarterly",SUMIFS(INDIRECT(AM$9),DetailBudgetWPs_Aleph,IF($J98 = "No Work Package", "", $J98),DetailBudgetCategory_Aleph,$I98),IF(Budget_period="Annually",SUMIFS(INDIRECT(AM$10),DetailBudgetWPs_Aleph,IF($J98 = "No Work Package", "", $J98),DetailBudgetCategory_Aleph,$I98),""))))) / AM$6 * AM$7, 0), 0)</f>
        <v>0</v>
      </c>
      <c r="AN98" s="166">
        <f t="array" ref="AN98">IFERROR(IF(ROW()-16&lt;NoRowsBudget, IF($J98="Profit Margin",SUM(AN$16:AN97)*ProfitMargin,IF($J98="VAT",SUM(AN$16:AN97)*VAT,IF(Budget_period="Monthly",SUMIFS(INDIRECT(AN$8),DetailBudgetWPs_Aleph,IF($J98 = "No Work Package", "", $J98),DetailBudgetCategory_Aleph,$I98),IF(Budget_period="Quarterly",SUMIFS(INDIRECT(AN$9),DetailBudgetWPs_Aleph,IF($J98 = "No Work Package", "", $J98),DetailBudgetCategory_Aleph,$I98),IF(Budget_period="Annually",SUMIFS(INDIRECT(AN$10),DetailBudgetWPs_Aleph,IF($J98 = "No Work Package", "", $J98),DetailBudgetCategory_Aleph,$I98),""))))) / AN$6 * AN$7, 0), 0)</f>
        <v>0</v>
      </c>
      <c r="AO98" s="166">
        <f t="array" ref="AO98">IFERROR(IF(ROW()-16&lt;NoRowsBudget, IF($J98="Profit Margin",SUM(AO$16:AO97)*ProfitMargin,IF($J98="VAT",SUM(AO$16:AO97)*VAT,IF(Budget_period="Monthly",SUMIFS(INDIRECT(AO$8),DetailBudgetWPs_Aleph,IF($J98 = "No Work Package", "", $J98),DetailBudgetCategory_Aleph,$I98),IF(Budget_period="Quarterly",SUMIFS(INDIRECT(AO$9),DetailBudgetWPs_Aleph,IF($J98 = "No Work Package", "", $J98),DetailBudgetCategory_Aleph,$I98),IF(Budget_period="Annually",SUMIFS(INDIRECT(AO$10),DetailBudgetWPs_Aleph,IF($J98 = "No Work Package", "", $J98),DetailBudgetCategory_Aleph,$I98),""))))) / AO$6 * AO$7, 0), 0)</f>
        <v>0</v>
      </c>
      <c r="AP98" s="166">
        <f t="array" ref="AP98">IFERROR(IF(ROW()-16&lt;NoRowsBudget, IF($J98="Profit Margin",SUM(AP$16:AP97)*ProfitMargin,IF($J98="VAT",SUM(AP$16:AP97)*VAT,IF(Budget_period="Monthly",SUMIFS(INDIRECT(AP$8),DetailBudgetWPs_Aleph,IF($J98 = "No Work Package", "", $J98),DetailBudgetCategory_Aleph,$I98),IF(Budget_period="Quarterly",SUMIFS(INDIRECT(AP$9),DetailBudgetWPs_Aleph,IF($J98 = "No Work Package", "", $J98),DetailBudgetCategory_Aleph,$I98),IF(Budget_period="Annually",SUMIFS(INDIRECT(AP$10),DetailBudgetWPs_Aleph,IF($J98 = "No Work Package", "", $J98),DetailBudgetCategory_Aleph,$I98),""))))) / AP$6 * AP$7, 0), 0)</f>
        <v>0</v>
      </c>
      <c r="AQ98" s="166">
        <f t="array" ref="AQ98">IFERROR(IF(ROW()-16&lt;NoRowsBudget, IF($J98="Profit Margin",SUM(AQ$16:AQ97)*ProfitMargin,IF($J98="VAT",SUM(AQ$16:AQ97)*VAT,IF(Budget_period="Monthly",SUMIFS(INDIRECT(AQ$8),DetailBudgetWPs_Aleph,IF($J98 = "No Work Package", "", $J98),DetailBudgetCategory_Aleph,$I98),IF(Budget_period="Quarterly",SUMIFS(INDIRECT(AQ$9),DetailBudgetWPs_Aleph,IF($J98 = "No Work Package", "", $J98),DetailBudgetCategory_Aleph,$I98),IF(Budget_period="Annually",SUMIFS(INDIRECT(AQ$10),DetailBudgetWPs_Aleph,IF($J98 = "No Work Package", "", $J98),DetailBudgetCategory_Aleph,$I98),""))))) / AQ$6 * AQ$7, 0), 0)</f>
        <v>0</v>
      </c>
      <c r="AR98" s="166">
        <f t="array" ref="AR98">IFERROR(IF(ROW()-16&lt;NoRowsBudget, IF($J98="Profit Margin",SUM(AR$16:AR97)*ProfitMargin,IF($J98="VAT",SUM(AR$16:AR97)*VAT,IF(Budget_period="Monthly",SUMIFS(INDIRECT(AR$8),DetailBudgetWPs_Aleph,IF($J98 = "No Work Package", "", $J98),DetailBudgetCategory_Aleph,$I98),IF(Budget_period="Quarterly",SUMIFS(INDIRECT(AR$9),DetailBudgetWPs_Aleph,IF($J98 = "No Work Package", "", $J98),DetailBudgetCategory_Aleph,$I98),IF(Budget_period="Annually",SUMIFS(INDIRECT(AR$10),DetailBudgetWPs_Aleph,IF($J98 = "No Work Package", "", $J98),DetailBudgetCategory_Aleph,$I98),""))))) / AR$6 * AR$7, 0), 0)</f>
        <v>0</v>
      </c>
      <c r="AS98" s="166">
        <f t="array" ref="AS98">IFERROR(IF(ROW()-16&lt;NoRowsBudget, IF($J98="Profit Margin",SUM(AS$16:AS97)*ProfitMargin,IF($J98="VAT",SUM(AS$16:AS97)*VAT,IF(Budget_period="Monthly",SUMIFS(INDIRECT(AS$8),DetailBudgetWPs_Aleph,IF($J98 = "No Work Package", "", $J98),DetailBudgetCategory_Aleph,$I98),IF(Budget_period="Quarterly",SUMIFS(INDIRECT(AS$9),DetailBudgetWPs_Aleph,IF($J98 = "No Work Package", "", $J98),DetailBudgetCategory_Aleph,$I98),IF(Budget_period="Annually",SUMIFS(INDIRECT(AS$10),DetailBudgetWPs_Aleph,IF($J98 = "No Work Package", "", $J98),DetailBudgetCategory_Aleph,$I98),""))))) / AS$6 * AS$7, 0), 0)</f>
        <v>0</v>
      </c>
      <c r="AT98" s="166">
        <f t="array" ref="AT98">IFERROR(IF(ROW()-16&lt;NoRowsBudget, IF($J98="Profit Margin",SUM(AT$16:AT97)*ProfitMargin,IF($J98="VAT",SUM(AT$16:AT97)*VAT,IF(Budget_period="Monthly",SUMIFS(INDIRECT(AT$8),DetailBudgetWPs_Aleph,IF($J98 = "No Work Package", "", $J98),DetailBudgetCategory_Aleph,$I98),IF(Budget_period="Quarterly",SUMIFS(INDIRECT(AT$9),DetailBudgetWPs_Aleph,IF($J98 = "No Work Package", "", $J98),DetailBudgetCategory_Aleph,$I98),IF(Budget_period="Annually",SUMIFS(INDIRECT(AT$10),DetailBudgetWPs_Aleph,IF($J98 = "No Work Package", "", $J98),DetailBudgetCategory_Aleph,$I98),""))))) / AT$6 * AT$7, 0), 0)</f>
        <v>0</v>
      </c>
      <c r="AU98" s="166">
        <f t="array" ref="AU98">IFERROR(IF(ROW()-16&lt;NoRowsBudget, IF($J98="Profit Margin",SUM(AU$16:AU97)*ProfitMargin,IF($J98="VAT",SUM(AU$16:AU97)*VAT,IF(Budget_period="Monthly",SUMIFS(INDIRECT(AU$8),DetailBudgetWPs_Aleph,IF($J98 = "No Work Package", "", $J98),DetailBudgetCategory_Aleph,$I98),IF(Budget_period="Quarterly",SUMIFS(INDIRECT(AU$9),DetailBudgetWPs_Aleph,IF($J98 = "No Work Package", "", $J98),DetailBudgetCategory_Aleph,$I98),IF(Budget_period="Annually",SUMIFS(INDIRECT(AU$10),DetailBudgetWPs_Aleph,IF($J98 = "No Work Package", "", $J98),DetailBudgetCategory_Aleph,$I98),""))))) / AU$6 * AU$7, 0), 0)</f>
        <v>0</v>
      </c>
      <c r="AV98" s="166">
        <f t="array" ref="AV98">IFERROR(IF(ROW()-16&lt;NoRowsBudget, IF($J98="Profit Margin",SUM(AV$16:AV97)*ProfitMargin,IF($J98="VAT",SUM(AV$16:AV97)*VAT,IF(Budget_period="Monthly",SUMIFS(INDIRECT(AV$8),DetailBudgetWPs_Aleph,IF($J98 = "No Work Package", "", $J98),DetailBudgetCategory_Aleph,$I98),IF(Budget_period="Quarterly",SUMIFS(INDIRECT(AV$9),DetailBudgetWPs_Aleph,IF($J98 = "No Work Package", "", $J98),DetailBudgetCategory_Aleph,$I98),IF(Budget_period="Annually",SUMIFS(INDIRECT(AV$10),DetailBudgetWPs_Aleph,IF($J98 = "No Work Package", "", $J98),DetailBudgetCategory_Aleph,$I98),""))))) / AV$6 * AV$7, 0), 0)</f>
        <v>0</v>
      </c>
      <c r="AW98" s="166">
        <f t="array" ref="AW98">IFERROR(IF(ROW()-16&lt;NoRowsBudget, IF($J98="Profit Margin",SUM(AW$16:AW97)*ProfitMargin,IF($J98="VAT",SUM(AW$16:AW97)*VAT,IF(Budget_period="Monthly",SUMIFS(INDIRECT(AW$8),DetailBudgetWPs_Aleph,IF($J98 = "No Work Package", "", $J98),DetailBudgetCategory_Aleph,$I98),IF(Budget_period="Quarterly",SUMIFS(INDIRECT(AW$9),DetailBudgetWPs_Aleph,IF($J98 = "No Work Package", "", $J98),DetailBudgetCategory_Aleph,$I98),IF(Budget_period="Annually",SUMIFS(INDIRECT(AW$10),DetailBudgetWPs_Aleph,IF($J98 = "No Work Package", "", $J98),DetailBudgetCategory_Aleph,$I98),""))))) / AW$6 * AW$7, 0), 0)</f>
        <v>0</v>
      </c>
      <c r="AX98" s="166">
        <f t="array" ref="AX98">IFERROR(IF(ROW()-16&lt;NoRowsBudget, IF($J98="Profit Margin",SUM(AX$16:AX97)*ProfitMargin,IF($J98="VAT",SUM(AX$16:AX97)*VAT,IF(Budget_period="Monthly",SUMIFS(INDIRECT(AX$8),DetailBudgetWPs_Aleph,IF($J98 = "No Work Package", "", $J98),DetailBudgetCategory_Aleph,$I98),IF(Budget_period="Quarterly",SUMIFS(INDIRECT(AX$9),DetailBudgetWPs_Aleph,IF($J98 = "No Work Package", "", $J98),DetailBudgetCategory_Aleph,$I98),IF(Budget_period="Annually",SUMIFS(INDIRECT(AX$10),DetailBudgetWPs_Aleph,IF($J98 = "No Work Package", "", $J98),DetailBudgetCategory_Aleph,$I98),""))))) / AX$6 * AX$7, 0), 0)</f>
        <v>0</v>
      </c>
      <c r="AY98" s="166">
        <f t="array" ref="AY98">IFERROR(IF(ROW()-16&lt;NoRowsBudget, IF($J98="Profit Margin",SUM(AY$16:AY97)*ProfitMargin,IF($J98="VAT",SUM(AY$16:AY97)*VAT,IF(Budget_period="Monthly",SUMIFS(INDIRECT(AY$8),DetailBudgetWPs_Aleph,IF($J98 = "No Work Package", "", $J98),DetailBudgetCategory_Aleph,$I98),IF(Budget_period="Quarterly",SUMIFS(INDIRECT(AY$9),DetailBudgetWPs_Aleph,IF($J98 = "No Work Package", "", $J98),DetailBudgetCategory_Aleph,$I98),IF(Budget_period="Annually",SUMIFS(INDIRECT(AY$10),DetailBudgetWPs_Aleph,IF($J98 = "No Work Package", "", $J98),DetailBudgetCategory_Aleph,$I98),""))))) / AY$6 * AY$7, 0), 0)</f>
        <v>0</v>
      </c>
      <c r="AZ98" s="166">
        <f t="array" ref="AZ98">IFERROR(IF(ROW()-16&lt;NoRowsBudget, IF($J98="Profit Margin",SUM(AZ$16:AZ97)*ProfitMargin,IF($J98="VAT",SUM(AZ$16:AZ97)*VAT,IF(Budget_period="Monthly",SUMIFS(INDIRECT(AZ$8),DetailBudgetWPs_Aleph,IF($J98 = "No Work Package", "", $J98),DetailBudgetCategory_Aleph,$I98),IF(Budget_period="Quarterly",SUMIFS(INDIRECT(AZ$9),DetailBudgetWPs_Aleph,IF($J98 = "No Work Package", "", $J98),DetailBudgetCategory_Aleph,$I98),IF(Budget_period="Annually",SUMIFS(INDIRECT(AZ$10),DetailBudgetWPs_Aleph,IF($J98 = "No Work Package", "", $J98),DetailBudgetCategory_Aleph,$I98),""))))) / AZ$6 * AZ$7, 0), 0)</f>
        <v>0</v>
      </c>
      <c r="BA98" s="166">
        <f t="array" ref="BA98">IFERROR(IF(ROW()-16&lt;NoRowsBudget, IF($J98="Profit Margin",SUM(BA$16:BA97)*ProfitMargin,IF($J98="VAT",SUM(BA$16:BA97)*VAT,IF(Budget_period="Monthly",SUMIFS(INDIRECT(BA$8),DetailBudgetWPs_Aleph,IF($J98 = "No Work Package", "", $J98),DetailBudgetCategory_Aleph,$I98),IF(Budget_period="Quarterly",SUMIFS(INDIRECT(BA$9),DetailBudgetWPs_Aleph,IF($J98 = "No Work Package", "", $J98),DetailBudgetCategory_Aleph,$I98),IF(Budget_period="Annually",SUMIFS(INDIRECT(BA$10),DetailBudgetWPs_Aleph,IF($J98 = "No Work Package", "", $J98),DetailBudgetCategory_Aleph,$I98),""))))) / BA$6 * BA$7, 0), 0)</f>
        <v>0</v>
      </c>
      <c r="BB98" s="166">
        <f t="array" ref="BB98">IFERROR(IF(ROW()-16&lt;NoRowsBudget, IF($J98="Profit Margin",SUM(BB$16:BB97)*ProfitMargin,IF($J98="VAT",SUM(BB$16:BB97)*VAT,IF(Budget_period="Monthly",SUMIFS(INDIRECT(BB$8),DetailBudgetWPs_Aleph,IF($J98 = "No Work Package", "", $J98),DetailBudgetCategory_Aleph,$I98),IF(Budget_period="Quarterly",SUMIFS(INDIRECT(BB$9),DetailBudgetWPs_Aleph,IF($J98 = "No Work Package", "", $J98),DetailBudgetCategory_Aleph,$I98),IF(Budget_period="Annually",SUMIFS(INDIRECT(BB$10),DetailBudgetWPs_Aleph,IF($J98 = "No Work Package", "", $J98),DetailBudgetCategory_Aleph,$I98),""))))) / BB$6 * BB$7, 0), 0)</f>
        <v>0</v>
      </c>
      <c r="BC98" s="166">
        <f t="array" ref="BC98">IFERROR(IF(ROW()-16&lt;NoRowsBudget, IF($J98="Profit Margin",SUM(BC$16:BC97)*ProfitMargin,IF($J98="VAT",SUM(BC$16:BC97)*VAT,IF(Budget_period="Monthly",SUMIFS(INDIRECT(BC$8),DetailBudgetWPs_Aleph,IF($J98 = "No Work Package", "", $J98),DetailBudgetCategory_Aleph,$I98),IF(Budget_period="Quarterly",SUMIFS(INDIRECT(BC$9),DetailBudgetWPs_Aleph,IF($J98 = "No Work Package", "", $J98),DetailBudgetCategory_Aleph,$I98),IF(Budget_period="Annually",SUMIFS(INDIRECT(BC$10),DetailBudgetWPs_Aleph,IF($J98 = "No Work Package", "", $J98),DetailBudgetCategory_Aleph,$I98),""))))) / BC$6 * BC$7, 0), 0)</f>
        <v>0</v>
      </c>
      <c r="BD98" s="166">
        <f t="array" ref="BD98">IFERROR(IF(ROW()-16&lt;NoRowsBudget, IF($J98="Profit Margin",SUM(BD$16:BD97)*ProfitMargin,IF($J98="VAT",SUM(BD$16:BD97)*VAT,IF(Budget_period="Monthly",SUMIFS(INDIRECT(BD$8),DetailBudgetWPs_Aleph,IF($J98 = "No Work Package", "", $J98),DetailBudgetCategory_Aleph,$I98),IF(Budget_period="Quarterly",SUMIFS(INDIRECT(BD$9),DetailBudgetWPs_Aleph,IF($J98 = "No Work Package", "", $J98),DetailBudgetCategory_Aleph,$I98),IF(Budget_period="Annually",SUMIFS(INDIRECT(BD$10),DetailBudgetWPs_Aleph,IF($J98 = "No Work Package", "", $J98),DetailBudgetCategory_Aleph,$I98),""))))) / BD$6 * BD$7, 0), 0)</f>
        <v>0</v>
      </c>
      <c r="BE98" s="166">
        <f t="array" ref="BE98">IFERROR(IF(ROW()-16&lt;NoRowsBudget, IF($J98="Profit Margin",SUM(BE$16:BE97)*ProfitMargin,IF($J98="VAT",SUM(BE$16:BE97)*VAT,IF(Budget_period="Monthly",SUMIFS(INDIRECT(BE$8),DetailBudgetWPs_Aleph,IF($J98 = "No Work Package", "", $J98),DetailBudgetCategory_Aleph,$I98),IF(Budget_period="Quarterly",SUMIFS(INDIRECT(BE$9),DetailBudgetWPs_Aleph,IF($J98 = "No Work Package", "", $J98),DetailBudgetCategory_Aleph,$I98),IF(Budget_period="Annually",SUMIFS(INDIRECT(BE$10),DetailBudgetWPs_Aleph,IF($J98 = "No Work Package", "", $J98),DetailBudgetCategory_Aleph,$I98),""))))) / BE$6 * BE$7, 0), 0)</f>
        <v>0</v>
      </c>
      <c r="BF98" s="166">
        <f t="array" ref="BF98">IFERROR(IF(ROW()-16&lt;NoRowsBudget, IF($J98="Profit Margin",SUM(BF$16:BF97)*ProfitMargin,IF($J98="VAT",SUM(BF$16:BF97)*VAT,IF(Budget_period="Monthly",SUMIFS(INDIRECT(BF$8),DetailBudgetWPs_Aleph,IF($J98 = "No Work Package", "", $J98),DetailBudgetCategory_Aleph,$I98),IF(Budget_period="Quarterly",SUMIFS(INDIRECT(BF$9),DetailBudgetWPs_Aleph,IF($J98 = "No Work Package", "", $J98),DetailBudgetCategory_Aleph,$I98),IF(Budget_period="Annually",SUMIFS(INDIRECT(BF$10),DetailBudgetWPs_Aleph,IF($J98 = "No Work Package", "", $J98),DetailBudgetCategory_Aleph,$I98),""))))) / BF$6 * BF$7, 0), 0)</f>
        <v>0</v>
      </c>
      <c r="BG98" s="166">
        <f t="array" ref="BG98">IFERROR(IF(ROW()-16&lt;NoRowsBudget, IF($J98="Profit Margin",SUM(BG$16:BG97)*ProfitMargin,IF($J98="VAT",SUM(BG$16:BG97)*VAT,IF(Budget_period="Monthly",SUMIFS(INDIRECT(BG$8),DetailBudgetWPs_Aleph,IF($J98 = "No Work Package", "", $J98),DetailBudgetCategory_Aleph,$I98),IF(Budget_period="Quarterly",SUMIFS(INDIRECT(BG$9),DetailBudgetWPs_Aleph,IF($J98 = "No Work Package", "", $J98),DetailBudgetCategory_Aleph,$I98),IF(Budget_period="Annually",SUMIFS(INDIRECT(BG$10),DetailBudgetWPs_Aleph,IF($J98 = "No Work Package", "", $J98),DetailBudgetCategory_Aleph,$I98),""))))) / BG$6 * BG$7, 0), 0)</f>
        <v>0</v>
      </c>
      <c r="BH98" s="166">
        <f t="array" ref="BH98">IFERROR(IF(ROW()-16&lt;NoRowsBudget, IF($J98="Profit Margin",SUM(BH$16:BH97)*ProfitMargin,IF($J98="VAT",SUM(BH$16:BH97)*VAT,IF(Budget_period="Monthly",SUMIFS(INDIRECT(BH$8),DetailBudgetWPs_Aleph,IF($J98 = "No Work Package", "", $J98),DetailBudgetCategory_Aleph,$I98),IF(Budget_period="Quarterly",SUMIFS(INDIRECT(BH$9),DetailBudgetWPs_Aleph,IF($J98 = "No Work Package", "", $J98),DetailBudgetCategory_Aleph,$I98),IF(Budget_period="Annually",SUMIFS(INDIRECT(BH$10),DetailBudgetWPs_Aleph,IF($J98 = "No Work Package", "", $J98),DetailBudgetCategory_Aleph,$I98),""))))) / BH$6 * BH$7, 0), 0)</f>
        <v>0</v>
      </c>
      <c r="BI98" s="166">
        <f t="array" ref="BI98">IFERROR(IF(ROW()-16&lt;NoRowsBudget, IF($J98="Profit Margin",SUM(BI$16:BI97)*ProfitMargin,IF($J98="VAT",SUM(BI$16:BI97)*VAT,IF(Budget_period="Monthly",SUMIFS(INDIRECT(BI$8),DetailBudgetWPs_Aleph,IF($J98 = "No Work Package", "", $J98),DetailBudgetCategory_Aleph,$I98),IF(Budget_period="Quarterly",SUMIFS(INDIRECT(BI$9),DetailBudgetWPs_Aleph,IF($J98 = "No Work Package", "", $J98),DetailBudgetCategory_Aleph,$I98),IF(Budget_period="Annually",SUMIFS(INDIRECT(BI$10),DetailBudgetWPs_Aleph,IF($J98 = "No Work Package", "", $J98),DetailBudgetCategory_Aleph,$I98),""))))) / BI$6 * BI$7, 0), 0)</f>
        <v>0</v>
      </c>
      <c r="BJ98" s="166">
        <f t="array" ref="BJ98">IFERROR(IF(ROW()-16&lt;NoRowsBudget, IF($J98="Profit Margin",SUM(BJ$16:BJ97)*ProfitMargin,IF($J98="VAT",SUM(BJ$16:BJ97)*VAT,IF(Budget_period="Monthly",SUMIFS(INDIRECT(BJ$8),DetailBudgetWPs_Aleph,IF($J98 = "No Work Package", "", $J98),DetailBudgetCategory_Aleph,$I98),IF(Budget_period="Quarterly",SUMIFS(INDIRECT(BJ$9),DetailBudgetWPs_Aleph,IF($J98 = "No Work Package", "", $J98),DetailBudgetCategory_Aleph,$I98),IF(Budget_period="Annually",SUMIFS(INDIRECT(BJ$10),DetailBudgetWPs_Aleph,IF($J98 = "No Work Package", "", $J98),DetailBudgetCategory_Aleph,$I98),""))))) / BJ$6 * BJ$7, 0), 0)</f>
        <v>0</v>
      </c>
      <c r="BK98" s="166">
        <f t="array" ref="BK98">IFERROR(IF(ROW()-16&lt;NoRowsBudget, IF($J98="Profit Margin",SUM(BK$16:BK97)*ProfitMargin,IF($J98="VAT",SUM(BK$16:BK97)*VAT,IF(Budget_period="Monthly",SUMIFS(INDIRECT(BK$8),DetailBudgetWPs_Aleph,IF($J98 = "No Work Package", "", $J98),DetailBudgetCategory_Aleph,$I98),IF(Budget_period="Quarterly",SUMIFS(INDIRECT(BK$9),DetailBudgetWPs_Aleph,IF($J98 = "No Work Package", "", $J98),DetailBudgetCategory_Aleph,$I98),IF(Budget_period="Annually",SUMIFS(INDIRECT(BK$10),DetailBudgetWPs_Aleph,IF($J98 = "No Work Package", "", $J98),DetailBudgetCategory_Aleph,$I98),""))))) / BK$6 * BK$7, 0), 0)</f>
        <v>0</v>
      </c>
      <c r="BL98" s="166">
        <f t="array" ref="BL98">IFERROR(IF(ROW()-16&lt;NoRowsBudget, IF($J98="Profit Margin",SUM(BL$16:BL97)*ProfitMargin,IF($J98="VAT",SUM(BL$16:BL97)*VAT,IF(Budget_period="Monthly",SUMIFS(INDIRECT(BL$8),DetailBudgetWPs_Aleph,IF($J98 = "No Work Package", "", $J98),DetailBudgetCategory_Aleph,$I98),IF(Budget_period="Quarterly",SUMIFS(INDIRECT(BL$9),DetailBudgetWPs_Aleph,IF($J98 = "No Work Package", "", $J98),DetailBudgetCategory_Aleph,$I98),IF(Budget_period="Annually",SUMIFS(INDIRECT(BL$10),DetailBudgetWPs_Aleph,IF($J98 = "No Work Package", "", $J98),DetailBudgetCategory_Aleph,$I98),""))))) / BL$6 * BL$7, 0), 0)</f>
        <v>0</v>
      </c>
      <c r="BM98" s="166">
        <f t="array" ref="BM98">IFERROR(IF(ROW()-16&lt;NoRowsBudget, IF($J98="Profit Margin",SUM(BM$16:BM97)*ProfitMargin,IF($J98="VAT",SUM(BM$16:BM97)*VAT,IF(Budget_period="Monthly",SUMIFS(INDIRECT(BM$8),DetailBudgetWPs_Aleph,IF($J98 = "No Work Package", "", $J98),DetailBudgetCategory_Aleph,$I98),IF(Budget_period="Quarterly",SUMIFS(INDIRECT(BM$9),DetailBudgetWPs_Aleph,IF($J98 = "No Work Package", "", $J98),DetailBudgetCategory_Aleph,$I98),IF(Budget_period="Annually",SUMIFS(INDIRECT(BM$10),DetailBudgetWPs_Aleph,IF($J98 = "No Work Package", "", $J98),DetailBudgetCategory_Aleph,$I98),""))))) / BM$6 * BM$7, 0), 0)</f>
        <v>0</v>
      </c>
      <c r="BN98" s="166">
        <f t="array" ref="BN98">IFERROR(IF(ROW()-16&lt;NoRowsBudget, IF($J98="Profit Margin",SUM(BN$16:BN97)*ProfitMargin,IF($J98="VAT",SUM(BN$16:BN97)*VAT,IF(Budget_period="Monthly",SUMIFS(INDIRECT(BN$8),DetailBudgetWPs_Aleph,IF($J98 = "No Work Package", "", $J98),DetailBudgetCategory_Aleph,$I98),IF(Budget_period="Quarterly",SUMIFS(INDIRECT(BN$9),DetailBudgetWPs_Aleph,IF($J98 = "No Work Package", "", $J98),DetailBudgetCategory_Aleph,$I98),IF(Budget_period="Annually",SUMIFS(INDIRECT(BN$10),DetailBudgetWPs_Aleph,IF($J98 = "No Work Package", "", $J98),DetailBudgetCategory_Aleph,$I98),""))))) / BN$6 * BN$7, 0), 0)</f>
        <v>0</v>
      </c>
      <c r="BO98" s="166">
        <f t="array" ref="BO98">IFERROR(IF(ROW()-16&lt;NoRowsBudget, IF($J98="Profit Margin",SUM(BO$16:BO97)*ProfitMargin,IF($J98="VAT",SUM(BO$16:BO97)*VAT,IF(Budget_period="Monthly",SUMIFS(INDIRECT(BO$8),DetailBudgetWPs_Aleph,IF($J98 = "No Work Package", "", $J98),DetailBudgetCategory_Aleph,$I98),IF(Budget_period="Quarterly",SUMIFS(INDIRECT(BO$9),DetailBudgetWPs_Aleph,IF($J98 = "No Work Package", "", $J98),DetailBudgetCategory_Aleph,$I98),IF(Budget_period="Annually",SUMIFS(INDIRECT(BO$10),DetailBudgetWPs_Aleph,IF($J98 = "No Work Package", "", $J98),DetailBudgetCategory_Aleph,$I98),""))))) / BO$6 * BO$7, 0), 0)</f>
        <v>0</v>
      </c>
      <c r="BP98" s="166">
        <f t="array" ref="BP98">IFERROR(IF(ROW()-16&lt;NoRowsBudget, IF($J98="Profit Margin",SUM(BP$16:BP97)*ProfitMargin,IF($J98="VAT",SUM(BP$16:BP97)*VAT,IF(Budget_period="Monthly",SUMIFS(INDIRECT(BP$8),DetailBudgetWPs_Aleph,IF($J98 = "No Work Package", "", $J98),DetailBudgetCategory_Aleph,$I98),IF(Budget_period="Quarterly",SUMIFS(INDIRECT(BP$9),DetailBudgetWPs_Aleph,IF($J98 = "No Work Package", "", $J98),DetailBudgetCategory_Aleph,$I98),IF(Budget_period="Annually",SUMIFS(INDIRECT(BP$10),DetailBudgetWPs_Aleph,IF($J98 = "No Work Package", "", $J98),DetailBudgetCategory_Aleph,$I98),""))))) / BP$6 * BP$7, 0), 0)</f>
        <v>0</v>
      </c>
      <c r="BQ98" s="166">
        <f t="array" ref="BQ98">IFERROR(IF(ROW()-16&lt;NoRowsBudget, IF($J98="Profit Margin",SUM(BQ$16:BQ97)*ProfitMargin,IF($J98="VAT",SUM(BQ$16:BQ97)*VAT,IF(Budget_period="Monthly",SUMIFS(INDIRECT(BQ$8),DetailBudgetWPs_Aleph,IF($J98 = "No Work Package", "", $J98),DetailBudgetCategory_Aleph,$I98),IF(Budget_period="Quarterly",SUMIFS(INDIRECT(BQ$9),DetailBudgetWPs_Aleph,IF($J98 = "No Work Package", "", $J98),DetailBudgetCategory_Aleph,$I98),IF(Budget_period="Annually",SUMIFS(INDIRECT(BQ$10),DetailBudgetWPs_Aleph,IF($J98 = "No Work Package", "", $J98),DetailBudgetCategory_Aleph,$I98),""))))) / BQ$6 * BQ$7, 0), 0)</f>
        <v>0</v>
      </c>
      <c r="BR98" s="166">
        <f t="array" ref="BR98">IFERROR(IF(ROW()-16&lt;NoRowsBudget, IF($J98="Profit Margin",SUM(BR$16:BR97)*ProfitMargin,IF($J98="VAT",SUM(BR$16:BR97)*VAT,IF(Budget_period="Monthly",SUMIFS(INDIRECT(BR$8),DetailBudgetWPs_Aleph,IF($J98 = "No Work Package", "", $J98),DetailBudgetCategory_Aleph,$I98),IF(Budget_period="Quarterly",SUMIFS(INDIRECT(BR$9),DetailBudgetWPs_Aleph,IF($J98 = "No Work Package", "", $J98),DetailBudgetCategory_Aleph,$I98),IF(Budget_period="Annually",SUMIFS(INDIRECT(BR$10),DetailBudgetWPs_Aleph,IF($J98 = "No Work Package", "", $J98),DetailBudgetCategory_Aleph,$I98),""))))) / BR$6 * BR$7, 0), 0)</f>
        <v>0</v>
      </c>
      <c r="BS98" s="166">
        <f t="array" ref="BS98">IFERROR(IF(ROW()-16&lt;NoRowsBudget, IF($J98="Profit Margin",SUM(BS$16:BS97)*ProfitMargin,IF($J98="VAT",SUM(BS$16:BS97)*VAT,IF(Budget_period="Monthly",SUMIFS(INDIRECT(BS$8),DetailBudgetWPs_Aleph,IF($J98 = "No Work Package", "", $J98),DetailBudgetCategory_Aleph,$I98),IF(Budget_period="Quarterly",SUMIFS(INDIRECT(BS$9),DetailBudgetWPs_Aleph,IF($J98 = "No Work Package", "", $J98),DetailBudgetCategory_Aleph,$I98),IF(Budget_period="Annually",SUMIFS(INDIRECT(BS$10),DetailBudgetWPs_Aleph,IF($J98 = "No Work Package", "", $J98),DetailBudgetCategory_Aleph,$I98),""))))) / BS$6 * BS$7, 0), 0)</f>
        <v>0</v>
      </c>
    </row>
    <row r="99" ht="15.75" customHeight="1">
      <c r="A99" s="114"/>
      <c r="B99" s="15" t="str">
        <f>IF(ROW()-16&lt;NoRowsBudget,OrgName,"")</f>
        <v/>
      </c>
      <c r="C99" s="15" t="str">
        <f>IF(ROW()-16&lt;NoRowsBudget,ProjectName,"")</f>
        <v/>
      </c>
      <c r="D99" s="15" t="str">
        <f>IF(ROW()-16&lt;NoRowsBudget,ProjectRef,"")</f>
        <v/>
      </c>
      <c r="E99" s="15" t="str">
        <f>IF(ROW()-16&lt;NoRowsBudget,ApplicationID,"")</f>
        <v/>
      </c>
      <c r="F99" s="15" t="str">
        <f>IF(ROW()-16&lt;NoRowsBudget,Version,"")</f>
        <v/>
      </c>
      <c r="G99" s="164" t="str">
        <f>IF(ROW()-16&lt;NoRowsBudget,StartDate,"")</f>
        <v/>
      </c>
      <c r="H99" s="164" t="str">
        <f>IF(ROW()-16&lt;NoRowsBudget,EndDate,"")</f>
        <v/>
      </c>
      <c r="I99" s="15" t="str">
        <f t="array" ref="I99">IF(ROW()-16&lt;(NoRowsBudget-3),INDEX(CostCategories,CEILING((ROW()-15)/NoWPs,1)),IF(ROW()-16=NoRowsBudget-3,"Overheads",IF(ROW()-16=NoRowsBudget-2,"Profit Margin",IF(ROW()-16=NoRowsBudget-1,"VAT",""))))</f>
        <v/>
      </c>
      <c r="J99" s="15" t="str">
        <f t="array" ref="J99">IF(ROW()-16&lt;NoRowsBudget-3,INDEX(WPUnique,,MOD(ROW()-16,NoWPs)+1),IF(ROW()-16=NoRowsBudget-3,"Overheads",IF(ROW()-16=NoRowsBudget-2,"Profit Margin",IF(ROW()-16=NoRowsBudget-1,"VAT",""))))</f>
        <v/>
      </c>
      <c r="K99" s="172" t="str">
        <f>IFERROR(IF(OR($J99="Indirect Cost",$J99="VAT",$J99="Profit Margin"),"",VLOOKUP(J99,'1. Basic Info'!$B$40:$C$52,2,FALSE)),BudgetExport!J99)</f>
        <v/>
      </c>
      <c r="L99" s="166">
        <f t="array" ref="L99">IFERROR(IF(ROW()-16&lt;NoRowsBudget, IF($J99="Profit Margin",SUM(L$16:L98)*ProfitMargin,IF($J99="VAT",SUM(L$16:L98)*VAT,IF(Budget_period="Monthly",SUMIFS(INDIRECT(L$8),DetailBudgetWPs_Aleph,IF($J99 = "No Work Package", "", $J99),DetailBudgetCategory_Aleph,$I99),IF(Budget_period="Quarterly",SUMIFS(INDIRECT(L$9),DetailBudgetWPs_Aleph,IF($J99 = "No Work Package", "", $J99),DetailBudgetCategory_Aleph,$I99),IF(Budget_period="Annually",SUMIFS(INDIRECT(L$10),DetailBudgetWPs_Aleph,IF($J99 = "No Work Package", "", $J99),DetailBudgetCategory_Aleph,$I99),""))))) / L$6 * L$7, 0), 0)</f>
        <v>0</v>
      </c>
      <c r="M99" s="166">
        <f t="array" ref="M99">IFERROR(IF(ROW()-16&lt;NoRowsBudget, IF($J99="Profit Margin",SUM(M$16:M98)*ProfitMargin,IF($J99="VAT",SUM(M$16:M98)*VAT,IF(Budget_period="Monthly",SUMIFS(INDIRECT(M$8),DetailBudgetWPs_Aleph,IF($J99 = "No Work Package", "", $J99),DetailBudgetCategory_Aleph,$I99),IF(Budget_period="Quarterly",SUMIFS(INDIRECT(M$9),DetailBudgetWPs_Aleph,IF($J99 = "No Work Package", "", $J99),DetailBudgetCategory_Aleph,$I99),IF(Budget_period="Annually",SUMIFS(INDIRECT(M$10),DetailBudgetWPs_Aleph,IF($J99 = "No Work Package", "", $J99),DetailBudgetCategory_Aleph,$I99),""))))) / M$6 * M$7, 0), 0)</f>
        <v>0</v>
      </c>
      <c r="N99" s="166">
        <f t="array" ref="N99">IFERROR(IF(ROW()-16&lt;NoRowsBudget, IF($J99="Profit Margin",SUM(N$16:N98)*ProfitMargin,IF($J99="VAT",SUM(N$16:N98)*VAT,IF(Budget_period="Monthly",SUMIFS(INDIRECT(N$8),DetailBudgetWPs_Aleph,IF($J99 = "No Work Package", "", $J99),DetailBudgetCategory_Aleph,$I99),IF(Budget_period="Quarterly",SUMIFS(INDIRECT(N$9),DetailBudgetWPs_Aleph,IF($J99 = "No Work Package", "", $J99),DetailBudgetCategory_Aleph,$I99),IF(Budget_period="Annually",SUMIFS(INDIRECT(N$10),DetailBudgetWPs_Aleph,IF($J99 = "No Work Package", "", $J99),DetailBudgetCategory_Aleph,$I99),""))))) / N$6 * N$7, 0), 0)</f>
        <v>0</v>
      </c>
      <c r="O99" s="166">
        <f t="array" ref="O99">IFERROR(IF(ROW()-16&lt;NoRowsBudget, IF($J99="Profit Margin",SUM(O$16:O98)*ProfitMargin,IF($J99="VAT",SUM(O$16:O98)*VAT,IF(Budget_period="Monthly",SUMIFS(INDIRECT(O$8),DetailBudgetWPs_Aleph,IF($J99 = "No Work Package", "", $J99),DetailBudgetCategory_Aleph,$I99),IF(Budget_period="Quarterly",SUMIFS(INDIRECT(O$9),DetailBudgetWPs_Aleph,IF($J99 = "No Work Package", "", $J99),DetailBudgetCategory_Aleph,$I99),IF(Budget_period="Annually",SUMIFS(INDIRECT(O$10),DetailBudgetWPs_Aleph,IF($J99 = "No Work Package", "", $J99),DetailBudgetCategory_Aleph,$I99),""))))) / O$6 * O$7, 0), 0)</f>
        <v>0</v>
      </c>
      <c r="P99" s="166">
        <f t="array" ref="P99">IFERROR(IF(ROW()-16&lt;NoRowsBudget, IF($J99="Profit Margin",SUM(P$16:P98)*ProfitMargin,IF($J99="VAT",SUM(P$16:P98)*VAT,IF(Budget_period="Monthly",SUMIFS(INDIRECT(P$8),DetailBudgetWPs_Aleph,IF($J99 = "No Work Package", "", $J99),DetailBudgetCategory_Aleph,$I99),IF(Budget_period="Quarterly",SUMIFS(INDIRECT(P$9),DetailBudgetWPs_Aleph,IF($J99 = "No Work Package", "", $J99),DetailBudgetCategory_Aleph,$I99),IF(Budget_period="Annually",SUMIFS(INDIRECT(P$10),DetailBudgetWPs_Aleph,IF($J99 = "No Work Package", "", $J99),DetailBudgetCategory_Aleph,$I99),""))))) / P$6 * P$7, 0), 0)</f>
        <v>0</v>
      </c>
      <c r="Q99" s="166">
        <f t="array" ref="Q99">IFERROR(IF(ROW()-16&lt;NoRowsBudget, IF($J99="Profit Margin",SUM(Q$16:Q98)*ProfitMargin,IF($J99="VAT",SUM(Q$16:Q98)*VAT,IF(Budget_period="Monthly",SUMIFS(INDIRECT(Q$8),DetailBudgetWPs_Aleph,IF($J99 = "No Work Package", "", $J99),DetailBudgetCategory_Aleph,$I99),IF(Budget_period="Quarterly",SUMIFS(INDIRECT(Q$9),DetailBudgetWPs_Aleph,IF($J99 = "No Work Package", "", $J99),DetailBudgetCategory_Aleph,$I99),IF(Budget_period="Annually",SUMIFS(INDIRECT(Q$10),DetailBudgetWPs_Aleph,IF($J99 = "No Work Package", "", $J99),DetailBudgetCategory_Aleph,$I99),""))))) / Q$6 * Q$7, 0), 0)</f>
        <v>0</v>
      </c>
      <c r="R99" s="166">
        <f t="array" ref="R99">IFERROR(IF(ROW()-16&lt;NoRowsBudget, IF($J99="Profit Margin",SUM(R$16:R98)*ProfitMargin,IF($J99="VAT",SUM(R$16:R98)*VAT,IF(Budget_period="Monthly",SUMIFS(INDIRECT(R$8),DetailBudgetWPs_Aleph,IF($J99 = "No Work Package", "", $J99),DetailBudgetCategory_Aleph,$I99),IF(Budget_period="Quarterly",SUMIFS(INDIRECT(R$9),DetailBudgetWPs_Aleph,IF($J99 = "No Work Package", "", $J99),DetailBudgetCategory_Aleph,$I99),IF(Budget_period="Annually",SUMIFS(INDIRECT(R$10),DetailBudgetWPs_Aleph,IF($J99 = "No Work Package", "", $J99),DetailBudgetCategory_Aleph,$I99),""))))) / R$6 * R$7, 0), 0)</f>
        <v>0</v>
      </c>
      <c r="S99" s="166">
        <f t="array" ref="S99">IFERROR(IF(ROW()-16&lt;NoRowsBudget, IF($J99="Profit Margin",SUM(S$16:S98)*ProfitMargin,IF($J99="VAT",SUM(S$16:S98)*VAT,IF(Budget_period="Monthly",SUMIFS(INDIRECT(S$8),DetailBudgetWPs_Aleph,IF($J99 = "No Work Package", "", $J99),DetailBudgetCategory_Aleph,$I99),IF(Budget_period="Quarterly",SUMIFS(INDIRECT(S$9),DetailBudgetWPs_Aleph,IF($J99 = "No Work Package", "", $J99),DetailBudgetCategory_Aleph,$I99),IF(Budget_period="Annually",SUMIFS(INDIRECT(S$10),DetailBudgetWPs_Aleph,IF($J99 = "No Work Package", "", $J99),DetailBudgetCategory_Aleph,$I99),""))))) / S$6 * S$7, 0), 0)</f>
        <v>0</v>
      </c>
      <c r="T99" s="166">
        <f t="array" ref="T99">IFERROR(IF(ROW()-16&lt;NoRowsBudget, IF($J99="Profit Margin",SUM(T$16:T98)*ProfitMargin,IF($J99="VAT",SUM(T$16:T98)*VAT,IF(Budget_period="Monthly",SUMIFS(INDIRECT(T$8),DetailBudgetWPs_Aleph,IF($J99 = "No Work Package", "", $J99),DetailBudgetCategory_Aleph,$I99),IF(Budget_period="Quarterly",SUMIFS(INDIRECT(T$9),DetailBudgetWPs_Aleph,IF($J99 = "No Work Package", "", $J99),DetailBudgetCategory_Aleph,$I99),IF(Budget_period="Annually",SUMIFS(INDIRECT(T$10),DetailBudgetWPs_Aleph,IF($J99 = "No Work Package", "", $J99),DetailBudgetCategory_Aleph,$I99),""))))) / T$6 * T$7, 0), 0)</f>
        <v>0</v>
      </c>
      <c r="U99" s="166">
        <f t="array" ref="U99">IFERROR(IF(ROW()-16&lt;NoRowsBudget, IF($J99="Profit Margin",SUM(U$16:U98)*ProfitMargin,IF($J99="VAT",SUM(U$16:U98)*VAT,IF(Budget_period="Monthly",SUMIFS(INDIRECT(U$8),DetailBudgetWPs_Aleph,IF($J99 = "No Work Package", "", $J99),DetailBudgetCategory_Aleph,$I99),IF(Budget_period="Quarterly",SUMIFS(INDIRECT(U$9),DetailBudgetWPs_Aleph,IF($J99 = "No Work Package", "", $J99),DetailBudgetCategory_Aleph,$I99),IF(Budget_period="Annually",SUMIFS(INDIRECT(U$10),DetailBudgetWPs_Aleph,IF($J99 = "No Work Package", "", $J99),DetailBudgetCategory_Aleph,$I99),""))))) / U$6 * U$7, 0), 0)</f>
        <v>0</v>
      </c>
      <c r="V99" s="166">
        <f t="array" ref="V99">IFERROR(IF(ROW()-16&lt;NoRowsBudget, IF($J99="Profit Margin",SUM(V$16:V98)*ProfitMargin,IF($J99="VAT",SUM(V$16:V98)*VAT,IF(Budget_period="Monthly",SUMIFS(INDIRECT(V$8),DetailBudgetWPs_Aleph,IF($J99 = "No Work Package", "", $J99),DetailBudgetCategory_Aleph,$I99),IF(Budget_period="Quarterly",SUMIFS(INDIRECT(V$9),DetailBudgetWPs_Aleph,IF($J99 = "No Work Package", "", $J99),DetailBudgetCategory_Aleph,$I99),IF(Budget_period="Annually",SUMIFS(INDIRECT(V$10),DetailBudgetWPs_Aleph,IF($J99 = "No Work Package", "", $J99),DetailBudgetCategory_Aleph,$I99),""))))) / V$6 * V$7, 0), 0)</f>
        <v>0</v>
      </c>
      <c r="W99" s="166">
        <f t="array" ref="W99">IFERROR(IF(ROW()-16&lt;NoRowsBudget, IF($J99="Profit Margin",SUM(W$16:W98)*ProfitMargin,IF($J99="VAT",SUM(W$16:W98)*VAT,IF(Budget_period="Monthly",SUMIFS(INDIRECT(W$8),DetailBudgetWPs_Aleph,IF($J99 = "No Work Package", "", $J99),DetailBudgetCategory_Aleph,$I99),IF(Budget_period="Quarterly",SUMIFS(INDIRECT(W$9),DetailBudgetWPs_Aleph,IF($J99 = "No Work Package", "", $J99),DetailBudgetCategory_Aleph,$I99),IF(Budget_period="Annually",SUMIFS(INDIRECT(W$10),DetailBudgetWPs_Aleph,IF($J99 = "No Work Package", "", $J99),DetailBudgetCategory_Aleph,$I99),""))))) / W$6 * W$7, 0), 0)</f>
        <v>0</v>
      </c>
      <c r="X99" s="166">
        <f t="array" ref="X99">IFERROR(IF(ROW()-16&lt;NoRowsBudget, IF($J99="Profit Margin",SUM(X$16:X98)*ProfitMargin,IF($J99="VAT",SUM(X$16:X98)*VAT,IF(Budget_period="Monthly",SUMIFS(INDIRECT(X$8),DetailBudgetWPs_Aleph,IF($J99 = "No Work Package", "", $J99),DetailBudgetCategory_Aleph,$I99),IF(Budget_period="Quarterly",SUMIFS(INDIRECT(X$9),DetailBudgetWPs_Aleph,IF($J99 = "No Work Package", "", $J99),DetailBudgetCategory_Aleph,$I99),IF(Budget_period="Annually",SUMIFS(INDIRECT(X$10),DetailBudgetWPs_Aleph,IF($J99 = "No Work Package", "", $J99),DetailBudgetCategory_Aleph,$I99),""))))) / X$6 * X$7, 0), 0)</f>
        <v>0</v>
      </c>
      <c r="Y99" s="166">
        <f t="array" ref="Y99">IFERROR(IF(ROW()-16&lt;NoRowsBudget, IF($J99="Profit Margin",SUM(Y$16:Y98)*ProfitMargin,IF($J99="VAT",SUM(Y$16:Y98)*VAT,IF(Budget_period="Monthly",SUMIFS(INDIRECT(Y$8),DetailBudgetWPs_Aleph,IF($J99 = "No Work Package", "", $J99),DetailBudgetCategory_Aleph,$I99),IF(Budget_period="Quarterly",SUMIFS(INDIRECT(Y$9),DetailBudgetWPs_Aleph,IF($J99 = "No Work Package", "", $J99),DetailBudgetCategory_Aleph,$I99),IF(Budget_period="Annually",SUMIFS(INDIRECT(Y$10),DetailBudgetWPs_Aleph,IF($J99 = "No Work Package", "", $J99),DetailBudgetCategory_Aleph,$I99),""))))) / Y$6 * Y$7, 0), 0)</f>
        <v>0</v>
      </c>
      <c r="Z99" s="166">
        <f t="array" ref="Z99">IFERROR(IF(ROW()-16&lt;NoRowsBudget, IF($J99="Profit Margin",SUM(Z$16:Z98)*ProfitMargin,IF($J99="VAT",SUM(Z$16:Z98)*VAT,IF(Budget_period="Monthly",SUMIFS(INDIRECT(Z$8),DetailBudgetWPs_Aleph,IF($J99 = "No Work Package", "", $J99),DetailBudgetCategory_Aleph,$I99),IF(Budget_period="Quarterly",SUMIFS(INDIRECT(Z$9),DetailBudgetWPs_Aleph,IF($J99 = "No Work Package", "", $J99),DetailBudgetCategory_Aleph,$I99),IF(Budget_period="Annually",SUMIFS(INDIRECT(Z$10),DetailBudgetWPs_Aleph,IF($J99 = "No Work Package", "", $J99),DetailBudgetCategory_Aleph,$I99),""))))) / Z$6 * Z$7, 0), 0)</f>
        <v>0</v>
      </c>
      <c r="AA99" s="166">
        <f t="array" ref="AA99">IFERROR(IF(ROW()-16&lt;NoRowsBudget, IF($J99="Profit Margin",SUM(AA$16:AA98)*ProfitMargin,IF($J99="VAT",SUM(AA$16:AA98)*VAT,IF(Budget_period="Monthly",SUMIFS(INDIRECT(AA$8),DetailBudgetWPs_Aleph,IF($J99 = "No Work Package", "", $J99),DetailBudgetCategory_Aleph,$I99),IF(Budget_period="Quarterly",SUMIFS(INDIRECT(AA$9),DetailBudgetWPs_Aleph,IF($J99 = "No Work Package", "", $J99),DetailBudgetCategory_Aleph,$I99),IF(Budget_period="Annually",SUMIFS(INDIRECT(AA$10),DetailBudgetWPs_Aleph,IF($J99 = "No Work Package", "", $J99),DetailBudgetCategory_Aleph,$I99),""))))) / AA$6 * AA$7, 0), 0)</f>
        <v>0</v>
      </c>
      <c r="AB99" s="166">
        <f t="array" ref="AB99">IFERROR(IF(ROW()-16&lt;NoRowsBudget, IF($J99="Profit Margin",SUM(AB$16:AB98)*ProfitMargin,IF($J99="VAT",SUM(AB$16:AB98)*VAT,IF(Budget_period="Monthly",SUMIFS(INDIRECT(AB$8),DetailBudgetWPs_Aleph,IF($J99 = "No Work Package", "", $J99),DetailBudgetCategory_Aleph,$I99),IF(Budget_period="Quarterly",SUMIFS(INDIRECT(AB$9),DetailBudgetWPs_Aleph,IF($J99 = "No Work Package", "", $J99),DetailBudgetCategory_Aleph,$I99),IF(Budget_period="Annually",SUMIFS(INDIRECT(AB$10),DetailBudgetWPs_Aleph,IF($J99 = "No Work Package", "", $J99),DetailBudgetCategory_Aleph,$I99),""))))) / AB$6 * AB$7, 0), 0)</f>
        <v>0</v>
      </c>
      <c r="AC99" s="166">
        <f t="array" ref="AC99">IFERROR(IF(ROW()-16&lt;NoRowsBudget, IF($J99="Profit Margin",SUM(AC$16:AC98)*ProfitMargin,IF($J99="VAT",SUM(AC$16:AC98)*VAT,IF(Budget_period="Monthly",SUMIFS(INDIRECT(AC$8),DetailBudgetWPs_Aleph,IF($J99 = "No Work Package", "", $J99),DetailBudgetCategory_Aleph,$I99),IF(Budget_period="Quarterly",SUMIFS(INDIRECT(AC$9),DetailBudgetWPs_Aleph,IF($J99 = "No Work Package", "", $J99),DetailBudgetCategory_Aleph,$I99),IF(Budget_period="Annually",SUMIFS(INDIRECT(AC$10),DetailBudgetWPs_Aleph,IF($J99 = "No Work Package", "", $J99),DetailBudgetCategory_Aleph,$I99),""))))) / AC$6 * AC$7, 0), 0)</f>
        <v>0</v>
      </c>
      <c r="AD99" s="166">
        <f t="array" ref="AD99">IFERROR(IF(ROW()-16&lt;NoRowsBudget, IF($J99="Profit Margin",SUM(AD$16:AD98)*ProfitMargin,IF($J99="VAT",SUM(AD$16:AD98)*VAT,IF(Budget_period="Monthly",SUMIFS(INDIRECT(AD$8),DetailBudgetWPs_Aleph,IF($J99 = "No Work Package", "", $J99),DetailBudgetCategory_Aleph,$I99),IF(Budget_period="Quarterly",SUMIFS(INDIRECT(AD$9),DetailBudgetWPs_Aleph,IF($J99 = "No Work Package", "", $J99),DetailBudgetCategory_Aleph,$I99),IF(Budget_period="Annually",SUMIFS(INDIRECT(AD$10),DetailBudgetWPs_Aleph,IF($J99 = "No Work Package", "", $J99),DetailBudgetCategory_Aleph,$I99),""))))) / AD$6 * AD$7, 0), 0)</f>
        <v>0</v>
      </c>
      <c r="AE99" s="166">
        <f t="array" ref="AE99">IFERROR(IF(ROW()-16&lt;NoRowsBudget, IF($J99="Profit Margin",SUM(AE$16:AE98)*ProfitMargin,IF($J99="VAT",SUM(AE$16:AE98)*VAT,IF(Budget_period="Monthly",SUMIFS(INDIRECT(AE$8),DetailBudgetWPs_Aleph,IF($J99 = "No Work Package", "", $J99),DetailBudgetCategory_Aleph,$I99),IF(Budget_period="Quarterly",SUMIFS(INDIRECT(AE$9),DetailBudgetWPs_Aleph,IF($J99 = "No Work Package", "", $J99),DetailBudgetCategory_Aleph,$I99),IF(Budget_period="Annually",SUMIFS(INDIRECT(AE$10),DetailBudgetWPs_Aleph,IF($J99 = "No Work Package", "", $J99),DetailBudgetCategory_Aleph,$I99),""))))) / AE$6 * AE$7, 0), 0)</f>
        <v>0</v>
      </c>
      <c r="AF99" s="166">
        <f t="array" ref="AF99">IFERROR(IF(ROW()-16&lt;NoRowsBudget, IF($J99="Profit Margin",SUM(AF$16:AF98)*ProfitMargin,IF($J99="VAT",SUM(AF$16:AF98)*VAT,IF(Budget_period="Monthly",SUMIFS(INDIRECT(AF$8),DetailBudgetWPs_Aleph,IF($J99 = "No Work Package", "", $J99),DetailBudgetCategory_Aleph,$I99),IF(Budget_period="Quarterly",SUMIFS(INDIRECT(AF$9),DetailBudgetWPs_Aleph,IF($J99 = "No Work Package", "", $J99),DetailBudgetCategory_Aleph,$I99),IF(Budget_period="Annually",SUMIFS(INDIRECT(AF$10),DetailBudgetWPs_Aleph,IF($J99 = "No Work Package", "", $J99),DetailBudgetCategory_Aleph,$I99),""))))) / AF$6 * AF$7, 0), 0)</f>
        <v>0</v>
      </c>
      <c r="AG99" s="166">
        <f t="array" ref="AG99">IFERROR(IF(ROW()-16&lt;NoRowsBudget, IF($J99="Profit Margin",SUM(AG$16:AG98)*ProfitMargin,IF($J99="VAT",SUM(AG$16:AG98)*VAT,IF(Budget_period="Monthly",SUMIFS(INDIRECT(AG$8),DetailBudgetWPs_Aleph,IF($J99 = "No Work Package", "", $J99),DetailBudgetCategory_Aleph,$I99),IF(Budget_period="Quarterly",SUMIFS(INDIRECT(AG$9),DetailBudgetWPs_Aleph,IF($J99 = "No Work Package", "", $J99),DetailBudgetCategory_Aleph,$I99),IF(Budget_period="Annually",SUMIFS(INDIRECT(AG$10),DetailBudgetWPs_Aleph,IF($J99 = "No Work Package", "", $J99),DetailBudgetCategory_Aleph,$I99),""))))) / AG$6 * AG$7, 0), 0)</f>
        <v>0</v>
      </c>
      <c r="AH99" s="166">
        <f t="array" ref="AH99">IFERROR(IF(ROW()-16&lt;NoRowsBudget, IF($J99="Profit Margin",SUM(AH$16:AH98)*ProfitMargin,IF($J99="VAT",SUM(AH$16:AH98)*VAT,IF(Budget_period="Monthly",SUMIFS(INDIRECT(AH$8),DetailBudgetWPs_Aleph,IF($J99 = "No Work Package", "", $J99),DetailBudgetCategory_Aleph,$I99),IF(Budget_period="Quarterly",SUMIFS(INDIRECT(AH$9),DetailBudgetWPs_Aleph,IF($J99 = "No Work Package", "", $J99),DetailBudgetCategory_Aleph,$I99),IF(Budget_period="Annually",SUMIFS(INDIRECT(AH$10),DetailBudgetWPs_Aleph,IF($J99 = "No Work Package", "", $J99),DetailBudgetCategory_Aleph,$I99),""))))) / AH$6 * AH$7, 0), 0)</f>
        <v>0</v>
      </c>
      <c r="AI99" s="166">
        <f t="array" ref="AI99">IFERROR(IF(ROW()-16&lt;NoRowsBudget, IF($J99="Profit Margin",SUM(AI$16:AI98)*ProfitMargin,IF($J99="VAT",SUM(AI$16:AI98)*VAT,IF(Budget_period="Monthly",SUMIFS(INDIRECT(AI$8),DetailBudgetWPs_Aleph,IF($J99 = "No Work Package", "", $J99),DetailBudgetCategory_Aleph,$I99),IF(Budget_period="Quarterly",SUMIFS(INDIRECT(AI$9),DetailBudgetWPs_Aleph,IF($J99 = "No Work Package", "", $J99),DetailBudgetCategory_Aleph,$I99),IF(Budget_period="Annually",SUMIFS(INDIRECT(AI$10),DetailBudgetWPs_Aleph,IF($J99 = "No Work Package", "", $J99),DetailBudgetCategory_Aleph,$I99),""))))) / AI$6 * AI$7, 0), 0)</f>
        <v>0</v>
      </c>
      <c r="AJ99" s="166">
        <f t="array" ref="AJ99">IFERROR(IF(ROW()-16&lt;NoRowsBudget, IF($J99="Profit Margin",SUM(AJ$16:AJ98)*ProfitMargin,IF($J99="VAT",SUM(AJ$16:AJ98)*VAT,IF(Budget_period="Monthly",SUMIFS(INDIRECT(AJ$8),DetailBudgetWPs_Aleph,IF($J99 = "No Work Package", "", $J99),DetailBudgetCategory_Aleph,$I99),IF(Budget_period="Quarterly",SUMIFS(INDIRECT(AJ$9),DetailBudgetWPs_Aleph,IF($J99 = "No Work Package", "", $J99),DetailBudgetCategory_Aleph,$I99),IF(Budget_period="Annually",SUMIFS(INDIRECT(AJ$10),DetailBudgetWPs_Aleph,IF($J99 = "No Work Package", "", $J99),DetailBudgetCategory_Aleph,$I99),""))))) / AJ$6 * AJ$7, 0), 0)</f>
        <v>0</v>
      </c>
      <c r="AK99" s="166">
        <f t="array" ref="AK99">IFERROR(IF(ROW()-16&lt;NoRowsBudget, IF($J99="Profit Margin",SUM(AK$16:AK98)*ProfitMargin,IF($J99="VAT",SUM(AK$16:AK98)*VAT,IF(Budget_period="Monthly",SUMIFS(INDIRECT(AK$8),DetailBudgetWPs_Aleph,IF($J99 = "No Work Package", "", $J99),DetailBudgetCategory_Aleph,$I99),IF(Budget_period="Quarterly",SUMIFS(INDIRECT(AK$9),DetailBudgetWPs_Aleph,IF($J99 = "No Work Package", "", $J99),DetailBudgetCategory_Aleph,$I99),IF(Budget_period="Annually",SUMIFS(INDIRECT(AK$10),DetailBudgetWPs_Aleph,IF($J99 = "No Work Package", "", $J99),DetailBudgetCategory_Aleph,$I99),""))))) / AK$6 * AK$7, 0), 0)</f>
        <v>0</v>
      </c>
      <c r="AL99" s="166">
        <f t="array" ref="AL99">IFERROR(IF(ROW()-16&lt;NoRowsBudget, IF($J99="Profit Margin",SUM(AL$16:AL98)*ProfitMargin,IF($J99="VAT",SUM(AL$16:AL98)*VAT,IF(Budget_period="Monthly",SUMIFS(INDIRECT(AL$8),DetailBudgetWPs_Aleph,IF($J99 = "No Work Package", "", $J99),DetailBudgetCategory_Aleph,$I99),IF(Budget_period="Quarterly",SUMIFS(INDIRECT(AL$9),DetailBudgetWPs_Aleph,IF($J99 = "No Work Package", "", $J99),DetailBudgetCategory_Aleph,$I99),IF(Budget_period="Annually",SUMIFS(INDIRECT(AL$10),DetailBudgetWPs_Aleph,IF($J99 = "No Work Package", "", $J99),DetailBudgetCategory_Aleph,$I99),""))))) / AL$6 * AL$7, 0), 0)</f>
        <v>0</v>
      </c>
      <c r="AM99" s="166">
        <f t="array" ref="AM99">IFERROR(IF(ROW()-16&lt;NoRowsBudget, IF($J99="Profit Margin",SUM(AM$16:AM98)*ProfitMargin,IF($J99="VAT",SUM(AM$16:AM98)*VAT,IF(Budget_period="Monthly",SUMIFS(INDIRECT(AM$8),DetailBudgetWPs_Aleph,IF($J99 = "No Work Package", "", $J99),DetailBudgetCategory_Aleph,$I99),IF(Budget_period="Quarterly",SUMIFS(INDIRECT(AM$9),DetailBudgetWPs_Aleph,IF($J99 = "No Work Package", "", $J99),DetailBudgetCategory_Aleph,$I99),IF(Budget_period="Annually",SUMIFS(INDIRECT(AM$10),DetailBudgetWPs_Aleph,IF($J99 = "No Work Package", "", $J99),DetailBudgetCategory_Aleph,$I99),""))))) / AM$6 * AM$7, 0), 0)</f>
        <v>0</v>
      </c>
      <c r="AN99" s="166">
        <f t="array" ref="AN99">IFERROR(IF(ROW()-16&lt;NoRowsBudget, IF($J99="Profit Margin",SUM(AN$16:AN98)*ProfitMargin,IF($J99="VAT",SUM(AN$16:AN98)*VAT,IF(Budget_period="Monthly",SUMIFS(INDIRECT(AN$8),DetailBudgetWPs_Aleph,IF($J99 = "No Work Package", "", $J99),DetailBudgetCategory_Aleph,$I99),IF(Budget_period="Quarterly",SUMIFS(INDIRECT(AN$9),DetailBudgetWPs_Aleph,IF($J99 = "No Work Package", "", $J99),DetailBudgetCategory_Aleph,$I99),IF(Budget_period="Annually",SUMIFS(INDIRECT(AN$10),DetailBudgetWPs_Aleph,IF($J99 = "No Work Package", "", $J99),DetailBudgetCategory_Aleph,$I99),""))))) / AN$6 * AN$7, 0), 0)</f>
        <v>0</v>
      </c>
      <c r="AO99" s="166">
        <f t="array" ref="AO99">IFERROR(IF(ROW()-16&lt;NoRowsBudget, IF($J99="Profit Margin",SUM(AO$16:AO98)*ProfitMargin,IF($J99="VAT",SUM(AO$16:AO98)*VAT,IF(Budget_period="Monthly",SUMIFS(INDIRECT(AO$8),DetailBudgetWPs_Aleph,IF($J99 = "No Work Package", "", $J99),DetailBudgetCategory_Aleph,$I99),IF(Budget_period="Quarterly",SUMIFS(INDIRECT(AO$9),DetailBudgetWPs_Aleph,IF($J99 = "No Work Package", "", $J99),DetailBudgetCategory_Aleph,$I99),IF(Budget_period="Annually",SUMIFS(INDIRECT(AO$10),DetailBudgetWPs_Aleph,IF($J99 = "No Work Package", "", $J99),DetailBudgetCategory_Aleph,$I99),""))))) / AO$6 * AO$7, 0), 0)</f>
        <v>0</v>
      </c>
      <c r="AP99" s="166">
        <f t="array" ref="AP99">IFERROR(IF(ROW()-16&lt;NoRowsBudget, IF($J99="Profit Margin",SUM(AP$16:AP98)*ProfitMargin,IF($J99="VAT",SUM(AP$16:AP98)*VAT,IF(Budget_period="Monthly",SUMIFS(INDIRECT(AP$8),DetailBudgetWPs_Aleph,IF($J99 = "No Work Package", "", $J99),DetailBudgetCategory_Aleph,$I99),IF(Budget_period="Quarterly",SUMIFS(INDIRECT(AP$9),DetailBudgetWPs_Aleph,IF($J99 = "No Work Package", "", $J99),DetailBudgetCategory_Aleph,$I99),IF(Budget_period="Annually",SUMIFS(INDIRECT(AP$10),DetailBudgetWPs_Aleph,IF($J99 = "No Work Package", "", $J99),DetailBudgetCategory_Aleph,$I99),""))))) / AP$6 * AP$7, 0), 0)</f>
        <v>0</v>
      </c>
      <c r="AQ99" s="166">
        <f t="array" ref="AQ99">IFERROR(IF(ROW()-16&lt;NoRowsBudget, IF($J99="Profit Margin",SUM(AQ$16:AQ98)*ProfitMargin,IF($J99="VAT",SUM(AQ$16:AQ98)*VAT,IF(Budget_period="Monthly",SUMIFS(INDIRECT(AQ$8),DetailBudgetWPs_Aleph,IF($J99 = "No Work Package", "", $J99),DetailBudgetCategory_Aleph,$I99),IF(Budget_period="Quarterly",SUMIFS(INDIRECT(AQ$9),DetailBudgetWPs_Aleph,IF($J99 = "No Work Package", "", $J99),DetailBudgetCategory_Aleph,$I99),IF(Budget_period="Annually",SUMIFS(INDIRECT(AQ$10),DetailBudgetWPs_Aleph,IF($J99 = "No Work Package", "", $J99),DetailBudgetCategory_Aleph,$I99),""))))) / AQ$6 * AQ$7, 0), 0)</f>
        <v>0</v>
      </c>
      <c r="AR99" s="166">
        <f t="array" ref="AR99">IFERROR(IF(ROW()-16&lt;NoRowsBudget, IF($J99="Profit Margin",SUM(AR$16:AR98)*ProfitMargin,IF($J99="VAT",SUM(AR$16:AR98)*VAT,IF(Budget_period="Monthly",SUMIFS(INDIRECT(AR$8),DetailBudgetWPs_Aleph,IF($J99 = "No Work Package", "", $J99),DetailBudgetCategory_Aleph,$I99),IF(Budget_period="Quarterly",SUMIFS(INDIRECT(AR$9),DetailBudgetWPs_Aleph,IF($J99 = "No Work Package", "", $J99),DetailBudgetCategory_Aleph,$I99),IF(Budget_period="Annually",SUMIFS(INDIRECT(AR$10),DetailBudgetWPs_Aleph,IF($J99 = "No Work Package", "", $J99),DetailBudgetCategory_Aleph,$I99),""))))) / AR$6 * AR$7, 0), 0)</f>
        <v>0</v>
      </c>
      <c r="AS99" s="166">
        <f t="array" ref="AS99">IFERROR(IF(ROW()-16&lt;NoRowsBudget, IF($J99="Profit Margin",SUM(AS$16:AS98)*ProfitMargin,IF($J99="VAT",SUM(AS$16:AS98)*VAT,IF(Budget_period="Monthly",SUMIFS(INDIRECT(AS$8),DetailBudgetWPs_Aleph,IF($J99 = "No Work Package", "", $J99),DetailBudgetCategory_Aleph,$I99),IF(Budget_period="Quarterly",SUMIFS(INDIRECT(AS$9),DetailBudgetWPs_Aleph,IF($J99 = "No Work Package", "", $J99),DetailBudgetCategory_Aleph,$I99),IF(Budget_period="Annually",SUMIFS(INDIRECT(AS$10),DetailBudgetWPs_Aleph,IF($J99 = "No Work Package", "", $J99),DetailBudgetCategory_Aleph,$I99),""))))) / AS$6 * AS$7, 0), 0)</f>
        <v>0</v>
      </c>
      <c r="AT99" s="166">
        <f t="array" ref="AT99">IFERROR(IF(ROW()-16&lt;NoRowsBudget, IF($J99="Profit Margin",SUM(AT$16:AT98)*ProfitMargin,IF($J99="VAT",SUM(AT$16:AT98)*VAT,IF(Budget_period="Monthly",SUMIFS(INDIRECT(AT$8),DetailBudgetWPs_Aleph,IF($J99 = "No Work Package", "", $J99),DetailBudgetCategory_Aleph,$I99),IF(Budget_period="Quarterly",SUMIFS(INDIRECT(AT$9),DetailBudgetWPs_Aleph,IF($J99 = "No Work Package", "", $J99),DetailBudgetCategory_Aleph,$I99),IF(Budget_period="Annually",SUMIFS(INDIRECT(AT$10),DetailBudgetWPs_Aleph,IF($J99 = "No Work Package", "", $J99),DetailBudgetCategory_Aleph,$I99),""))))) / AT$6 * AT$7, 0), 0)</f>
        <v>0</v>
      </c>
      <c r="AU99" s="166">
        <f t="array" ref="AU99">IFERROR(IF(ROW()-16&lt;NoRowsBudget, IF($J99="Profit Margin",SUM(AU$16:AU98)*ProfitMargin,IF($J99="VAT",SUM(AU$16:AU98)*VAT,IF(Budget_period="Monthly",SUMIFS(INDIRECT(AU$8),DetailBudgetWPs_Aleph,IF($J99 = "No Work Package", "", $J99),DetailBudgetCategory_Aleph,$I99),IF(Budget_period="Quarterly",SUMIFS(INDIRECT(AU$9),DetailBudgetWPs_Aleph,IF($J99 = "No Work Package", "", $J99),DetailBudgetCategory_Aleph,$I99),IF(Budget_period="Annually",SUMIFS(INDIRECT(AU$10),DetailBudgetWPs_Aleph,IF($J99 = "No Work Package", "", $J99),DetailBudgetCategory_Aleph,$I99),""))))) / AU$6 * AU$7, 0), 0)</f>
        <v>0</v>
      </c>
      <c r="AV99" s="166">
        <f t="array" ref="AV99">IFERROR(IF(ROW()-16&lt;NoRowsBudget, IF($J99="Profit Margin",SUM(AV$16:AV98)*ProfitMargin,IF($J99="VAT",SUM(AV$16:AV98)*VAT,IF(Budget_period="Monthly",SUMIFS(INDIRECT(AV$8),DetailBudgetWPs_Aleph,IF($J99 = "No Work Package", "", $J99),DetailBudgetCategory_Aleph,$I99),IF(Budget_period="Quarterly",SUMIFS(INDIRECT(AV$9),DetailBudgetWPs_Aleph,IF($J99 = "No Work Package", "", $J99),DetailBudgetCategory_Aleph,$I99),IF(Budget_period="Annually",SUMIFS(INDIRECT(AV$10),DetailBudgetWPs_Aleph,IF($J99 = "No Work Package", "", $J99),DetailBudgetCategory_Aleph,$I99),""))))) / AV$6 * AV$7, 0), 0)</f>
        <v>0</v>
      </c>
      <c r="AW99" s="166">
        <f t="array" ref="AW99">IFERROR(IF(ROW()-16&lt;NoRowsBudget, IF($J99="Profit Margin",SUM(AW$16:AW98)*ProfitMargin,IF($J99="VAT",SUM(AW$16:AW98)*VAT,IF(Budget_period="Monthly",SUMIFS(INDIRECT(AW$8),DetailBudgetWPs_Aleph,IF($J99 = "No Work Package", "", $J99),DetailBudgetCategory_Aleph,$I99),IF(Budget_period="Quarterly",SUMIFS(INDIRECT(AW$9),DetailBudgetWPs_Aleph,IF($J99 = "No Work Package", "", $J99),DetailBudgetCategory_Aleph,$I99),IF(Budget_period="Annually",SUMIFS(INDIRECT(AW$10),DetailBudgetWPs_Aleph,IF($J99 = "No Work Package", "", $J99),DetailBudgetCategory_Aleph,$I99),""))))) / AW$6 * AW$7, 0), 0)</f>
        <v>0</v>
      </c>
      <c r="AX99" s="166">
        <f t="array" ref="AX99">IFERROR(IF(ROW()-16&lt;NoRowsBudget, IF($J99="Profit Margin",SUM(AX$16:AX98)*ProfitMargin,IF($J99="VAT",SUM(AX$16:AX98)*VAT,IF(Budget_period="Monthly",SUMIFS(INDIRECT(AX$8),DetailBudgetWPs_Aleph,IF($J99 = "No Work Package", "", $J99),DetailBudgetCategory_Aleph,$I99),IF(Budget_period="Quarterly",SUMIFS(INDIRECT(AX$9),DetailBudgetWPs_Aleph,IF($J99 = "No Work Package", "", $J99),DetailBudgetCategory_Aleph,$I99),IF(Budget_period="Annually",SUMIFS(INDIRECT(AX$10),DetailBudgetWPs_Aleph,IF($J99 = "No Work Package", "", $J99),DetailBudgetCategory_Aleph,$I99),""))))) / AX$6 * AX$7, 0), 0)</f>
        <v>0</v>
      </c>
      <c r="AY99" s="166">
        <f t="array" ref="AY99">IFERROR(IF(ROW()-16&lt;NoRowsBudget, IF($J99="Profit Margin",SUM(AY$16:AY98)*ProfitMargin,IF($J99="VAT",SUM(AY$16:AY98)*VAT,IF(Budget_period="Monthly",SUMIFS(INDIRECT(AY$8),DetailBudgetWPs_Aleph,IF($J99 = "No Work Package", "", $J99),DetailBudgetCategory_Aleph,$I99),IF(Budget_period="Quarterly",SUMIFS(INDIRECT(AY$9),DetailBudgetWPs_Aleph,IF($J99 = "No Work Package", "", $J99),DetailBudgetCategory_Aleph,$I99),IF(Budget_period="Annually",SUMIFS(INDIRECT(AY$10),DetailBudgetWPs_Aleph,IF($J99 = "No Work Package", "", $J99),DetailBudgetCategory_Aleph,$I99),""))))) / AY$6 * AY$7, 0), 0)</f>
        <v>0</v>
      </c>
      <c r="AZ99" s="166">
        <f t="array" ref="AZ99">IFERROR(IF(ROW()-16&lt;NoRowsBudget, IF($J99="Profit Margin",SUM(AZ$16:AZ98)*ProfitMargin,IF($J99="VAT",SUM(AZ$16:AZ98)*VAT,IF(Budget_period="Monthly",SUMIFS(INDIRECT(AZ$8),DetailBudgetWPs_Aleph,IF($J99 = "No Work Package", "", $J99),DetailBudgetCategory_Aleph,$I99),IF(Budget_period="Quarterly",SUMIFS(INDIRECT(AZ$9),DetailBudgetWPs_Aleph,IF($J99 = "No Work Package", "", $J99),DetailBudgetCategory_Aleph,$I99),IF(Budget_period="Annually",SUMIFS(INDIRECT(AZ$10),DetailBudgetWPs_Aleph,IF($J99 = "No Work Package", "", $J99),DetailBudgetCategory_Aleph,$I99),""))))) / AZ$6 * AZ$7, 0), 0)</f>
        <v>0</v>
      </c>
      <c r="BA99" s="166">
        <f t="array" ref="BA99">IFERROR(IF(ROW()-16&lt;NoRowsBudget, IF($J99="Profit Margin",SUM(BA$16:BA98)*ProfitMargin,IF($J99="VAT",SUM(BA$16:BA98)*VAT,IF(Budget_period="Monthly",SUMIFS(INDIRECT(BA$8),DetailBudgetWPs_Aleph,IF($J99 = "No Work Package", "", $J99),DetailBudgetCategory_Aleph,$I99),IF(Budget_period="Quarterly",SUMIFS(INDIRECT(BA$9),DetailBudgetWPs_Aleph,IF($J99 = "No Work Package", "", $J99),DetailBudgetCategory_Aleph,$I99),IF(Budget_period="Annually",SUMIFS(INDIRECT(BA$10),DetailBudgetWPs_Aleph,IF($J99 = "No Work Package", "", $J99),DetailBudgetCategory_Aleph,$I99),""))))) / BA$6 * BA$7, 0), 0)</f>
        <v>0</v>
      </c>
      <c r="BB99" s="166">
        <f t="array" ref="BB99">IFERROR(IF(ROW()-16&lt;NoRowsBudget, IF($J99="Profit Margin",SUM(BB$16:BB98)*ProfitMargin,IF($J99="VAT",SUM(BB$16:BB98)*VAT,IF(Budget_period="Monthly",SUMIFS(INDIRECT(BB$8),DetailBudgetWPs_Aleph,IF($J99 = "No Work Package", "", $J99),DetailBudgetCategory_Aleph,$I99),IF(Budget_period="Quarterly",SUMIFS(INDIRECT(BB$9),DetailBudgetWPs_Aleph,IF($J99 = "No Work Package", "", $J99),DetailBudgetCategory_Aleph,$I99),IF(Budget_period="Annually",SUMIFS(INDIRECT(BB$10),DetailBudgetWPs_Aleph,IF($J99 = "No Work Package", "", $J99),DetailBudgetCategory_Aleph,$I99),""))))) / BB$6 * BB$7, 0), 0)</f>
        <v>0</v>
      </c>
      <c r="BC99" s="166">
        <f t="array" ref="BC99">IFERROR(IF(ROW()-16&lt;NoRowsBudget, IF($J99="Profit Margin",SUM(BC$16:BC98)*ProfitMargin,IF($J99="VAT",SUM(BC$16:BC98)*VAT,IF(Budget_period="Monthly",SUMIFS(INDIRECT(BC$8),DetailBudgetWPs_Aleph,IF($J99 = "No Work Package", "", $J99),DetailBudgetCategory_Aleph,$I99),IF(Budget_period="Quarterly",SUMIFS(INDIRECT(BC$9),DetailBudgetWPs_Aleph,IF($J99 = "No Work Package", "", $J99),DetailBudgetCategory_Aleph,$I99),IF(Budget_period="Annually",SUMIFS(INDIRECT(BC$10),DetailBudgetWPs_Aleph,IF($J99 = "No Work Package", "", $J99),DetailBudgetCategory_Aleph,$I99),""))))) / BC$6 * BC$7, 0), 0)</f>
        <v>0</v>
      </c>
      <c r="BD99" s="166">
        <f t="array" ref="BD99">IFERROR(IF(ROW()-16&lt;NoRowsBudget, IF($J99="Profit Margin",SUM(BD$16:BD98)*ProfitMargin,IF($J99="VAT",SUM(BD$16:BD98)*VAT,IF(Budget_period="Monthly",SUMIFS(INDIRECT(BD$8),DetailBudgetWPs_Aleph,IF($J99 = "No Work Package", "", $J99),DetailBudgetCategory_Aleph,$I99),IF(Budget_period="Quarterly",SUMIFS(INDIRECT(BD$9),DetailBudgetWPs_Aleph,IF($J99 = "No Work Package", "", $J99),DetailBudgetCategory_Aleph,$I99),IF(Budget_period="Annually",SUMIFS(INDIRECT(BD$10),DetailBudgetWPs_Aleph,IF($J99 = "No Work Package", "", $J99),DetailBudgetCategory_Aleph,$I99),""))))) / BD$6 * BD$7, 0), 0)</f>
        <v>0</v>
      </c>
      <c r="BE99" s="166">
        <f t="array" ref="BE99">IFERROR(IF(ROW()-16&lt;NoRowsBudget, IF($J99="Profit Margin",SUM(BE$16:BE98)*ProfitMargin,IF($J99="VAT",SUM(BE$16:BE98)*VAT,IF(Budget_period="Monthly",SUMIFS(INDIRECT(BE$8),DetailBudgetWPs_Aleph,IF($J99 = "No Work Package", "", $J99),DetailBudgetCategory_Aleph,$I99),IF(Budget_period="Quarterly",SUMIFS(INDIRECT(BE$9),DetailBudgetWPs_Aleph,IF($J99 = "No Work Package", "", $J99),DetailBudgetCategory_Aleph,$I99),IF(Budget_period="Annually",SUMIFS(INDIRECT(BE$10),DetailBudgetWPs_Aleph,IF($J99 = "No Work Package", "", $J99),DetailBudgetCategory_Aleph,$I99),""))))) / BE$6 * BE$7, 0), 0)</f>
        <v>0</v>
      </c>
      <c r="BF99" s="166">
        <f t="array" ref="BF99">IFERROR(IF(ROW()-16&lt;NoRowsBudget, IF($J99="Profit Margin",SUM(BF$16:BF98)*ProfitMargin,IF($J99="VAT",SUM(BF$16:BF98)*VAT,IF(Budget_period="Monthly",SUMIFS(INDIRECT(BF$8),DetailBudgetWPs_Aleph,IF($J99 = "No Work Package", "", $J99),DetailBudgetCategory_Aleph,$I99),IF(Budget_period="Quarterly",SUMIFS(INDIRECT(BF$9),DetailBudgetWPs_Aleph,IF($J99 = "No Work Package", "", $J99),DetailBudgetCategory_Aleph,$I99),IF(Budget_period="Annually",SUMIFS(INDIRECT(BF$10),DetailBudgetWPs_Aleph,IF($J99 = "No Work Package", "", $J99),DetailBudgetCategory_Aleph,$I99),""))))) / BF$6 * BF$7, 0), 0)</f>
        <v>0</v>
      </c>
      <c r="BG99" s="166">
        <f t="array" ref="BG99">IFERROR(IF(ROW()-16&lt;NoRowsBudget, IF($J99="Profit Margin",SUM(BG$16:BG98)*ProfitMargin,IF($J99="VAT",SUM(BG$16:BG98)*VAT,IF(Budget_period="Monthly",SUMIFS(INDIRECT(BG$8),DetailBudgetWPs_Aleph,IF($J99 = "No Work Package", "", $J99),DetailBudgetCategory_Aleph,$I99),IF(Budget_period="Quarterly",SUMIFS(INDIRECT(BG$9),DetailBudgetWPs_Aleph,IF($J99 = "No Work Package", "", $J99),DetailBudgetCategory_Aleph,$I99),IF(Budget_period="Annually",SUMIFS(INDIRECT(BG$10),DetailBudgetWPs_Aleph,IF($J99 = "No Work Package", "", $J99),DetailBudgetCategory_Aleph,$I99),""))))) / BG$6 * BG$7, 0), 0)</f>
        <v>0</v>
      </c>
      <c r="BH99" s="166">
        <f t="array" ref="BH99">IFERROR(IF(ROW()-16&lt;NoRowsBudget, IF($J99="Profit Margin",SUM(BH$16:BH98)*ProfitMargin,IF($J99="VAT",SUM(BH$16:BH98)*VAT,IF(Budget_period="Monthly",SUMIFS(INDIRECT(BH$8),DetailBudgetWPs_Aleph,IF($J99 = "No Work Package", "", $J99),DetailBudgetCategory_Aleph,$I99),IF(Budget_period="Quarterly",SUMIFS(INDIRECT(BH$9),DetailBudgetWPs_Aleph,IF($J99 = "No Work Package", "", $J99),DetailBudgetCategory_Aleph,$I99),IF(Budget_period="Annually",SUMIFS(INDIRECT(BH$10),DetailBudgetWPs_Aleph,IF($J99 = "No Work Package", "", $J99),DetailBudgetCategory_Aleph,$I99),""))))) / BH$6 * BH$7, 0), 0)</f>
        <v>0</v>
      </c>
      <c r="BI99" s="166">
        <f t="array" ref="BI99">IFERROR(IF(ROW()-16&lt;NoRowsBudget, IF($J99="Profit Margin",SUM(BI$16:BI98)*ProfitMargin,IF($J99="VAT",SUM(BI$16:BI98)*VAT,IF(Budget_period="Monthly",SUMIFS(INDIRECT(BI$8),DetailBudgetWPs_Aleph,IF($J99 = "No Work Package", "", $J99),DetailBudgetCategory_Aleph,$I99),IF(Budget_period="Quarterly",SUMIFS(INDIRECT(BI$9),DetailBudgetWPs_Aleph,IF($J99 = "No Work Package", "", $J99),DetailBudgetCategory_Aleph,$I99),IF(Budget_period="Annually",SUMIFS(INDIRECT(BI$10),DetailBudgetWPs_Aleph,IF($J99 = "No Work Package", "", $J99),DetailBudgetCategory_Aleph,$I99),""))))) / BI$6 * BI$7, 0), 0)</f>
        <v>0</v>
      </c>
      <c r="BJ99" s="166">
        <f t="array" ref="BJ99">IFERROR(IF(ROW()-16&lt;NoRowsBudget, IF($J99="Profit Margin",SUM(BJ$16:BJ98)*ProfitMargin,IF($J99="VAT",SUM(BJ$16:BJ98)*VAT,IF(Budget_period="Monthly",SUMIFS(INDIRECT(BJ$8),DetailBudgetWPs_Aleph,IF($J99 = "No Work Package", "", $J99),DetailBudgetCategory_Aleph,$I99),IF(Budget_period="Quarterly",SUMIFS(INDIRECT(BJ$9),DetailBudgetWPs_Aleph,IF($J99 = "No Work Package", "", $J99),DetailBudgetCategory_Aleph,$I99),IF(Budget_period="Annually",SUMIFS(INDIRECT(BJ$10),DetailBudgetWPs_Aleph,IF($J99 = "No Work Package", "", $J99),DetailBudgetCategory_Aleph,$I99),""))))) / BJ$6 * BJ$7, 0), 0)</f>
        <v>0</v>
      </c>
      <c r="BK99" s="166">
        <f t="array" ref="BK99">IFERROR(IF(ROW()-16&lt;NoRowsBudget, IF($J99="Profit Margin",SUM(BK$16:BK98)*ProfitMargin,IF($J99="VAT",SUM(BK$16:BK98)*VAT,IF(Budget_period="Monthly",SUMIFS(INDIRECT(BK$8),DetailBudgetWPs_Aleph,IF($J99 = "No Work Package", "", $J99),DetailBudgetCategory_Aleph,$I99),IF(Budget_period="Quarterly",SUMIFS(INDIRECT(BK$9),DetailBudgetWPs_Aleph,IF($J99 = "No Work Package", "", $J99),DetailBudgetCategory_Aleph,$I99),IF(Budget_period="Annually",SUMIFS(INDIRECT(BK$10),DetailBudgetWPs_Aleph,IF($J99 = "No Work Package", "", $J99),DetailBudgetCategory_Aleph,$I99),""))))) / BK$6 * BK$7, 0), 0)</f>
        <v>0</v>
      </c>
      <c r="BL99" s="166">
        <f t="array" ref="BL99">IFERROR(IF(ROW()-16&lt;NoRowsBudget, IF($J99="Profit Margin",SUM(BL$16:BL98)*ProfitMargin,IF($J99="VAT",SUM(BL$16:BL98)*VAT,IF(Budget_period="Monthly",SUMIFS(INDIRECT(BL$8),DetailBudgetWPs_Aleph,IF($J99 = "No Work Package", "", $J99),DetailBudgetCategory_Aleph,$I99),IF(Budget_period="Quarterly",SUMIFS(INDIRECT(BL$9),DetailBudgetWPs_Aleph,IF($J99 = "No Work Package", "", $J99),DetailBudgetCategory_Aleph,$I99),IF(Budget_period="Annually",SUMIFS(INDIRECT(BL$10),DetailBudgetWPs_Aleph,IF($J99 = "No Work Package", "", $J99),DetailBudgetCategory_Aleph,$I99),""))))) / BL$6 * BL$7, 0), 0)</f>
        <v>0</v>
      </c>
      <c r="BM99" s="166">
        <f t="array" ref="BM99">IFERROR(IF(ROW()-16&lt;NoRowsBudget, IF($J99="Profit Margin",SUM(BM$16:BM98)*ProfitMargin,IF($J99="VAT",SUM(BM$16:BM98)*VAT,IF(Budget_period="Monthly",SUMIFS(INDIRECT(BM$8),DetailBudgetWPs_Aleph,IF($J99 = "No Work Package", "", $J99),DetailBudgetCategory_Aleph,$I99),IF(Budget_period="Quarterly",SUMIFS(INDIRECT(BM$9),DetailBudgetWPs_Aleph,IF($J99 = "No Work Package", "", $J99),DetailBudgetCategory_Aleph,$I99),IF(Budget_period="Annually",SUMIFS(INDIRECT(BM$10),DetailBudgetWPs_Aleph,IF($J99 = "No Work Package", "", $J99),DetailBudgetCategory_Aleph,$I99),""))))) / BM$6 * BM$7, 0), 0)</f>
        <v>0</v>
      </c>
      <c r="BN99" s="166">
        <f t="array" ref="BN99">IFERROR(IF(ROW()-16&lt;NoRowsBudget, IF($J99="Profit Margin",SUM(BN$16:BN98)*ProfitMargin,IF($J99="VAT",SUM(BN$16:BN98)*VAT,IF(Budget_period="Monthly",SUMIFS(INDIRECT(BN$8),DetailBudgetWPs_Aleph,IF($J99 = "No Work Package", "", $J99),DetailBudgetCategory_Aleph,$I99),IF(Budget_period="Quarterly",SUMIFS(INDIRECT(BN$9),DetailBudgetWPs_Aleph,IF($J99 = "No Work Package", "", $J99),DetailBudgetCategory_Aleph,$I99),IF(Budget_period="Annually",SUMIFS(INDIRECT(BN$10),DetailBudgetWPs_Aleph,IF($J99 = "No Work Package", "", $J99),DetailBudgetCategory_Aleph,$I99),""))))) / BN$6 * BN$7, 0), 0)</f>
        <v>0</v>
      </c>
      <c r="BO99" s="166">
        <f t="array" ref="BO99">IFERROR(IF(ROW()-16&lt;NoRowsBudget, IF($J99="Profit Margin",SUM(BO$16:BO98)*ProfitMargin,IF($J99="VAT",SUM(BO$16:BO98)*VAT,IF(Budget_period="Monthly",SUMIFS(INDIRECT(BO$8),DetailBudgetWPs_Aleph,IF($J99 = "No Work Package", "", $J99),DetailBudgetCategory_Aleph,$I99),IF(Budget_period="Quarterly",SUMIFS(INDIRECT(BO$9),DetailBudgetWPs_Aleph,IF($J99 = "No Work Package", "", $J99),DetailBudgetCategory_Aleph,$I99),IF(Budget_period="Annually",SUMIFS(INDIRECT(BO$10),DetailBudgetWPs_Aleph,IF($J99 = "No Work Package", "", $J99),DetailBudgetCategory_Aleph,$I99),""))))) / BO$6 * BO$7, 0), 0)</f>
        <v>0</v>
      </c>
      <c r="BP99" s="166">
        <f t="array" ref="BP99">IFERROR(IF(ROW()-16&lt;NoRowsBudget, IF($J99="Profit Margin",SUM(BP$16:BP98)*ProfitMargin,IF($J99="VAT",SUM(BP$16:BP98)*VAT,IF(Budget_period="Monthly",SUMIFS(INDIRECT(BP$8),DetailBudgetWPs_Aleph,IF($J99 = "No Work Package", "", $J99),DetailBudgetCategory_Aleph,$I99),IF(Budget_period="Quarterly",SUMIFS(INDIRECT(BP$9),DetailBudgetWPs_Aleph,IF($J99 = "No Work Package", "", $J99),DetailBudgetCategory_Aleph,$I99),IF(Budget_period="Annually",SUMIFS(INDIRECT(BP$10),DetailBudgetWPs_Aleph,IF($J99 = "No Work Package", "", $J99),DetailBudgetCategory_Aleph,$I99),""))))) / BP$6 * BP$7, 0), 0)</f>
        <v>0</v>
      </c>
      <c r="BQ99" s="166">
        <f t="array" ref="BQ99">IFERROR(IF(ROW()-16&lt;NoRowsBudget, IF($J99="Profit Margin",SUM(BQ$16:BQ98)*ProfitMargin,IF($J99="VAT",SUM(BQ$16:BQ98)*VAT,IF(Budget_period="Monthly",SUMIFS(INDIRECT(BQ$8),DetailBudgetWPs_Aleph,IF($J99 = "No Work Package", "", $J99),DetailBudgetCategory_Aleph,$I99),IF(Budget_period="Quarterly",SUMIFS(INDIRECT(BQ$9),DetailBudgetWPs_Aleph,IF($J99 = "No Work Package", "", $J99),DetailBudgetCategory_Aleph,$I99),IF(Budget_period="Annually",SUMIFS(INDIRECT(BQ$10),DetailBudgetWPs_Aleph,IF($J99 = "No Work Package", "", $J99),DetailBudgetCategory_Aleph,$I99),""))))) / BQ$6 * BQ$7, 0), 0)</f>
        <v>0</v>
      </c>
      <c r="BR99" s="166">
        <f t="array" ref="BR99">IFERROR(IF(ROW()-16&lt;NoRowsBudget, IF($J99="Profit Margin",SUM(BR$16:BR98)*ProfitMargin,IF($J99="VAT",SUM(BR$16:BR98)*VAT,IF(Budget_period="Monthly",SUMIFS(INDIRECT(BR$8),DetailBudgetWPs_Aleph,IF($J99 = "No Work Package", "", $J99),DetailBudgetCategory_Aleph,$I99),IF(Budget_period="Quarterly",SUMIFS(INDIRECT(BR$9),DetailBudgetWPs_Aleph,IF($J99 = "No Work Package", "", $J99),DetailBudgetCategory_Aleph,$I99),IF(Budget_period="Annually",SUMIFS(INDIRECT(BR$10),DetailBudgetWPs_Aleph,IF($J99 = "No Work Package", "", $J99),DetailBudgetCategory_Aleph,$I99),""))))) / BR$6 * BR$7, 0), 0)</f>
        <v>0</v>
      </c>
      <c r="BS99" s="166">
        <f t="array" ref="BS99">IFERROR(IF(ROW()-16&lt;NoRowsBudget, IF($J99="Profit Margin",SUM(BS$16:BS98)*ProfitMargin,IF($J99="VAT",SUM(BS$16:BS98)*VAT,IF(Budget_period="Monthly",SUMIFS(INDIRECT(BS$8),DetailBudgetWPs_Aleph,IF($J99 = "No Work Package", "", $J99),DetailBudgetCategory_Aleph,$I99),IF(Budget_period="Quarterly",SUMIFS(INDIRECT(BS$9),DetailBudgetWPs_Aleph,IF($J99 = "No Work Package", "", $J99),DetailBudgetCategory_Aleph,$I99),IF(Budget_period="Annually",SUMIFS(INDIRECT(BS$10),DetailBudgetWPs_Aleph,IF($J99 = "No Work Package", "", $J99),DetailBudgetCategory_Aleph,$I99),""))))) / BS$6 * BS$7, 0), 0)</f>
        <v>0</v>
      </c>
    </row>
    <row r="100" ht="15.75" customHeight="1">
      <c r="A100" s="114"/>
      <c r="B100" s="15" t="str">
        <f>IF(ROW()-16&lt;NoRowsBudget,OrgName,"")</f>
        <v/>
      </c>
      <c r="C100" s="15" t="str">
        <f>IF(ROW()-16&lt;NoRowsBudget,ProjectName,"")</f>
        <v/>
      </c>
      <c r="D100" s="15" t="str">
        <f>IF(ROW()-16&lt;NoRowsBudget,ProjectRef,"")</f>
        <v/>
      </c>
      <c r="E100" s="15" t="str">
        <f>IF(ROW()-16&lt;NoRowsBudget,ApplicationID,"")</f>
        <v/>
      </c>
      <c r="F100" s="15" t="str">
        <f>IF(ROW()-16&lt;NoRowsBudget,Version,"")</f>
        <v/>
      </c>
      <c r="G100" s="164" t="str">
        <f>IF(ROW()-16&lt;NoRowsBudget,StartDate,"")</f>
        <v/>
      </c>
      <c r="H100" s="164" t="str">
        <f>IF(ROW()-16&lt;NoRowsBudget,EndDate,"")</f>
        <v/>
      </c>
      <c r="I100" s="15" t="str">
        <f t="array" ref="I100">IF(ROW()-16&lt;(NoRowsBudget-3),INDEX(CostCategories,CEILING((ROW()-15)/NoWPs,1)),IF(ROW()-16=NoRowsBudget-3,"Overheads",IF(ROW()-16=NoRowsBudget-2,"Profit Margin",IF(ROW()-16=NoRowsBudget-1,"VAT",""))))</f>
        <v/>
      </c>
      <c r="J100" s="15" t="str">
        <f t="array" ref="J100">IF(ROW()-16&lt;NoRowsBudget-3,INDEX(WPUnique,,MOD(ROW()-16,NoWPs)+1),IF(ROW()-16=NoRowsBudget-3,"Overheads",IF(ROW()-16=NoRowsBudget-2,"Profit Margin",IF(ROW()-16=NoRowsBudget-1,"VAT",""))))</f>
        <v/>
      </c>
      <c r="K100" s="172" t="str">
        <f>IFERROR(IF(OR($J100="Indirect Cost",$J100="VAT",$J100="Profit Margin"),"",VLOOKUP(J100,'1. Basic Info'!$B$40:$C$52,2,FALSE)),BudgetExport!J100)</f>
        <v/>
      </c>
      <c r="L100" s="166">
        <f t="array" ref="L100">IFERROR(IF(ROW()-16&lt;NoRowsBudget, IF($J100="Profit Margin",SUM(L$16:L99)*ProfitMargin,IF($J100="VAT",SUM(L$16:L99)*VAT,IF(Budget_period="Monthly",SUMIFS(INDIRECT(L$8),DetailBudgetWPs_Aleph,IF($J100 = "No Work Package", "", $J100),DetailBudgetCategory_Aleph,$I100),IF(Budget_period="Quarterly",SUMIFS(INDIRECT(L$9),DetailBudgetWPs_Aleph,IF($J100 = "No Work Package", "", $J100),DetailBudgetCategory_Aleph,$I100),IF(Budget_period="Annually",SUMIFS(INDIRECT(L$10),DetailBudgetWPs_Aleph,IF($J100 = "No Work Package", "", $J100),DetailBudgetCategory_Aleph,$I100),""))))) / L$6 * L$7, 0), 0)</f>
        <v>0</v>
      </c>
      <c r="M100" s="166">
        <f t="array" ref="M100">IFERROR(IF(ROW()-16&lt;NoRowsBudget, IF($J100="Profit Margin",SUM(M$16:M99)*ProfitMargin,IF($J100="VAT",SUM(M$16:M99)*VAT,IF(Budget_period="Monthly",SUMIFS(INDIRECT(M$8),DetailBudgetWPs_Aleph,IF($J100 = "No Work Package", "", $J100),DetailBudgetCategory_Aleph,$I100),IF(Budget_period="Quarterly",SUMIFS(INDIRECT(M$9),DetailBudgetWPs_Aleph,IF($J100 = "No Work Package", "", $J100),DetailBudgetCategory_Aleph,$I100),IF(Budget_period="Annually",SUMIFS(INDIRECT(M$10),DetailBudgetWPs_Aleph,IF($J100 = "No Work Package", "", $J100),DetailBudgetCategory_Aleph,$I100),""))))) / M$6 * M$7, 0), 0)</f>
        <v>0</v>
      </c>
      <c r="N100" s="166">
        <f t="array" ref="N100">IFERROR(IF(ROW()-16&lt;NoRowsBudget, IF($J100="Profit Margin",SUM(N$16:N99)*ProfitMargin,IF($J100="VAT",SUM(N$16:N99)*VAT,IF(Budget_period="Monthly",SUMIFS(INDIRECT(N$8),DetailBudgetWPs_Aleph,IF($J100 = "No Work Package", "", $J100),DetailBudgetCategory_Aleph,$I100),IF(Budget_period="Quarterly",SUMIFS(INDIRECT(N$9),DetailBudgetWPs_Aleph,IF($J100 = "No Work Package", "", $J100),DetailBudgetCategory_Aleph,$I100),IF(Budget_period="Annually",SUMIFS(INDIRECT(N$10),DetailBudgetWPs_Aleph,IF($J100 = "No Work Package", "", $J100),DetailBudgetCategory_Aleph,$I100),""))))) / N$6 * N$7, 0), 0)</f>
        <v>0</v>
      </c>
      <c r="O100" s="166">
        <f t="array" ref="O100">IFERROR(IF(ROW()-16&lt;NoRowsBudget, IF($J100="Profit Margin",SUM(O$16:O99)*ProfitMargin,IF($J100="VAT",SUM(O$16:O99)*VAT,IF(Budget_period="Monthly",SUMIFS(INDIRECT(O$8),DetailBudgetWPs_Aleph,IF($J100 = "No Work Package", "", $J100),DetailBudgetCategory_Aleph,$I100),IF(Budget_period="Quarterly",SUMIFS(INDIRECT(O$9),DetailBudgetWPs_Aleph,IF($J100 = "No Work Package", "", $J100),DetailBudgetCategory_Aleph,$I100),IF(Budget_period="Annually",SUMIFS(INDIRECT(O$10),DetailBudgetWPs_Aleph,IF($J100 = "No Work Package", "", $J100),DetailBudgetCategory_Aleph,$I100),""))))) / O$6 * O$7, 0), 0)</f>
        <v>0</v>
      </c>
      <c r="P100" s="166">
        <f t="array" ref="P100">IFERROR(IF(ROW()-16&lt;NoRowsBudget, IF($J100="Profit Margin",SUM(P$16:P99)*ProfitMargin,IF($J100="VAT",SUM(P$16:P99)*VAT,IF(Budget_period="Monthly",SUMIFS(INDIRECT(P$8),DetailBudgetWPs_Aleph,IF($J100 = "No Work Package", "", $J100),DetailBudgetCategory_Aleph,$I100),IF(Budget_period="Quarterly",SUMIFS(INDIRECT(P$9),DetailBudgetWPs_Aleph,IF($J100 = "No Work Package", "", $J100),DetailBudgetCategory_Aleph,$I100),IF(Budget_period="Annually",SUMIFS(INDIRECT(P$10),DetailBudgetWPs_Aleph,IF($J100 = "No Work Package", "", $J100),DetailBudgetCategory_Aleph,$I100),""))))) / P$6 * P$7, 0), 0)</f>
        <v>0</v>
      </c>
      <c r="Q100" s="166">
        <f t="array" ref="Q100">IFERROR(IF(ROW()-16&lt;NoRowsBudget, IF($J100="Profit Margin",SUM(Q$16:Q99)*ProfitMargin,IF($J100="VAT",SUM(Q$16:Q99)*VAT,IF(Budget_period="Monthly",SUMIFS(INDIRECT(Q$8),DetailBudgetWPs_Aleph,IF($J100 = "No Work Package", "", $J100),DetailBudgetCategory_Aleph,$I100),IF(Budget_period="Quarterly",SUMIFS(INDIRECT(Q$9),DetailBudgetWPs_Aleph,IF($J100 = "No Work Package", "", $J100),DetailBudgetCategory_Aleph,$I100),IF(Budget_period="Annually",SUMIFS(INDIRECT(Q$10),DetailBudgetWPs_Aleph,IF($J100 = "No Work Package", "", $J100),DetailBudgetCategory_Aleph,$I100),""))))) / Q$6 * Q$7, 0), 0)</f>
        <v>0</v>
      </c>
      <c r="R100" s="166">
        <f t="array" ref="R100">IFERROR(IF(ROW()-16&lt;NoRowsBudget, IF($J100="Profit Margin",SUM(R$16:R99)*ProfitMargin,IF($J100="VAT",SUM(R$16:R99)*VAT,IF(Budget_period="Monthly",SUMIFS(INDIRECT(R$8),DetailBudgetWPs_Aleph,IF($J100 = "No Work Package", "", $J100),DetailBudgetCategory_Aleph,$I100),IF(Budget_period="Quarterly",SUMIFS(INDIRECT(R$9),DetailBudgetWPs_Aleph,IF($J100 = "No Work Package", "", $J100),DetailBudgetCategory_Aleph,$I100),IF(Budget_period="Annually",SUMIFS(INDIRECT(R$10),DetailBudgetWPs_Aleph,IF($J100 = "No Work Package", "", $J100),DetailBudgetCategory_Aleph,$I100),""))))) / R$6 * R$7, 0), 0)</f>
        <v>0</v>
      </c>
      <c r="S100" s="166">
        <f t="array" ref="S100">IFERROR(IF(ROW()-16&lt;NoRowsBudget, IF($J100="Profit Margin",SUM(S$16:S99)*ProfitMargin,IF($J100="VAT",SUM(S$16:S99)*VAT,IF(Budget_period="Monthly",SUMIFS(INDIRECT(S$8),DetailBudgetWPs_Aleph,IF($J100 = "No Work Package", "", $J100),DetailBudgetCategory_Aleph,$I100),IF(Budget_period="Quarterly",SUMIFS(INDIRECT(S$9),DetailBudgetWPs_Aleph,IF($J100 = "No Work Package", "", $J100),DetailBudgetCategory_Aleph,$I100),IF(Budget_period="Annually",SUMIFS(INDIRECT(S$10),DetailBudgetWPs_Aleph,IF($J100 = "No Work Package", "", $J100),DetailBudgetCategory_Aleph,$I100),""))))) / S$6 * S$7, 0), 0)</f>
        <v>0</v>
      </c>
      <c r="T100" s="166">
        <f t="array" ref="T100">IFERROR(IF(ROW()-16&lt;NoRowsBudget, IF($J100="Profit Margin",SUM(T$16:T99)*ProfitMargin,IF($J100="VAT",SUM(T$16:T99)*VAT,IF(Budget_period="Monthly",SUMIFS(INDIRECT(T$8),DetailBudgetWPs_Aleph,IF($J100 = "No Work Package", "", $J100),DetailBudgetCategory_Aleph,$I100),IF(Budget_period="Quarterly",SUMIFS(INDIRECT(T$9),DetailBudgetWPs_Aleph,IF($J100 = "No Work Package", "", $J100),DetailBudgetCategory_Aleph,$I100),IF(Budget_period="Annually",SUMIFS(INDIRECT(T$10),DetailBudgetWPs_Aleph,IF($J100 = "No Work Package", "", $J100),DetailBudgetCategory_Aleph,$I100),""))))) / T$6 * T$7, 0), 0)</f>
        <v>0</v>
      </c>
      <c r="U100" s="166">
        <f t="array" ref="U100">IFERROR(IF(ROW()-16&lt;NoRowsBudget, IF($J100="Profit Margin",SUM(U$16:U99)*ProfitMargin,IF($J100="VAT",SUM(U$16:U99)*VAT,IF(Budget_period="Monthly",SUMIFS(INDIRECT(U$8),DetailBudgetWPs_Aleph,IF($J100 = "No Work Package", "", $J100),DetailBudgetCategory_Aleph,$I100),IF(Budget_period="Quarterly",SUMIFS(INDIRECT(U$9),DetailBudgetWPs_Aleph,IF($J100 = "No Work Package", "", $J100),DetailBudgetCategory_Aleph,$I100),IF(Budget_period="Annually",SUMIFS(INDIRECT(U$10),DetailBudgetWPs_Aleph,IF($J100 = "No Work Package", "", $J100),DetailBudgetCategory_Aleph,$I100),""))))) / U$6 * U$7, 0), 0)</f>
        <v>0</v>
      </c>
      <c r="V100" s="166">
        <f t="array" ref="V100">IFERROR(IF(ROW()-16&lt;NoRowsBudget, IF($J100="Profit Margin",SUM(V$16:V99)*ProfitMargin,IF($J100="VAT",SUM(V$16:V99)*VAT,IF(Budget_period="Monthly",SUMIFS(INDIRECT(V$8),DetailBudgetWPs_Aleph,IF($J100 = "No Work Package", "", $J100),DetailBudgetCategory_Aleph,$I100),IF(Budget_period="Quarterly",SUMIFS(INDIRECT(V$9),DetailBudgetWPs_Aleph,IF($J100 = "No Work Package", "", $J100),DetailBudgetCategory_Aleph,$I100),IF(Budget_period="Annually",SUMIFS(INDIRECT(V$10),DetailBudgetWPs_Aleph,IF($J100 = "No Work Package", "", $J100),DetailBudgetCategory_Aleph,$I100),""))))) / V$6 * V$7, 0), 0)</f>
        <v>0</v>
      </c>
      <c r="W100" s="166">
        <f t="array" ref="W100">IFERROR(IF(ROW()-16&lt;NoRowsBudget, IF($J100="Profit Margin",SUM(W$16:W99)*ProfitMargin,IF($J100="VAT",SUM(W$16:W99)*VAT,IF(Budget_period="Monthly",SUMIFS(INDIRECT(W$8),DetailBudgetWPs_Aleph,IF($J100 = "No Work Package", "", $J100),DetailBudgetCategory_Aleph,$I100),IF(Budget_period="Quarterly",SUMIFS(INDIRECT(W$9),DetailBudgetWPs_Aleph,IF($J100 = "No Work Package", "", $J100),DetailBudgetCategory_Aleph,$I100),IF(Budget_period="Annually",SUMIFS(INDIRECT(W$10),DetailBudgetWPs_Aleph,IF($J100 = "No Work Package", "", $J100),DetailBudgetCategory_Aleph,$I100),""))))) / W$6 * W$7, 0), 0)</f>
        <v>0</v>
      </c>
      <c r="X100" s="166">
        <f t="array" ref="X100">IFERROR(IF(ROW()-16&lt;NoRowsBudget, IF($J100="Profit Margin",SUM(X$16:X99)*ProfitMargin,IF($J100="VAT",SUM(X$16:X99)*VAT,IF(Budget_period="Monthly",SUMIFS(INDIRECT(X$8),DetailBudgetWPs_Aleph,IF($J100 = "No Work Package", "", $J100),DetailBudgetCategory_Aleph,$I100),IF(Budget_period="Quarterly",SUMIFS(INDIRECT(X$9),DetailBudgetWPs_Aleph,IF($J100 = "No Work Package", "", $J100),DetailBudgetCategory_Aleph,$I100),IF(Budget_period="Annually",SUMIFS(INDIRECT(X$10),DetailBudgetWPs_Aleph,IF($J100 = "No Work Package", "", $J100),DetailBudgetCategory_Aleph,$I100),""))))) / X$6 * X$7, 0), 0)</f>
        <v>0</v>
      </c>
      <c r="Y100" s="166">
        <f t="array" ref="Y100">IFERROR(IF(ROW()-16&lt;NoRowsBudget, IF($J100="Profit Margin",SUM(Y$16:Y99)*ProfitMargin,IF($J100="VAT",SUM(Y$16:Y99)*VAT,IF(Budget_period="Monthly",SUMIFS(INDIRECT(Y$8),DetailBudgetWPs_Aleph,IF($J100 = "No Work Package", "", $J100),DetailBudgetCategory_Aleph,$I100),IF(Budget_period="Quarterly",SUMIFS(INDIRECT(Y$9),DetailBudgetWPs_Aleph,IF($J100 = "No Work Package", "", $J100),DetailBudgetCategory_Aleph,$I100),IF(Budget_period="Annually",SUMIFS(INDIRECT(Y$10),DetailBudgetWPs_Aleph,IF($J100 = "No Work Package", "", $J100),DetailBudgetCategory_Aleph,$I100),""))))) / Y$6 * Y$7, 0), 0)</f>
        <v>0</v>
      </c>
      <c r="Z100" s="166">
        <f t="array" ref="Z100">IFERROR(IF(ROW()-16&lt;NoRowsBudget, IF($J100="Profit Margin",SUM(Z$16:Z99)*ProfitMargin,IF($J100="VAT",SUM(Z$16:Z99)*VAT,IF(Budget_period="Monthly",SUMIFS(INDIRECT(Z$8),DetailBudgetWPs_Aleph,IF($J100 = "No Work Package", "", $J100),DetailBudgetCategory_Aleph,$I100),IF(Budget_period="Quarterly",SUMIFS(INDIRECT(Z$9),DetailBudgetWPs_Aleph,IF($J100 = "No Work Package", "", $J100),DetailBudgetCategory_Aleph,$I100),IF(Budget_period="Annually",SUMIFS(INDIRECT(Z$10),DetailBudgetWPs_Aleph,IF($J100 = "No Work Package", "", $J100),DetailBudgetCategory_Aleph,$I100),""))))) / Z$6 * Z$7, 0), 0)</f>
        <v>0</v>
      </c>
      <c r="AA100" s="166">
        <f t="array" ref="AA100">IFERROR(IF(ROW()-16&lt;NoRowsBudget, IF($J100="Profit Margin",SUM(AA$16:AA99)*ProfitMargin,IF($J100="VAT",SUM(AA$16:AA99)*VAT,IF(Budget_period="Monthly",SUMIFS(INDIRECT(AA$8),DetailBudgetWPs_Aleph,IF($J100 = "No Work Package", "", $J100),DetailBudgetCategory_Aleph,$I100),IF(Budget_period="Quarterly",SUMIFS(INDIRECT(AA$9),DetailBudgetWPs_Aleph,IF($J100 = "No Work Package", "", $J100),DetailBudgetCategory_Aleph,$I100),IF(Budget_period="Annually",SUMIFS(INDIRECT(AA$10),DetailBudgetWPs_Aleph,IF($J100 = "No Work Package", "", $J100),DetailBudgetCategory_Aleph,$I100),""))))) / AA$6 * AA$7, 0), 0)</f>
        <v>0</v>
      </c>
      <c r="AB100" s="166">
        <f t="array" ref="AB100">IFERROR(IF(ROW()-16&lt;NoRowsBudget, IF($J100="Profit Margin",SUM(AB$16:AB99)*ProfitMargin,IF($J100="VAT",SUM(AB$16:AB99)*VAT,IF(Budget_period="Monthly",SUMIFS(INDIRECT(AB$8),DetailBudgetWPs_Aleph,IF($J100 = "No Work Package", "", $J100),DetailBudgetCategory_Aleph,$I100),IF(Budget_period="Quarterly",SUMIFS(INDIRECT(AB$9),DetailBudgetWPs_Aleph,IF($J100 = "No Work Package", "", $J100),DetailBudgetCategory_Aleph,$I100),IF(Budget_period="Annually",SUMIFS(INDIRECT(AB$10),DetailBudgetWPs_Aleph,IF($J100 = "No Work Package", "", $J100),DetailBudgetCategory_Aleph,$I100),""))))) / AB$6 * AB$7, 0), 0)</f>
        <v>0</v>
      </c>
      <c r="AC100" s="166">
        <f t="array" ref="AC100">IFERROR(IF(ROW()-16&lt;NoRowsBudget, IF($J100="Profit Margin",SUM(AC$16:AC99)*ProfitMargin,IF($J100="VAT",SUM(AC$16:AC99)*VAT,IF(Budget_period="Monthly",SUMIFS(INDIRECT(AC$8),DetailBudgetWPs_Aleph,IF($J100 = "No Work Package", "", $J100),DetailBudgetCategory_Aleph,$I100),IF(Budget_period="Quarterly",SUMIFS(INDIRECT(AC$9),DetailBudgetWPs_Aleph,IF($J100 = "No Work Package", "", $J100),DetailBudgetCategory_Aleph,$I100),IF(Budget_period="Annually",SUMIFS(INDIRECT(AC$10),DetailBudgetWPs_Aleph,IF($J100 = "No Work Package", "", $J100),DetailBudgetCategory_Aleph,$I100),""))))) / AC$6 * AC$7, 0), 0)</f>
        <v>0</v>
      </c>
      <c r="AD100" s="166">
        <f t="array" ref="AD100">IFERROR(IF(ROW()-16&lt;NoRowsBudget, IF($J100="Profit Margin",SUM(AD$16:AD99)*ProfitMargin,IF($J100="VAT",SUM(AD$16:AD99)*VAT,IF(Budget_period="Monthly",SUMIFS(INDIRECT(AD$8),DetailBudgetWPs_Aleph,IF($J100 = "No Work Package", "", $J100),DetailBudgetCategory_Aleph,$I100),IF(Budget_period="Quarterly",SUMIFS(INDIRECT(AD$9),DetailBudgetWPs_Aleph,IF($J100 = "No Work Package", "", $J100),DetailBudgetCategory_Aleph,$I100),IF(Budget_period="Annually",SUMIFS(INDIRECT(AD$10),DetailBudgetWPs_Aleph,IF($J100 = "No Work Package", "", $J100),DetailBudgetCategory_Aleph,$I100),""))))) / AD$6 * AD$7, 0), 0)</f>
        <v>0</v>
      </c>
      <c r="AE100" s="166">
        <f t="array" ref="AE100">IFERROR(IF(ROW()-16&lt;NoRowsBudget, IF($J100="Profit Margin",SUM(AE$16:AE99)*ProfitMargin,IF($J100="VAT",SUM(AE$16:AE99)*VAT,IF(Budget_period="Monthly",SUMIFS(INDIRECT(AE$8),DetailBudgetWPs_Aleph,IF($J100 = "No Work Package", "", $J100),DetailBudgetCategory_Aleph,$I100),IF(Budget_period="Quarterly",SUMIFS(INDIRECT(AE$9),DetailBudgetWPs_Aleph,IF($J100 = "No Work Package", "", $J100),DetailBudgetCategory_Aleph,$I100),IF(Budget_period="Annually",SUMIFS(INDIRECT(AE$10),DetailBudgetWPs_Aleph,IF($J100 = "No Work Package", "", $J100),DetailBudgetCategory_Aleph,$I100),""))))) / AE$6 * AE$7, 0), 0)</f>
        <v>0</v>
      </c>
      <c r="AF100" s="166">
        <f t="array" ref="AF100">IFERROR(IF(ROW()-16&lt;NoRowsBudget, IF($J100="Profit Margin",SUM(AF$16:AF99)*ProfitMargin,IF($J100="VAT",SUM(AF$16:AF99)*VAT,IF(Budget_period="Monthly",SUMIFS(INDIRECT(AF$8),DetailBudgetWPs_Aleph,IF($J100 = "No Work Package", "", $J100),DetailBudgetCategory_Aleph,$I100),IF(Budget_period="Quarterly",SUMIFS(INDIRECT(AF$9),DetailBudgetWPs_Aleph,IF($J100 = "No Work Package", "", $J100),DetailBudgetCategory_Aleph,$I100),IF(Budget_period="Annually",SUMIFS(INDIRECT(AF$10),DetailBudgetWPs_Aleph,IF($J100 = "No Work Package", "", $J100),DetailBudgetCategory_Aleph,$I100),""))))) / AF$6 * AF$7, 0), 0)</f>
        <v>0</v>
      </c>
      <c r="AG100" s="166">
        <f t="array" ref="AG100">IFERROR(IF(ROW()-16&lt;NoRowsBudget, IF($J100="Profit Margin",SUM(AG$16:AG99)*ProfitMargin,IF($J100="VAT",SUM(AG$16:AG99)*VAT,IF(Budget_period="Monthly",SUMIFS(INDIRECT(AG$8),DetailBudgetWPs_Aleph,IF($J100 = "No Work Package", "", $J100),DetailBudgetCategory_Aleph,$I100),IF(Budget_period="Quarterly",SUMIFS(INDIRECT(AG$9),DetailBudgetWPs_Aleph,IF($J100 = "No Work Package", "", $J100),DetailBudgetCategory_Aleph,$I100),IF(Budget_period="Annually",SUMIFS(INDIRECT(AG$10),DetailBudgetWPs_Aleph,IF($J100 = "No Work Package", "", $J100),DetailBudgetCategory_Aleph,$I100),""))))) / AG$6 * AG$7, 0), 0)</f>
        <v>0</v>
      </c>
      <c r="AH100" s="166">
        <f t="array" ref="AH100">IFERROR(IF(ROW()-16&lt;NoRowsBudget, IF($J100="Profit Margin",SUM(AH$16:AH99)*ProfitMargin,IF($J100="VAT",SUM(AH$16:AH99)*VAT,IF(Budget_period="Monthly",SUMIFS(INDIRECT(AH$8),DetailBudgetWPs_Aleph,IF($J100 = "No Work Package", "", $J100),DetailBudgetCategory_Aleph,$I100),IF(Budget_period="Quarterly",SUMIFS(INDIRECT(AH$9),DetailBudgetWPs_Aleph,IF($J100 = "No Work Package", "", $J100),DetailBudgetCategory_Aleph,$I100),IF(Budget_period="Annually",SUMIFS(INDIRECT(AH$10),DetailBudgetWPs_Aleph,IF($J100 = "No Work Package", "", $J100),DetailBudgetCategory_Aleph,$I100),""))))) / AH$6 * AH$7, 0), 0)</f>
        <v>0</v>
      </c>
      <c r="AI100" s="166">
        <f t="array" ref="AI100">IFERROR(IF(ROW()-16&lt;NoRowsBudget, IF($J100="Profit Margin",SUM(AI$16:AI99)*ProfitMargin,IF($J100="VAT",SUM(AI$16:AI99)*VAT,IF(Budget_period="Monthly",SUMIFS(INDIRECT(AI$8),DetailBudgetWPs_Aleph,IF($J100 = "No Work Package", "", $J100),DetailBudgetCategory_Aleph,$I100),IF(Budget_period="Quarterly",SUMIFS(INDIRECT(AI$9),DetailBudgetWPs_Aleph,IF($J100 = "No Work Package", "", $J100),DetailBudgetCategory_Aleph,$I100),IF(Budget_period="Annually",SUMIFS(INDIRECT(AI$10),DetailBudgetWPs_Aleph,IF($J100 = "No Work Package", "", $J100),DetailBudgetCategory_Aleph,$I100),""))))) / AI$6 * AI$7, 0), 0)</f>
        <v>0</v>
      </c>
      <c r="AJ100" s="166">
        <f t="array" ref="AJ100">IFERROR(IF(ROW()-16&lt;NoRowsBudget, IF($J100="Profit Margin",SUM(AJ$16:AJ99)*ProfitMargin,IF($J100="VAT",SUM(AJ$16:AJ99)*VAT,IF(Budget_period="Monthly",SUMIFS(INDIRECT(AJ$8),DetailBudgetWPs_Aleph,IF($J100 = "No Work Package", "", $J100),DetailBudgetCategory_Aleph,$I100),IF(Budget_period="Quarterly",SUMIFS(INDIRECT(AJ$9),DetailBudgetWPs_Aleph,IF($J100 = "No Work Package", "", $J100),DetailBudgetCategory_Aleph,$I100),IF(Budget_period="Annually",SUMIFS(INDIRECT(AJ$10),DetailBudgetWPs_Aleph,IF($J100 = "No Work Package", "", $J100),DetailBudgetCategory_Aleph,$I100),""))))) / AJ$6 * AJ$7, 0), 0)</f>
        <v>0</v>
      </c>
      <c r="AK100" s="166">
        <f t="array" ref="AK100">IFERROR(IF(ROW()-16&lt;NoRowsBudget, IF($J100="Profit Margin",SUM(AK$16:AK99)*ProfitMargin,IF($J100="VAT",SUM(AK$16:AK99)*VAT,IF(Budget_period="Monthly",SUMIFS(INDIRECT(AK$8),DetailBudgetWPs_Aleph,IF($J100 = "No Work Package", "", $J100),DetailBudgetCategory_Aleph,$I100),IF(Budget_period="Quarterly",SUMIFS(INDIRECT(AK$9),DetailBudgetWPs_Aleph,IF($J100 = "No Work Package", "", $J100),DetailBudgetCategory_Aleph,$I100),IF(Budget_period="Annually",SUMIFS(INDIRECT(AK$10),DetailBudgetWPs_Aleph,IF($J100 = "No Work Package", "", $J100),DetailBudgetCategory_Aleph,$I100),""))))) / AK$6 * AK$7, 0), 0)</f>
        <v>0</v>
      </c>
      <c r="AL100" s="166">
        <f t="array" ref="AL100">IFERROR(IF(ROW()-16&lt;NoRowsBudget, IF($J100="Profit Margin",SUM(AL$16:AL99)*ProfitMargin,IF($J100="VAT",SUM(AL$16:AL99)*VAT,IF(Budget_period="Monthly",SUMIFS(INDIRECT(AL$8),DetailBudgetWPs_Aleph,IF($J100 = "No Work Package", "", $J100),DetailBudgetCategory_Aleph,$I100),IF(Budget_period="Quarterly",SUMIFS(INDIRECT(AL$9),DetailBudgetWPs_Aleph,IF($J100 = "No Work Package", "", $J100),DetailBudgetCategory_Aleph,$I100),IF(Budget_period="Annually",SUMIFS(INDIRECT(AL$10),DetailBudgetWPs_Aleph,IF($J100 = "No Work Package", "", $J100),DetailBudgetCategory_Aleph,$I100),""))))) / AL$6 * AL$7, 0), 0)</f>
        <v>0</v>
      </c>
      <c r="AM100" s="166">
        <f t="array" ref="AM100">IFERROR(IF(ROW()-16&lt;NoRowsBudget, IF($J100="Profit Margin",SUM(AM$16:AM99)*ProfitMargin,IF($J100="VAT",SUM(AM$16:AM99)*VAT,IF(Budget_period="Monthly",SUMIFS(INDIRECT(AM$8),DetailBudgetWPs_Aleph,IF($J100 = "No Work Package", "", $J100),DetailBudgetCategory_Aleph,$I100),IF(Budget_period="Quarterly",SUMIFS(INDIRECT(AM$9),DetailBudgetWPs_Aleph,IF($J100 = "No Work Package", "", $J100),DetailBudgetCategory_Aleph,$I100),IF(Budget_period="Annually",SUMIFS(INDIRECT(AM$10),DetailBudgetWPs_Aleph,IF($J100 = "No Work Package", "", $J100),DetailBudgetCategory_Aleph,$I100),""))))) / AM$6 * AM$7, 0), 0)</f>
        <v>0</v>
      </c>
      <c r="AN100" s="166">
        <f t="array" ref="AN100">IFERROR(IF(ROW()-16&lt;NoRowsBudget, IF($J100="Profit Margin",SUM(AN$16:AN99)*ProfitMargin,IF($J100="VAT",SUM(AN$16:AN99)*VAT,IF(Budget_period="Monthly",SUMIFS(INDIRECT(AN$8),DetailBudgetWPs_Aleph,IF($J100 = "No Work Package", "", $J100),DetailBudgetCategory_Aleph,$I100),IF(Budget_period="Quarterly",SUMIFS(INDIRECT(AN$9),DetailBudgetWPs_Aleph,IF($J100 = "No Work Package", "", $J100),DetailBudgetCategory_Aleph,$I100),IF(Budget_period="Annually",SUMIFS(INDIRECT(AN$10),DetailBudgetWPs_Aleph,IF($J100 = "No Work Package", "", $J100),DetailBudgetCategory_Aleph,$I100),""))))) / AN$6 * AN$7, 0), 0)</f>
        <v>0</v>
      </c>
      <c r="AO100" s="166">
        <f t="array" ref="AO100">IFERROR(IF(ROW()-16&lt;NoRowsBudget, IF($J100="Profit Margin",SUM(AO$16:AO99)*ProfitMargin,IF($J100="VAT",SUM(AO$16:AO99)*VAT,IF(Budget_period="Monthly",SUMIFS(INDIRECT(AO$8),DetailBudgetWPs_Aleph,IF($J100 = "No Work Package", "", $J100),DetailBudgetCategory_Aleph,$I100),IF(Budget_period="Quarterly",SUMIFS(INDIRECT(AO$9),DetailBudgetWPs_Aleph,IF($J100 = "No Work Package", "", $J100),DetailBudgetCategory_Aleph,$I100),IF(Budget_period="Annually",SUMIFS(INDIRECT(AO$10),DetailBudgetWPs_Aleph,IF($J100 = "No Work Package", "", $J100),DetailBudgetCategory_Aleph,$I100),""))))) / AO$6 * AO$7, 0), 0)</f>
        <v>0</v>
      </c>
      <c r="AP100" s="166">
        <f t="array" ref="AP100">IFERROR(IF(ROW()-16&lt;NoRowsBudget, IF($J100="Profit Margin",SUM(AP$16:AP99)*ProfitMargin,IF($J100="VAT",SUM(AP$16:AP99)*VAT,IF(Budget_period="Monthly",SUMIFS(INDIRECT(AP$8),DetailBudgetWPs_Aleph,IF($J100 = "No Work Package", "", $J100),DetailBudgetCategory_Aleph,$I100),IF(Budget_period="Quarterly",SUMIFS(INDIRECT(AP$9),DetailBudgetWPs_Aleph,IF($J100 = "No Work Package", "", $J100),DetailBudgetCategory_Aleph,$I100),IF(Budget_period="Annually",SUMIFS(INDIRECT(AP$10),DetailBudgetWPs_Aleph,IF($J100 = "No Work Package", "", $J100),DetailBudgetCategory_Aleph,$I100),""))))) / AP$6 * AP$7, 0), 0)</f>
        <v>0</v>
      </c>
      <c r="AQ100" s="166">
        <f t="array" ref="AQ100">IFERROR(IF(ROW()-16&lt;NoRowsBudget, IF($J100="Profit Margin",SUM(AQ$16:AQ99)*ProfitMargin,IF($J100="VAT",SUM(AQ$16:AQ99)*VAT,IF(Budget_period="Monthly",SUMIFS(INDIRECT(AQ$8),DetailBudgetWPs_Aleph,IF($J100 = "No Work Package", "", $J100),DetailBudgetCategory_Aleph,$I100),IF(Budget_period="Quarterly",SUMIFS(INDIRECT(AQ$9),DetailBudgetWPs_Aleph,IF($J100 = "No Work Package", "", $J100),DetailBudgetCategory_Aleph,$I100),IF(Budget_period="Annually",SUMIFS(INDIRECT(AQ$10),DetailBudgetWPs_Aleph,IF($J100 = "No Work Package", "", $J100),DetailBudgetCategory_Aleph,$I100),""))))) / AQ$6 * AQ$7, 0), 0)</f>
        <v>0</v>
      </c>
      <c r="AR100" s="166">
        <f t="array" ref="AR100">IFERROR(IF(ROW()-16&lt;NoRowsBudget, IF($J100="Profit Margin",SUM(AR$16:AR99)*ProfitMargin,IF($J100="VAT",SUM(AR$16:AR99)*VAT,IF(Budget_period="Monthly",SUMIFS(INDIRECT(AR$8),DetailBudgetWPs_Aleph,IF($J100 = "No Work Package", "", $J100),DetailBudgetCategory_Aleph,$I100),IF(Budget_period="Quarterly",SUMIFS(INDIRECT(AR$9),DetailBudgetWPs_Aleph,IF($J100 = "No Work Package", "", $J100),DetailBudgetCategory_Aleph,$I100),IF(Budget_period="Annually",SUMIFS(INDIRECT(AR$10),DetailBudgetWPs_Aleph,IF($J100 = "No Work Package", "", $J100),DetailBudgetCategory_Aleph,$I100),""))))) / AR$6 * AR$7, 0), 0)</f>
        <v>0</v>
      </c>
      <c r="AS100" s="166">
        <f t="array" ref="AS100">IFERROR(IF(ROW()-16&lt;NoRowsBudget, IF($J100="Profit Margin",SUM(AS$16:AS99)*ProfitMargin,IF($J100="VAT",SUM(AS$16:AS99)*VAT,IF(Budget_period="Monthly",SUMIFS(INDIRECT(AS$8),DetailBudgetWPs_Aleph,IF($J100 = "No Work Package", "", $J100),DetailBudgetCategory_Aleph,$I100),IF(Budget_period="Quarterly",SUMIFS(INDIRECT(AS$9),DetailBudgetWPs_Aleph,IF($J100 = "No Work Package", "", $J100),DetailBudgetCategory_Aleph,$I100),IF(Budget_period="Annually",SUMIFS(INDIRECT(AS$10),DetailBudgetWPs_Aleph,IF($J100 = "No Work Package", "", $J100),DetailBudgetCategory_Aleph,$I100),""))))) / AS$6 * AS$7, 0), 0)</f>
        <v>0</v>
      </c>
      <c r="AT100" s="166">
        <f t="array" ref="AT100">IFERROR(IF(ROW()-16&lt;NoRowsBudget, IF($J100="Profit Margin",SUM(AT$16:AT99)*ProfitMargin,IF($J100="VAT",SUM(AT$16:AT99)*VAT,IF(Budget_period="Monthly",SUMIFS(INDIRECT(AT$8),DetailBudgetWPs_Aleph,IF($J100 = "No Work Package", "", $J100),DetailBudgetCategory_Aleph,$I100),IF(Budget_period="Quarterly",SUMIFS(INDIRECT(AT$9),DetailBudgetWPs_Aleph,IF($J100 = "No Work Package", "", $J100),DetailBudgetCategory_Aleph,$I100),IF(Budget_period="Annually",SUMIFS(INDIRECT(AT$10),DetailBudgetWPs_Aleph,IF($J100 = "No Work Package", "", $J100),DetailBudgetCategory_Aleph,$I100),""))))) / AT$6 * AT$7, 0), 0)</f>
        <v>0</v>
      </c>
      <c r="AU100" s="166">
        <f t="array" ref="AU100">IFERROR(IF(ROW()-16&lt;NoRowsBudget, IF($J100="Profit Margin",SUM(AU$16:AU99)*ProfitMargin,IF($J100="VAT",SUM(AU$16:AU99)*VAT,IF(Budget_period="Monthly",SUMIFS(INDIRECT(AU$8),DetailBudgetWPs_Aleph,IF($J100 = "No Work Package", "", $J100),DetailBudgetCategory_Aleph,$I100),IF(Budget_period="Quarterly",SUMIFS(INDIRECT(AU$9),DetailBudgetWPs_Aleph,IF($J100 = "No Work Package", "", $J100),DetailBudgetCategory_Aleph,$I100),IF(Budget_period="Annually",SUMIFS(INDIRECT(AU$10),DetailBudgetWPs_Aleph,IF($J100 = "No Work Package", "", $J100),DetailBudgetCategory_Aleph,$I100),""))))) / AU$6 * AU$7, 0), 0)</f>
        <v>0</v>
      </c>
      <c r="AV100" s="166">
        <f t="array" ref="AV100">IFERROR(IF(ROW()-16&lt;NoRowsBudget, IF($J100="Profit Margin",SUM(AV$16:AV99)*ProfitMargin,IF($J100="VAT",SUM(AV$16:AV99)*VAT,IF(Budget_period="Monthly",SUMIFS(INDIRECT(AV$8),DetailBudgetWPs_Aleph,IF($J100 = "No Work Package", "", $J100),DetailBudgetCategory_Aleph,$I100),IF(Budget_period="Quarterly",SUMIFS(INDIRECT(AV$9),DetailBudgetWPs_Aleph,IF($J100 = "No Work Package", "", $J100),DetailBudgetCategory_Aleph,$I100),IF(Budget_period="Annually",SUMIFS(INDIRECT(AV$10),DetailBudgetWPs_Aleph,IF($J100 = "No Work Package", "", $J100),DetailBudgetCategory_Aleph,$I100),""))))) / AV$6 * AV$7, 0), 0)</f>
        <v>0</v>
      </c>
      <c r="AW100" s="166">
        <f t="array" ref="AW100">IFERROR(IF(ROW()-16&lt;NoRowsBudget, IF($J100="Profit Margin",SUM(AW$16:AW99)*ProfitMargin,IF($J100="VAT",SUM(AW$16:AW99)*VAT,IF(Budget_period="Monthly",SUMIFS(INDIRECT(AW$8),DetailBudgetWPs_Aleph,IF($J100 = "No Work Package", "", $J100),DetailBudgetCategory_Aleph,$I100),IF(Budget_period="Quarterly",SUMIFS(INDIRECT(AW$9),DetailBudgetWPs_Aleph,IF($J100 = "No Work Package", "", $J100),DetailBudgetCategory_Aleph,$I100),IF(Budget_period="Annually",SUMIFS(INDIRECT(AW$10),DetailBudgetWPs_Aleph,IF($J100 = "No Work Package", "", $J100),DetailBudgetCategory_Aleph,$I100),""))))) / AW$6 * AW$7, 0), 0)</f>
        <v>0</v>
      </c>
      <c r="AX100" s="166">
        <f t="array" ref="AX100">IFERROR(IF(ROW()-16&lt;NoRowsBudget, IF($J100="Profit Margin",SUM(AX$16:AX99)*ProfitMargin,IF($J100="VAT",SUM(AX$16:AX99)*VAT,IF(Budget_period="Monthly",SUMIFS(INDIRECT(AX$8),DetailBudgetWPs_Aleph,IF($J100 = "No Work Package", "", $J100),DetailBudgetCategory_Aleph,$I100),IF(Budget_period="Quarterly",SUMIFS(INDIRECT(AX$9),DetailBudgetWPs_Aleph,IF($J100 = "No Work Package", "", $J100),DetailBudgetCategory_Aleph,$I100),IF(Budget_period="Annually",SUMIFS(INDIRECT(AX$10),DetailBudgetWPs_Aleph,IF($J100 = "No Work Package", "", $J100),DetailBudgetCategory_Aleph,$I100),""))))) / AX$6 * AX$7, 0), 0)</f>
        <v>0</v>
      </c>
      <c r="AY100" s="166">
        <f t="array" ref="AY100">IFERROR(IF(ROW()-16&lt;NoRowsBudget, IF($J100="Profit Margin",SUM(AY$16:AY99)*ProfitMargin,IF($J100="VAT",SUM(AY$16:AY99)*VAT,IF(Budget_period="Monthly",SUMIFS(INDIRECT(AY$8),DetailBudgetWPs_Aleph,IF($J100 = "No Work Package", "", $J100),DetailBudgetCategory_Aleph,$I100),IF(Budget_period="Quarterly",SUMIFS(INDIRECT(AY$9),DetailBudgetWPs_Aleph,IF($J100 = "No Work Package", "", $J100),DetailBudgetCategory_Aleph,$I100),IF(Budget_period="Annually",SUMIFS(INDIRECT(AY$10),DetailBudgetWPs_Aleph,IF($J100 = "No Work Package", "", $J100),DetailBudgetCategory_Aleph,$I100),""))))) / AY$6 * AY$7, 0), 0)</f>
        <v>0</v>
      </c>
      <c r="AZ100" s="166">
        <f t="array" ref="AZ100">IFERROR(IF(ROW()-16&lt;NoRowsBudget, IF($J100="Profit Margin",SUM(AZ$16:AZ99)*ProfitMargin,IF($J100="VAT",SUM(AZ$16:AZ99)*VAT,IF(Budget_period="Monthly",SUMIFS(INDIRECT(AZ$8),DetailBudgetWPs_Aleph,IF($J100 = "No Work Package", "", $J100),DetailBudgetCategory_Aleph,$I100),IF(Budget_period="Quarterly",SUMIFS(INDIRECT(AZ$9),DetailBudgetWPs_Aleph,IF($J100 = "No Work Package", "", $J100),DetailBudgetCategory_Aleph,$I100),IF(Budget_period="Annually",SUMIFS(INDIRECT(AZ$10),DetailBudgetWPs_Aleph,IF($J100 = "No Work Package", "", $J100),DetailBudgetCategory_Aleph,$I100),""))))) / AZ$6 * AZ$7, 0), 0)</f>
        <v>0</v>
      </c>
      <c r="BA100" s="166">
        <f t="array" ref="BA100">IFERROR(IF(ROW()-16&lt;NoRowsBudget, IF($J100="Profit Margin",SUM(BA$16:BA99)*ProfitMargin,IF($J100="VAT",SUM(BA$16:BA99)*VAT,IF(Budget_period="Monthly",SUMIFS(INDIRECT(BA$8),DetailBudgetWPs_Aleph,IF($J100 = "No Work Package", "", $J100),DetailBudgetCategory_Aleph,$I100),IF(Budget_period="Quarterly",SUMIFS(INDIRECT(BA$9),DetailBudgetWPs_Aleph,IF($J100 = "No Work Package", "", $J100),DetailBudgetCategory_Aleph,$I100),IF(Budget_period="Annually",SUMIFS(INDIRECT(BA$10),DetailBudgetWPs_Aleph,IF($J100 = "No Work Package", "", $J100),DetailBudgetCategory_Aleph,$I100),""))))) / BA$6 * BA$7, 0), 0)</f>
        <v>0</v>
      </c>
      <c r="BB100" s="166">
        <f t="array" ref="BB100">IFERROR(IF(ROW()-16&lt;NoRowsBudget, IF($J100="Profit Margin",SUM(BB$16:BB99)*ProfitMargin,IF($J100="VAT",SUM(BB$16:BB99)*VAT,IF(Budget_period="Monthly",SUMIFS(INDIRECT(BB$8),DetailBudgetWPs_Aleph,IF($J100 = "No Work Package", "", $J100),DetailBudgetCategory_Aleph,$I100),IF(Budget_period="Quarterly",SUMIFS(INDIRECT(BB$9),DetailBudgetWPs_Aleph,IF($J100 = "No Work Package", "", $J100),DetailBudgetCategory_Aleph,$I100),IF(Budget_period="Annually",SUMIFS(INDIRECT(BB$10),DetailBudgetWPs_Aleph,IF($J100 = "No Work Package", "", $J100),DetailBudgetCategory_Aleph,$I100),""))))) / BB$6 * BB$7, 0), 0)</f>
        <v>0</v>
      </c>
      <c r="BC100" s="166">
        <f t="array" ref="BC100">IFERROR(IF(ROW()-16&lt;NoRowsBudget, IF($J100="Profit Margin",SUM(BC$16:BC99)*ProfitMargin,IF($J100="VAT",SUM(BC$16:BC99)*VAT,IF(Budget_period="Monthly",SUMIFS(INDIRECT(BC$8),DetailBudgetWPs_Aleph,IF($J100 = "No Work Package", "", $J100),DetailBudgetCategory_Aleph,$I100),IF(Budget_period="Quarterly",SUMIFS(INDIRECT(BC$9),DetailBudgetWPs_Aleph,IF($J100 = "No Work Package", "", $J100),DetailBudgetCategory_Aleph,$I100),IF(Budget_period="Annually",SUMIFS(INDIRECT(BC$10),DetailBudgetWPs_Aleph,IF($J100 = "No Work Package", "", $J100),DetailBudgetCategory_Aleph,$I100),""))))) / BC$6 * BC$7, 0), 0)</f>
        <v>0</v>
      </c>
      <c r="BD100" s="166">
        <f t="array" ref="BD100">IFERROR(IF(ROW()-16&lt;NoRowsBudget, IF($J100="Profit Margin",SUM(BD$16:BD99)*ProfitMargin,IF($J100="VAT",SUM(BD$16:BD99)*VAT,IF(Budget_period="Monthly",SUMIFS(INDIRECT(BD$8),DetailBudgetWPs_Aleph,IF($J100 = "No Work Package", "", $J100),DetailBudgetCategory_Aleph,$I100),IF(Budget_period="Quarterly",SUMIFS(INDIRECT(BD$9),DetailBudgetWPs_Aleph,IF($J100 = "No Work Package", "", $J100),DetailBudgetCategory_Aleph,$I100),IF(Budget_period="Annually",SUMIFS(INDIRECT(BD$10),DetailBudgetWPs_Aleph,IF($J100 = "No Work Package", "", $J100),DetailBudgetCategory_Aleph,$I100),""))))) / BD$6 * BD$7, 0), 0)</f>
        <v>0</v>
      </c>
      <c r="BE100" s="166">
        <f t="array" ref="BE100">IFERROR(IF(ROW()-16&lt;NoRowsBudget, IF($J100="Profit Margin",SUM(BE$16:BE99)*ProfitMargin,IF($J100="VAT",SUM(BE$16:BE99)*VAT,IF(Budget_period="Monthly",SUMIFS(INDIRECT(BE$8),DetailBudgetWPs_Aleph,IF($J100 = "No Work Package", "", $J100),DetailBudgetCategory_Aleph,$I100),IF(Budget_period="Quarterly",SUMIFS(INDIRECT(BE$9),DetailBudgetWPs_Aleph,IF($J100 = "No Work Package", "", $J100),DetailBudgetCategory_Aleph,$I100),IF(Budget_period="Annually",SUMIFS(INDIRECT(BE$10),DetailBudgetWPs_Aleph,IF($J100 = "No Work Package", "", $J100),DetailBudgetCategory_Aleph,$I100),""))))) / BE$6 * BE$7, 0), 0)</f>
        <v>0</v>
      </c>
      <c r="BF100" s="166">
        <f t="array" ref="BF100">IFERROR(IF(ROW()-16&lt;NoRowsBudget, IF($J100="Profit Margin",SUM(BF$16:BF99)*ProfitMargin,IF($J100="VAT",SUM(BF$16:BF99)*VAT,IF(Budget_period="Monthly",SUMIFS(INDIRECT(BF$8),DetailBudgetWPs_Aleph,IF($J100 = "No Work Package", "", $J100),DetailBudgetCategory_Aleph,$I100),IF(Budget_period="Quarterly",SUMIFS(INDIRECT(BF$9),DetailBudgetWPs_Aleph,IF($J100 = "No Work Package", "", $J100),DetailBudgetCategory_Aleph,$I100),IF(Budget_period="Annually",SUMIFS(INDIRECT(BF$10),DetailBudgetWPs_Aleph,IF($J100 = "No Work Package", "", $J100),DetailBudgetCategory_Aleph,$I100),""))))) / BF$6 * BF$7, 0), 0)</f>
        <v>0</v>
      </c>
      <c r="BG100" s="166">
        <f t="array" ref="BG100">IFERROR(IF(ROW()-16&lt;NoRowsBudget, IF($J100="Profit Margin",SUM(BG$16:BG99)*ProfitMargin,IF($J100="VAT",SUM(BG$16:BG99)*VAT,IF(Budget_period="Monthly",SUMIFS(INDIRECT(BG$8),DetailBudgetWPs_Aleph,IF($J100 = "No Work Package", "", $J100),DetailBudgetCategory_Aleph,$I100),IF(Budget_period="Quarterly",SUMIFS(INDIRECT(BG$9),DetailBudgetWPs_Aleph,IF($J100 = "No Work Package", "", $J100),DetailBudgetCategory_Aleph,$I100),IF(Budget_period="Annually",SUMIFS(INDIRECT(BG$10),DetailBudgetWPs_Aleph,IF($J100 = "No Work Package", "", $J100),DetailBudgetCategory_Aleph,$I100),""))))) / BG$6 * BG$7, 0), 0)</f>
        <v>0</v>
      </c>
      <c r="BH100" s="166">
        <f t="array" ref="BH100">IFERROR(IF(ROW()-16&lt;NoRowsBudget, IF($J100="Profit Margin",SUM(BH$16:BH99)*ProfitMargin,IF($J100="VAT",SUM(BH$16:BH99)*VAT,IF(Budget_period="Monthly",SUMIFS(INDIRECT(BH$8),DetailBudgetWPs_Aleph,IF($J100 = "No Work Package", "", $J100),DetailBudgetCategory_Aleph,$I100),IF(Budget_period="Quarterly",SUMIFS(INDIRECT(BH$9),DetailBudgetWPs_Aleph,IF($J100 = "No Work Package", "", $J100),DetailBudgetCategory_Aleph,$I100),IF(Budget_period="Annually",SUMIFS(INDIRECT(BH$10),DetailBudgetWPs_Aleph,IF($J100 = "No Work Package", "", $J100),DetailBudgetCategory_Aleph,$I100),""))))) / BH$6 * BH$7, 0), 0)</f>
        <v>0</v>
      </c>
      <c r="BI100" s="166">
        <f t="array" ref="BI100">IFERROR(IF(ROW()-16&lt;NoRowsBudget, IF($J100="Profit Margin",SUM(BI$16:BI99)*ProfitMargin,IF($J100="VAT",SUM(BI$16:BI99)*VAT,IF(Budget_period="Monthly",SUMIFS(INDIRECT(BI$8),DetailBudgetWPs_Aleph,IF($J100 = "No Work Package", "", $J100),DetailBudgetCategory_Aleph,$I100),IF(Budget_period="Quarterly",SUMIFS(INDIRECT(BI$9),DetailBudgetWPs_Aleph,IF($J100 = "No Work Package", "", $J100),DetailBudgetCategory_Aleph,$I100),IF(Budget_period="Annually",SUMIFS(INDIRECT(BI$10),DetailBudgetWPs_Aleph,IF($J100 = "No Work Package", "", $J100),DetailBudgetCategory_Aleph,$I100),""))))) / BI$6 * BI$7, 0), 0)</f>
        <v>0</v>
      </c>
      <c r="BJ100" s="166">
        <f t="array" ref="BJ100">IFERROR(IF(ROW()-16&lt;NoRowsBudget, IF($J100="Profit Margin",SUM(BJ$16:BJ99)*ProfitMargin,IF($J100="VAT",SUM(BJ$16:BJ99)*VAT,IF(Budget_period="Monthly",SUMIFS(INDIRECT(BJ$8),DetailBudgetWPs_Aleph,IF($J100 = "No Work Package", "", $J100),DetailBudgetCategory_Aleph,$I100),IF(Budget_period="Quarterly",SUMIFS(INDIRECT(BJ$9),DetailBudgetWPs_Aleph,IF($J100 = "No Work Package", "", $J100),DetailBudgetCategory_Aleph,$I100),IF(Budget_period="Annually",SUMIFS(INDIRECT(BJ$10),DetailBudgetWPs_Aleph,IF($J100 = "No Work Package", "", $J100),DetailBudgetCategory_Aleph,$I100),""))))) / BJ$6 * BJ$7, 0), 0)</f>
        <v>0</v>
      </c>
      <c r="BK100" s="166">
        <f t="array" ref="BK100">IFERROR(IF(ROW()-16&lt;NoRowsBudget, IF($J100="Profit Margin",SUM(BK$16:BK99)*ProfitMargin,IF($J100="VAT",SUM(BK$16:BK99)*VAT,IF(Budget_period="Monthly",SUMIFS(INDIRECT(BK$8),DetailBudgetWPs_Aleph,IF($J100 = "No Work Package", "", $J100),DetailBudgetCategory_Aleph,$I100),IF(Budget_period="Quarterly",SUMIFS(INDIRECT(BK$9),DetailBudgetWPs_Aleph,IF($J100 = "No Work Package", "", $J100),DetailBudgetCategory_Aleph,$I100),IF(Budget_period="Annually",SUMIFS(INDIRECT(BK$10),DetailBudgetWPs_Aleph,IF($J100 = "No Work Package", "", $J100),DetailBudgetCategory_Aleph,$I100),""))))) / BK$6 * BK$7, 0), 0)</f>
        <v>0</v>
      </c>
      <c r="BL100" s="166">
        <f t="array" ref="BL100">IFERROR(IF(ROW()-16&lt;NoRowsBudget, IF($J100="Profit Margin",SUM(BL$16:BL99)*ProfitMargin,IF($J100="VAT",SUM(BL$16:BL99)*VAT,IF(Budget_period="Monthly",SUMIFS(INDIRECT(BL$8),DetailBudgetWPs_Aleph,IF($J100 = "No Work Package", "", $J100),DetailBudgetCategory_Aleph,$I100),IF(Budget_period="Quarterly",SUMIFS(INDIRECT(BL$9),DetailBudgetWPs_Aleph,IF($J100 = "No Work Package", "", $J100),DetailBudgetCategory_Aleph,$I100),IF(Budget_period="Annually",SUMIFS(INDIRECT(BL$10),DetailBudgetWPs_Aleph,IF($J100 = "No Work Package", "", $J100),DetailBudgetCategory_Aleph,$I100),""))))) / BL$6 * BL$7, 0), 0)</f>
        <v>0</v>
      </c>
      <c r="BM100" s="166">
        <f t="array" ref="BM100">IFERROR(IF(ROW()-16&lt;NoRowsBudget, IF($J100="Profit Margin",SUM(BM$16:BM99)*ProfitMargin,IF($J100="VAT",SUM(BM$16:BM99)*VAT,IF(Budget_period="Monthly",SUMIFS(INDIRECT(BM$8),DetailBudgetWPs_Aleph,IF($J100 = "No Work Package", "", $J100),DetailBudgetCategory_Aleph,$I100),IF(Budget_period="Quarterly",SUMIFS(INDIRECT(BM$9),DetailBudgetWPs_Aleph,IF($J100 = "No Work Package", "", $J100),DetailBudgetCategory_Aleph,$I100),IF(Budget_period="Annually",SUMIFS(INDIRECT(BM$10),DetailBudgetWPs_Aleph,IF($J100 = "No Work Package", "", $J100),DetailBudgetCategory_Aleph,$I100),""))))) / BM$6 * BM$7, 0), 0)</f>
        <v>0</v>
      </c>
      <c r="BN100" s="166">
        <f t="array" ref="BN100">IFERROR(IF(ROW()-16&lt;NoRowsBudget, IF($J100="Profit Margin",SUM(BN$16:BN99)*ProfitMargin,IF($J100="VAT",SUM(BN$16:BN99)*VAT,IF(Budget_period="Monthly",SUMIFS(INDIRECT(BN$8),DetailBudgetWPs_Aleph,IF($J100 = "No Work Package", "", $J100),DetailBudgetCategory_Aleph,$I100),IF(Budget_period="Quarterly",SUMIFS(INDIRECT(BN$9),DetailBudgetWPs_Aleph,IF($J100 = "No Work Package", "", $J100),DetailBudgetCategory_Aleph,$I100),IF(Budget_period="Annually",SUMIFS(INDIRECT(BN$10),DetailBudgetWPs_Aleph,IF($J100 = "No Work Package", "", $J100),DetailBudgetCategory_Aleph,$I100),""))))) / BN$6 * BN$7, 0), 0)</f>
        <v>0</v>
      </c>
      <c r="BO100" s="166">
        <f t="array" ref="BO100">IFERROR(IF(ROW()-16&lt;NoRowsBudget, IF($J100="Profit Margin",SUM(BO$16:BO99)*ProfitMargin,IF($J100="VAT",SUM(BO$16:BO99)*VAT,IF(Budget_period="Monthly",SUMIFS(INDIRECT(BO$8),DetailBudgetWPs_Aleph,IF($J100 = "No Work Package", "", $J100),DetailBudgetCategory_Aleph,$I100),IF(Budget_period="Quarterly",SUMIFS(INDIRECT(BO$9),DetailBudgetWPs_Aleph,IF($J100 = "No Work Package", "", $J100),DetailBudgetCategory_Aleph,$I100),IF(Budget_period="Annually",SUMIFS(INDIRECT(BO$10),DetailBudgetWPs_Aleph,IF($J100 = "No Work Package", "", $J100),DetailBudgetCategory_Aleph,$I100),""))))) / BO$6 * BO$7, 0), 0)</f>
        <v>0</v>
      </c>
      <c r="BP100" s="166">
        <f t="array" ref="BP100">IFERROR(IF(ROW()-16&lt;NoRowsBudget, IF($J100="Profit Margin",SUM(BP$16:BP99)*ProfitMargin,IF($J100="VAT",SUM(BP$16:BP99)*VAT,IF(Budget_period="Monthly",SUMIFS(INDIRECT(BP$8),DetailBudgetWPs_Aleph,IF($J100 = "No Work Package", "", $J100),DetailBudgetCategory_Aleph,$I100),IF(Budget_period="Quarterly",SUMIFS(INDIRECT(BP$9),DetailBudgetWPs_Aleph,IF($J100 = "No Work Package", "", $J100),DetailBudgetCategory_Aleph,$I100),IF(Budget_period="Annually",SUMIFS(INDIRECT(BP$10),DetailBudgetWPs_Aleph,IF($J100 = "No Work Package", "", $J100),DetailBudgetCategory_Aleph,$I100),""))))) / BP$6 * BP$7, 0), 0)</f>
        <v>0</v>
      </c>
      <c r="BQ100" s="166">
        <f t="array" ref="BQ100">IFERROR(IF(ROW()-16&lt;NoRowsBudget, IF($J100="Profit Margin",SUM(BQ$16:BQ99)*ProfitMargin,IF($J100="VAT",SUM(BQ$16:BQ99)*VAT,IF(Budget_period="Monthly",SUMIFS(INDIRECT(BQ$8),DetailBudgetWPs_Aleph,IF($J100 = "No Work Package", "", $J100),DetailBudgetCategory_Aleph,$I100),IF(Budget_period="Quarterly",SUMIFS(INDIRECT(BQ$9),DetailBudgetWPs_Aleph,IF($J100 = "No Work Package", "", $J100),DetailBudgetCategory_Aleph,$I100),IF(Budget_period="Annually",SUMIFS(INDIRECT(BQ$10),DetailBudgetWPs_Aleph,IF($J100 = "No Work Package", "", $J100),DetailBudgetCategory_Aleph,$I100),""))))) / BQ$6 * BQ$7, 0), 0)</f>
        <v>0</v>
      </c>
      <c r="BR100" s="166">
        <f t="array" ref="BR100">IFERROR(IF(ROW()-16&lt;NoRowsBudget, IF($J100="Profit Margin",SUM(BR$16:BR99)*ProfitMargin,IF($J100="VAT",SUM(BR$16:BR99)*VAT,IF(Budget_period="Monthly",SUMIFS(INDIRECT(BR$8),DetailBudgetWPs_Aleph,IF($J100 = "No Work Package", "", $J100),DetailBudgetCategory_Aleph,$I100),IF(Budget_period="Quarterly",SUMIFS(INDIRECT(BR$9),DetailBudgetWPs_Aleph,IF($J100 = "No Work Package", "", $J100),DetailBudgetCategory_Aleph,$I100),IF(Budget_period="Annually",SUMIFS(INDIRECT(BR$10),DetailBudgetWPs_Aleph,IF($J100 = "No Work Package", "", $J100),DetailBudgetCategory_Aleph,$I100),""))))) / BR$6 * BR$7, 0), 0)</f>
        <v>0</v>
      </c>
      <c r="BS100" s="166">
        <f t="array" ref="BS100">IFERROR(IF(ROW()-16&lt;NoRowsBudget, IF($J100="Profit Margin",SUM(BS$16:BS99)*ProfitMargin,IF($J100="VAT",SUM(BS$16:BS99)*VAT,IF(Budget_period="Monthly",SUMIFS(INDIRECT(BS$8),DetailBudgetWPs_Aleph,IF($J100 = "No Work Package", "", $J100),DetailBudgetCategory_Aleph,$I100),IF(Budget_period="Quarterly",SUMIFS(INDIRECT(BS$9),DetailBudgetWPs_Aleph,IF($J100 = "No Work Package", "", $J100),DetailBudgetCategory_Aleph,$I100),IF(Budget_period="Annually",SUMIFS(INDIRECT(BS$10),DetailBudgetWPs_Aleph,IF($J100 = "No Work Package", "", $J100),DetailBudgetCategory_Aleph,$I100),""))))) / BS$6 * BS$7, 0), 0)</f>
        <v>0</v>
      </c>
    </row>
    <row r="101" ht="15.75" customHeight="1">
      <c r="A101" s="114"/>
      <c r="B101" s="15" t="str">
        <f>IF(ROW()-16&lt;NoRowsBudget,OrgName,"")</f>
        <v/>
      </c>
      <c r="C101" s="15" t="str">
        <f>IF(ROW()-16&lt;NoRowsBudget,ProjectName,"")</f>
        <v/>
      </c>
      <c r="D101" s="15" t="str">
        <f>IF(ROW()-16&lt;NoRowsBudget,ProjectRef,"")</f>
        <v/>
      </c>
      <c r="E101" s="15" t="str">
        <f>IF(ROW()-16&lt;NoRowsBudget,ApplicationID,"")</f>
        <v/>
      </c>
      <c r="F101" s="15" t="str">
        <f>IF(ROW()-16&lt;NoRowsBudget,Version,"")</f>
        <v/>
      </c>
      <c r="G101" s="164" t="str">
        <f>IF(ROW()-16&lt;NoRowsBudget,StartDate,"")</f>
        <v/>
      </c>
      <c r="H101" s="164" t="str">
        <f>IF(ROW()-16&lt;NoRowsBudget,EndDate,"")</f>
        <v/>
      </c>
      <c r="I101" s="15" t="str">
        <f t="array" ref="I101">IF(ROW()-16&lt;(NoRowsBudget-3),INDEX(CostCategories,CEILING((ROW()-15)/NoWPs,1)),IF(ROW()-16=NoRowsBudget-3,"Overheads",IF(ROW()-16=NoRowsBudget-2,"Profit Margin",IF(ROW()-16=NoRowsBudget-1,"VAT",""))))</f>
        <v/>
      </c>
      <c r="J101" s="15" t="str">
        <f t="array" ref="J101">IF(ROW()-16&lt;NoRowsBudget-3,INDEX(WPUnique,,MOD(ROW()-16,NoWPs)+1),IF(ROW()-16=NoRowsBudget-3,"Overheads",IF(ROW()-16=NoRowsBudget-2,"Profit Margin",IF(ROW()-16=NoRowsBudget-1,"VAT",""))))</f>
        <v/>
      </c>
      <c r="K101" s="172" t="str">
        <f>IFERROR(IF(OR($J101="Indirect Cost",$J101="VAT",$J101="Profit Margin"),"",VLOOKUP(J101,'1. Basic Info'!$B$40:$C$52,2,FALSE)),BudgetExport!J101)</f>
        <v/>
      </c>
      <c r="L101" s="166">
        <f t="array" ref="L101">IFERROR(IF(ROW()-16&lt;NoRowsBudget, IF($J101="Profit Margin",SUM(L$16:L100)*ProfitMargin,IF($J101="VAT",SUM(L$16:L100)*VAT,IF(Budget_period="Monthly",SUMIFS(INDIRECT(L$8),DetailBudgetWPs_Aleph,IF($J101 = "No Work Package", "", $J101),DetailBudgetCategory_Aleph,$I101),IF(Budget_period="Quarterly",SUMIFS(INDIRECT(L$9),DetailBudgetWPs_Aleph,IF($J101 = "No Work Package", "", $J101),DetailBudgetCategory_Aleph,$I101),IF(Budget_period="Annually",SUMIFS(INDIRECT(L$10),DetailBudgetWPs_Aleph,IF($J101 = "No Work Package", "", $J101),DetailBudgetCategory_Aleph,$I101),""))))) / L$6 * L$7, 0), 0)</f>
        <v>0</v>
      </c>
      <c r="M101" s="166">
        <f t="array" ref="M101">IFERROR(IF(ROW()-16&lt;NoRowsBudget, IF($J101="Profit Margin",SUM(M$16:M100)*ProfitMargin,IF($J101="VAT",SUM(M$16:M100)*VAT,IF(Budget_period="Monthly",SUMIFS(INDIRECT(M$8),DetailBudgetWPs_Aleph,IF($J101 = "No Work Package", "", $J101),DetailBudgetCategory_Aleph,$I101),IF(Budget_period="Quarterly",SUMIFS(INDIRECT(M$9),DetailBudgetWPs_Aleph,IF($J101 = "No Work Package", "", $J101),DetailBudgetCategory_Aleph,$I101),IF(Budget_period="Annually",SUMIFS(INDIRECT(M$10),DetailBudgetWPs_Aleph,IF($J101 = "No Work Package", "", $J101),DetailBudgetCategory_Aleph,$I101),""))))) / M$6 * M$7, 0), 0)</f>
        <v>0</v>
      </c>
      <c r="N101" s="166">
        <f t="array" ref="N101">IFERROR(IF(ROW()-16&lt;NoRowsBudget, IF($J101="Profit Margin",SUM(N$16:N100)*ProfitMargin,IF($J101="VAT",SUM(N$16:N100)*VAT,IF(Budget_period="Monthly",SUMIFS(INDIRECT(N$8),DetailBudgetWPs_Aleph,IF($J101 = "No Work Package", "", $J101),DetailBudgetCategory_Aleph,$I101),IF(Budget_period="Quarterly",SUMIFS(INDIRECT(N$9),DetailBudgetWPs_Aleph,IF($J101 = "No Work Package", "", $J101),DetailBudgetCategory_Aleph,$I101),IF(Budget_period="Annually",SUMIFS(INDIRECT(N$10),DetailBudgetWPs_Aleph,IF($J101 = "No Work Package", "", $J101),DetailBudgetCategory_Aleph,$I101),""))))) / N$6 * N$7, 0), 0)</f>
        <v>0</v>
      </c>
      <c r="O101" s="166">
        <f t="array" ref="O101">IFERROR(IF(ROW()-16&lt;NoRowsBudget, IF($J101="Profit Margin",SUM(O$16:O100)*ProfitMargin,IF($J101="VAT",SUM(O$16:O100)*VAT,IF(Budget_period="Monthly",SUMIFS(INDIRECT(O$8),DetailBudgetWPs_Aleph,IF($J101 = "No Work Package", "", $J101),DetailBudgetCategory_Aleph,$I101),IF(Budget_period="Quarterly",SUMIFS(INDIRECT(O$9),DetailBudgetWPs_Aleph,IF($J101 = "No Work Package", "", $J101),DetailBudgetCategory_Aleph,$I101),IF(Budget_period="Annually",SUMIFS(INDIRECT(O$10),DetailBudgetWPs_Aleph,IF($J101 = "No Work Package", "", $J101),DetailBudgetCategory_Aleph,$I101),""))))) / O$6 * O$7, 0), 0)</f>
        <v>0</v>
      </c>
      <c r="P101" s="166">
        <f t="array" ref="P101">IFERROR(IF(ROW()-16&lt;NoRowsBudget, IF($J101="Profit Margin",SUM(P$16:P100)*ProfitMargin,IF($J101="VAT",SUM(P$16:P100)*VAT,IF(Budget_period="Monthly",SUMIFS(INDIRECT(P$8),DetailBudgetWPs_Aleph,IF($J101 = "No Work Package", "", $J101),DetailBudgetCategory_Aleph,$I101),IF(Budget_period="Quarterly",SUMIFS(INDIRECT(P$9),DetailBudgetWPs_Aleph,IF($J101 = "No Work Package", "", $J101),DetailBudgetCategory_Aleph,$I101),IF(Budget_period="Annually",SUMIFS(INDIRECT(P$10),DetailBudgetWPs_Aleph,IF($J101 = "No Work Package", "", $J101),DetailBudgetCategory_Aleph,$I101),""))))) / P$6 * P$7, 0), 0)</f>
        <v>0</v>
      </c>
      <c r="Q101" s="166">
        <f t="array" ref="Q101">IFERROR(IF(ROW()-16&lt;NoRowsBudget, IF($J101="Profit Margin",SUM(Q$16:Q100)*ProfitMargin,IF($J101="VAT",SUM(Q$16:Q100)*VAT,IF(Budget_period="Monthly",SUMIFS(INDIRECT(Q$8),DetailBudgetWPs_Aleph,IF($J101 = "No Work Package", "", $J101),DetailBudgetCategory_Aleph,$I101),IF(Budget_period="Quarterly",SUMIFS(INDIRECT(Q$9),DetailBudgetWPs_Aleph,IF($J101 = "No Work Package", "", $J101),DetailBudgetCategory_Aleph,$I101),IF(Budget_period="Annually",SUMIFS(INDIRECT(Q$10),DetailBudgetWPs_Aleph,IF($J101 = "No Work Package", "", $J101),DetailBudgetCategory_Aleph,$I101),""))))) / Q$6 * Q$7, 0), 0)</f>
        <v>0</v>
      </c>
      <c r="R101" s="166">
        <f t="array" ref="R101">IFERROR(IF(ROW()-16&lt;NoRowsBudget, IF($J101="Profit Margin",SUM(R$16:R100)*ProfitMargin,IF($J101="VAT",SUM(R$16:R100)*VAT,IF(Budget_period="Monthly",SUMIFS(INDIRECT(R$8),DetailBudgetWPs_Aleph,IF($J101 = "No Work Package", "", $J101),DetailBudgetCategory_Aleph,$I101),IF(Budget_period="Quarterly",SUMIFS(INDIRECT(R$9),DetailBudgetWPs_Aleph,IF($J101 = "No Work Package", "", $J101),DetailBudgetCategory_Aleph,$I101),IF(Budget_period="Annually",SUMIFS(INDIRECT(R$10),DetailBudgetWPs_Aleph,IF($J101 = "No Work Package", "", $J101),DetailBudgetCategory_Aleph,$I101),""))))) / R$6 * R$7, 0), 0)</f>
        <v>0</v>
      </c>
      <c r="S101" s="166">
        <f t="array" ref="S101">IFERROR(IF(ROW()-16&lt;NoRowsBudget, IF($J101="Profit Margin",SUM(S$16:S100)*ProfitMargin,IF($J101="VAT",SUM(S$16:S100)*VAT,IF(Budget_period="Monthly",SUMIFS(INDIRECT(S$8),DetailBudgetWPs_Aleph,IF($J101 = "No Work Package", "", $J101),DetailBudgetCategory_Aleph,$I101),IF(Budget_period="Quarterly",SUMIFS(INDIRECT(S$9),DetailBudgetWPs_Aleph,IF($J101 = "No Work Package", "", $J101),DetailBudgetCategory_Aleph,$I101),IF(Budget_period="Annually",SUMIFS(INDIRECT(S$10),DetailBudgetWPs_Aleph,IF($J101 = "No Work Package", "", $J101),DetailBudgetCategory_Aleph,$I101),""))))) / S$6 * S$7, 0), 0)</f>
        <v>0</v>
      </c>
      <c r="T101" s="166">
        <f t="array" ref="T101">IFERROR(IF(ROW()-16&lt;NoRowsBudget, IF($J101="Profit Margin",SUM(T$16:T100)*ProfitMargin,IF($J101="VAT",SUM(T$16:T100)*VAT,IF(Budget_period="Monthly",SUMIFS(INDIRECT(T$8),DetailBudgetWPs_Aleph,IF($J101 = "No Work Package", "", $J101),DetailBudgetCategory_Aleph,$I101),IF(Budget_period="Quarterly",SUMIFS(INDIRECT(T$9),DetailBudgetWPs_Aleph,IF($J101 = "No Work Package", "", $J101),DetailBudgetCategory_Aleph,$I101),IF(Budget_period="Annually",SUMIFS(INDIRECT(T$10),DetailBudgetWPs_Aleph,IF($J101 = "No Work Package", "", $J101),DetailBudgetCategory_Aleph,$I101),""))))) / T$6 * T$7, 0), 0)</f>
        <v>0</v>
      </c>
      <c r="U101" s="166">
        <f t="array" ref="U101">IFERROR(IF(ROW()-16&lt;NoRowsBudget, IF($J101="Profit Margin",SUM(U$16:U100)*ProfitMargin,IF($J101="VAT",SUM(U$16:U100)*VAT,IF(Budget_period="Monthly",SUMIFS(INDIRECT(U$8),DetailBudgetWPs_Aleph,IF($J101 = "No Work Package", "", $J101),DetailBudgetCategory_Aleph,$I101),IF(Budget_period="Quarterly",SUMIFS(INDIRECT(U$9),DetailBudgetWPs_Aleph,IF($J101 = "No Work Package", "", $J101),DetailBudgetCategory_Aleph,$I101),IF(Budget_period="Annually",SUMIFS(INDIRECT(U$10),DetailBudgetWPs_Aleph,IF($J101 = "No Work Package", "", $J101),DetailBudgetCategory_Aleph,$I101),""))))) / U$6 * U$7, 0), 0)</f>
        <v>0</v>
      </c>
      <c r="V101" s="166">
        <f t="array" ref="V101">IFERROR(IF(ROW()-16&lt;NoRowsBudget, IF($J101="Profit Margin",SUM(V$16:V100)*ProfitMargin,IF($J101="VAT",SUM(V$16:V100)*VAT,IF(Budget_period="Monthly",SUMIFS(INDIRECT(V$8),DetailBudgetWPs_Aleph,IF($J101 = "No Work Package", "", $J101),DetailBudgetCategory_Aleph,$I101),IF(Budget_period="Quarterly",SUMIFS(INDIRECT(V$9),DetailBudgetWPs_Aleph,IF($J101 = "No Work Package", "", $J101),DetailBudgetCategory_Aleph,$I101),IF(Budget_period="Annually",SUMIFS(INDIRECT(V$10),DetailBudgetWPs_Aleph,IF($J101 = "No Work Package", "", $J101),DetailBudgetCategory_Aleph,$I101),""))))) / V$6 * V$7, 0), 0)</f>
        <v>0</v>
      </c>
      <c r="W101" s="166">
        <f t="array" ref="W101">IFERROR(IF(ROW()-16&lt;NoRowsBudget, IF($J101="Profit Margin",SUM(W$16:W100)*ProfitMargin,IF($J101="VAT",SUM(W$16:W100)*VAT,IF(Budget_period="Monthly",SUMIFS(INDIRECT(W$8),DetailBudgetWPs_Aleph,IF($J101 = "No Work Package", "", $J101),DetailBudgetCategory_Aleph,$I101),IF(Budget_period="Quarterly",SUMIFS(INDIRECT(W$9),DetailBudgetWPs_Aleph,IF($J101 = "No Work Package", "", $J101),DetailBudgetCategory_Aleph,$I101),IF(Budget_period="Annually",SUMIFS(INDIRECT(W$10),DetailBudgetWPs_Aleph,IF($J101 = "No Work Package", "", $J101),DetailBudgetCategory_Aleph,$I101),""))))) / W$6 * W$7, 0), 0)</f>
        <v>0</v>
      </c>
      <c r="X101" s="166">
        <f t="array" ref="X101">IFERROR(IF(ROW()-16&lt;NoRowsBudget, IF($J101="Profit Margin",SUM(X$16:X100)*ProfitMargin,IF($J101="VAT",SUM(X$16:X100)*VAT,IF(Budget_period="Monthly",SUMIFS(INDIRECT(X$8),DetailBudgetWPs_Aleph,IF($J101 = "No Work Package", "", $J101),DetailBudgetCategory_Aleph,$I101),IF(Budget_period="Quarterly",SUMIFS(INDIRECT(X$9),DetailBudgetWPs_Aleph,IF($J101 = "No Work Package", "", $J101),DetailBudgetCategory_Aleph,$I101),IF(Budget_period="Annually",SUMIFS(INDIRECT(X$10),DetailBudgetWPs_Aleph,IF($J101 = "No Work Package", "", $J101),DetailBudgetCategory_Aleph,$I101),""))))) / X$6 * X$7, 0), 0)</f>
        <v>0</v>
      </c>
      <c r="Y101" s="166">
        <f t="array" ref="Y101">IFERROR(IF(ROW()-16&lt;NoRowsBudget, IF($J101="Profit Margin",SUM(Y$16:Y100)*ProfitMargin,IF($J101="VAT",SUM(Y$16:Y100)*VAT,IF(Budget_period="Monthly",SUMIFS(INDIRECT(Y$8),DetailBudgetWPs_Aleph,IF($J101 = "No Work Package", "", $J101),DetailBudgetCategory_Aleph,$I101),IF(Budget_period="Quarterly",SUMIFS(INDIRECT(Y$9),DetailBudgetWPs_Aleph,IF($J101 = "No Work Package", "", $J101),DetailBudgetCategory_Aleph,$I101),IF(Budget_period="Annually",SUMIFS(INDIRECT(Y$10),DetailBudgetWPs_Aleph,IF($J101 = "No Work Package", "", $J101),DetailBudgetCategory_Aleph,$I101),""))))) / Y$6 * Y$7, 0), 0)</f>
        <v>0</v>
      </c>
      <c r="Z101" s="166">
        <f t="array" ref="Z101">IFERROR(IF(ROW()-16&lt;NoRowsBudget, IF($J101="Profit Margin",SUM(Z$16:Z100)*ProfitMargin,IF($J101="VAT",SUM(Z$16:Z100)*VAT,IF(Budget_period="Monthly",SUMIFS(INDIRECT(Z$8),DetailBudgetWPs_Aleph,IF($J101 = "No Work Package", "", $J101),DetailBudgetCategory_Aleph,$I101),IF(Budget_period="Quarterly",SUMIFS(INDIRECT(Z$9),DetailBudgetWPs_Aleph,IF($J101 = "No Work Package", "", $J101),DetailBudgetCategory_Aleph,$I101),IF(Budget_period="Annually",SUMIFS(INDIRECT(Z$10),DetailBudgetWPs_Aleph,IF($J101 = "No Work Package", "", $J101),DetailBudgetCategory_Aleph,$I101),""))))) / Z$6 * Z$7, 0), 0)</f>
        <v>0</v>
      </c>
      <c r="AA101" s="166">
        <f t="array" ref="AA101">IFERROR(IF(ROW()-16&lt;NoRowsBudget, IF($J101="Profit Margin",SUM(AA$16:AA100)*ProfitMargin,IF($J101="VAT",SUM(AA$16:AA100)*VAT,IF(Budget_period="Monthly",SUMIFS(INDIRECT(AA$8),DetailBudgetWPs_Aleph,IF($J101 = "No Work Package", "", $J101),DetailBudgetCategory_Aleph,$I101),IF(Budget_period="Quarterly",SUMIFS(INDIRECT(AA$9),DetailBudgetWPs_Aleph,IF($J101 = "No Work Package", "", $J101),DetailBudgetCategory_Aleph,$I101),IF(Budget_period="Annually",SUMIFS(INDIRECT(AA$10),DetailBudgetWPs_Aleph,IF($J101 = "No Work Package", "", $J101),DetailBudgetCategory_Aleph,$I101),""))))) / AA$6 * AA$7, 0), 0)</f>
        <v>0</v>
      </c>
      <c r="AB101" s="166">
        <f t="array" ref="AB101">IFERROR(IF(ROW()-16&lt;NoRowsBudget, IF($J101="Profit Margin",SUM(AB$16:AB100)*ProfitMargin,IF($J101="VAT",SUM(AB$16:AB100)*VAT,IF(Budget_period="Monthly",SUMIFS(INDIRECT(AB$8),DetailBudgetWPs_Aleph,IF($J101 = "No Work Package", "", $J101),DetailBudgetCategory_Aleph,$I101),IF(Budget_period="Quarterly",SUMIFS(INDIRECT(AB$9),DetailBudgetWPs_Aleph,IF($J101 = "No Work Package", "", $J101),DetailBudgetCategory_Aleph,$I101),IF(Budget_period="Annually",SUMIFS(INDIRECT(AB$10),DetailBudgetWPs_Aleph,IF($J101 = "No Work Package", "", $J101),DetailBudgetCategory_Aleph,$I101),""))))) / AB$6 * AB$7, 0), 0)</f>
        <v>0</v>
      </c>
      <c r="AC101" s="166">
        <f t="array" ref="AC101">IFERROR(IF(ROW()-16&lt;NoRowsBudget, IF($J101="Profit Margin",SUM(AC$16:AC100)*ProfitMargin,IF($J101="VAT",SUM(AC$16:AC100)*VAT,IF(Budget_period="Monthly",SUMIFS(INDIRECT(AC$8),DetailBudgetWPs_Aleph,IF($J101 = "No Work Package", "", $J101),DetailBudgetCategory_Aleph,$I101),IF(Budget_period="Quarterly",SUMIFS(INDIRECT(AC$9),DetailBudgetWPs_Aleph,IF($J101 = "No Work Package", "", $J101),DetailBudgetCategory_Aleph,$I101),IF(Budget_period="Annually",SUMIFS(INDIRECT(AC$10),DetailBudgetWPs_Aleph,IF($J101 = "No Work Package", "", $J101),DetailBudgetCategory_Aleph,$I101),""))))) / AC$6 * AC$7, 0), 0)</f>
        <v>0</v>
      </c>
      <c r="AD101" s="166">
        <f t="array" ref="AD101">IFERROR(IF(ROW()-16&lt;NoRowsBudget, IF($J101="Profit Margin",SUM(AD$16:AD100)*ProfitMargin,IF($J101="VAT",SUM(AD$16:AD100)*VAT,IF(Budget_period="Monthly",SUMIFS(INDIRECT(AD$8),DetailBudgetWPs_Aleph,IF($J101 = "No Work Package", "", $J101),DetailBudgetCategory_Aleph,$I101),IF(Budget_period="Quarterly",SUMIFS(INDIRECT(AD$9),DetailBudgetWPs_Aleph,IF($J101 = "No Work Package", "", $J101),DetailBudgetCategory_Aleph,$I101),IF(Budget_period="Annually",SUMIFS(INDIRECT(AD$10),DetailBudgetWPs_Aleph,IF($J101 = "No Work Package", "", $J101),DetailBudgetCategory_Aleph,$I101),""))))) / AD$6 * AD$7, 0), 0)</f>
        <v>0</v>
      </c>
      <c r="AE101" s="166">
        <f t="array" ref="AE101">IFERROR(IF(ROW()-16&lt;NoRowsBudget, IF($J101="Profit Margin",SUM(AE$16:AE100)*ProfitMargin,IF($J101="VAT",SUM(AE$16:AE100)*VAT,IF(Budget_period="Monthly",SUMIFS(INDIRECT(AE$8),DetailBudgetWPs_Aleph,IF($J101 = "No Work Package", "", $J101),DetailBudgetCategory_Aleph,$I101),IF(Budget_period="Quarterly",SUMIFS(INDIRECT(AE$9),DetailBudgetWPs_Aleph,IF($J101 = "No Work Package", "", $J101),DetailBudgetCategory_Aleph,$I101),IF(Budget_period="Annually",SUMIFS(INDIRECT(AE$10),DetailBudgetWPs_Aleph,IF($J101 = "No Work Package", "", $J101),DetailBudgetCategory_Aleph,$I101),""))))) / AE$6 * AE$7, 0), 0)</f>
        <v>0</v>
      </c>
      <c r="AF101" s="166">
        <f t="array" ref="AF101">IFERROR(IF(ROW()-16&lt;NoRowsBudget, IF($J101="Profit Margin",SUM(AF$16:AF100)*ProfitMargin,IF($J101="VAT",SUM(AF$16:AF100)*VAT,IF(Budget_period="Monthly",SUMIFS(INDIRECT(AF$8),DetailBudgetWPs_Aleph,IF($J101 = "No Work Package", "", $J101),DetailBudgetCategory_Aleph,$I101),IF(Budget_period="Quarterly",SUMIFS(INDIRECT(AF$9),DetailBudgetWPs_Aleph,IF($J101 = "No Work Package", "", $J101),DetailBudgetCategory_Aleph,$I101),IF(Budget_period="Annually",SUMIFS(INDIRECT(AF$10),DetailBudgetWPs_Aleph,IF($J101 = "No Work Package", "", $J101),DetailBudgetCategory_Aleph,$I101),""))))) / AF$6 * AF$7, 0), 0)</f>
        <v>0</v>
      </c>
      <c r="AG101" s="166">
        <f t="array" ref="AG101">IFERROR(IF(ROW()-16&lt;NoRowsBudget, IF($J101="Profit Margin",SUM(AG$16:AG100)*ProfitMargin,IF($J101="VAT",SUM(AG$16:AG100)*VAT,IF(Budget_period="Monthly",SUMIFS(INDIRECT(AG$8),DetailBudgetWPs_Aleph,IF($J101 = "No Work Package", "", $J101),DetailBudgetCategory_Aleph,$I101),IF(Budget_period="Quarterly",SUMIFS(INDIRECT(AG$9),DetailBudgetWPs_Aleph,IF($J101 = "No Work Package", "", $J101),DetailBudgetCategory_Aleph,$I101),IF(Budget_period="Annually",SUMIFS(INDIRECT(AG$10),DetailBudgetWPs_Aleph,IF($J101 = "No Work Package", "", $J101),DetailBudgetCategory_Aleph,$I101),""))))) / AG$6 * AG$7, 0), 0)</f>
        <v>0</v>
      </c>
      <c r="AH101" s="166">
        <f t="array" ref="AH101">IFERROR(IF(ROW()-16&lt;NoRowsBudget, IF($J101="Profit Margin",SUM(AH$16:AH100)*ProfitMargin,IF($J101="VAT",SUM(AH$16:AH100)*VAT,IF(Budget_period="Monthly",SUMIFS(INDIRECT(AH$8),DetailBudgetWPs_Aleph,IF($J101 = "No Work Package", "", $J101),DetailBudgetCategory_Aleph,$I101),IF(Budget_period="Quarterly",SUMIFS(INDIRECT(AH$9),DetailBudgetWPs_Aleph,IF($J101 = "No Work Package", "", $J101),DetailBudgetCategory_Aleph,$I101),IF(Budget_period="Annually",SUMIFS(INDIRECT(AH$10),DetailBudgetWPs_Aleph,IF($J101 = "No Work Package", "", $J101),DetailBudgetCategory_Aleph,$I101),""))))) / AH$6 * AH$7, 0), 0)</f>
        <v>0</v>
      </c>
      <c r="AI101" s="166">
        <f t="array" ref="AI101">IFERROR(IF(ROW()-16&lt;NoRowsBudget, IF($J101="Profit Margin",SUM(AI$16:AI100)*ProfitMargin,IF($J101="VAT",SUM(AI$16:AI100)*VAT,IF(Budget_period="Monthly",SUMIFS(INDIRECT(AI$8),DetailBudgetWPs_Aleph,IF($J101 = "No Work Package", "", $J101),DetailBudgetCategory_Aleph,$I101),IF(Budget_period="Quarterly",SUMIFS(INDIRECT(AI$9),DetailBudgetWPs_Aleph,IF($J101 = "No Work Package", "", $J101),DetailBudgetCategory_Aleph,$I101),IF(Budget_period="Annually",SUMIFS(INDIRECT(AI$10),DetailBudgetWPs_Aleph,IF($J101 = "No Work Package", "", $J101),DetailBudgetCategory_Aleph,$I101),""))))) / AI$6 * AI$7, 0), 0)</f>
        <v>0</v>
      </c>
      <c r="AJ101" s="166">
        <f t="array" ref="AJ101">IFERROR(IF(ROW()-16&lt;NoRowsBudget, IF($J101="Profit Margin",SUM(AJ$16:AJ100)*ProfitMargin,IF($J101="VAT",SUM(AJ$16:AJ100)*VAT,IF(Budget_period="Monthly",SUMIFS(INDIRECT(AJ$8),DetailBudgetWPs_Aleph,IF($J101 = "No Work Package", "", $J101),DetailBudgetCategory_Aleph,$I101),IF(Budget_period="Quarterly",SUMIFS(INDIRECT(AJ$9),DetailBudgetWPs_Aleph,IF($J101 = "No Work Package", "", $J101),DetailBudgetCategory_Aleph,$I101),IF(Budget_period="Annually",SUMIFS(INDIRECT(AJ$10),DetailBudgetWPs_Aleph,IF($J101 = "No Work Package", "", $J101),DetailBudgetCategory_Aleph,$I101),""))))) / AJ$6 * AJ$7, 0), 0)</f>
        <v>0</v>
      </c>
      <c r="AK101" s="166">
        <f t="array" ref="AK101">IFERROR(IF(ROW()-16&lt;NoRowsBudget, IF($J101="Profit Margin",SUM(AK$16:AK100)*ProfitMargin,IF($J101="VAT",SUM(AK$16:AK100)*VAT,IF(Budget_period="Monthly",SUMIFS(INDIRECT(AK$8),DetailBudgetWPs_Aleph,IF($J101 = "No Work Package", "", $J101),DetailBudgetCategory_Aleph,$I101),IF(Budget_period="Quarterly",SUMIFS(INDIRECT(AK$9),DetailBudgetWPs_Aleph,IF($J101 = "No Work Package", "", $J101),DetailBudgetCategory_Aleph,$I101),IF(Budget_period="Annually",SUMIFS(INDIRECT(AK$10),DetailBudgetWPs_Aleph,IF($J101 = "No Work Package", "", $J101),DetailBudgetCategory_Aleph,$I101),""))))) / AK$6 * AK$7, 0), 0)</f>
        <v>0</v>
      </c>
      <c r="AL101" s="166">
        <f t="array" ref="AL101">IFERROR(IF(ROW()-16&lt;NoRowsBudget, IF($J101="Profit Margin",SUM(AL$16:AL100)*ProfitMargin,IF($J101="VAT",SUM(AL$16:AL100)*VAT,IF(Budget_period="Monthly",SUMIFS(INDIRECT(AL$8),DetailBudgetWPs_Aleph,IF($J101 = "No Work Package", "", $J101),DetailBudgetCategory_Aleph,$I101),IF(Budget_period="Quarterly",SUMIFS(INDIRECT(AL$9),DetailBudgetWPs_Aleph,IF($J101 = "No Work Package", "", $J101),DetailBudgetCategory_Aleph,$I101),IF(Budget_period="Annually",SUMIFS(INDIRECT(AL$10),DetailBudgetWPs_Aleph,IF($J101 = "No Work Package", "", $J101),DetailBudgetCategory_Aleph,$I101),""))))) / AL$6 * AL$7, 0), 0)</f>
        <v>0</v>
      </c>
      <c r="AM101" s="166">
        <f t="array" ref="AM101">IFERROR(IF(ROW()-16&lt;NoRowsBudget, IF($J101="Profit Margin",SUM(AM$16:AM100)*ProfitMargin,IF($J101="VAT",SUM(AM$16:AM100)*VAT,IF(Budget_period="Monthly",SUMIFS(INDIRECT(AM$8),DetailBudgetWPs_Aleph,IF($J101 = "No Work Package", "", $J101),DetailBudgetCategory_Aleph,$I101),IF(Budget_period="Quarterly",SUMIFS(INDIRECT(AM$9),DetailBudgetWPs_Aleph,IF($J101 = "No Work Package", "", $J101),DetailBudgetCategory_Aleph,$I101),IF(Budget_period="Annually",SUMIFS(INDIRECT(AM$10),DetailBudgetWPs_Aleph,IF($J101 = "No Work Package", "", $J101),DetailBudgetCategory_Aleph,$I101),""))))) / AM$6 * AM$7, 0), 0)</f>
        <v>0</v>
      </c>
      <c r="AN101" s="166">
        <f t="array" ref="AN101">IFERROR(IF(ROW()-16&lt;NoRowsBudget, IF($J101="Profit Margin",SUM(AN$16:AN100)*ProfitMargin,IF($J101="VAT",SUM(AN$16:AN100)*VAT,IF(Budget_period="Monthly",SUMIFS(INDIRECT(AN$8),DetailBudgetWPs_Aleph,IF($J101 = "No Work Package", "", $J101),DetailBudgetCategory_Aleph,$I101),IF(Budget_period="Quarterly",SUMIFS(INDIRECT(AN$9),DetailBudgetWPs_Aleph,IF($J101 = "No Work Package", "", $J101),DetailBudgetCategory_Aleph,$I101),IF(Budget_period="Annually",SUMIFS(INDIRECT(AN$10),DetailBudgetWPs_Aleph,IF($J101 = "No Work Package", "", $J101),DetailBudgetCategory_Aleph,$I101),""))))) / AN$6 * AN$7, 0), 0)</f>
        <v>0</v>
      </c>
      <c r="AO101" s="166">
        <f t="array" ref="AO101">IFERROR(IF(ROW()-16&lt;NoRowsBudget, IF($J101="Profit Margin",SUM(AO$16:AO100)*ProfitMargin,IF($J101="VAT",SUM(AO$16:AO100)*VAT,IF(Budget_period="Monthly",SUMIFS(INDIRECT(AO$8),DetailBudgetWPs_Aleph,IF($J101 = "No Work Package", "", $J101),DetailBudgetCategory_Aleph,$I101),IF(Budget_period="Quarterly",SUMIFS(INDIRECT(AO$9),DetailBudgetWPs_Aleph,IF($J101 = "No Work Package", "", $J101),DetailBudgetCategory_Aleph,$I101),IF(Budget_period="Annually",SUMIFS(INDIRECT(AO$10),DetailBudgetWPs_Aleph,IF($J101 = "No Work Package", "", $J101),DetailBudgetCategory_Aleph,$I101),""))))) / AO$6 * AO$7, 0), 0)</f>
        <v>0</v>
      </c>
      <c r="AP101" s="166">
        <f t="array" ref="AP101">IFERROR(IF(ROW()-16&lt;NoRowsBudget, IF($J101="Profit Margin",SUM(AP$16:AP100)*ProfitMargin,IF($J101="VAT",SUM(AP$16:AP100)*VAT,IF(Budget_period="Monthly",SUMIFS(INDIRECT(AP$8),DetailBudgetWPs_Aleph,IF($J101 = "No Work Package", "", $J101),DetailBudgetCategory_Aleph,$I101),IF(Budget_period="Quarterly",SUMIFS(INDIRECT(AP$9),DetailBudgetWPs_Aleph,IF($J101 = "No Work Package", "", $J101),DetailBudgetCategory_Aleph,$I101),IF(Budget_period="Annually",SUMIFS(INDIRECT(AP$10),DetailBudgetWPs_Aleph,IF($J101 = "No Work Package", "", $J101),DetailBudgetCategory_Aleph,$I101),""))))) / AP$6 * AP$7, 0), 0)</f>
        <v>0</v>
      </c>
      <c r="AQ101" s="166">
        <f t="array" ref="AQ101">IFERROR(IF(ROW()-16&lt;NoRowsBudget, IF($J101="Profit Margin",SUM(AQ$16:AQ100)*ProfitMargin,IF($J101="VAT",SUM(AQ$16:AQ100)*VAT,IF(Budget_period="Monthly",SUMIFS(INDIRECT(AQ$8),DetailBudgetWPs_Aleph,IF($J101 = "No Work Package", "", $J101),DetailBudgetCategory_Aleph,$I101),IF(Budget_period="Quarterly",SUMIFS(INDIRECT(AQ$9),DetailBudgetWPs_Aleph,IF($J101 = "No Work Package", "", $J101),DetailBudgetCategory_Aleph,$I101),IF(Budget_period="Annually",SUMIFS(INDIRECT(AQ$10),DetailBudgetWPs_Aleph,IF($J101 = "No Work Package", "", $J101),DetailBudgetCategory_Aleph,$I101),""))))) / AQ$6 * AQ$7, 0), 0)</f>
        <v>0</v>
      </c>
      <c r="AR101" s="166">
        <f t="array" ref="AR101">IFERROR(IF(ROW()-16&lt;NoRowsBudget, IF($J101="Profit Margin",SUM(AR$16:AR100)*ProfitMargin,IF($J101="VAT",SUM(AR$16:AR100)*VAT,IF(Budget_period="Monthly",SUMIFS(INDIRECT(AR$8),DetailBudgetWPs_Aleph,IF($J101 = "No Work Package", "", $J101),DetailBudgetCategory_Aleph,$I101),IF(Budget_period="Quarterly",SUMIFS(INDIRECT(AR$9),DetailBudgetWPs_Aleph,IF($J101 = "No Work Package", "", $J101),DetailBudgetCategory_Aleph,$I101),IF(Budget_period="Annually",SUMIFS(INDIRECT(AR$10),DetailBudgetWPs_Aleph,IF($J101 = "No Work Package", "", $J101),DetailBudgetCategory_Aleph,$I101),""))))) / AR$6 * AR$7, 0), 0)</f>
        <v>0</v>
      </c>
      <c r="AS101" s="166">
        <f t="array" ref="AS101">IFERROR(IF(ROW()-16&lt;NoRowsBudget, IF($J101="Profit Margin",SUM(AS$16:AS100)*ProfitMargin,IF($J101="VAT",SUM(AS$16:AS100)*VAT,IF(Budget_period="Monthly",SUMIFS(INDIRECT(AS$8),DetailBudgetWPs_Aleph,IF($J101 = "No Work Package", "", $J101),DetailBudgetCategory_Aleph,$I101),IF(Budget_period="Quarterly",SUMIFS(INDIRECT(AS$9),DetailBudgetWPs_Aleph,IF($J101 = "No Work Package", "", $J101),DetailBudgetCategory_Aleph,$I101),IF(Budget_period="Annually",SUMIFS(INDIRECT(AS$10),DetailBudgetWPs_Aleph,IF($J101 = "No Work Package", "", $J101),DetailBudgetCategory_Aleph,$I101),""))))) / AS$6 * AS$7, 0), 0)</f>
        <v>0</v>
      </c>
      <c r="AT101" s="166">
        <f t="array" ref="AT101">IFERROR(IF(ROW()-16&lt;NoRowsBudget, IF($J101="Profit Margin",SUM(AT$16:AT100)*ProfitMargin,IF($J101="VAT",SUM(AT$16:AT100)*VAT,IF(Budget_period="Monthly",SUMIFS(INDIRECT(AT$8),DetailBudgetWPs_Aleph,IF($J101 = "No Work Package", "", $J101),DetailBudgetCategory_Aleph,$I101),IF(Budget_period="Quarterly",SUMIFS(INDIRECT(AT$9),DetailBudgetWPs_Aleph,IF($J101 = "No Work Package", "", $J101),DetailBudgetCategory_Aleph,$I101),IF(Budget_period="Annually",SUMIFS(INDIRECT(AT$10),DetailBudgetWPs_Aleph,IF($J101 = "No Work Package", "", $J101),DetailBudgetCategory_Aleph,$I101),""))))) / AT$6 * AT$7, 0), 0)</f>
        <v>0</v>
      </c>
      <c r="AU101" s="166">
        <f t="array" ref="AU101">IFERROR(IF(ROW()-16&lt;NoRowsBudget, IF($J101="Profit Margin",SUM(AU$16:AU100)*ProfitMargin,IF($J101="VAT",SUM(AU$16:AU100)*VAT,IF(Budget_period="Monthly",SUMIFS(INDIRECT(AU$8),DetailBudgetWPs_Aleph,IF($J101 = "No Work Package", "", $J101),DetailBudgetCategory_Aleph,$I101),IF(Budget_period="Quarterly",SUMIFS(INDIRECT(AU$9),DetailBudgetWPs_Aleph,IF($J101 = "No Work Package", "", $J101),DetailBudgetCategory_Aleph,$I101),IF(Budget_period="Annually",SUMIFS(INDIRECT(AU$10),DetailBudgetWPs_Aleph,IF($J101 = "No Work Package", "", $J101),DetailBudgetCategory_Aleph,$I101),""))))) / AU$6 * AU$7, 0), 0)</f>
        <v>0</v>
      </c>
      <c r="AV101" s="166">
        <f t="array" ref="AV101">IFERROR(IF(ROW()-16&lt;NoRowsBudget, IF($J101="Profit Margin",SUM(AV$16:AV100)*ProfitMargin,IF($J101="VAT",SUM(AV$16:AV100)*VAT,IF(Budget_period="Monthly",SUMIFS(INDIRECT(AV$8),DetailBudgetWPs_Aleph,IF($J101 = "No Work Package", "", $J101),DetailBudgetCategory_Aleph,$I101),IF(Budget_period="Quarterly",SUMIFS(INDIRECT(AV$9),DetailBudgetWPs_Aleph,IF($J101 = "No Work Package", "", $J101),DetailBudgetCategory_Aleph,$I101),IF(Budget_period="Annually",SUMIFS(INDIRECT(AV$10),DetailBudgetWPs_Aleph,IF($J101 = "No Work Package", "", $J101),DetailBudgetCategory_Aleph,$I101),""))))) / AV$6 * AV$7, 0), 0)</f>
        <v>0</v>
      </c>
      <c r="AW101" s="166">
        <f t="array" ref="AW101">IFERROR(IF(ROW()-16&lt;NoRowsBudget, IF($J101="Profit Margin",SUM(AW$16:AW100)*ProfitMargin,IF($J101="VAT",SUM(AW$16:AW100)*VAT,IF(Budget_period="Monthly",SUMIFS(INDIRECT(AW$8),DetailBudgetWPs_Aleph,IF($J101 = "No Work Package", "", $J101),DetailBudgetCategory_Aleph,$I101),IF(Budget_period="Quarterly",SUMIFS(INDIRECT(AW$9),DetailBudgetWPs_Aleph,IF($J101 = "No Work Package", "", $J101),DetailBudgetCategory_Aleph,$I101),IF(Budget_period="Annually",SUMIFS(INDIRECT(AW$10),DetailBudgetWPs_Aleph,IF($J101 = "No Work Package", "", $J101),DetailBudgetCategory_Aleph,$I101),""))))) / AW$6 * AW$7, 0), 0)</f>
        <v>0</v>
      </c>
      <c r="AX101" s="166">
        <f t="array" ref="AX101">IFERROR(IF(ROW()-16&lt;NoRowsBudget, IF($J101="Profit Margin",SUM(AX$16:AX100)*ProfitMargin,IF($J101="VAT",SUM(AX$16:AX100)*VAT,IF(Budget_period="Monthly",SUMIFS(INDIRECT(AX$8),DetailBudgetWPs_Aleph,IF($J101 = "No Work Package", "", $J101),DetailBudgetCategory_Aleph,$I101),IF(Budget_period="Quarterly",SUMIFS(INDIRECT(AX$9),DetailBudgetWPs_Aleph,IF($J101 = "No Work Package", "", $J101),DetailBudgetCategory_Aleph,$I101),IF(Budget_period="Annually",SUMIFS(INDIRECT(AX$10),DetailBudgetWPs_Aleph,IF($J101 = "No Work Package", "", $J101),DetailBudgetCategory_Aleph,$I101),""))))) / AX$6 * AX$7, 0), 0)</f>
        <v>0</v>
      </c>
      <c r="AY101" s="166">
        <f t="array" ref="AY101">IFERROR(IF(ROW()-16&lt;NoRowsBudget, IF($J101="Profit Margin",SUM(AY$16:AY100)*ProfitMargin,IF($J101="VAT",SUM(AY$16:AY100)*VAT,IF(Budget_period="Monthly",SUMIFS(INDIRECT(AY$8),DetailBudgetWPs_Aleph,IF($J101 = "No Work Package", "", $J101),DetailBudgetCategory_Aleph,$I101),IF(Budget_period="Quarterly",SUMIFS(INDIRECT(AY$9),DetailBudgetWPs_Aleph,IF($J101 = "No Work Package", "", $J101),DetailBudgetCategory_Aleph,$I101),IF(Budget_period="Annually",SUMIFS(INDIRECT(AY$10),DetailBudgetWPs_Aleph,IF($J101 = "No Work Package", "", $J101),DetailBudgetCategory_Aleph,$I101),""))))) / AY$6 * AY$7, 0), 0)</f>
        <v>0</v>
      </c>
      <c r="AZ101" s="166">
        <f t="array" ref="AZ101">IFERROR(IF(ROW()-16&lt;NoRowsBudget, IF($J101="Profit Margin",SUM(AZ$16:AZ100)*ProfitMargin,IF($J101="VAT",SUM(AZ$16:AZ100)*VAT,IF(Budget_period="Monthly",SUMIFS(INDIRECT(AZ$8),DetailBudgetWPs_Aleph,IF($J101 = "No Work Package", "", $J101),DetailBudgetCategory_Aleph,$I101),IF(Budget_period="Quarterly",SUMIFS(INDIRECT(AZ$9),DetailBudgetWPs_Aleph,IF($J101 = "No Work Package", "", $J101),DetailBudgetCategory_Aleph,$I101),IF(Budget_period="Annually",SUMIFS(INDIRECT(AZ$10),DetailBudgetWPs_Aleph,IF($J101 = "No Work Package", "", $J101),DetailBudgetCategory_Aleph,$I101),""))))) / AZ$6 * AZ$7, 0), 0)</f>
        <v>0</v>
      </c>
      <c r="BA101" s="166">
        <f t="array" ref="BA101">IFERROR(IF(ROW()-16&lt;NoRowsBudget, IF($J101="Profit Margin",SUM(BA$16:BA100)*ProfitMargin,IF($J101="VAT",SUM(BA$16:BA100)*VAT,IF(Budget_period="Monthly",SUMIFS(INDIRECT(BA$8),DetailBudgetWPs_Aleph,IF($J101 = "No Work Package", "", $J101),DetailBudgetCategory_Aleph,$I101),IF(Budget_period="Quarterly",SUMIFS(INDIRECT(BA$9),DetailBudgetWPs_Aleph,IF($J101 = "No Work Package", "", $J101),DetailBudgetCategory_Aleph,$I101),IF(Budget_period="Annually",SUMIFS(INDIRECT(BA$10),DetailBudgetWPs_Aleph,IF($J101 = "No Work Package", "", $J101),DetailBudgetCategory_Aleph,$I101),""))))) / BA$6 * BA$7, 0), 0)</f>
        <v>0</v>
      </c>
      <c r="BB101" s="166">
        <f t="array" ref="BB101">IFERROR(IF(ROW()-16&lt;NoRowsBudget, IF($J101="Profit Margin",SUM(BB$16:BB100)*ProfitMargin,IF($J101="VAT",SUM(BB$16:BB100)*VAT,IF(Budget_period="Monthly",SUMIFS(INDIRECT(BB$8),DetailBudgetWPs_Aleph,IF($J101 = "No Work Package", "", $J101),DetailBudgetCategory_Aleph,$I101),IF(Budget_period="Quarterly",SUMIFS(INDIRECT(BB$9),DetailBudgetWPs_Aleph,IF($J101 = "No Work Package", "", $J101),DetailBudgetCategory_Aleph,$I101),IF(Budget_period="Annually",SUMIFS(INDIRECT(BB$10),DetailBudgetWPs_Aleph,IF($J101 = "No Work Package", "", $J101),DetailBudgetCategory_Aleph,$I101),""))))) / BB$6 * BB$7, 0), 0)</f>
        <v>0</v>
      </c>
      <c r="BC101" s="166">
        <f t="array" ref="BC101">IFERROR(IF(ROW()-16&lt;NoRowsBudget, IF($J101="Profit Margin",SUM(BC$16:BC100)*ProfitMargin,IF($J101="VAT",SUM(BC$16:BC100)*VAT,IF(Budget_period="Monthly",SUMIFS(INDIRECT(BC$8),DetailBudgetWPs_Aleph,IF($J101 = "No Work Package", "", $J101),DetailBudgetCategory_Aleph,$I101),IF(Budget_period="Quarterly",SUMIFS(INDIRECT(BC$9),DetailBudgetWPs_Aleph,IF($J101 = "No Work Package", "", $J101),DetailBudgetCategory_Aleph,$I101),IF(Budget_period="Annually",SUMIFS(INDIRECT(BC$10),DetailBudgetWPs_Aleph,IF($J101 = "No Work Package", "", $J101),DetailBudgetCategory_Aleph,$I101),""))))) / BC$6 * BC$7, 0), 0)</f>
        <v>0</v>
      </c>
      <c r="BD101" s="166">
        <f t="array" ref="BD101">IFERROR(IF(ROW()-16&lt;NoRowsBudget, IF($J101="Profit Margin",SUM(BD$16:BD100)*ProfitMargin,IF($J101="VAT",SUM(BD$16:BD100)*VAT,IF(Budget_period="Monthly",SUMIFS(INDIRECT(BD$8),DetailBudgetWPs_Aleph,IF($J101 = "No Work Package", "", $J101),DetailBudgetCategory_Aleph,$I101),IF(Budget_period="Quarterly",SUMIFS(INDIRECT(BD$9),DetailBudgetWPs_Aleph,IF($J101 = "No Work Package", "", $J101),DetailBudgetCategory_Aleph,$I101),IF(Budget_period="Annually",SUMIFS(INDIRECT(BD$10),DetailBudgetWPs_Aleph,IF($J101 = "No Work Package", "", $J101),DetailBudgetCategory_Aleph,$I101),""))))) / BD$6 * BD$7, 0), 0)</f>
        <v>0</v>
      </c>
      <c r="BE101" s="166">
        <f t="array" ref="BE101">IFERROR(IF(ROW()-16&lt;NoRowsBudget, IF($J101="Profit Margin",SUM(BE$16:BE100)*ProfitMargin,IF($J101="VAT",SUM(BE$16:BE100)*VAT,IF(Budget_period="Monthly",SUMIFS(INDIRECT(BE$8),DetailBudgetWPs_Aleph,IF($J101 = "No Work Package", "", $J101),DetailBudgetCategory_Aleph,$I101),IF(Budget_period="Quarterly",SUMIFS(INDIRECT(BE$9),DetailBudgetWPs_Aleph,IF($J101 = "No Work Package", "", $J101),DetailBudgetCategory_Aleph,$I101),IF(Budget_period="Annually",SUMIFS(INDIRECT(BE$10),DetailBudgetWPs_Aleph,IF($J101 = "No Work Package", "", $J101),DetailBudgetCategory_Aleph,$I101),""))))) / BE$6 * BE$7, 0), 0)</f>
        <v>0</v>
      </c>
      <c r="BF101" s="166">
        <f t="array" ref="BF101">IFERROR(IF(ROW()-16&lt;NoRowsBudget, IF($J101="Profit Margin",SUM(BF$16:BF100)*ProfitMargin,IF($J101="VAT",SUM(BF$16:BF100)*VAT,IF(Budget_period="Monthly",SUMIFS(INDIRECT(BF$8),DetailBudgetWPs_Aleph,IF($J101 = "No Work Package", "", $J101),DetailBudgetCategory_Aleph,$I101),IF(Budget_period="Quarterly",SUMIFS(INDIRECT(BF$9),DetailBudgetWPs_Aleph,IF($J101 = "No Work Package", "", $J101),DetailBudgetCategory_Aleph,$I101),IF(Budget_period="Annually",SUMIFS(INDIRECT(BF$10),DetailBudgetWPs_Aleph,IF($J101 = "No Work Package", "", $J101),DetailBudgetCategory_Aleph,$I101),""))))) / BF$6 * BF$7, 0), 0)</f>
        <v>0</v>
      </c>
      <c r="BG101" s="166">
        <f t="array" ref="BG101">IFERROR(IF(ROW()-16&lt;NoRowsBudget, IF($J101="Profit Margin",SUM(BG$16:BG100)*ProfitMargin,IF($J101="VAT",SUM(BG$16:BG100)*VAT,IF(Budget_period="Monthly",SUMIFS(INDIRECT(BG$8),DetailBudgetWPs_Aleph,IF($J101 = "No Work Package", "", $J101),DetailBudgetCategory_Aleph,$I101),IF(Budget_period="Quarterly",SUMIFS(INDIRECT(BG$9),DetailBudgetWPs_Aleph,IF($J101 = "No Work Package", "", $J101),DetailBudgetCategory_Aleph,$I101),IF(Budget_period="Annually",SUMIFS(INDIRECT(BG$10),DetailBudgetWPs_Aleph,IF($J101 = "No Work Package", "", $J101),DetailBudgetCategory_Aleph,$I101),""))))) / BG$6 * BG$7, 0), 0)</f>
        <v>0</v>
      </c>
      <c r="BH101" s="166">
        <f t="array" ref="BH101">IFERROR(IF(ROW()-16&lt;NoRowsBudget, IF($J101="Profit Margin",SUM(BH$16:BH100)*ProfitMargin,IF($J101="VAT",SUM(BH$16:BH100)*VAT,IF(Budget_period="Monthly",SUMIFS(INDIRECT(BH$8),DetailBudgetWPs_Aleph,IF($J101 = "No Work Package", "", $J101),DetailBudgetCategory_Aleph,$I101),IF(Budget_period="Quarterly",SUMIFS(INDIRECT(BH$9),DetailBudgetWPs_Aleph,IF($J101 = "No Work Package", "", $J101),DetailBudgetCategory_Aleph,$I101),IF(Budget_period="Annually",SUMIFS(INDIRECT(BH$10),DetailBudgetWPs_Aleph,IF($J101 = "No Work Package", "", $J101),DetailBudgetCategory_Aleph,$I101),""))))) / BH$6 * BH$7, 0), 0)</f>
        <v>0</v>
      </c>
      <c r="BI101" s="166">
        <f t="array" ref="BI101">IFERROR(IF(ROW()-16&lt;NoRowsBudget, IF($J101="Profit Margin",SUM(BI$16:BI100)*ProfitMargin,IF($J101="VAT",SUM(BI$16:BI100)*VAT,IF(Budget_period="Monthly",SUMIFS(INDIRECT(BI$8),DetailBudgetWPs_Aleph,IF($J101 = "No Work Package", "", $J101),DetailBudgetCategory_Aleph,$I101),IF(Budget_period="Quarterly",SUMIFS(INDIRECT(BI$9),DetailBudgetWPs_Aleph,IF($J101 = "No Work Package", "", $J101),DetailBudgetCategory_Aleph,$I101),IF(Budget_period="Annually",SUMIFS(INDIRECT(BI$10),DetailBudgetWPs_Aleph,IF($J101 = "No Work Package", "", $J101),DetailBudgetCategory_Aleph,$I101),""))))) / BI$6 * BI$7, 0), 0)</f>
        <v>0</v>
      </c>
      <c r="BJ101" s="166">
        <f t="array" ref="BJ101">IFERROR(IF(ROW()-16&lt;NoRowsBudget, IF($J101="Profit Margin",SUM(BJ$16:BJ100)*ProfitMargin,IF($J101="VAT",SUM(BJ$16:BJ100)*VAT,IF(Budget_period="Monthly",SUMIFS(INDIRECT(BJ$8),DetailBudgetWPs_Aleph,IF($J101 = "No Work Package", "", $J101),DetailBudgetCategory_Aleph,$I101),IF(Budget_period="Quarterly",SUMIFS(INDIRECT(BJ$9),DetailBudgetWPs_Aleph,IF($J101 = "No Work Package", "", $J101),DetailBudgetCategory_Aleph,$I101),IF(Budget_period="Annually",SUMIFS(INDIRECT(BJ$10),DetailBudgetWPs_Aleph,IF($J101 = "No Work Package", "", $J101),DetailBudgetCategory_Aleph,$I101),""))))) / BJ$6 * BJ$7, 0), 0)</f>
        <v>0</v>
      </c>
      <c r="BK101" s="166">
        <f t="array" ref="BK101">IFERROR(IF(ROW()-16&lt;NoRowsBudget, IF($J101="Profit Margin",SUM(BK$16:BK100)*ProfitMargin,IF($J101="VAT",SUM(BK$16:BK100)*VAT,IF(Budget_period="Monthly",SUMIFS(INDIRECT(BK$8),DetailBudgetWPs_Aleph,IF($J101 = "No Work Package", "", $J101),DetailBudgetCategory_Aleph,$I101),IF(Budget_period="Quarterly",SUMIFS(INDIRECT(BK$9),DetailBudgetWPs_Aleph,IF($J101 = "No Work Package", "", $J101),DetailBudgetCategory_Aleph,$I101),IF(Budget_period="Annually",SUMIFS(INDIRECT(BK$10),DetailBudgetWPs_Aleph,IF($J101 = "No Work Package", "", $J101),DetailBudgetCategory_Aleph,$I101),""))))) / BK$6 * BK$7, 0), 0)</f>
        <v>0</v>
      </c>
      <c r="BL101" s="166">
        <f t="array" ref="BL101">IFERROR(IF(ROW()-16&lt;NoRowsBudget, IF($J101="Profit Margin",SUM(BL$16:BL100)*ProfitMargin,IF($J101="VAT",SUM(BL$16:BL100)*VAT,IF(Budget_period="Monthly",SUMIFS(INDIRECT(BL$8),DetailBudgetWPs_Aleph,IF($J101 = "No Work Package", "", $J101),DetailBudgetCategory_Aleph,$I101),IF(Budget_period="Quarterly",SUMIFS(INDIRECT(BL$9),DetailBudgetWPs_Aleph,IF($J101 = "No Work Package", "", $J101),DetailBudgetCategory_Aleph,$I101),IF(Budget_period="Annually",SUMIFS(INDIRECT(BL$10),DetailBudgetWPs_Aleph,IF($J101 = "No Work Package", "", $J101),DetailBudgetCategory_Aleph,$I101),""))))) / BL$6 * BL$7, 0), 0)</f>
        <v>0</v>
      </c>
      <c r="BM101" s="166">
        <f t="array" ref="BM101">IFERROR(IF(ROW()-16&lt;NoRowsBudget, IF($J101="Profit Margin",SUM(BM$16:BM100)*ProfitMargin,IF($J101="VAT",SUM(BM$16:BM100)*VAT,IF(Budget_period="Monthly",SUMIFS(INDIRECT(BM$8),DetailBudgetWPs_Aleph,IF($J101 = "No Work Package", "", $J101),DetailBudgetCategory_Aleph,$I101),IF(Budget_period="Quarterly",SUMIFS(INDIRECT(BM$9),DetailBudgetWPs_Aleph,IF($J101 = "No Work Package", "", $J101),DetailBudgetCategory_Aleph,$I101),IF(Budget_period="Annually",SUMIFS(INDIRECT(BM$10),DetailBudgetWPs_Aleph,IF($J101 = "No Work Package", "", $J101),DetailBudgetCategory_Aleph,$I101),""))))) / BM$6 * BM$7, 0), 0)</f>
        <v>0</v>
      </c>
      <c r="BN101" s="166">
        <f t="array" ref="BN101">IFERROR(IF(ROW()-16&lt;NoRowsBudget, IF($J101="Profit Margin",SUM(BN$16:BN100)*ProfitMargin,IF($J101="VAT",SUM(BN$16:BN100)*VAT,IF(Budget_period="Monthly",SUMIFS(INDIRECT(BN$8),DetailBudgetWPs_Aleph,IF($J101 = "No Work Package", "", $J101),DetailBudgetCategory_Aleph,$I101),IF(Budget_period="Quarterly",SUMIFS(INDIRECT(BN$9),DetailBudgetWPs_Aleph,IF($J101 = "No Work Package", "", $J101),DetailBudgetCategory_Aleph,$I101),IF(Budget_period="Annually",SUMIFS(INDIRECT(BN$10),DetailBudgetWPs_Aleph,IF($J101 = "No Work Package", "", $J101),DetailBudgetCategory_Aleph,$I101),""))))) / BN$6 * BN$7, 0), 0)</f>
        <v>0</v>
      </c>
      <c r="BO101" s="166">
        <f t="array" ref="BO101">IFERROR(IF(ROW()-16&lt;NoRowsBudget, IF($J101="Profit Margin",SUM(BO$16:BO100)*ProfitMargin,IF($J101="VAT",SUM(BO$16:BO100)*VAT,IF(Budget_period="Monthly",SUMIFS(INDIRECT(BO$8),DetailBudgetWPs_Aleph,IF($J101 = "No Work Package", "", $J101),DetailBudgetCategory_Aleph,$I101),IF(Budget_period="Quarterly",SUMIFS(INDIRECT(BO$9),DetailBudgetWPs_Aleph,IF($J101 = "No Work Package", "", $J101),DetailBudgetCategory_Aleph,$I101),IF(Budget_period="Annually",SUMIFS(INDIRECT(BO$10),DetailBudgetWPs_Aleph,IF($J101 = "No Work Package", "", $J101),DetailBudgetCategory_Aleph,$I101),""))))) / BO$6 * BO$7, 0), 0)</f>
        <v>0</v>
      </c>
      <c r="BP101" s="166">
        <f t="array" ref="BP101">IFERROR(IF(ROW()-16&lt;NoRowsBudget, IF($J101="Profit Margin",SUM(BP$16:BP100)*ProfitMargin,IF($J101="VAT",SUM(BP$16:BP100)*VAT,IF(Budget_period="Monthly",SUMIFS(INDIRECT(BP$8),DetailBudgetWPs_Aleph,IF($J101 = "No Work Package", "", $J101),DetailBudgetCategory_Aleph,$I101),IF(Budget_period="Quarterly",SUMIFS(INDIRECT(BP$9),DetailBudgetWPs_Aleph,IF($J101 = "No Work Package", "", $J101),DetailBudgetCategory_Aleph,$I101),IF(Budget_period="Annually",SUMIFS(INDIRECT(BP$10),DetailBudgetWPs_Aleph,IF($J101 = "No Work Package", "", $J101),DetailBudgetCategory_Aleph,$I101),""))))) / BP$6 * BP$7, 0), 0)</f>
        <v>0</v>
      </c>
      <c r="BQ101" s="166">
        <f t="array" ref="BQ101">IFERROR(IF(ROW()-16&lt;NoRowsBudget, IF($J101="Profit Margin",SUM(BQ$16:BQ100)*ProfitMargin,IF($J101="VAT",SUM(BQ$16:BQ100)*VAT,IF(Budget_period="Monthly",SUMIFS(INDIRECT(BQ$8),DetailBudgetWPs_Aleph,IF($J101 = "No Work Package", "", $J101),DetailBudgetCategory_Aleph,$I101),IF(Budget_period="Quarterly",SUMIFS(INDIRECT(BQ$9),DetailBudgetWPs_Aleph,IF($J101 = "No Work Package", "", $J101),DetailBudgetCategory_Aleph,$I101),IF(Budget_period="Annually",SUMIFS(INDIRECT(BQ$10),DetailBudgetWPs_Aleph,IF($J101 = "No Work Package", "", $J101),DetailBudgetCategory_Aleph,$I101),""))))) / BQ$6 * BQ$7, 0), 0)</f>
        <v>0</v>
      </c>
      <c r="BR101" s="166">
        <f t="array" ref="BR101">IFERROR(IF(ROW()-16&lt;NoRowsBudget, IF($J101="Profit Margin",SUM(BR$16:BR100)*ProfitMargin,IF($J101="VAT",SUM(BR$16:BR100)*VAT,IF(Budget_period="Monthly",SUMIFS(INDIRECT(BR$8),DetailBudgetWPs_Aleph,IF($J101 = "No Work Package", "", $J101),DetailBudgetCategory_Aleph,$I101),IF(Budget_period="Quarterly",SUMIFS(INDIRECT(BR$9),DetailBudgetWPs_Aleph,IF($J101 = "No Work Package", "", $J101),DetailBudgetCategory_Aleph,$I101),IF(Budget_period="Annually",SUMIFS(INDIRECT(BR$10),DetailBudgetWPs_Aleph,IF($J101 = "No Work Package", "", $J101),DetailBudgetCategory_Aleph,$I101),""))))) / BR$6 * BR$7, 0), 0)</f>
        <v>0</v>
      </c>
      <c r="BS101" s="166">
        <f t="array" ref="BS101">IFERROR(IF(ROW()-16&lt;NoRowsBudget, IF($J101="Profit Margin",SUM(BS$16:BS100)*ProfitMargin,IF($J101="VAT",SUM(BS$16:BS100)*VAT,IF(Budget_period="Monthly",SUMIFS(INDIRECT(BS$8),DetailBudgetWPs_Aleph,IF($J101 = "No Work Package", "", $J101),DetailBudgetCategory_Aleph,$I101),IF(Budget_period="Quarterly",SUMIFS(INDIRECT(BS$9),DetailBudgetWPs_Aleph,IF($J101 = "No Work Package", "", $J101),DetailBudgetCategory_Aleph,$I101),IF(Budget_period="Annually",SUMIFS(INDIRECT(BS$10),DetailBudgetWPs_Aleph,IF($J101 = "No Work Package", "", $J101),DetailBudgetCategory_Aleph,$I101),""))))) / BS$6 * BS$7, 0), 0)</f>
        <v>0</v>
      </c>
    </row>
    <row r="102" ht="15.75" customHeight="1">
      <c r="A102" s="114"/>
      <c r="B102" s="15" t="str">
        <f>IF(ROW()-16&lt;NoRowsBudget,OrgName,"")</f>
        <v/>
      </c>
      <c r="C102" s="15" t="str">
        <f>IF(ROW()-16&lt;NoRowsBudget,ProjectName,"")</f>
        <v/>
      </c>
      <c r="D102" s="15" t="str">
        <f>IF(ROW()-16&lt;NoRowsBudget,ProjectRef,"")</f>
        <v/>
      </c>
      <c r="E102" s="15" t="str">
        <f>IF(ROW()-16&lt;NoRowsBudget,ApplicationID,"")</f>
        <v/>
      </c>
      <c r="F102" s="15" t="str">
        <f>IF(ROW()-16&lt;NoRowsBudget,Version,"")</f>
        <v/>
      </c>
      <c r="G102" s="164" t="str">
        <f>IF(ROW()-16&lt;NoRowsBudget,StartDate,"")</f>
        <v/>
      </c>
      <c r="H102" s="164" t="str">
        <f>IF(ROW()-16&lt;NoRowsBudget,EndDate,"")</f>
        <v/>
      </c>
      <c r="I102" s="15" t="str">
        <f t="array" ref="I102">IF(ROW()-16&lt;(NoRowsBudget-3),INDEX(CostCategories,CEILING((ROW()-15)/NoWPs,1)),IF(ROW()-16=NoRowsBudget-3,"Overheads",IF(ROW()-16=NoRowsBudget-2,"Profit Margin",IF(ROW()-16=NoRowsBudget-1,"VAT",""))))</f>
        <v/>
      </c>
      <c r="J102" s="15" t="str">
        <f t="array" ref="J102">IF(ROW()-16&lt;NoRowsBudget-3,INDEX(WPUnique,,MOD(ROW()-16,NoWPs)+1),IF(ROW()-16=NoRowsBudget-3,"Overheads",IF(ROW()-16=NoRowsBudget-2,"Profit Margin",IF(ROW()-16=NoRowsBudget-1,"VAT",""))))</f>
        <v/>
      </c>
      <c r="K102" s="172" t="str">
        <f>IFERROR(IF(OR($J102="Indirect Cost",$J102="VAT",$J102="Profit Margin"),"",VLOOKUP(J102,'1. Basic Info'!$B$40:$C$52,2,FALSE)),BudgetExport!J102)</f>
        <v/>
      </c>
      <c r="L102" s="166">
        <f t="array" ref="L102">IFERROR(IF(ROW()-16&lt;NoRowsBudget, IF($J102="Profit Margin",SUM(L$16:L101)*ProfitMargin,IF($J102="VAT",SUM(L$16:L101)*VAT,IF(Budget_period="Monthly",SUMIFS(INDIRECT(L$8),DetailBudgetWPs_Aleph,IF($J102 = "No Work Package", "", $J102),DetailBudgetCategory_Aleph,$I102),IF(Budget_period="Quarterly",SUMIFS(INDIRECT(L$9),DetailBudgetWPs_Aleph,IF($J102 = "No Work Package", "", $J102),DetailBudgetCategory_Aleph,$I102),IF(Budget_period="Annually",SUMIFS(INDIRECT(L$10),DetailBudgetWPs_Aleph,IF($J102 = "No Work Package", "", $J102),DetailBudgetCategory_Aleph,$I102),""))))) / L$6 * L$7, 0), 0)</f>
        <v>0</v>
      </c>
      <c r="M102" s="166">
        <f t="array" ref="M102">IFERROR(IF(ROW()-16&lt;NoRowsBudget, IF($J102="Profit Margin",SUM(M$16:M101)*ProfitMargin,IF($J102="VAT",SUM(M$16:M101)*VAT,IF(Budget_period="Monthly",SUMIFS(INDIRECT(M$8),DetailBudgetWPs_Aleph,IF($J102 = "No Work Package", "", $J102),DetailBudgetCategory_Aleph,$I102),IF(Budget_period="Quarterly",SUMIFS(INDIRECT(M$9),DetailBudgetWPs_Aleph,IF($J102 = "No Work Package", "", $J102),DetailBudgetCategory_Aleph,$I102),IF(Budget_period="Annually",SUMIFS(INDIRECT(M$10),DetailBudgetWPs_Aleph,IF($J102 = "No Work Package", "", $J102),DetailBudgetCategory_Aleph,$I102),""))))) / M$6 * M$7, 0), 0)</f>
        <v>0</v>
      </c>
      <c r="N102" s="166">
        <f t="array" ref="N102">IFERROR(IF(ROW()-16&lt;NoRowsBudget, IF($J102="Profit Margin",SUM(N$16:N101)*ProfitMargin,IF($J102="VAT",SUM(N$16:N101)*VAT,IF(Budget_period="Monthly",SUMIFS(INDIRECT(N$8),DetailBudgetWPs_Aleph,IF($J102 = "No Work Package", "", $J102),DetailBudgetCategory_Aleph,$I102),IF(Budget_period="Quarterly",SUMIFS(INDIRECT(N$9),DetailBudgetWPs_Aleph,IF($J102 = "No Work Package", "", $J102),DetailBudgetCategory_Aleph,$I102),IF(Budget_period="Annually",SUMIFS(INDIRECT(N$10),DetailBudgetWPs_Aleph,IF($J102 = "No Work Package", "", $J102),DetailBudgetCategory_Aleph,$I102),""))))) / N$6 * N$7, 0), 0)</f>
        <v>0</v>
      </c>
      <c r="O102" s="166">
        <f t="array" ref="O102">IFERROR(IF(ROW()-16&lt;NoRowsBudget, IF($J102="Profit Margin",SUM(O$16:O101)*ProfitMargin,IF($J102="VAT",SUM(O$16:O101)*VAT,IF(Budget_period="Monthly",SUMIFS(INDIRECT(O$8),DetailBudgetWPs_Aleph,IF($J102 = "No Work Package", "", $J102),DetailBudgetCategory_Aleph,$I102),IF(Budget_period="Quarterly",SUMIFS(INDIRECT(O$9),DetailBudgetWPs_Aleph,IF($J102 = "No Work Package", "", $J102),DetailBudgetCategory_Aleph,$I102),IF(Budget_period="Annually",SUMIFS(INDIRECT(O$10),DetailBudgetWPs_Aleph,IF($J102 = "No Work Package", "", $J102),DetailBudgetCategory_Aleph,$I102),""))))) / O$6 * O$7, 0), 0)</f>
        <v>0</v>
      </c>
      <c r="P102" s="166">
        <f t="array" ref="P102">IFERROR(IF(ROW()-16&lt;NoRowsBudget, IF($J102="Profit Margin",SUM(P$16:P101)*ProfitMargin,IF($J102="VAT",SUM(P$16:P101)*VAT,IF(Budget_period="Monthly",SUMIFS(INDIRECT(P$8),DetailBudgetWPs_Aleph,IF($J102 = "No Work Package", "", $J102),DetailBudgetCategory_Aleph,$I102),IF(Budget_period="Quarterly",SUMIFS(INDIRECT(P$9),DetailBudgetWPs_Aleph,IF($J102 = "No Work Package", "", $J102),DetailBudgetCategory_Aleph,$I102),IF(Budget_period="Annually",SUMIFS(INDIRECT(P$10),DetailBudgetWPs_Aleph,IF($J102 = "No Work Package", "", $J102),DetailBudgetCategory_Aleph,$I102),""))))) / P$6 * P$7, 0), 0)</f>
        <v>0</v>
      </c>
      <c r="Q102" s="166">
        <f t="array" ref="Q102">IFERROR(IF(ROW()-16&lt;NoRowsBudget, IF($J102="Profit Margin",SUM(Q$16:Q101)*ProfitMargin,IF($J102="VAT",SUM(Q$16:Q101)*VAT,IF(Budget_period="Monthly",SUMIFS(INDIRECT(Q$8),DetailBudgetWPs_Aleph,IF($J102 = "No Work Package", "", $J102),DetailBudgetCategory_Aleph,$I102),IF(Budget_period="Quarterly",SUMIFS(INDIRECT(Q$9),DetailBudgetWPs_Aleph,IF($J102 = "No Work Package", "", $J102),DetailBudgetCategory_Aleph,$I102),IF(Budget_period="Annually",SUMIFS(INDIRECT(Q$10),DetailBudgetWPs_Aleph,IF($J102 = "No Work Package", "", $J102),DetailBudgetCategory_Aleph,$I102),""))))) / Q$6 * Q$7, 0), 0)</f>
        <v>0</v>
      </c>
      <c r="R102" s="166">
        <f t="array" ref="R102">IFERROR(IF(ROW()-16&lt;NoRowsBudget, IF($J102="Profit Margin",SUM(R$16:R101)*ProfitMargin,IF($J102="VAT",SUM(R$16:R101)*VAT,IF(Budget_period="Monthly",SUMIFS(INDIRECT(R$8),DetailBudgetWPs_Aleph,IF($J102 = "No Work Package", "", $J102),DetailBudgetCategory_Aleph,$I102),IF(Budget_period="Quarterly",SUMIFS(INDIRECT(R$9),DetailBudgetWPs_Aleph,IF($J102 = "No Work Package", "", $J102),DetailBudgetCategory_Aleph,$I102),IF(Budget_period="Annually",SUMIFS(INDIRECT(R$10),DetailBudgetWPs_Aleph,IF($J102 = "No Work Package", "", $J102),DetailBudgetCategory_Aleph,$I102),""))))) / R$6 * R$7, 0), 0)</f>
        <v>0</v>
      </c>
      <c r="S102" s="166">
        <f t="array" ref="S102">IFERROR(IF(ROW()-16&lt;NoRowsBudget, IF($J102="Profit Margin",SUM(S$16:S101)*ProfitMargin,IF($J102="VAT",SUM(S$16:S101)*VAT,IF(Budget_period="Monthly",SUMIFS(INDIRECT(S$8),DetailBudgetWPs_Aleph,IF($J102 = "No Work Package", "", $J102),DetailBudgetCategory_Aleph,$I102),IF(Budget_period="Quarterly",SUMIFS(INDIRECT(S$9),DetailBudgetWPs_Aleph,IF($J102 = "No Work Package", "", $J102),DetailBudgetCategory_Aleph,$I102),IF(Budget_period="Annually",SUMIFS(INDIRECT(S$10),DetailBudgetWPs_Aleph,IF($J102 = "No Work Package", "", $J102),DetailBudgetCategory_Aleph,$I102),""))))) / S$6 * S$7, 0), 0)</f>
        <v>0</v>
      </c>
      <c r="T102" s="166">
        <f t="array" ref="T102">IFERROR(IF(ROW()-16&lt;NoRowsBudget, IF($J102="Profit Margin",SUM(T$16:T101)*ProfitMargin,IF($J102="VAT",SUM(T$16:T101)*VAT,IF(Budget_period="Monthly",SUMIFS(INDIRECT(T$8),DetailBudgetWPs_Aleph,IF($J102 = "No Work Package", "", $J102),DetailBudgetCategory_Aleph,$I102),IF(Budget_period="Quarterly",SUMIFS(INDIRECT(T$9),DetailBudgetWPs_Aleph,IF($J102 = "No Work Package", "", $J102),DetailBudgetCategory_Aleph,$I102),IF(Budget_period="Annually",SUMIFS(INDIRECT(T$10),DetailBudgetWPs_Aleph,IF($J102 = "No Work Package", "", $J102),DetailBudgetCategory_Aleph,$I102),""))))) / T$6 * T$7, 0), 0)</f>
        <v>0</v>
      </c>
      <c r="U102" s="166">
        <f t="array" ref="U102">IFERROR(IF(ROW()-16&lt;NoRowsBudget, IF($J102="Profit Margin",SUM(U$16:U101)*ProfitMargin,IF($J102="VAT",SUM(U$16:U101)*VAT,IF(Budget_period="Monthly",SUMIFS(INDIRECT(U$8),DetailBudgetWPs_Aleph,IF($J102 = "No Work Package", "", $J102),DetailBudgetCategory_Aleph,$I102),IF(Budget_period="Quarterly",SUMIFS(INDIRECT(U$9),DetailBudgetWPs_Aleph,IF($J102 = "No Work Package", "", $J102),DetailBudgetCategory_Aleph,$I102),IF(Budget_period="Annually",SUMIFS(INDIRECT(U$10),DetailBudgetWPs_Aleph,IF($J102 = "No Work Package", "", $J102),DetailBudgetCategory_Aleph,$I102),""))))) / U$6 * U$7, 0), 0)</f>
        <v>0</v>
      </c>
      <c r="V102" s="166">
        <f t="array" ref="V102">IFERROR(IF(ROW()-16&lt;NoRowsBudget, IF($J102="Profit Margin",SUM(V$16:V101)*ProfitMargin,IF($J102="VAT",SUM(V$16:V101)*VAT,IF(Budget_period="Monthly",SUMIFS(INDIRECT(V$8),DetailBudgetWPs_Aleph,IF($J102 = "No Work Package", "", $J102),DetailBudgetCategory_Aleph,$I102),IF(Budget_period="Quarterly",SUMIFS(INDIRECT(V$9),DetailBudgetWPs_Aleph,IF($J102 = "No Work Package", "", $J102),DetailBudgetCategory_Aleph,$I102),IF(Budget_period="Annually",SUMIFS(INDIRECT(V$10),DetailBudgetWPs_Aleph,IF($J102 = "No Work Package", "", $J102),DetailBudgetCategory_Aleph,$I102),""))))) / V$6 * V$7, 0), 0)</f>
        <v>0</v>
      </c>
      <c r="W102" s="166">
        <f t="array" ref="W102">IFERROR(IF(ROW()-16&lt;NoRowsBudget, IF($J102="Profit Margin",SUM(W$16:W101)*ProfitMargin,IF($J102="VAT",SUM(W$16:W101)*VAT,IF(Budget_period="Monthly",SUMIFS(INDIRECT(W$8),DetailBudgetWPs_Aleph,IF($J102 = "No Work Package", "", $J102),DetailBudgetCategory_Aleph,$I102),IF(Budget_period="Quarterly",SUMIFS(INDIRECT(W$9),DetailBudgetWPs_Aleph,IF($J102 = "No Work Package", "", $J102),DetailBudgetCategory_Aleph,$I102),IF(Budget_period="Annually",SUMIFS(INDIRECT(W$10),DetailBudgetWPs_Aleph,IF($J102 = "No Work Package", "", $J102),DetailBudgetCategory_Aleph,$I102),""))))) / W$6 * W$7, 0), 0)</f>
        <v>0</v>
      </c>
      <c r="X102" s="166">
        <f t="array" ref="X102">IFERROR(IF(ROW()-16&lt;NoRowsBudget, IF($J102="Profit Margin",SUM(X$16:X101)*ProfitMargin,IF($J102="VAT",SUM(X$16:X101)*VAT,IF(Budget_period="Monthly",SUMIFS(INDIRECT(X$8),DetailBudgetWPs_Aleph,IF($J102 = "No Work Package", "", $J102),DetailBudgetCategory_Aleph,$I102),IF(Budget_period="Quarterly",SUMIFS(INDIRECT(X$9),DetailBudgetWPs_Aleph,IF($J102 = "No Work Package", "", $J102),DetailBudgetCategory_Aleph,$I102),IF(Budget_period="Annually",SUMIFS(INDIRECT(X$10),DetailBudgetWPs_Aleph,IF($J102 = "No Work Package", "", $J102),DetailBudgetCategory_Aleph,$I102),""))))) / X$6 * X$7, 0), 0)</f>
        <v>0</v>
      </c>
      <c r="Y102" s="166">
        <f t="array" ref="Y102">IFERROR(IF(ROW()-16&lt;NoRowsBudget, IF($J102="Profit Margin",SUM(Y$16:Y101)*ProfitMargin,IF($J102="VAT",SUM(Y$16:Y101)*VAT,IF(Budget_period="Monthly",SUMIFS(INDIRECT(Y$8),DetailBudgetWPs_Aleph,IF($J102 = "No Work Package", "", $J102),DetailBudgetCategory_Aleph,$I102),IF(Budget_period="Quarterly",SUMIFS(INDIRECT(Y$9),DetailBudgetWPs_Aleph,IF($J102 = "No Work Package", "", $J102),DetailBudgetCategory_Aleph,$I102),IF(Budget_period="Annually",SUMIFS(INDIRECT(Y$10),DetailBudgetWPs_Aleph,IF($J102 = "No Work Package", "", $J102),DetailBudgetCategory_Aleph,$I102),""))))) / Y$6 * Y$7, 0), 0)</f>
        <v>0</v>
      </c>
      <c r="Z102" s="166">
        <f t="array" ref="Z102">IFERROR(IF(ROW()-16&lt;NoRowsBudget, IF($J102="Profit Margin",SUM(Z$16:Z101)*ProfitMargin,IF($J102="VAT",SUM(Z$16:Z101)*VAT,IF(Budget_period="Monthly",SUMIFS(INDIRECT(Z$8),DetailBudgetWPs_Aleph,IF($J102 = "No Work Package", "", $J102),DetailBudgetCategory_Aleph,$I102),IF(Budget_period="Quarterly",SUMIFS(INDIRECT(Z$9),DetailBudgetWPs_Aleph,IF($J102 = "No Work Package", "", $J102),DetailBudgetCategory_Aleph,$I102),IF(Budget_period="Annually",SUMIFS(INDIRECT(Z$10),DetailBudgetWPs_Aleph,IF($J102 = "No Work Package", "", $J102),DetailBudgetCategory_Aleph,$I102),""))))) / Z$6 * Z$7, 0), 0)</f>
        <v>0</v>
      </c>
      <c r="AA102" s="166">
        <f t="array" ref="AA102">IFERROR(IF(ROW()-16&lt;NoRowsBudget, IF($J102="Profit Margin",SUM(AA$16:AA101)*ProfitMargin,IF($J102="VAT",SUM(AA$16:AA101)*VAT,IF(Budget_period="Monthly",SUMIFS(INDIRECT(AA$8),DetailBudgetWPs_Aleph,IF($J102 = "No Work Package", "", $J102),DetailBudgetCategory_Aleph,$I102),IF(Budget_period="Quarterly",SUMIFS(INDIRECT(AA$9),DetailBudgetWPs_Aleph,IF($J102 = "No Work Package", "", $J102),DetailBudgetCategory_Aleph,$I102),IF(Budget_period="Annually",SUMIFS(INDIRECT(AA$10),DetailBudgetWPs_Aleph,IF($J102 = "No Work Package", "", $J102),DetailBudgetCategory_Aleph,$I102),""))))) / AA$6 * AA$7, 0), 0)</f>
        <v>0</v>
      </c>
      <c r="AB102" s="166">
        <f t="array" ref="AB102">IFERROR(IF(ROW()-16&lt;NoRowsBudget, IF($J102="Profit Margin",SUM(AB$16:AB101)*ProfitMargin,IF($J102="VAT",SUM(AB$16:AB101)*VAT,IF(Budget_period="Monthly",SUMIFS(INDIRECT(AB$8),DetailBudgetWPs_Aleph,IF($J102 = "No Work Package", "", $J102),DetailBudgetCategory_Aleph,$I102),IF(Budget_period="Quarterly",SUMIFS(INDIRECT(AB$9),DetailBudgetWPs_Aleph,IF($J102 = "No Work Package", "", $J102),DetailBudgetCategory_Aleph,$I102),IF(Budget_period="Annually",SUMIFS(INDIRECT(AB$10),DetailBudgetWPs_Aleph,IF($J102 = "No Work Package", "", $J102),DetailBudgetCategory_Aleph,$I102),""))))) / AB$6 * AB$7, 0), 0)</f>
        <v>0</v>
      </c>
      <c r="AC102" s="166">
        <f t="array" ref="AC102">IFERROR(IF(ROW()-16&lt;NoRowsBudget, IF($J102="Profit Margin",SUM(AC$16:AC101)*ProfitMargin,IF($J102="VAT",SUM(AC$16:AC101)*VAT,IF(Budget_period="Monthly",SUMIFS(INDIRECT(AC$8),DetailBudgetWPs_Aleph,IF($J102 = "No Work Package", "", $J102),DetailBudgetCategory_Aleph,$I102),IF(Budget_period="Quarterly",SUMIFS(INDIRECT(AC$9),DetailBudgetWPs_Aleph,IF($J102 = "No Work Package", "", $J102),DetailBudgetCategory_Aleph,$I102),IF(Budget_period="Annually",SUMIFS(INDIRECT(AC$10),DetailBudgetWPs_Aleph,IF($J102 = "No Work Package", "", $J102),DetailBudgetCategory_Aleph,$I102),""))))) / AC$6 * AC$7, 0), 0)</f>
        <v>0</v>
      </c>
      <c r="AD102" s="166">
        <f t="array" ref="AD102">IFERROR(IF(ROW()-16&lt;NoRowsBudget, IF($J102="Profit Margin",SUM(AD$16:AD101)*ProfitMargin,IF($J102="VAT",SUM(AD$16:AD101)*VAT,IF(Budget_period="Monthly",SUMIFS(INDIRECT(AD$8),DetailBudgetWPs_Aleph,IF($J102 = "No Work Package", "", $J102),DetailBudgetCategory_Aleph,$I102),IF(Budget_period="Quarterly",SUMIFS(INDIRECT(AD$9),DetailBudgetWPs_Aleph,IF($J102 = "No Work Package", "", $J102),DetailBudgetCategory_Aleph,$I102),IF(Budget_period="Annually",SUMIFS(INDIRECT(AD$10),DetailBudgetWPs_Aleph,IF($J102 = "No Work Package", "", $J102),DetailBudgetCategory_Aleph,$I102),""))))) / AD$6 * AD$7, 0), 0)</f>
        <v>0</v>
      </c>
      <c r="AE102" s="166">
        <f t="array" ref="AE102">IFERROR(IF(ROW()-16&lt;NoRowsBudget, IF($J102="Profit Margin",SUM(AE$16:AE101)*ProfitMargin,IF($J102="VAT",SUM(AE$16:AE101)*VAT,IF(Budget_period="Monthly",SUMIFS(INDIRECT(AE$8),DetailBudgetWPs_Aleph,IF($J102 = "No Work Package", "", $J102),DetailBudgetCategory_Aleph,$I102),IF(Budget_period="Quarterly",SUMIFS(INDIRECT(AE$9),DetailBudgetWPs_Aleph,IF($J102 = "No Work Package", "", $J102),DetailBudgetCategory_Aleph,$I102),IF(Budget_period="Annually",SUMIFS(INDIRECT(AE$10),DetailBudgetWPs_Aleph,IF($J102 = "No Work Package", "", $J102),DetailBudgetCategory_Aleph,$I102),""))))) / AE$6 * AE$7, 0), 0)</f>
        <v>0</v>
      </c>
      <c r="AF102" s="166">
        <f t="array" ref="AF102">IFERROR(IF(ROW()-16&lt;NoRowsBudget, IF($J102="Profit Margin",SUM(AF$16:AF101)*ProfitMargin,IF($J102="VAT",SUM(AF$16:AF101)*VAT,IF(Budget_period="Monthly",SUMIFS(INDIRECT(AF$8),DetailBudgetWPs_Aleph,IF($J102 = "No Work Package", "", $J102),DetailBudgetCategory_Aleph,$I102),IF(Budget_period="Quarterly",SUMIFS(INDIRECT(AF$9),DetailBudgetWPs_Aleph,IF($J102 = "No Work Package", "", $J102),DetailBudgetCategory_Aleph,$I102),IF(Budget_period="Annually",SUMIFS(INDIRECT(AF$10),DetailBudgetWPs_Aleph,IF($J102 = "No Work Package", "", $J102),DetailBudgetCategory_Aleph,$I102),""))))) / AF$6 * AF$7, 0), 0)</f>
        <v>0</v>
      </c>
      <c r="AG102" s="166">
        <f t="array" ref="AG102">IFERROR(IF(ROW()-16&lt;NoRowsBudget, IF($J102="Profit Margin",SUM(AG$16:AG101)*ProfitMargin,IF($J102="VAT",SUM(AG$16:AG101)*VAT,IF(Budget_period="Monthly",SUMIFS(INDIRECT(AG$8),DetailBudgetWPs_Aleph,IF($J102 = "No Work Package", "", $J102),DetailBudgetCategory_Aleph,$I102),IF(Budget_period="Quarterly",SUMIFS(INDIRECT(AG$9),DetailBudgetWPs_Aleph,IF($J102 = "No Work Package", "", $J102),DetailBudgetCategory_Aleph,$I102),IF(Budget_period="Annually",SUMIFS(INDIRECT(AG$10),DetailBudgetWPs_Aleph,IF($J102 = "No Work Package", "", $J102),DetailBudgetCategory_Aleph,$I102),""))))) / AG$6 * AG$7, 0), 0)</f>
        <v>0</v>
      </c>
      <c r="AH102" s="166">
        <f t="array" ref="AH102">IFERROR(IF(ROW()-16&lt;NoRowsBudget, IF($J102="Profit Margin",SUM(AH$16:AH101)*ProfitMargin,IF($J102="VAT",SUM(AH$16:AH101)*VAT,IF(Budget_period="Monthly",SUMIFS(INDIRECT(AH$8),DetailBudgetWPs_Aleph,IF($J102 = "No Work Package", "", $J102),DetailBudgetCategory_Aleph,$I102),IF(Budget_period="Quarterly",SUMIFS(INDIRECT(AH$9),DetailBudgetWPs_Aleph,IF($J102 = "No Work Package", "", $J102),DetailBudgetCategory_Aleph,$I102),IF(Budget_period="Annually",SUMIFS(INDIRECT(AH$10),DetailBudgetWPs_Aleph,IF($J102 = "No Work Package", "", $J102),DetailBudgetCategory_Aleph,$I102),""))))) / AH$6 * AH$7, 0), 0)</f>
        <v>0</v>
      </c>
      <c r="AI102" s="166">
        <f t="array" ref="AI102">IFERROR(IF(ROW()-16&lt;NoRowsBudget, IF($J102="Profit Margin",SUM(AI$16:AI101)*ProfitMargin,IF($J102="VAT",SUM(AI$16:AI101)*VAT,IF(Budget_period="Monthly",SUMIFS(INDIRECT(AI$8),DetailBudgetWPs_Aleph,IF($J102 = "No Work Package", "", $J102),DetailBudgetCategory_Aleph,$I102),IF(Budget_period="Quarterly",SUMIFS(INDIRECT(AI$9),DetailBudgetWPs_Aleph,IF($J102 = "No Work Package", "", $J102),DetailBudgetCategory_Aleph,$I102),IF(Budget_period="Annually",SUMIFS(INDIRECT(AI$10),DetailBudgetWPs_Aleph,IF($J102 = "No Work Package", "", $J102),DetailBudgetCategory_Aleph,$I102),""))))) / AI$6 * AI$7, 0), 0)</f>
        <v>0</v>
      </c>
      <c r="AJ102" s="166">
        <f t="array" ref="AJ102">IFERROR(IF(ROW()-16&lt;NoRowsBudget, IF($J102="Profit Margin",SUM(AJ$16:AJ101)*ProfitMargin,IF($J102="VAT",SUM(AJ$16:AJ101)*VAT,IF(Budget_period="Monthly",SUMIFS(INDIRECT(AJ$8),DetailBudgetWPs_Aleph,IF($J102 = "No Work Package", "", $J102),DetailBudgetCategory_Aleph,$I102),IF(Budget_period="Quarterly",SUMIFS(INDIRECT(AJ$9),DetailBudgetWPs_Aleph,IF($J102 = "No Work Package", "", $J102),DetailBudgetCategory_Aleph,$I102),IF(Budget_period="Annually",SUMIFS(INDIRECT(AJ$10),DetailBudgetWPs_Aleph,IF($J102 = "No Work Package", "", $J102),DetailBudgetCategory_Aleph,$I102),""))))) / AJ$6 * AJ$7, 0), 0)</f>
        <v>0</v>
      </c>
      <c r="AK102" s="166">
        <f t="array" ref="AK102">IFERROR(IF(ROW()-16&lt;NoRowsBudget, IF($J102="Profit Margin",SUM(AK$16:AK101)*ProfitMargin,IF($J102="VAT",SUM(AK$16:AK101)*VAT,IF(Budget_period="Monthly",SUMIFS(INDIRECT(AK$8),DetailBudgetWPs_Aleph,IF($J102 = "No Work Package", "", $J102),DetailBudgetCategory_Aleph,$I102),IF(Budget_period="Quarterly",SUMIFS(INDIRECT(AK$9),DetailBudgetWPs_Aleph,IF($J102 = "No Work Package", "", $J102),DetailBudgetCategory_Aleph,$I102),IF(Budget_period="Annually",SUMIFS(INDIRECT(AK$10),DetailBudgetWPs_Aleph,IF($J102 = "No Work Package", "", $J102),DetailBudgetCategory_Aleph,$I102),""))))) / AK$6 * AK$7, 0), 0)</f>
        <v>0</v>
      </c>
      <c r="AL102" s="166">
        <f t="array" ref="AL102">IFERROR(IF(ROW()-16&lt;NoRowsBudget, IF($J102="Profit Margin",SUM(AL$16:AL101)*ProfitMargin,IF($J102="VAT",SUM(AL$16:AL101)*VAT,IF(Budget_period="Monthly",SUMIFS(INDIRECT(AL$8),DetailBudgetWPs_Aleph,IF($J102 = "No Work Package", "", $J102),DetailBudgetCategory_Aleph,$I102),IF(Budget_period="Quarterly",SUMIFS(INDIRECT(AL$9),DetailBudgetWPs_Aleph,IF($J102 = "No Work Package", "", $J102),DetailBudgetCategory_Aleph,$I102),IF(Budget_period="Annually",SUMIFS(INDIRECT(AL$10),DetailBudgetWPs_Aleph,IF($J102 = "No Work Package", "", $J102),DetailBudgetCategory_Aleph,$I102),""))))) / AL$6 * AL$7, 0), 0)</f>
        <v>0</v>
      </c>
      <c r="AM102" s="166">
        <f t="array" ref="AM102">IFERROR(IF(ROW()-16&lt;NoRowsBudget, IF($J102="Profit Margin",SUM(AM$16:AM101)*ProfitMargin,IF($J102="VAT",SUM(AM$16:AM101)*VAT,IF(Budget_period="Monthly",SUMIFS(INDIRECT(AM$8),DetailBudgetWPs_Aleph,IF($J102 = "No Work Package", "", $J102),DetailBudgetCategory_Aleph,$I102),IF(Budget_period="Quarterly",SUMIFS(INDIRECT(AM$9),DetailBudgetWPs_Aleph,IF($J102 = "No Work Package", "", $J102),DetailBudgetCategory_Aleph,$I102),IF(Budget_period="Annually",SUMIFS(INDIRECT(AM$10),DetailBudgetWPs_Aleph,IF($J102 = "No Work Package", "", $J102),DetailBudgetCategory_Aleph,$I102),""))))) / AM$6 * AM$7, 0), 0)</f>
        <v>0</v>
      </c>
      <c r="AN102" s="166">
        <f t="array" ref="AN102">IFERROR(IF(ROW()-16&lt;NoRowsBudget, IF($J102="Profit Margin",SUM(AN$16:AN101)*ProfitMargin,IF($J102="VAT",SUM(AN$16:AN101)*VAT,IF(Budget_period="Monthly",SUMIFS(INDIRECT(AN$8),DetailBudgetWPs_Aleph,IF($J102 = "No Work Package", "", $J102),DetailBudgetCategory_Aleph,$I102),IF(Budget_period="Quarterly",SUMIFS(INDIRECT(AN$9),DetailBudgetWPs_Aleph,IF($J102 = "No Work Package", "", $J102),DetailBudgetCategory_Aleph,$I102),IF(Budget_period="Annually",SUMIFS(INDIRECT(AN$10),DetailBudgetWPs_Aleph,IF($J102 = "No Work Package", "", $J102),DetailBudgetCategory_Aleph,$I102),""))))) / AN$6 * AN$7, 0), 0)</f>
        <v>0</v>
      </c>
      <c r="AO102" s="166">
        <f t="array" ref="AO102">IFERROR(IF(ROW()-16&lt;NoRowsBudget, IF($J102="Profit Margin",SUM(AO$16:AO101)*ProfitMargin,IF($J102="VAT",SUM(AO$16:AO101)*VAT,IF(Budget_period="Monthly",SUMIFS(INDIRECT(AO$8),DetailBudgetWPs_Aleph,IF($J102 = "No Work Package", "", $J102),DetailBudgetCategory_Aleph,$I102),IF(Budget_period="Quarterly",SUMIFS(INDIRECT(AO$9),DetailBudgetWPs_Aleph,IF($J102 = "No Work Package", "", $J102),DetailBudgetCategory_Aleph,$I102),IF(Budget_period="Annually",SUMIFS(INDIRECT(AO$10),DetailBudgetWPs_Aleph,IF($J102 = "No Work Package", "", $J102),DetailBudgetCategory_Aleph,$I102),""))))) / AO$6 * AO$7, 0), 0)</f>
        <v>0</v>
      </c>
      <c r="AP102" s="166">
        <f t="array" ref="AP102">IFERROR(IF(ROW()-16&lt;NoRowsBudget, IF($J102="Profit Margin",SUM(AP$16:AP101)*ProfitMargin,IF($J102="VAT",SUM(AP$16:AP101)*VAT,IF(Budget_period="Monthly",SUMIFS(INDIRECT(AP$8),DetailBudgetWPs_Aleph,IF($J102 = "No Work Package", "", $J102),DetailBudgetCategory_Aleph,$I102),IF(Budget_period="Quarterly",SUMIFS(INDIRECT(AP$9),DetailBudgetWPs_Aleph,IF($J102 = "No Work Package", "", $J102),DetailBudgetCategory_Aleph,$I102),IF(Budget_period="Annually",SUMIFS(INDIRECT(AP$10),DetailBudgetWPs_Aleph,IF($J102 = "No Work Package", "", $J102),DetailBudgetCategory_Aleph,$I102),""))))) / AP$6 * AP$7, 0), 0)</f>
        <v>0</v>
      </c>
      <c r="AQ102" s="166">
        <f t="array" ref="AQ102">IFERROR(IF(ROW()-16&lt;NoRowsBudget, IF($J102="Profit Margin",SUM(AQ$16:AQ101)*ProfitMargin,IF($J102="VAT",SUM(AQ$16:AQ101)*VAT,IF(Budget_period="Monthly",SUMIFS(INDIRECT(AQ$8),DetailBudgetWPs_Aleph,IF($J102 = "No Work Package", "", $J102),DetailBudgetCategory_Aleph,$I102),IF(Budget_period="Quarterly",SUMIFS(INDIRECT(AQ$9),DetailBudgetWPs_Aleph,IF($J102 = "No Work Package", "", $J102),DetailBudgetCategory_Aleph,$I102),IF(Budget_period="Annually",SUMIFS(INDIRECT(AQ$10),DetailBudgetWPs_Aleph,IF($J102 = "No Work Package", "", $J102),DetailBudgetCategory_Aleph,$I102),""))))) / AQ$6 * AQ$7, 0), 0)</f>
        <v>0</v>
      </c>
      <c r="AR102" s="166">
        <f t="array" ref="AR102">IFERROR(IF(ROW()-16&lt;NoRowsBudget, IF($J102="Profit Margin",SUM(AR$16:AR101)*ProfitMargin,IF($J102="VAT",SUM(AR$16:AR101)*VAT,IF(Budget_period="Monthly",SUMIFS(INDIRECT(AR$8),DetailBudgetWPs_Aleph,IF($J102 = "No Work Package", "", $J102),DetailBudgetCategory_Aleph,$I102),IF(Budget_period="Quarterly",SUMIFS(INDIRECT(AR$9),DetailBudgetWPs_Aleph,IF($J102 = "No Work Package", "", $J102),DetailBudgetCategory_Aleph,$I102),IF(Budget_period="Annually",SUMIFS(INDIRECT(AR$10),DetailBudgetWPs_Aleph,IF($J102 = "No Work Package", "", $J102),DetailBudgetCategory_Aleph,$I102),""))))) / AR$6 * AR$7, 0), 0)</f>
        <v>0</v>
      </c>
      <c r="AS102" s="166">
        <f t="array" ref="AS102">IFERROR(IF(ROW()-16&lt;NoRowsBudget, IF($J102="Profit Margin",SUM(AS$16:AS101)*ProfitMargin,IF($J102="VAT",SUM(AS$16:AS101)*VAT,IF(Budget_period="Monthly",SUMIFS(INDIRECT(AS$8),DetailBudgetWPs_Aleph,IF($J102 = "No Work Package", "", $J102),DetailBudgetCategory_Aleph,$I102),IF(Budget_period="Quarterly",SUMIFS(INDIRECT(AS$9),DetailBudgetWPs_Aleph,IF($J102 = "No Work Package", "", $J102),DetailBudgetCategory_Aleph,$I102),IF(Budget_period="Annually",SUMIFS(INDIRECT(AS$10),DetailBudgetWPs_Aleph,IF($J102 = "No Work Package", "", $J102),DetailBudgetCategory_Aleph,$I102),""))))) / AS$6 * AS$7, 0), 0)</f>
        <v>0</v>
      </c>
      <c r="AT102" s="166">
        <f t="array" ref="AT102">IFERROR(IF(ROW()-16&lt;NoRowsBudget, IF($J102="Profit Margin",SUM(AT$16:AT101)*ProfitMargin,IF($J102="VAT",SUM(AT$16:AT101)*VAT,IF(Budget_period="Monthly",SUMIFS(INDIRECT(AT$8),DetailBudgetWPs_Aleph,IF($J102 = "No Work Package", "", $J102),DetailBudgetCategory_Aleph,$I102),IF(Budget_period="Quarterly",SUMIFS(INDIRECT(AT$9),DetailBudgetWPs_Aleph,IF($J102 = "No Work Package", "", $J102),DetailBudgetCategory_Aleph,$I102),IF(Budget_period="Annually",SUMIFS(INDIRECT(AT$10),DetailBudgetWPs_Aleph,IF($J102 = "No Work Package", "", $J102),DetailBudgetCategory_Aleph,$I102),""))))) / AT$6 * AT$7, 0), 0)</f>
        <v>0</v>
      </c>
      <c r="AU102" s="166">
        <f t="array" ref="AU102">IFERROR(IF(ROW()-16&lt;NoRowsBudget, IF($J102="Profit Margin",SUM(AU$16:AU101)*ProfitMargin,IF($J102="VAT",SUM(AU$16:AU101)*VAT,IF(Budget_period="Monthly",SUMIFS(INDIRECT(AU$8),DetailBudgetWPs_Aleph,IF($J102 = "No Work Package", "", $J102),DetailBudgetCategory_Aleph,$I102),IF(Budget_period="Quarterly",SUMIFS(INDIRECT(AU$9),DetailBudgetWPs_Aleph,IF($J102 = "No Work Package", "", $J102),DetailBudgetCategory_Aleph,$I102),IF(Budget_period="Annually",SUMIFS(INDIRECT(AU$10),DetailBudgetWPs_Aleph,IF($J102 = "No Work Package", "", $J102),DetailBudgetCategory_Aleph,$I102),""))))) / AU$6 * AU$7, 0), 0)</f>
        <v>0</v>
      </c>
      <c r="AV102" s="166">
        <f t="array" ref="AV102">IFERROR(IF(ROW()-16&lt;NoRowsBudget, IF($J102="Profit Margin",SUM(AV$16:AV101)*ProfitMargin,IF($J102="VAT",SUM(AV$16:AV101)*VAT,IF(Budget_period="Monthly",SUMIFS(INDIRECT(AV$8),DetailBudgetWPs_Aleph,IF($J102 = "No Work Package", "", $J102),DetailBudgetCategory_Aleph,$I102),IF(Budget_period="Quarterly",SUMIFS(INDIRECT(AV$9),DetailBudgetWPs_Aleph,IF($J102 = "No Work Package", "", $J102),DetailBudgetCategory_Aleph,$I102),IF(Budget_period="Annually",SUMIFS(INDIRECT(AV$10),DetailBudgetWPs_Aleph,IF($J102 = "No Work Package", "", $J102),DetailBudgetCategory_Aleph,$I102),""))))) / AV$6 * AV$7, 0), 0)</f>
        <v>0</v>
      </c>
      <c r="AW102" s="166">
        <f t="array" ref="AW102">IFERROR(IF(ROW()-16&lt;NoRowsBudget, IF($J102="Profit Margin",SUM(AW$16:AW101)*ProfitMargin,IF($J102="VAT",SUM(AW$16:AW101)*VAT,IF(Budget_period="Monthly",SUMIFS(INDIRECT(AW$8),DetailBudgetWPs_Aleph,IF($J102 = "No Work Package", "", $J102),DetailBudgetCategory_Aleph,$I102),IF(Budget_period="Quarterly",SUMIFS(INDIRECT(AW$9),DetailBudgetWPs_Aleph,IF($J102 = "No Work Package", "", $J102),DetailBudgetCategory_Aleph,$I102),IF(Budget_period="Annually",SUMIFS(INDIRECT(AW$10),DetailBudgetWPs_Aleph,IF($J102 = "No Work Package", "", $J102),DetailBudgetCategory_Aleph,$I102),""))))) / AW$6 * AW$7, 0), 0)</f>
        <v>0</v>
      </c>
      <c r="AX102" s="166">
        <f t="array" ref="AX102">IFERROR(IF(ROW()-16&lt;NoRowsBudget, IF($J102="Profit Margin",SUM(AX$16:AX101)*ProfitMargin,IF($J102="VAT",SUM(AX$16:AX101)*VAT,IF(Budget_period="Monthly",SUMIFS(INDIRECT(AX$8),DetailBudgetWPs_Aleph,IF($J102 = "No Work Package", "", $J102),DetailBudgetCategory_Aleph,$I102),IF(Budget_period="Quarterly",SUMIFS(INDIRECT(AX$9),DetailBudgetWPs_Aleph,IF($J102 = "No Work Package", "", $J102),DetailBudgetCategory_Aleph,$I102),IF(Budget_period="Annually",SUMIFS(INDIRECT(AX$10),DetailBudgetWPs_Aleph,IF($J102 = "No Work Package", "", $J102),DetailBudgetCategory_Aleph,$I102),""))))) / AX$6 * AX$7, 0), 0)</f>
        <v>0</v>
      </c>
      <c r="AY102" s="166">
        <f t="array" ref="AY102">IFERROR(IF(ROW()-16&lt;NoRowsBudget, IF($J102="Profit Margin",SUM(AY$16:AY101)*ProfitMargin,IF($J102="VAT",SUM(AY$16:AY101)*VAT,IF(Budget_period="Monthly",SUMIFS(INDIRECT(AY$8),DetailBudgetWPs_Aleph,IF($J102 = "No Work Package", "", $J102),DetailBudgetCategory_Aleph,$I102),IF(Budget_period="Quarterly",SUMIFS(INDIRECT(AY$9),DetailBudgetWPs_Aleph,IF($J102 = "No Work Package", "", $J102),DetailBudgetCategory_Aleph,$I102),IF(Budget_period="Annually",SUMIFS(INDIRECT(AY$10),DetailBudgetWPs_Aleph,IF($J102 = "No Work Package", "", $J102),DetailBudgetCategory_Aleph,$I102),""))))) / AY$6 * AY$7, 0), 0)</f>
        <v>0</v>
      </c>
      <c r="AZ102" s="166">
        <f t="array" ref="AZ102">IFERROR(IF(ROW()-16&lt;NoRowsBudget, IF($J102="Profit Margin",SUM(AZ$16:AZ101)*ProfitMargin,IF($J102="VAT",SUM(AZ$16:AZ101)*VAT,IF(Budget_period="Monthly",SUMIFS(INDIRECT(AZ$8),DetailBudgetWPs_Aleph,IF($J102 = "No Work Package", "", $J102),DetailBudgetCategory_Aleph,$I102),IF(Budget_period="Quarterly",SUMIFS(INDIRECT(AZ$9),DetailBudgetWPs_Aleph,IF($J102 = "No Work Package", "", $J102),DetailBudgetCategory_Aleph,$I102),IF(Budget_period="Annually",SUMIFS(INDIRECT(AZ$10),DetailBudgetWPs_Aleph,IF($J102 = "No Work Package", "", $J102),DetailBudgetCategory_Aleph,$I102),""))))) / AZ$6 * AZ$7, 0), 0)</f>
        <v>0</v>
      </c>
      <c r="BA102" s="166">
        <f t="array" ref="BA102">IFERROR(IF(ROW()-16&lt;NoRowsBudget, IF($J102="Profit Margin",SUM(BA$16:BA101)*ProfitMargin,IF($J102="VAT",SUM(BA$16:BA101)*VAT,IF(Budget_period="Monthly",SUMIFS(INDIRECT(BA$8),DetailBudgetWPs_Aleph,IF($J102 = "No Work Package", "", $J102),DetailBudgetCategory_Aleph,$I102),IF(Budget_period="Quarterly",SUMIFS(INDIRECT(BA$9),DetailBudgetWPs_Aleph,IF($J102 = "No Work Package", "", $J102),DetailBudgetCategory_Aleph,$I102),IF(Budget_period="Annually",SUMIFS(INDIRECT(BA$10),DetailBudgetWPs_Aleph,IF($J102 = "No Work Package", "", $J102),DetailBudgetCategory_Aleph,$I102),""))))) / BA$6 * BA$7, 0), 0)</f>
        <v>0</v>
      </c>
      <c r="BB102" s="166">
        <f t="array" ref="BB102">IFERROR(IF(ROW()-16&lt;NoRowsBudget, IF($J102="Profit Margin",SUM(BB$16:BB101)*ProfitMargin,IF($J102="VAT",SUM(BB$16:BB101)*VAT,IF(Budget_period="Monthly",SUMIFS(INDIRECT(BB$8),DetailBudgetWPs_Aleph,IF($J102 = "No Work Package", "", $J102),DetailBudgetCategory_Aleph,$I102),IF(Budget_period="Quarterly",SUMIFS(INDIRECT(BB$9),DetailBudgetWPs_Aleph,IF($J102 = "No Work Package", "", $J102),DetailBudgetCategory_Aleph,$I102),IF(Budget_period="Annually",SUMIFS(INDIRECT(BB$10),DetailBudgetWPs_Aleph,IF($J102 = "No Work Package", "", $J102),DetailBudgetCategory_Aleph,$I102),""))))) / BB$6 * BB$7, 0), 0)</f>
        <v>0</v>
      </c>
      <c r="BC102" s="166">
        <f t="array" ref="BC102">IFERROR(IF(ROW()-16&lt;NoRowsBudget, IF($J102="Profit Margin",SUM(BC$16:BC101)*ProfitMargin,IF($J102="VAT",SUM(BC$16:BC101)*VAT,IF(Budget_period="Monthly",SUMIFS(INDIRECT(BC$8),DetailBudgetWPs_Aleph,IF($J102 = "No Work Package", "", $J102),DetailBudgetCategory_Aleph,$I102),IF(Budget_period="Quarterly",SUMIFS(INDIRECT(BC$9),DetailBudgetWPs_Aleph,IF($J102 = "No Work Package", "", $J102),DetailBudgetCategory_Aleph,$I102),IF(Budget_period="Annually",SUMIFS(INDIRECT(BC$10),DetailBudgetWPs_Aleph,IF($J102 = "No Work Package", "", $J102),DetailBudgetCategory_Aleph,$I102),""))))) / BC$6 * BC$7, 0), 0)</f>
        <v>0</v>
      </c>
      <c r="BD102" s="166">
        <f t="array" ref="BD102">IFERROR(IF(ROW()-16&lt;NoRowsBudget, IF($J102="Profit Margin",SUM(BD$16:BD101)*ProfitMargin,IF($J102="VAT",SUM(BD$16:BD101)*VAT,IF(Budget_period="Monthly",SUMIFS(INDIRECT(BD$8),DetailBudgetWPs_Aleph,IF($J102 = "No Work Package", "", $J102),DetailBudgetCategory_Aleph,$I102),IF(Budget_period="Quarterly",SUMIFS(INDIRECT(BD$9),DetailBudgetWPs_Aleph,IF($J102 = "No Work Package", "", $J102),DetailBudgetCategory_Aleph,$I102),IF(Budget_period="Annually",SUMIFS(INDIRECT(BD$10),DetailBudgetWPs_Aleph,IF($J102 = "No Work Package", "", $J102),DetailBudgetCategory_Aleph,$I102),""))))) / BD$6 * BD$7, 0), 0)</f>
        <v>0</v>
      </c>
      <c r="BE102" s="166">
        <f t="array" ref="BE102">IFERROR(IF(ROW()-16&lt;NoRowsBudget, IF($J102="Profit Margin",SUM(BE$16:BE101)*ProfitMargin,IF($J102="VAT",SUM(BE$16:BE101)*VAT,IF(Budget_period="Monthly",SUMIFS(INDIRECT(BE$8),DetailBudgetWPs_Aleph,IF($J102 = "No Work Package", "", $J102),DetailBudgetCategory_Aleph,$I102),IF(Budget_period="Quarterly",SUMIFS(INDIRECT(BE$9),DetailBudgetWPs_Aleph,IF($J102 = "No Work Package", "", $J102),DetailBudgetCategory_Aleph,$I102),IF(Budget_period="Annually",SUMIFS(INDIRECT(BE$10),DetailBudgetWPs_Aleph,IF($J102 = "No Work Package", "", $J102),DetailBudgetCategory_Aleph,$I102),""))))) / BE$6 * BE$7, 0), 0)</f>
        <v>0</v>
      </c>
      <c r="BF102" s="166">
        <f t="array" ref="BF102">IFERROR(IF(ROW()-16&lt;NoRowsBudget, IF($J102="Profit Margin",SUM(BF$16:BF101)*ProfitMargin,IF($J102="VAT",SUM(BF$16:BF101)*VAT,IF(Budget_period="Monthly",SUMIFS(INDIRECT(BF$8),DetailBudgetWPs_Aleph,IF($J102 = "No Work Package", "", $J102),DetailBudgetCategory_Aleph,$I102),IF(Budget_period="Quarterly",SUMIFS(INDIRECT(BF$9),DetailBudgetWPs_Aleph,IF($J102 = "No Work Package", "", $J102),DetailBudgetCategory_Aleph,$I102),IF(Budget_period="Annually",SUMIFS(INDIRECT(BF$10),DetailBudgetWPs_Aleph,IF($J102 = "No Work Package", "", $J102),DetailBudgetCategory_Aleph,$I102),""))))) / BF$6 * BF$7, 0), 0)</f>
        <v>0</v>
      </c>
      <c r="BG102" s="166">
        <f t="array" ref="BG102">IFERROR(IF(ROW()-16&lt;NoRowsBudget, IF($J102="Profit Margin",SUM(BG$16:BG101)*ProfitMargin,IF($J102="VAT",SUM(BG$16:BG101)*VAT,IF(Budget_period="Monthly",SUMIFS(INDIRECT(BG$8),DetailBudgetWPs_Aleph,IF($J102 = "No Work Package", "", $J102),DetailBudgetCategory_Aleph,$I102),IF(Budget_period="Quarterly",SUMIFS(INDIRECT(BG$9),DetailBudgetWPs_Aleph,IF($J102 = "No Work Package", "", $J102),DetailBudgetCategory_Aleph,$I102),IF(Budget_period="Annually",SUMIFS(INDIRECT(BG$10),DetailBudgetWPs_Aleph,IF($J102 = "No Work Package", "", $J102),DetailBudgetCategory_Aleph,$I102),""))))) / BG$6 * BG$7, 0), 0)</f>
        <v>0</v>
      </c>
      <c r="BH102" s="166">
        <f t="array" ref="BH102">IFERROR(IF(ROW()-16&lt;NoRowsBudget, IF($J102="Profit Margin",SUM(BH$16:BH101)*ProfitMargin,IF($J102="VAT",SUM(BH$16:BH101)*VAT,IF(Budget_period="Monthly",SUMIFS(INDIRECT(BH$8),DetailBudgetWPs_Aleph,IF($J102 = "No Work Package", "", $J102),DetailBudgetCategory_Aleph,$I102),IF(Budget_period="Quarterly",SUMIFS(INDIRECT(BH$9),DetailBudgetWPs_Aleph,IF($J102 = "No Work Package", "", $J102),DetailBudgetCategory_Aleph,$I102),IF(Budget_period="Annually",SUMIFS(INDIRECT(BH$10),DetailBudgetWPs_Aleph,IF($J102 = "No Work Package", "", $J102),DetailBudgetCategory_Aleph,$I102),""))))) / BH$6 * BH$7, 0), 0)</f>
        <v>0</v>
      </c>
      <c r="BI102" s="166">
        <f t="array" ref="BI102">IFERROR(IF(ROW()-16&lt;NoRowsBudget, IF($J102="Profit Margin",SUM(BI$16:BI101)*ProfitMargin,IF($J102="VAT",SUM(BI$16:BI101)*VAT,IF(Budget_period="Monthly",SUMIFS(INDIRECT(BI$8),DetailBudgetWPs_Aleph,IF($J102 = "No Work Package", "", $J102),DetailBudgetCategory_Aleph,$I102),IF(Budget_period="Quarterly",SUMIFS(INDIRECT(BI$9),DetailBudgetWPs_Aleph,IF($J102 = "No Work Package", "", $J102),DetailBudgetCategory_Aleph,$I102),IF(Budget_period="Annually",SUMIFS(INDIRECT(BI$10),DetailBudgetWPs_Aleph,IF($J102 = "No Work Package", "", $J102),DetailBudgetCategory_Aleph,$I102),""))))) / BI$6 * BI$7, 0), 0)</f>
        <v>0</v>
      </c>
      <c r="BJ102" s="166">
        <f t="array" ref="BJ102">IFERROR(IF(ROW()-16&lt;NoRowsBudget, IF($J102="Profit Margin",SUM(BJ$16:BJ101)*ProfitMargin,IF($J102="VAT",SUM(BJ$16:BJ101)*VAT,IF(Budget_period="Monthly",SUMIFS(INDIRECT(BJ$8),DetailBudgetWPs_Aleph,IF($J102 = "No Work Package", "", $J102),DetailBudgetCategory_Aleph,$I102),IF(Budget_period="Quarterly",SUMIFS(INDIRECT(BJ$9),DetailBudgetWPs_Aleph,IF($J102 = "No Work Package", "", $J102),DetailBudgetCategory_Aleph,$I102),IF(Budget_period="Annually",SUMIFS(INDIRECT(BJ$10),DetailBudgetWPs_Aleph,IF($J102 = "No Work Package", "", $J102),DetailBudgetCategory_Aleph,$I102),""))))) / BJ$6 * BJ$7, 0), 0)</f>
        <v>0</v>
      </c>
      <c r="BK102" s="166">
        <f t="array" ref="BK102">IFERROR(IF(ROW()-16&lt;NoRowsBudget, IF($J102="Profit Margin",SUM(BK$16:BK101)*ProfitMargin,IF($J102="VAT",SUM(BK$16:BK101)*VAT,IF(Budget_period="Monthly",SUMIFS(INDIRECT(BK$8),DetailBudgetWPs_Aleph,IF($J102 = "No Work Package", "", $J102),DetailBudgetCategory_Aleph,$I102),IF(Budget_period="Quarterly",SUMIFS(INDIRECT(BK$9),DetailBudgetWPs_Aleph,IF($J102 = "No Work Package", "", $J102),DetailBudgetCategory_Aleph,$I102),IF(Budget_period="Annually",SUMIFS(INDIRECT(BK$10),DetailBudgetWPs_Aleph,IF($J102 = "No Work Package", "", $J102),DetailBudgetCategory_Aleph,$I102),""))))) / BK$6 * BK$7, 0), 0)</f>
        <v>0</v>
      </c>
      <c r="BL102" s="166">
        <f t="array" ref="BL102">IFERROR(IF(ROW()-16&lt;NoRowsBudget, IF($J102="Profit Margin",SUM(BL$16:BL101)*ProfitMargin,IF($J102="VAT",SUM(BL$16:BL101)*VAT,IF(Budget_period="Monthly",SUMIFS(INDIRECT(BL$8),DetailBudgetWPs_Aleph,IF($J102 = "No Work Package", "", $J102),DetailBudgetCategory_Aleph,$I102),IF(Budget_period="Quarterly",SUMIFS(INDIRECT(BL$9),DetailBudgetWPs_Aleph,IF($J102 = "No Work Package", "", $J102),DetailBudgetCategory_Aleph,$I102),IF(Budget_period="Annually",SUMIFS(INDIRECT(BL$10),DetailBudgetWPs_Aleph,IF($J102 = "No Work Package", "", $J102),DetailBudgetCategory_Aleph,$I102),""))))) / BL$6 * BL$7, 0), 0)</f>
        <v>0</v>
      </c>
      <c r="BM102" s="166">
        <f t="array" ref="BM102">IFERROR(IF(ROW()-16&lt;NoRowsBudget, IF($J102="Profit Margin",SUM(BM$16:BM101)*ProfitMargin,IF($J102="VAT",SUM(BM$16:BM101)*VAT,IF(Budget_period="Monthly",SUMIFS(INDIRECT(BM$8),DetailBudgetWPs_Aleph,IF($J102 = "No Work Package", "", $J102),DetailBudgetCategory_Aleph,$I102),IF(Budget_period="Quarterly",SUMIFS(INDIRECT(BM$9),DetailBudgetWPs_Aleph,IF($J102 = "No Work Package", "", $J102),DetailBudgetCategory_Aleph,$I102),IF(Budget_period="Annually",SUMIFS(INDIRECT(BM$10),DetailBudgetWPs_Aleph,IF($J102 = "No Work Package", "", $J102),DetailBudgetCategory_Aleph,$I102),""))))) / BM$6 * BM$7, 0), 0)</f>
        <v>0</v>
      </c>
      <c r="BN102" s="166">
        <f t="array" ref="BN102">IFERROR(IF(ROW()-16&lt;NoRowsBudget, IF($J102="Profit Margin",SUM(BN$16:BN101)*ProfitMargin,IF($J102="VAT",SUM(BN$16:BN101)*VAT,IF(Budget_period="Monthly",SUMIFS(INDIRECT(BN$8),DetailBudgetWPs_Aleph,IF($J102 = "No Work Package", "", $J102),DetailBudgetCategory_Aleph,$I102),IF(Budget_period="Quarterly",SUMIFS(INDIRECT(BN$9),DetailBudgetWPs_Aleph,IF($J102 = "No Work Package", "", $J102),DetailBudgetCategory_Aleph,$I102),IF(Budget_period="Annually",SUMIFS(INDIRECT(BN$10),DetailBudgetWPs_Aleph,IF($J102 = "No Work Package", "", $J102),DetailBudgetCategory_Aleph,$I102),""))))) / BN$6 * BN$7, 0), 0)</f>
        <v>0</v>
      </c>
      <c r="BO102" s="166">
        <f t="array" ref="BO102">IFERROR(IF(ROW()-16&lt;NoRowsBudget, IF($J102="Profit Margin",SUM(BO$16:BO101)*ProfitMargin,IF($J102="VAT",SUM(BO$16:BO101)*VAT,IF(Budget_period="Monthly",SUMIFS(INDIRECT(BO$8),DetailBudgetWPs_Aleph,IF($J102 = "No Work Package", "", $J102),DetailBudgetCategory_Aleph,$I102),IF(Budget_period="Quarterly",SUMIFS(INDIRECT(BO$9),DetailBudgetWPs_Aleph,IF($J102 = "No Work Package", "", $J102),DetailBudgetCategory_Aleph,$I102),IF(Budget_period="Annually",SUMIFS(INDIRECT(BO$10),DetailBudgetWPs_Aleph,IF($J102 = "No Work Package", "", $J102),DetailBudgetCategory_Aleph,$I102),""))))) / BO$6 * BO$7, 0), 0)</f>
        <v>0</v>
      </c>
      <c r="BP102" s="166">
        <f t="array" ref="BP102">IFERROR(IF(ROW()-16&lt;NoRowsBudget, IF($J102="Profit Margin",SUM(BP$16:BP101)*ProfitMargin,IF($J102="VAT",SUM(BP$16:BP101)*VAT,IF(Budget_period="Monthly",SUMIFS(INDIRECT(BP$8),DetailBudgetWPs_Aleph,IF($J102 = "No Work Package", "", $J102),DetailBudgetCategory_Aleph,$I102),IF(Budget_period="Quarterly",SUMIFS(INDIRECT(BP$9),DetailBudgetWPs_Aleph,IF($J102 = "No Work Package", "", $J102),DetailBudgetCategory_Aleph,$I102),IF(Budget_period="Annually",SUMIFS(INDIRECT(BP$10),DetailBudgetWPs_Aleph,IF($J102 = "No Work Package", "", $J102),DetailBudgetCategory_Aleph,$I102),""))))) / BP$6 * BP$7, 0), 0)</f>
        <v>0</v>
      </c>
      <c r="BQ102" s="166">
        <f t="array" ref="BQ102">IFERROR(IF(ROW()-16&lt;NoRowsBudget, IF($J102="Profit Margin",SUM(BQ$16:BQ101)*ProfitMargin,IF($J102="VAT",SUM(BQ$16:BQ101)*VAT,IF(Budget_period="Monthly",SUMIFS(INDIRECT(BQ$8),DetailBudgetWPs_Aleph,IF($J102 = "No Work Package", "", $J102),DetailBudgetCategory_Aleph,$I102),IF(Budget_period="Quarterly",SUMIFS(INDIRECT(BQ$9),DetailBudgetWPs_Aleph,IF($J102 = "No Work Package", "", $J102),DetailBudgetCategory_Aleph,$I102),IF(Budget_period="Annually",SUMIFS(INDIRECT(BQ$10),DetailBudgetWPs_Aleph,IF($J102 = "No Work Package", "", $J102),DetailBudgetCategory_Aleph,$I102),""))))) / BQ$6 * BQ$7, 0), 0)</f>
        <v>0</v>
      </c>
      <c r="BR102" s="166">
        <f t="array" ref="BR102">IFERROR(IF(ROW()-16&lt;NoRowsBudget, IF($J102="Profit Margin",SUM(BR$16:BR101)*ProfitMargin,IF($J102="VAT",SUM(BR$16:BR101)*VAT,IF(Budget_period="Monthly",SUMIFS(INDIRECT(BR$8),DetailBudgetWPs_Aleph,IF($J102 = "No Work Package", "", $J102),DetailBudgetCategory_Aleph,$I102),IF(Budget_period="Quarterly",SUMIFS(INDIRECT(BR$9),DetailBudgetWPs_Aleph,IF($J102 = "No Work Package", "", $J102),DetailBudgetCategory_Aleph,$I102),IF(Budget_period="Annually",SUMIFS(INDIRECT(BR$10),DetailBudgetWPs_Aleph,IF($J102 = "No Work Package", "", $J102),DetailBudgetCategory_Aleph,$I102),""))))) / BR$6 * BR$7, 0), 0)</f>
        <v>0</v>
      </c>
      <c r="BS102" s="166">
        <f t="array" ref="BS102">IFERROR(IF(ROW()-16&lt;NoRowsBudget, IF($J102="Profit Margin",SUM(BS$16:BS101)*ProfitMargin,IF($J102="VAT",SUM(BS$16:BS101)*VAT,IF(Budget_period="Monthly",SUMIFS(INDIRECT(BS$8),DetailBudgetWPs_Aleph,IF($J102 = "No Work Package", "", $J102),DetailBudgetCategory_Aleph,$I102),IF(Budget_period="Quarterly",SUMIFS(INDIRECT(BS$9),DetailBudgetWPs_Aleph,IF($J102 = "No Work Package", "", $J102),DetailBudgetCategory_Aleph,$I102),IF(Budget_period="Annually",SUMIFS(INDIRECT(BS$10),DetailBudgetWPs_Aleph,IF($J102 = "No Work Package", "", $J102),DetailBudgetCategory_Aleph,$I102),""))))) / BS$6 * BS$7, 0), 0)</f>
        <v>0</v>
      </c>
    </row>
    <row r="103" ht="15.75" customHeight="1">
      <c r="A103" s="114"/>
      <c r="B103" s="15" t="str">
        <f>IF(ROW()-16&lt;NoRowsBudget,OrgName,"")</f>
        <v/>
      </c>
      <c r="C103" s="15" t="str">
        <f>IF(ROW()-16&lt;NoRowsBudget,ProjectName,"")</f>
        <v/>
      </c>
      <c r="D103" s="15" t="str">
        <f>IF(ROW()-16&lt;NoRowsBudget,ProjectRef,"")</f>
        <v/>
      </c>
      <c r="E103" s="15" t="str">
        <f>IF(ROW()-16&lt;NoRowsBudget,ApplicationID,"")</f>
        <v/>
      </c>
      <c r="F103" s="15" t="str">
        <f>IF(ROW()-16&lt;NoRowsBudget,Version,"")</f>
        <v/>
      </c>
      <c r="G103" s="164" t="str">
        <f>IF(ROW()-16&lt;NoRowsBudget,StartDate,"")</f>
        <v/>
      </c>
      <c r="H103" s="164" t="str">
        <f>IF(ROW()-16&lt;NoRowsBudget,EndDate,"")</f>
        <v/>
      </c>
      <c r="I103" s="15" t="str">
        <f t="array" ref="I103">IF(ROW()-16&lt;(NoRowsBudget-3),INDEX(CostCategories,CEILING((ROW()-15)/NoWPs,1)),IF(ROW()-16=NoRowsBudget-3,"Overheads",IF(ROW()-16=NoRowsBudget-2,"Profit Margin",IF(ROW()-16=NoRowsBudget-1,"VAT",""))))</f>
        <v/>
      </c>
      <c r="J103" s="15" t="str">
        <f t="array" ref="J103">IF(ROW()-16&lt;NoRowsBudget-3,INDEX(WPUnique,,MOD(ROW()-16,NoWPs)+1),IF(ROW()-16=NoRowsBudget-3,"Overheads",IF(ROW()-16=NoRowsBudget-2,"Profit Margin",IF(ROW()-16=NoRowsBudget-1,"VAT",""))))</f>
        <v/>
      </c>
      <c r="K103" s="172" t="str">
        <f>IFERROR(IF(OR($J103="Indirect Cost",$J103="VAT",$J103="Profit Margin"),"",VLOOKUP(J103,'1. Basic Info'!$B$40:$C$52,2,FALSE)),BudgetExport!J103)</f>
        <v/>
      </c>
      <c r="L103" s="166">
        <f t="array" ref="L103">IFERROR(IF(ROW()-16&lt;NoRowsBudget, IF($J103="Profit Margin",SUM(L$16:L102)*ProfitMargin,IF($J103="VAT",SUM(L$16:L102)*VAT,IF(Budget_period="Monthly",SUMIFS(INDIRECT(L$8),DetailBudgetWPs_Aleph,IF($J103 = "No Work Package", "", $J103),DetailBudgetCategory_Aleph,$I103),IF(Budget_period="Quarterly",SUMIFS(INDIRECT(L$9),DetailBudgetWPs_Aleph,IF($J103 = "No Work Package", "", $J103),DetailBudgetCategory_Aleph,$I103),IF(Budget_period="Annually",SUMIFS(INDIRECT(L$10),DetailBudgetWPs_Aleph,IF($J103 = "No Work Package", "", $J103),DetailBudgetCategory_Aleph,$I103),""))))) / L$6 * L$7, 0), 0)</f>
        <v>0</v>
      </c>
      <c r="M103" s="166">
        <f t="array" ref="M103">IFERROR(IF(ROW()-16&lt;NoRowsBudget, IF($J103="Profit Margin",SUM(M$16:M102)*ProfitMargin,IF($J103="VAT",SUM(M$16:M102)*VAT,IF(Budget_period="Monthly",SUMIFS(INDIRECT(M$8),DetailBudgetWPs_Aleph,IF($J103 = "No Work Package", "", $J103),DetailBudgetCategory_Aleph,$I103),IF(Budget_period="Quarterly",SUMIFS(INDIRECT(M$9),DetailBudgetWPs_Aleph,IF($J103 = "No Work Package", "", $J103),DetailBudgetCategory_Aleph,$I103),IF(Budget_period="Annually",SUMIFS(INDIRECT(M$10),DetailBudgetWPs_Aleph,IF($J103 = "No Work Package", "", $J103),DetailBudgetCategory_Aleph,$I103),""))))) / M$6 * M$7, 0), 0)</f>
        <v>0</v>
      </c>
      <c r="N103" s="166">
        <f t="array" ref="N103">IFERROR(IF(ROW()-16&lt;NoRowsBudget, IF($J103="Profit Margin",SUM(N$16:N102)*ProfitMargin,IF($J103="VAT",SUM(N$16:N102)*VAT,IF(Budget_period="Monthly",SUMIFS(INDIRECT(N$8),DetailBudgetWPs_Aleph,IF($J103 = "No Work Package", "", $J103),DetailBudgetCategory_Aleph,$I103),IF(Budget_period="Quarterly",SUMIFS(INDIRECT(N$9),DetailBudgetWPs_Aleph,IF($J103 = "No Work Package", "", $J103),DetailBudgetCategory_Aleph,$I103),IF(Budget_period="Annually",SUMIFS(INDIRECT(N$10),DetailBudgetWPs_Aleph,IF($J103 = "No Work Package", "", $J103),DetailBudgetCategory_Aleph,$I103),""))))) / N$6 * N$7, 0), 0)</f>
        <v>0</v>
      </c>
      <c r="O103" s="166">
        <f t="array" ref="O103">IFERROR(IF(ROW()-16&lt;NoRowsBudget, IF($J103="Profit Margin",SUM(O$16:O102)*ProfitMargin,IF($J103="VAT",SUM(O$16:O102)*VAT,IF(Budget_period="Monthly",SUMIFS(INDIRECT(O$8),DetailBudgetWPs_Aleph,IF($J103 = "No Work Package", "", $J103),DetailBudgetCategory_Aleph,$I103),IF(Budget_period="Quarterly",SUMIFS(INDIRECT(O$9),DetailBudgetWPs_Aleph,IF($J103 = "No Work Package", "", $J103),DetailBudgetCategory_Aleph,$I103),IF(Budget_period="Annually",SUMIFS(INDIRECT(O$10),DetailBudgetWPs_Aleph,IF($J103 = "No Work Package", "", $J103),DetailBudgetCategory_Aleph,$I103),""))))) / O$6 * O$7, 0), 0)</f>
        <v>0</v>
      </c>
      <c r="P103" s="166">
        <f t="array" ref="P103">IFERROR(IF(ROW()-16&lt;NoRowsBudget, IF($J103="Profit Margin",SUM(P$16:P102)*ProfitMargin,IF($J103="VAT",SUM(P$16:P102)*VAT,IF(Budget_period="Monthly",SUMIFS(INDIRECT(P$8),DetailBudgetWPs_Aleph,IF($J103 = "No Work Package", "", $J103),DetailBudgetCategory_Aleph,$I103),IF(Budget_period="Quarterly",SUMIFS(INDIRECT(P$9),DetailBudgetWPs_Aleph,IF($J103 = "No Work Package", "", $J103),DetailBudgetCategory_Aleph,$I103),IF(Budget_period="Annually",SUMIFS(INDIRECT(P$10),DetailBudgetWPs_Aleph,IF($J103 = "No Work Package", "", $J103),DetailBudgetCategory_Aleph,$I103),""))))) / P$6 * P$7, 0), 0)</f>
        <v>0</v>
      </c>
      <c r="Q103" s="166">
        <f t="array" ref="Q103">IFERROR(IF(ROW()-16&lt;NoRowsBudget, IF($J103="Profit Margin",SUM(Q$16:Q102)*ProfitMargin,IF($J103="VAT",SUM(Q$16:Q102)*VAT,IF(Budget_period="Monthly",SUMIFS(INDIRECT(Q$8),DetailBudgetWPs_Aleph,IF($J103 = "No Work Package", "", $J103),DetailBudgetCategory_Aleph,$I103),IF(Budget_period="Quarterly",SUMIFS(INDIRECT(Q$9),DetailBudgetWPs_Aleph,IF($J103 = "No Work Package", "", $J103),DetailBudgetCategory_Aleph,$I103),IF(Budget_period="Annually",SUMIFS(INDIRECT(Q$10),DetailBudgetWPs_Aleph,IF($J103 = "No Work Package", "", $J103),DetailBudgetCategory_Aleph,$I103),""))))) / Q$6 * Q$7, 0), 0)</f>
        <v>0</v>
      </c>
      <c r="R103" s="166">
        <f t="array" ref="R103">IFERROR(IF(ROW()-16&lt;NoRowsBudget, IF($J103="Profit Margin",SUM(R$16:R102)*ProfitMargin,IF($J103="VAT",SUM(R$16:R102)*VAT,IF(Budget_period="Monthly",SUMIFS(INDIRECT(R$8),DetailBudgetWPs_Aleph,IF($J103 = "No Work Package", "", $J103),DetailBudgetCategory_Aleph,$I103),IF(Budget_period="Quarterly",SUMIFS(INDIRECT(R$9),DetailBudgetWPs_Aleph,IF($J103 = "No Work Package", "", $J103),DetailBudgetCategory_Aleph,$I103),IF(Budget_period="Annually",SUMIFS(INDIRECT(R$10),DetailBudgetWPs_Aleph,IF($J103 = "No Work Package", "", $J103),DetailBudgetCategory_Aleph,$I103),""))))) / R$6 * R$7, 0), 0)</f>
        <v>0</v>
      </c>
      <c r="S103" s="166">
        <f t="array" ref="S103">IFERROR(IF(ROW()-16&lt;NoRowsBudget, IF($J103="Profit Margin",SUM(S$16:S102)*ProfitMargin,IF($J103="VAT",SUM(S$16:S102)*VAT,IF(Budget_period="Monthly",SUMIFS(INDIRECT(S$8),DetailBudgetWPs_Aleph,IF($J103 = "No Work Package", "", $J103),DetailBudgetCategory_Aleph,$I103),IF(Budget_period="Quarterly",SUMIFS(INDIRECT(S$9),DetailBudgetWPs_Aleph,IF($J103 = "No Work Package", "", $J103),DetailBudgetCategory_Aleph,$I103),IF(Budget_period="Annually",SUMIFS(INDIRECT(S$10),DetailBudgetWPs_Aleph,IF($J103 = "No Work Package", "", $J103),DetailBudgetCategory_Aleph,$I103),""))))) / S$6 * S$7, 0), 0)</f>
        <v>0</v>
      </c>
      <c r="T103" s="166">
        <f t="array" ref="T103">IFERROR(IF(ROW()-16&lt;NoRowsBudget, IF($J103="Profit Margin",SUM(T$16:T102)*ProfitMargin,IF($J103="VAT",SUM(T$16:T102)*VAT,IF(Budget_period="Monthly",SUMIFS(INDIRECT(T$8),DetailBudgetWPs_Aleph,IF($J103 = "No Work Package", "", $J103),DetailBudgetCategory_Aleph,$I103),IF(Budget_period="Quarterly",SUMIFS(INDIRECT(T$9),DetailBudgetWPs_Aleph,IF($J103 = "No Work Package", "", $J103),DetailBudgetCategory_Aleph,$I103),IF(Budget_period="Annually",SUMIFS(INDIRECT(T$10),DetailBudgetWPs_Aleph,IF($J103 = "No Work Package", "", $J103),DetailBudgetCategory_Aleph,$I103),""))))) / T$6 * T$7, 0), 0)</f>
        <v>0</v>
      </c>
      <c r="U103" s="166">
        <f t="array" ref="U103">IFERROR(IF(ROW()-16&lt;NoRowsBudget, IF($J103="Profit Margin",SUM(U$16:U102)*ProfitMargin,IF($J103="VAT",SUM(U$16:U102)*VAT,IF(Budget_period="Monthly",SUMIFS(INDIRECT(U$8),DetailBudgetWPs_Aleph,IF($J103 = "No Work Package", "", $J103),DetailBudgetCategory_Aleph,$I103),IF(Budget_period="Quarterly",SUMIFS(INDIRECT(U$9),DetailBudgetWPs_Aleph,IF($J103 = "No Work Package", "", $J103),DetailBudgetCategory_Aleph,$I103),IF(Budget_period="Annually",SUMIFS(INDIRECT(U$10),DetailBudgetWPs_Aleph,IF($J103 = "No Work Package", "", $J103),DetailBudgetCategory_Aleph,$I103),""))))) / U$6 * U$7, 0), 0)</f>
        <v>0</v>
      </c>
      <c r="V103" s="166">
        <f t="array" ref="V103">IFERROR(IF(ROW()-16&lt;NoRowsBudget, IF($J103="Profit Margin",SUM(V$16:V102)*ProfitMargin,IF($J103="VAT",SUM(V$16:V102)*VAT,IF(Budget_period="Monthly",SUMIFS(INDIRECT(V$8),DetailBudgetWPs_Aleph,IF($J103 = "No Work Package", "", $J103),DetailBudgetCategory_Aleph,$I103),IF(Budget_period="Quarterly",SUMIFS(INDIRECT(V$9),DetailBudgetWPs_Aleph,IF($J103 = "No Work Package", "", $J103),DetailBudgetCategory_Aleph,$I103),IF(Budget_period="Annually",SUMIFS(INDIRECT(V$10),DetailBudgetWPs_Aleph,IF($J103 = "No Work Package", "", $J103),DetailBudgetCategory_Aleph,$I103),""))))) / V$6 * V$7, 0), 0)</f>
        <v>0</v>
      </c>
      <c r="W103" s="166">
        <f t="array" ref="W103">IFERROR(IF(ROW()-16&lt;NoRowsBudget, IF($J103="Profit Margin",SUM(W$16:W102)*ProfitMargin,IF($J103="VAT",SUM(W$16:W102)*VAT,IF(Budget_period="Monthly",SUMIFS(INDIRECT(W$8),DetailBudgetWPs_Aleph,IF($J103 = "No Work Package", "", $J103),DetailBudgetCategory_Aleph,$I103),IF(Budget_period="Quarterly",SUMIFS(INDIRECT(W$9),DetailBudgetWPs_Aleph,IF($J103 = "No Work Package", "", $J103),DetailBudgetCategory_Aleph,$I103),IF(Budget_period="Annually",SUMIFS(INDIRECT(W$10),DetailBudgetWPs_Aleph,IF($J103 = "No Work Package", "", $J103),DetailBudgetCategory_Aleph,$I103),""))))) / W$6 * W$7, 0), 0)</f>
        <v>0</v>
      </c>
      <c r="X103" s="166">
        <f t="array" ref="X103">IFERROR(IF(ROW()-16&lt;NoRowsBudget, IF($J103="Profit Margin",SUM(X$16:X102)*ProfitMargin,IF($J103="VAT",SUM(X$16:X102)*VAT,IF(Budget_period="Monthly",SUMIFS(INDIRECT(X$8),DetailBudgetWPs_Aleph,IF($J103 = "No Work Package", "", $J103),DetailBudgetCategory_Aleph,$I103),IF(Budget_period="Quarterly",SUMIFS(INDIRECT(X$9),DetailBudgetWPs_Aleph,IF($J103 = "No Work Package", "", $J103),DetailBudgetCategory_Aleph,$I103),IF(Budget_period="Annually",SUMIFS(INDIRECT(X$10),DetailBudgetWPs_Aleph,IF($J103 = "No Work Package", "", $J103),DetailBudgetCategory_Aleph,$I103),""))))) / X$6 * X$7, 0), 0)</f>
        <v>0</v>
      </c>
      <c r="Y103" s="166">
        <f t="array" ref="Y103">IFERROR(IF(ROW()-16&lt;NoRowsBudget, IF($J103="Profit Margin",SUM(Y$16:Y102)*ProfitMargin,IF($J103="VAT",SUM(Y$16:Y102)*VAT,IF(Budget_period="Monthly",SUMIFS(INDIRECT(Y$8),DetailBudgetWPs_Aleph,IF($J103 = "No Work Package", "", $J103),DetailBudgetCategory_Aleph,$I103),IF(Budget_period="Quarterly",SUMIFS(INDIRECT(Y$9),DetailBudgetWPs_Aleph,IF($J103 = "No Work Package", "", $J103),DetailBudgetCategory_Aleph,$I103),IF(Budget_period="Annually",SUMIFS(INDIRECT(Y$10),DetailBudgetWPs_Aleph,IF($J103 = "No Work Package", "", $J103),DetailBudgetCategory_Aleph,$I103),""))))) / Y$6 * Y$7, 0), 0)</f>
        <v>0</v>
      </c>
      <c r="Z103" s="166">
        <f t="array" ref="Z103">IFERROR(IF(ROW()-16&lt;NoRowsBudget, IF($J103="Profit Margin",SUM(Z$16:Z102)*ProfitMargin,IF($J103="VAT",SUM(Z$16:Z102)*VAT,IF(Budget_period="Monthly",SUMIFS(INDIRECT(Z$8),DetailBudgetWPs_Aleph,IF($J103 = "No Work Package", "", $J103),DetailBudgetCategory_Aleph,$I103),IF(Budget_period="Quarterly",SUMIFS(INDIRECT(Z$9),DetailBudgetWPs_Aleph,IF($J103 = "No Work Package", "", $J103),DetailBudgetCategory_Aleph,$I103),IF(Budget_period="Annually",SUMIFS(INDIRECT(Z$10),DetailBudgetWPs_Aleph,IF($J103 = "No Work Package", "", $J103),DetailBudgetCategory_Aleph,$I103),""))))) / Z$6 * Z$7, 0), 0)</f>
        <v>0</v>
      </c>
      <c r="AA103" s="166">
        <f t="array" ref="AA103">IFERROR(IF(ROW()-16&lt;NoRowsBudget, IF($J103="Profit Margin",SUM(AA$16:AA102)*ProfitMargin,IF($J103="VAT",SUM(AA$16:AA102)*VAT,IF(Budget_period="Monthly",SUMIFS(INDIRECT(AA$8),DetailBudgetWPs_Aleph,IF($J103 = "No Work Package", "", $J103),DetailBudgetCategory_Aleph,$I103),IF(Budget_period="Quarterly",SUMIFS(INDIRECT(AA$9),DetailBudgetWPs_Aleph,IF($J103 = "No Work Package", "", $J103),DetailBudgetCategory_Aleph,$I103),IF(Budget_period="Annually",SUMIFS(INDIRECT(AA$10),DetailBudgetWPs_Aleph,IF($J103 = "No Work Package", "", $J103),DetailBudgetCategory_Aleph,$I103),""))))) / AA$6 * AA$7, 0), 0)</f>
        <v>0</v>
      </c>
      <c r="AB103" s="166">
        <f t="array" ref="AB103">IFERROR(IF(ROW()-16&lt;NoRowsBudget, IF($J103="Profit Margin",SUM(AB$16:AB102)*ProfitMargin,IF($J103="VAT",SUM(AB$16:AB102)*VAT,IF(Budget_period="Monthly",SUMIFS(INDIRECT(AB$8),DetailBudgetWPs_Aleph,IF($J103 = "No Work Package", "", $J103),DetailBudgetCategory_Aleph,$I103),IF(Budget_period="Quarterly",SUMIFS(INDIRECT(AB$9),DetailBudgetWPs_Aleph,IF($J103 = "No Work Package", "", $J103),DetailBudgetCategory_Aleph,$I103),IF(Budget_period="Annually",SUMIFS(INDIRECT(AB$10),DetailBudgetWPs_Aleph,IF($J103 = "No Work Package", "", $J103),DetailBudgetCategory_Aleph,$I103),""))))) / AB$6 * AB$7, 0), 0)</f>
        <v>0</v>
      </c>
      <c r="AC103" s="166">
        <f t="array" ref="AC103">IFERROR(IF(ROW()-16&lt;NoRowsBudget, IF($J103="Profit Margin",SUM(AC$16:AC102)*ProfitMargin,IF($J103="VAT",SUM(AC$16:AC102)*VAT,IF(Budget_period="Monthly",SUMIFS(INDIRECT(AC$8),DetailBudgetWPs_Aleph,IF($J103 = "No Work Package", "", $J103),DetailBudgetCategory_Aleph,$I103),IF(Budget_period="Quarterly",SUMIFS(INDIRECT(AC$9),DetailBudgetWPs_Aleph,IF($J103 = "No Work Package", "", $J103),DetailBudgetCategory_Aleph,$I103),IF(Budget_period="Annually",SUMIFS(INDIRECT(AC$10),DetailBudgetWPs_Aleph,IF($J103 = "No Work Package", "", $J103),DetailBudgetCategory_Aleph,$I103),""))))) / AC$6 * AC$7, 0), 0)</f>
        <v>0</v>
      </c>
      <c r="AD103" s="166">
        <f t="array" ref="AD103">IFERROR(IF(ROW()-16&lt;NoRowsBudget, IF($J103="Profit Margin",SUM(AD$16:AD102)*ProfitMargin,IF($J103="VAT",SUM(AD$16:AD102)*VAT,IF(Budget_period="Monthly",SUMIFS(INDIRECT(AD$8),DetailBudgetWPs_Aleph,IF($J103 = "No Work Package", "", $J103),DetailBudgetCategory_Aleph,$I103),IF(Budget_period="Quarterly",SUMIFS(INDIRECT(AD$9),DetailBudgetWPs_Aleph,IF($J103 = "No Work Package", "", $J103),DetailBudgetCategory_Aleph,$I103),IF(Budget_period="Annually",SUMIFS(INDIRECT(AD$10),DetailBudgetWPs_Aleph,IF($J103 = "No Work Package", "", $J103),DetailBudgetCategory_Aleph,$I103),""))))) / AD$6 * AD$7, 0), 0)</f>
        <v>0</v>
      </c>
      <c r="AE103" s="166">
        <f t="array" ref="AE103">IFERROR(IF(ROW()-16&lt;NoRowsBudget, IF($J103="Profit Margin",SUM(AE$16:AE102)*ProfitMargin,IF($J103="VAT",SUM(AE$16:AE102)*VAT,IF(Budget_period="Monthly",SUMIFS(INDIRECT(AE$8),DetailBudgetWPs_Aleph,IF($J103 = "No Work Package", "", $J103),DetailBudgetCategory_Aleph,$I103),IF(Budget_period="Quarterly",SUMIFS(INDIRECT(AE$9),DetailBudgetWPs_Aleph,IF($J103 = "No Work Package", "", $J103),DetailBudgetCategory_Aleph,$I103),IF(Budget_period="Annually",SUMIFS(INDIRECT(AE$10),DetailBudgetWPs_Aleph,IF($J103 = "No Work Package", "", $J103),DetailBudgetCategory_Aleph,$I103),""))))) / AE$6 * AE$7, 0), 0)</f>
        <v>0</v>
      </c>
      <c r="AF103" s="166">
        <f t="array" ref="AF103">IFERROR(IF(ROW()-16&lt;NoRowsBudget, IF($J103="Profit Margin",SUM(AF$16:AF102)*ProfitMargin,IF($J103="VAT",SUM(AF$16:AF102)*VAT,IF(Budget_period="Monthly",SUMIFS(INDIRECT(AF$8),DetailBudgetWPs_Aleph,IF($J103 = "No Work Package", "", $J103),DetailBudgetCategory_Aleph,$I103),IF(Budget_period="Quarterly",SUMIFS(INDIRECT(AF$9),DetailBudgetWPs_Aleph,IF($J103 = "No Work Package", "", $J103),DetailBudgetCategory_Aleph,$I103),IF(Budget_period="Annually",SUMIFS(INDIRECT(AF$10),DetailBudgetWPs_Aleph,IF($J103 = "No Work Package", "", $J103),DetailBudgetCategory_Aleph,$I103),""))))) / AF$6 * AF$7, 0), 0)</f>
        <v>0</v>
      </c>
      <c r="AG103" s="166">
        <f t="array" ref="AG103">IFERROR(IF(ROW()-16&lt;NoRowsBudget, IF($J103="Profit Margin",SUM(AG$16:AG102)*ProfitMargin,IF($J103="VAT",SUM(AG$16:AG102)*VAT,IF(Budget_period="Monthly",SUMIFS(INDIRECT(AG$8),DetailBudgetWPs_Aleph,IF($J103 = "No Work Package", "", $J103),DetailBudgetCategory_Aleph,$I103),IF(Budget_period="Quarterly",SUMIFS(INDIRECT(AG$9),DetailBudgetWPs_Aleph,IF($J103 = "No Work Package", "", $J103),DetailBudgetCategory_Aleph,$I103),IF(Budget_period="Annually",SUMIFS(INDIRECT(AG$10),DetailBudgetWPs_Aleph,IF($J103 = "No Work Package", "", $J103),DetailBudgetCategory_Aleph,$I103),""))))) / AG$6 * AG$7, 0), 0)</f>
        <v>0</v>
      </c>
      <c r="AH103" s="166">
        <f t="array" ref="AH103">IFERROR(IF(ROW()-16&lt;NoRowsBudget, IF($J103="Profit Margin",SUM(AH$16:AH102)*ProfitMargin,IF($J103="VAT",SUM(AH$16:AH102)*VAT,IF(Budget_period="Monthly",SUMIFS(INDIRECT(AH$8),DetailBudgetWPs_Aleph,IF($J103 = "No Work Package", "", $J103),DetailBudgetCategory_Aleph,$I103),IF(Budget_period="Quarterly",SUMIFS(INDIRECT(AH$9),DetailBudgetWPs_Aleph,IF($J103 = "No Work Package", "", $J103),DetailBudgetCategory_Aleph,$I103),IF(Budget_period="Annually",SUMIFS(INDIRECT(AH$10),DetailBudgetWPs_Aleph,IF($J103 = "No Work Package", "", $J103),DetailBudgetCategory_Aleph,$I103),""))))) / AH$6 * AH$7, 0), 0)</f>
        <v>0</v>
      </c>
      <c r="AI103" s="166">
        <f t="array" ref="AI103">IFERROR(IF(ROW()-16&lt;NoRowsBudget, IF($J103="Profit Margin",SUM(AI$16:AI102)*ProfitMargin,IF($J103="VAT",SUM(AI$16:AI102)*VAT,IF(Budget_period="Monthly",SUMIFS(INDIRECT(AI$8),DetailBudgetWPs_Aleph,IF($J103 = "No Work Package", "", $J103),DetailBudgetCategory_Aleph,$I103),IF(Budget_period="Quarterly",SUMIFS(INDIRECT(AI$9),DetailBudgetWPs_Aleph,IF($J103 = "No Work Package", "", $J103),DetailBudgetCategory_Aleph,$I103),IF(Budget_period="Annually",SUMIFS(INDIRECT(AI$10),DetailBudgetWPs_Aleph,IF($J103 = "No Work Package", "", $J103),DetailBudgetCategory_Aleph,$I103),""))))) / AI$6 * AI$7, 0), 0)</f>
        <v>0</v>
      </c>
      <c r="AJ103" s="166">
        <f t="array" ref="AJ103">IFERROR(IF(ROW()-16&lt;NoRowsBudget, IF($J103="Profit Margin",SUM(AJ$16:AJ102)*ProfitMargin,IF($J103="VAT",SUM(AJ$16:AJ102)*VAT,IF(Budget_period="Monthly",SUMIFS(INDIRECT(AJ$8),DetailBudgetWPs_Aleph,IF($J103 = "No Work Package", "", $J103),DetailBudgetCategory_Aleph,$I103),IF(Budget_period="Quarterly",SUMIFS(INDIRECT(AJ$9),DetailBudgetWPs_Aleph,IF($J103 = "No Work Package", "", $J103),DetailBudgetCategory_Aleph,$I103),IF(Budget_period="Annually",SUMIFS(INDIRECT(AJ$10),DetailBudgetWPs_Aleph,IF($J103 = "No Work Package", "", $J103),DetailBudgetCategory_Aleph,$I103),""))))) / AJ$6 * AJ$7, 0), 0)</f>
        <v>0</v>
      </c>
      <c r="AK103" s="166">
        <f t="array" ref="AK103">IFERROR(IF(ROW()-16&lt;NoRowsBudget, IF($J103="Profit Margin",SUM(AK$16:AK102)*ProfitMargin,IF($J103="VAT",SUM(AK$16:AK102)*VAT,IF(Budget_period="Monthly",SUMIFS(INDIRECT(AK$8),DetailBudgetWPs_Aleph,IF($J103 = "No Work Package", "", $J103),DetailBudgetCategory_Aleph,$I103),IF(Budget_period="Quarterly",SUMIFS(INDIRECT(AK$9),DetailBudgetWPs_Aleph,IF($J103 = "No Work Package", "", $J103),DetailBudgetCategory_Aleph,$I103),IF(Budget_period="Annually",SUMIFS(INDIRECT(AK$10),DetailBudgetWPs_Aleph,IF($J103 = "No Work Package", "", $J103),DetailBudgetCategory_Aleph,$I103),""))))) / AK$6 * AK$7, 0), 0)</f>
        <v>0</v>
      </c>
      <c r="AL103" s="166">
        <f t="array" ref="AL103">IFERROR(IF(ROW()-16&lt;NoRowsBudget, IF($J103="Profit Margin",SUM(AL$16:AL102)*ProfitMargin,IF($J103="VAT",SUM(AL$16:AL102)*VAT,IF(Budget_period="Monthly",SUMIFS(INDIRECT(AL$8),DetailBudgetWPs_Aleph,IF($J103 = "No Work Package", "", $J103),DetailBudgetCategory_Aleph,$I103),IF(Budget_period="Quarterly",SUMIFS(INDIRECT(AL$9),DetailBudgetWPs_Aleph,IF($J103 = "No Work Package", "", $J103),DetailBudgetCategory_Aleph,$I103),IF(Budget_period="Annually",SUMIFS(INDIRECT(AL$10),DetailBudgetWPs_Aleph,IF($J103 = "No Work Package", "", $J103),DetailBudgetCategory_Aleph,$I103),""))))) / AL$6 * AL$7, 0), 0)</f>
        <v>0</v>
      </c>
      <c r="AM103" s="166">
        <f t="array" ref="AM103">IFERROR(IF(ROW()-16&lt;NoRowsBudget, IF($J103="Profit Margin",SUM(AM$16:AM102)*ProfitMargin,IF($J103="VAT",SUM(AM$16:AM102)*VAT,IF(Budget_period="Monthly",SUMIFS(INDIRECT(AM$8),DetailBudgetWPs_Aleph,IF($J103 = "No Work Package", "", $J103),DetailBudgetCategory_Aleph,$I103),IF(Budget_period="Quarterly",SUMIFS(INDIRECT(AM$9),DetailBudgetWPs_Aleph,IF($J103 = "No Work Package", "", $J103),DetailBudgetCategory_Aleph,$I103),IF(Budget_period="Annually",SUMIFS(INDIRECT(AM$10),DetailBudgetWPs_Aleph,IF($J103 = "No Work Package", "", $J103),DetailBudgetCategory_Aleph,$I103),""))))) / AM$6 * AM$7, 0), 0)</f>
        <v>0</v>
      </c>
      <c r="AN103" s="166">
        <f t="array" ref="AN103">IFERROR(IF(ROW()-16&lt;NoRowsBudget, IF($J103="Profit Margin",SUM(AN$16:AN102)*ProfitMargin,IF($J103="VAT",SUM(AN$16:AN102)*VAT,IF(Budget_period="Monthly",SUMIFS(INDIRECT(AN$8),DetailBudgetWPs_Aleph,IF($J103 = "No Work Package", "", $J103),DetailBudgetCategory_Aleph,$I103),IF(Budget_period="Quarterly",SUMIFS(INDIRECT(AN$9),DetailBudgetWPs_Aleph,IF($J103 = "No Work Package", "", $J103),DetailBudgetCategory_Aleph,$I103),IF(Budget_period="Annually",SUMIFS(INDIRECT(AN$10),DetailBudgetWPs_Aleph,IF($J103 = "No Work Package", "", $J103),DetailBudgetCategory_Aleph,$I103),""))))) / AN$6 * AN$7, 0), 0)</f>
        <v>0</v>
      </c>
      <c r="AO103" s="166">
        <f t="array" ref="AO103">IFERROR(IF(ROW()-16&lt;NoRowsBudget, IF($J103="Profit Margin",SUM(AO$16:AO102)*ProfitMargin,IF($J103="VAT",SUM(AO$16:AO102)*VAT,IF(Budget_period="Monthly",SUMIFS(INDIRECT(AO$8),DetailBudgetWPs_Aleph,IF($J103 = "No Work Package", "", $J103),DetailBudgetCategory_Aleph,$I103),IF(Budget_period="Quarterly",SUMIFS(INDIRECT(AO$9),DetailBudgetWPs_Aleph,IF($J103 = "No Work Package", "", $J103),DetailBudgetCategory_Aleph,$I103),IF(Budget_period="Annually",SUMIFS(INDIRECT(AO$10),DetailBudgetWPs_Aleph,IF($J103 = "No Work Package", "", $J103),DetailBudgetCategory_Aleph,$I103),""))))) / AO$6 * AO$7, 0), 0)</f>
        <v>0</v>
      </c>
      <c r="AP103" s="166">
        <f t="array" ref="AP103">IFERROR(IF(ROW()-16&lt;NoRowsBudget, IF($J103="Profit Margin",SUM(AP$16:AP102)*ProfitMargin,IF($J103="VAT",SUM(AP$16:AP102)*VAT,IF(Budget_period="Monthly",SUMIFS(INDIRECT(AP$8),DetailBudgetWPs_Aleph,IF($J103 = "No Work Package", "", $J103),DetailBudgetCategory_Aleph,$I103),IF(Budget_period="Quarterly",SUMIFS(INDIRECT(AP$9),DetailBudgetWPs_Aleph,IF($J103 = "No Work Package", "", $J103),DetailBudgetCategory_Aleph,$I103),IF(Budget_period="Annually",SUMIFS(INDIRECT(AP$10),DetailBudgetWPs_Aleph,IF($J103 = "No Work Package", "", $J103),DetailBudgetCategory_Aleph,$I103),""))))) / AP$6 * AP$7, 0), 0)</f>
        <v>0</v>
      </c>
      <c r="AQ103" s="166">
        <f t="array" ref="AQ103">IFERROR(IF(ROW()-16&lt;NoRowsBudget, IF($J103="Profit Margin",SUM(AQ$16:AQ102)*ProfitMargin,IF($J103="VAT",SUM(AQ$16:AQ102)*VAT,IF(Budget_period="Monthly",SUMIFS(INDIRECT(AQ$8),DetailBudgetWPs_Aleph,IF($J103 = "No Work Package", "", $J103),DetailBudgetCategory_Aleph,$I103),IF(Budget_period="Quarterly",SUMIFS(INDIRECT(AQ$9),DetailBudgetWPs_Aleph,IF($J103 = "No Work Package", "", $J103),DetailBudgetCategory_Aleph,$I103),IF(Budget_period="Annually",SUMIFS(INDIRECT(AQ$10),DetailBudgetWPs_Aleph,IF($J103 = "No Work Package", "", $J103),DetailBudgetCategory_Aleph,$I103),""))))) / AQ$6 * AQ$7, 0), 0)</f>
        <v>0</v>
      </c>
      <c r="AR103" s="166">
        <f t="array" ref="AR103">IFERROR(IF(ROW()-16&lt;NoRowsBudget, IF($J103="Profit Margin",SUM(AR$16:AR102)*ProfitMargin,IF($J103="VAT",SUM(AR$16:AR102)*VAT,IF(Budget_period="Monthly",SUMIFS(INDIRECT(AR$8),DetailBudgetWPs_Aleph,IF($J103 = "No Work Package", "", $J103),DetailBudgetCategory_Aleph,$I103),IF(Budget_period="Quarterly",SUMIFS(INDIRECT(AR$9),DetailBudgetWPs_Aleph,IF($J103 = "No Work Package", "", $J103),DetailBudgetCategory_Aleph,$I103),IF(Budget_period="Annually",SUMIFS(INDIRECT(AR$10),DetailBudgetWPs_Aleph,IF($J103 = "No Work Package", "", $J103),DetailBudgetCategory_Aleph,$I103),""))))) / AR$6 * AR$7, 0), 0)</f>
        <v>0</v>
      </c>
      <c r="AS103" s="166">
        <f t="array" ref="AS103">IFERROR(IF(ROW()-16&lt;NoRowsBudget, IF($J103="Profit Margin",SUM(AS$16:AS102)*ProfitMargin,IF($J103="VAT",SUM(AS$16:AS102)*VAT,IF(Budget_period="Monthly",SUMIFS(INDIRECT(AS$8),DetailBudgetWPs_Aleph,IF($J103 = "No Work Package", "", $J103),DetailBudgetCategory_Aleph,$I103),IF(Budget_period="Quarterly",SUMIFS(INDIRECT(AS$9),DetailBudgetWPs_Aleph,IF($J103 = "No Work Package", "", $J103),DetailBudgetCategory_Aleph,$I103),IF(Budget_period="Annually",SUMIFS(INDIRECT(AS$10),DetailBudgetWPs_Aleph,IF($J103 = "No Work Package", "", $J103),DetailBudgetCategory_Aleph,$I103),""))))) / AS$6 * AS$7, 0), 0)</f>
        <v>0</v>
      </c>
      <c r="AT103" s="166">
        <f t="array" ref="AT103">IFERROR(IF(ROW()-16&lt;NoRowsBudget, IF($J103="Profit Margin",SUM(AT$16:AT102)*ProfitMargin,IF($J103="VAT",SUM(AT$16:AT102)*VAT,IF(Budget_period="Monthly",SUMIFS(INDIRECT(AT$8),DetailBudgetWPs_Aleph,IF($J103 = "No Work Package", "", $J103),DetailBudgetCategory_Aleph,$I103),IF(Budget_period="Quarterly",SUMIFS(INDIRECT(AT$9),DetailBudgetWPs_Aleph,IF($J103 = "No Work Package", "", $J103),DetailBudgetCategory_Aleph,$I103),IF(Budget_period="Annually",SUMIFS(INDIRECT(AT$10),DetailBudgetWPs_Aleph,IF($J103 = "No Work Package", "", $J103),DetailBudgetCategory_Aleph,$I103),""))))) / AT$6 * AT$7, 0), 0)</f>
        <v>0</v>
      </c>
      <c r="AU103" s="166">
        <f t="array" ref="AU103">IFERROR(IF(ROW()-16&lt;NoRowsBudget, IF($J103="Profit Margin",SUM(AU$16:AU102)*ProfitMargin,IF($J103="VAT",SUM(AU$16:AU102)*VAT,IF(Budget_period="Monthly",SUMIFS(INDIRECT(AU$8),DetailBudgetWPs_Aleph,IF($J103 = "No Work Package", "", $J103),DetailBudgetCategory_Aleph,$I103),IF(Budget_period="Quarterly",SUMIFS(INDIRECT(AU$9),DetailBudgetWPs_Aleph,IF($J103 = "No Work Package", "", $J103),DetailBudgetCategory_Aleph,$I103),IF(Budget_period="Annually",SUMIFS(INDIRECT(AU$10),DetailBudgetWPs_Aleph,IF($J103 = "No Work Package", "", $J103),DetailBudgetCategory_Aleph,$I103),""))))) / AU$6 * AU$7, 0), 0)</f>
        <v>0</v>
      </c>
      <c r="AV103" s="166">
        <f t="array" ref="AV103">IFERROR(IF(ROW()-16&lt;NoRowsBudget, IF($J103="Profit Margin",SUM(AV$16:AV102)*ProfitMargin,IF($J103="VAT",SUM(AV$16:AV102)*VAT,IF(Budget_period="Monthly",SUMIFS(INDIRECT(AV$8),DetailBudgetWPs_Aleph,IF($J103 = "No Work Package", "", $J103),DetailBudgetCategory_Aleph,$I103),IF(Budget_period="Quarterly",SUMIFS(INDIRECT(AV$9),DetailBudgetWPs_Aleph,IF($J103 = "No Work Package", "", $J103),DetailBudgetCategory_Aleph,$I103),IF(Budget_period="Annually",SUMIFS(INDIRECT(AV$10),DetailBudgetWPs_Aleph,IF($J103 = "No Work Package", "", $J103),DetailBudgetCategory_Aleph,$I103),""))))) / AV$6 * AV$7, 0), 0)</f>
        <v>0</v>
      </c>
      <c r="AW103" s="166">
        <f t="array" ref="AW103">IFERROR(IF(ROW()-16&lt;NoRowsBudget, IF($J103="Profit Margin",SUM(AW$16:AW102)*ProfitMargin,IF($J103="VAT",SUM(AW$16:AW102)*VAT,IF(Budget_period="Monthly",SUMIFS(INDIRECT(AW$8),DetailBudgetWPs_Aleph,IF($J103 = "No Work Package", "", $J103),DetailBudgetCategory_Aleph,$I103),IF(Budget_period="Quarterly",SUMIFS(INDIRECT(AW$9),DetailBudgetWPs_Aleph,IF($J103 = "No Work Package", "", $J103),DetailBudgetCategory_Aleph,$I103),IF(Budget_period="Annually",SUMIFS(INDIRECT(AW$10),DetailBudgetWPs_Aleph,IF($J103 = "No Work Package", "", $J103),DetailBudgetCategory_Aleph,$I103),""))))) / AW$6 * AW$7, 0), 0)</f>
        <v>0</v>
      </c>
      <c r="AX103" s="166">
        <f t="array" ref="AX103">IFERROR(IF(ROW()-16&lt;NoRowsBudget, IF($J103="Profit Margin",SUM(AX$16:AX102)*ProfitMargin,IF($J103="VAT",SUM(AX$16:AX102)*VAT,IF(Budget_period="Monthly",SUMIFS(INDIRECT(AX$8),DetailBudgetWPs_Aleph,IF($J103 = "No Work Package", "", $J103),DetailBudgetCategory_Aleph,$I103),IF(Budget_period="Quarterly",SUMIFS(INDIRECT(AX$9),DetailBudgetWPs_Aleph,IF($J103 = "No Work Package", "", $J103),DetailBudgetCategory_Aleph,$I103),IF(Budget_period="Annually",SUMIFS(INDIRECT(AX$10),DetailBudgetWPs_Aleph,IF($J103 = "No Work Package", "", $J103),DetailBudgetCategory_Aleph,$I103),""))))) / AX$6 * AX$7, 0), 0)</f>
        <v>0</v>
      </c>
      <c r="AY103" s="166">
        <f t="array" ref="AY103">IFERROR(IF(ROW()-16&lt;NoRowsBudget, IF($J103="Profit Margin",SUM(AY$16:AY102)*ProfitMargin,IF($J103="VAT",SUM(AY$16:AY102)*VAT,IF(Budget_period="Monthly",SUMIFS(INDIRECT(AY$8),DetailBudgetWPs_Aleph,IF($J103 = "No Work Package", "", $J103),DetailBudgetCategory_Aleph,$I103),IF(Budget_period="Quarterly",SUMIFS(INDIRECT(AY$9),DetailBudgetWPs_Aleph,IF($J103 = "No Work Package", "", $J103),DetailBudgetCategory_Aleph,$I103),IF(Budget_period="Annually",SUMIFS(INDIRECT(AY$10),DetailBudgetWPs_Aleph,IF($J103 = "No Work Package", "", $J103),DetailBudgetCategory_Aleph,$I103),""))))) / AY$6 * AY$7, 0), 0)</f>
        <v>0</v>
      </c>
      <c r="AZ103" s="166">
        <f t="array" ref="AZ103">IFERROR(IF(ROW()-16&lt;NoRowsBudget, IF($J103="Profit Margin",SUM(AZ$16:AZ102)*ProfitMargin,IF($J103="VAT",SUM(AZ$16:AZ102)*VAT,IF(Budget_period="Monthly",SUMIFS(INDIRECT(AZ$8),DetailBudgetWPs_Aleph,IF($J103 = "No Work Package", "", $J103),DetailBudgetCategory_Aleph,$I103),IF(Budget_period="Quarterly",SUMIFS(INDIRECT(AZ$9),DetailBudgetWPs_Aleph,IF($J103 = "No Work Package", "", $J103),DetailBudgetCategory_Aleph,$I103),IF(Budget_period="Annually",SUMIFS(INDIRECT(AZ$10),DetailBudgetWPs_Aleph,IF($J103 = "No Work Package", "", $J103),DetailBudgetCategory_Aleph,$I103),""))))) / AZ$6 * AZ$7, 0), 0)</f>
        <v>0</v>
      </c>
      <c r="BA103" s="166">
        <f t="array" ref="BA103">IFERROR(IF(ROW()-16&lt;NoRowsBudget, IF($J103="Profit Margin",SUM(BA$16:BA102)*ProfitMargin,IF($J103="VAT",SUM(BA$16:BA102)*VAT,IF(Budget_period="Monthly",SUMIFS(INDIRECT(BA$8),DetailBudgetWPs_Aleph,IF($J103 = "No Work Package", "", $J103),DetailBudgetCategory_Aleph,$I103),IF(Budget_period="Quarterly",SUMIFS(INDIRECT(BA$9),DetailBudgetWPs_Aleph,IF($J103 = "No Work Package", "", $J103),DetailBudgetCategory_Aleph,$I103),IF(Budget_period="Annually",SUMIFS(INDIRECT(BA$10),DetailBudgetWPs_Aleph,IF($J103 = "No Work Package", "", $J103),DetailBudgetCategory_Aleph,$I103),""))))) / BA$6 * BA$7, 0), 0)</f>
        <v>0</v>
      </c>
      <c r="BB103" s="166">
        <f t="array" ref="BB103">IFERROR(IF(ROW()-16&lt;NoRowsBudget, IF($J103="Profit Margin",SUM(BB$16:BB102)*ProfitMargin,IF($J103="VAT",SUM(BB$16:BB102)*VAT,IF(Budget_period="Monthly",SUMIFS(INDIRECT(BB$8),DetailBudgetWPs_Aleph,IF($J103 = "No Work Package", "", $J103),DetailBudgetCategory_Aleph,$I103),IF(Budget_period="Quarterly",SUMIFS(INDIRECT(BB$9),DetailBudgetWPs_Aleph,IF($J103 = "No Work Package", "", $J103),DetailBudgetCategory_Aleph,$I103),IF(Budget_period="Annually",SUMIFS(INDIRECT(BB$10),DetailBudgetWPs_Aleph,IF($J103 = "No Work Package", "", $J103),DetailBudgetCategory_Aleph,$I103),""))))) / BB$6 * BB$7, 0), 0)</f>
        <v>0</v>
      </c>
      <c r="BC103" s="166">
        <f t="array" ref="BC103">IFERROR(IF(ROW()-16&lt;NoRowsBudget, IF($J103="Profit Margin",SUM(BC$16:BC102)*ProfitMargin,IF($J103="VAT",SUM(BC$16:BC102)*VAT,IF(Budget_period="Monthly",SUMIFS(INDIRECT(BC$8),DetailBudgetWPs_Aleph,IF($J103 = "No Work Package", "", $J103),DetailBudgetCategory_Aleph,$I103),IF(Budget_period="Quarterly",SUMIFS(INDIRECT(BC$9),DetailBudgetWPs_Aleph,IF($J103 = "No Work Package", "", $J103),DetailBudgetCategory_Aleph,$I103),IF(Budget_period="Annually",SUMIFS(INDIRECT(BC$10),DetailBudgetWPs_Aleph,IF($J103 = "No Work Package", "", $J103),DetailBudgetCategory_Aleph,$I103),""))))) / BC$6 * BC$7, 0), 0)</f>
        <v>0</v>
      </c>
      <c r="BD103" s="166">
        <f t="array" ref="BD103">IFERROR(IF(ROW()-16&lt;NoRowsBudget, IF($J103="Profit Margin",SUM(BD$16:BD102)*ProfitMargin,IF($J103="VAT",SUM(BD$16:BD102)*VAT,IF(Budget_period="Monthly",SUMIFS(INDIRECT(BD$8),DetailBudgetWPs_Aleph,IF($J103 = "No Work Package", "", $J103),DetailBudgetCategory_Aleph,$I103),IF(Budget_period="Quarterly",SUMIFS(INDIRECT(BD$9),DetailBudgetWPs_Aleph,IF($J103 = "No Work Package", "", $J103),DetailBudgetCategory_Aleph,$I103),IF(Budget_period="Annually",SUMIFS(INDIRECT(BD$10),DetailBudgetWPs_Aleph,IF($J103 = "No Work Package", "", $J103),DetailBudgetCategory_Aleph,$I103),""))))) / BD$6 * BD$7, 0), 0)</f>
        <v>0</v>
      </c>
      <c r="BE103" s="166">
        <f t="array" ref="BE103">IFERROR(IF(ROW()-16&lt;NoRowsBudget, IF($J103="Profit Margin",SUM(BE$16:BE102)*ProfitMargin,IF($J103="VAT",SUM(BE$16:BE102)*VAT,IF(Budget_period="Monthly",SUMIFS(INDIRECT(BE$8),DetailBudgetWPs_Aleph,IF($J103 = "No Work Package", "", $J103),DetailBudgetCategory_Aleph,$I103),IF(Budget_period="Quarterly",SUMIFS(INDIRECT(BE$9),DetailBudgetWPs_Aleph,IF($J103 = "No Work Package", "", $J103),DetailBudgetCategory_Aleph,$I103),IF(Budget_period="Annually",SUMIFS(INDIRECT(BE$10),DetailBudgetWPs_Aleph,IF($J103 = "No Work Package", "", $J103),DetailBudgetCategory_Aleph,$I103),""))))) / BE$6 * BE$7, 0), 0)</f>
        <v>0</v>
      </c>
      <c r="BF103" s="166">
        <f t="array" ref="BF103">IFERROR(IF(ROW()-16&lt;NoRowsBudget, IF($J103="Profit Margin",SUM(BF$16:BF102)*ProfitMargin,IF($J103="VAT",SUM(BF$16:BF102)*VAT,IF(Budget_period="Monthly",SUMIFS(INDIRECT(BF$8),DetailBudgetWPs_Aleph,IF($J103 = "No Work Package", "", $J103),DetailBudgetCategory_Aleph,$I103),IF(Budget_period="Quarterly",SUMIFS(INDIRECT(BF$9),DetailBudgetWPs_Aleph,IF($J103 = "No Work Package", "", $J103),DetailBudgetCategory_Aleph,$I103),IF(Budget_period="Annually",SUMIFS(INDIRECT(BF$10),DetailBudgetWPs_Aleph,IF($J103 = "No Work Package", "", $J103),DetailBudgetCategory_Aleph,$I103),""))))) / BF$6 * BF$7, 0), 0)</f>
        <v>0</v>
      </c>
      <c r="BG103" s="166">
        <f t="array" ref="BG103">IFERROR(IF(ROW()-16&lt;NoRowsBudget, IF($J103="Profit Margin",SUM(BG$16:BG102)*ProfitMargin,IF($J103="VAT",SUM(BG$16:BG102)*VAT,IF(Budget_period="Monthly",SUMIFS(INDIRECT(BG$8),DetailBudgetWPs_Aleph,IF($J103 = "No Work Package", "", $J103),DetailBudgetCategory_Aleph,$I103),IF(Budget_period="Quarterly",SUMIFS(INDIRECT(BG$9),DetailBudgetWPs_Aleph,IF($J103 = "No Work Package", "", $J103),DetailBudgetCategory_Aleph,$I103),IF(Budget_period="Annually",SUMIFS(INDIRECT(BG$10),DetailBudgetWPs_Aleph,IF($J103 = "No Work Package", "", $J103),DetailBudgetCategory_Aleph,$I103),""))))) / BG$6 * BG$7, 0), 0)</f>
        <v>0</v>
      </c>
      <c r="BH103" s="166">
        <f t="array" ref="BH103">IFERROR(IF(ROW()-16&lt;NoRowsBudget, IF($J103="Profit Margin",SUM(BH$16:BH102)*ProfitMargin,IF($J103="VAT",SUM(BH$16:BH102)*VAT,IF(Budget_period="Monthly",SUMIFS(INDIRECT(BH$8),DetailBudgetWPs_Aleph,IF($J103 = "No Work Package", "", $J103),DetailBudgetCategory_Aleph,$I103),IF(Budget_period="Quarterly",SUMIFS(INDIRECT(BH$9),DetailBudgetWPs_Aleph,IF($J103 = "No Work Package", "", $J103),DetailBudgetCategory_Aleph,$I103),IF(Budget_period="Annually",SUMIFS(INDIRECT(BH$10),DetailBudgetWPs_Aleph,IF($J103 = "No Work Package", "", $J103),DetailBudgetCategory_Aleph,$I103),""))))) / BH$6 * BH$7, 0), 0)</f>
        <v>0</v>
      </c>
      <c r="BI103" s="166">
        <f t="array" ref="BI103">IFERROR(IF(ROW()-16&lt;NoRowsBudget, IF($J103="Profit Margin",SUM(BI$16:BI102)*ProfitMargin,IF($J103="VAT",SUM(BI$16:BI102)*VAT,IF(Budget_period="Monthly",SUMIFS(INDIRECT(BI$8),DetailBudgetWPs_Aleph,IF($J103 = "No Work Package", "", $J103),DetailBudgetCategory_Aleph,$I103),IF(Budget_period="Quarterly",SUMIFS(INDIRECT(BI$9),DetailBudgetWPs_Aleph,IF($J103 = "No Work Package", "", $J103),DetailBudgetCategory_Aleph,$I103),IF(Budget_period="Annually",SUMIFS(INDIRECT(BI$10),DetailBudgetWPs_Aleph,IF($J103 = "No Work Package", "", $J103),DetailBudgetCategory_Aleph,$I103),""))))) / BI$6 * BI$7, 0), 0)</f>
        <v>0</v>
      </c>
      <c r="BJ103" s="166">
        <f t="array" ref="BJ103">IFERROR(IF(ROW()-16&lt;NoRowsBudget, IF($J103="Profit Margin",SUM(BJ$16:BJ102)*ProfitMargin,IF($J103="VAT",SUM(BJ$16:BJ102)*VAT,IF(Budget_period="Monthly",SUMIFS(INDIRECT(BJ$8),DetailBudgetWPs_Aleph,IF($J103 = "No Work Package", "", $J103),DetailBudgetCategory_Aleph,$I103),IF(Budget_period="Quarterly",SUMIFS(INDIRECT(BJ$9),DetailBudgetWPs_Aleph,IF($J103 = "No Work Package", "", $J103),DetailBudgetCategory_Aleph,$I103),IF(Budget_period="Annually",SUMIFS(INDIRECT(BJ$10),DetailBudgetWPs_Aleph,IF($J103 = "No Work Package", "", $J103),DetailBudgetCategory_Aleph,$I103),""))))) / BJ$6 * BJ$7, 0), 0)</f>
        <v>0</v>
      </c>
      <c r="BK103" s="166">
        <f t="array" ref="BK103">IFERROR(IF(ROW()-16&lt;NoRowsBudget, IF($J103="Profit Margin",SUM(BK$16:BK102)*ProfitMargin,IF($J103="VAT",SUM(BK$16:BK102)*VAT,IF(Budget_period="Monthly",SUMIFS(INDIRECT(BK$8),DetailBudgetWPs_Aleph,IF($J103 = "No Work Package", "", $J103),DetailBudgetCategory_Aleph,$I103),IF(Budget_period="Quarterly",SUMIFS(INDIRECT(BK$9),DetailBudgetWPs_Aleph,IF($J103 = "No Work Package", "", $J103),DetailBudgetCategory_Aleph,$I103),IF(Budget_period="Annually",SUMIFS(INDIRECT(BK$10),DetailBudgetWPs_Aleph,IF($J103 = "No Work Package", "", $J103),DetailBudgetCategory_Aleph,$I103),""))))) / BK$6 * BK$7, 0), 0)</f>
        <v>0</v>
      </c>
      <c r="BL103" s="166">
        <f t="array" ref="BL103">IFERROR(IF(ROW()-16&lt;NoRowsBudget, IF($J103="Profit Margin",SUM(BL$16:BL102)*ProfitMargin,IF($J103="VAT",SUM(BL$16:BL102)*VAT,IF(Budget_period="Monthly",SUMIFS(INDIRECT(BL$8),DetailBudgetWPs_Aleph,IF($J103 = "No Work Package", "", $J103),DetailBudgetCategory_Aleph,$I103),IF(Budget_period="Quarterly",SUMIFS(INDIRECT(BL$9),DetailBudgetWPs_Aleph,IF($J103 = "No Work Package", "", $J103),DetailBudgetCategory_Aleph,$I103),IF(Budget_period="Annually",SUMIFS(INDIRECT(BL$10),DetailBudgetWPs_Aleph,IF($J103 = "No Work Package", "", $J103),DetailBudgetCategory_Aleph,$I103),""))))) / BL$6 * BL$7, 0), 0)</f>
        <v>0</v>
      </c>
      <c r="BM103" s="166">
        <f t="array" ref="BM103">IFERROR(IF(ROW()-16&lt;NoRowsBudget, IF($J103="Profit Margin",SUM(BM$16:BM102)*ProfitMargin,IF($J103="VAT",SUM(BM$16:BM102)*VAT,IF(Budget_period="Monthly",SUMIFS(INDIRECT(BM$8),DetailBudgetWPs_Aleph,IF($J103 = "No Work Package", "", $J103),DetailBudgetCategory_Aleph,$I103),IF(Budget_period="Quarterly",SUMIFS(INDIRECT(BM$9),DetailBudgetWPs_Aleph,IF($J103 = "No Work Package", "", $J103),DetailBudgetCategory_Aleph,$I103),IF(Budget_period="Annually",SUMIFS(INDIRECT(BM$10),DetailBudgetWPs_Aleph,IF($J103 = "No Work Package", "", $J103),DetailBudgetCategory_Aleph,$I103),""))))) / BM$6 * BM$7, 0), 0)</f>
        <v>0</v>
      </c>
      <c r="BN103" s="166">
        <f t="array" ref="BN103">IFERROR(IF(ROW()-16&lt;NoRowsBudget, IF($J103="Profit Margin",SUM(BN$16:BN102)*ProfitMargin,IF($J103="VAT",SUM(BN$16:BN102)*VAT,IF(Budget_period="Monthly",SUMIFS(INDIRECT(BN$8),DetailBudgetWPs_Aleph,IF($J103 = "No Work Package", "", $J103),DetailBudgetCategory_Aleph,$I103),IF(Budget_period="Quarterly",SUMIFS(INDIRECT(BN$9),DetailBudgetWPs_Aleph,IF($J103 = "No Work Package", "", $J103),DetailBudgetCategory_Aleph,$I103),IF(Budget_period="Annually",SUMIFS(INDIRECT(BN$10),DetailBudgetWPs_Aleph,IF($J103 = "No Work Package", "", $J103),DetailBudgetCategory_Aleph,$I103),""))))) / BN$6 * BN$7, 0), 0)</f>
        <v>0</v>
      </c>
      <c r="BO103" s="166">
        <f t="array" ref="BO103">IFERROR(IF(ROW()-16&lt;NoRowsBudget, IF($J103="Profit Margin",SUM(BO$16:BO102)*ProfitMargin,IF($J103="VAT",SUM(BO$16:BO102)*VAT,IF(Budget_period="Monthly",SUMIFS(INDIRECT(BO$8),DetailBudgetWPs_Aleph,IF($J103 = "No Work Package", "", $J103),DetailBudgetCategory_Aleph,$I103),IF(Budget_period="Quarterly",SUMIFS(INDIRECT(BO$9),DetailBudgetWPs_Aleph,IF($J103 = "No Work Package", "", $J103),DetailBudgetCategory_Aleph,$I103),IF(Budget_period="Annually",SUMIFS(INDIRECT(BO$10),DetailBudgetWPs_Aleph,IF($J103 = "No Work Package", "", $J103),DetailBudgetCategory_Aleph,$I103),""))))) / BO$6 * BO$7, 0), 0)</f>
        <v>0</v>
      </c>
      <c r="BP103" s="166">
        <f t="array" ref="BP103">IFERROR(IF(ROW()-16&lt;NoRowsBudget, IF($J103="Profit Margin",SUM(BP$16:BP102)*ProfitMargin,IF($J103="VAT",SUM(BP$16:BP102)*VAT,IF(Budget_period="Monthly",SUMIFS(INDIRECT(BP$8),DetailBudgetWPs_Aleph,IF($J103 = "No Work Package", "", $J103),DetailBudgetCategory_Aleph,$I103),IF(Budget_period="Quarterly",SUMIFS(INDIRECT(BP$9),DetailBudgetWPs_Aleph,IF($J103 = "No Work Package", "", $J103),DetailBudgetCategory_Aleph,$I103),IF(Budget_period="Annually",SUMIFS(INDIRECT(BP$10),DetailBudgetWPs_Aleph,IF($J103 = "No Work Package", "", $J103),DetailBudgetCategory_Aleph,$I103),""))))) / BP$6 * BP$7, 0), 0)</f>
        <v>0</v>
      </c>
      <c r="BQ103" s="166">
        <f t="array" ref="BQ103">IFERROR(IF(ROW()-16&lt;NoRowsBudget, IF($J103="Profit Margin",SUM(BQ$16:BQ102)*ProfitMargin,IF($J103="VAT",SUM(BQ$16:BQ102)*VAT,IF(Budget_period="Monthly",SUMIFS(INDIRECT(BQ$8),DetailBudgetWPs_Aleph,IF($J103 = "No Work Package", "", $J103),DetailBudgetCategory_Aleph,$I103),IF(Budget_period="Quarterly",SUMIFS(INDIRECT(BQ$9),DetailBudgetWPs_Aleph,IF($J103 = "No Work Package", "", $J103),DetailBudgetCategory_Aleph,$I103),IF(Budget_period="Annually",SUMIFS(INDIRECT(BQ$10),DetailBudgetWPs_Aleph,IF($J103 = "No Work Package", "", $J103),DetailBudgetCategory_Aleph,$I103),""))))) / BQ$6 * BQ$7, 0), 0)</f>
        <v>0</v>
      </c>
      <c r="BR103" s="166">
        <f t="array" ref="BR103">IFERROR(IF(ROW()-16&lt;NoRowsBudget, IF($J103="Profit Margin",SUM(BR$16:BR102)*ProfitMargin,IF($J103="VAT",SUM(BR$16:BR102)*VAT,IF(Budget_period="Monthly",SUMIFS(INDIRECT(BR$8),DetailBudgetWPs_Aleph,IF($J103 = "No Work Package", "", $J103),DetailBudgetCategory_Aleph,$I103),IF(Budget_period="Quarterly",SUMIFS(INDIRECT(BR$9),DetailBudgetWPs_Aleph,IF($J103 = "No Work Package", "", $J103),DetailBudgetCategory_Aleph,$I103),IF(Budget_period="Annually",SUMIFS(INDIRECT(BR$10),DetailBudgetWPs_Aleph,IF($J103 = "No Work Package", "", $J103),DetailBudgetCategory_Aleph,$I103),""))))) / BR$6 * BR$7, 0), 0)</f>
        <v>0</v>
      </c>
      <c r="BS103" s="166">
        <f t="array" ref="BS103">IFERROR(IF(ROW()-16&lt;NoRowsBudget, IF($J103="Profit Margin",SUM(BS$16:BS102)*ProfitMargin,IF($J103="VAT",SUM(BS$16:BS102)*VAT,IF(Budget_period="Monthly",SUMIFS(INDIRECT(BS$8),DetailBudgetWPs_Aleph,IF($J103 = "No Work Package", "", $J103),DetailBudgetCategory_Aleph,$I103),IF(Budget_period="Quarterly",SUMIFS(INDIRECT(BS$9),DetailBudgetWPs_Aleph,IF($J103 = "No Work Package", "", $J103),DetailBudgetCategory_Aleph,$I103),IF(Budget_period="Annually",SUMIFS(INDIRECT(BS$10),DetailBudgetWPs_Aleph,IF($J103 = "No Work Package", "", $J103),DetailBudgetCategory_Aleph,$I103),""))))) / BS$6 * BS$7, 0), 0)</f>
        <v>0</v>
      </c>
    </row>
    <row r="104" ht="15.75" customHeight="1">
      <c r="A104" s="114"/>
      <c r="B104" s="15" t="str">
        <f>IF(ROW()-16&lt;NoRowsBudget,OrgName,"")</f>
        <v/>
      </c>
      <c r="C104" s="15" t="str">
        <f>IF(ROW()-16&lt;NoRowsBudget,ProjectName,"")</f>
        <v/>
      </c>
      <c r="D104" s="15" t="str">
        <f>IF(ROW()-16&lt;NoRowsBudget,ProjectRef,"")</f>
        <v/>
      </c>
      <c r="E104" s="15" t="str">
        <f>IF(ROW()-16&lt;NoRowsBudget,ApplicationID,"")</f>
        <v/>
      </c>
      <c r="F104" s="15" t="str">
        <f>IF(ROW()-16&lt;NoRowsBudget,Version,"")</f>
        <v/>
      </c>
      <c r="G104" s="164" t="str">
        <f>IF(ROW()-16&lt;NoRowsBudget,StartDate,"")</f>
        <v/>
      </c>
      <c r="H104" s="164" t="str">
        <f>IF(ROW()-16&lt;NoRowsBudget,EndDate,"")</f>
        <v/>
      </c>
      <c r="I104" s="15" t="str">
        <f t="array" ref="I104">IF(ROW()-16&lt;(NoRowsBudget-3),INDEX(CostCategories,CEILING((ROW()-15)/NoWPs,1)),IF(ROW()-16=NoRowsBudget-3,"Overheads",IF(ROW()-16=NoRowsBudget-2,"Profit Margin",IF(ROW()-16=NoRowsBudget-1,"VAT",""))))</f>
        <v/>
      </c>
      <c r="J104" s="15" t="str">
        <f t="array" ref="J104">IF(ROW()-16&lt;NoRowsBudget-3,INDEX(WPUnique,,MOD(ROW()-16,NoWPs)+1),IF(ROW()-16=NoRowsBudget-3,"Overheads",IF(ROW()-16=NoRowsBudget-2,"Profit Margin",IF(ROW()-16=NoRowsBudget-1,"VAT",""))))</f>
        <v/>
      </c>
      <c r="K104" s="172" t="str">
        <f>IFERROR(IF(OR($J104="Indirect Cost",$J104="VAT",$J104="Profit Margin"),"",VLOOKUP(J104,'1. Basic Info'!$B$40:$C$52,2,FALSE)),BudgetExport!J104)</f>
        <v/>
      </c>
      <c r="L104" s="166">
        <f t="array" ref="L104">IFERROR(IF(ROW()-16&lt;NoRowsBudget, IF($J104="Profit Margin",SUM(L$16:L103)*ProfitMargin,IF($J104="VAT",SUM(L$16:L103)*VAT,IF(Budget_period="Monthly",SUMIFS(INDIRECT(L$8),DetailBudgetWPs_Aleph,IF($J104 = "No Work Package", "", $J104),DetailBudgetCategory_Aleph,$I104),IF(Budget_period="Quarterly",SUMIFS(INDIRECT(L$9),DetailBudgetWPs_Aleph,IF($J104 = "No Work Package", "", $J104),DetailBudgetCategory_Aleph,$I104),IF(Budget_period="Annually",SUMIFS(INDIRECT(L$10),DetailBudgetWPs_Aleph,IF($J104 = "No Work Package", "", $J104),DetailBudgetCategory_Aleph,$I104),""))))) / L$6 * L$7, 0), 0)</f>
        <v>0</v>
      </c>
      <c r="M104" s="166">
        <f t="array" ref="M104">IFERROR(IF(ROW()-16&lt;NoRowsBudget, IF($J104="Profit Margin",SUM(M$16:M103)*ProfitMargin,IF($J104="VAT",SUM(M$16:M103)*VAT,IF(Budget_period="Monthly",SUMIFS(INDIRECT(M$8),DetailBudgetWPs_Aleph,IF($J104 = "No Work Package", "", $J104),DetailBudgetCategory_Aleph,$I104),IF(Budget_period="Quarterly",SUMIFS(INDIRECT(M$9),DetailBudgetWPs_Aleph,IF($J104 = "No Work Package", "", $J104),DetailBudgetCategory_Aleph,$I104),IF(Budget_period="Annually",SUMIFS(INDIRECT(M$10),DetailBudgetWPs_Aleph,IF($J104 = "No Work Package", "", $J104),DetailBudgetCategory_Aleph,$I104),""))))) / M$6 * M$7, 0), 0)</f>
        <v>0</v>
      </c>
      <c r="N104" s="166">
        <f t="array" ref="N104">IFERROR(IF(ROW()-16&lt;NoRowsBudget, IF($J104="Profit Margin",SUM(N$16:N103)*ProfitMargin,IF($J104="VAT",SUM(N$16:N103)*VAT,IF(Budget_period="Monthly",SUMIFS(INDIRECT(N$8),DetailBudgetWPs_Aleph,IF($J104 = "No Work Package", "", $J104),DetailBudgetCategory_Aleph,$I104),IF(Budget_period="Quarterly",SUMIFS(INDIRECT(N$9),DetailBudgetWPs_Aleph,IF($J104 = "No Work Package", "", $J104),DetailBudgetCategory_Aleph,$I104),IF(Budget_period="Annually",SUMIFS(INDIRECT(N$10),DetailBudgetWPs_Aleph,IF($J104 = "No Work Package", "", $J104),DetailBudgetCategory_Aleph,$I104),""))))) / N$6 * N$7, 0), 0)</f>
        <v>0</v>
      </c>
      <c r="O104" s="166">
        <f t="array" ref="O104">IFERROR(IF(ROW()-16&lt;NoRowsBudget, IF($J104="Profit Margin",SUM(O$16:O103)*ProfitMargin,IF($J104="VAT",SUM(O$16:O103)*VAT,IF(Budget_period="Monthly",SUMIFS(INDIRECT(O$8),DetailBudgetWPs_Aleph,IF($J104 = "No Work Package", "", $J104),DetailBudgetCategory_Aleph,$I104),IF(Budget_period="Quarterly",SUMIFS(INDIRECT(O$9),DetailBudgetWPs_Aleph,IF($J104 = "No Work Package", "", $J104),DetailBudgetCategory_Aleph,$I104),IF(Budget_period="Annually",SUMIFS(INDIRECT(O$10),DetailBudgetWPs_Aleph,IF($J104 = "No Work Package", "", $J104),DetailBudgetCategory_Aleph,$I104),""))))) / O$6 * O$7, 0), 0)</f>
        <v>0</v>
      </c>
      <c r="P104" s="166">
        <f t="array" ref="P104">IFERROR(IF(ROW()-16&lt;NoRowsBudget, IF($J104="Profit Margin",SUM(P$16:P103)*ProfitMargin,IF($J104="VAT",SUM(P$16:P103)*VAT,IF(Budget_period="Monthly",SUMIFS(INDIRECT(P$8),DetailBudgetWPs_Aleph,IF($J104 = "No Work Package", "", $J104),DetailBudgetCategory_Aleph,$I104),IF(Budget_period="Quarterly",SUMIFS(INDIRECT(P$9),DetailBudgetWPs_Aleph,IF($J104 = "No Work Package", "", $J104),DetailBudgetCategory_Aleph,$I104),IF(Budget_period="Annually",SUMIFS(INDIRECT(P$10),DetailBudgetWPs_Aleph,IF($J104 = "No Work Package", "", $J104),DetailBudgetCategory_Aleph,$I104),""))))) / P$6 * P$7, 0), 0)</f>
        <v>0</v>
      </c>
      <c r="Q104" s="166">
        <f t="array" ref="Q104">IFERROR(IF(ROW()-16&lt;NoRowsBudget, IF($J104="Profit Margin",SUM(Q$16:Q103)*ProfitMargin,IF($J104="VAT",SUM(Q$16:Q103)*VAT,IF(Budget_period="Monthly",SUMIFS(INDIRECT(Q$8),DetailBudgetWPs_Aleph,IF($J104 = "No Work Package", "", $J104),DetailBudgetCategory_Aleph,$I104),IF(Budget_period="Quarterly",SUMIFS(INDIRECT(Q$9),DetailBudgetWPs_Aleph,IF($J104 = "No Work Package", "", $J104),DetailBudgetCategory_Aleph,$I104),IF(Budget_period="Annually",SUMIFS(INDIRECT(Q$10),DetailBudgetWPs_Aleph,IF($J104 = "No Work Package", "", $J104),DetailBudgetCategory_Aleph,$I104),""))))) / Q$6 * Q$7, 0), 0)</f>
        <v>0</v>
      </c>
      <c r="R104" s="166">
        <f t="array" ref="R104">IFERROR(IF(ROW()-16&lt;NoRowsBudget, IF($J104="Profit Margin",SUM(R$16:R103)*ProfitMargin,IF($J104="VAT",SUM(R$16:R103)*VAT,IF(Budget_period="Monthly",SUMIFS(INDIRECT(R$8),DetailBudgetWPs_Aleph,IF($J104 = "No Work Package", "", $J104),DetailBudgetCategory_Aleph,$I104),IF(Budget_period="Quarterly",SUMIFS(INDIRECT(R$9),DetailBudgetWPs_Aleph,IF($J104 = "No Work Package", "", $J104),DetailBudgetCategory_Aleph,$I104),IF(Budget_period="Annually",SUMIFS(INDIRECT(R$10),DetailBudgetWPs_Aleph,IF($J104 = "No Work Package", "", $J104),DetailBudgetCategory_Aleph,$I104),""))))) / R$6 * R$7, 0), 0)</f>
        <v>0</v>
      </c>
      <c r="S104" s="166">
        <f t="array" ref="S104">IFERROR(IF(ROW()-16&lt;NoRowsBudget, IF($J104="Profit Margin",SUM(S$16:S103)*ProfitMargin,IF($J104="VAT",SUM(S$16:S103)*VAT,IF(Budget_period="Monthly",SUMIFS(INDIRECT(S$8),DetailBudgetWPs_Aleph,IF($J104 = "No Work Package", "", $J104),DetailBudgetCategory_Aleph,$I104),IF(Budget_period="Quarterly",SUMIFS(INDIRECT(S$9),DetailBudgetWPs_Aleph,IF($J104 = "No Work Package", "", $J104),DetailBudgetCategory_Aleph,$I104),IF(Budget_period="Annually",SUMIFS(INDIRECT(S$10),DetailBudgetWPs_Aleph,IF($J104 = "No Work Package", "", $J104),DetailBudgetCategory_Aleph,$I104),""))))) / S$6 * S$7, 0), 0)</f>
        <v>0</v>
      </c>
      <c r="T104" s="166">
        <f t="array" ref="T104">IFERROR(IF(ROW()-16&lt;NoRowsBudget, IF($J104="Profit Margin",SUM(T$16:T103)*ProfitMargin,IF($J104="VAT",SUM(T$16:T103)*VAT,IF(Budget_period="Monthly",SUMIFS(INDIRECT(T$8),DetailBudgetWPs_Aleph,IF($J104 = "No Work Package", "", $J104),DetailBudgetCategory_Aleph,$I104),IF(Budget_period="Quarterly",SUMIFS(INDIRECT(T$9),DetailBudgetWPs_Aleph,IF($J104 = "No Work Package", "", $J104),DetailBudgetCategory_Aleph,$I104),IF(Budget_period="Annually",SUMIFS(INDIRECT(T$10),DetailBudgetWPs_Aleph,IF($J104 = "No Work Package", "", $J104),DetailBudgetCategory_Aleph,$I104),""))))) / T$6 * T$7, 0), 0)</f>
        <v>0</v>
      </c>
      <c r="U104" s="166">
        <f t="array" ref="U104">IFERROR(IF(ROW()-16&lt;NoRowsBudget, IF($J104="Profit Margin",SUM(U$16:U103)*ProfitMargin,IF($J104="VAT",SUM(U$16:U103)*VAT,IF(Budget_period="Monthly",SUMIFS(INDIRECT(U$8),DetailBudgetWPs_Aleph,IF($J104 = "No Work Package", "", $J104),DetailBudgetCategory_Aleph,$I104),IF(Budget_period="Quarterly",SUMIFS(INDIRECT(U$9),DetailBudgetWPs_Aleph,IF($J104 = "No Work Package", "", $J104),DetailBudgetCategory_Aleph,$I104),IF(Budget_period="Annually",SUMIFS(INDIRECT(U$10),DetailBudgetWPs_Aleph,IF($J104 = "No Work Package", "", $J104),DetailBudgetCategory_Aleph,$I104),""))))) / U$6 * U$7, 0), 0)</f>
        <v>0</v>
      </c>
      <c r="V104" s="166">
        <f t="array" ref="V104">IFERROR(IF(ROW()-16&lt;NoRowsBudget, IF($J104="Profit Margin",SUM(V$16:V103)*ProfitMargin,IF($J104="VAT",SUM(V$16:V103)*VAT,IF(Budget_period="Monthly",SUMIFS(INDIRECT(V$8),DetailBudgetWPs_Aleph,IF($J104 = "No Work Package", "", $J104),DetailBudgetCategory_Aleph,$I104),IF(Budget_period="Quarterly",SUMIFS(INDIRECT(V$9),DetailBudgetWPs_Aleph,IF($J104 = "No Work Package", "", $J104),DetailBudgetCategory_Aleph,$I104),IF(Budget_period="Annually",SUMIFS(INDIRECT(V$10),DetailBudgetWPs_Aleph,IF($J104 = "No Work Package", "", $J104),DetailBudgetCategory_Aleph,$I104),""))))) / V$6 * V$7, 0), 0)</f>
        <v>0</v>
      </c>
      <c r="W104" s="166">
        <f t="array" ref="W104">IFERROR(IF(ROW()-16&lt;NoRowsBudget, IF($J104="Profit Margin",SUM(W$16:W103)*ProfitMargin,IF($J104="VAT",SUM(W$16:W103)*VAT,IF(Budget_period="Monthly",SUMIFS(INDIRECT(W$8),DetailBudgetWPs_Aleph,IF($J104 = "No Work Package", "", $J104),DetailBudgetCategory_Aleph,$I104),IF(Budget_period="Quarterly",SUMIFS(INDIRECT(W$9),DetailBudgetWPs_Aleph,IF($J104 = "No Work Package", "", $J104),DetailBudgetCategory_Aleph,$I104),IF(Budget_period="Annually",SUMIFS(INDIRECT(W$10),DetailBudgetWPs_Aleph,IF($J104 = "No Work Package", "", $J104),DetailBudgetCategory_Aleph,$I104),""))))) / W$6 * W$7, 0), 0)</f>
        <v>0</v>
      </c>
      <c r="X104" s="166">
        <f t="array" ref="X104">IFERROR(IF(ROW()-16&lt;NoRowsBudget, IF($J104="Profit Margin",SUM(X$16:X103)*ProfitMargin,IF($J104="VAT",SUM(X$16:X103)*VAT,IF(Budget_period="Monthly",SUMIFS(INDIRECT(X$8),DetailBudgetWPs_Aleph,IF($J104 = "No Work Package", "", $J104),DetailBudgetCategory_Aleph,$I104),IF(Budget_period="Quarterly",SUMIFS(INDIRECT(X$9),DetailBudgetWPs_Aleph,IF($J104 = "No Work Package", "", $J104),DetailBudgetCategory_Aleph,$I104),IF(Budget_period="Annually",SUMIFS(INDIRECT(X$10),DetailBudgetWPs_Aleph,IF($J104 = "No Work Package", "", $J104),DetailBudgetCategory_Aleph,$I104),""))))) / X$6 * X$7, 0), 0)</f>
        <v>0</v>
      </c>
      <c r="Y104" s="166">
        <f t="array" ref="Y104">IFERROR(IF(ROW()-16&lt;NoRowsBudget, IF($J104="Profit Margin",SUM(Y$16:Y103)*ProfitMargin,IF($J104="VAT",SUM(Y$16:Y103)*VAT,IF(Budget_period="Monthly",SUMIFS(INDIRECT(Y$8),DetailBudgetWPs_Aleph,IF($J104 = "No Work Package", "", $J104),DetailBudgetCategory_Aleph,$I104),IF(Budget_period="Quarterly",SUMIFS(INDIRECT(Y$9),DetailBudgetWPs_Aleph,IF($J104 = "No Work Package", "", $J104),DetailBudgetCategory_Aleph,$I104),IF(Budget_period="Annually",SUMIFS(INDIRECT(Y$10),DetailBudgetWPs_Aleph,IF($J104 = "No Work Package", "", $J104),DetailBudgetCategory_Aleph,$I104),""))))) / Y$6 * Y$7, 0), 0)</f>
        <v>0</v>
      </c>
      <c r="Z104" s="166">
        <f t="array" ref="Z104">IFERROR(IF(ROW()-16&lt;NoRowsBudget, IF($J104="Profit Margin",SUM(Z$16:Z103)*ProfitMargin,IF($J104="VAT",SUM(Z$16:Z103)*VAT,IF(Budget_period="Monthly",SUMIFS(INDIRECT(Z$8),DetailBudgetWPs_Aleph,IF($J104 = "No Work Package", "", $J104),DetailBudgetCategory_Aleph,$I104),IF(Budget_period="Quarterly",SUMIFS(INDIRECT(Z$9),DetailBudgetWPs_Aleph,IF($J104 = "No Work Package", "", $J104),DetailBudgetCategory_Aleph,$I104),IF(Budget_period="Annually",SUMIFS(INDIRECT(Z$10),DetailBudgetWPs_Aleph,IF($J104 = "No Work Package", "", $J104),DetailBudgetCategory_Aleph,$I104),""))))) / Z$6 * Z$7, 0), 0)</f>
        <v>0</v>
      </c>
      <c r="AA104" s="166">
        <f t="array" ref="AA104">IFERROR(IF(ROW()-16&lt;NoRowsBudget, IF($J104="Profit Margin",SUM(AA$16:AA103)*ProfitMargin,IF($J104="VAT",SUM(AA$16:AA103)*VAT,IF(Budget_period="Monthly",SUMIFS(INDIRECT(AA$8),DetailBudgetWPs_Aleph,IF($J104 = "No Work Package", "", $J104),DetailBudgetCategory_Aleph,$I104),IF(Budget_period="Quarterly",SUMIFS(INDIRECT(AA$9),DetailBudgetWPs_Aleph,IF($J104 = "No Work Package", "", $J104),DetailBudgetCategory_Aleph,$I104),IF(Budget_period="Annually",SUMIFS(INDIRECT(AA$10),DetailBudgetWPs_Aleph,IF($J104 = "No Work Package", "", $J104),DetailBudgetCategory_Aleph,$I104),""))))) / AA$6 * AA$7, 0), 0)</f>
        <v>0</v>
      </c>
      <c r="AB104" s="166">
        <f t="array" ref="AB104">IFERROR(IF(ROW()-16&lt;NoRowsBudget, IF($J104="Profit Margin",SUM(AB$16:AB103)*ProfitMargin,IF($J104="VAT",SUM(AB$16:AB103)*VAT,IF(Budget_period="Monthly",SUMIFS(INDIRECT(AB$8),DetailBudgetWPs_Aleph,IF($J104 = "No Work Package", "", $J104),DetailBudgetCategory_Aleph,$I104),IF(Budget_period="Quarterly",SUMIFS(INDIRECT(AB$9),DetailBudgetWPs_Aleph,IF($J104 = "No Work Package", "", $J104),DetailBudgetCategory_Aleph,$I104),IF(Budget_period="Annually",SUMIFS(INDIRECT(AB$10),DetailBudgetWPs_Aleph,IF($J104 = "No Work Package", "", $J104),DetailBudgetCategory_Aleph,$I104),""))))) / AB$6 * AB$7, 0), 0)</f>
        <v>0</v>
      </c>
      <c r="AC104" s="166">
        <f t="array" ref="AC104">IFERROR(IF(ROW()-16&lt;NoRowsBudget, IF($J104="Profit Margin",SUM(AC$16:AC103)*ProfitMargin,IF($J104="VAT",SUM(AC$16:AC103)*VAT,IF(Budget_period="Monthly",SUMIFS(INDIRECT(AC$8),DetailBudgetWPs_Aleph,IF($J104 = "No Work Package", "", $J104),DetailBudgetCategory_Aleph,$I104),IF(Budget_period="Quarterly",SUMIFS(INDIRECT(AC$9),DetailBudgetWPs_Aleph,IF($J104 = "No Work Package", "", $J104),DetailBudgetCategory_Aleph,$I104),IF(Budget_period="Annually",SUMIFS(INDIRECT(AC$10),DetailBudgetWPs_Aleph,IF($J104 = "No Work Package", "", $J104),DetailBudgetCategory_Aleph,$I104),""))))) / AC$6 * AC$7, 0), 0)</f>
        <v>0</v>
      </c>
      <c r="AD104" s="166">
        <f t="array" ref="AD104">IFERROR(IF(ROW()-16&lt;NoRowsBudget, IF($J104="Profit Margin",SUM(AD$16:AD103)*ProfitMargin,IF($J104="VAT",SUM(AD$16:AD103)*VAT,IF(Budget_period="Monthly",SUMIFS(INDIRECT(AD$8),DetailBudgetWPs_Aleph,IF($J104 = "No Work Package", "", $J104),DetailBudgetCategory_Aleph,$I104),IF(Budget_period="Quarterly",SUMIFS(INDIRECT(AD$9),DetailBudgetWPs_Aleph,IF($J104 = "No Work Package", "", $J104),DetailBudgetCategory_Aleph,$I104),IF(Budget_period="Annually",SUMIFS(INDIRECT(AD$10),DetailBudgetWPs_Aleph,IF($J104 = "No Work Package", "", $J104),DetailBudgetCategory_Aleph,$I104),""))))) / AD$6 * AD$7, 0), 0)</f>
        <v>0</v>
      </c>
      <c r="AE104" s="166">
        <f t="array" ref="AE104">IFERROR(IF(ROW()-16&lt;NoRowsBudget, IF($J104="Profit Margin",SUM(AE$16:AE103)*ProfitMargin,IF($J104="VAT",SUM(AE$16:AE103)*VAT,IF(Budget_period="Monthly",SUMIFS(INDIRECT(AE$8),DetailBudgetWPs_Aleph,IF($J104 = "No Work Package", "", $J104),DetailBudgetCategory_Aleph,$I104),IF(Budget_period="Quarterly",SUMIFS(INDIRECT(AE$9),DetailBudgetWPs_Aleph,IF($J104 = "No Work Package", "", $J104),DetailBudgetCategory_Aleph,$I104),IF(Budget_period="Annually",SUMIFS(INDIRECT(AE$10),DetailBudgetWPs_Aleph,IF($J104 = "No Work Package", "", $J104),DetailBudgetCategory_Aleph,$I104),""))))) / AE$6 * AE$7, 0), 0)</f>
        <v>0</v>
      </c>
      <c r="AF104" s="166">
        <f t="array" ref="AF104">IFERROR(IF(ROW()-16&lt;NoRowsBudget, IF($J104="Profit Margin",SUM(AF$16:AF103)*ProfitMargin,IF($J104="VAT",SUM(AF$16:AF103)*VAT,IF(Budget_period="Monthly",SUMIFS(INDIRECT(AF$8),DetailBudgetWPs_Aleph,IF($J104 = "No Work Package", "", $J104),DetailBudgetCategory_Aleph,$I104),IF(Budget_period="Quarterly",SUMIFS(INDIRECT(AF$9),DetailBudgetWPs_Aleph,IF($J104 = "No Work Package", "", $J104),DetailBudgetCategory_Aleph,$I104),IF(Budget_period="Annually",SUMIFS(INDIRECT(AF$10),DetailBudgetWPs_Aleph,IF($J104 = "No Work Package", "", $J104),DetailBudgetCategory_Aleph,$I104),""))))) / AF$6 * AF$7, 0), 0)</f>
        <v>0</v>
      </c>
      <c r="AG104" s="166">
        <f t="array" ref="AG104">IFERROR(IF(ROW()-16&lt;NoRowsBudget, IF($J104="Profit Margin",SUM(AG$16:AG103)*ProfitMargin,IF($J104="VAT",SUM(AG$16:AG103)*VAT,IF(Budget_period="Monthly",SUMIFS(INDIRECT(AG$8),DetailBudgetWPs_Aleph,IF($J104 = "No Work Package", "", $J104),DetailBudgetCategory_Aleph,$I104),IF(Budget_period="Quarterly",SUMIFS(INDIRECT(AG$9),DetailBudgetWPs_Aleph,IF($J104 = "No Work Package", "", $J104),DetailBudgetCategory_Aleph,$I104),IF(Budget_period="Annually",SUMIFS(INDIRECT(AG$10),DetailBudgetWPs_Aleph,IF($J104 = "No Work Package", "", $J104),DetailBudgetCategory_Aleph,$I104),""))))) / AG$6 * AG$7, 0), 0)</f>
        <v>0</v>
      </c>
      <c r="AH104" s="166">
        <f t="array" ref="AH104">IFERROR(IF(ROW()-16&lt;NoRowsBudget, IF($J104="Profit Margin",SUM(AH$16:AH103)*ProfitMargin,IF($J104="VAT",SUM(AH$16:AH103)*VAT,IF(Budget_period="Monthly",SUMIFS(INDIRECT(AH$8),DetailBudgetWPs_Aleph,IF($J104 = "No Work Package", "", $J104),DetailBudgetCategory_Aleph,$I104),IF(Budget_period="Quarterly",SUMIFS(INDIRECT(AH$9),DetailBudgetWPs_Aleph,IF($J104 = "No Work Package", "", $J104),DetailBudgetCategory_Aleph,$I104),IF(Budget_period="Annually",SUMIFS(INDIRECT(AH$10),DetailBudgetWPs_Aleph,IF($J104 = "No Work Package", "", $J104),DetailBudgetCategory_Aleph,$I104),""))))) / AH$6 * AH$7, 0), 0)</f>
        <v>0</v>
      </c>
      <c r="AI104" s="166">
        <f t="array" ref="AI104">IFERROR(IF(ROW()-16&lt;NoRowsBudget, IF($J104="Profit Margin",SUM(AI$16:AI103)*ProfitMargin,IF($J104="VAT",SUM(AI$16:AI103)*VAT,IF(Budget_period="Monthly",SUMIFS(INDIRECT(AI$8),DetailBudgetWPs_Aleph,IF($J104 = "No Work Package", "", $J104),DetailBudgetCategory_Aleph,$I104),IF(Budget_period="Quarterly",SUMIFS(INDIRECT(AI$9),DetailBudgetWPs_Aleph,IF($J104 = "No Work Package", "", $J104),DetailBudgetCategory_Aleph,$I104),IF(Budget_period="Annually",SUMIFS(INDIRECT(AI$10),DetailBudgetWPs_Aleph,IF($J104 = "No Work Package", "", $J104),DetailBudgetCategory_Aleph,$I104),""))))) / AI$6 * AI$7, 0), 0)</f>
        <v>0</v>
      </c>
      <c r="AJ104" s="166">
        <f t="array" ref="AJ104">IFERROR(IF(ROW()-16&lt;NoRowsBudget, IF($J104="Profit Margin",SUM(AJ$16:AJ103)*ProfitMargin,IF($J104="VAT",SUM(AJ$16:AJ103)*VAT,IF(Budget_period="Monthly",SUMIFS(INDIRECT(AJ$8),DetailBudgetWPs_Aleph,IF($J104 = "No Work Package", "", $J104),DetailBudgetCategory_Aleph,$I104),IF(Budget_period="Quarterly",SUMIFS(INDIRECT(AJ$9),DetailBudgetWPs_Aleph,IF($J104 = "No Work Package", "", $J104),DetailBudgetCategory_Aleph,$I104),IF(Budget_period="Annually",SUMIFS(INDIRECT(AJ$10),DetailBudgetWPs_Aleph,IF($J104 = "No Work Package", "", $J104),DetailBudgetCategory_Aleph,$I104),""))))) / AJ$6 * AJ$7, 0), 0)</f>
        <v>0</v>
      </c>
      <c r="AK104" s="166">
        <f t="array" ref="AK104">IFERROR(IF(ROW()-16&lt;NoRowsBudget, IF($J104="Profit Margin",SUM(AK$16:AK103)*ProfitMargin,IF($J104="VAT",SUM(AK$16:AK103)*VAT,IF(Budget_period="Monthly",SUMIFS(INDIRECT(AK$8),DetailBudgetWPs_Aleph,IF($J104 = "No Work Package", "", $J104),DetailBudgetCategory_Aleph,$I104),IF(Budget_period="Quarterly",SUMIFS(INDIRECT(AK$9),DetailBudgetWPs_Aleph,IF($J104 = "No Work Package", "", $J104),DetailBudgetCategory_Aleph,$I104),IF(Budget_period="Annually",SUMIFS(INDIRECT(AK$10),DetailBudgetWPs_Aleph,IF($J104 = "No Work Package", "", $J104),DetailBudgetCategory_Aleph,$I104),""))))) / AK$6 * AK$7, 0), 0)</f>
        <v>0</v>
      </c>
      <c r="AL104" s="166">
        <f t="array" ref="AL104">IFERROR(IF(ROW()-16&lt;NoRowsBudget, IF($J104="Profit Margin",SUM(AL$16:AL103)*ProfitMargin,IF($J104="VAT",SUM(AL$16:AL103)*VAT,IF(Budget_period="Monthly",SUMIFS(INDIRECT(AL$8),DetailBudgetWPs_Aleph,IF($J104 = "No Work Package", "", $J104),DetailBudgetCategory_Aleph,$I104),IF(Budget_period="Quarterly",SUMIFS(INDIRECT(AL$9),DetailBudgetWPs_Aleph,IF($J104 = "No Work Package", "", $J104),DetailBudgetCategory_Aleph,$I104),IF(Budget_period="Annually",SUMIFS(INDIRECT(AL$10),DetailBudgetWPs_Aleph,IF($J104 = "No Work Package", "", $J104),DetailBudgetCategory_Aleph,$I104),""))))) / AL$6 * AL$7, 0), 0)</f>
        <v>0</v>
      </c>
      <c r="AM104" s="166">
        <f t="array" ref="AM104">IFERROR(IF(ROW()-16&lt;NoRowsBudget, IF($J104="Profit Margin",SUM(AM$16:AM103)*ProfitMargin,IF($J104="VAT",SUM(AM$16:AM103)*VAT,IF(Budget_period="Monthly",SUMIFS(INDIRECT(AM$8),DetailBudgetWPs_Aleph,IF($J104 = "No Work Package", "", $J104),DetailBudgetCategory_Aleph,$I104),IF(Budget_period="Quarterly",SUMIFS(INDIRECT(AM$9),DetailBudgetWPs_Aleph,IF($J104 = "No Work Package", "", $J104),DetailBudgetCategory_Aleph,$I104),IF(Budget_period="Annually",SUMIFS(INDIRECT(AM$10),DetailBudgetWPs_Aleph,IF($J104 = "No Work Package", "", $J104),DetailBudgetCategory_Aleph,$I104),""))))) / AM$6 * AM$7, 0), 0)</f>
        <v>0</v>
      </c>
      <c r="AN104" s="166">
        <f t="array" ref="AN104">IFERROR(IF(ROW()-16&lt;NoRowsBudget, IF($J104="Profit Margin",SUM(AN$16:AN103)*ProfitMargin,IF($J104="VAT",SUM(AN$16:AN103)*VAT,IF(Budget_period="Monthly",SUMIFS(INDIRECT(AN$8),DetailBudgetWPs_Aleph,IF($J104 = "No Work Package", "", $J104),DetailBudgetCategory_Aleph,$I104),IF(Budget_period="Quarterly",SUMIFS(INDIRECT(AN$9),DetailBudgetWPs_Aleph,IF($J104 = "No Work Package", "", $J104),DetailBudgetCategory_Aleph,$I104),IF(Budget_period="Annually",SUMIFS(INDIRECT(AN$10),DetailBudgetWPs_Aleph,IF($J104 = "No Work Package", "", $J104),DetailBudgetCategory_Aleph,$I104),""))))) / AN$6 * AN$7, 0), 0)</f>
        <v>0</v>
      </c>
      <c r="AO104" s="166">
        <f t="array" ref="AO104">IFERROR(IF(ROW()-16&lt;NoRowsBudget, IF($J104="Profit Margin",SUM(AO$16:AO103)*ProfitMargin,IF($J104="VAT",SUM(AO$16:AO103)*VAT,IF(Budget_period="Monthly",SUMIFS(INDIRECT(AO$8),DetailBudgetWPs_Aleph,IF($J104 = "No Work Package", "", $J104),DetailBudgetCategory_Aleph,$I104),IF(Budget_period="Quarterly",SUMIFS(INDIRECT(AO$9),DetailBudgetWPs_Aleph,IF($J104 = "No Work Package", "", $J104),DetailBudgetCategory_Aleph,$I104),IF(Budget_period="Annually",SUMIFS(INDIRECT(AO$10),DetailBudgetWPs_Aleph,IF($J104 = "No Work Package", "", $J104),DetailBudgetCategory_Aleph,$I104),""))))) / AO$6 * AO$7, 0), 0)</f>
        <v>0</v>
      </c>
      <c r="AP104" s="166">
        <f t="array" ref="AP104">IFERROR(IF(ROW()-16&lt;NoRowsBudget, IF($J104="Profit Margin",SUM(AP$16:AP103)*ProfitMargin,IF($J104="VAT",SUM(AP$16:AP103)*VAT,IF(Budget_period="Monthly",SUMIFS(INDIRECT(AP$8),DetailBudgetWPs_Aleph,IF($J104 = "No Work Package", "", $J104),DetailBudgetCategory_Aleph,$I104),IF(Budget_period="Quarterly",SUMIFS(INDIRECT(AP$9),DetailBudgetWPs_Aleph,IF($J104 = "No Work Package", "", $J104),DetailBudgetCategory_Aleph,$I104),IF(Budget_period="Annually",SUMIFS(INDIRECT(AP$10),DetailBudgetWPs_Aleph,IF($J104 = "No Work Package", "", $J104),DetailBudgetCategory_Aleph,$I104),""))))) / AP$6 * AP$7, 0), 0)</f>
        <v>0</v>
      </c>
      <c r="AQ104" s="166">
        <f t="array" ref="AQ104">IFERROR(IF(ROW()-16&lt;NoRowsBudget, IF($J104="Profit Margin",SUM(AQ$16:AQ103)*ProfitMargin,IF($J104="VAT",SUM(AQ$16:AQ103)*VAT,IF(Budget_period="Monthly",SUMIFS(INDIRECT(AQ$8),DetailBudgetWPs_Aleph,IF($J104 = "No Work Package", "", $J104),DetailBudgetCategory_Aleph,$I104),IF(Budget_period="Quarterly",SUMIFS(INDIRECT(AQ$9),DetailBudgetWPs_Aleph,IF($J104 = "No Work Package", "", $J104),DetailBudgetCategory_Aleph,$I104),IF(Budget_period="Annually",SUMIFS(INDIRECT(AQ$10),DetailBudgetWPs_Aleph,IF($J104 = "No Work Package", "", $J104),DetailBudgetCategory_Aleph,$I104),""))))) / AQ$6 * AQ$7, 0), 0)</f>
        <v>0</v>
      </c>
      <c r="AR104" s="166">
        <f t="array" ref="AR104">IFERROR(IF(ROW()-16&lt;NoRowsBudget, IF($J104="Profit Margin",SUM(AR$16:AR103)*ProfitMargin,IF($J104="VAT",SUM(AR$16:AR103)*VAT,IF(Budget_period="Monthly",SUMIFS(INDIRECT(AR$8),DetailBudgetWPs_Aleph,IF($J104 = "No Work Package", "", $J104),DetailBudgetCategory_Aleph,$I104),IF(Budget_period="Quarterly",SUMIFS(INDIRECT(AR$9),DetailBudgetWPs_Aleph,IF($J104 = "No Work Package", "", $J104),DetailBudgetCategory_Aleph,$I104),IF(Budget_period="Annually",SUMIFS(INDIRECT(AR$10),DetailBudgetWPs_Aleph,IF($J104 = "No Work Package", "", $J104),DetailBudgetCategory_Aleph,$I104),""))))) / AR$6 * AR$7, 0), 0)</f>
        <v>0</v>
      </c>
      <c r="AS104" s="166">
        <f t="array" ref="AS104">IFERROR(IF(ROW()-16&lt;NoRowsBudget, IF($J104="Profit Margin",SUM(AS$16:AS103)*ProfitMargin,IF($J104="VAT",SUM(AS$16:AS103)*VAT,IF(Budget_period="Monthly",SUMIFS(INDIRECT(AS$8),DetailBudgetWPs_Aleph,IF($J104 = "No Work Package", "", $J104),DetailBudgetCategory_Aleph,$I104),IF(Budget_period="Quarterly",SUMIFS(INDIRECT(AS$9),DetailBudgetWPs_Aleph,IF($J104 = "No Work Package", "", $J104),DetailBudgetCategory_Aleph,$I104),IF(Budget_period="Annually",SUMIFS(INDIRECT(AS$10),DetailBudgetWPs_Aleph,IF($J104 = "No Work Package", "", $J104),DetailBudgetCategory_Aleph,$I104),""))))) / AS$6 * AS$7, 0), 0)</f>
        <v>0</v>
      </c>
      <c r="AT104" s="166">
        <f t="array" ref="AT104">IFERROR(IF(ROW()-16&lt;NoRowsBudget, IF($J104="Profit Margin",SUM(AT$16:AT103)*ProfitMargin,IF($J104="VAT",SUM(AT$16:AT103)*VAT,IF(Budget_period="Monthly",SUMIFS(INDIRECT(AT$8),DetailBudgetWPs_Aleph,IF($J104 = "No Work Package", "", $J104),DetailBudgetCategory_Aleph,$I104),IF(Budget_period="Quarterly",SUMIFS(INDIRECT(AT$9),DetailBudgetWPs_Aleph,IF($J104 = "No Work Package", "", $J104),DetailBudgetCategory_Aleph,$I104),IF(Budget_period="Annually",SUMIFS(INDIRECT(AT$10),DetailBudgetWPs_Aleph,IF($J104 = "No Work Package", "", $J104),DetailBudgetCategory_Aleph,$I104),""))))) / AT$6 * AT$7, 0), 0)</f>
        <v>0</v>
      </c>
      <c r="AU104" s="166">
        <f t="array" ref="AU104">IFERROR(IF(ROW()-16&lt;NoRowsBudget, IF($J104="Profit Margin",SUM(AU$16:AU103)*ProfitMargin,IF($J104="VAT",SUM(AU$16:AU103)*VAT,IF(Budget_period="Monthly",SUMIFS(INDIRECT(AU$8),DetailBudgetWPs_Aleph,IF($J104 = "No Work Package", "", $J104),DetailBudgetCategory_Aleph,$I104),IF(Budget_period="Quarterly",SUMIFS(INDIRECT(AU$9),DetailBudgetWPs_Aleph,IF($J104 = "No Work Package", "", $J104),DetailBudgetCategory_Aleph,$I104),IF(Budget_period="Annually",SUMIFS(INDIRECT(AU$10),DetailBudgetWPs_Aleph,IF($J104 = "No Work Package", "", $J104),DetailBudgetCategory_Aleph,$I104),""))))) / AU$6 * AU$7, 0), 0)</f>
        <v>0</v>
      </c>
      <c r="AV104" s="166">
        <f t="array" ref="AV104">IFERROR(IF(ROW()-16&lt;NoRowsBudget, IF($J104="Profit Margin",SUM(AV$16:AV103)*ProfitMargin,IF($J104="VAT",SUM(AV$16:AV103)*VAT,IF(Budget_period="Monthly",SUMIFS(INDIRECT(AV$8),DetailBudgetWPs_Aleph,IF($J104 = "No Work Package", "", $J104),DetailBudgetCategory_Aleph,$I104),IF(Budget_period="Quarterly",SUMIFS(INDIRECT(AV$9),DetailBudgetWPs_Aleph,IF($J104 = "No Work Package", "", $J104),DetailBudgetCategory_Aleph,$I104),IF(Budget_period="Annually",SUMIFS(INDIRECT(AV$10),DetailBudgetWPs_Aleph,IF($J104 = "No Work Package", "", $J104),DetailBudgetCategory_Aleph,$I104),""))))) / AV$6 * AV$7, 0), 0)</f>
        <v>0</v>
      </c>
      <c r="AW104" s="166">
        <f t="array" ref="AW104">IFERROR(IF(ROW()-16&lt;NoRowsBudget, IF($J104="Profit Margin",SUM(AW$16:AW103)*ProfitMargin,IF($J104="VAT",SUM(AW$16:AW103)*VAT,IF(Budget_period="Monthly",SUMIFS(INDIRECT(AW$8),DetailBudgetWPs_Aleph,IF($J104 = "No Work Package", "", $J104),DetailBudgetCategory_Aleph,$I104),IF(Budget_period="Quarterly",SUMIFS(INDIRECT(AW$9),DetailBudgetWPs_Aleph,IF($J104 = "No Work Package", "", $J104),DetailBudgetCategory_Aleph,$I104),IF(Budget_period="Annually",SUMIFS(INDIRECT(AW$10),DetailBudgetWPs_Aleph,IF($J104 = "No Work Package", "", $J104),DetailBudgetCategory_Aleph,$I104),""))))) / AW$6 * AW$7, 0), 0)</f>
        <v>0</v>
      </c>
      <c r="AX104" s="166">
        <f t="array" ref="AX104">IFERROR(IF(ROW()-16&lt;NoRowsBudget, IF($J104="Profit Margin",SUM(AX$16:AX103)*ProfitMargin,IF($J104="VAT",SUM(AX$16:AX103)*VAT,IF(Budget_period="Monthly",SUMIFS(INDIRECT(AX$8),DetailBudgetWPs_Aleph,IF($J104 = "No Work Package", "", $J104),DetailBudgetCategory_Aleph,$I104),IF(Budget_period="Quarterly",SUMIFS(INDIRECT(AX$9),DetailBudgetWPs_Aleph,IF($J104 = "No Work Package", "", $J104),DetailBudgetCategory_Aleph,$I104),IF(Budget_period="Annually",SUMIFS(INDIRECT(AX$10),DetailBudgetWPs_Aleph,IF($J104 = "No Work Package", "", $J104),DetailBudgetCategory_Aleph,$I104),""))))) / AX$6 * AX$7, 0), 0)</f>
        <v>0</v>
      </c>
      <c r="AY104" s="166">
        <f t="array" ref="AY104">IFERROR(IF(ROW()-16&lt;NoRowsBudget, IF($J104="Profit Margin",SUM(AY$16:AY103)*ProfitMargin,IF($J104="VAT",SUM(AY$16:AY103)*VAT,IF(Budget_period="Monthly",SUMIFS(INDIRECT(AY$8),DetailBudgetWPs_Aleph,IF($J104 = "No Work Package", "", $J104),DetailBudgetCategory_Aleph,$I104),IF(Budget_period="Quarterly",SUMIFS(INDIRECT(AY$9),DetailBudgetWPs_Aleph,IF($J104 = "No Work Package", "", $J104),DetailBudgetCategory_Aleph,$I104),IF(Budget_period="Annually",SUMIFS(INDIRECT(AY$10),DetailBudgetWPs_Aleph,IF($J104 = "No Work Package", "", $J104),DetailBudgetCategory_Aleph,$I104),""))))) / AY$6 * AY$7, 0), 0)</f>
        <v>0</v>
      </c>
      <c r="AZ104" s="166">
        <f t="array" ref="AZ104">IFERROR(IF(ROW()-16&lt;NoRowsBudget, IF($J104="Profit Margin",SUM(AZ$16:AZ103)*ProfitMargin,IF($J104="VAT",SUM(AZ$16:AZ103)*VAT,IF(Budget_period="Monthly",SUMIFS(INDIRECT(AZ$8),DetailBudgetWPs_Aleph,IF($J104 = "No Work Package", "", $J104),DetailBudgetCategory_Aleph,$I104),IF(Budget_period="Quarterly",SUMIFS(INDIRECT(AZ$9),DetailBudgetWPs_Aleph,IF($J104 = "No Work Package", "", $J104),DetailBudgetCategory_Aleph,$I104),IF(Budget_period="Annually",SUMIFS(INDIRECT(AZ$10),DetailBudgetWPs_Aleph,IF($J104 = "No Work Package", "", $J104),DetailBudgetCategory_Aleph,$I104),""))))) / AZ$6 * AZ$7, 0), 0)</f>
        <v>0</v>
      </c>
      <c r="BA104" s="166">
        <f t="array" ref="BA104">IFERROR(IF(ROW()-16&lt;NoRowsBudget, IF($J104="Profit Margin",SUM(BA$16:BA103)*ProfitMargin,IF($J104="VAT",SUM(BA$16:BA103)*VAT,IF(Budget_period="Monthly",SUMIFS(INDIRECT(BA$8),DetailBudgetWPs_Aleph,IF($J104 = "No Work Package", "", $J104),DetailBudgetCategory_Aleph,$I104),IF(Budget_period="Quarterly",SUMIFS(INDIRECT(BA$9),DetailBudgetWPs_Aleph,IF($J104 = "No Work Package", "", $J104),DetailBudgetCategory_Aleph,$I104),IF(Budget_period="Annually",SUMIFS(INDIRECT(BA$10),DetailBudgetWPs_Aleph,IF($J104 = "No Work Package", "", $J104),DetailBudgetCategory_Aleph,$I104),""))))) / BA$6 * BA$7, 0), 0)</f>
        <v>0</v>
      </c>
      <c r="BB104" s="166">
        <f t="array" ref="BB104">IFERROR(IF(ROW()-16&lt;NoRowsBudget, IF($J104="Profit Margin",SUM(BB$16:BB103)*ProfitMargin,IF($J104="VAT",SUM(BB$16:BB103)*VAT,IF(Budget_period="Monthly",SUMIFS(INDIRECT(BB$8),DetailBudgetWPs_Aleph,IF($J104 = "No Work Package", "", $J104),DetailBudgetCategory_Aleph,$I104),IF(Budget_period="Quarterly",SUMIFS(INDIRECT(BB$9),DetailBudgetWPs_Aleph,IF($J104 = "No Work Package", "", $J104),DetailBudgetCategory_Aleph,$I104),IF(Budget_period="Annually",SUMIFS(INDIRECT(BB$10),DetailBudgetWPs_Aleph,IF($J104 = "No Work Package", "", $J104),DetailBudgetCategory_Aleph,$I104),""))))) / BB$6 * BB$7, 0), 0)</f>
        <v>0</v>
      </c>
      <c r="BC104" s="166">
        <f t="array" ref="BC104">IFERROR(IF(ROW()-16&lt;NoRowsBudget, IF($J104="Profit Margin",SUM(BC$16:BC103)*ProfitMargin,IF($J104="VAT",SUM(BC$16:BC103)*VAT,IF(Budget_period="Monthly",SUMIFS(INDIRECT(BC$8),DetailBudgetWPs_Aleph,IF($J104 = "No Work Package", "", $J104),DetailBudgetCategory_Aleph,$I104),IF(Budget_period="Quarterly",SUMIFS(INDIRECT(BC$9),DetailBudgetWPs_Aleph,IF($J104 = "No Work Package", "", $J104),DetailBudgetCategory_Aleph,$I104),IF(Budget_period="Annually",SUMIFS(INDIRECT(BC$10),DetailBudgetWPs_Aleph,IF($J104 = "No Work Package", "", $J104),DetailBudgetCategory_Aleph,$I104),""))))) / BC$6 * BC$7, 0), 0)</f>
        <v>0</v>
      </c>
      <c r="BD104" s="166">
        <f t="array" ref="BD104">IFERROR(IF(ROW()-16&lt;NoRowsBudget, IF($J104="Profit Margin",SUM(BD$16:BD103)*ProfitMargin,IF($J104="VAT",SUM(BD$16:BD103)*VAT,IF(Budget_period="Monthly",SUMIFS(INDIRECT(BD$8),DetailBudgetWPs_Aleph,IF($J104 = "No Work Package", "", $J104),DetailBudgetCategory_Aleph,$I104),IF(Budget_period="Quarterly",SUMIFS(INDIRECT(BD$9),DetailBudgetWPs_Aleph,IF($J104 = "No Work Package", "", $J104),DetailBudgetCategory_Aleph,$I104),IF(Budget_period="Annually",SUMIFS(INDIRECT(BD$10),DetailBudgetWPs_Aleph,IF($J104 = "No Work Package", "", $J104),DetailBudgetCategory_Aleph,$I104),""))))) / BD$6 * BD$7, 0), 0)</f>
        <v>0</v>
      </c>
      <c r="BE104" s="166">
        <f t="array" ref="BE104">IFERROR(IF(ROW()-16&lt;NoRowsBudget, IF($J104="Profit Margin",SUM(BE$16:BE103)*ProfitMargin,IF($J104="VAT",SUM(BE$16:BE103)*VAT,IF(Budget_period="Monthly",SUMIFS(INDIRECT(BE$8),DetailBudgetWPs_Aleph,IF($J104 = "No Work Package", "", $J104),DetailBudgetCategory_Aleph,$I104),IF(Budget_period="Quarterly",SUMIFS(INDIRECT(BE$9),DetailBudgetWPs_Aleph,IF($J104 = "No Work Package", "", $J104),DetailBudgetCategory_Aleph,$I104),IF(Budget_period="Annually",SUMIFS(INDIRECT(BE$10),DetailBudgetWPs_Aleph,IF($J104 = "No Work Package", "", $J104),DetailBudgetCategory_Aleph,$I104),""))))) / BE$6 * BE$7, 0), 0)</f>
        <v>0</v>
      </c>
      <c r="BF104" s="166">
        <f t="array" ref="BF104">IFERROR(IF(ROW()-16&lt;NoRowsBudget, IF($J104="Profit Margin",SUM(BF$16:BF103)*ProfitMargin,IF($J104="VAT",SUM(BF$16:BF103)*VAT,IF(Budget_period="Monthly",SUMIFS(INDIRECT(BF$8),DetailBudgetWPs_Aleph,IF($J104 = "No Work Package", "", $J104),DetailBudgetCategory_Aleph,$I104),IF(Budget_period="Quarterly",SUMIFS(INDIRECT(BF$9),DetailBudgetWPs_Aleph,IF($J104 = "No Work Package", "", $J104),DetailBudgetCategory_Aleph,$I104),IF(Budget_period="Annually",SUMIFS(INDIRECT(BF$10),DetailBudgetWPs_Aleph,IF($J104 = "No Work Package", "", $J104),DetailBudgetCategory_Aleph,$I104),""))))) / BF$6 * BF$7, 0), 0)</f>
        <v>0</v>
      </c>
      <c r="BG104" s="166">
        <f t="array" ref="BG104">IFERROR(IF(ROW()-16&lt;NoRowsBudget, IF($J104="Profit Margin",SUM(BG$16:BG103)*ProfitMargin,IF($J104="VAT",SUM(BG$16:BG103)*VAT,IF(Budget_period="Monthly",SUMIFS(INDIRECT(BG$8),DetailBudgetWPs_Aleph,IF($J104 = "No Work Package", "", $J104),DetailBudgetCategory_Aleph,$I104),IF(Budget_period="Quarterly",SUMIFS(INDIRECT(BG$9),DetailBudgetWPs_Aleph,IF($J104 = "No Work Package", "", $J104),DetailBudgetCategory_Aleph,$I104),IF(Budget_period="Annually",SUMIFS(INDIRECT(BG$10),DetailBudgetWPs_Aleph,IF($J104 = "No Work Package", "", $J104),DetailBudgetCategory_Aleph,$I104),""))))) / BG$6 * BG$7, 0), 0)</f>
        <v>0</v>
      </c>
      <c r="BH104" s="166">
        <f t="array" ref="BH104">IFERROR(IF(ROW()-16&lt;NoRowsBudget, IF($J104="Profit Margin",SUM(BH$16:BH103)*ProfitMargin,IF($J104="VAT",SUM(BH$16:BH103)*VAT,IF(Budget_period="Monthly",SUMIFS(INDIRECT(BH$8),DetailBudgetWPs_Aleph,IF($J104 = "No Work Package", "", $J104),DetailBudgetCategory_Aleph,$I104),IF(Budget_period="Quarterly",SUMIFS(INDIRECT(BH$9),DetailBudgetWPs_Aleph,IF($J104 = "No Work Package", "", $J104),DetailBudgetCategory_Aleph,$I104),IF(Budget_period="Annually",SUMIFS(INDIRECT(BH$10),DetailBudgetWPs_Aleph,IF($J104 = "No Work Package", "", $J104),DetailBudgetCategory_Aleph,$I104),""))))) / BH$6 * BH$7, 0), 0)</f>
        <v>0</v>
      </c>
      <c r="BI104" s="166">
        <f t="array" ref="BI104">IFERROR(IF(ROW()-16&lt;NoRowsBudget, IF($J104="Profit Margin",SUM(BI$16:BI103)*ProfitMargin,IF($J104="VAT",SUM(BI$16:BI103)*VAT,IF(Budget_period="Monthly",SUMIFS(INDIRECT(BI$8),DetailBudgetWPs_Aleph,IF($J104 = "No Work Package", "", $J104),DetailBudgetCategory_Aleph,$I104),IF(Budget_period="Quarterly",SUMIFS(INDIRECT(BI$9),DetailBudgetWPs_Aleph,IF($J104 = "No Work Package", "", $J104),DetailBudgetCategory_Aleph,$I104),IF(Budget_period="Annually",SUMIFS(INDIRECT(BI$10),DetailBudgetWPs_Aleph,IF($J104 = "No Work Package", "", $J104),DetailBudgetCategory_Aleph,$I104),""))))) / BI$6 * BI$7, 0), 0)</f>
        <v>0</v>
      </c>
      <c r="BJ104" s="166">
        <f t="array" ref="BJ104">IFERROR(IF(ROW()-16&lt;NoRowsBudget, IF($J104="Profit Margin",SUM(BJ$16:BJ103)*ProfitMargin,IF($J104="VAT",SUM(BJ$16:BJ103)*VAT,IF(Budget_period="Monthly",SUMIFS(INDIRECT(BJ$8),DetailBudgetWPs_Aleph,IF($J104 = "No Work Package", "", $J104),DetailBudgetCategory_Aleph,$I104),IF(Budget_period="Quarterly",SUMIFS(INDIRECT(BJ$9),DetailBudgetWPs_Aleph,IF($J104 = "No Work Package", "", $J104),DetailBudgetCategory_Aleph,$I104),IF(Budget_period="Annually",SUMIFS(INDIRECT(BJ$10),DetailBudgetWPs_Aleph,IF($J104 = "No Work Package", "", $J104),DetailBudgetCategory_Aleph,$I104),""))))) / BJ$6 * BJ$7, 0), 0)</f>
        <v>0</v>
      </c>
      <c r="BK104" s="166">
        <f t="array" ref="BK104">IFERROR(IF(ROW()-16&lt;NoRowsBudget, IF($J104="Profit Margin",SUM(BK$16:BK103)*ProfitMargin,IF($J104="VAT",SUM(BK$16:BK103)*VAT,IF(Budget_period="Monthly",SUMIFS(INDIRECT(BK$8),DetailBudgetWPs_Aleph,IF($J104 = "No Work Package", "", $J104),DetailBudgetCategory_Aleph,$I104),IF(Budget_period="Quarterly",SUMIFS(INDIRECT(BK$9),DetailBudgetWPs_Aleph,IF($J104 = "No Work Package", "", $J104),DetailBudgetCategory_Aleph,$I104),IF(Budget_period="Annually",SUMIFS(INDIRECT(BK$10),DetailBudgetWPs_Aleph,IF($J104 = "No Work Package", "", $J104),DetailBudgetCategory_Aleph,$I104),""))))) / BK$6 * BK$7, 0), 0)</f>
        <v>0</v>
      </c>
      <c r="BL104" s="166">
        <f t="array" ref="BL104">IFERROR(IF(ROW()-16&lt;NoRowsBudget, IF($J104="Profit Margin",SUM(BL$16:BL103)*ProfitMargin,IF($J104="VAT",SUM(BL$16:BL103)*VAT,IF(Budget_period="Monthly",SUMIFS(INDIRECT(BL$8),DetailBudgetWPs_Aleph,IF($J104 = "No Work Package", "", $J104),DetailBudgetCategory_Aleph,$I104),IF(Budget_period="Quarterly",SUMIFS(INDIRECT(BL$9),DetailBudgetWPs_Aleph,IF($J104 = "No Work Package", "", $J104),DetailBudgetCategory_Aleph,$I104),IF(Budget_period="Annually",SUMIFS(INDIRECT(BL$10),DetailBudgetWPs_Aleph,IF($J104 = "No Work Package", "", $J104),DetailBudgetCategory_Aleph,$I104),""))))) / BL$6 * BL$7, 0), 0)</f>
        <v>0</v>
      </c>
      <c r="BM104" s="166">
        <f t="array" ref="BM104">IFERROR(IF(ROW()-16&lt;NoRowsBudget, IF($J104="Profit Margin",SUM(BM$16:BM103)*ProfitMargin,IF($J104="VAT",SUM(BM$16:BM103)*VAT,IF(Budget_period="Monthly",SUMIFS(INDIRECT(BM$8),DetailBudgetWPs_Aleph,IF($J104 = "No Work Package", "", $J104),DetailBudgetCategory_Aleph,$I104),IF(Budget_period="Quarterly",SUMIFS(INDIRECT(BM$9),DetailBudgetWPs_Aleph,IF($J104 = "No Work Package", "", $J104),DetailBudgetCategory_Aleph,$I104),IF(Budget_period="Annually",SUMIFS(INDIRECT(BM$10),DetailBudgetWPs_Aleph,IF($J104 = "No Work Package", "", $J104),DetailBudgetCategory_Aleph,$I104),""))))) / BM$6 * BM$7, 0), 0)</f>
        <v>0</v>
      </c>
      <c r="BN104" s="166">
        <f t="array" ref="BN104">IFERROR(IF(ROW()-16&lt;NoRowsBudget, IF($J104="Profit Margin",SUM(BN$16:BN103)*ProfitMargin,IF($J104="VAT",SUM(BN$16:BN103)*VAT,IF(Budget_period="Monthly",SUMIFS(INDIRECT(BN$8),DetailBudgetWPs_Aleph,IF($J104 = "No Work Package", "", $J104),DetailBudgetCategory_Aleph,$I104),IF(Budget_period="Quarterly",SUMIFS(INDIRECT(BN$9),DetailBudgetWPs_Aleph,IF($J104 = "No Work Package", "", $J104),DetailBudgetCategory_Aleph,$I104),IF(Budget_period="Annually",SUMIFS(INDIRECT(BN$10),DetailBudgetWPs_Aleph,IF($J104 = "No Work Package", "", $J104),DetailBudgetCategory_Aleph,$I104),""))))) / BN$6 * BN$7, 0), 0)</f>
        <v>0</v>
      </c>
      <c r="BO104" s="166">
        <f t="array" ref="BO104">IFERROR(IF(ROW()-16&lt;NoRowsBudget, IF($J104="Profit Margin",SUM(BO$16:BO103)*ProfitMargin,IF($J104="VAT",SUM(BO$16:BO103)*VAT,IF(Budget_period="Monthly",SUMIFS(INDIRECT(BO$8),DetailBudgetWPs_Aleph,IF($J104 = "No Work Package", "", $J104),DetailBudgetCategory_Aleph,$I104),IF(Budget_period="Quarterly",SUMIFS(INDIRECT(BO$9),DetailBudgetWPs_Aleph,IF($J104 = "No Work Package", "", $J104),DetailBudgetCategory_Aleph,$I104),IF(Budget_period="Annually",SUMIFS(INDIRECT(BO$10),DetailBudgetWPs_Aleph,IF($J104 = "No Work Package", "", $J104),DetailBudgetCategory_Aleph,$I104),""))))) / BO$6 * BO$7, 0), 0)</f>
        <v>0</v>
      </c>
      <c r="BP104" s="166">
        <f t="array" ref="BP104">IFERROR(IF(ROW()-16&lt;NoRowsBudget, IF($J104="Profit Margin",SUM(BP$16:BP103)*ProfitMargin,IF($J104="VAT",SUM(BP$16:BP103)*VAT,IF(Budget_period="Monthly",SUMIFS(INDIRECT(BP$8),DetailBudgetWPs_Aleph,IF($J104 = "No Work Package", "", $J104),DetailBudgetCategory_Aleph,$I104),IF(Budget_period="Quarterly",SUMIFS(INDIRECT(BP$9),DetailBudgetWPs_Aleph,IF($J104 = "No Work Package", "", $J104),DetailBudgetCategory_Aleph,$I104),IF(Budget_period="Annually",SUMIFS(INDIRECT(BP$10),DetailBudgetWPs_Aleph,IF($J104 = "No Work Package", "", $J104),DetailBudgetCategory_Aleph,$I104),""))))) / BP$6 * BP$7, 0), 0)</f>
        <v>0</v>
      </c>
      <c r="BQ104" s="166">
        <f t="array" ref="BQ104">IFERROR(IF(ROW()-16&lt;NoRowsBudget, IF($J104="Profit Margin",SUM(BQ$16:BQ103)*ProfitMargin,IF($J104="VAT",SUM(BQ$16:BQ103)*VAT,IF(Budget_period="Monthly",SUMIFS(INDIRECT(BQ$8),DetailBudgetWPs_Aleph,IF($J104 = "No Work Package", "", $J104),DetailBudgetCategory_Aleph,$I104),IF(Budget_period="Quarterly",SUMIFS(INDIRECT(BQ$9),DetailBudgetWPs_Aleph,IF($J104 = "No Work Package", "", $J104),DetailBudgetCategory_Aleph,$I104),IF(Budget_period="Annually",SUMIFS(INDIRECT(BQ$10),DetailBudgetWPs_Aleph,IF($J104 = "No Work Package", "", $J104),DetailBudgetCategory_Aleph,$I104),""))))) / BQ$6 * BQ$7, 0), 0)</f>
        <v>0</v>
      </c>
      <c r="BR104" s="166">
        <f t="array" ref="BR104">IFERROR(IF(ROW()-16&lt;NoRowsBudget, IF($J104="Profit Margin",SUM(BR$16:BR103)*ProfitMargin,IF($J104="VAT",SUM(BR$16:BR103)*VAT,IF(Budget_period="Monthly",SUMIFS(INDIRECT(BR$8),DetailBudgetWPs_Aleph,IF($J104 = "No Work Package", "", $J104),DetailBudgetCategory_Aleph,$I104),IF(Budget_period="Quarterly",SUMIFS(INDIRECT(BR$9),DetailBudgetWPs_Aleph,IF($J104 = "No Work Package", "", $J104),DetailBudgetCategory_Aleph,$I104),IF(Budget_period="Annually",SUMIFS(INDIRECT(BR$10),DetailBudgetWPs_Aleph,IF($J104 = "No Work Package", "", $J104),DetailBudgetCategory_Aleph,$I104),""))))) / BR$6 * BR$7, 0), 0)</f>
        <v>0</v>
      </c>
      <c r="BS104" s="166">
        <f t="array" ref="BS104">IFERROR(IF(ROW()-16&lt;NoRowsBudget, IF($J104="Profit Margin",SUM(BS$16:BS103)*ProfitMargin,IF($J104="VAT",SUM(BS$16:BS103)*VAT,IF(Budget_period="Monthly",SUMIFS(INDIRECT(BS$8),DetailBudgetWPs_Aleph,IF($J104 = "No Work Package", "", $J104),DetailBudgetCategory_Aleph,$I104),IF(Budget_period="Quarterly",SUMIFS(INDIRECT(BS$9),DetailBudgetWPs_Aleph,IF($J104 = "No Work Package", "", $J104),DetailBudgetCategory_Aleph,$I104),IF(Budget_period="Annually",SUMIFS(INDIRECT(BS$10),DetailBudgetWPs_Aleph,IF($J104 = "No Work Package", "", $J104),DetailBudgetCategory_Aleph,$I104),""))))) / BS$6 * BS$7, 0), 0)</f>
        <v>0</v>
      </c>
    </row>
    <row r="105" ht="15.75" customHeight="1">
      <c r="A105" s="114"/>
      <c r="B105" s="15" t="str">
        <f>IF(ROW()-16&lt;NoRowsBudget,OrgName,"")</f>
        <v/>
      </c>
      <c r="C105" s="15" t="str">
        <f>IF(ROW()-16&lt;NoRowsBudget,ProjectName,"")</f>
        <v/>
      </c>
      <c r="D105" s="15" t="str">
        <f>IF(ROW()-16&lt;NoRowsBudget,ProjectRef,"")</f>
        <v/>
      </c>
      <c r="E105" s="15" t="str">
        <f>IF(ROW()-16&lt;NoRowsBudget,ApplicationID,"")</f>
        <v/>
      </c>
      <c r="F105" s="15" t="str">
        <f>IF(ROW()-16&lt;NoRowsBudget,Version,"")</f>
        <v/>
      </c>
      <c r="G105" s="164" t="str">
        <f>IF(ROW()-16&lt;NoRowsBudget,StartDate,"")</f>
        <v/>
      </c>
      <c r="H105" s="164" t="str">
        <f>IF(ROW()-16&lt;NoRowsBudget,EndDate,"")</f>
        <v/>
      </c>
      <c r="I105" s="15" t="str">
        <f t="array" ref="I105">IF(ROW()-16&lt;(NoRowsBudget-3),INDEX(CostCategories,CEILING((ROW()-15)/NoWPs,1)),IF(ROW()-16=NoRowsBudget-3,"Overheads",IF(ROW()-16=NoRowsBudget-2,"Profit Margin",IF(ROW()-16=NoRowsBudget-1,"VAT",""))))</f>
        <v/>
      </c>
      <c r="J105" s="15" t="str">
        <f t="array" ref="J105">IF(ROW()-16&lt;NoRowsBudget-3,INDEX(WPUnique,,MOD(ROW()-16,NoWPs)+1),IF(ROW()-16=NoRowsBudget-3,"Overheads",IF(ROW()-16=NoRowsBudget-2,"Profit Margin",IF(ROW()-16=NoRowsBudget-1,"VAT",""))))</f>
        <v/>
      </c>
      <c r="K105" s="172" t="str">
        <f>IFERROR(IF(OR($J105="Indirect Cost",$J105="VAT",$J105="Profit Margin"),"",VLOOKUP(J105,'1. Basic Info'!$B$40:$C$52,2,FALSE)),BudgetExport!J105)</f>
        <v/>
      </c>
      <c r="L105" s="166">
        <f t="array" ref="L105">IFERROR(IF(ROW()-16&lt;NoRowsBudget, IF($J105="Profit Margin",SUM(L$16:L104)*ProfitMargin,IF($J105="VAT",SUM(L$16:L104)*VAT,IF(Budget_period="Monthly",SUMIFS(INDIRECT(L$8),DetailBudgetWPs_Aleph,IF($J105 = "No Work Package", "", $J105),DetailBudgetCategory_Aleph,$I105),IF(Budget_period="Quarterly",SUMIFS(INDIRECT(L$9),DetailBudgetWPs_Aleph,IF($J105 = "No Work Package", "", $J105),DetailBudgetCategory_Aleph,$I105),IF(Budget_period="Annually",SUMIFS(INDIRECT(L$10),DetailBudgetWPs_Aleph,IF($J105 = "No Work Package", "", $J105),DetailBudgetCategory_Aleph,$I105),""))))) / L$6 * L$7, 0), 0)</f>
        <v>0</v>
      </c>
      <c r="M105" s="166">
        <f t="array" ref="M105">IFERROR(IF(ROW()-16&lt;NoRowsBudget, IF($J105="Profit Margin",SUM(M$16:M104)*ProfitMargin,IF($J105="VAT",SUM(M$16:M104)*VAT,IF(Budget_period="Monthly",SUMIFS(INDIRECT(M$8),DetailBudgetWPs_Aleph,IF($J105 = "No Work Package", "", $J105),DetailBudgetCategory_Aleph,$I105),IF(Budget_period="Quarterly",SUMIFS(INDIRECT(M$9),DetailBudgetWPs_Aleph,IF($J105 = "No Work Package", "", $J105),DetailBudgetCategory_Aleph,$I105),IF(Budget_period="Annually",SUMIFS(INDIRECT(M$10),DetailBudgetWPs_Aleph,IF($J105 = "No Work Package", "", $J105),DetailBudgetCategory_Aleph,$I105),""))))) / M$6 * M$7, 0), 0)</f>
        <v>0</v>
      </c>
      <c r="N105" s="166">
        <f t="array" ref="N105">IFERROR(IF(ROW()-16&lt;NoRowsBudget, IF($J105="Profit Margin",SUM(N$16:N104)*ProfitMargin,IF($J105="VAT",SUM(N$16:N104)*VAT,IF(Budget_period="Monthly",SUMIFS(INDIRECT(N$8),DetailBudgetWPs_Aleph,IF($J105 = "No Work Package", "", $J105),DetailBudgetCategory_Aleph,$I105),IF(Budget_period="Quarterly",SUMIFS(INDIRECT(N$9),DetailBudgetWPs_Aleph,IF($J105 = "No Work Package", "", $J105),DetailBudgetCategory_Aleph,$I105),IF(Budget_period="Annually",SUMIFS(INDIRECT(N$10),DetailBudgetWPs_Aleph,IF($J105 = "No Work Package", "", $J105),DetailBudgetCategory_Aleph,$I105),""))))) / N$6 * N$7, 0), 0)</f>
        <v>0</v>
      </c>
      <c r="O105" s="166">
        <f t="array" ref="O105">IFERROR(IF(ROW()-16&lt;NoRowsBudget, IF($J105="Profit Margin",SUM(O$16:O104)*ProfitMargin,IF($J105="VAT",SUM(O$16:O104)*VAT,IF(Budget_period="Monthly",SUMIFS(INDIRECT(O$8),DetailBudgetWPs_Aleph,IF($J105 = "No Work Package", "", $J105),DetailBudgetCategory_Aleph,$I105),IF(Budget_period="Quarterly",SUMIFS(INDIRECT(O$9),DetailBudgetWPs_Aleph,IF($J105 = "No Work Package", "", $J105),DetailBudgetCategory_Aleph,$I105),IF(Budget_period="Annually",SUMIFS(INDIRECT(O$10),DetailBudgetWPs_Aleph,IF($J105 = "No Work Package", "", $J105),DetailBudgetCategory_Aleph,$I105),""))))) / O$6 * O$7, 0), 0)</f>
        <v>0</v>
      </c>
      <c r="P105" s="166">
        <f t="array" ref="P105">IFERROR(IF(ROW()-16&lt;NoRowsBudget, IF($J105="Profit Margin",SUM(P$16:P104)*ProfitMargin,IF($J105="VAT",SUM(P$16:P104)*VAT,IF(Budget_period="Monthly",SUMIFS(INDIRECT(P$8),DetailBudgetWPs_Aleph,IF($J105 = "No Work Package", "", $J105),DetailBudgetCategory_Aleph,$I105),IF(Budget_period="Quarterly",SUMIFS(INDIRECT(P$9),DetailBudgetWPs_Aleph,IF($J105 = "No Work Package", "", $J105),DetailBudgetCategory_Aleph,$I105),IF(Budget_period="Annually",SUMIFS(INDIRECT(P$10),DetailBudgetWPs_Aleph,IF($J105 = "No Work Package", "", $J105),DetailBudgetCategory_Aleph,$I105),""))))) / P$6 * P$7, 0), 0)</f>
        <v>0</v>
      </c>
      <c r="Q105" s="166">
        <f t="array" ref="Q105">IFERROR(IF(ROW()-16&lt;NoRowsBudget, IF($J105="Profit Margin",SUM(Q$16:Q104)*ProfitMargin,IF($J105="VAT",SUM(Q$16:Q104)*VAT,IF(Budget_period="Monthly",SUMIFS(INDIRECT(Q$8),DetailBudgetWPs_Aleph,IF($J105 = "No Work Package", "", $J105),DetailBudgetCategory_Aleph,$I105),IF(Budget_period="Quarterly",SUMIFS(INDIRECT(Q$9),DetailBudgetWPs_Aleph,IF($J105 = "No Work Package", "", $J105),DetailBudgetCategory_Aleph,$I105),IF(Budget_period="Annually",SUMIFS(INDIRECT(Q$10),DetailBudgetWPs_Aleph,IF($J105 = "No Work Package", "", $J105),DetailBudgetCategory_Aleph,$I105),""))))) / Q$6 * Q$7, 0), 0)</f>
        <v>0</v>
      </c>
      <c r="R105" s="166">
        <f t="array" ref="R105">IFERROR(IF(ROW()-16&lt;NoRowsBudget, IF($J105="Profit Margin",SUM(R$16:R104)*ProfitMargin,IF($J105="VAT",SUM(R$16:R104)*VAT,IF(Budget_period="Monthly",SUMIFS(INDIRECT(R$8),DetailBudgetWPs_Aleph,IF($J105 = "No Work Package", "", $J105),DetailBudgetCategory_Aleph,$I105),IF(Budget_period="Quarterly",SUMIFS(INDIRECT(R$9),DetailBudgetWPs_Aleph,IF($J105 = "No Work Package", "", $J105),DetailBudgetCategory_Aleph,$I105),IF(Budget_period="Annually",SUMIFS(INDIRECT(R$10),DetailBudgetWPs_Aleph,IF($J105 = "No Work Package", "", $J105),DetailBudgetCategory_Aleph,$I105),""))))) / R$6 * R$7, 0), 0)</f>
        <v>0</v>
      </c>
      <c r="S105" s="166">
        <f t="array" ref="S105">IFERROR(IF(ROW()-16&lt;NoRowsBudget, IF($J105="Profit Margin",SUM(S$16:S104)*ProfitMargin,IF($J105="VAT",SUM(S$16:S104)*VAT,IF(Budget_period="Monthly",SUMIFS(INDIRECT(S$8),DetailBudgetWPs_Aleph,IF($J105 = "No Work Package", "", $J105),DetailBudgetCategory_Aleph,$I105),IF(Budget_period="Quarterly",SUMIFS(INDIRECT(S$9),DetailBudgetWPs_Aleph,IF($J105 = "No Work Package", "", $J105),DetailBudgetCategory_Aleph,$I105),IF(Budget_period="Annually",SUMIFS(INDIRECT(S$10),DetailBudgetWPs_Aleph,IF($J105 = "No Work Package", "", $J105),DetailBudgetCategory_Aleph,$I105),""))))) / S$6 * S$7, 0), 0)</f>
        <v>0</v>
      </c>
      <c r="T105" s="166">
        <f t="array" ref="T105">IFERROR(IF(ROW()-16&lt;NoRowsBudget, IF($J105="Profit Margin",SUM(T$16:T104)*ProfitMargin,IF($J105="VAT",SUM(T$16:T104)*VAT,IF(Budget_period="Monthly",SUMIFS(INDIRECT(T$8),DetailBudgetWPs_Aleph,IF($J105 = "No Work Package", "", $J105),DetailBudgetCategory_Aleph,$I105),IF(Budget_period="Quarterly",SUMIFS(INDIRECT(T$9),DetailBudgetWPs_Aleph,IF($J105 = "No Work Package", "", $J105),DetailBudgetCategory_Aleph,$I105),IF(Budget_period="Annually",SUMIFS(INDIRECT(T$10),DetailBudgetWPs_Aleph,IF($J105 = "No Work Package", "", $J105),DetailBudgetCategory_Aleph,$I105),""))))) / T$6 * T$7, 0), 0)</f>
        <v>0</v>
      </c>
      <c r="U105" s="166">
        <f t="array" ref="U105">IFERROR(IF(ROW()-16&lt;NoRowsBudget, IF($J105="Profit Margin",SUM(U$16:U104)*ProfitMargin,IF($J105="VAT",SUM(U$16:U104)*VAT,IF(Budget_period="Monthly",SUMIFS(INDIRECT(U$8),DetailBudgetWPs_Aleph,IF($J105 = "No Work Package", "", $J105),DetailBudgetCategory_Aleph,$I105),IF(Budget_period="Quarterly",SUMIFS(INDIRECT(U$9),DetailBudgetWPs_Aleph,IF($J105 = "No Work Package", "", $J105),DetailBudgetCategory_Aleph,$I105),IF(Budget_period="Annually",SUMIFS(INDIRECT(U$10),DetailBudgetWPs_Aleph,IF($J105 = "No Work Package", "", $J105),DetailBudgetCategory_Aleph,$I105),""))))) / U$6 * U$7, 0), 0)</f>
        <v>0</v>
      </c>
      <c r="V105" s="166">
        <f t="array" ref="V105">IFERROR(IF(ROW()-16&lt;NoRowsBudget, IF($J105="Profit Margin",SUM(V$16:V104)*ProfitMargin,IF($J105="VAT",SUM(V$16:V104)*VAT,IF(Budget_period="Monthly",SUMIFS(INDIRECT(V$8),DetailBudgetWPs_Aleph,IF($J105 = "No Work Package", "", $J105),DetailBudgetCategory_Aleph,$I105),IF(Budget_period="Quarterly",SUMIFS(INDIRECT(V$9),DetailBudgetWPs_Aleph,IF($J105 = "No Work Package", "", $J105),DetailBudgetCategory_Aleph,$I105),IF(Budget_period="Annually",SUMIFS(INDIRECT(V$10),DetailBudgetWPs_Aleph,IF($J105 = "No Work Package", "", $J105),DetailBudgetCategory_Aleph,$I105),""))))) / V$6 * V$7, 0), 0)</f>
        <v>0</v>
      </c>
      <c r="W105" s="166">
        <f t="array" ref="W105">IFERROR(IF(ROW()-16&lt;NoRowsBudget, IF($J105="Profit Margin",SUM(W$16:W104)*ProfitMargin,IF($J105="VAT",SUM(W$16:W104)*VAT,IF(Budget_period="Monthly",SUMIFS(INDIRECT(W$8),DetailBudgetWPs_Aleph,IF($J105 = "No Work Package", "", $J105),DetailBudgetCategory_Aleph,$I105),IF(Budget_period="Quarterly",SUMIFS(INDIRECT(W$9),DetailBudgetWPs_Aleph,IF($J105 = "No Work Package", "", $J105),DetailBudgetCategory_Aleph,$I105),IF(Budget_period="Annually",SUMIFS(INDIRECT(W$10),DetailBudgetWPs_Aleph,IF($J105 = "No Work Package", "", $J105),DetailBudgetCategory_Aleph,$I105),""))))) / W$6 * W$7, 0), 0)</f>
        <v>0</v>
      </c>
      <c r="X105" s="166">
        <f t="array" ref="X105">IFERROR(IF(ROW()-16&lt;NoRowsBudget, IF($J105="Profit Margin",SUM(X$16:X104)*ProfitMargin,IF($J105="VAT",SUM(X$16:X104)*VAT,IF(Budget_period="Monthly",SUMIFS(INDIRECT(X$8),DetailBudgetWPs_Aleph,IF($J105 = "No Work Package", "", $J105),DetailBudgetCategory_Aleph,$I105),IF(Budget_period="Quarterly",SUMIFS(INDIRECT(X$9),DetailBudgetWPs_Aleph,IF($J105 = "No Work Package", "", $J105),DetailBudgetCategory_Aleph,$I105),IF(Budget_period="Annually",SUMIFS(INDIRECT(X$10),DetailBudgetWPs_Aleph,IF($J105 = "No Work Package", "", $J105),DetailBudgetCategory_Aleph,$I105),""))))) / X$6 * X$7, 0), 0)</f>
        <v>0</v>
      </c>
      <c r="Y105" s="166">
        <f t="array" ref="Y105">IFERROR(IF(ROW()-16&lt;NoRowsBudget, IF($J105="Profit Margin",SUM(Y$16:Y104)*ProfitMargin,IF($J105="VAT",SUM(Y$16:Y104)*VAT,IF(Budget_period="Monthly",SUMIFS(INDIRECT(Y$8),DetailBudgetWPs_Aleph,IF($J105 = "No Work Package", "", $J105),DetailBudgetCategory_Aleph,$I105),IF(Budget_period="Quarterly",SUMIFS(INDIRECT(Y$9),DetailBudgetWPs_Aleph,IF($J105 = "No Work Package", "", $J105),DetailBudgetCategory_Aleph,$I105),IF(Budget_period="Annually",SUMIFS(INDIRECT(Y$10),DetailBudgetWPs_Aleph,IF($J105 = "No Work Package", "", $J105),DetailBudgetCategory_Aleph,$I105),""))))) / Y$6 * Y$7, 0), 0)</f>
        <v>0</v>
      </c>
      <c r="Z105" s="166">
        <f t="array" ref="Z105">IFERROR(IF(ROW()-16&lt;NoRowsBudget, IF($J105="Profit Margin",SUM(Z$16:Z104)*ProfitMargin,IF($J105="VAT",SUM(Z$16:Z104)*VAT,IF(Budget_period="Monthly",SUMIFS(INDIRECT(Z$8),DetailBudgetWPs_Aleph,IF($J105 = "No Work Package", "", $J105),DetailBudgetCategory_Aleph,$I105),IF(Budget_period="Quarterly",SUMIFS(INDIRECT(Z$9),DetailBudgetWPs_Aleph,IF($J105 = "No Work Package", "", $J105),DetailBudgetCategory_Aleph,$I105),IF(Budget_period="Annually",SUMIFS(INDIRECT(Z$10),DetailBudgetWPs_Aleph,IF($J105 = "No Work Package", "", $J105),DetailBudgetCategory_Aleph,$I105),""))))) / Z$6 * Z$7, 0), 0)</f>
        <v>0</v>
      </c>
      <c r="AA105" s="166">
        <f t="array" ref="AA105">IFERROR(IF(ROW()-16&lt;NoRowsBudget, IF($J105="Profit Margin",SUM(AA$16:AA104)*ProfitMargin,IF($J105="VAT",SUM(AA$16:AA104)*VAT,IF(Budget_period="Monthly",SUMIFS(INDIRECT(AA$8),DetailBudgetWPs_Aleph,IF($J105 = "No Work Package", "", $J105),DetailBudgetCategory_Aleph,$I105),IF(Budget_period="Quarterly",SUMIFS(INDIRECT(AA$9),DetailBudgetWPs_Aleph,IF($J105 = "No Work Package", "", $J105),DetailBudgetCategory_Aleph,$I105),IF(Budget_period="Annually",SUMIFS(INDIRECT(AA$10),DetailBudgetWPs_Aleph,IF($J105 = "No Work Package", "", $J105),DetailBudgetCategory_Aleph,$I105),""))))) / AA$6 * AA$7, 0), 0)</f>
        <v>0</v>
      </c>
      <c r="AB105" s="166">
        <f t="array" ref="AB105">IFERROR(IF(ROW()-16&lt;NoRowsBudget, IF($J105="Profit Margin",SUM(AB$16:AB104)*ProfitMargin,IF($J105="VAT",SUM(AB$16:AB104)*VAT,IF(Budget_period="Monthly",SUMIFS(INDIRECT(AB$8),DetailBudgetWPs_Aleph,IF($J105 = "No Work Package", "", $J105),DetailBudgetCategory_Aleph,$I105),IF(Budget_period="Quarterly",SUMIFS(INDIRECT(AB$9),DetailBudgetWPs_Aleph,IF($J105 = "No Work Package", "", $J105),DetailBudgetCategory_Aleph,$I105),IF(Budget_period="Annually",SUMIFS(INDIRECT(AB$10),DetailBudgetWPs_Aleph,IF($J105 = "No Work Package", "", $J105),DetailBudgetCategory_Aleph,$I105),""))))) / AB$6 * AB$7, 0), 0)</f>
        <v>0</v>
      </c>
      <c r="AC105" s="166">
        <f t="array" ref="AC105">IFERROR(IF(ROW()-16&lt;NoRowsBudget, IF($J105="Profit Margin",SUM(AC$16:AC104)*ProfitMargin,IF($J105="VAT",SUM(AC$16:AC104)*VAT,IF(Budget_period="Monthly",SUMIFS(INDIRECT(AC$8),DetailBudgetWPs_Aleph,IF($J105 = "No Work Package", "", $J105),DetailBudgetCategory_Aleph,$I105),IF(Budget_period="Quarterly",SUMIFS(INDIRECT(AC$9),DetailBudgetWPs_Aleph,IF($J105 = "No Work Package", "", $J105),DetailBudgetCategory_Aleph,$I105),IF(Budget_period="Annually",SUMIFS(INDIRECT(AC$10),DetailBudgetWPs_Aleph,IF($J105 = "No Work Package", "", $J105),DetailBudgetCategory_Aleph,$I105),""))))) / AC$6 * AC$7, 0), 0)</f>
        <v>0</v>
      </c>
      <c r="AD105" s="166">
        <f t="array" ref="AD105">IFERROR(IF(ROW()-16&lt;NoRowsBudget, IF($J105="Profit Margin",SUM(AD$16:AD104)*ProfitMargin,IF($J105="VAT",SUM(AD$16:AD104)*VAT,IF(Budget_period="Monthly",SUMIFS(INDIRECT(AD$8),DetailBudgetWPs_Aleph,IF($J105 = "No Work Package", "", $J105),DetailBudgetCategory_Aleph,$I105),IF(Budget_period="Quarterly",SUMIFS(INDIRECT(AD$9),DetailBudgetWPs_Aleph,IF($J105 = "No Work Package", "", $J105),DetailBudgetCategory_Aleph,$I105),IF(Budget_period="Annually",SUMIFS(INDIRECT(AD$10),DetailBudgetWPs_Aleph,IF($J105 = "No Work Package", "", $J105),DetailBudgetCategory_Aleph,$I105),""))))) / AD$6 * AD$7, 0), 0)</f>
        <v>0</v>
      </c>
      <c r="AE105" s="166">
        <f t="array" ref="AE105">IFERROR(IF(ROW()-16&lt;NoRowsBudget, IF($J105="Profit Margin",SUM(AE$16:AE104)*ProfitMargin,IF($J105="VAT",SUM(AE$16:AE104)*VAT,IF(Budget_period="Monthly",SUMIFS(INDIRECT(AE$8),DetailBudgetWPs_Aleph,IF($J105 = "No Work Package", "", $J105),DetailBudgetCategory_Aleph,$I105),IF(Budget_period="Quarterly",SUMIFS(INDIRECT(AE$9),DetailBudgetWPs_Aleph,IF($J105 = "No Work Package", "", $J105),DetailBudgetCategory_Aleph,$I105),IF(Budget_period="Annually",SUMIFS(INDIRECT(AE$10),DetailBudgetWPs_Aleph,IF($J105 = "No Work Package", "", $J105),DetailBudgetCategory_Aleph,$I105),""))))) / AE$6 * AE$7, 0), 0)</f>
        <v>0</v>
      </c>
      <c r="AF105" s="166">
        <f t="array" ref="AF105">IFERROR(IF(ROW()-16&lt;NoRowsBudget, IF($J105="Profit Margin",SUM(AF$16:AF104)*ProfitMargin,IF($J105="VAT",SUM(AF$16:AF104)*VAT,IF(Budget_period="Monthly",SUMIFS(INDIRECT(AF$8),DetailBudgetWPs_Aleph,IF($J105 = "No Work Package", "", $J105),DetailBudgetCategory_Aleph,$I105),IF(Budget_period="Quarterly",SUMIFS(INDIRECT(AF$9),DetailBudgetWPs_Aleph,IF($J105 = "No Work Package", "", $J105),DetailBudgetCategory_Aleph,$I105),IF(Budget_period="Annually",SUMIFS(INDIRECT(AF$10),DetailBudgetWPs_Aleph,IF($J105 = "No Work Package", "", $J105),DetailBudgetCategory_Aleph,$I105),""))))) / AF$6 * AF$7, 0), 0)</f>
        <v>0</v>
      </c>
      <c r="AG105" s="166">
        <f t="array" ref="AG105">IFERROR(IF(ROW()-16&lt;NoRowsBudget, IF($J105="Profit Margin",SUM(AG$16:AG104)*ProfitMargin,IF($J105="VAT",SUM(AG$16:AG104)*VAT,IF(Budget_period="Monthly",SUMIFS(INDIRECT(AG$8),DetailBudgetWPs_Aleph,IF($J105 = "No Work Package", "", $J105),DetailBudgetCategory_Aleph,$I105),IF(Budget_period="Quarterly",SUMIFS(INDIRECT(AG$9),DetailBudgetWPs_Aleph,IF($J105 = "No Work Package", "", $J105),DetailBudgetCategory_Aleph,$I105),IF(Budget_period="Annually",SUMIFS(INDIRECT(AG$10),DetailBudgetWPs_Aleph,IF($J105 = "No Work Package", "", $J105),DetailBudgetCategory_Aleph,$I105),""))))) / AG$6 * AG$7, 0), 0)</f>
        <v>0</v>
      </c>
      <c r="AH105" s="166">
        <f t="array" ref="AH105">IFERROR(IF(ROW()-16&lt;NoRowsBudget, IF($J105="Profit Margin",SUM(AH$16:AH104)*ProfitMargin,IF($J105="VAT",SUM(AH$16:AH104)*VAT,IF(Budget_period="Monthly",SUMIFS(INDIRECT(AH$8),DetailBudgetWPs_Aleph,IF($J105 = "No Work Package", "", $J105),DetailBudgetCategory_Aleph,$I105),IF(Budget_period="Quarterly",SUMIFS(INDIRECT(AH$9),DetailBudgetWPs_Aleph,IF($J105 = "No Work Package", "", $J105),DetailBudgetCategory_Aleph,$I105),IF(Budget_period="Annually",SUMIFS(INDIRECT(AH$10),DetailBudgetWPs_Aleph,IF($J105 = "No Work Package", "", $J105),DetailBudgetCategory_Aleph,$I105),""))))) / AH$6 * AH$7, 0), 0)</f>
        <v>0</v>
      </c>
      <c r="AI105" s="166">
        <f t="array" ref="AI105">IFERROR(IF(ROW()-16&lt;NoRowsBudget, IF($J105="Profit Margin",SUM(AI$16:AI104)*ProfitMargin,IF($J105="VAT",SUM(AI$16:AI104)*VAT,IF(Budget_period="Monthly",SUMIFS(INDIRECT(AI$8),DetailBudgetWPs_Aleph,IF($J105 = "No Work Package", "", $J105),DetailBudgetCategory_Aleph,$I105),IF(Budget_period="Quarterly",SUMIFS(INDIRECT(AI$9),DetailBudgetWPs_Aleph,IF($J105 = "No Work Package", "", $J105),DetailBudgetCategory_Aleph,$I105),IF(Budget_period="Annually",SUMIFS(INDIRECT(AI$10),DetailBudgetWPs_Aleph,IF($J105 = "No Work Package", "", $J105),DetailBudgetCategory_Aleph,$I105),""))))) / AI$6 * AI$7, 0), 0)</f>
        <v>0</v>
      </c>
      <c r="AJ105" s="166">
        <f t="array" ref="AJ105">IFERROR(IF(ROW()-16&lt;NoRowsBudget, IF($J105="Profit Margin",SUM(AJ$16:AJ104)*ProfitMargin,IF($J105="VAT",SUM(AJ$16:AJ104)*VAT,IF(Budget_period="Monthly",SUMIFS(INDIRECT(AJ$8),DetailBudgetWPs_Aleph,IF($J105 = "No Work Package", "", $J105),DetailBudgetCategory_Aleph,$I105),IF(Budget_period="Quarterly",SUMIFS(INDIRECT(AJ$9),DetailBudgetWPs_Aleph,IF($J105 = "No Work Package", "", $J105),DetailBudgetCategory_Aleph,$I105),IF(Budget_period="Annually",SUMIFS(INDIRECT(AJ$10),DetailBudgetWPs_Aleph,IF($J105 = "No Work Package", "", $J105),DetailBudgetCategory_Aleph,$I105),""))))) / AJ$6 * AJ$7, 0), 0)</f>
        <v>0</v>
      </c>
      <c r="AK105" s="166">
        <f t="array" ref="AK105">IFERROR(IF(ROW()-16&lt;NoRowsBudget, IF($J105="Profit Margin",SUM(AK$16:AK104)*ProfitMargin,IF($J105="VAT",SUM(AK$16:AK104)*VAT,IF(Budget_period="Monthly",SUMIFS(INDIRECT(AK$8),DetailBudgetWPs_Aleph,IF($J105 = "No Work Package", "", $J105),DetailBudgetCategory_Aleph,$I105),IF(Budget_period="Quarterly",SUMIFS(INDIRECT(AK$9),DetailBudgetWPs_Aleph,IF($J105 = "No Work Package", "", $J105),DetailBudgetCategory_Aleph,$I105),IF(Budget_period="Annually",SUMIFS(INDIRECT(AK$10),DetailBudgetWPs_Aleph,IF($J105 = "No Work Package", "", $J105),DetailBudgetCategory_Aleph,$I105),""))))) / AK$6 * AK$7, 0), 0)</f>
        <v>0</v>
      </c>
      <c r="AL105" s="166">
        <f t="array" ref="AL105">IFERROR(IF(ROW()-16&lt;NoRowsBudget, IF($J105="Profit Margin",SUM(AL$16:AL104)*ProfitMargin,IF($J105="VAT",SUM(AL$16:AL104)*VAT,IF(Budget_period="Monthly",SUMIFS(INDIRECT(AL$8),DetailBudgetWPs_Aleph,IF($J105 = "No Work Package", "", $J105),DetailBudgetCategory_Aleph,$I105),IF(Budget_period="Quarterly",SUMIFS(INDIRECT(AL$9),DetailBudgetWPs_Aleph,IF($J105 = "No Work Package", "", $J105),DetailBudgetCategory_Aleph,$I105),IF(Budget_period="Annually",SUMIFS(INDIRECT(AL$10),DetailBudgetWPs_Aleph,IF($J105 = "No Work Package", "", $J105),DetailBudgetCategory_Aleph,$I105),""))))) / AL$6 * AL$7, 0), 0)</f>
        <v>0</v>
      </c>
      <c r="AM105" s="166">
        <f t="array" ref="AM105">IFERROR(IF(ROW()-16&lt;NoRowsBudget, IF($J105="Profit Margin",SUM(AM$16:AM104)*ProfitMargin,IF($J105="VAT",SUM(AM$16:AM104)*VAT,IF(Budget_period="Monthly",SUMIFS(INDIRECT(AM$8),DetailBudgetWPs_Aleph,IF($J105 = "No Work Package", "", $J105),DetailBudgetCategory_Aleph,$I105),IF(Budget_period="Quarterly",SUMIFS(INDIRECT(AM$9),DetailBudgetWPs_Aleph,IF($J105 = "No Work Package", "", $J105),DetailBudgetCategory_Aleph,$I105),IF(Budget_period="Annually",SUMIFS(INDIRECT(AM$10),DetailBudgetWPs_Aleph,IF($J105 = "No Work Package", "", $J105),DetailBudgetCategory_Aleph,$I105),""))))) / AM$6 * AM$7, 0), 0)</f>
        <v>0</v>
      </c>
      <c r="AN105" s="166">
        <f t="array" ref="AN105">IFERROR(IF(ROW()-16&lt;NoRowsBudget, IF($J105="Profit Margin",SUM(AN$16:AN104)*ProfitMargin,IF($J105="VAT",SUM(AN$16:AN104)*VAT,IF(Budget_period="Monthly",SUMIFS(INDIRECT(AN$8),DetailBudgetWPs_Aleph,IF($J105 = "No Work Package", "", $J105),DetailBudgetCategory_Aleph,$I105),IF(Budget_period="Quarterly",SUMIFS(INDIRECT(AN$9),DetailBudgetWPs_Aleph,IF($J105 = "No Work Package", "", $J105),DetailBudgetCategory_Aleph,$I105),IF(Budget_period="Annually",SUMIFS(INDIRECT(AN$10),DetailBudgetWPs_Aleph,IF($J105 = "No Work Package", "", $J105),DetailBudgetCategory_Aleph,$I105),""))))) / AN$6 * AN$7, 0), 0)</f>
        <v>0</v>
      </c>
      <c r="AO105" s="166">
        <f t="array" ref="AO105">IFERROR(IF(ROW()-16&lt;NoRowsBudget, IF($J105="Profit Margin",SUM(AO$16:AO104)*ProfitMargin,IF($J105="VAT",SUM(AO$16:AO104)*VAT,IF(Budget_period="Monthly",SUMIFS(INDIRECT(AO$8),DetailBudgetWPs_Aleph,IF($J105 = "No Work Package", "", $J105),DetailBudgetCategory_Aleph,$I105),IF(Budget_period="Quarterly",SUMIFS(INDIRECT(AO$9),DetailBudgetWPs_Aleph,IF($J105 = "No Work Package", "", $J105),DetailBudgetCategory_Aleph,$I105),IF(Budget_period="Annually",SUMIFS(INDIRECT(AO$10),DetailBudgetWPs_Aleph,IF($J105 = "No Work Package", "", $J105),DetailBudgetCategory_Aleph,$I105),""))))) / AO$6 * AO$7, 0), 0)</f>
        <v>0</v>
      </c>
      <c r="AP105" s="166">
        <f t="array" ref="AP105">IFERROR(IF(ROW()-16&lt;NoRowsBudget, IF($J105="Profit Margin",SUM(AP$16:AP104)*ProfitMargin,IF($J105="VAT",SUM(AP$16:AP104)*VAT,IF(Budget_period="Monthly",SUMIFS(INDIRECT(AP$8),DetailBudgetWPs_Aleph,IF($J105 = "No Work Package", "", $J105),DetailBudgetCategory_Aleph,$I105),IF(Budget_period="Quarterly",SUMIFS(INDIRECT(AP$9),DetailBudgetWPs_Aleph,IF($J105 = "No Work Package", "", $J105),DetailBudgetCategory_Aleph,$I105),IF(Budget_period="Annually",SUMIFS(INDIRECT(AP$10),DetailBudgetWPs_Aleph,IF($J105 = "No Work Package", "", $J105),DetailBudgetCategory_Aleph,$I105),""))))) / AP$6 * AP$7, 0), 0)</f>
        <v>0</v>
      </c>
      <c r="AQ105" s="166">
        <f t="array" ref="AQ105">IFERROR(IF(ROW()-16&lt;NoRowsBudget, IF($J105="Profit Margin",SUM(AQ$16:AQ104)*ProfitMargin,IF($J105="VAT",SUM(AQ$16:AQ104)*VAT,IF(Budget_period="Monthly",SUMIFS(INDIRECT(AQ$8),DetailBudgetWPs_Aleph,IF($J105 = "No Work Package", "", $J105),DetailBudgetCategory_Aleph,$I105),IF(Budget_period="Quarterly",SUMIFS(INDIRECT(AQ$9),DetailBudgetWPs_Aleph,IF($J105 = "No Work Package", "", $J105),DetailBudgetCategory_Aleph,$I105),IF(Budget_period="Annually",SUMIFS(INDIRECT(AQ$10),DetailBudgetWPs_Aleph,IF($J105 = "No Work Package", "", $J105),DetailBudgetCategory_Aleph,$I105),""))))) / AQ$6 * AQ$7, 0), 0)</f>
        <v>0</v>
      </c>
      <c r="AR105" s="166">
        <f t="array" ref="AR105">IFERROR(IF(ROW()-16&lt;NoRowsBudget, IF($J105="Profit Margin",SUM(AR$16:AR104)*ProfitMargin,IF($J105="VAT",SUM(AR$16:AR104)*VAT,IF(Budget_period="Monthly",SUMIFS(INDIRECT(AR$8),DetailBudgetWPs_Aleph,IF($J105 = "No Work Package", "", $J105),DetailBudgetCategory_Aleph,$I105),IF(Budget_period="Quarterly",SUMIFS(INDIRECT(AR$9),DetailBudgetWPs_Aleph,IF($J105 = "No Work Package", "", $J105),DetailBudgetCategory_Aleph,$I105),IF(Budget_period="Annually",SUMIFS(INDIRECT(AR$10),DetailBudgetWPs_Aleph,IF($J105 = "No Work Package", "", $J105),DetailBudgetCategory_Aleph,$I105),""))))) / AR$6 * AR$7, 0), 0)</f>
        <v>0</v>
      </c>
      <c r="AS105" s="166">
        <f t="array" ref="AS105">IFERROR(IF(ROW()-16&lt;NoRowsBudget, IF($J105="Profit Margin",SUM(AS$16:AS104)*ProfitMargin,IF($J105="VAT",SUM(AS$16:AS104)*VAT,IF(Budget_period="Monthly",SUMIFS(INDIRECT(AS$8),DetailBudgetWPs_Aleph,IF($J105 = "No Work Package", "", $J105),DetailBudgetCategory_Aleph,$I105),IF(Budget_period="Quarterly",SUMIFS(INDIRECT(AS$9),DetailBudgetWPs_Aleph,IF($J105 = "No Work Package", "", $J105),DetailBudgetCategory_Aleph,$I105),IF(Budget_period="Annually",SUMIFS(INDIRECT(AS$10),DetailBudgetWPs_Aleph,IF($J105 = "No Work Package", "", $J105),DetailBudgetCategory_Aleph,$I105),""))))) / AS$6 * AS$7, 0), 0)</f>
        <v>0</v>
      </c>
      <c r="AT105" s="166">
        <f t="array" ref="AT105">IFERROR(IF(ROW()-16&lt;NoRowsBudget, IF($J105="Profit Margin",SUM(AT$16:AT104)*ProfitMargin,IF($J105="VAT",SUM(AT$16:AT104)*VAT,IF(Budget_period="Monthly",SUMIFS(INDIRECT(AT$8),DetailBudgetWPs_Aleph,IF($J105 = "No Work Package", "", $J105),DetailBudgetCategory_Aleph,$I105),IF(Budget_period="Quarterly",SUMIFS(INDIRECT(AT$9),DetailBudgetWPs_Aleph,IF($J105 = "No Work Package", "", $J105),DetailBudgetCategory_Aleph,$I105),IF(Budget_period="Annually",SUMIFS(INDIRECT(AT$10),DetailBudgetWPs_Aleph,IF($J105 = "No Work Package", "", $J105),DetailBudgetCategory_Aleph,$I105),""))))) / AT$6 * AT$7, 0), 0)</f>
        <v>0</v>
      </c>
      <c r="AU105" s="166">
        <f t="array" ref="AU105">IFERROR(IF(ROW()-16&lt;NoRowsBudget, IF($J105="Profit Margin",SUM(AU$16:AU104)*ProfitMargin,IF($J105="VAT",SUM(AU$16:AU104)*VAT,IF(Budget_period="Monthly",SUMIFS(INDIRECT(AU$8),DetailBudgetWPs_Aleph,IF($J105 = "No Work Package", "", $J105),DetailBudgetCategory_Aleph,$I105),IF(Budget_period="Quarterly",SUMIFS(INDIRECT(AU$9),DetailBudgetWPs_Aleph,IF($J105 = "No Work Package", "", $J105),DetailBudgetCategory_Aleph,$I105),IF(Budget_period="Annually",SUMIFS(INDIRECT(AU$10),DetailBudgetWPs_Aleph,IF($J105 = "No Work Package", "", $J105),DetailBudgetCategory_Aleph,$I105),""))))) / AU$6 * AU$7, 0), 0)</f>
        <v>0</v>
      </c>
      <c r="AV105" s="166">
        <f t="array" ref="AV105">IFERROR(IF(ROW()-16&lt;NoRowsBudget, IF($J105="Profit Margin",SUM(AV$16:AV104)*ProfitMargin,IF($J105="VAT",SUM(AV$16:AV104)*VAT,IF(Budget_period="Monthly",SUMIFS(INDIRECT(AV$8),DetailBudgetWPs_Aleph,IF($J105 = "No Work Package", "", $J105),DetailBudgetCategory_Aleph,$I105),IF(Budget_period="Quarterly",SUMIFS(INDIRECT(AV$9),DetailBudgetWPs_Aleph,IF($J105 = "No Work Package", "", $J105),DetailBudgetCategory_Aleph,$I105),IF(Budget_period="Annually",SUMIFS(INDIRECT(AV$10),DetailBudgetWPs_Aleph,IF($J105 = "No Work Package", "", $J105),DetailBudgetCategory_Aleph,$I105),""))))) / AV$6 * AV$7, 0), 0)</f>
        <v>0</v>
      </c>
      <c r="AW105" s="166">
        <f t="array" ref="AW105">IFERROR(IF(ROW()-16&lt;NoRowsBudget, IF($J105="Profit Margin",SUM(AW$16:AW104)*ProfitMargin,IF($J105="VAT",SUM(AW$16:AW104)*VAT,IF(Budget_period="Monthly",SUMIFS(INDIRECT(AW$8),DetailBudgetWPs_Aleph,IF($J105 = "No Work Package", "", $J105),DetailBudgetCategory_Aleph,$I105),IF(Budget_period="Quarterly",SUMIFS(INDIRECT(AW$9),DetailBudgetWPs_Aleph,IF($J105 = "No Work Package", "", $J105),DetailBudgetCategory_Aleph,$I105),IF(Budget_period="Annually",SUMIFS(INDIRECT(AW$10),DetailBudgetWPs_Aleph,IF($J105 = "No Work Package", "", $J105),DetailBudgetCategory_Aleph,$I105),""))))) / AW$6 * AW$7, 0), 0)</f>
        <v>0</v>
      </c>
      <c r="AX105" s="166">
        <f t="array" ref="AX105">IFERROR(IF(ROW()-16&lt;NoRowsBudget, IF($J105="Profit Margin",SUM(AX$16:AX104)*ProfitMargin,IF($J105="VAT",SUM(AX$16:AX104)*VAT,IF(Budget_period="Monthly",SUMIFS(INDIRECT(AX$8),DetailBudgetWPs_Aleph,IF($J105 = "No Work Package", "", $J105),DetailBudgetCategory_Aleph,$I105),IF(Budget_period="Quarterly",SUMIFS(INDIRECT(AX$9),DetailBudgetWPs_Aleph,IF($J105 = "No Work Package", "", $J105),DetailBudgetCategory_Aleph,$I105),IF(Budget_period="Annually",SUMIFS(INDIRECT(AX$10),DetailBudgetWPs_Aleph,IF($J105 = "No Work Package", "", $J105),DetailBudgetCategory_Aleph,$I105),""))))) / AX$6 * AX$7, 0), 0)</f>
        <v>0</v>
      </c>
      <c r="AY105" s="166">
        <f t="array" ref="AY105">IFERROR(IF(ROW()-16&lt;NoRowsBudget, IF($J105="Profit Margin",SUM(AY$16:AY104)*ProfitMargin,IF($J105="VAT",SUM(AY$16:AY104)*VAT,IF(Budget_period="Monthly",SUMIFS(INDIRECT(AY$8),DetailBudgetWPs_Aleph,IF($J105 = "No Work Package", "", $J105),DetailBudgetCategory_Aleph,$I105),IF(Budget_period="Quarterly",SUMIFS(INDIRECT(AY$9),DetailBudgetWPs_Aleph,IF($J105 = "No Work Package", "", $J105),DetailBudgetCategory_Aleph,$I105),IF(Budget_period="Annually",SUMIFS(INDIRECT(AY$10),DetailBudgetWPs_Aleph,IF($J105 = "No Work Package", "", $J105),DetailBudgetCategory_Aleph,$I105),""))))) / AY$6 * AY$7, 0), 0)</f>
        <v>0</v>
      </c>
      <c r="AZ105" s="166">
        <f t="array" ref="AZ105">IFERROR(IF(ROW()-16&lt;NoRowsBudget, IF($J105="Profit Margin",SUM(AZ$16:AZ104)*ProfitMargin,IF($J105="VAT",SUM(AZ$16:AZ104)*VAT,IF(Budget_period="Monthly",SUMIFS(INDIRECT(AZ$8),DetailBudgetWPs_Aleph,IF($J105 = "No Work Package", "", $J105),DetailBudgetCategory_Aleph,$I105),IF(Budget_period="Quarterly",SUMIFS(INDIRECT(AZ$9),DetailBudgetWPs_Aleph,IF($J105 = "No Work Package", "", $J105),DetailBudgetCategory_Aleph,$I105),IF(Budget_period="Annually",SUMIFS(INDIRECT(AZ$10),DetailBudgetWPs_Aleph,IF($J105 = "No Work Package", "", $J105),DetailBudgetCategory_Aleph,$I105),""))))) / AZ$6 * AZ$7, 0), 0)</f>
        <v>0</v>
      </c>
      <c r="BA105" s="166">
        <f t="array" ref="BA105">IFERROR(IF(ROW()-16&lt;NoRowsBudget, IF($J105="Profit Margin",SUM(BA$16:BA104)*ProfitMargin,IF($J105="VAT",SUM(BA$16:BA104)*VAT,IF(Budget_period="Monthly",SUMIFS(INDIRECT(BA$8),DetailBudgetWPs_Aleph,IF($J105 = "No Work Package", "", $J105),DetailBudgetCategory_Aleph,$I105),IF(Budget_period="Quarterly",SUMIFS(INDIRECT(BA$9),DetailBudgetWPs_Aleph,IF($J105 = "No Work Package", "", $J105),DetailBudgetCategory_Aleph,$I105),IF(Budget_period="Annually",SUMIFS(INDIRECT(BA$10),DetailBudgetWPs_Aleph,IF($J105 = "No Work Package", "", $J105),DetailBudgetCategory_Aleph,$I105),""))))) / BA$6 * BA$7, 0), 0)</f>
        <v>0</v>
      </c>
      <c r="BB105" s="166">
        <f t="array" ref="BB105">IFERROR(IF(ROW()-16&lt;NoRowsBudget, IF($J105="Profit Margin",SUM(BB$16:BB104)*ProfitMargin,IF($J105="VAT",SUM(BB$16:BB104)*VAT,IF(Budget_period="Monthly",SUMIFS(INDIRECT(BB$8),DetailBudgetWPs_Aleph,IF($J105 = "No Work Package", "", $J105),DetailBudgetCategory_Aleph,$I105),IF(Budget_period="Quarterly",SUMIFS(INDIRECT(BB$9),DetailBudgetWPs_Aleph,IF($J105 = "No Work Package", "", $J105),DetailBudgetCategory_Aleph,$I105),IF(Budget_period="Annually",SUMIFS(INDIRECT(BB$10),DetailBudgetWPs_Aleph,IF($J105 = "No Work Package", "", $J105),DetailBudgetCategory_Aleph,$I105),""))))) / BB$6 * BB$7, 0), 0)</f>
        <v>0</v>
      </c>
      <c r="BC105" s="166">
        <f t="array" ref="BC105">IFERROR(IF(ROW()-16&lt;NoRowsBudget, IF($J105="Profit Margin",SUM(BC$16:BC104)*ProfitMargin,IF($J105="VAT",SUM(BC$16:BC104)*VAT,IF(Budget_period="Monthly",SUMIFS(INDIRECT(BC$8),DetailBudgetWPs_Aleph,IF($J105 = "No Work Package", "", $J105),DetailBudgetCategory_Aleph,$I105),IF(Budget_period="Quarterly",SUMIFS(INDIRECT(BC$9),DetailBudgetWPs_Aleph,IF($J105 = "No Work Package", "", $J105),DetailBudgetCategory_Aleph,$I105),IF(Budget_period="Annually",SUMIFS(INDIRECT(BC$10),DetailBudgetWPs_Aleph,IF($J105 = "No Work Package", "", $J105),DetailBudgetCategory_Aleph,$I105),""))))) / BC$6 * BC$7, 0), 0)</f>
        <v>0</v>
      </c>
      <c r="BD105" s="166">
        <f t="array" ref="BD105">IFERROR(IF(ROW()-16&lt;NoRowsBudget, IF($J105="Profit Margin",SUM(BD$16:BD104)*ProfitMargin,IF($J105="VAT",SUM(BD$16:BD104)*VAT,IF(Budget_period="Monthly",SUMIFS(INDIRECT(BD$8),DetailBudgetWPs_Aleph,IF($J105 = "No Work Package", "", $J105),DetailBudgetCategory_Aleph,$I105),IF(Budget_period="Quarterly",SUMIFS(INDIRECT(BD$9),DetailBudgetWPs_Aleph,IF($J105 = "No Work Package", "", $J105),DetailBudgetCategory_Aleph,$I105),IF(Budget_period="Annually",SUMIFS(INDIRECT(BD$10),DetailBudgetWPs_Aleph,IF($J105 = "No Work Package", "", $J105),DetailBudgetCategory_Aleph,$I105),""))))) / BD$6 * BD$7, 0), 0)</f>
        <v>0</v>
      </c>
      <c r="BE105" s="166">
        <f t="array" ref="BE105">IFERROR(IF(ROW()-16&lt;NoRowsBudget, IF($J105="Profit Margin",SUM(BE$16:BE104)*ProfitMargin,IF($J105="VAT",SUM(BE$16:BE104)*VAT,IF(Budget_period="Monthly",SUMIFS(INDIRECT(BE$8),DetailBudgetWPs_Aleph,IF($J105 = "No Work Package", "", $J105),DetailBudgetCategory_Aleph,$I105),IF(Budget_period="Quarterly",SUMIFS(INDIRECT(BE$9),DetailBudgetWPs_Aleph,IF($J105 = "No Work Package", "", $J105),DetailBudgetCategory_Aleph,$I105),IF(Budget_period="Annually",SUMIFS(INDIRECT(BE$10),DetailBudgetWPs_Aleph,IF($J105 = "No Work Package", "", $J105),DetailBudgetCategory_Aleph,$I105),""))))) / BE$6 * BE$7, 0), 0)</f>
        <v>0</v>
      </c>
      <c r="BF105" s="166">
        <f t="array" ref="BF105">IFERROR(IF(ROW()-16&lt;NoRowsBudget, IF($J105="Profit Margin",SUM(BF$16:BF104)*ProfitMargin,IF($J105="VAT",SUM(BF$16:BF104)*VAT,IF(Budget_period="Monthly",SUMIFS(INDIRECT(BF$8),DetailBudgetWPs_Aleph,IF($J105 = "No Work Package", "", $J105),DetailBudgetCategory_Aleph,$I105),IF(Budget_period="Quarterly",SUMIFS(INDIRECT(BF$9),DetailBudgetWPs_Aleph,IF($J105 = "No Work Package", "", $J105),DetailBudgetCategory_Aleph,$I105),IF(Budget_period="Annually",SUMIFS(INDIRECT(BF$10),DetailBudgetWPs_Aleph,IF($J105 = "No Work Package", "", $J105),DetailBudgetCategory_Aleph,$I105),""))))) / BF$6 * BF$7, 0), 0)</f>
        <v>0</v>
      </c>
      <c r="BG105" s="166">
        <f t="array" ref="BG105">IFERROR(IF(ROW()-16&lt;NoRowsBudget, IF($J105="Profit Margin",SUM(BG$16:BG104)*ProfitMargin,IF($J105="VAT",SUM(BG$16:BG104)*VAT,IF(Budget_period="Monthly",SUMIFS(INDIRECT(BG$8),DetailBudgetWPs_Aleph,IF($J105 = "No Work Package", "", $J105),DetailBudgetCategory_Aleph,$I105),IF(Budget_period="Quarterly",SUMIFS(INDIRECT(BG$9),DetailBudgetWPs_Aleph,IF($J105 = "No Work Package", "", $J105),DetailBudgetCategory_Aleph,$I105),IF(Budget_period="Annually",SUMIFS(INDIRECT(BG$10),DetailBudgetWPs_Aleph,IF($J105 = "No Work Package", "", $J105),DetailBudgetCategory_Aleph,$I105),""))))) / BG$6 * BG$7, 0), 0)</f>
        <v>0</v>
      </c>
      <c r="BH105" s="166">
        <f t="array" ref="BH105">IFERROR(IF(ROW()-16&lt;NoRowsBudget, IF($J105="Profit Margin",SUM(BH$16:BH104)*ProfitMargin,IF($J105="VAT",SUM(BH$16:BH104)*VAT,IF(Budget_period="Monthly",SUMIFS(INDIRECT(BH$8),DetailBudgetWPs_Aleph,IF($J105 = "No Work Package", "", $J105),DetailBudgetCategory_Aleph,$I105),IF(Budget_period="Quarterly",SUMIFS(INDIRECT(BH$9),DetailBudgetWPs_Aleph,IF($J105 = "No Work Package", "", $J105),DetailBudgetCategory_Aleph,$I105),IF(Budget_period="Annually",SUMIFS(INDIRECT(BH$10),DetailBudgetWPs_Aleph,IF($J105 = "No Work Package", "", $J105),DetailBudgetCategory_Aleph,$I105),""))))) / BH$6 * BH$7, 0), 0)</f>
        <v>0</v>
      </c>
      <c r="BI105" s="166">
        <f t="array" ref="BI105">IFERROR(IF(ROW()-16&lt;NoRowsBudget, IF($J105="Profit Margin",SUM(BI$16:BI104)*ProfitMargin,IF($J105="VAT",SUM(BI$16:BI104)*VAT,IF(Budget_period="Monthly",SUMIFS(INDIRECT(BI$8),DetailBudgetWPs_Aleph,IF($J105 = "No Work Package", "", $J105),DetailBudgetCategory_Aleph,$I105),IF(Budget_period="Quarterly",SUMIFS(INDIRECT(BI$9),DetailBudgetWPs_Aleph,IF($J105 = "No Work Package", "", $J105),DetailBudgetCategory_Aleph,$I105),IF(Budget_period="Annually",SUMIFS(INDIRECT(BI$10),DetailBudgetWPs_Aleph,IF($J105 = "No Work Package", "", $J105),DetailBudgetCategory_Aleph,$I105),""))))) / BI$6 * BI$7, 0), 0)</f>
        <v>0</v>
      </c>
      <c r="BJ105" s="166">
        <f t="array" ref="BJ105">IFERROR(IF(ROW()-16&lt;NoRowsBudget, IF($J105="Profit Margin",SUM(BJ$16:BJ104)*ProfitMargin,IF($J105="VAT",SUM(BJ$16:BJ104)*VAT,IF(Budget_period="Monthly",SUMIFS(INDIRECT(BJ$8),DetailBudgetWPs_Aleph,IF($J105 = "No Work Package", "", $J105),DetailBudgetCategory_Aleph,$I105),IF(Budget_period="Quarterly",SUMIFS(INDIRECT(BJ$9),DetailBudgetWPs_Aleph,IF($J105 = "No Work Package", "", $J105),DetailBudgetCategory_Aleph,$I105),IF(Budget_period="Annually",SUMIFS(INDIRECT(BJ$10),DetailBudgetWPs_Aleph,IF($J105 = "No Work Package", "", $J105),DetailBudgetCategory_Aleph,$I105),""))))) / BJ$6 * BJ$7, 0), 0)</f>
        <v>0</v>
      </c>
      <c r="BK105" s="166">
        <f t="array" ref="BK105">IFERROR(IF(ROW()-16&lt;NoRowsBudget, IF($J105="Profit Margin",SUM(BK$16:BK104)*ProfitMargin,IF($J105="VAT",SUM(BK$16:BK104)*VAT,IF(Budget_period="Monthly",SUMIFS(INDIRECT(BK$8),DetailBudgetWPs_Aleph,IF($J105 = "No Work Package", "", $J105),DetailBudgetCategory_Aleph,$I105),IF(Budget_period="Quarterly",SUMIFS(INDIRECT(BK$9),DetailBudgetWPs_Aleph,IF($J105 = "No Work Package", "", $J105),DetailBudgetCategory_Aleph,$I105),IF(Budget_period="Annually",SUMIFS(INDIRECT(BK$10),DetailBudgetWPs_Aleph,IF($J105 = "No Work Package", "", $J105),DetailBudgetCategory_Aleph,$I105),""))))) / BK$6 * BK$7, 0), 0)</f>
        <v>0</v>
      </c>
      <c r="BL105" s="166">
        <f t="array" ref="BL105">IFERROR(IF(ROW()-16&lt;NoRowsBudget, IF($J105="Profit Margin",SUM(BL$16:BL104)*ProfitMargin,IF($J105="VAT",SUM(BL$16:BL104)*VAT,IF(Budget_period="Monthly",SUMIFS(INDIRECT(BL$8),DetailBudgetWPs_Aleph,IF($J105 = "No Work Package", "", $J105),DetailBudgetCategory_Aleph,$I105),IF(Budget_period="Quarterly",SUMIFS(INDIRECT(BL$9),DetailBudgetWPs_Aleph,IF($J105 = "No Work Package", "", $J105),DetailBudgetCategory_Aleph,$I105),IF(Budget_period="Annually",SUMIFS(INDIRECT(BL$10),DetailBudgetWPs_Aleph,IF($J105 = "No Work Package", "", $J105),DetailBudgetCategory_Aleph,$I105),""))))) / BL$6 * BL$7, 0), 0)</f>
        <v>0</v>
      </c>
      <c r="BM105" s="166">
        <f t="array" ref="BM105">IFERROR(IF(ROW()-16&lt;NoRowsBudget, IF($J105="Profit Margin",SUM(BM$16:BM104)*ProfitMargin,IF($J105="VAT",SUM(BM$16:BM104)*VAT,IF(Budget_period="Monthly",SUMIFS(INDIRECT(BM$8),DetailBudgetWPs_Aleph,IF($J105 = "No Work Package", "", $J105),DetailBudgetCategory_Aleph,$I105),IF(Budget_period="Quarterly",SUMIFS(INDIRECT(BM$9),DetailBudgetWPs_Aleph,IF($J105 = "No Work Package", "", $J105),DetailBudgetCategory_Aleph,$I105),IF(Budget_period="Annually",SUMIFS(INDIRECT(BM$10),DetailBudgetWPs_Aleph,IF($J105 = "No Work Package", "", $J105),DetailBudgetCategory_Aleph,$I105),""))))) / BM$6 * BM$7, 0), 0)</f>
        <v>0</v>
      </c>
      <c r="BN105" s="166">
        <f t="array" ref="BN105">IFERROR(IF(ROW()-16&lt;NoRowsBudget, IF($J105="Profit Margin",SUM(BN$16:BN104)*ProfitMargin,IF($J105="VAT",SUM(BN$16:BN104)*VAT,IF(Budget_period="Monthly",SUMIFS(INDIRECT(BN$8),DetailBudgetWPs_Aleph,IF($J105 = "No Work Package", "", $J105),DetailBudgetCategory_Aleph,$I105),IF(Budget_period="Quarterly",SUMIFS(INDIRECT(BN$9),DetailBudgetWPs_Aleph,IF($J105 = "No Work Package", "", $J105),DetailBudgetCategory_Aleph,$I105),IF(Budget_period="Annually",SUMIFS(INDIRECT(BN$10),DetailBudgetWPs_Aleph,IF($J105 = "No Work Package", "", $J105),DetailBudgetCategory_Aleph,$I105),""))))) / BN$6 * BN$7, 0), 0)</f>
        <v>0</v>
      </c>
      <c r="BO105" s="166">
        <f t="array" ref="BO105">IFERROR(IF(ROW()-16&lt;NoRowsBudget, IF($J105="Profit Margin",SUM(BO$16:BO104)*ProfitMargin,IF($J105="VAT",SUM(BO$16:BO104)*VAT,IF(Budget_period="Monthly",SUMIFS(INDIRECT(BO$8),DetailBudgetWPs_Aleph,IF($J105 = "No Work Package", "", $J105),DetailBudgetCategory_Aleph,$I105),IF(Budget_period="Quarterly",SUMIFS(INDIRECT(BO$9),DetailBudgetWPs_Aleph,IF($J105 = "No Work Package", "", $J105),DetailBudgetCategory_Aleph,$I105),IF(Budget_period="Annually",SUMIFS(INDIRECT(BO$10),DetailBudgetWPs_Aleph,IF($J105 = "No Work Package", "", $J105),DetailBudgetCategory_Aleph,$I105),""))))) / BO$6 * BO$7, 0), 0)</f>
        <v>0</v>
      </c>
      <c r="BP105" s="166">
        <f t="array" ref="BP105">IFERROR(IF(ROW()-16&lt;NoRowsBudget, IF($J105="Profit Margin",SUM(BP$16:BP104)*ProfitMargin,IF($J105="VAT",SUM(BP$16:BP104)*VAT,IF(Budget_period="Monthly",SUMIFS(INDIRECT(BP$8),DetailBudgetWPs_Aleph,IF($J105 = "No Work Package", "", $J105),DetailBudgetCategory_Aleph,$I105),IF(Budget_period="Quarterly",SUMIFS(INDIRECT(BP$9),DetailBudgetWPs_Aleph,IF($J105 = "No Work Package", "", $J105),DetailBudgetCategory_Aleph,$I105),IF(Budget_period="Annually",SUMIFS(INDIRECT(BP$10),DetailBudgetWPs_Aleph,IF($J105 = "No Work Package", "", $J105),DetailBudgetCategory_Aleph,$I105),""))))) / BP$6 * BP$7, 0), 0)</f>
        <v>0</v>
      </c>
      <c r="BQ105" s="166">
        <f t="array" ref="BQ105">IFERROR(IF(ROW()-16&lt;NoRowsBudget, IF($J105="Profit Margin",SUM(BQ$16:BQ104)*ProfitMargin,IF($J105="VAT",SUM(BQ$16:BQ104)*VAT,IF(Budget_period="Monthly",SUMIFS(INDIRECT(BQ$8),DetailBudgetWPs_Aleph,IF($J105 = "No Work Package", "", $J105),DetailBudgetCategory_Aleph,$I105),IF(Budget_period="Quarterly",SUMIFS(INDIRECT(BQ$9),DetailBudgetWPs_Aleph,IF($J105 = "No Work Package", "", $J105),DetailBudgetCategory_Aleph,$I105),IF(Budget_period="Annually",SUMIFS(INDIRECT(BQ$10),DetailBudgetWPs_Aleph,IF($J105 = "No Work Package", "", $J105),DetailBudgetCategory_Aleph,$I105),""))))) / BQ$6 * BQ$7, 0), 0)</f>
        <v>0</v>
      </c>
      <c r="BR105" s="166">
        <f t="array" ref="BR105">IFERROR(IF(ROW()-16&lt;NoRowsBudget, IF($J105="Profit Margin",SUM(BR$16:BR104)*ProfitMargin,IF($J105="VAT",SUM(BR$16:BR104)*VAT,IF(Budget_period="Monthly",SUMIFS(INDIRECT(BR$8),DetailBudgetWPs_Aleph,IF($J105 = "No Work Package", "", $J105),DetailBudgetCategory_Aleph,$I105),IF(Budget_period="Quarterly",SUMIFS(INDIRECT(BR$9),DetailBudgetWPs_Aleph,IF($J105 = "No Work Package", "", $J105),DetailBudgetCategory_Aleph,$I105),IF(Budget_period="Annually",SUMIFS(INDIRECT(BR$10),DetailBudgetWPs_Aleph,IF($J105 = "No Work Package", "", $J105),DetailBudgetCategory_Aleph,$I105),""))))) / BR$6 * BR$7, 0), 0)</f>
        <v>0</v>
      </c>
      <c r="BS105" s="166">
        <f t="array" ref="BS105">IFERROR(IF(ROW()-16&lt;NoRowsBudget, IF($J105="Profit Margin",SUM(BS$16:BS104)*ProfitMargin,IF($J105="VAT",SUM(BS$16:BS104)*VAT,IF(Budget_period="Monthly",SUMIFS(INDIRECT(BS$8),DetailBudgetWPs_Aleph,IF($J105 = "No Work Package", "", $J105),DetailBudgetCategory_Aleph,$I105),IF(Budget_period="Quarterly",SUMIFS(INDIRECT(BS$9),DetailBudgetWPs_Aleph,IF($J105 = "No Work Package", "", $J105),DetailBudgetCategory_Aleph,$I105),IF(Budget_period="Annually",SUMIFS(INDIRECT(BS$10),DetailBudgetWPs_Aleph,IF($J105 = "No Work Package", "", $J105),DetailBudgetCategory_Aleph,$I105),""))))) / BS$6 * BS$7, 0), 0)</f>
        <v>0</v>
      </c>
    </row>
    <row r="106" ht="15.75" customHeight="1">
      <c r="A106" s="114"/>
      <c r="B106" s="15" t="str">
        <f>IF(ROW()-16&lt;NoRowsBudget,OrgName,"")</f>
        <v/>
      </c>
      <c r="C106" s="15" t="str">
        <f>IF(ROW()-16&lt;NoRowsBudget,ProjectName,"")</f>
        <v/>
      </c>
      <c r="D106" s="15" t="str">
        <f>IF(ROW()-16&lt;NoRowsBudget,ProjectRef,"")</f>
        <v/>
      </c>
      <c r="E106" s="15" t="str">
        <f>IF(ROW()-16&lt;NoRowsBudget,ApplicationID,"")</f>
        <v/>
      </c>
      <c r="F106" s="15" t="str">
        <f>IF(ROW()-16&lt;NoRowsBudget,Version,"")</f>
        <v/>
      </c>
      <c r="G106" s="164" t="str">
        <f>IF(ROW()-16&lt;NoRowsBudget,StartDate,"")</f>
        <v/>
      </c>
      <c r="H106" s="164" t="str">
        <f>IF(ROW()-16&lt;NoRowsBudget,EndDate,"")</f>
        <v/>
      </c>
      <c r="I106" s="15" t="str">
        <f t="array" ref="I106">IF(ROW()-16&lt;(NoRowsBudget-3),INDEX(CostCategories,CEILING((ROW()-15)/NoWPs,1)),IF(ROW()-16=NoRowsBudget-3,"Overheads",IF(ROW()-16=NoRowsBudget-2,"Profit Margin",IF(ROW()-16=NoRowsBudget-1,"VAT",""))))</f>
        <v/>
      </c>
      <c r="J106" s="15" t="str">
        <f t="array" ref="J106">IF(ROW()-16&lt;NoRowsBudget-3,INDEX(WPUnique,,MOD(ROW()-16,NoWPs)+1),IF(ROW()-16=NoRowsBudget-3,"Overheads",IF(ROW()-16=NoRowsBudget-2,"Profit Margin",IF(ROW()-16=NoRowsBudget-1,"VAT",""))))</f>
        <v/>
      </c>
      <c r="K106" s="172" t="str">
        <f>IFERROR(IF(OR($J106="Indirect Cost",$J106="VAT",$J106="Profit Margin"),"",VLOOKUP(J106,'1. Basic Info'!$B$40:$C$52,2,FALSE)),BudgetExport!J106)</f>
        <v/>
      </c>
      <c r="L106" s="166">
        <f t="array" ref="L106">IFERROR(IF(ROW()-16&lt;NoRowsBudget, IF($J106="Profit Margin",SUM(L$16:L105)*ProfitMargin,IF($J106="VAT",SUM(L$16:L105)*VAT,IF(Budget_period="Monthly",SUMIFS(INDIRECT(L$8),DetailBudgetWPs_Aleph,IF($J106 = "No Work Package", "", $J106),DetailBudgetCategory_Aleph,$I106),IF(Budget_period="Quarterly",SUMIFS(INDIRECT(L$9),DetailBudgetWPs_Aleph,IF($J106 = "No Work Package", "", $J106),DetailBudgetCategory_Aleph,$I106),IF(Budget_period="Annually",SUMIFS(INDIRECT(L$10),DetailBudgetWPs_Aleph,IF($J106 = "No Work Package", "", $J106),DetailBudgetCategory_Aleph,$I106),""))))) / L$6 * L$7, 0), 0)</f>
        <v>0</v>
      </c>
      <c r="M106" s="166">
        <f t="array" ref="M106">IFERROR(IF(ROW()-16&lt;NoRowsBudget, IF($J106="Profit Margin",SUM(M$16:M105)*ProfitMargin,IF($J106="VAT",SUM(M$16:M105)*VAT,IF(Budget_period="Monthly",SUMIFS(INDIRECT(M$8),DetailBudgetWPs_Aleph,IF($J106 = "No Work Package", "", $J106),DetailBudgetCategory_Aleph,$I106),IF(Budget_period="Quarterly",SUMIFS(INDIRECT(M$9),DetailBudgetWPs_Aleph,IF($J106 = "No Work Package", "", $J106),DetailBudgetCategory_Aleph,$I106),IF(Budget_period="Annually",SUMIFS(INDIRECT(M$10),DetailBudgetWPs_Aleph,IF($J106 = "No Work Package", "", $J106),DetailBudgetCategory_Aleph,$I106),""))))) / M$6 * M$7, 0), 0)</f>
        <v>0</v>
      </c>
      <c r="N106" s="166">
        <f t="array" ref="N106">IFERROR(IF(ROW()-16&lt;NoRowsBudget, IF($J106="Profit Margin",SUM(N$16:N105)*ProfitMargin,IF($J106="VAT",SUM(N$16:N105)*VAT,IF(Budget_period="Monthly",SUMIFS(INDIRECT(N$8),DetailBudgetWPs_Aleph,IF($J106 = "No Work Package", "", $J106),DetailBudgetCategory_Aleph,$I106),IF(Budget_period="Quarterly",SUMIFS(INDIRECT(N$9),DetailBudgetWPs_Aleph,IF($J106 = "No Work Package", "", $J106),DetailBudgetCategory_Aleph,$I106),IF(Budget_period="Annually",SUMIFS(INDIRECT(N$10),DetailBudgetWPs_Aleph,IF($J106 = "No Work Package", "", $J106),DetailBudgetCategory_Aleph,$I106),""))))) / N$6 * N$7, 0), 0)</f>
        <v>0</v>
      </c>
      <c r="O106" s="166">
        <f t="array" ref="O106">IFERROR(IF(ROW()-16&lt;NoRowsBudget, IF($J106="Profit Margin",SUM(O$16:O105)*ProfitMargin,IF($J106="VAT",SUM(O$16:O105)*VAT,IF(Budget_period="Monthly",SUMIFS(INDIRECT(O$8),DetailBudgetWPs_Aleph,IF($J106 = "No Work Package", "", $J106),DetailBudgetCategory_Aleph,$I106),IF(Budget_period="Quarterly",SUMIFS(INDIRECT(O$9),DetailBudgetWPs_Aleph,IF($J106 = "No Work Package", "", $J106),DetailBudgetCategory_Aleph,$I106),IF(Budget_period="Annually",SUMIFS(INDIRECT(O$10),DetailBudgetWPs_Aleph,IF($J106 = "No Work Package", "", $J106),DetailBudgetCategory_Aleph,$I106),""))))) / O$6 * O$7, 0), 0)</f>
        <v>0</v>
      </c>
      <c r="P106" s="166">
        <f t="array" ref="P106">IFERROR(IF(ROW()-16&lt;NoRowsBudget, IF($J106="Profit Margin",SUM(P$16:P105)*ProfitMargin,IF($J106="VAT",SUM(P$16:P105)*VAT,IF(Budget_period="Monthly",SUMIFS(INDIRECT(P$8),DetailBudgetWPs_Aleph,IF($J106 = "No Work Package", "", $J106),DetailBudgetCategory_Aleph,$I106),IF(Budget_period="Quarterly",SUMIFS(INDIRECT(P$9),DetailBudgetWPs_Aleph,IF($J106 = "No Work Package", "", $J106),DetailBudgetCategory_Aleph,$I106),IF(Budget_period="Annually",SUMIFS(INDIRECT(P$10),DetailBudgetWPs_Aleph,IF($J106 = "No Work Package", "", $J106),DetailBudgetCategory_Aleph,$I106),""))))) / P$6 * P$7, 0), 0)</f>
        <v>0</v>
      </c>
      <c r="Q106" s="166">
        <f t="array" ref="Q106">IFERROR(IF(ROW()-16&lt;NoRowsBudget, IF($J106="Profit Margin",SUM(Q$16:Q105)*ProfitMargin,IF($J106="VAT",SUM(Q$16:Q105)*VAT,IF(Budget_period="Monthly",SUMIFS(INDIRECT(Q$8),DetailBudgetWPs_Aleph,IF($J106 = "No Work Package", "", $J106),DetailBudgetCategory_Aleph,$I106),IF(Budget_period="Quarterly",SUMIFS(INDIRECT(Q$9),DetailBudgetWPs_Aleph,IF($J106 = "No Work Package", "", $J106),DetailBudgetCategory_Aleph,$I106),IF(Budget_period="Annually",SUMIFS(INDIRECT(Q$10),DetailBudgetWPs_Aleph,IF($J106 = "No Work Package", "", $J106),DetailBudgetCategory_Aleph,$I106),""))))) / Q$6 * Q$7, 0), 0)</f>
        <v>0</v>
      </c>
      <c r="R106" s="166">
        <f t="array" ref="R106">IFERROR(IF(ROW()-16&lt;NoRowsBudget, IF($J106="Profit Margin",SUM(R$16:R105)*ProfitMargin,IF($J106="VAT",SUM(R$16:R105)*VAT,IF(Budget_period="Monthly",SUMIFS(INDIRECT(R$8),DetailBudgetWPs_Aleph,IF($J106 = "No Work Package", "", $J106),DetailBudgetCategory_Aleph,$I106),IF(Budget_period="Quarterly",SUMIFS(INDIRECT(R$9),DetailBudgetWPs_Aleph,IF($J106 = "No Work Package", "", $J106),DetailBudgetCategory_Aleph,$I106),IF(Budget_period="Annually",SUMIFS(INDIRECT(R$10),DetailBudgetWPs_Aleph,IF($J106 = "No Work Package", "", $J106),DetailBudgetCategory_Aleph,$I106),""))))) / R$6 * R$7, 0), 0)</f>
        <v>0</v>
      </c>
      <c r="S106" s="166">
        <f t="array" ref="S106">IFERROR(IF(ROW()-16&lt;NoRowsBudget, IF($J106="Profit Margin",SUM(S$16:S105)*ProfitMargin,IF($J106="VAT",SUM(S$16:S105)*VAT,IF(Budget_period="Monthly",SUMIFS(INDIRECT(S$8),DetailBudgetWPs_Aleph,IF($J106 = "No Work Package", "", $J106),DetailBudgetCategory_Aleph,$I106),IF(Budget_period="Quarterly",SUMIFS(INDIRECT(S$9),DetailBudgetWPs_Aleph,IF($J106 = "No Work Package", "", $J106),DetailBudgetCategory_Aleph,$I106),IF(Budget_period="Annually",SUMIFS(INDIRECT(S$10),DetailBudgetWPs_Aleph,IF($J106 = "No Work Package", "", $J106),DetailBudgetCategory_Aleph,$I106),""))))) / S$6 * S$7, 0), 0)</f>
        <v>0</v>
      </c>
      <c r="T106" s="166">
        <f t="array" ref="T106">IFERROR(IF(ROW()-16&lt;NoRowsBudget, IF($J106="Profit Margin",SUM(T$16:T105)*ProfitMargin,IF($J106="VAT",SUM(T$16:T105)*VAT,IF(Budget_period="Monthly",SUMIFS(INDIRECT(T$8),DetailBudgetWPs_Aleph,IF($J106 = "No Work Package", "", $J106),DetailBudgetCategory_Aleph,$I106),IF(Budget_period="Quarterly",SUMIFS(INDIRECT(T$9),DetailBudgetWPs_Aleph,IF($J106 = "No Work Package", "", $J106),DetailBudgetCategory_Aleph,$I106),IF(Budget_period="Annually",SUMIFS(INDIRECT(T$10),DetailBudgetWPs_Aleph,IF($J106 = "No Work Package", "", $J106),DetailBudgetCategory_Aleph,$I106),""))))) / T$6 * T$7, 0), 0)</f>
        <v>0</v>
      </c>
      <c r="U106" s="166">
        <f t="array" ref="U106">IFERROR(IF(ROW()-16&lt;NoRowsBudget, IF($J106="Profit Margin",SUM(U$16:U105)*ProfitMargin,IF($J106="VAT",SUM(U$16:U105)*VAT,IF(Budget_period="Monthly",SUMIFS(INDIRECT(U$8),DetailBudgetWPs_Aleph,IF($J106 = "No Work Package", "", $J106),DetailBudgetCategory_Aleph,$I106),IF(Budget_period="Quarterly",SUMIFS(INDIRECT(U$9),DetailBudgetWPs_Aleph,IF($J106 = "No Work Package", "", $J106),DetailBudgetCategory_Aleph,$I106),IF(Budget_period="Annually",SUMIFS(INDIRECT(U$10),DetailBudgetWPs_Aleph,IF($J106 = "No Work Package", "", $J106),DetailBudgetCategory_Aleph,$I106),""))))) / U$6 * U$7, 0), 0)</f>
        <v>0</v>
      </c>
      <c r="V106" s="166">
        <f t="array" ref="V106">IFERROR(IF(ROW()-16&lt;NoRowsBudget, IF($J106="Profit Margin",SUM(V$16:V105)*ProfitMargin,IF($J106="VAT",SUM(V$16:V105)*VAT,IF(Budget_period="Monthly",SUMIFS(INDIRECT(V$8),DetailBudgetWPs_Aleph,IF($J106 = "No Work Package", "", $J106),DetailBudgetCategory_Aleph,$I106),IF(Budget_period="Quarterly",SUMIFS(INDIRECT(V$9),DetailBudgetWPs_Aleph,IF($J106 = "No Work Package", "", $J106),DetailBudgetCategory_Aleph,$I106),IF(Budget_period="Annually",SUMIFS(INDIRECT(V$10),DetailBudgetWPs_Aleph,IF($J106 = "No Work Package", "", $J106),DetailBudgetCategory_Aleph,$I106),""))))) / V$6 * V$7, 0), 0)</f>
        <v>0</v>
      </c>
      <c r="W106" s="166">
        <f t="array" ref="W106">IFERROR(IF(ROW()-16&lt;NoRowsBudget, IF($J106="Profit Margin",SUM(W$16:W105)*ProfitMargin,IF($J106="VAT",SUM(W$16:W105)*VAT,IF(Budget_period="Monthly",SUMIFS(INDIRECT(W$8),DetailBudgetWPs_Aleph,IF($J106 = "No Work Package", "", $J106),DetailBudgetCategory_Aleph,$I106),IF(Budget_period="Quarterly",SUMIFS(INDIRECT(W$9),DetailBudgetWPs_Aleph,IF($J106 = "No Work Package", "", $J106),DetailBudgetCategory_Aleph,$I106),IF(Budget_period="Annually",SUMIFS(INDIRECT(W$10),DetailBudgetWPs_Aleph,IF($J106 = "No Work Package", "", $J106),DetailBudgetCategory_Aleph,$I106),""))))) / W$6 * W$7, 0), 0)</f>
        <v>0</v>
      </c>
      <c r="X106" s="166">
        <f t="array" ref="X106">IFERROR(IF(ROW()-16&lt;NoRowsBudget, IF($J106="Profit Margin",SUM(X$16:X105)*ProfitMargin,IF($J106="VAT",SUM(X$16:X105)*VAT,IF(Budget_period="Monthly",SUMIFS(INDIRECT(X$8),DetailBudgetWPs_Aleph,IF($J106 = "No Work Package", "", $J106),DetailBudgetCategory_Aleph,$I106),IF(Budget_period="Quarterly",SUMIFS(INDIRECT(X$9),DetailBudgetWPs_Aleph,IF($J106 = "No Work Package", "", $J106),DetailBudgetCategory_Aleph,$I106),IF(Budget_period="Annually",SUMIFS(INDIRECT(X$10),DetailBudgetWPs_Aleph,IF($J106 = "No Work Package", "", $J106),DetailBudgetCategory_Aleph,$I106),""))))) / X$6 * X$7, 0), 0)</f>
        <v>0</v>
      </c>
      <c r="Y106" s="166">
        <f t="array" ref="Y106">IFERROR(IF(ROW()-16&lt;NoRowsBudget, IF($J106="Profit Margin",SUM(Y$16:Y105)*ProfitMargin,IF($J106="VAT",SUM(Y$16:Y105)*VAT,IF(Budget_period="Monthly",SUMIFS(INDIRECT(Y$8),DetailBudgetWPs_Aleph,IF($J106 = "No Work Package", "", $J106),DetailBudgetCategory_Aleph,$I106),IF(Budget_period="Quarterly",SUMIFS(INDIRECT(Y$9),DetailBudgetWPs_Aleph,IF($J106 = "No Work Package", "", $J106),DetailBudgetCategory_Aleph,$I106),IF(Budget_period="Annually",SUMIFS(INDIRECT(Y$10),DetailBudgetWPs_Aleph,IF($J106 = "No Work Package", "", $J106),DetailBudgetCategory_Aleph,$I106),""))))) / Y$6 * Y$7, 0), 0)</f>
        <v>0</v>
      </c>
      <c r="Z106" s="166">
        <f t="array" ref="Z106">IFERROR(IF(ROW()-16&lt;NoRowsBudget, IF($J106="Profit Margin",SUM(Z$16:Z105)*ProfitMargin,IF($J106="VAT",SUM(Z$16:Z105)*VAT,IF(Budget_period="Monthly",SUMIFS(INDIRECT(Z$8),DetailBudgetWPs_Aleph,IF($J106 = "No Work Package", "", $J106),DetailBudgetCategory_Aleph,$I106),IF(Budget_period="Quarterly",SUMIFS(INDIRECT(Z$9),DetailBudgetWPs_Aleph,IF($J106 = "No Work Package", "", $J106),DetailBudgetCategory_Aleph,$I106),IF(Budget_period="Annually",SUMIFS(INDIRECT(Z$10),DetailBudgetWPs_Aleph,IF($J106 = "No Work Package", "", $J106),DetailBudgetCategory_Aleph,$I106),""))))) / Z$6 * Z$7, 0), 0)</f>
        <v>0</v>
      </c>
      <c r="AA106" s="166">
        <f t="array" ref="AA106">IFERROR(IF(ROW()-16&lt;NoRowsBudget, IF($J106="Profit Margin",SUM(AA$16:AA105)*ProfitMargin,IF($J106="VAT",SUM(AA$16:AA105)*VAT,IF(Budget_period="Monthly",SUMIFS(INDIRECT(AA$8),DetailBudgetWPs_Aleph,IF($J106 = "No Work Package", "", $J106),DetailBudgetCategory_Aleph,$I106),IF(Budget_period="Quarterly",SUMIFS(INDIRECT(AA$9),DetailBudgetWPs_Aleph,IF($J106 = "No Work Package", "", $J106),DetailBudgetCategory_Aleph,$I106),IF(Budget_period="Annually",SUMIFS(INDIRECT(AA$10),DetailBudgetWPs_Aleph,IF($J106 = "No Work Package", "", $J106),DetailBudgetCategory_Aleph,$I106),""))))) / AA$6 * AA$7, 0), 0)</f>
        <v>0</v>
      </c>
      <c r="AB106" s="166">
        <f t="array" ref="AB106">IFERROR(IF(ROW()-16&lt;NoRowsBudget, IF($J106="Profit Margin",SUM(AB$16:AB105)*ProfitMargin,IF($J106="VAT",SUM(AB$16:AB105)*VAT,IF(Budget_period="Monthly",SUMIFS(INDIRECT(AB$8),DetailBudgetWPs_Aleph,IF($J106 = "No Work Package", "", $J106),DetailBudgetCategory_Aleph,$I106),IF(Budget_period="Quarterly",SUMIFS(INDIRECT(AB$9),DetailBudgetWPs_Aleph,IF($J106 = "No Work Package", "", $J106),DetailBudgetCategory_Aleph,$I106),IF(Budget_period="Annually",SUMIFS(INDIRECT(AB$10),DetailBudgetWPs_Aleph,IF($J106 = "No Work Package", "", $J106),DetailBudgetCategory_Aleph,$I106),""))))) / AB$6 * AB$7, 0), 0)</f>
        <v>0</v>
      </c>
      <c r="AC106" s="166">
        <f t="array" ref="AC106">IFERROR(IF(ROW()-16&lt;NoRowsBudget, IF($J106="Profit Margin",SUM(AC$16:AC105)*ProfitMargin,IF($J106="VAT",SUM(AC$16:AC105)*VAT,IF(Budget_period="Monthly",SUMIFS(INDIRECT(AC$8),DetailBudgetWPs_Aleph,IF($J106 = "No Work Package", "", $J106),DetailBudgetCategory_Aleph,$I106),IF(Budget_period="Quarterly",SUMIFS(INDIRECT(AC$9),DetailBudgetWPs_Aleph,IF($J106 = "No Work Package", "", $J106),DetailBudgetCategory_Aleph,$I106),IF(Budget_period="Annually",SUMIFS(INDIRECT(AC$10),DetailBudgetWPs_Aleph,IF($J106 = "No Work Package", "", $J106),DetailBudgetCategory_Aleph,$I106),""))))) / AC$6 * AC$7, 0), 0)</f>
        <v>0</v>
      </c>
      <c r="AD106" s="166">
        <f t="array" ref="AD106">IFERROR(IF(ROW()-16&lt;NoRowsBudget, IF($J106="Profit Margin",SUM(AD$16:AD105)*ProfitMargin,IF($J106="VAT",SUM(AD$16:AD105)*VAT,IF(Budget_period="Monthly",SUMIFS(INDIRECT(AD$8),DetailBudgetWPs_Aleph,IF($J106 = "No Work Package", "", $J106),DetailBudgetCategory_Aleph,$I106),IF(Budget_period="Quarterly",SUMIFS(INDIRECT(AD$9),DetailBudgetWPs_Aleph,IF($J106 = "No Work Package", "", $J106),DetailBudgetCategory_Aleph,$I106),IF(Budget_period="Annually",SUMIFS(INDIRECT(AD$10),DetailBudgetWPs_Aleph,IF($J106 = "No Work Package", "", $J106),DetailBudgetCategory_Aleph,$I106),""))))) / AD$6 * AD$7, 0), 0)</f>
        <v>0</v>
      </c>
      <c r="AE106" s="166">
        <f t="array" ref="AE106">IFERROR(IF(ROW()-16&lt;NoRowsBudget, IF($J106="Profit Margin",SUM(AE$16:AE105)*ProfitMargin,IF($J106="VAT",SUM(AE$16:AE105)*VAT,IF(Budget_period="Monthly",SUMIFS(INDIRECT(AE$8),DetailBudgetWPs_Aleph,IF($J106 = "No Work Package", "", $J106),DetailBudgetCategory_Aleph,$I106),IF(Budget_period="Quarterly",SUMIFS(INDIRECT(AE$9),DetailBudgetWPs_Aleph,IF($J106 = "No Work Package", "", $J106),DetailBudgetCategory_Aleph,$I106),IF(Budget_period="Annually",SUMIFS(INDIRECT(AE$10),DetailBudgetWPs_Aleph,IF($J106 = "No Work Package", "", $J106),DetailBudgetCategory_Aleph,$I106),""))))) / AE$6 * AE$7, 0), 0)</f>
        <v>0</v>
      </c>
      <c r="AF106" s="166">
        <f t="array" ref="AF106">IFERROR(IF(ROW()-16&lt;NoRowsBudget, IF($J106="Profit Margin",SUM(AF$16:AF105)*ProfitMargin,IF($J106="VAT",SUM(AF$16:AF105)*VAT,IF(Budget_period="Monthly",SUMIFS(INDIRECT(AF$8),DetailBudgetWPs_Aleph,IF($J106 = "No Work Package", "", $J106),DetailBudgetCategory_Aleph,$I106),IF(Budget_period="Quarterly",SUMIFS(INDIRECT(AF$9),DetailBudgetWPs_Aleph,IF($J106 = "No Work Package", "", $J106),DetailBudgetCategory_Aleph,$I106),IF(Budget_period="Annually",SUMIFS(INDIRECT(AF$10),DetailBudgetWPs_Aleph,IF($J106 = "No Work Package", "", $J106),DetailBudgetCategory_Aleph,$I106),""))))) / AF$6 * AF$7, 0), 0)</f>
        <v>0</v>
      </c>
      <c r="AG106" s="166">
        <f t="array" ref="AG106">IFERROR(IF(ROW()-16&lt;NoRowsBudget, IF($J106="Profit Margin",SUM(AG$16:AG105)*ProfitMargin,IF($J106="VAT",SUM(AG$16:AG105)*VAT,IF(Budget_period="Monthly",SUMIFS(INDIRECT(AG$8),DetailBudgetWPs_Aleph,IF($J106 = "No Work Package", "", $J106),DetailBudgetCategory_Aleph,$I106),IF(Budget_period="Quarterly",SUMIFS(INDIRECT(AG$9),DetailBudgetWPs_Aleph,IF($J106 = "No Work Package", "", $J106),DetailBudgetCategory_Aleph,$I106),IF(Budget_period="Annually",SUMIFS(INDIRECT(AG$10),DetailBudgetWPs_Aleph,IF($J106 = "No Work Package", "", $J106),DetailBudgetCategory_Aleph,$I106),""))))) / AG$6 * AG$7, 0), 0)</f>
        <v>0</v>
      </c>
      <c r="AH106" s="166">
        <f t="array" ref="AH106">IFERROR(IF(ROW()-16&lt;NoRowsBudget, IF($J106="Profit Margin",SUM(AH$16:AH105)*ProfitMargin,IF($J106="VAT",SUM(AH$16:AH105)*VAT,IF(Budget_period="Monthly",SUMIFS(INDIRECT(AH$8),DetailBudgetWPs_Aleph,IF($J106 = "No Work Package", "", $J106),DetailBudgetCategory_Aleph,$I106),IF(Budget_period="Quarterly",SUMIFS(INDIRECT(AH$9),DetailBudgetWPs_Aleph,IF($J106 = "No Work Package", "", $J106),DetailBudgetCategory_Aleph,$I106),IF(Budget_period="Annually",SUMIFS(INDIRECT(AH$10),DetailBudgetWPs_Aleph,IF($J106 = "No Work Package", "", $J106),DetailBudgetCategory_Aleph,$I106),""))))) / AH$6 * AH$7, 0), 0)</f>
        <v>0</v>
      </c>
      <c r="AI106" s="166">
        <f t="array" ref="AI106">IFERROR(IF(ROW()-16&lt;NoRowsBudget, IF($J106="Profit Margin",SUM(AI$16:AI105)*ProfitMargin,IF($J106="VAT",SUM(AI$16:AI105)*VAT,IF(Budget_period="Monthly",SUMIFS(INDIRECT(AI$8),DetailBudgetWPs_Aleph,IF($J106 = "No Work Package", "", $J106),DetailBudgetCategory_Aleph,$I106),IF(Budget_period="Quarterly",SUMIFS(INDIRECT(AI$9),DetailBudgetWPs_Aleph,IF($J106 = "No Work Package", "", $J106),DetailBudgetCategory_Aleph,$I106),IF(Budget_period="Annually",SUMIFS(INDIRECT(AI$10),DetailBudgetWPs_Aleph,IF($J106 = "No Work Package", "", $J106),DetailBudgetCategory_Aleph,$I106),""))))) / AI$6 * AI$7, 0), 0)</f>
        <v>0</v>
      </c>
      <c r="AJ106" s="166">
        <f t="array" ref="AJ106">IFERROR(IF(ROW()-16&lt;NoRowsBudget, IF($J106="Profit Margin",SUM(AJ$16:AJ105)*ProfitMargin,IF($J106="VAT",SUM(AJ$16:AJ105)*VAT,IF(Budget_period="Monthly",SUMIFS(INDIRECT(AJ$8),DetailBudgetWPs_Aleph,IF($J106 = "No Work Package", "", $J106),DetailBudgetCategory_Aleph,$I106),IF(Budget_period="Quarterly",SUMIFS(INDIRECT(AJ$9),DetailBudgetWPs_Aleph,IF($J106 = "No Work Package", "", $J106),DetailBudgetCategory_Aleph,$I106),IF(Budget_period="Annually",SUMIFS(INDIRECT(AJ$10),DetailBudgetWPs_Aleph,IF($J106 = "No Work Package", "", $J106),DetailBudgetCategory_Aleph,$I106),""))))) / AJ$6 * AJ$7, 0), 0)</f>
        <v>0</v>
      </c>
      <c r="AK106" s="166">
        <f t="array" ref="AK106">IFERROR(IF(ROW()-16&lt;NoRowsBudget, IF($J106="Profit Margin",SUM(AK$16:AK105)*ProfitMargin,IF($J106="VAT",SUM(AK$16:AK105)*VAT,IF(Budget_period="Monthly",SUMIFS(INDIRECT(AK$8),DetailBudgetWPs_Aleph,IF($J106 = "No Work Package", "", $J106),DetailBudgetCategory_Aleph,$I106),IF(Budget_period="Quarterly",SUMIFS(INDIRECT(AK$9),DetailBudgetWPs_Aleph,IF($J106 = "No Work Package", "", $J106),DetailBudgetCategory_Aleph,$I106),IF(Budget_period="Annually",SUMIFS(INDIRECT(AK$10),DetailBudgetWPs_Aleph,IF($J106 = "No Work Package", "", $J106),DetailBudgetCategory_Aleph,$I106),""))))) / AK$6 * AK$7, 0), 0)</f>
        <v>0</v>
      </c>
      <c r="AL106" s="166">
        <f t="array" ref="AL106">IFERROR(IF(ROW()-16&lt;NoRowsBudget, IF($J106="Profit Margin",SUM(AL$16:AL105)*ProfitMargin,IF($J106="VAT",SUM(AL$16:AL105)*VAT,IF(Budget_period="Monthly",SUMIFS(INDIRECT(AL$8),DetailBudgetWPs_Aleph,IF($J106 = "No Work Package", "", $J106),DetailBudgetCategory_Aleph,$I106),IF(Budget_period="Quarterly",SUMIFS(INDIRECT(AL$9),DetailBudgetWPs_Aleph,IF($J106 = "No Work Package", "", $J106),DetailBudgetCategory_Aleph,$I106),IF(Budget_period="Annually",SUMIFS(INDIRECT(AL$10),DetailBudgetWPs_Aleph,IF($J106 = "No Work Package", "", $J106),DetailBudgetCategory_Aleph,$I106),""))))) / AL$6 * AL$7, 0), 0)</f>
        <v>0</v>
      </c>
      <c r="AM106" s="166">
        <f t="array" ref="AM106">IFERROR(IF(ROW()-16&lt;NoRowsBudget, IF($J106="Profit Margin",SUM(AM$16:AM105)*ProfitMargin,IF($J106="VAT",SUM(AM$16:AM105)*VAT,IF(Budget_period="Monthly",SUMIFS(INDIRECT(AM$8),DetailBudgetWPs_Aleph,IF($J106 = "No Work Package", "", $J106),DetailBudgetCategory_Aleph,$I106),IF(Budget_period="Quarterly",SUMIFS(INDIRECT(AM$9),DetailBudgetWPs_Aleph,IF($J106 = "No Work Package", "", $J106),DetailBudgetCategory_Aleph,$I106),IF(Budget_period="Annually",SUMIFS(INDIRECT(AM$10),DetailBudgetWPs_Aleph,IF($J106 = "No Work Package", "", $J106),DetailBudgetCategory_Aleph,$I106),""))))) / AM$6 * AM$7, 0), 0)</f>
        <v>0</v>
      </c>
      <c r="AN106" s="166">
        <f t="array" ref="AN106">IFERROR(IF(ROW()-16&lt;NoRowsBudget, IF($J106="Profit Margin",SUM(AN$16:AN105)*ProfitMargin,IF($J106="VAT",SUM(AN$16:AN105)*VAT,IF(Budget_period="Monthly",SUMIFS(INDIRECT(AN$8),DetailBudgetWPs_Aleph,IF($J106 = "No Work Package", "", $J106),DetailBudgetCategory_Aleph,$I106),IF(Budget_period="Quarterly",SUMIFS(INDIRECT(AN$9),DetailBudgetWPs_Aleph,IF($J106 = "No Work Package", "", $J106),DetailBudgetCategory_Aleph,$I106),IF(Budget_period="Annually",SUMIFS(INDIRECT(AN$10),DetailBudgetWPs_Aleph,IF($J106 = "No Work Package", "", $J106),DetailBudgetCategory_Aleph,$I106),""))))) / AN$6 * AN$7, 0), 0)</f>
        <v>0</v>
      </c>
      <c r="AO106" s="166">
        <f t="array" ref="AO106">IFERROR(IF(ROW()-16&lt;NoRowsBudget, IF($J106="Profit Margin",SUM(AO$16:AO105)*ProfitMargin,IF($J106="VAT",SUM(AO$16:AO105)*VAT,IF(Budget_period="Monthly",SUMIFS(INDIRECT(AO$8),DetailBudgetWPs_Aleph,IF($J106 = "No Work Package", "", $J106),DetailBudgetCategory_Aleph,$I106),IF(Budget_period="Quarterly",SUMIFS(INDIRECT(AO$9),DetailBudgetWPs_Aleph,IF($J106 = "No Work Package", "", $J106),DetailBudgetCategory_Aleph,$I106),IF(Budget_period="Annually",SUMIFS(INDIRECT(AO$10),DetailBudgetWPs_Aleph,IF($J106 = "No Work Package", "", $J106),DetailBudgetCategory_Aleph,$I106),""))))) / AO$6 * AO$7, 0), 0)</f>
        <v>0</v>
      </c>
      <c r="AP106" s="166">
        <f t="array" ref="AP106">IFERROR(IF(ROW()-16&lt;NoRowsBudget, IF($J106="Profit Margin",SUM(AP$16:AP105)*ProfitMargin,IF($J106="VAT",SUM(AP$16:AP105)*VAT,IF(Budget_period="Monthly",SUMIFS(INDIRECT(AP$8),DetailBudgetWPs_Aleph,IF($J106 = "No Work Package", "", $J106),DetailBudgetCategory_Aleph,$I106),IF(Budget_period="Quarterly",SUMIFS(INDIRECT(AP$9),DetailBudgetWPs_Aleph,IF($J106 = "No Work Package", "", $J106),DetailBudgetCategory_Aleph,$I106),IF(Budget_period="Annually",SUMIFS(INDIRECT(AP$10),DetailBudgetWPs_Aleph,IF($J106 = "No Work Package", "", $J106),DetailBudgetCategory_Aleph,$I106),""))))) / AP$6 * AP$7, 0), 0)</f>
        <v>0</v>
      </c>
      <c r="AQ106" s="166">
        <f t="array" ref="AQ106">IFERROR(IF(ROW()-16&lt;NoRowsBudget, IF($J106="Profit Margin",SUM(AQ$16:AQ105)*ProfitMargin,IF($J106="VAT",SUM(AQ$16:AQ105)*VAT,IF(Budget_period="Monthly",SUMIFS(INDIRECT(AQ$8),DetailBudgetWPs_Aleph,IF($J106 = "No Work Package", "", $J106),DetailBudgetCategory_Aleph,$I106),IF(Budget_period="Quarterly",SUMIFS(INDIRECT(AQ$9),DetailBudgetWPs_Aleph,IF($J106 = "No Work Package", "", $J106),DetailBudgetCategory_Aleph,$I106),IF(Budget_period="Annually",SUMIFS(INDIRECT(AQ$10),DetailBudgetWPs_Aleph,IF($J106 = "No Work Package", "", $J106),DetailBudgetCategory_Aleph,$I106),""))))) / AQ$6 * AQ$7, 0), 0)</f>
        <v>0</v>
      </c>
      <c r="AR106" s="166">
        <f t="array" ref="AR106">IFERROR(IF(ROW()-16&lt;NoRowsBudget, IF($J106="Profit Margin",SUM(AR$16:AR105)*ProfitMargin,IF($J106="VAT",SUM(AR$16:AR105)*VAT,IF(Budget_period="Monthly",SUMIFS(INDIRECT(AR$8),DetailBudgetWPs_Aleph,IF($J106 = "No Work Package", "", $J106),DetailBudgetCategory_Aleph,$I106),IF(Budget_period="Quarterly",SUMIFS(INDIRECT(AR$9),DetailBudgetWPs_Aleph,IF($J106 = "No Work Package", "", $J106),DetailBudgetCategory_Aleph,$I106),IF(Budget_period="Annually",SUMIFS(INDIRECT(AR$10),DetailBudgetWPs_Aleph,IF($J106 = "No Work Package", "", $J106),DetailBudgetCategory_Aleph,$I106),""))))) / AR$6 * AR$7, 0), 0)</f>
        <v>0</v>
      </c>
      <c r="AS106" s="166">
        <f t="array" ref="AS106">IFERROR(IF(ROW()-16&lt;NoRowsBudget, IF($J106="Profit Margin",SUM(AS$16:AS105)*ProfitMargin,IF($J106="VAT",SUM(AS$16:AS105)*VAT,IF(Budget_period="Monthly",SUMIFS(INDIRECT(AS$8),DetailBudgetWPs_Aleph,IF($J106 = "No Work Package", "", $J106),DetailBudgetCategory_Aleph,$I106),IF(Budget_period="Quarterly",SUMIFS(INDIRECT(AS$9),DetailBudgetWPs_Aleph,IF($J106 = "No Work Package", "", $J106),DetailBudgetCategory_Aleph,$I106),IF(Budget_period="Annually",SUMIFS(INDIRECT(AS$10),DetailBudgetWPs_Aleph,IF($J106 = "No Work Package", "", $J106),DetailBudgetCategory_Aleph,$I106),""))))) / AS$6 * AS$7, 0), 0)</f>
        <v>0</v>
      </c>
      <c r="AT106" s="166">
        <f t="array" ref="AT106">IFERROR(IF(ROW()-16&lt;NoRowsBudget, IF($J106="Profit Margin",SUM(AT$16:AT105)*ProfitMargin,IF($J106="VAT",SUM(AT$16:AT105)*VAT,IF(Budget_period="Monthly",SUMIFS(INDIRECT(AT$8),DetailBudgetWPs_Aleph,IF($J106 = "No Work Package", "", $J106),DetailBudgetCategory_Aleph,$I106),IF(Budget_period="Quarterly",SUMIFS(INDIRECT(AT$9),DetailBudgetWPs_Aleph,IF($J106 = "No Work Package", "", $J106),DetailBudgetCategory_Aleph,$I106),IF(Budget_period="Annually",SUMIFS(INDIRECT(AT$10),DetailBudgetWPs_Aleph,IF($J106 = "No Work Package", "", $J106),DetailBudgetCategory_Aleph,$I106),""))))) / AT$6 * AT$7, 0), 0)</f>
        <v>0</v>
      </c>
      <c r="AU106" s="166">
        <f t="array" ref="AU106">IFERROR(IF(ROW()-16&lt;NoRowsBudget, IF($J106="Profit Margin",SUM(AU$16:AU105)*ProfitMargin,IF($J106="VAT",SUM(AU$16:AU105)*VAT,IF(Budget_period="Monthly",SUMIFS(INDIRECT(AU$8),DetailBudgetWPs_Aleph,IF($J106 = "No Work Package", "", $J106),DetailBudgetCategory_Aleph,$I106),IF(Budget_period="Quarterly",SUMIFS(INDIRECT(AU$9),DetailBudgetWPs_Aleph,IF($J106 = "No Work Package", "", $J106),DetailBudgetCategory_Aleph,$I106),IF(Budget_period="Annually",SUMIFS(INDIRECT(AU$10),DetailBudgetWPs_Aleph,IF($J106 = "No Work Package", "", $J106),DetailBudgetCategory_Aleph,$I106),""))))) / AU$6 * AU$7, 0), 0)</f>
        <v>0</v>
      </c>
      <c r="AV106" s="166">
        <f t="array" ref="AV106">IFERROR(IF(ROW()-16&lt;NoRowsBudget, IF($J106="Profit Margin",SUM(AV$16:AV105)*ProfitMargin,IF($J106="VAT",SUM(AV$16:AV105)*VAT,IF(Budget_period="Monthly",SUMIFS(INDIRECT(AV$8),DetailBudgetWPs_Aleph,IF($J106 = "No Work Package", "", $J106),DetailBudgetCategory_Aleph,$I106),IF(Budget_period="Quarterly",SUMIFS(INDIRECT(AV$9),DetailBudgetWPs_Aleph,IF($J106 = "No Work Package", "", $J106),DetailBudgetCategory_Aleph,$I106),IF(Budget_period="Annually",SUMIFS(INDIRECT(AV$10),DetailBudgetWPs_Aleph,IF($J106 = "No Work Package", "", $J106),DetailBudgetCategory_Aleph,$I106),""))))) / AV$6 * AV$7, 0), 0)</f>
        <v>0</v>
      </c>
      <c r="AW106" s="166">
        <f t="array" ref="AW106">IFERROR(IF(ROW()-16&lt;NoRowsBudget, IF($J106="Profit Margin",SUM(AW$16:AW105)*ProfitMargin,IF($J106="VAT",SUM(AW$16:AW105)*VAT,IF(Budget_period="Monthly",SUMIFS(INDIRECT(AW$8),DetailBudgetWPs_Aleph,IF($J106 = "No Work Package", "", $J106),DetailBudgetCategory_Aleph,$I106),IF(Budget_period="Quarterly",SUMIFS(INDIRECT(AW$9),DetailBudgetWPs_Aleph,IF($J106 = "No Work Package", "", $J106),DetailBudgetCategory_Aleph,$I106),IF(Budget_period="Annually",SUMIFS(INDIRECT(AW$10),DetailBudgetWPs_Aleph,IF($J106 = "No Work Package", "", $J106),DetailBudgetCategory_Aleph,$I106),""))))) / AW$6 * AW$7, 0), 0)</f>
        <v>0</v>
      </c>
      <c r="AX106" s="166">
        <f t="array" ref="AX106">IFERROR(IF(ROW()-16&lt;NoRowsBudget, IF($J106="Profit Margin",SUM(AX$16:AX105)*ProfitMargin,IF($J106="VAT",SUM(AX$16:AX105)*VAT,IF(Budget_period="Monthly",SUMIFS(INDIRECT(AX$8),DetailBudgetWPs_Aleph,IF($J106 = "No Work Package", "", $J106),DetailBudgetCategory_Aleph,$I106),IF(Budget_period="Quarterly",SUMIFS(INDIRECT(AX$9),DetailBudgetWPs_Aleph,IF($J106 = "No Work Package", "", $J106),DetailBudgetCategory_Aleph,$I106),IF(Budget_period="Annually",SUMIFS(INDIRECT(AX$10),DetailBudgetWPs_Aleph,IF($J106 = "No Work Package", "", $J106),DetailBudgetCategory_Aleph,$I106),""))))) / AX$6 * AX$7, 0), 0)</f>
        <v>0</v>
      </c>
      <c r="AY106" s="166">
        <f t="array" ref="AY106">IFERROR(IF(ROW()-16&lt;NoRowsBudget, IF($J106="Profit Margin",SUM(AY$16:AY105)*ProfitMargin,IF($J106="VAT",SUM(AY$16:AY105)*VAT,IF(Budget_period="Monthly",SUMIFS(INDIRECT(AY$8),DetailBudgetWPs_Aleph,IF($J106 = "No Work Package", "", $J106),DetailBudgetCategory_Aleph,$I106),IF(Budget_period="Quarterly",SUMIFS(INDIRECT(AY$9),DetailBudgetWPs_Aleph,IF($J106 = "No Work Package", "", $J106),DetailBudgetCategory_Aleph,$I106),IF(Budget_period="Annually",SUMIFS(INDIRECT(AY$10),DetailBudgetWPs_Aleph,IF($J106 = "No Work Package", "", $J106),DetailBudgetCategory_Aleph,$I106),""))))) / AY$6 * AY$7, 0), 0)</f>
        <v>0</v>
      </c>
      <c r="AZ106" s="166">
        <f t="array" ref="AZ106">IFERROR(IF(ROW()-16&lt;NoRowsBudget, IF($J106="Profit Margin",SUM(AZ$16:AZ105)*ProfitMargin,IF($J106="VAT",SUM(AZ$16:AZ105)*VAT,IF(Budget_period="Monthly",SUMIFS(INDIRECT(AZ$8),DetailBudgetWPs_Aleph,IF($J106 = "No Work Package", "", $J106),DetailBudgetCategory_Aleph,$I106),IF(Budget_period="Quarterly",SUMIFS(INDIRECT(AZ$9),DetailBudgetWPs_Aleph,IF($J106 = "No Work Package", "", $J106),DetailBudgetCategory_Aleph,$I106),IF(Budget_period="Annually",SUMIFS(INDIRECT(AZ$10),DetailBudgetWPs_Aleph,IF($J106 = "No Work Package", "", $J106),DetailBudgetCategory_Aleph,$I106),""))))) / AZ$6 * AZ$7, 0), 0)</f>
        <v>0</v>
      </c>
      <c r="BA106" s="166">
        <f t="array" ref="BA106">IFERROR(IF(ROW()-16&lt;NoRowsBudget, IF($J106="Profit Margin",SUM(BA$16:BA105)*ProfitMargin,IF($J106="VAT",SUM(BA$16:BA105)*VAT,IF(Budget_period="Monthly",SUMIFS(INDIRECT(BA$8),DetailBudgetWPs_Aleph,IF($J106 = "No Work Package", "", $J106),DetailBudgetCategory_Aleph,$I106),IF(Budget_period="Quarterly",SUMIFS(INDIRECT(BA$9),DetailBudgetWPs_Aleph,IF($J106 = "No Work Package", "", $J106),DetailBudgetCategory_Aleph,$I106),IF(Budget_period="Annually",SUMIFS(INDIRECT(BA$10),DetailBudgetWPs_Aleph,IF($J106 = "No Work Package", "", $J106),DetailBudgetCategory_Aleph,$I106),""))))) / BA$6 * BA$7, 0), 0)</f>
        <v>0</v>
      </c>
      <c r="BB106" s="166">
        <f t="array" ref="BB106">IFERROR(IF(ROW()-16&lt;NoRowsBudget, IF($J106="Profit Margin",SUM(BB$16:BB105)*ProfitMargin,IF($J106="VAT",SUM(BB$16:BB105)*VAT,IF(Budget_period="Monthly",SUMIFS(INDIRECT(BB$8),DetailBudgetWPs_Aleph,IF($J106 = "No Work Package", "", $J106),DetailBudgetCategory_Aleph,$I106),IF(Budget_period="Quarterly",SUMIFS(INDIRECT(BB$9),DetailBudgetWPs_Aleph,IF($J106 = "No Work Package", "", $J106),DetailBudgetCategory_Aleph,$I106),IF(Budget_period="Annually",SUMIFS(INDIRECT(BB$10),DetailBudgetWPs_Aleph,IF($J106 = "No Work Package", "", $J106),DetailBudgetCategory_Aleph,$I106),""))))) / BB$6 * BB$7, 0), 0)</f>
        <v>0</v>
      </c>
      <c r="BC106" s="166">
        <f t="array" ref="BC106">IFERROR(IF(ROW()-16&lt;NoRowsBudget, IF($J106="Profit Margin",SUM(BC$16:BC105)*ProfitMargin,IF($J106="VAT",SUM(BC$16:BC105)*VAT,IF(Budget_period="Monthly",SUMIFS(INDIRECT(BC$8),DetailBudgetWPs_Aleph,IF($J106 = "No Work Package", "", $J106),DetailBudgetCategory_Aleph,$I106),IF(Budget_period="Quarterly",SUMIFS(INDIRECT(BC$9),DetailBudgetWPs_Aleph,IF($J106 = "No Work Package", "", $J106),DetailBudgetCategory_Aleph,$I106),IF(Budget_period="Annually",SUMIFS(INDIRECT(BC$10),DetailBudgetWPs_Aleph,IF($J106 = "No Work Package", "", $J106),DetailBudgetCategory_Aleph,$I106),""))))) / BC$6 * BC$7, 0), 0)</f>
        <v>0</v>
      </c>
      <c r="BD106" s="166">
        <f t="array" ref="BD106">IFERROR(IF(ROW()-16&lt;NoRowsBudget, IF($J106="Profit Margin",SUM(BD$16:BD105)*ProfitMargin,IF($J106="VAT",SUM(BD$16:BD105)*VAT,IF(Budget_period="Monthly",SUMIFS(INDIRECT(BD$8),DetailBudgetWPs_Aleph,IF($J106 = "No Work Package", "", $J106),DetailBudgetCategory_Aleph,$I106),IF(Budget_period="Quarterly",SUMIFS(INDIRECT(BD$9),DetailBudgetWPs_Aleph,IF($J106 = "No Work Package", "", $J106),DetailBudgetCategory_Aleph,$I106),IF(Budget_period="Annually",SUMIFS(INDIRECT(BD$10),DetailBudgetWPs_Aleph,IF($J106 = "No Work Package", "", $J106),DetailBudgetCategory_Aleph,$I106),""))))) / BD$6 * BD$7, 0), 0)</f>
        <v>0</v>
      </c>
      <c r="BE106" s="166">
        <f t="array" ref="BE106">IFERROR(IF(ROW()-16&lt;NoRowsBudget, IF($J106="Profit Margin",SUM(BE$16:BE105)*ProfitMargin,IF($J106="VAT",SUM(BE$16:BE105)*VAT,IF(Budget_period="Monthly",SUMIFS(INDIRECT(BE$8),DetailBudgetWPs_Aleph,IF($J106 = "No Work Package", "", $J106),DetailBudgetCategory_Aleph,$I106),IF(Budget_period="Quarterly",SUMIFS(INDIRECT(BE$9),DetailBudgetWPs_Aleph,IF($J106 = "No Work Package", "", $J106),DetailBudgetCategory_Aleph,$I106),IF(Budget_period="Annually",SUMIFS(INDIRECT(BE$10),DetailBudgetWPs_Aleph,IF($J106 = "No Work Package", "", $J106),DetailBudgetCategory_Aleph,$I106),""))))) / BE$6 * BE$7, 0), 0)</f>
        <v>0</v>
      </c>
      <c r="BF106" s="166">
        <f t="array" ref="BF106">IFERROR(IF(ROW()-16&lt;NoRowsBudget, IF($J106="Profit Margin",SUM(BF$16:BF105)*ProfitMargin,IF($J106="VAT",SUM(BF$16:BF105)*VAT,IF(Budget_period="Monthly",SUMIFS(INDIRECT(BF$8),DetailBudgetWPs_Aleph,IF($J106 = "No Work Package", "", $J106),DetailBudgetCategory_Aleph,$I106),IF(Budget_period="Quarterly",SUMIFS(INDIRECT(BF$9),DetailBudgetWPs_Aleph,IF($J106 = "No Work Package", "", $J106),DetailBudgetCategory_Aleph,$I106),IF(Budget_period="Annually",SUMIFS(INDIRECT(BF$10),DetailBudgetWPs_Aleph,IF($J106 = "No Work Package", "", $J106),DetailBudgetCategory_Aleph,$I106),""))))) / BF$6 * BF$7, 0), 0)</f>
        <v>0</v>
      </c>
      <c r="BG106" s="166">
        <f t="array" ref="BG106">IFERROR(IF(ROW()-16&lt;NoRowsBudget, IF($J106="Profit Margin",SUM(BG$16:BG105)*ProfitMargin,IF($J106="VAT",SUM(BG$16:BG105)*VAT,IF(Budget_period="Monthly",SUMIFS(INDIRECT(BG$8),DetailBudgetWPs_Aleph,IF($J106 = "No Work Package", "", $J106),DetailBudgetCategory_Aleph,$I106),IF(Budget_period="Quarterly",SUMIFS(INDIRECT(BG$9),DetailBudgetWPs_Aleph,IF($J106 = "No Work Package", "", $J106),DetailBudgetCategory_Aleph,$I106),IF(Budget_period="Annually",SUMIFS(INDIRECT(BG$10),DetailBudgetWPs_Aleph,IF($J106 = "No Work Package", "", $J106),DetailBudgetCategory_Aleph,$I106),""))))) / BG$6 * BG$7, 0), 0)</f>
        <v>0</v>
      </c>
      <c r="BH106" s="166">
        <f t="array" ref="BH106">IFERROR(IF(ROW()-16&lt;NoRowsBudget, IF($J106="Profit Margin",SUM(BH$16:BH105)*ProfitMargin,IF($J106="VAT",SUM(BH$16:BH105)*VAT,IF(Budget_period="Monthly",SUMIFS(INDIRECT(BH$8),DetailBudgetWPs_Aleph,IF($J106 = "No Work Package", "", $J106),DetailBudgetCategory_Aleph,$I106),IF(Budget_period="Quarterly",SUMIFS(INDIRECT(BH$9),DetailBudgetWPs_Aleph,IF($J106 = "No Work Package", "", $J106),DetailBudgetCategory_Aleph,$I106),IF(Budget_period="Annually",SUMIFS(INDIRECT(BH$10),DetailBudgetWPs_Aleph,IF($J106 = "No Work Package", "", $J106),DetailBudgetCategory_Aleph,$I106),""))))) / BH$6 * BH$7, 0), 0)</f>
        <v>0</v>
      </c>
      <c r="BI106" s="166">
        <f t="array" ref="BI106">IFERROR(IF(ROW()-16&lt;NoRowsBudget, IF($J106="Profit Margin",SUM(BI$16:BI105)*ProfitMargin,IF($J106="VAT",SUM(BI$16:BI105)*VAT,IF(Budget_period="Monthly",SUMIFS(INDIRECT(BI$8),DetailBudgetWPs_Aleph,IF($J106 = "No Work Package", "", $J106),DetailBudgetCategory_Aleph,$I106),IF(Budget_period="Quarterly",SUMIFS(INDIRECT(BI$9),DetailBudgetWPs_Aleph,IF($J106 = "No Work Package", "", $J106),DetailBudgetCategory_Aleph,$I106),IF(Budget_period="Annually",SUMIFS(INDIRECT(BI$10),DetailBudgetWPs_Aleph,IF($J106 = "No Work Package", "", $J106),DetailBudgetCategory_Aleph,$I106),""))))) / BI$6 * BI$7, 0), 0)</f>
        <v>0</v>
      </c>
      <c r="BJ106" s="166">
        <f t="array" ref="BJ106">IFERROR(IF(ROW()-16&lt;NoRowsBudget, IF($J106="Profit Margin",SUM(BJ$16:BJ105)*ProfitMargin,IF($J106="VAT",SUM(BJ$16:BJ105)*VAT,IF(Budget_period="Monthly",SUMIFS(INDIRECT(BJ$8),DetailBudgetWPs_Aleph,IF($J106 = "No Work Package", "", $J106),DetailBudgetCategory_Aleph,$I106),IF(Budget_period="Quarterly",SUMIFS(INDIRECT(BJ$9),DetailBudgetWPs_Aleph,IF($J106 = "No Work Package", "", $J106),DetailBudgetCategory_Aleph,$I106),IF(Budget_period="Annually",SUMIFS(INDIRECT(BJ$10),DetailBudgetWPs_Aleph,IF($J106 = "No Work Package", "", $J106),DetailBudgetCategory_Aleph,$I106),""))))) / BJ$6 * BJ$7, 0), 0)</f>
        <v>0</v>
      </c>
      <c r="BK106" s="166">
        <f t="array" ref="BK106">IFERROR(IF(ROW()-16&lt;NoRowsBudget, IF($J106="Profit Margin",SUM(BK$16:BK105)*ProfitMargin,IF($J106="VAT",SUM(BK$16:BK105)*VAT,IF(Budget_period="Monthly",SUMIFS(INDIRECT(BK$8),DetailBudgetWPs_Aleph,IF($J106 = "No Work Package", "", $J106),DetailBudgetCategory_Aleph,$I106),IF(Budget_period="Quarterly",SUMIFS(INDIRECT(BK$9),DetailBudgetWPs_Aleph,IF($J106 = "No Work Package", "", $J106),DetailBudgetCategory_Aleph,$I106),IF(Budget_period="Annually",SUMIFS(INDIRECT(BK$10),DetailBudgetWPs_Aleph,IF($J106 = "No Work Package", "", $J106),DetailBudgetCategory_Aleph,$I106),""))))) / BK$6 * BK$7, 0), 0)</f>
        <v>0</v>
      </c>
      <c r="BL106" s="166">
        <f t="array" ref="BL106">IFERROR(IF(ROW()-16&lt;NoRowsBudget, IF($J106="Profit Margin",SUM(BL$16:BL105)*ProfitMargin,IF($J106="VAT",SUM(BL$16:BL105)*VAT,IF(Budget_period="Monthly",SUMIFS(INDIRECT(BL$8),DetailBudgetWPs_Aleph,IF($J106 = "No Work Package", "", $J106),DetailBudgetCategory_Aleph,$I106),IF(Budget_period="Quarterly",SUMIFS(INDIRECT(BL$9),DetailBudgetWPs_Aleph,IF($J106 = "No Work Package", "", $J106),DetailBudgetCategory_Aleph,$I106),IF(Budget_period="Annually",SUMIFS(INDIRECT(BL$10),DetailBudgetWPs_Aleph,IF($J106 = "No Work Package", "", $J106),DetailBudgetCategory_Aleph,$I106),""))))) / BL$6 * BL$7, 0), 0)</f>
        <v>0</v>
      </c>
      <c r="BM106" s="166">
        <f t="array" ref="BM106">IFERROR(IF(ROW()-16&lt;NoRowsBudget, IF($J106="Profit Margin",SUM(BM$16:BM105)*ProfitMargin,IF($J106="VAT",SUM(BM$16:BM105)*VAT,IF(Budget_period="Monthly",SUMIFS(INDIRECT(BM$8),DetailBudgetWPs_Aleph,IF($J106 = "No Work Package", "", $J106),DetailBudgetCategory_Aleph,$I106),IF(Budget_period="Quarterly",SUMIFS(INDIRECT(BM$9),DetailBudgetWPs_Aleph,IF($J106 = "No Work Package", "", $J106),DetailBudgetCategory_Aleph,$I106),IF(Budget_period="Annually",SUMIFS(INDIRECT(BM$10),DetailBudgetWPs_Aleph,IF($J106 = "No Work Package", "", $J106),DetailBudgetCategory_Aleph,$I106),""))))) / BM$6 * BM$7, 0), 0)</f>
        <v>0</v>
      </c>
      <c r="BN106" s="166">
        <f t="array" ref="BN106">IFERROR(IF(ROW()-16&lt;NoRowsBudget, IF($J106="Profit Margin",SUM(BN$16:BN105)*ProfitMargin,IF($J106="VAT",SUM(BN$16:BN105)*VAT,IF(Budget_period="Monthly",SUMIFS(INDIRECT(BN$8),DetailBudgetWPs_Aleph,IF($J106 = "No Work Package", "", $J106),DetailBudgetCategory_Aleph,$I106),IF(Budget_period="Quarterly",SUMIFS(INDIRECT(BN$9),DetailBudgetWPs_Aleph,IF($J106 = "No Work Package", "", $J106),DetailBudgetCategory_Aleph,$I106),IF(Budget_period="Annually",SUMIFS(INDIRECT(BN$10),DetailBudgetWPs_Aleph,IF($J106 = "No Work Package", "", $J106),DetailBudgetCategory_Aleph,$I106),""))))) / BN$6 * BN$7, 0), 0)</f>
        <v>0</v>
      </c>
      <c r="BO106" s="166">
        <f t="array" ref="BO106">IFERROR(IF(ROW()-16&lt;NoRowsBudget, IF($J106="Profit Margin",SUM(BO$16:BO105)*ProfitMargin,IF($J106="VAT",SUM(BO$16:BO105)*VAT,IF(Budget_period="Monthly",SUMIFS(INDIRECT(BO$8),DetailBudgetWPs_Aleph,IF($J106 = "No Work Package", "", $J106),DetailBudgetCategory_Aleph,$I106),IF(Budget_period="Quarterly",SUMIFS(INDIRECT(BO$9),DetailBudgetWPs_Aleph,IF($J106 = "No Work Package", "", $J106),DetailBudgetCategory_Aleph,$I106),IF(Budget_period="Annually",SUMIFS(INDIRECT(BO$10),DetailBudgetWPs_Aleph,IF($J106 = "No Work Package", "", $J106),DetailBudgetCategory_Aleph,$I106),""))))) / BO$6 * BO$7, 0), 0)</f>
        <v>0</v>
      </c>
      <c r="BP106" s="166">
        <f t="array" ref="BP106">IFERROR(IF(ROW()-16&lt;NoRowsBudget, IF($J106="Profit Margin",SUM(BP$16:BP105)*ProfitMargin,IF($J106="VAT",SUM(BP$16:BP105)*VAT,IF(Budget_period="Monthly",SUMIFS(INDIRECT(BP$8),DetailBudgetWPs_Aleph,IF($J106 = "No Work Package", "", $J106),DetailBudgetCategory_Aleph,$I106),IF(Budget_period="Quarterly",SUMIFS(INDIRECT(BP$9),DetailBudgetWPs_Aleph,IF($J106 = "No Work Package", "", $J106),DetailBudgetCategory_Aleph,$I106),IF(Budget_period="Annually",SUMIFS(INDIRECT(BP$10),DetailBudgetWPs_Aleph,IF($J106 = "No Work Package", "", $J106),DetailBudgetCategory_Aleph,$I106),""))))) / BP$6 * BP$7, 0), 0)</f>
        <v>0</v>
      </c>
      <c r="BQ106" s="166">
        <f t="array" ref="BQ106">IFERROR(IF(ROW()-16&lt;NoRowsBudget, IF($J106="Profit Margin",SUM(BQ$16:BQ105)*ProfitMargin,IF($J106="VAT",SUM(BQ$16:BQ105)*VAT,IF(Budget_period="Monthly",SUMIFS(INDIRECT(BQ$8),DetailBudgetWPs_Aleph,IF($J106 = "No Work Package", "", $J106),DetailBudgetCategory_Aleph,$I106),IF(Budget_period="Quarterly",SUMIFS(INDIRECT(BQ$9),DetailBudgetWPs_Aleph,IF($J106 = "No Work Package", "", $J106),DetailBudgetCategory_Aleph,$I106),IF(Budget_period="Annually",SUMIFS(INDIRECT(BQ$10),DetailBudgetWPs_Aleph,IF($J106 = "No Work Package", "", $J106),DetailBudgetCategory_Aleph,$I106),""))))) / BQ$6 * BQ$7, 0), 0)</f>
        <v>0</v>
      </c>
      <c r="BR106" s="166">
        <f t="array" ref="BR106">IFERROR(IF(ROW()-16&lt;NoRowsBudget, IF($J106="Profit Margin",SUM(BR$16:BR105)*ProfitMargin,IF($J106="VAT",SUM(BR$16:BR105)*VAT,IF(Budget_period="Monthly",SUMIFS(INDIRECT(BR$8),DetailBudgetWPs_Aleph,IF($J106 = "No Work Package", "", $J106),DetailBudgetCategory_Aleph,$I106),IF(Budget_period="Quarterly",SUMIFS(INDIRECT(BR$9),DetailBudgetWPs_Aleph,IF($J106 = "No Work Package", "", $J106),DetailBudgetCategory_Aleph,$I106),IF(Budget_period="Annually",SUMIFS(INDIRECT(BR$10),DetailBudgetWPs_Aleph,IF($J106 = "No Work Package", "", $J106),DetailBudgetCategory_Aleph,$I106),""))))) / BR$6 * BR$7, 0), 0)</f>
        <v>0</v>
      </c>
      <c r="BS106" s="166">
        <f t="array" ref="BS106">IFERROR(IF(ROW()-16&lt;NoRowsBudget, IF($J106="Profit Margin",SUM(BS$16:BS105)*ProfitMargin,IF($J106="VAT",SUM(BS$16:BS105)*VAT,IF(Budget_period="Monthly",SUMIFS(INDIRECT(BS$8),DetailBudgetWPs_Aleph,IF($J106 = "No Work Package", "", $J106),DetailBudgetCategory_Aleph,$I106),IF(Budget_period="Quarterly",SUMIFS(INDIRECT(BS$9),DetailBudgetWPs_Aleph,IF($J106 = "No Work Package", "", $J106),DetailBudgetCategory_Aleph,$I106),IF(Budget_period="Annually",SUMIFS(INDIRECT(BS$10),DetailBudgetWPs_Aleph,IF($J106 = "No Work Package", "", $J106),DetailBudgetCategory_Aleph,$I106),""))))) / BS$6 * BS$7, 0), 0)</f>
        <v>0</v>
      </c>
    </row>
    <row r="107" ht="15.75" customHeight="1">
      <c r="A107" s="114"/>
      <c r="B107" s="15" t="str">
        <f>IF(ROW()-16&lt;NoRowsBudget,OrgName,"")</f>
        <v/>
      </c>
      <c r="C107" s="15" t="str">
        <f>IF(ROW()-16&lt;NoRowsBudget,ProjectName,"")</f>
        <v/>
      </c>
      <c r="D107" s="15" t="str">
        <f>IF(ROW()-16&lt;NoRowsBudget,ProjectRef,"")</f>
        <v/>
      </c>
      <c r="E107" s="15" t="str">
        <f>IF(ROW()-16&lt;NoRowsBudget,ApplicationID,"")</f>
        <v/>
      </c>
      <c r="F107" s="15" t="str">
        <f>IF(ROW()-16&lt;NoRowsBudget,Version,"")</f>
        <v/>
      </c>
      <c r="G107" s="164" t="str">
        <f>IF(ROW()-16&lt;NoRowsBudget,StartDate,"")</f>
        <v/>
      </c>
      <c r="H107" s="164" t="str">
        <f>IF(ROW()-16&lt;NoRowsBudget,EndDate,"")</f>
        <v/>
      </c>
      <c r="I107" s="15" t="str">
        <f t="array" ref="I107">IF(ROW()-16&lt;(NoRowsBudget-3),INDEX(CostCategories,CEILING((ROW()-15)/NoWPs,1)),IF(ROW()-16=NoRowsBudget-3,"Overheads",IF(ROW()-16=NoRowsBudget-2,"Profit Margin",IF(ROW()-16=NoRowsBudget-1,"VAT",""))))</f>
        <v/>
      </c>
      <c r="J107" s="15" t="str">
        <f t="array" ref="J107">IF(ROW()-16&lt;NoRowsBudget-3,INDEX(WPUnique,,MOD(ROW()-16,NoWPs)+1),IF(ROW()-16=NoRowsBudget-3,"Overheads",IF(ROW()-16=NoRowsBudget-2,"Profit Margin",IF(ROW()-16=NoRowsBudget-1,"VAT",""))))</f>
        <v/>
      </c>
      <c r="K107" s="172" t="str">
        <f>IFERROR(IF(OR($J107="Indirect Cost",$J107="VAT",$J107="Profit Margin"),"",VLOOKUP(J107,'1. Basic Info'!$B$40:$C$52,2,FALSE)),BudgetExport!J107)</f>
        <v/>
      </c>
      <c r="L107" s="166">
        <f t="array" ref="L107">IFERROR(IF(ROW()-16&lt;NoRowsBudget, IF($J107="Profit Margin",SUM(L$16:L106)*ProfitMargin,IF($J107="VAT",SUM(L$16:L106)*VAT,IF(Budget_period="Monthly",SUMIFS(INDIRECT(L$8),DetailBudgetWPs_Aleph,IF($J107 = "No Work Package", "", $J107),DetailBudgetCategory_Aleph,$I107),IF(Budget_period="Quarterly",SUMIFS(INDIRECT(L$9),DetailBudgetWPs_Aleph,IF($J107 = "No Work Package", "", $J107),DetailBudgetCategory_Aleph,$I107),IF(Budget_period="Annually",SUMIFS(INDIRECT(L$10),DetailBudgetWPs_Aleph,IF($J107 = "No Work Package", "", $J107),DetailBudgetCategory_Aleph,$I107),""))))) / L$6 * L$7, 0), 0)</f>
        <v>0</v>
      </c>
      <c r="M107" s="166">
        <f t="array" ref="M107">IFERROR(IF(ROW()-16&lt;NoRowsBudget, IF($J107="Profit Margin",SUM(M$16:M106)*ProfitMargin,IF($J107="VAT",SUM(M$16:M106)*VAT,IF(Budget_period="Monthly",SUMIFS(INDIRECT(M$8),DetailBudgetWPs_Aleph,IF($J107 = "No Work Package", "", $J107),DetailBudgetCategory_Aleph,$I107),IF(Budget_period="Quarterly",SUMIFS(INDIRECT(M$9),DetailBudgetWPs_Aleph,IF($J107 = "No Work Package", "", $J107),DetailBudgetCategory_Aleph,$I107),IF(Budget_period="Annually",SUMIFS(INDIRECT(M$10),DetailBudgetWPs_Aleph,IF($J107 = "No Work Package", "", $J107),DetailBudgetCategory_Aleph,$I107),""))))) / M$6 * M$7, 0), 0)</f>
        <v>0</v>
      </c>
      <c r="N107" s="166">
        <f t="array" ref="N107">IFERROR(IF(ROW()-16&lt;NoRowsBudget, IF($J107="Profit Margin",SUM(N$16:N106)*ProfitMargin,IF($J107="VAT",SUM(N$16:N106)*VAT,IF(Budget_period="Monthly",SUMIFS(INDIRECT(N$8),DetailBudgetWPs_Aleph,IF($J107 = "No Work Package", "", $J107),DetailBudgetCategory_Aleph,$I107),IF(Budget_period="Quarterly",SUMIFS(INDIRECT(N$9),DetailBudgetWPs_Aleph,IF($J107 = "No Work Package", "", $J107),DetailBudgetCategory_Aleph,$I107),IF(Budget_period="Annually",SUMIFS(INDIRECT(N$10),DetailBudgetWPs_Aleph,IF($J107 = "No Work Package", "", $J107),DetailBudgetCategory_Aleph,$I107),""))))) / N$6 * N$7, 0), 0)</f>
        <v>0</v>
      </c>
      <c r="O107" s="166">
        <f t="array" ref="O107">IFERROR(IF(ROW()-16&lt;NoRowsBudget, IF($J107="Profit Margin",SUM(O$16:O106)*ProfitMargin,IF($J107="VAT",SUM(O$16:O106)*VAT,IF(Budget_period="Monthly",SUMIFS(INDIRECT(O$8),DetailBudgetWPs_Aleph,IF($J107 = "No Work Package", "", $J107),DetailBudgetCategory_Aleph,$I107),IF(Budget_period="Quarterly",SUMIFS(INDIRECT(O$9),DetailBudgetWPs_Aleph,IF($J107 = "No Work Package", "", $J107),DetailBudgetCategory_Aleph,$I107),IF(Budget_period="Annually",SUMIFS(INDIRECT(O$10),DetailBudgetWPs_Aleph,IF($J107 = "No Work Package", "", $J107),DetailBudgetCategory_Aleph,$I107),""))))) / O$6 * O$7, 0), 0)</f>
        <v>0</v>
      </c>
      <c r="P107" s="166">
        <f t="array" ref="P107">IFERROR(IF(ROW()-16&lt;NoRowsBudget, IF($J107="Profit Margin",SUM(P$16:P106)*ProfitMargin,IF($J107="VAT",SUM(P$16:P106)*VAT,IF(Budget_period="Monthly",SUMIFS(INDIRECT(P$8),DetailBudgetWPs_Aleph,IF($J107 = "No Work Package", "", $J107),DetailBudgetCategory_Aleph,$I107),IF(Budget_period="Quarterly",SUMIFS(INDIRECT(P$9),DetailBudgetWPs_Aleph,IF($J107 = "No Work Package", "", $J107),DetailBudgetCategory_Aleph,$I107),IF(Budget_period="Annually",SUMIFS(INDIRECT(P$10),DetailBudgetWPs_Aleph,IF($J107 = "No Work Package", "", $J107),DetailBudgetCategory_Aleph,$I107),""))))) / P$6 * P$7, 0), 0)</f>
        <v>0</v>
      </c>
      <c r="Q107" s="166">
        <f t="array" ref="Q107">IFERROR(IF(ROW()-16&lt;NoRowsBudget, IF($J107="Profit Margin",SUM(Q$16:Q106)*ProfitMargin,IF($J107="VAT",SUM(Q$16:Q106)*VAT,IF(Budget_period="Monthly",SUMIFS(INDIRECT(Q$8),DetailBudgetWPs_Aleph,IF($J107 = "No Work Package", "", $J107),DetailBudgetCategory_Aleph,$I107),IF(Budget_period="Quarterly",SUMIFS(INDIRECT(Q$9),DetailBudgetWPs_Aleph,IF($J107 = "No Work Package", "", $J107),DetailBudgetCategory_Aleph,$I107),IF(Budget_period="Annually",SUMIFS(INDIRECT(Q$10),DetailBudgetWPs_Aleph,IF($J107 = "No Work Package", "", $J107),DetailBudgetCategory_Aleph,$I107),""))))) / Q$6 * Q$7, 0), 0)</f>
        <v>0</v>
      </c>
      <c r="R107" s="166">
        <f t="array" ref="R107">IFERROR(IF(ROW()-16&lt;NoRowsBudget, IF($J107="Profit Margin",SUM(R$16:R106)*ProfitMargin,IF($J107="VAT",SUM(R$16:R106)*VAT,IF(Budget_period="Monthly",SUMIFS(INDIRECT(R$8),DetailBudgetWPs_Aleph,IF($J107 = "No Work Package", "", $J107),DetailBudgetCategory_Aleph,$I107),IF(Budget_period="Quarterly",SUMIFS(INDIRECT(R$9),DetailBudgetWPs_Aleph,IF($J107 = "No Work Package", "", $J107),DetailBudgetCategory_Aleph,$I107),IF(Budget_period="Annually",SUMIFS(INDIRECT(R$10),DetailBudgetWPs_Aleph,IF($J107 = "No Work Package", "", $J107),DetailBudgetCategory_Aleph,$I107),""))))) / R$6 * R$7, 0), 0)</f>
        <v>0</v>
      </c>
      <c r="S107" s="166">
        <f t="array" ref="S107">IFERROR(IF(ROW()-16&lt;NoRowsBudget, IF($J107="Profit Margin",SUM(S$16:S106)*ProfitMargin,IF($J107="VAT",SUM(S$16:S106)*VAT,IF(Budget_period="Monthly",SUMIFS(INDIRECT(S$8),DetailBudgetWPs_Aleph,IF($J107 = "No Work Package", "", $J107),DetailBudgetCategory_Aleph,$I107),IF(Budget_period="Quarterly",SUMIFS(INDIRECT(S$9),DetailBudgetWPs_Aleph,IF($J107 = "No Work Package", "", $J107),DetailBudgetCategory_Aleph,$I107),IF(Budget_period="Annually",SUMIFS(INDIRECT(S$10),DetailBudgetWPs_Aleph,IF($J107 = "No Work Package", "", $J107),DetailBudgetCategory_Aleph,$I107),""))))) / S$6 * S$7, 0), 0)</f>
        <v>0</v>
      </c>
      <c r="T107" s="166">
        <f t="array" ref="T107">IFERROR(IF(ROW()-16&lt;NoRowsBudget, IF($J107="Profit Margin",SUM(T$16:T106)*ProfitMargin,IF($J107="VAT",SUM(T$16:T106)*VAT,IF(Budget_period="Monthly",SUMIFS(INDIRECT(T$8),DetailBudgetWPs_Aleph,IF($J107 = "No Work Package", "", $J107),DetailBudgetCategory_Aleph,$I107),IF(Budget_period="Quarterly",SUMIFS(INDIRECT(T$9),DetailBudgetWPs_Aleph,IF($J107 = "No Work Package", "", $J107),DetailBudgetCategory_Aleph,$I107),IF(Budget_period="Annually",SUMIFS(INDIRECT(T$10),DetailBudgetWPs_Aleph,IF($J107 = "No Work Package", "", $J107),DetailBudgetCategory_Aleph,$I107),""))))) / T$6 * T$7, 0), 0)</f>
        <v>0</v>
      </c>
      <c r="U107" s="166">
        <f t="array" ref="U107">IFERROR(IF(ROW()-16&lt;NoRowsBudget, IF($J107="Profit Margin",SUM(U$16:U106)*ProfitMargin,IF($J107="VAT",SUM(U$16:U106)*VAT,IF(Budget_period="Monthly",SUMIFS(INDIRECT(U$8),DetailBudgetWPs_Aleph,IF($J107 = "No Work Package", "", $J107),DetailBudgetCategory_Aleph,$I107),IF(Budget_period="Quarterly",SUMIFS(INDIRECT(U$9),DetailBudgetWPs_Aleph,IF($J107 = "No Work Package", "", $J107),DetailBudgetCategory_Aleph,$I107),IF(Budget_period="Annually",SUMIFS(INDIRECT(U$10),DetailBudgetWPs_Aleph,IF($J107 = "No Work Package", "", $J107),DetailBudgetCategory_Aleph,$I107),""))))) / U$6 * U$7, 0), 0)</f>
        <v>0</v>
      </c>
      <c r="V107" s="166">
        <f t="array" ref="V107">IFERROR(IF(ROW()-16&lt;NoRowsBudget, IF($J107="Profit Margin",SUM(V$16:V106)*ProfitMargin,IF($J107="VAT",SUM(V$16:V106)*VAT,IF(Budget_period="Monthly",SUMIFS(INDIRECT(V$8),DetailBudgetWPs_Aleph,IF($J107 = "No Work Package", "", $J107),DetailBudgetCategory_Aleph,$I107),IF(Budget_period="Quarterly",SUMIFS(INDIRECT(V$9),DetailBudgetWPs_Aleph,IF($J107 = "No Work Package", "", $J107),DetailBudgetCategory_Aleph,$I107),IF(Budget_period="Annually",SUMIFS(INDIRECT(V$10),DetailBudgetWPs_Aleph,IF($J107 = "No Work Package", "", $J107),DetailBudgetCategory_Aleph,$I107),""))))) / V$6 * V$7, 0), 0)</f>
        <v>0</v>
      </c>
      <c r="W107" s="166">
        <f t="array" ref="W107">IFERROR(IF(ROW()-16&lt;NoRowsBudget, IF($J107="Profit Margin",SUM(W$16:W106)*ProfitMargin,IF($J107="VAT",SUM(W$16:W106)*VAT,IF(Budget_period="Monthly",SUMIFS(INDIRECT(W$8),DetailBudgetWPs_Aleph,IF($J107 = "No Work Package", "", $J107),DetailBudgetCategory_Aleph,$I107),IF(Budget_period="Quarterly",SUMIFS(INDIRECT(W$9),DetailBudgetWPs_Aleph,IF($J107 = "No Work Package", "", $J107),DetailBudgetCategory_Aleph,$I107),IF(Budget_period="Annually",SUMIFS(INDIRECT(W$10),DetailBudgetWPs_Aleph,IF($J107 = "No Work Package", "", $J107),DetailBudgetCategory_Aleph,$I107),""))))) / W$6 * W$7, 0), 0)</f>
        <v>0</v>
      </c>
      <c r="X107" s="166">
        <f t="array" ref="X107">IFERROR(IF(ROW()-16&lt;NoRowsBudget, IF($J107="Profit Margin",SUM(X$16:X106)*ProfitMargin,IF($J107="VAT",SUM(X$16:X106)*VAT,IF(Budget_period="Monthly",SUMIFS(INDIRECT(X$8),DetailBudgetWPs_Aleph,IF($J107 = "No Work Package", "", $J107),DetailBudgetCategory_Aleph,$I107),IF(Budget_period="Quarterly",SUMIFS(INDIRECT(X$9),DetailBudgetWPs_Aleph,IF($J107 = "No Work Package", "", $J107),DetailBudgetCategory_Aleph,$I107),IF(Budget_period="Annually",SUMIFS(INDIRECT(X$10),DetailBudgetWPs_Aleph,IF($J107 = "No Work Package", "", $J107),DetailBudgetCategory_Aleph,$I107),""))))) / X$6 * X$7, 0), 0)</f>
        <v>0</v>
      </c>
      <c r="Y107" s="166">
        <f t="array" ref="Y107">IFERROR(IF(ROW()-16&lt;NoRowsBudget, IF($J107="Profit Margin",SUM(Y$16:Y106)*ProfitMargin,IF($J107="VAT",SUM(Y$16:Y106)*VAT,IF(Budget_period="Monthly",SUMIFS(INDIRECT(Y$8),DetailBudgetWPs_Aleph,IF($J107 = "No Work Package", "", $J107),DetailBudgetCategory_Aleph,$I107),IF(Budget_period="Quarterly",SUMIFS(INDIRECT(Y$9),DetailBudgetWPs_Aleph,IF($J107 = "No Work Package", "", $J107),DetailBudgetCategory_Aleph,$I107),IF(Budget_period="Annually",SUMIFS(INDIRECT(Y$10),DetailBudgetWPs_Aleph,IF($J107 = "No Work Package", "", $J107),DetailBudgetCategory_Aleph,$I107),""))))) / Y$6 * Y$7, 0), 0)</f>
        <v>0</v>
      </c>
      <c r="Z107" s="166">
        <f t="array" ref="Z107">IFERROR(IF(ROW()-16&lt;NoRowsBudget, IF($J107="Profit Margin",SUM(Z$16:Z106)*ProfitMargin,IF($J107="VAT",SUM(Z$16:Z106)*VAT,IF(Budget_period="Monthly",SUMIFS(INDIRECT(Z$8),DetailBudgetWPs_Aleph,IF($J107 = "No Work Package", "", $J107),DetailBudgetCategory_Aleph,$I107),IF(Budget_period="Quarterly",SUMIFS(INDIRECT(Z$9),DetailBudgetWPs_Aleph,IF($J107 = "No Work Package", "", $J107),DetailBudgetCategory_Aleph,$I107),IF(Budget_period="Annually",SUMIFS(INDIRECT(Z$10),DetailBudgetWPs_Aleph,IF($J107 = "No Work Package", "", $J107),DetailBudgetCategory_Aleph,$I107),""))))) / Z$6 * Z$7, 0), 0)</f>
        <v>0</v>
      </c>
      <c r="AA107" s="166">
        <f t="array" ref="AA107">IFERROR(IF(ROW()-16&lt;NoRowsBudget, IF($J107="Profit Margin",SUM(AA$16:AA106)*ProfitMargin,IF($J107="VAT",SUM(AA$16:AA106)*VAT,IF(Budget_period="Monthly",SUMIFS(INDIRECT(AA$8),DetailBudgetWPs_Aleph,IF($J107 = "No Work Package", "", $J107),DetailBudgetCategory_Aleph,$I107),IF(Budget_period="Quarterly",SUMIFS(INDIRECT(AA$9),DetailBudgetWPs_Aleph,IF($J107 = "No Work Package", "", $J107),DetailBudgetCategory_Aleph,$I107),IF(Budget_period="Annually",SUMIFS(INDIRECT(AA$10),DetailBudgetWPs_Aleph,IF($J107 = "No Work Package", "", $J107),DetailBudgetCategory_Aleph,$I107),""))))) / AA$6 * AA$7, 0), 0)</f>
        <v>0</v>
      </c>
      <c r="AB107" s="166">
        <f t="array" ref="AB107">IFERROR(IF(ROW()-16&lt;NoRowsBudget, IF($J107="Profit Margin",SUM(AB$16:AB106)*ProfitMargin,IF($J107="VAT",SUM(AB$16:AB106)*VAT,IF(Budget_period="Monthly",SUMIFS(INDIRECT(AB$8),DetailBudgetWPs_Aleph,IF($J107 = "No Work Package", "", $J107),DetailBudgetCategory_Aleph,$I107),IF(Budget_period="Quarterly",SUMIFS(INDIRECT(AB$9),DetailBudgetWPs_Aleph,IF($J107 = "No Work Package", "", $J107),DetailBudgetCategory_Aleph,$I107),IF(Budget_period="Annually",SUMIFS(INDIRECT(AB$10),DetailBudgetWPs_Aleph,IF($J107 = "No Work Package", "", $J107),DetailBudgetCategory_Aleph,$I107),""))))) / AB$6 * AB$7, 0), 0)</f>
        <v>0</v>
      </c>
      <c r="AC107" s="166">
        <f t="array" ref="AC107">IFERROR(IF(ROW()-16&lt;NoRowsBudget, IF($J107="Profit Margin",SUM(AC$16:AC106)*ProfitMargin,IF($J107="VAT",SUM(AC$16:AC106)*VAT,IF(Budget_period="Monthly",SUMIFS(INDIRECT(AC$8),DetailBudgetWPs_Aleph,IF($J107 = "No Work Package", "", $J107),DetailBudgetCategory_Aleph,$I107),IF(Budget_period="Quarterly",SUMIFS(INDIRECT(AC$9),DetailBudgetWPs_Aleph,IF($J107 = "No Work Package", "", $J107),DetailBudgetCategory_Aleph,$I107),IF(Budget_period="Annually",SUMIFS(INDIRECT(AC$10),DetailBudgetWPs_Aleph,IF($J107 = "No Work Package", "", $J107),DetailBudgetCategory_Aleph,$I107),""))))) / AC$6 * AC$7, 0), 0)</f>
        <v>0</v>
      </c>
      <c r="AD107" s="166">
        <f t="array" ref="AD107">IFERROR(IF(ROW()-16&lt;NoRowsBudget, IF($J107="Profit Margin",SUM(AD$16:AD106)*ProfitMargin,IF($J107="VAT",SUM(AD$16:AD106)*VAT,IF(Budget_period="Monthly",SUMIFS(INDIRECT(AD$8),DetailBudgetWPs_Aleph,IF($J107 = "No Work Package", "", $J107),DetailBudgetCategory_Aleph,$I107),IF(Budget_period="Quarterly",SUMIFS(INDIRECT(AD$9),DetailBudgetWPs_Aleph,IF($J107 = "No Work Package", "", $J107),DetailBudgetCategory_Aleph,$I107),IF(Budget_period="Annually",SUMIFS(INDIRECT(AD$10),DetailBudgetWPs_Aleph,IF($J107 = "No Work Package", "", $J107),DetailBudgetCategory_Aleph,$I107),""))))) / AD$6 * AD$7, 0), 0)</f>
        <v>0</v>
      </c>
      <c r="AE107" s="166">
        <f t="array" ref="AE107">IFERROR(IF(ROW()-16&lt;NoRowsBudget, IF($J107="Profit Margin",SUM(AE$16:AE106)*ProfitMargin,IF($J107="VAT",SUM(AE$16:AE106)*VAT,IF(Budget_period="Monthly",SUMIFS(INDIRECT(AE$8),DetailBudgetWPs_Aleph,IF($J107 = "No Work Package", "", $J107),DetailBudgetCategory_Aleph,$I107),IF(Budget_period="Quarterly",SUMIFS(INDIRECT(AE$9),DetailBudgetWPs_Aleph,IF($J107 = "No Work Package", "", $J107),DetailBudgetCategory_Aleph,$I107),IF(Budget_period="Annually",SUMIFS(INDIRECT(AE$10),DetailBudgetWPs_Aleph,IF($J107 = "No Work Package", "", $J107),DetailBudgetCategory_Aleph,$I107),""))))) / AE$6 * AE$7, 0), 0)</f>
        <v>0</v>
      </c>
      <c r="AF107" s="166">
        <f t="array" ref="AF107">IFERROR(IF(ROW()-16&lt;NoRowsBudget, IF($J107="Profit Margin",SUM(AF$16:AF106)*ProfitMargin,IF($J107="VAT",SUM(AF$16:AF106)*VAT,IF(Budget_period="Monthly",SUMIFS(INDIRECT(AF$8),DetailBudgetWPs_Aleph,IF($J107 = "No Work Package", "", $J107),DetailBudgetCategory_Aleph,$I107),IF(Budget_period="Quarterly",SUMIFS(INDIRECT(AF$9),DetailBudgetWPs_Aleph,IF($J107 = "No Work Package", "", $J107),DetailBudgetCategory_Aleph,$I107),IF(Budget_period="Annually",SUMIFS(INDIRECT(AF$10),DetailBudgetWPs_Aleph,IF($J107 = "No Work Package", "", $J107),DetailBudgetCategory_Aleph,$I107),""))))) / AF$6 * AF$7, 0), 0)</f>
        <v>0</v>
      </c>
      <c r="AG107" s="166">
        <f t="array" ref="AG107">IFERROR(IF(ROW()-16&lt;NoRowsBudget, IF($J107="Profit Margin",SUM(AG$16:AG106)*ProfitMargin,IF($J107="VAT",SUM(AG$16:AG106)*VAT,IF(Budget_period="Monthly",SUMIFS(INDIRECT(AG$8),DetailBudgetWPs_Aleph,IF($J107 = "No Work Package", "", $J107),DetailBudgetCategory_Aleph,$I107),IF(Budget_period="Quarterly",SUMIFS(INDIRECT(AG$9),DetailBudgetWPs_Aleph,IF($J107 = "No Work Package", "", $J107),DetailBudgetCategory_Aleph,$I107),IF(Budget_period="Annually",SUMIFS(INDIRECT(AG$10),DetailBudgetWPs_Aleph,IF($J107 = "No Work Package", "", $J107),DetailBudgetCategory_Aleph,$I107),""))))) / AG$6 * AG$7, 0), 0)</f>
        <v>0</v>
      </c>
      <c r="AH107" s="166">
        <f t="array" ref="AH107">IFERROR(IF(ROW()-16&lt;NoRowsBudget, IF($J107="Profit Margin",SUM(AH$16:AH106)*ProfitMargin,IF($J107="VAT",SUM(AH$16:AH106)*VAT,IF(Budget_period="Monthly",SUMIFS(INDIRECT(AH$8),DetailBudgetWPs_Aleph,IF($J107 = "No Work Package", "", $J107),DetailBudgetCategory_Aleph,$I107),IF(Budget_period="Quarterly",SUMIFS(INDIRECT(AH$9),DetailBudgetWPs_Aleph,IF($J107 = "No Work Package", "", $J107),DetailBudgetCategory_Aleph,$I107),IF(Budget_period="Annually",SUMIFS(INDIRECT(AH$10),DetailBudgetWPs_Aleph,IF($J107 = "No Work Package", "", $J107),DetailBudgetCategory_Aleph,$I107),""))))) / AH$6 * AH$7, 0), 0)</f>
        <v>0</v>
      </c>
      <c r="AI107" s="166">
        <f t="array" ref="AI107">IFERROR(IF(ROW()-16&lt;NoRowsBudget, IF($J107="Profit Margin",SUM(AI$16:AI106)*ProfitMargin,IF($J107="VAT",SUM(AI$16:AI106)*VAT,IF(Budget_period="Monthly",SUMIFS(INDIRECT(AI$8),DetailBudgetWPs_Aleph,IF($J107 = "No Work Package", "", $J107),DetailBudgetCategory_Aleph,$I107),IF(Budget_period="Quarterly",SUMIFS(INDIRECT(AI$9),DetailBudgetWPs_Aleph,IF($J107 = "No Work Package", "", $J107),DetailBudgetCategory_Aleph,$I107),IF(Budget_period="Annually",SUMIFS(INDIRECT(AI$10),DetailBudgetWPs_Aleph,IF($J107 = "No Work Package", "", $J107),DetailBudgetCategory_Aleph,$I107),""))))) / AI$6 * AI$7, 0), 0)</f>
        <v>0</v>
      </c>
      <c r="AJ107" s="166">
        <f t="array" ref="AJ107">IFERROR(IF(ROW()-16&lt;NoRowsBudget, IF($J107="Profit Margin",SUM(AJ$16:AJ106)*ProfitMargin,IF($J107="VAT",SUM(AJ$16:AJ106)*VAT,IF(Budget_period="Monthly",SUMIFS(INDIRECT(AJ$8),DetailBudgetWPs_Aleph,IF($J107 = "No Work Package", "", $J107),DetailBudgetCategory_Aleph,$I107),IF(Budget_period="Quarterly",SUMIFS(INDIRECT(AJ$9),DetailBudgetWPs_Aleph,IF($J107 = "No Work Package", "", $J107),DetailBudgetCategory_Aleph,$I107),IF(Budget_period="Annually",SUMIFS(INDIRECT(AJ$10),DetailBudgetWPs_Aleph,IF($J107 = "No Work Package", "", $J107),DetailBudgetCategory_Aleph,$I107),""))))) / AJ$6 * AJ$7, 0), 0)</f>
        <v>0</v>
      </c>
      <c r="AK107" s="166">
        <f t="array" ref="AK107">IFERROR(IF(ROW()-16&lt;NoRowsBudget, IF($J107="Profit Margin",SUM(AK$16:AK106)*ProfitMargin,IF($J107="VAT",SUM(AK$16:AK106)*VAT,IF(Budget_period="Monthly",SUMIFS(INDIRECT(AK$8),DetailBudgetWPs_Aleph,IF($J107 = "No Work Package", "", $J107),DetailBudgetCategory_Aleph,$I107),IF(Budget_period="Quarterly",SUMIFS(INDIRECT(AK$9),DetailBudgetWPs_Aleph,IF($J107 = "No Work Package", "", $J107),DetailBudgetCategory_Aleph,$I107),IF(Budget_period="Annually",SUMIFS(INDIRECT(AK$10),DetailBudgetWPs_Aleph,IF($J107 = "No Work Package", "", $J107),DetailBudgetCategory_Aleph,$I107),""))))) / AK$6 * AK$7, 0), 0)</f>
        <v>0</v>
      </c>
      <c r="AL107" s="166">
        <f t="array" ref="AL107">IFERROR(IF(ROW()-16&lt;NoRowsBudget, IF($J107="Profit Margin",SUM(AL$16:AL106)*ProfitMargin,IF($J107="VAT",SUM(AL$16:AL106)*VAT,IF(Budget_period="Monthly",SUMIFS(INDIRECT(AL$8),DetailBudgetWPs_Aleph,IF($J107 = "No Work Package", "", $J107),DetailBudgetCategory_Aleph,$I107),IF(Budget_period="Quarterly",SUMIFS(INDIRECT(AL$9),DetailBudgetWPs_Aleph,IF($J107 = "No Work Package", "", $J107),DetailBudgetCategory_Aleph,$I107),IF(Budget_period="Annually",SUMIFS(INDIRECT(AL$10),DetailBudgetWPs_Aleph,IF($J107 = "No Work Package", "", $J107),DetailBudgetCategory_Aleph,$I107),""))))) / AL$6 * AL$7, 0), 0)</f>
        <v>0</v>
      </c>
      <c r="AM107" s="166">
        <f t="array" ref="AM107">IFERROR(IF(ROW()-16&lt;NoRowsBudget, IF($J107="Profit Margin",SUM(AM$16:AM106)*ProfitMargin,IF($J107="VAT",SUM(AM$16:AM106)*VAT,IF(Budget_period="Monthly",SUMIFS(INDIRECT(AM$8),DetailBudgetWPs_Aleph,IF($J107 = "No Work Package", "", $J107),DetailBudgetCategory_Aleph,$I107),IF(Budget_period="Quarterly",SUMIFS(INDIRECT(AM$9),DetailBudgetWPs_Aleph,IF($J107 = "No Work Package", "", $J107),DetailBudgetCategory_Aleph,$I107),IF(Budget_period="Annually",SUMIFS(INDIRECT(AM$10),DetailBudgetWPs_Aleph,IF($J107 = "No Work Package", "", $J107),DetailBudgetCategory_Aleph,$I107),""))))) / AM$6 * AM$7, 0), 0)</f>
        <v>0</v>
      </c>
      <c r="AN107" s="166">
        <f t="array" ref="AN107">IFERROR(IF(ROW()-16&lt;NoRowsBudget, IF($J107="Profit Margin",SUM(AN$16:AN106)*ProfitMargin,IF($J107="VAT",SUM(AN$16:AN106)*VAT,IF(Budget_period="Monthly",SUMIFS(INDIRECT(AN$8),DetailBudgetWPs_Aleph,IF($J107 = "No Work Package", "", $J107),DetailBudgetCategory_Aleph,$I107),IF(Budget_period="Quarterly",SUMIFS(INDIRECT(AN$9),DetailBudgetWPs_Aleph,IF($J107 = "No Work Package", "", $J107),DetailBudgetCategory_Aleph,$I107),IF(Budget_period="Annually",SUMIFS(INDIRECT(AN$10),DetailBudgetWPs_Aleph,IF($J107 = "No Work Package", "", $J107),DetailBudgetCategory_Aleph,$I107),""))))) / AN$6 * AN$7, 0), 0)</f>
        <v>0</v>
      </c>
      <c r="AO107" s="166">
        <f t="array" ref="AO107">IFERROR(IF(ROW()-16&lt;NoRowsBudget, IF($J107="Profit Margin",SUM(AO$16:AO106)*ProfitMargin,IF($J107="VAT",SUM(AO$16:AO106)*VAT,IF(Budget_period="Monthly",SUMIFS(INDIRECT(AO$8),DetailBudgetWPs_Aleph,IF($J107 = "No Work Package", "", $J107),DetailBudgetCategory_Aleph,$I107),IF(Budget_period="Quarterly",SUMIFS(INDIRECT(AO$9),DetailBudgetWPs_Aleph,IF($J107 = "No Work Package", "", $J107),DetailBudgetCategory_Aleph,$I107),IF(Budget_period="Annually",SUMIFS(INDIRECT(AO$10),DetailBudgetWPs_Aleph,IF($J107 = "No Work Package", "", $J107),DetailBudgetCategory_Aleph,$I107),""))))) / AO$6 * AO$7, 0), 0)</f>
        <v>0</v>
      </c>
      <c r="AP107" s="166">
        <f t="array" ref="AP107">IFERROR(IF(ROW()-16&lt;NoRowsBudget, IF($J107="Profit Margin",SUM(AP$16:AP106)*ProfitMargin,IF($J107="VAT",SUM(AP$16:AP106)*VAT,IF(Budget_period="Monthly",SUMIFS(INDIRECT(AP$8),DetailBudgetWPs_Aleph,IF($J107 = "No Work Package", "", $J107),DetailBudgetCategory_Aleph,$I107),IF(Budget_period="Quarterly",SUMIFS(INDIRECT(AP$9),DetailBudgetWPs_Aleph,IF($J107 = "No Work Package", "", $J107),DetailBudgetCategory_Aleph,$I107),IF(Budget_period="Annually",SUMIFS(INDIRECT(AP$10),DetailBudgetWPs_Aleph,IF($J107 = "No Work Package", "", $J107),DetailBudgetCategory_Aleph,$I107),""))))) / AP$6 * AP$7, 0), 0)</f>
        <v>0</v>
      </c>
      <c r="AQ107" s="166">
        <f t="array" ref="AQ107">IFERROR(IF(ROW()-16&lt;NoRowsBudget, IF($J107="Profit Margin",SUM(AQ$16:AQ106)*ProfitMargin,IF($J107="VAT",SUM(AQ$16:AQ106)*VAT,IF(Budget_period="Monthly",SUMIFS(INDIRECT(AQ$8),DetailBudgetWPs_Aleph,IF($J107 = "No Work Package", "", $J107),DetailBudgetCategory_Aleph,$I107),IF(Budget_period="Quarterly",SUMIFS(INDIRECT(AQ$9),DetailBudgetWPs_Aleph,IF($J107 = "No Work Package", "", $J107),DetailBudgetCategory_Aleph,$I107),IF(Budget_period="Annually",SUMIFS(INDIRECT(AQ$10),DetailBudgetWPs_Aleph,IF($J107 = "No Work Package", "", $J107),DetailBudgetCategory_Aleph,$I107),""))))) / AQ$6 * AQ$7, 0), 0)</f>
        <v>0</v>
      </c>
      <c r="AR107" s="166">
        <f t="array" ref="AR107">IFERROR(IF(ROW()-16&lt;NoRowsBudget, IF($J107="Profit Margin",SUM(AR$16:AR106)*ProfitMargin,IF($J107="VAT",SUM(AR$16:AR106)*VAT,IF(Budget_period="Monthly",SUMIFS(INDIRECT(AR$8),DetailBudgetWPs_Aleph,IF($J107 = "No Work Package", "", $J107),DetailBudgetCategory_Aleph,$I107),IF(Budget_period="Quarterly",SUMIFS(INDIRECT(AR$9),DetailBudgetWPs_Aleph,IF($J107 = "No Work Package", "", $J107),DetailBudgetCategory_Aleph,$I107),IF(Budget_period="Annually",SUMIFS(INDIRECT(AR$10),DetailBudgetWPs_Aleph,IF($J107 = "No Work Package", "", $J107),DetailBudgetCategory_Aleph,$I107),""))))) / AR$6 * AR$7, 0), 0)</f>
        <v>0</v>
      </c>
      <c r="AS107" s="166">
        <f t="array" ref="AS107">IFERROR(IF(ROW()-16&lt;NoRowsBudget, IF($J107="Profit Margin",SUM(AS$16:AS106)*ProfitMargin,IF($J107="VAT",SUM(AS$16:AS106)*VAT,IF(Budget_period="Monthly",SUMIFS(INDIRECT(AS$8),DetailBudgetWPs_Aleph,IF($J107 = "No Work Package", "", $J107),DetailBudgetCategory_Aleph,$I107),IF(Budget_period="Quarterly",SUMIFS(INDIRECT(AS$9),DetailBudgetWPs_Aleph,IF($J107 = "No Work Package", "", $J107),DetailBudgetCategory_Aleph,$I107),IF(Budget_period="Annually",SUMIFS(INDIRECT(AS$10),DetailBudgetWPs_Aleph,IF($J107 = "No Work Package", "", $J107),DetailBudgetCategory_Aleph,$I107),""))))) / AS$6 * AS$7, 0), 0)</f>
        <v>0</v>
      </c>
      <c r="AT107" s="166">
        <f t="array" ref="AT107">IFERROR(IF(ROW()-16&lt;NoRowsBudget, IF($J107="Profit Margin",SUM(AT$16:AT106)*ProfitMargin,IF($J107="VAT",SUM(AT$16:AT106)*VAT,IF(Budget_period="Monthly",SUMIFS(INDIRECT(AT$8),DetailBudgetWPs_Aleph,IF($J107 = "No Work Package", "", $J107),DetailBudgetCategory_Aleph,$I107),IF(Budget_period="Quarterly",SUMIFS(INDIRECT(AT$9),DetailBudgetWPs_Aleph,IF($J107 = "No Work Package", "", $J107),DetailBudgetCategory_Aleph,$I107),IF(Budget_period="Annually",SUMIFS(INDIRECT(AT$10),DetailBudgetWPs_Aleph,IF($J107 = "No Work Package", "", $J107),DetailBudgetCategory_Aleph,$I107),""))))) / AT$6 * AT$7, 0), 0)</f>
        <v>0</v>
      </c>
      <c r="AU107" s="166">
        <f t="array" ref="AU107">IFERROR(IF(ROW()-16&lt;NoRowsBudget, IF($J107="Profit Margin",SUM(AU$16:AU106)*ProfitMargin,IF($J107="VAT",SUM(AU$16:AU106)*VAT,IF(Budget_period="Monthly",SUMIFS(INDIRECT(AU$8),DetailBudgetWPs_Aleph,IF($J107 = "No Work Package", "", $J107),DetailBudgetCategory_Aleph,$I107),IF(Budget_period="Quarterly",SUMIFS(INDIRECT(AU$9),DetailBudgetWPs_Aleph,IF($J107 = "No Work Package", "", $J107),DetailBudgetCategory_Aleph,$I107),IF(Budget_period="Annually",SUMIFS(INDIRECT(AU$10),DetailBudgetWPs_Aleph,IF($J107 = "No Work Package", "", $J107),DetailBudgetCategory_Aleph,$I107),""))))) / AU$6 * AU$7, 0), 0)</f>
        <v>0</v>
      </c>
      <c r="AV107" s="166">
        <f t="array" ref="AV107">IFERROR(IF(ROW()-16&lt;NoRowsBudget, IF($J107="Profit Margin",SUM(AV$16:AV106)*ProfitMargin,IF($J107="VAT",SUM(AV$16:AV106)*VAT,IF(Budget_period="Monthly",SUMIFS(INDIRECT(AV$8),DetailBudgetWPs_Aleph,IF($J107 = "No Work Package", "", $J107),DetailBudgetCategory_Aleph,$I107),IF(Budget_period="Quarterly",SUMIFS(INDIRECT(AV$9),DetailBudgetWPs_Aleph,IF($J107 = "No Work Package", "", $J107),DetailBudgetCategory_Aleph,$I107),IF(Budget_period="Annually",SUMIFS(INDIRECT(AV$10),DetailBudgetWPs_Aleph,IF($J107 = "No Work Package", "", $J107),DetailBudgetCategory_Aleph,$I107),""))))) / AV$6 * AV$7, 0), 0)</f>
        <v>0</v>
      </c>
      <c r="AW107" s="166">
        <f t="array" ref="AW107">IFERROR(IF(ROW()-16&lt;NoRowsBudget, IF($J107="Profit Margin",SUM(AW$16:AW106)*ProfitMargin,IF($J107="VAT",SUM(AW$16:AW106)*VAT,IF(Budget_period="Monthly",SUMIFS(INDIRECT(AW$8),DetailBudgetWPs_Aleph,IF($J107 = "No Work Package", "", $J107),DetailBudgetCategory_Aleph,$I107),IF(Budget_period="Quarterly",SUMIFS(INDIRECT(AW$9),DetailBudgetWPs_Aleph,IF($J107 = "No Work Package", "", $J107),DetailBudgetCategory_Aleph,$I107),IF(Budget_period="Annually",SUMIFS(INDIRECT(AW$10),DetailBudgetWPs_Aleph,IF($J107 = "No Work Package", "", $J107),DetailBudgetCategory_Aleph,$I107),""))))) / AW$6 * AW$7, 0), 0)</f>
        <v>0</v>
      </c>
      <c r="AX107" s="166">
        <f t="array" ref="AX107">IFERROR(IF(ROW()-16&lt;NoRowsBudget, IF($J107="Profit Margin",SUM(AX$16:AX106)*ProfitMargin,IF($J107="VAT",SUM(AX$16:AX106)*VAT,IF(Budget_period="Monthly",SUMIFS(INDIRECT(AX$8),DetailBudgetWPs_Aleph,IF($J107 = "No Work Package", "", $J107),DetailBudgetCategory_Aleph,$I107),IF(Budget_period="Quarterly",SUMIFS(INDIRECT(AX$9),DetailBudgetWPs_Aleph,IF($J107 = "No Work Package", "", $J107),DetailBudgetCategory_Aleph,$I107),IF(Budget_period="Annually",SUMIFS(INDIRECT(AX$10),DetailBudgetWPs_Aleph,IF($J107 = "No Work Package", "", $J107),DetailBudgetCategory_Aleph,$I107),""))))) / AX$6 * AX$7, 0), 0)</f>
        <v>0</v>
      </c>
      <c r="AY107" s="166">
        <f t="array" ref="AY107">IFERROR(IF(ROW()-16&lt;NoRowsBudget, IF($J107="Profit Margin",SUM(AY$16:AY106)*ProfitMargin,IF($J107="VAT",SUM(AY$16:AY106)*VAT,IF(Budget_period="Monthly",SUMIFS(INDIRECT(AY$8),DetailBudgetWPs_Aleph,IF($J107 = "No Work Package", "", $J107),DetailBudgetCategory_Aleph,$I107),IF(Budget_period="Quarterly",SUMIFS(INDIRECT(AY$9),DetailBudgetWPs_Aleph,IF($J107 = "No Work Package", "", $J107),DetailBudgetCategory_Aleph,$I107),IF(Budget_period="Annually",SUMIFS(INDIRECT(AY$10),DetailBudgetWPs_Aleph,IF($J107 = "No Work Package", "", $J107),DetailBudgetCategory_Aleph,$I107),""))))) / AY$6 * AY$7, 0), 0)</f>
        <v>0</v>
      </c>
      <c r="AZ107" s="166">
        <f t="array" ref="AZ107">IFERROR(IF(ROW()-16&lt;NoRowsBudget, IF($J107="Profit Margin",SUM(AZ$16:AZ106)*ProfitMargin,IF($J107="VAT",SUM(AZ$16:AZ106)*VAT,IF(Budget_period="Monthly",SUMIFS(INDIRECT(AZ$8),DetailBudgetWPs_Aleph,IF($J107 = "No Work Package", "", $J107),DetailBudgetCategory_Aleph,$I107),IF(Budget_period="Quarterly",SUMIFS(INDIRECT(AZ$9),DetailBudgetWPs_Aleph,IF($J107 = "No Work Package", "", $J107),DetailBudgetCategory_Aleph,$I107),IF(Budget_period="Annually",SUMIFS(INDIRECT(AZ$10),DetailBudgetWPs_Aleph,IF($J107 = "No Work Package", "", $J107),DetailBudgetCategory_Aleph,$I107),""))))) / AZ$6 * AZ$7, 0), 0)</f>
        <v>0</v>
      </c>
      <c r="BA107" s="166">
        <f t="array" ref="BA107">IFERROR(IF(ROW()-16&lt;NoRowsBudget, IF($J107="Profit Margin",SUM(BA$16:BA106)*ProfitMargin,IF($J107="VAT",SUM(BA$16:BA106)*VAT,IF(Budget_period="Monthly",SUMIFS(INDIRECT(BA$8),DetailBudgetWPs_Aleph,IF($J107 = "No Work Package", "", $J107),DetailBudgetCategory_Aleph,$I107),IF(Budget_period="Quarterly",SUMIFS(INDIRECT(BA$9),DetailBudgetWPs_Aleph,IF($J107 = "No Work Package", "", $J107),DetailBudgetCategory_Aleph,$I107),IF(Budget_period="Annually",SUMIFS(INDIRECT(BA$10),DetailBudgetWPs_Aleph,IF($J107 = "No Work Package", "", $J107),DetailBudgetCategory_Aleph,$I107),""))))) / BA$6 * BA$7, 0), 0)</f>
        <v>0</v>
      </c>
      <c r="BB107" s="166">
        <f t="array" ref="BB107">IFERROR(IF(ROW()-16&lt;NoRowsBudget, IF($J107="Profit Margin",SUM(BB$16:BB106)*ProfitMargin,IF($J107="VAT",SUM(BB$16:BB106)*VAT,IF(Budget_period="Monthly",SUMIFS(INDIRECT(BB$8),DetailBudgetWPs_Aleph,IF($J107 = "No Work Package", "", $J107),DetailBudgetCategory_Aleph,$I107),IF(Budget_period="Quarterly",SUMIFS(INDIRECT(BB$9),DetailBudgetWPs_Aleph,IF($J107 = "No Work Package", "", $J107),DetailBudgetCategory_Aleph,$I107),IF(Budget_period="Annually",SUMIFS(INDIRECT(BB$10),DetailBudgetWPs_Aleph,IF($J107 = "No Work Package", "", $J107),DetailBudgetCategory_Aleph,$I107),""))))) / BB$6 * BB$7, 0), 0)</f>
        <v>0</v>
      </c>
      <c r="BC107" s="166">
        <f t="array" ref="BC107">IFERROR(IF(ROW()-16&lt;NoRowsBudget, IF($J107="Profit Margin",SUM(BC$16:BC106)*ProfitMargin,IF($J107="VAT",SUM(BC$16:BC106)*VAT,IF(Budget_period="Monthly",SUMIFS(INDIRECT(BC$8),DetailBudgetWPs_Aleph,IF($J107 = "No Work Package", "", $J107),DetailBudgetCategory_Aleph,$I107),IF(Budget_period="Quarterly",SUMIFS(INDIRECT(BC$9),DetailBudgetWPs_Aleph,IF($J107 = "No Work Package", "", $J107),DetailBudgetCategory_Aleph,$I107),IF(Budget_period="Annually",SUMIFS(INDIRECT(BC$10),DetailBudgetWPs_Aleph,IF($J107 = "No Work Package", "", $J107),DetailBudgetCategory_Aleph,$I107),""))))) / BC$6 * BC$7, 0), 0)</f>
        <v>0</v>
      </c>
      <c r="BD107" s="166">
        <f t="array" ref="BD107">IFERROR(IF(ROW()-16&lt;NoRowsBudget, IF($J107="Profit Margin",SUM(BD$16:BD106)*ProfitMargin,IF($J107="VAT",SUM(BD$16:BD106)*VAT,IF(Budget_period="Monthly",SUMIFS(INDIRECT(BD$8),DetailBudgetWPs_Aleph,IF($J107 = "No Work Package", "", $J107),DetailBudgetCategory_Aleph,$I107),IF(Budget_period="Quarterly",SUMIFS(INDIRECT(BD$9),DetailBudgetWPs_Aleph,IF($J107 = "No Work Package", "", $J107),DetailBudgetCategory_Aleph,$I107),IF(Budget_period="Annually",SUMIFS(INDIRECT(BD$10),DetailBudgetWPs_Aleph,IF($J107 = "No Work Package", "", $J107),DetailBudgetCategory_Aleph,$I107),""))))) / BD$6 * BD$7, 0), 0)</f>
        <v>0</v>
      </c>
      <c r="BE107" s="166">
        <f t="array" ref="BE107">IFERROR(IF(ROW()-16&lt;NoRowsBudget, IF($J107="Profit Margin",SUM(BE$16:BE106)*ProfitMargin,IF($J107="VAT",SUM(BE$16:BE106)*VAT,IF(Budget_period="Monthly",SUMIFS(INDIRECT(BE$8),DetailBudgetWPs_Aleph,IF($J107 = "No Work Package", "", $J107),DetailBudgetCategory_Aleph,$I107),IF(Budget_period="Quarterly",SUMIFS(INDIRECT(BE$9),DetailBudgetWPs_Aleph,IF($J107 = "No Work Package", "", $J107),DetailBudgetCategory_Aleph,$I107),IF(Budget_period="Annually",SUMIFS(INDIRECT(BE$10),DetailBudgetWPs_Aleph,IF($J107 = "No Work Package", "", $J107),DetailBudgetCategory_Aleph,$I107),""))))) / BE$6 * BE$7, 0), 0)</f>
        <v>0</v>
      </c>
      <c r="BF107" s="166">
        <f t="array" ref="BF107">IFERROR(IF(ROW()-16&lt;NoRowsBudget, IF($J107="Profit Margin",SUM(BF$16:BF106)*ProfitMargin,IF($J107="VAT",SUM(BF$16:BF106)*VAT,IF(Budget_period="Monthly",SUMIFS(INDIRECT(BF$8),DetailBudgetWPs_Aleph,IF($J107 = "No Work Package", "", $J107),DetailBudgetCategory_Aleph,$I107),IF(Budget_period="Quarterly",SUMIFS(INDIRECT(BF$9),DetailBudgetWPs_Aleph,IF($J107 = "No Work Package", "", $J107),DetailBudgetCategory_Aleph,$I107),IF(Budget_period="Annually",SUMIFS(INDIRECT(BF$10),DetailBudgetWPs_Aleph,IF($J107 = "No Work Package", "", $J107),DetailBudgetCategory_Aleph,$I107),""))))) / BF$6 * BF$7, 0), 0)</f>
        <v>0</v>
      </c>
      <c r="BG107" s="166">
        <f t="array" ref="BG107">IFERROR(IF(ROW()-16&lt;NoRowsBudget, IF($J107="Profit Margin",SUM(BG$16:BG106)*ProfitMargin,IF($J107="VAT",SUM(BG$16:BG106)*VAT,IF(Budget_period="Monthly",SUMIFS(INDIRECT(BG$8),DetailBudgetWPs_Aleph,IF($J107 = "No Work Package", "", $J107),DetailBudgetCategory_Aleph,$I107),IF(Budget_period="Quarterly",SUMIFS(INDIRECT(BG$9),DetailBudgetWPs_Aleph,IF($J107 = "No Work Package", "", $J107),DetailBudgetCategory_Aleph,$I107),IF(Budget_period="Annually",SUMIFS(INDIRECT(BG$10),DetailBudgetWPs_Aleph,IF($J107 = "No Work Package", "", $J107),DetailBudgetCategory_Aleph,$I107),""))))) / BG$6 * BG$7, 0), 0)</f>
        <v>0</v>
      </c>
      <c r="BH107" s="166">
        <f t="array" ref="BH107">IFERROR(IF(ROW()-16&lt;NoRowsBudget, IF($J107="Profit Margin",SUM(BH$16:BH106)*ProfitMargin,IF($J107="VAT",SUM(BH$16:BH106)*VAT,IF(Budget_period="Monthly",SUMIFS(INDIRECT(BH$8),DetailBudgetWPs_Aleph,IF($J107 = "No Work Package", "", $J107),DetailBudgetCategory_Aleph,$I107),IF(Budget_period="Quarterly",SUMIFS(INDIRECT(BH$9),DetailBudgetWPs_Aleph,IF($J107 = "No Work Package", "", $J107),DetailBudgetCategory_Aleph,$I107),IF(Budget_period="Annually",SUMIFS(INDIRECT(BH$10),DetailBudgetWPs_Aleph,IF($J107 = "No Work Package", "", $J107),DetailBudgetCategory_Aleph,$I107),""))))) / BH$6 * BH$7, 0), 0)</f>
        <v>0</v>
      </c>
      <c r="BI107" s="166">
        <f t="array" ref="BI107">IFERROR(IF(ROW()-16&lt;NoRowsBudget, IF($J107="Profit Margin",SUM(BI$16:BI106)*ProfitMargin,IF($J107="VAT",SUM(BI$16:BI106)*VAT,IF(Budget_period="Monthly",SUMIFS(INDIRECT(BI$8),DetailBudgetWPs_Aleph,IF($J107 = "No Work Package", "", $J107),DetailBudgetCategory_Aleph,$I107),IF(Budget_period="Quarterly",SUMIFS(INDIRECT(BI$9),DetailBudgetWPs_Aleph,IF($J107 = "No Work Package", "", $J107),DetailBudgetCategory_Aleph,$I107),IF(Budget_period="Annually",SUMIFS(INDIRECT(BI$10),DetailBudgetWPs_Aleph,IF($J107 = "No Work Package", "", $J107),DetailBudgetCategory_Aleph,$I107),""))))) / BI$6 * BI$7, 0), 0)</f>
        <v>0</v>
      </c>
      <c r="BJ107" s="166">
        <f t="array" ref="BJ107">IFERROR(IF(ROW()-16&lt;NoRowsBudget, IF($J107="Profit Margin",SUM(BJ$16:BJ106)*ProfitMargin,IF($J107="VAT",SUM(BJ$16:BJ106)*VAT,IF(Budget_period="Monthly",SUMIFS(INDIRECT(BJ$8),DetailBudgetWPs_Aleph,IF($J107 = "No Work Package", "", $J107),DetailBudgetCategory_Aleph,$I107),IF(Budget_period="Quarterly",SUMIFS(INDIRECT(BJ$9),DetailBudgetWPs_Aleph,IF($J107 = "No Work Package", "", $J107),DetailBudgetCategory_Aleph,$I107),IF(Budget_period="Annually",SUMIFS(INDIRECT(BJ$10),DetailBudgetWPs_Aleph,IF($J107 = "No Work Package", "", $J107),DetailBudgetCategory_Aleph,$I107),""))))) / BJ$6 * BJ$7, 0), 0)</f>
        <v>0</v>
      </c>
      <c r="BK107" s="166">
        <f t="array" ref="BK107">IFERROR(IF(ROW()-16&lt;NoRowsBudget, IF($J107="Profit Margin",SUM(BK$16:BK106)*ProfitMargin,IF($J107="VAT",SUM(BK$16:BK106)*VAT,IF(Budget_period="Monthly",SUMIFS(INDIRECT(BK$8),DetailBudgetWPs_Aleph,IF($J107 = "No Work Package", "", $J107),DetailBudgetCategory_Aleph,$I107),IF(Budget_period="Quarterly",SUMIFS(INDIRECT(BK$9),DetailBudgetWPs_Aleph,IF($J107 = "No Work Package", "", $J107),DetailBudgetCategory_Aleph,$I107),IF(Budget_period="Annually",SUMIFS(INDIRECT(BK$10),DetailBudgetWPs_Aleph,IF($J107 = "No Work Package", "", $J107),DetailBudgetCategory_Aleph,$I107),""))))) / BK$6 * BK$7, 0), 0)</f>
        <v>0</v>
      </c>
      <c r="BL107" s="166">
        <f t="array" ref="BL107">IFERROR(IF(ROW()-16&lt;NoRowsBudget, IF($J107="Profit Margin",SUM(BL$16:BL106)*ProfitMargin,IF($J107="VAT",SUM(BL$16:BL106)*VAT,IF(Budget_period="Monthly",SUMIFS(INDIRECT(BL$8),DetailBudgetWPs_Aleph,IF($J107 = "No Work Package", "", $J107),DetailBudgetCategory_Aleph,$I107),IF(Budget_period="Quarterly",SUMIFS(INDIRECT(BL$9),DetailBudgetWPs_Aleph,IF($J107 = "No Work Package", "", $J107),DetailBudgetCategory_Aleph,$I107),IF(Budget_period="Annually",SUMIFS(INDIRECT(BL$10),DetailBudgetWPs_Aleph,IF($J107 = "No Work Package", "", $J107),DetailBudgetCategory_Aleph,$I107),""))))) / BL$6 * BL$7, 0), 0)</f>
        <v>0</v>
      </c>
      <c r="BM107" s="166">
        <f t="array" ref="BM107">IFERROR(IF(ROW()-16&lt;NoRowsBudget, IF($J107="Profit Margin",SUM(BM$16:BM106)*ProfitMargin,IF($J107="VAT",SUM(BM$16:BM106)*VAT,IF(Budget_period="Monthly",SUMIFS(INDIRECT(BM$8),DetailBudgetWPs_Aleph,IF($J107 = "No Work Package", "", $J107),DetailBudgetCategory_Aleph,$I107),IF(Budget_period="Quarterly",SUMIFS(INDIRECT(BM$9),DetailBudgetWPs_Aleph,IF($J107 = "No Work Package", "", $J107),DetailBudgetCategory_Aleph,$I107),IF(Budget_period="Annually",SUMIFS(INDIRECT(BM$10),DetailBudgetWPs_Aleph,IF($J107 = "No Work Package", "", $J107),DetailBudgetCategory_Aleph,$I107),""))))) / BM$6 * BM$7, 0), 0)</f>
        <v>0</v>
      </c>
      <c r="BN107" s="166">
        <f t="array" ref="BN107">IFERROR(IF(ROW()-16&lt;NoRowsBudget, IF($J107="Profit Margin",SUM(BN$16:BN106)*ProfitMargin,IF($J107="VAT",SUM(BN$16:BN106)*VAT,IF(Budget_period="Monthly",SUMIFS(INDIRECT(BN$8),DetailBudgetWPs_Aleph,IF($J107 = "No Work Package", "", $J107),DetailBudgetCategory_Aleph,$I107),IF(Budget_period="Quarterly",SUMIFS(INDIRECT(BN$9),DetailBudgetWPs_Aleph,IF($J107 = "No Work Package", "", $J107),DetailBudgetCategory_Aleph,$I107),IF(Budget_period="Annually",SUMIFS(INDIRECT(BN$10),DetailBudgetWPs_Aleph,IF($J107 = "No Work Package", "", $J107),DetailBudgetCategory_Aleph,$I107),""))))) / BN$6 * BN$7, 0), 0)</f>
        <v>0</v>
      </c>
      <c r="BO107" s="166">
        <f t="array" ref="BO107">IFERROR(IF(ROW()-16&lt;NoRowsBudget, IF($J107="Profit Margin",SUM(BO$16:BO106)*ProfitMargin,IF($J107="VAT",SUM(BO$16:BO106)*VAT,IF(Budget_period="Monthly",SUMIFS(INDIRECT(BO$8),DetailBudgetWPs_Aleph,IF($J107 = "No Work Package", "", $J107),DetailBudgetCategory_Aleph,$I107),IF(Budget_period="Quarterly",SUMIFS(INDIRECT(BO$9),DetailBudgetWPs_Aleph,IF($J107 = "No Work Package", "", $J107),DetailBudgetCategory_Aleph,$I107),IF(Budget_period="Annually",SUMIFS(INDIRECT(BO$10),DetailBudgetWPs_Aleph,IF($J107 = "No Work Package", "", $J107),DetailBudgetCategory_Aleph,$I107),""))))) / BO$6 * BO$7, 0), 0)</f>
        <v>0</v>
      </c>
      <c r="BP107" s="166">
        <f t="array" ref="BP107">IFERROR(IF(ROW()-16&lt;NoRowsBudget, IF($J107="Profit Margin",SUM(BP$16:BP106)*ProfitMargin,IF($J107="VAT",SUM(BP$16:BP106)*VAT,IF(Budget_period="Monthly",SUMIFS(INDIRECT(BP$8),DetailBudgetWPs_Aleph,IF($J107 = "No Work Package", "", $J107),DetailBudgetCategory_Aleph,$I107),IF(Budget_period="Quarterly",SUMIFS(INDIRECT(BP$9),DetailBudgetWPs_Aleph,IF($J107 = "No Work Package", "", $J107),DetailBudgetCategory_Aleph,$I107),IF(Budget_period="Annually",SUMIFS(INDIRECT(BP$10),DetailBudgetWPs_Aleph,IF($J107 = "No Work Package", "", $J107),DetailBudgetCategory_Aleph,$I107),""))))) / BP$6 * BP$7, 0), 0)</f>
        <v>0</v>
      </c>
      <c r="BQ107" s="166">
        <f t="array" ref="BQ107">IFERROR(IF(ROW()-16&lt;NoRowsBudget, IF($J107="Profit Margin",SUM(BQ$16:BQ106)*ProfitMargin,IF($J107="VAT",SUM(BQ$16:BQ106)*VAT,IF(Budget_period="Monthly",SUMIFS(INDIRECT(BQ$8),DetailBudgetWPs_Aleph,IF($J107 = "No Work Package", "", $J107),DetailBudgetCategory_Aleph,$I107),IF(Budget_period="Quarterly",SUMIFS(INDIRECT(BQ$9),DetailBudgetWPs_Aleph,IF($J107 = "No Work Package", "", $J107),DetailBudgetCategory_Aleph,$I107),IF(Budget_period="Annually",SUMIFS(INDIRECT(BQ$10),DetailBudgetWPs_Aleph,IF($J107 = "No Work Package", "", $J107),DetailBudgetCategory_Aleph,$I107),""))))) / BQ$6 * BQ$7, 0), 0)</f>
        <v>0</v>
      </c>
      <c r="BR107" s="166">
        <f t="array" ref="BR107">IFERROR(IF(ROW()-16&lt;NoRowsBudget, IF($J107="Profit Margin",SUM(BR$16:BR106)*ProfitMargin,IF($J107="VAT",SUM(BR$16:BR106)*VAT,IF(Budget_period="Monthly",SUMIFS(INDIRECT(BR$8),DetailBudgetWPs_Aleph,IF($J107 = "No Work Package", "", $J107),DetailBudgetCategory_Aleph,$I107),IF(Budget_period="Quarterly",SUMIFS(INDIRECT(BR$9),DetailBudgetWPs_Aleph,IF($J107 = "No Work Package", "", $J107),DetailBudgetCategory_Aleph,$I107),IF(Budget_period="Annually",SUMIFS(INDIRECT(BR$10),DetailBudgetWPs_Aleph,IF($J107 = "No Work Package", "", $J107),DetailBudgetCategory_Aleph,$I107),""))))) / BR$6 * BR$7, 0), 0)</f>
        <v>0</v>
      </c>
      <c r="BS107" s="166">
        <f t="array" ref="BS107">IFERROR(IF(ROW()-16&lt;NoRowsBudget, IF($J107="Profit Margin",SUM(BS$16:BS106)*ProfitMargin,IF($J107="VAT",SUM(BS$16:BS106)*VAT,IF(Budget_period="Monthly",SUMIFS(INDIRECT(BS$8),DetailBudgetWPs_Aleph,IF($J107 = "No Work Package", "", $J107),DetailBudgetCategory_Aleph,$I107),IF(Budget_period="Quarterly",SUMIFS(INDIRECT(BS$9),DetailBudgetWPs_Aleph,IF($J107 = "No Work Package", "", $J107),DetailBudgetCategory_Aleph,$I107),IF(Budget_period="Annually",SUMIFS(INDIRECT(BS$10),DetailBudgetWPs_Aleph,IF($J107 = "No Work Package", "", $J107),DetailBudgetCategory_Aleph,$I107),""))))) / BS$6 * BS$7, 0), 0)</f>
        <v>0</v>
      </c>
    </row>
    <row r="108" ht="15.75" customHeight="1">
      <c r="A108" s="114"/>
      <c r="B108" s="15" t="str">
        <f>IF(ROW()-16&lt;NoRowsBudget,OrgName,"")</f>
        <v/>
      </c>
      <c r="C108" s="15" t="str">
        <f>IF(ROW()-16&lt;NoRowsBudget,ProjectName,"")</f>
        <v/>
      </c>
      <c r="D108" s="15" t="str">
        <f>IF(ROW()-16&lt;NoRowsBudget,ProjectRef,"")</f>
        <v/>
      </c>
      <c r="E108" s="15" t="str">
        <f>IF(ROW()-16&lt;NoRowsBudget,ApplicationID,"")</f>
        <v/>
      </c>
      <c r="F108" s="15" t="str">
        <f>IF(ROW()-16&lt;NoRowsBudget,Version,"")</f>
        <v/>
      </c>
      <c r="G108" s="164" t="str">
        <f>IF(ROW()-16&lt;NoRowsBudget,StartDate,"")</f>
        <v/>
      </c>
      <c r="H108" s="164" t="str">
        <f>IF(ROW()-16&lt;NoRowsBudget,EndDate,"")</f>
        <v/>
      </c>
      <c r="I108" s="15" t="str">
        <f t="array" ref="I108">IF(ROW()-16&lt;(NoRowsBudget-3),INDEX(CostCategories,CEILING((ROW()-15)/NoWPs,1)),IF(ROW()-16=NoRowsBudget-3,"Overheads",IF(ROW()-16=NoRowsBudget-2,"Profit Margin",IF(ROW()-16=NoRowsBudget-1,"VAT",""))))</f>
        <v/>
      </c>
      <c r="J108" s="15" t="str">
        <f t="array" ref="J108">IF(ROW()-16&lt;NoRowsBudget-3,INDEX(WPUnique,,MOD(ROW()-16,NoWPs)+1),IF(ROW()-16=NoRowsBudget-3,"Overheads",IF(ROW()-16=NoRowsBudget-2,"Profit Margin",IF(ROW()-16=NoRowsBudget-1,"VAT",""))))</f>
        <v/>
      </c>
      <c r="K108" s="172" t="str">
        <f>IFERROR(IF(OR($J108="Indirect Cost",$J108="VAT",$J108="Profit Margin"),"",VLOOKUP(J108,'1. Basic Info'!$B$40:$C$52,2,FALSE)),BudgetExport!J108)</f>
        <v/>
      </c>
      <c r="L108" s="166">
        <f t="array" ref="L108">IFERROR(IF(ROW()-16&lt;NoRowsBudget, IF($J108="Profit Margin",SUM(L$16:L107)*ProfitMargin,IF($J108="VAT",SUM(L$16:L107)*VAT,IF(Budget_period="Monthly",SUMIFS(INDIRECT(L$8),DetailBudgetWPs_Aleph,IF($J108 = "No Work Package", "", $J108),DetailBudgetCategory_Aleph,$I108),IF(Budget_period="Quarterly",SUMIFS(INDIRECT(L$9),DetailBudgetWPs_Aleph,IF($J108 = "No Work Package", "", $J108),DetailBudgetCategory_Aleph,$I108),IF(Budget_period="Annually",SUMIFS(INDIRECT(L$10),DetailBudgetWPs_Aleph,IF($J108 = "No Work Package", "", $J108),DetailBudgetCategory_Aleph,$I108),""))))) / L$6 * L$7, 0), 0)</f>
        <v>0</v>
      </c>
      <c r="M108" s="166">
        <f t="array" ref="M108">IFERROR(IF(ROW()-16&lt;NoRowsBudget, IF($J108="Profit Margin",SUM(M$16:M107)*ProfitMargin,IF($J108="VAT",SUM(M$16:M107)*VAT,IF(Budget_period="Monthly",SUMIFS(INDIRECT(M$8),DetailBudgetWPs_Aleph,IF($J108 = "No Work Package", "", $J108),DetailBudgetCategory_Aleph,$I108),IF(Budget_period="Quarterly",SUMIFS(INDIRECT(M$9),DetailBudgetWPs_Aleph,IF($J108 = "No Work Package", "", $J108),DetailBudgetCategory_Aleph,$I108),IF(Budget_period="Annually",SUMIFS(INDIRECT(M$10),DetailBudgetWPs_Aleph,IF($J108 = "No Work Package", "", $J108),DetailBudgetCategory_Aleph,$I108),""))))) / M$6 * M$7, 0), 0)</f>
        <v>0</v>
      </c>
      <c r="N108" s="166">
        <f t="array" ref="N108">IFERROR(IF(ROW()-16&lt;NoRowsBudget, IF($J108="Profit Margin",SUM(N$16:N107)*ProfitMargin,IF($J108="VAT",SUM(N$16:N107)*VAT,IF(Budget_period="Monthly",SUMIFS(INDIRECT(N$8),DetailBudgetWPs_Aleph,IF($J108 = "No Work Package", "", $J108),DetailBudgetCategory_Aleph,$I108),IF(Budget_period="Quarterly",SUMIFS(INDIRECT(N$9),DetailBudgetWPs_Aleph,IF($J108 = "No Work Package", "", $J108),DetailBudgetCategory_Aleph,$I108),IF(Budget_period="Annually",SUMIFS(INDIRECT(N$10),DetailBudgetWPs_Aleph,IF($J108 = "No Work Package", "", $J108),DetailBudgetCategory_Aleph,$I108),""))))) / N$6 * N$7, 0), 0)</f>
        <v>0</v>
      </c>
      <c r="O108" s="166">
        <f t="array" ref="O108">IFERROR(IF(ROW()-16&lt;NoRowsBudget, IF($J108="Profit Margin",SUM(O$16:O107)*ProfitMargin,IF($J108="VAT",SUM(O$16:O107)*VAT,IF(Budget_period="Monthly",SUMIFS(INDIRECT(O$8),DetailBudgetWPs_Aleph,IF($J108 = "No Work Package", "", $J108),DetailBudgetCategory_Aleph,$I108),IF(Budget_period="Quarterly",SUMIFS(INDIRECT(O$9),DetailBudgetWPs_Aleph,IF($J108 = "No Work Package", "", $J108),DetailBudgetCategory_Aleph,$I108),IF(Budget_period="Annually",SUMIFS(INDIRECT(O$10),DetailBudgetWPs_Aleph,IF($J108 = "No Work Package", "", $J108),DetailBudgetCategory_Aleph,$I108),""))))) / O$6 * O$7, 0), 0)</f>
        <v>0</v>
      </c>
      <c r="P108" s="166">
        <f t="array" ref="P108">IFERROR(IF(ROW()-16&lt;NoRowsBudget, IF($J108="Profit Margin",SUM(P$16:P107)*ProfitMargin,IF($J108="VAT",SUM(P$16:P107)*VAT,IF(Budget_period="Monthly",SUMIFS(INDIRECT(P$8),DetailBudgetWPs_Aleph,IF($J108 = "No Work Package", "", $J108),DetailBudgetCategory_Aleph,$I108),IF(Budget_period="Quarterly",SUMIFS(INDIRECT(P$9),DetailBudgetWPs_Aleph,IF($J108 = "No Work Package", "", $J108),DetailBudgetCategory_Aleph,$I108),IF(Budget_period="Annually",SUMIFS(INDIRECT(P$10),DetailBudgetWPs_Aleph,IF($J108 = "No Work Package", "", $J108),DetailBudgetCategory_Aleph,$I108),""))))) / P$6 * P$7, 0), 0)</f>
        <v>0</v>
      </c>
      <c r="Q108" s="166">
        <f t="array" ref="Q108">IFERROR(IF(ROW()-16&lt;NoRowsBudget, IF($J108="Profit Margin",SUM(Q$16:Q107)*ProfitMargin,IF($J108="VAT",SUM(Q$16:Q107)*VAT,IF(Budget_period="Monthly",SUMIFS(INDIRECT(Q$8),DetailBudgetWPs_Aleph,IF($J108 = "No Work Package", "", $J108),DetailBudgetCategory_Aleph,$I108),IF(Budget_period="Quarterly",SUMIFS(INDIRECT(Q$9),DetailBudgetWPs_Aleph,IF($J108 = "No Work Package", "", $J108),DetailBudgetCategory_Aleph,$I108),IF(Budget_period="Annually",SUMIFS(INDIRECT(Q$10),DetailBudgetWPs_Aleph,IF($J108 = "No Work Package", "", $J108),DetailBudgetCategory_Aleph,$I108),""))))) / Q$6 * Q$7, 0), 0)</f>
        <v>0</v>
      </c>
      <c r="R108" s="166">
        <f t="array" ref="R108">IFERROR(IF(ROW()-16&lt;NoRowsBudget, IF($J108="Profit Margin",SUM(R$16:R107)*ProfitMargin,IF($J108="VAT",SUM(R$16:R107)*VAT,IF(Budget_period="Monthly",SUMIFS(INDIRECT(R$8),DetailBudgetWPs_Aleph,IF($J108 = "No Work Package", "", $J108),DetailBudgetCategory_Aleph,$I108),IF(Budget_period="Quarterly",SUMIFS(INDIRECT(R$9),DetailBudgetWPs_Aleph,IF($J108 = "No Work Package", "", $J108),DetailBudgetCategory_Aleph,$I108),IF(Budget_period="Annually",SUMIFS(INDIRECT(R$10),DetailBudgetWPs_Aleph,IF($J108 = "No Work Package", "", $J108),DetailBudgetCategory_Aleph,$I108),""))))) / R$6 * R$7, 0), 0)</f>
        <v>0</v>
      </c>
      <c r="S108" s="166">
        <f t="array" ref="S108">IFERROR(IF(ROW()-16&lt;NoRowsBudget, IF($J108="Profit Margin",SUM(S$16:S107)*ProfitMargin,IF($J108="VAT",SUM(S$16:S107)*VAT,IF(Budget_period="Monthly",SUMIFS(INDIRECT(S$8),DetailBudgetWPs_Aleph,IF($J108 = "No Work Package", "", $J108),DetailBudgetCategory_Aleph,$I108),IF(Budget_period="Quarterly",SUMIFS(INDIRECT(S$9),DetailBudgetWPs_Aleph,IF($J108 = "No Work Package", "", $J108),DetailBudgetCategory_Aleph,$I108),IF(Budget_period="Annually",SUMIFS(INDIRECT(S$10),DetailBudgetWPs_Aleph,IF($J108 = "No Work Package", "", $J108),DetailBudgetCategory_Aleph,$I108),""))))) / S$6 * S$7, 0), 0)</f>
        <v>0</v>
      </c>
      <c r="T108" s="166">
        <f t="array" ref="T108">IFERROR(IF(ROW()-16&lt;NoRowsBudget, IF($J108="Profit Margin",SUM(T$16:T107)*ProfitMargin,IF($J108="VAT",SUM(T$16:T107)*VAT,IF(Budget_period="Monthly",SUMIFS(INDIRECT(T$8),DetailBudgetWPs_Aleph,IF($J108 = "No Work Package", "", $J108),DetailBudgetCategory_Aleph,$I108),IF(Budget_period="Quarterly",SUMIFS(INDIRECT(T$9),DetailBudgetWPs_Aleph,IF($J108 = "No Work Package", "", $J108),DetailBudgetCategory_Aleph,$I108),IF(Budget_period="Annually",SUMIFS(INDIRECT(T$10),DetailBudgetWPs_Aleph,IF($J108 = "No Work Package", "", $J108),DetailBudgetCategory_Aleph,$I108),""))))) / T$6 * T$7, 0), 0)</f>
        <v>0</v>
      </c>
      <c r="U108" s="166">
        <f t="array" ref="U108">IFERROR(IF(ROW()-16&lt;NoRowsBudget, IF($J108="Profit Margin",SUM(U$16:U107)*ProfitMargin,IF($J108="VAT",SUM(U$16:U107)*VAT,IF(Budget_period="Monthly",SUMIFS(INDIRECT(U$8),DetailBudgetWPs_Aleph,IF($J108 = "No Work Package", "", $J108),DetailBudgetCategory_Aleph,$I108),IF(Budget_period="Quarterly",SUMIFS(INDIRECT(U$9),DetailBudgetWPs_Aleph,IF($J108 = "No Work Package", "", $J108),DetailBudgetCategory_Aleph,$I108),IF(Budget_period="Annually",SUMIFS(INDIRECT(U$10),DetailBudgetWPs_Aleph,IF($J108 = "No Work Package", "", $J108),DetailBudgetCategory_Aleph,$I108),""))))) / U$6 * U$7, 0), 0)</f>
        <v>0</v>
      </c>
      <c r="V108" s="166">
        <f t="array" ref="V108">IFERROR(IF(ROW()-16&lt;NoRowsBudget, IF($J108="Profit Margin",SUM(V$16:V107)*ProfitMargin,IF($J108="VAT",SUM(V$16:V107)*VAT,IF(Budget_period="Monthly",SUMIFS(INDIRECT(V$8),DetailBudgetWPs_Aleph,IF($J108 = "No Work Package", "", $J108),DetailBudgetCategory_Aleph,$I108),IF(Budget_period="Quarterly",SUMIFS(INDIRECT(V$9),DetailBudgetWPs_Aleph,IF($J108 = "No Work Package", "", $J108),DetailBudgetCategory_Aleph,$I108),IF(Budget_period="Annually",SUMIFS(INDIRECT(V$10),DetailBudgetWPs_Aleph,IF($J108 = "No Work Package", "", $J108),DetailBudgetCategory_Aleph,$I108),""))))) / V$6 * V$7, 0), 0)</f>
        <v>0</v>
      </c>
      <c r="W108" s="166">
        <f t="array" ref="W108">IFERROR(IF(ROW()-16&lt;NoRowsBudget, IF($J108="Profit Margin",SUM(W$16:W107)*ProfitMargin,IF($J108="VAT",SUM(W$16:W107)*VAT,IF(Budget_period="Monthly",SUMIFS(INDIRECT(W$8),DetailBudgetWPs_Aleph,IF($J108 = "No Work Package", "", $J108),DetailBudgetCategory_Aleph,$I108),IF(Budget_period="Quarterly",SUMIFS(INDIRECT(W$9),DetailBudgetWPs_Aleph,IF($J108 = "No Work Package", "", $J108),DetailBudgetCategory_Aleph,$I108),IF(Budget_period="Annually",SUMIFS(INDIRECT(W$10),DetailBudgetWPs_Aleph,IF($J108 = "No Work Package", "", $J108),DetailBudgetCategory_Aleph,$I108),""))))) / W$6 * W$7, 0), 0)</f>
        <v>0</v>
      </c>
      <c r="X108" s="166">
        <f t="array" ref="X108">IFERROR(IF(ROW()-16&lt;NoRowsBudget, IF($J108="Profit Margin",SUM(X$16:X107)*ProfitMargin,IF($J108="VAT",SUM(X$16:X107)*VAT,IF(Budget_period="Monthly",SUMIFS(INDIRECT(X$8),DetailBudgetWPs_Aleph,IF($J108 = "No Work Package", "", $J108),DetailBudgetCategory_Aleph,$I108),IF(Budget_period="Quarterly",SUMIFS(INDIRECT(X$9),DetailBudgetWPs_Aleph,IF($J108 = "No Work Package", "", $J108),DetailBudgetCategory_Aleph,$I108),IF(Budget_period="Annually",SUMIFS(INDIRECT(X$10),DetailBudgetWPs_Aleph,IF($J108 = "No Work Package", "", $J108),DetailBudgetCategory_Aleph,$I108),""))))) / X$6 * X$7, 0), 0)</f>
        <v>0</v>
      </c>
      <c r="Y108" s="166">
        <f t="array" ref="Y108">IFERROR(IF(ROW()-16&lt;NoRowsBudget, IF($J108="Profit Margin",SUM(Y$16:Y107)*ProfitMargin,IF($J108="VAT",SUM(Y$16:Y107)*VAT,IF(Budget_period="Monthly",SUMIFS(INDIRECT(Y$8),DetailBudgetWPs_Aleph,IF($J108 = "No Work Package", "", $J108),DetailBudgetCategory_Aleph,$I108),IF(Budget_period="Quarterly",SUMIFS(INDIRECT(Y$9),DetailBudgetWPs_Aleph,IF($J108 = "No Work Package", "", $J108),DetailBudgetCategory_Aleph,$I108),IF(Budget_period="Annually",SUMIFS(INDIRECT(Y$10),DetailBudgetWPs_Aleph,IF($J108 = "No Work Package", "", $J108),DetailBudgetCategory_Aleph,$I108),""))))) / Y$6 * Y$7, 0), 0)</f>
        <v>0</v>
      </c>
      <c r="Z108" s="166">
        <f t="array" ref="Z108">IFERROR(IF(ROW()-16&lt;NoRowsBudget, IF($J108="Profit Margin",SUM(Z$16:Z107)*ProfitMargin,IF($J108="VAT",SUM(Z$16:Z107)*VAT,IF(Budget_period="Monthly",SUMIFS(INDIRECT(Z$8),DetailBudgetWPs_Aleph,IF($J108 = "No Work Package", "", $J108),DetailBudgetCategory_Aleph,$I108),IF(Budget_period="Quarterly",SUMIFS(INDIRECT(Z$9),DetailBudgetWPs_Aleph,IF($J108 = "No Work Package", "", $J108),DetailBudgetCategory_Aleph,$I108),IF(Budget_period="Annually",SUMIFS(INDIRECT(Z$10),DetailBudgetWPs_Aleph,IF($J108 = "No Work Package", "", $J108),DetailBudgetCategory_Aleph,$I108),""))))) / Z$6 * Z$7, 0), 0)</f>
        <v>0</v>
      </c>
      <c r="AA108" s="166">
        <f t="array" ref="AA108">IFERROR(IF(ROW()-16&lt;NoRowsBudget, IF($J108="Profit Margin",SUM(AA$16:AA107)*ProfitMargin,IF($J108="VAT",SUM(AA$16:AA107)*VAT,IF(Budget_period="Monthly",SUMIFS(INDIRECT(AA$8),DetailBudgetWPs_Aleph,IF($J108 = "No Work Package", "", $J108),DetailBudgetCategory_Aleph,$I108),IF(Budget_period="Quarterly",SUMIFS(INDIRECT(AA$9),DetailBudgetWPs_Aleph,IF($J108 = "No Work Package", "", $J108),DetailBudgetCategory_Aleph,$I108),IF(Budget_period="Annually",SUMIFS(INDIRECT(AA$10),DetailBudgetWPs_Aleph,IF($J108 = "No Work Package", "", $J108),DetailBudgetCategory_Aleph,$I108),""))))) / AA$6 * AA$7, 0), 0)</f>
        <v>0</v>
      </c>
      <c r="AB108" s="166">
        <f t="array" ref="AB108">IFERROR(IF(ROW()-16&lt;NoRowsBudget, IF($J108="Profit Margin",SUM(AB$16:AB107)*ProfitMargin,IF($J108="VAT",SUM(AB$16:AB107)*VAT,IF(Budget_period="Monthly",SUMIFS(INDIRECT(AB$8),DetailBudgetWPs_Aleph,IF($J108 = "No Work Package", "", $J108),DetailBudgetCategory_Aleph,$I108),IF(Budget_period="Quarterly",SUMIFS(INDIRECT(AB$9),DetailBudgetWPs_Aleph,IF($J108 = "No Work Package", "", $J108),DetailBudgetCategory_Aleph,$I108),IF(Budget_period="Annually",SUMIFS(INDIRECT(AB$10),DetailBudgetWPs_Aleph,IF($J108 = "No Work Package", "", $J108),DetailBudgetCategory_Aleph,$I108),""))))) / AB$6 * AB$7, 0), 0)</f>
        <v>0</v>
      </c>
      <c r="AC108" s="166">
        <f t="array" ref="AC108">IFERROR(IF(ROW()-16&lt;NoRowsBudget, IF($J108="Profit Margin",SUM(AC$16:AC107)*ProfitMargin,IF($J108="VAT",SUM(AC$16:AC107)*VAT,IF(Budget_period="Monthly",SUMIFS(INDIRECT(AC$8),DetailBudgetWPs_Aleph,IF($J108 = "No Work Package", "", $J108),DetailBudgetCategory_Aleph,$I108),IF(Budget_period="Quarterly",SUMIFS(INDIRECT(AC$9),DetailBudgetWPs_Aleph,IF($J108 = "No Work Package", "", $J108),DetailBudgetCategory_Aleph,$I108),IF(Budget_period="Annually",SUMIFS(INDIRECT(AC$10),DetailBudgetWPs_Aleph,IF($J108 = "No Work Package", "", $J108),DetailBudgetCategory_Aleph,$I108),""))))) / AC$6 * AC$7, 0), 0)</f>
        <v>0</v>
      </c>
      <c r="AD108" s="166">
        <f t="array" ref="AD108">IFERROR(IF(ROW()-16&lt;NoRowsBudget, IF($J108="Profit Margin",SUM(AD$16:AD107)*ProfitMargin,IF($J108="VAT",SUM(AD$16:AD107)*VAT,IF(Budget_period="Monthly",SUMIFS(INDIRECT(AD$8),DetailBudgetWPs_Aleph,IF($J108 = "No Work Package", "", $J108),DetailBudgetCategory_Aleph,$I108),IF(Budget_period="Quarterly",SUMIFS(INDIRECT(AD$9),DetailBudgetWPs_Aleph,IF($J108 = "No Work Package", "", $J108),DetailBudgetCategory_Aleph,$I108),IF(Budget_period="Annually",SUMIFS(INDIRECT(AD$10),DetailBudgetWPs_Aleph,IF($J108 = "No Work Package", "", $J108),DetailBudgetCategory_Aleph,$I108),""))))) / AD$6 * AD$7, 0), 0)</f>
        <v>0</v>
      </c>
      <c r="AE108" s="166">
        <f t="array" ref="AE108">IFERROR(IF(ROW()-16&lt;NoRowsBudget, IF($J108="Profit Margin",SUM(AE$16:AE107)*ProfitMargin,IF($J108="VAT",SUM(AE$16:AE107)*VAT,IF(Budget_period="Monthly",SUMIFS(INDIRECT(AE$8),DetailBudgetWPs_Aleph,IF($J108 = "No Work Package", "", $J108),DetailBudgetCategory_Aleph,$I108),IF(Budget_period="Quarterly",SUMIFS(INDIRECT(AE$9),DetailBudgetWPs_Aleph,IF($J108 = "No Work Package", "", $J108),DetailBudgetCategory_Aleph,$I108),IF(Budget_period="Annually",SUMIFS(INDIRECT(AE$10),DetailBudgetWPs_Aleph,IF($J108 = "No Work Package", "", $J108),DetailBudgetCategory_Aleph,$I108),""))))) / AE$6 * AE$7, 0), 0)</f>
        <v>0</v>
      </c>
      <c r="AF108" s="166">
        <f t="array" ref="AF108">IFERROR(IF(ROW()-16&lt;NoRowsBudget, IF($J108="Profit Margin",SUM(AF$16:AF107)*ProfitMargin,IF($J108="VAT",SUM(AF$16:AF107)*VAT,IF(Budget_period="Monthly",SUMIFS(INDIRECT(AF$8),DetailBudgetWPs_Aleph,IF($J108 = "No Work Package", "", $J108),DetailBudgetCategory_Aleph,$I108),IF(Budget_period="Quarterly",SUMIFS(INDIRECT(AF$9),DetailBudgetWPs_Aleph,IF($J108 = "No Work Package", "", $J108),DetailBudgetCategory_Aleph,$I108),IF(Budget_period="Annually",SUMIFS(INDIRECT(AF$10),DetailBudgetWPs_Aleph,IF($J108 = "No Work Package", "", $J108),DetailBudgetCategory_Aleph,$I108),""))))) / AF$6 * AF$7, 0), 0)</f>
        <v>0</v>
      </c>
      <c r="AG108" s="166">
        <f t="array" ref="AG108">IFERROR(IF(ROW()-16&lt;NoRowsBudget, IF($J108="Profit Margin",SUM(AG$16:AG107)*ProfitMargin,IF($J108="VAT",SUM(AG$16:AG107)*VAT,IF(Budget_period="Monthly",SUMIFS(INDIRECT(AG$8),DetailBudgetWPs_Aleph,IF($J108 = "No Work Package", "", $J108),DetailBudgetCategory_Aleph,$I108),IF(Budget_period="Quarterly",SUMIFS(INDIRECT(AG$9),DetailBudgetWPs_Aleph,IF($J108 = "No Work Package", "", $J108),DetailBudgetCategory_Aleph,$I108),IF(Budget_period="Annually",SUMIFS(INDIRECT(AG$10),DetailBudgetWPs_Aleph,IF($J108 = "No Work Package", "", $J108),DetailBudgetCategory_Aleph,$I108),""))))) / AG$6 * AG$7, 0), 0)</f>
        <v>0</v>
      </c>
      <c r="AH108" s="166">
        <f t="array" ref="AH108">IFERROR(IF(ROW()-16&lt;NoRowsBudget, IF($J108="Profit Margin",SUM(AH$16:AH107)*ProfitMargin,IF($J108="VAT",SUM(AH$16:AH107)*VAT,IF(Budget_period="Monthly",SUMIFS(INDIRECT(AH$8),DetailBudgetWPs_Aleph,IF($J108 = "No Work Package", "", $J108),DetailBudgetCategory_Aleph,$I108),IF(Budget_period="Quarterly",SUMIFS(INDIRECT(AH$9),DetailBudgetWPs_Aleph,IF($J108 = "No Work Package", "", $J108),DetailBudgetCategory_Aleph,$I108),IF(Budget_period="Annually",SUMIFS(INDIRECT(AH$10),DetailBudgetWPs_Aleph,IF($J108 = "No Work Package", "", $J108),DetailBudgetCategory_Aleph,$I108),""))))) / AH$6 * AH$7, 0), 0)</f>
        <v>0</v>
      </c>
      <c r="AI108" s="166">
        <f t="array" ref="AI108">IFERROR(IF(ROW()-16&lt;NoRowsBudget, IF($J108="Profit Margin",SUM(AI$16:AI107)*ProfitMargin,IF($J108="VAT",SUM(AI$16:AI107)*VAT,IF(Budget_period="Monthly",SUMIFS(INDIRECT(AI$8),DetailBudgetWPs_Aleph,IF($J108 = "No Work Package", "", $J108),DetailBudgetCategory_Aleph,$I108),IF(Budget_period="Quarterly",SUMIFS(INDIRECT(AI$9),DetailBudgetWPs_Aleph,IF($J108 = "No Work Package", "", $J108),DetailBudgetCategory_Aleph,$I108),IF(Budget_period="Annually",SUMIFS(INDIRECT(AI$10),DetailBudgetWPs_Aleph,IF($J108 = "No Work Package", "", $J108),DetailBudgetCategory_Aleph,$I108),""))))) / AI$6 * AI$7, 0), 0)</f>
        <v>0</v>
      </c>
      <c r="AJ108" s="166">
        <f t="array" ref="AJ108">IFERROR(IF(ROW()-16&lt;NoRowsBudget, IF($J108="Profit Margin",SUM(AJ$16:AJ107)*ProfitMargin,IF($J108="VAT",SUM(AJ$16:AJ107)*VAT,IF(Budget_period="Monthly",SUMIFS(INDIRECT(AJ$8),DetailBudgetWPs_Aleph,IF($J108 = "No Work Package", "", $J108),DetailBudgetCategory_Aleph,$I108),IF(Budget_period="Quarterly",SUMIFS(INDIRECT(AJ$9),DetailBudgetWPs_Aleph,IF($J108 = "No Work Package", "", $J108),DetailBudgetCategory_Aleph,$I108),IF(Budget_period="Annually",SUMIFS(INDIRECT(AJ$10),DetailBudgetWPs_Aleph,IF($J108 = "No Work Package", "", $J108),DetailBudgetCategory_Aleph,$I108),""))))) / AJ$6 * AJ$7, 0), 0)</f>
        <v>0</v>
      </c>
      <c r="AK108" s="166">
        <f t="array" ref="AK108">IFERROR(IF(ROW()-16&lt;NoRowsBudget, IF($J108="Profit Margin",SUM(AK$16:AK107)*ProfitMargin,IF($J108="VAT",SUM(AK$16:AK107)*VAT,IF(Budget_period="Monthly",SUMIFS(INDIRECT(AK$8),DetailBudgetWPs_Aleph,IF($J108 = "No Work Package", "", $J108),DetailBudgetCategory_Aleph,$I108),IF(Budget_period="Quarterly",SUMIFS(INDIRECT(AK$9),DetailBudgetWPs_Aleph,IF($J108 = "No Work Package", "", $J108),DetailBudgetCategory_Aleph,$I108),IF(Budget_period="Annually",SUMIFS(INDIRECT(AK$10),DetailBudgetWPs_Aleph,IF($J108 = "No Work Package", "", $J108),DetailBudgetCategory_Aleph,$I108),""))))) / AK$6 * AK$7, 0), 0)</f>
        <v>0</v>
      </c>
      <c r="AL108" s="166">
        <f t="array" ref="AL108">IFERROR(IF(ROW()-16&lt;NoRowsBudget, IF($J108="Profit Margin",SUM(AL$16:AL107)*ProfitMargin,IF($J108="VAT",SUM(AL$16:AL107)*VAT,IF(Budget_period="Monthly",SUMIFS(INDIRECT(AL$8),DetailBudgetWPs_Aleph,IF($J108 = "No Work Package", "", $J108),DetailBudgetCategory_Aleph,$I108),IF(Budget_period="Quarterly",SUMIFS(INDIRECT(AL$9),DetailBudgetWPs_Aleph,IF($J108 = "No Work Package", "", $J108),DetailBudgetCategory_Aleph,$I108),IF(Budget_period="Annually",SUMIFS(INDIRECT(AL$10),DetailBudgetWPs_Aleph,IF($J108 = "No Work Package", "", $J108),DetailBudgetCategory_Aleph,$I108),""))))) / AL$6 * AL$7, 0), 0)</f>
        <v>0</v>
      </c>
      <c r="AM108" s="166">
        <f t="array" ref="AM108">IFERROR(IF(ROW()-16&lt;NoRowsBudget, IF($J108="Profit Margin",SUM(AM$16:AM107)*ProfitMargin,IF($J108="VAT",SUM(AM$16:AM107)*VAT,IF(Budget_period="Monthly",SUMIFS(INDIRECT(AM$8),DetailBudgetWPs_Aleph,IF($J108 = "No Work Package", "", $J108),DetailBudgetCategory_Aleph,$I108),IF(Budget_period="Quarterly",SUMIFS(INDIRECT(AM$9),DetailBudgetWPs_Aleph,IF($J108 = "No Work Package", "", $J108),DetailBudgetCategory_Aleph,$I108),IF(Budget_period="Annually",SUMIFS(INDIRECT(AM$10),DetailBudgetWPs_Aleph,IF($J108 = "No Work Package", "", $J108),DetailBudgetCategory_Aleph,$I108),""))))) / AM$6 * AM$7, 0), 0)</f>
        <v>0</v>
      </c>
      <c r="AN108" s="166">
        <f t="array" ref="AN108">IFERROR(IF(ROW()-16&lt;NoRowsBudget, IF($J108="Profit Margin",SUM(AN$16:AN107)*ProfitMargin,IF($J108="VAT",SUM(AN$16:AN107)*VAT,IF(Budget_period="Monthly",SUMIFS(INDIRECT(AN$8),DetailBudgetWPs_Aleph,IF($J108 = "No Work Package", "", $J108),DetailBudgetCategory_Aleph,$I108),IF(Budget_period="Quarterly",SUMIFS(INDIRECT(AN$9),DetailBudgetWPs_Aleph,IF($J108 = "No Work Package", "", $J108),DetailBudgetCategory_Aleph,$I108),IF(Budget_period="Annually",SUMIFS(INDIRECT(AN$10),DetailBudgetWPs_Aleph,IF($J108 = "No Work Package", "", $J108),DetailBudgetCategory_Aleph,$I108),""))))) / AN$6 * AN$7, 0), 0)</f>
        <v>0</v>
      </c>
      <c r="AO108" s="166">
        <f t="array" ref="AO108">IFERROR(IF(ROW()-16&lt;NoRowsBudget, IF($J108="Profit Margin",SUM(AO$16:AO107)*ProfitMargin,IF($J108="VAT",SUM(AO$16:AO107)*VAT,IF(Budget_period="Monthly",SUMIFS(INDIRECT(AO$8),DetailBudgetWPs_Aleph,IF($J108 = "No Work Package", "", $J108),DetailBudgetCategory_Aleph,$I108),IF(Budget_period="Quarterly",SUMIFS(INDIRECT(AO$9),DetailBudgetWPs_Aleph,IF($J108 = "No Work Package", "", $J108),DetailBudgetCategory_Aleph,$I108),IF(Budget_period="Annually",SUMIFS(INDIRECT(AO$10),DetailBudgetWPs_Aleph,IF($J108 = "No Work Package", "", $J108),DetailBudgetCategory_Aleph,$I108),""))))) / AO$6 * AO$7, 0), 0)</f>
        <v>0</v>
      </c>
      <c r="AP108" s="166">
        <f t="array" ref="AP108">IFERROR(IF(ROW()-16&lt;NoRowsBudget, IF($J108="Profit Margin",SUM(AP$16:AP107)*ProfitMargin,IF($J108="VAT",SUM(AP$16:AP107)*VAT,IF(Budget_period="Monthly",SUMIFS(INDIRECT(AP$8),DetailBudgetWPs_Aleph,IF($J108 = "No Work Package", "", $J108),DetailBudgetCategory_Aleph,$I108),IF(Budget_period="Quarterly",SUMIFS(INDIRECT(AP$9),DetailBudgetWPs_Aleph,IF($J108 = "No Work Package", "", $J108),DetailBudgetCategory_Aleph,$I108),IF(Budget_period="Annually",SUMIFS(INDIRECT(AP$10),DetailBudgetWPs_Aleph,IF($J108 = "No Work Package", "", $J108),DetailBudgetCategory_Aleph,$I108),""))))) / AP$6 * AP$7, 0), 0)</f>
        <v>0</v>
      </c>
      <c r="AQ108" s="166">
        <f t="array" ref="AQ108">IFERROR(IF(ROW()-16&lt;NoRowsBudget, IF($J108="Profit Margin",SUM(AQ$16:AQ107)*ProfitMargin,IF($J108="VAT",SUM(AQ$16:AQ107)*VAT,IF(Budget_period="Monthly",SUMIFS(INDIRECT(AQ$8),DetailBudgetWPs_Aleph,IF($J108 = "No Work Package", "", $J108),DetailBudgetCategory_Aleph,$I108),IF(Budget_period="Quarterly",SUMIFS(INDIRECT(AQ$9),DetailBudgetWPs_Aleph,IF($J108 = "No Work Package", "", $J108),DetailBudgetCategory_Aleph,$I108),IF(Budget_period="Annually",SUMIFS(INDIRECT(AQ$10),DetailBudgetWPs_Aleph,IF($J108 = "No Work Package", "", $J108),DetailBudgetCategory_Aleph,$I108),""))))) / AQ$6 * AQ$7, 0), 0)</f>
        <v>0</v>
      </c>
      <c r="AR108" s="166">
        <f t="array" ref="AR108">IFERROR(IF(ROW()-16&lt;NoRowsBudget, IF($J108="Profit Margin",SUM(AR$16:AR107)*ProfitMargin,IF($J108="VAT",SUM(AR$16:AR107)*VAT,IF(Budget_period="Monthly",SUMIFS(INDIRECT(AR$8),DetailBudgetWPs_Aleph,IF($J108 = "No Work Package", "", $J108),DetailBudgetCategory_Aleph,$I108),IF(Budget_period="Quarterly",SUMIFS(INDIRECT(AR$9),DetailBudgetWPs_Aleph,IF($J108 = "No Work Package", "", $J108),DetailBudgetCategory_Aleph,$I108),IF(Budget_period="Annually",SUMIFS(INDIRECT(AR$10),DetailBudgetWPs_Aleph,IF($J108 = "No Work Package", "", $J108),DetailBudgetCategory_Aleph,$I108),""))))) / AR$6 * AR$7, 0), 0)</f>
        <v>0</v>
      </c>
      <c r="AS108" s="166">
        <f t="array" ref="AS108">IFERROR(IF(ROW()-16&lt;NoRowsBudget, IF($J108="Profit Margin",SUM(AS$16:AS107)*ProfitMargin,IF($J108="VAT",SUM(AS$16:AS107)*VAT,IF(Budget_period="Monthly",SUMIFS(INDIRECT(AS$8),DetailBudgetWPs_Aleph,IF($J108 = "No Work Package", "", $J108),DetailBudgetCategory_Aleph,$I108),IF(Budget_period="Quarterly",SUMIFS(INDIRECT(AS$9),DetailBudgetWPs_Aleph,IF($J108 = "No Work Package", "", $J108),DetailBudgetCategory_Aleph,$I108),IF(Budget_period="Annually",SUMIFS(INDIRECT(AS$10),DetailBudgetWPs_Aleph,IF($J108 = "No Work Package", "", $J108),DetailBudgetCategory_Aleph,$I108),""))))) / AS$6 * AS$7, 0), 0)</f>
        <v>0</v>
      </c>
      <c r="AT108" s="166">
        <f t="array" ref="AT108">IFERROR(IF(ROW()-16&lt;NoRowsBudget, IF($J108="Profit Margin",SUM(AT$16:AT107)*ProfitMargin,IF($J108="VAT",SUM(AT$16:AT107)*VAT,IF(Budget_period="Monthly",SUMIFS(INDIRECT(AT$8),DetailBudgetWPs_Aleph,IF($J108 = "No Work Package", "", $J108),DetailBudgetCategory_Aleph,$I108),IF(Budget_period="Quarterly",SUMIFS(INDIRECT(AT$9),DetailBudgetWPs_Aleph,IF($J108 = "No Work Package", "", $J108),DetailBudgetCategory_Aleph,$I108),IF(Budget_period="Annually",SUMIFS(INDIRECT(AT$10),DetailBudgetWPs_Aleph,IF($J108 = "No Work Package", "", $J108),DetailBudgetCategory_Aleph,$I108),""))))) / AT$6 * AT$7, 0), 0)</f>
        <v>0</v>
      </c>
      <c r="AU108" s="166">
        <f t="array" ref="AU108">IFERROR(IF(ROW()-16&lt;NoRowsBudget, IF($J108="Profit Margin",SUM(AU$16:AU107)*ProfitMargin,IF($J108="VAT",SUM(AU$16:AU107)*VAT,IF(Budget_period="Monthly",SUMIFS(INDIRECT(AU$8),DetailBudgetWPs_Aleph,IF($J108 = "No Work Package", "", $J108),DetailBudgetCategory_Aleph,$I108),IF(Budget_period="Quarterly",SUMIFS(INDIRECT(AU$9),DetailBudgetWPs_Aleph,IF($J108 = "No Work Package", "", $J108),DetailBudgetCategory_Aleph,$I108),IF(Budget_period="Annually",SUMIFS(INDIRECT(AU$10),DetailBudgetWPs_Aleph,IF($J108 = "No Work Package", "", $J108),DetailBudgetCategory_Aleph,$I108),""))))) / AU$6 * AU$7, 0), 0)</f>
        <v>0</v>
      </c>
      <c r="AV108" s="166">
        <f t="array" ref="AV108">IFERROR(IF(ROW()-16&lt;NoRowsBudget, IF($J108="Profit Margin",SUM(AV$16:AV107)*ProfitMargin,IF($J108="VAT",SUM(AV$16:AV107)*VAT,IF(Budget_period="Monthly",SUMIFS(INDIRECT(AV$8),DetailBudgetWPs_Aleph,IF($J108 = "No Work Package", "", $J108),DetailBudgetCategory_Aleph,$I108),IF(Budget_period="Quarterly",SUMIFS(INDIRECT(AV$9),DetailBudgetWPs_Aleph,IF($J108 = "No Work Package", "", $J108),DetailBudgetCategory_Aleph,$I108),IF(Budget_period="Annually",SUMIFS(INDIRECT(AV$10),DetailBudgetWPs_Aleph,IF($J108 = "No Work Package", "", $J108),DetailBudgetCategory_Aleph,$I108),""))))) / AV$6 * AV$7, 0), 0)</f>
        <v>0</v>
      </c>
      <c r="AW108" s="166">
        <f t="array" ref="AW108">IFERROR(IF(ROW()-16&lt;NoRowsBudget, IF($J108="Profit Margin",SUM(AW$16:AW107)*ProfitMargin,IF($J108="VAT",SUM(AW$16:AW107)*VAT,IF(Budget_period="Monthly",SUMIFS(INDIRECT(AW$8),DetailBudgetWPs_Aleph,IF($J108 = "No Work Package", "", $J108),DetailBudgetCategory_Aleph,$I108),IF(Budget_period="Quarterly",SUMIFS(INDIRECT(AW$9),DetailBudgetWPs_Aleph,IF($J108 = "No Work Package", "", $J108),DetailBudgetCategory_Aleph,$I108),IF(Budget_period="Annually",SUMIFS(INDIRECT(AW$10),DetailBudgetWPs_Aleph,IF($J108 = "No Work Package", "", $J108),DetailBudgetCategory_Aleph,$I108),""))))) / AW$6 * AW$7, 0), 0)</f>
        <v>0</v>
      </c>
      <c r="AX108" s="166">
        <f t="array" ref="AX108">IFERROR(IF(ROW()-16&lt;NoRowsBudget, IF($J108="Profit Margin",SUM(AX$16:AX107)*ProfitMargin,IF($J108="VAT",SUM(AX$16:AX107)*VAT,IF(Budget_period="Monthly",SUMIFS(INDIRECT(AX$8),DetailBudgetWPs_Aleph,IF($J108 = "No Work Package", "", $J108),DetailBudgetCategory_Aleph,$I108),IF(Budget_period="Quarterly",SUMIFS(INDIRECT(AX$9),DetailBudgetWPs_Aleph,IF($J108 = "No Work Package", "", $J108),DetailBudgetCategory_Aleph,$I108),IF(Budget_period="Annually",SUMIFS(INDIRECT(AX$10),DetailBudgetWPs_Aleph,IF($J108 = "No Work Package", "", $J108),DetailBudgetCategory_Aleph,$I108),""))))) / AX$6 * AX$7, 0), 0)</f>
        <v>0</v>
      </c>
      <c r="AY108" s="166">
        <f t="array" ref="AY108">IFERROR(IF(ROW()-16&lt;NoRowsBudget, IF($J108="Profit Margin",SUM(AY$16:AY107)*ProfitMargin,IF($J108="VAT",SUM(AY$16:AY107)*VAT,IF(Budget_period="Monthly",SUMIFS(INDIRECT(AY$8),DetailBudgetWPs_Aleph,IF($J108 = "No Work Package", "", $J108),DetailBudgetCategory_Aleph,$I108),IF(Budget_period="Quarterly",SUMIFS(INDIRECT(AY$9),DetailBudgetWPs_Aleph,IF($J108 = "No Work Package", "", $J108),DetailBudgetCategory_Aleph,$I108),IF(Budget_period="Annually",SUMIFS(INDIRECT(AY$10),DetailBudgetWPs_Aleph,IF($J108 = "No Work Package", "", $J108),DetailBudgetCategory_Aleph,$I108),""))))) / AY$6 * AY$7, 0), 0)</f>
        <v>0</v>
      </c>
      <c r="AZ108" s="166">
        <f t="array" ref="AZ108">IFERROR(IF(ROW()-16&lt;NoRowsBudget, IF($J108="Profit Margin",SUM(AZ$16:AZ107)*ProfitMargin,IF($J108="VAT",SUM(AZ$16:AZ107)*VAT,IF(Budget_period="Monthly",SUMIFS(INDIRECT(AZ$8),DetailBudgetWPs_Aleph,IF($J108 = "No Work Package", "", $J108),DetailBudgetCategory_Aleph,$I108),IF(Budget_period="Quarterly",SUMIFS(INDIRECT(AZ$9),DetailBudgetWPs_Aleph,IF($J108 = "No Work Package", "", $J108),DetailBudgetCategory_Aleph,$I108),IF(Budget_period="Annually",SUMIFS(INDIRECT(AZ$10),DetailBudgetWPs_Aleph,IF($J108 = "No Work Package", "", $J108),DetailBudgetCategory_Aleph,$I108),""))))) / AZ$6 * AZ$7, 0), 0)</f>
        <v>0</v>
      </c>
      <c r="BA108" s="166">
        <f t="array" ref="BA108">IFERROR(IF(ROW()-16&lt;NoRowsBudget, IF($J108="Profit Margin",SUM(BA$16:BA107)*ProfitMargin,IF($J108="VAT",SUM(BA$16:BA107)*VAT,IF(Budget_period="Monthly",SUMIFS(INDIRECT(BA$8),DetailBudgetWPs_Aleph,IF($J108 = "No Work Package", "", $J108),DetailBudgetCategory_Aleph,$I108),IF(Budget_period="Quarterly",SUMIFS(INDIRECT(BA$9),DetailBudgetWPs_Aleph,IF($J108 = "No Work Package", "", $J108),DetailBudgetCategory_Aleph,$I108),IF(Budget_period="Annually",SUMIFS(INDIRECT(BA$10),DetailBudgetWPs_Aleph,IF($J108 = "No Work Package", "", $J108),DetailBudgetCategory_Aleph,$I108),""))))) / BA$6 * BA$7, 0), 0)</f>
        <v>0</v>
      </c>
      <c r="BB108" s="166">
        <f t="array" ref="BB108">IFERROR(IF(ROW()-16&lt;NoRowsBudget, IF($J108="Profit Margin",SUM(BB$16:BB107)*ProfitMargin,IF($J108="VAT",SUM(BB$16:BB107)*VAT,IF(Budget_period="Monthly",SUMIFS(INDIRECT(BB$8),DetailBudgetWPs_Aleph,IF($J108 = "No Work Package", "", $J108),DetailBudgetCategory_Aleph,$I108),IF(Budget_period="Quarterly",SUMIFS(INDIRECT(BB$9),DetailBudgetWPs_Aleph,IF($J108 = "No Work Package", "", $J108),DetailBudgetCategory_Aleph,$I108),IF(Budget_period="Annually",SUMIFS(INDIRECT(BB$10),DetailBudgetWPs_Aleph,IF($J108 = "No Work Package", "", $J108),DetailBudgetCategory_Aleph,$I108),""))))) / BB$6 * BB$7, 0), 0)</f>
        <v>0</v>
      </c>
      <c r="BC108" s="166">
        <f t="array" ref="BC108">IFERROR(IF(ROW()-16&lt;NoRowsBudget, IF($J108="Profit Margin",SUM(BC$16:BC107)*ProfitMargin,IF($J108="VAT",SUM(BC$16:BC107)*VAT,IF(Budget_period="Monthly",SUMIFS(INDIRECT(BC$8),DetailBudgetWPs_Aleph,IF($J108 = "No Work Package", "", $J108),DetailBudgetCategory_Aleph,$I108),IF(Budget_period="Quarterly",SUMIFS(INDIRECT(BC$9),DetailBudgetWPs_Aleph,IF($J108 = "No Work Package", "", $J108),DetailBudgetCategory_Aleph,$I108),IF(Budget_period="Annually",SUMIFS(INDIRECT(BC$10),DetailBudgetWPs_Aleph,IF($J108 = "No Work Package", "", $J108),DetailBudgetCategory_Aleph,$I108),""))))) / BC$6 * BC$7, 0), 0)</f>
        <v>0</v>
      </c>
      <c r="BD108" s="166">
        <f t="array" ref="BD108">IFERROR(IF(ROW()-16&lt;NoRowsBudget, IF($J108="Profit Margin",SUM(BD$16:BD107)*ProfitMargin,IF($J108="VAT",SUM(BD$16:BD107)*VAT,IF(Budget_period="Monthly",SUMIFS(INDIRECT(BD$8),DetailBudgetWPs_Aleph,IF($J108 = "No Work Package", "", $J108),DetailBudgetCategory_Aleph,$I108),IF(Budget_period="Quarterly",SUMIFS(INDIRECT(BD$9),DetailBudgetWPs_Aleph,IF($J108 = "No Work Package", "", $J108),DetailBudgetCategory_Aleph,$I108),IF(Budget_period="Annually",SUMIFS(INDIRECT(BD$10),DetailBudgetWPs_Aleph,IF($J108 = "No Work Package", "", $J108),DetailBudgetCategory_Aleph,$I108),""))))) / BD$6 * BD$7, 0), 0)</f>
        <v>0</v>
      </c>
      <c r="BE108" s="166">
        <f t="array" ref="BE108">IFERROR(IF(ROW()-16&lt;NoRowsBudget, IF($J108="Profit Margin",SUM(BE$16:BE107)*ProfitMargin,IF($J108="VAT",SUM(BE$16:BE107)*VAT,IF(Budget_period="Monthly",SUMIFS(INDIRECT(BE$8),DetailBudgetWPs_Aleph,IF($J108 = "No Work Package", "", $J108),DetailBudgetCategory_Aleph,$I108),IF(Budget_period="Quarterly",SUMIFS(INDIRECT(BE$9),DetailBudgetWPs_Aleph,IF($J108 = "No Work Package", "", $J108),DetailBudgetCategory_Aleph,$I108),IF(Budget_period="Annually",SUMIFS(INDIRECT(BE$10),DetailBudgetWPs_Aleph,IF($J108 = "No Work Package", "", $J108),DetailBudgetCategory_Aleph,$I108),""))))) / BE$6 * BE$7, 0), 0)</f>
        <v>0</v>
      </c>
      <c r="BF108" s="166">
        <f t="array" ref="BF108">IFERROR(IF(ROW()-16&lt;NoRowsBudget, IF($J108="Profit Margin",SUM(BF$16:BF107)*ProfitMargin,IF($J108="VAT",SUM(BF$16:BF107)*VAT,IF(Budget_period="Monthly",SUMIFS(INDIRECT(BF$8),DetailBudgetWPs_Aleph,IF($J108 = "No Work Package", "", $J108),DetailBudgetCategory_Aleph,$I108),IF(Budget_period="Quarterly",SUMIFS(INDIRECT(BF$9),DetailBudgetWPs_Aleph,IF($J108 = "No Work Package", "", $J108),DetailBudgetCategory_Aleph,$I108),IF(Budget_period="Annually",SUMIFS(INDIRECT(BF$10),DetailBudgetWPs_Aleph,IF($J108 = "No Work Package", "", $J108),DetailBudgetCategory_Aleph,$I108),""))))) / BF$6 * BF$7, 0), 0)</f>
        <v>0</v>
      </c>
      <c r="BG108" s="166">
        <f t="array" ref="BG108">IFERROR(IF(ROW()-16&lt;NoRowsBudget, IF($J108="Profit Margin",SUM(BG$16:BG107)*ProfitMargin,IF($J108="VAT",SUM(BG$16:BG107)*VAT,IF(Budget_period="Monthly",SUMIFS(INDIRECT(BG$8),DetailBudgetWPs_Aleph,IF($J108 = "No Work Package", "", $J108),DetailBudgetCategory_Aleph,$I108),IF(Budget_period="Quarterly",SUMIFS(INDIRECT(BG$9),DetailBudgetWPs_Aleph,IF($J108 = "No Work Package", "", $J108),DetailBudgetCategory_Aleph,$I108),IF(Budget_period="Annually",SUMIFS(INDIRECT(BG$10),DetailBudgetWPs_Aleph,IF($J108 = "No Work Package", "", $J108),DetailBudgetCategory_Aleph,$I108),""))))) / BG$6 * BG$7, 0), 0)</f>
        <v>0</v>
      </c>
      <c r="BH108" s="166">
        <f t="array" ref="BH108">IFERROR(IF(ROW()-16&lt;NoRowsBudget, IF($J108="Profit Margin",SUM(BH$16:BH107)*ProfitMargin,IF($J108="VAT",SUM(BH$16:BH107)*VAT,IF(Budget_period="Monthly",SUMIFS(INDIRECT(BH$8),DetailBudgetWPs_Aleph,IF($J108 = "No Work Package", "", $J108),DetailBudgetCategory_Aleph,$I108),IF(Budget_period="Quarterly",SUMIFS(INDIRECT(BH$9),DetailBudgetWPs_Aleph,IF($J108 = "No Work Package", "", $J108),DetailBudgetCategory_Aleph,$I108),IF(Budget_period="Annually",SUMIFS(INDIRECT(BH$10),DetailBudgetWPs_Aleph,IF($J108 = "No Work Package", "", $J108),DetailBudgetCategory_Aleph,$I108),""))))) / BH$6 * BH$7, 0), 0)</f>
        <v>0</v>
      </c>
      <c r="BI108" s="166">
        <f t="array" ref="BI108">IFERROR(IF(ROW()-16&lt;NoRowsBudget, IF($J108="Profit Margin",SUM(BI$16:BI107)*ProfitMargin,IF($J108="VAT",SUM(BI$16:BI107)*VAT,IF(Budget_period="Monthly",SUMIFS(INDIRECT(BI$8),DetailBudgetWPs_Aleph,IF($J108 = "No Work Package", "", $J108),DetailBudgetCategory_Aleph,$I108),IF(Budget_period="Quarterly",SUMIFS(INDIRECT(BI$9),DetailBudgetWPs_Aleph,IF($J108 = "No Work Package", "", $J108),DetailBudgetCategory_Aleph,$I108),IF(Budget_period="Annually",SUMIFS(INDIRECT(BI$10),DetailBudgetWPs_Aleph,IF($J108 = "No Work Package", "", $J108),DetailBudgetCategory_Aleph,$I108),""))))) / BI$6 * BI$7, 0), 0)</f>
        <v>0</v>
      </c>
      <c r="BJ108" s="166">
        <f t="array" ref="BJ108">IFERROR(IF(ROW()-16&lt;NoRowsBudget, IF($J108="Profit Margin",SUM(BJ$16:BJ107)*ProfitMargin,IF($J108="VAT",SUM(BJ$16:BJ107)*VAT,IF(Budget_period="Monthly",SUMIFS(INDIRECT(BJ$8),DetailBudgetWPs_Aleph,IF($J108 = "No Work Package", "", $J108),DetailBudgetCategory_Aleph,$I108),IF(Budget_period="Quarterly",SUMIFS(INDIRECT(BJ$9),DetailBudgetWPs_Aleph,IF($J108 = "No Work Package", "", $J108),DetailBudgetCategory_Aleph,$I108),IF(Budget_period="Annually",SUMIFS(INDIRECT(BJ$10),DetailBudgetWPs_Aleph,IF($J108 = "No Work Package", "", $J108),DetailBudgetCategory_Aleph,$I108),""))))) / BJ$6 * BJ$7, 0), 0)</f>
        <v>0</v>
      </c>
      <c r="BK108" s="166">
        <f t="array" ref="BK108">IFERROR(IF(ROW()-16&lt;NoRowsBudget, IF($J108="Profit Margin",SUM(BK$16:BK107)*ProfitMargin,IF($J108="VAT",SUM(BK$16:BK107)*VAT,IF(Budget_period="Monthly",SUMIFS(INDIRECT(BK$8),DetailBudgetWPs_Aleph,IF($J108 = "No Work Package", "", $J108),DetailBudgetCategory_Aleph,$I108),IF(Budget_period="Quarterly",SUMIFS(INDIRECT(BK$9),DetailBudgetWPs_Aleph,IF($J108 = "No Work Package", "", $J108),DetailBudgetCategory_Aleph,$I108),IF(Budget_period="Annually",SUMIFS(INDIRECT(BK$10),DetailBudgetWPs_Aleph,IF($J108 = "No Work Package", "", $J108),DetailBudgetCategory_Aleph,$I108),""))))) / BK$6 * BK$7, 0), 0)</f>
        <v>0</v>
      </c>
      <c r="BL108" s="166">
        <f t="array" ref="BL108">IFERROR(IF(ROW()-16&lt;NoRowsBudget, IF($J108="Profit Margin",SUM(BL$16:BL107)*ProfitMargin,IF($J108="VAT",SUM(BL$16:BL107)*VAT,IF(Budget_period="Monthly",SUMIFS(INDIRECT(BL$8),DetailBudgetWPs_Aleph,IF($J108 = "No Work Package", "", $J108),DetailBudgetCategory_Aleph,$I108),IF(Budget_period="Quarterly",SUMIFS(INDIRECT(BL$9),DetailBudgetWPs_Aleph,IF($J108 = "No Work Package", "", $J108),DetailBudgetCategory_Aleph,$I108),IF(Budget_period="Annually",SUMIFS(INDIRECT(BL$10),DetailBudgetWPs_Aleph,IF($J108 = "No Work Package", "", $J108),DetailBudgetCategory_Aleph,$I108),""))))) / BL$6 * BL$7, 0), 0)</f>
        <v>0</v>
      </c>
      <c r="BM108" s="166">
        <f t="array" ref="BM108">IFERROR(IF(ROW()-16&lt;NoRowsBudget, IF($J108="Profit Margin",SUM(BM$16:BM107)*ProfitMargin,IF($J108="VAT",SUM(BM$16:BM107)*VAT,IF(Budget_period="Monthly",SUMIFS(INDIRECT(BM$8),DetailBudgetWPs_Aleph,IF($J108 = "No Work Package", "", $J108),DetailBudgetCategory_Aleph,$I108),IF(Budget_period="Quarterly",SUMIFS(INDIRECT(BM$9),DetailBudgetWPs_Aleph,IF($J108 = "No Work Package", "", $J108),DetailBudgetCategory_Aleph,$I108),IF(Budget_period="Annually",SUMIFS(INDIRECT(BM$10),DetailBudgetWPs_Aleph,IF($J108 = "No Work Package", "", $J108),DetailBudgetCategory_Aleph,$I108),""))))) / BM$6 * BM$7, 0), 0)</f>
        <v>0</v>
      </c>
      <c r="BN108" s="166">
        <f t="array" ref="BN108">IFERROR(IF(ROW()-16&lt;NoRowsBudget, IF($J108="Profit Margin",SUM(BN$16:BN107)*ProfitMargin,IF($J108="VAT",SUM(BN$16:BN107)*VAT,IF(Budget_period="Monthly",SUMIFS(INDIRECT(BN$8),DetailBudgetWPs_Aleph,IF($J108 = "No Work Package", "", $J108),DetailBudgetCategory_Aleph,$I108),IF(Budget_period="Quarterly",SUMIFS(INDIRECT(BN$9),DetailBudgetWPs_Aleph,IF($J108 = "No Work Package", "", $J108),DetailBudgetCategory_Aleph,$I108),IF(Budget_period="Annually",SUMIFS(INDIRECT(BN$10),DetailBudgetWPs_Aleph,IF($J108 = "No Work Package", "", $J108),DetailBudgetCategory_Aleph,$I108),""))))) / BN$6 * BN$7, 0), 0)</f>
        <v>0</v>
      </c>
      <c r="BO108" s="166">
        <f t="array" ref="BO108">IFERROR(IF(ROW()-16&lt;NoRowsBudget, IF($J108="Profit Margin",SUM(BO$16:BO107)*ProfitMargin,IF($J108="VAT",SUM(BO$16:BO107)*VAT,IF(Budget_period="Monthly",SUMIFS(INDIRECT(BO$8),DetailBudgetWPs_Aleph,IF($J108 = "No Work Package", "", $J108),DetailBudgetCategory_Aleph,$I108),IF(Budget_period="Quarterly",SUMIFS(INDIRECT(BO$9),DetailBudgetWPs_Aleph,IF($J108 = "No Work Package", "", $J108),DetailBudgetCategory_Aleph,$I108),IF(Budget_period="Annually",SUMIFS(INDIRECT(BO$10),DetailBudgetWPs_Aleph,IF($J108 = "No Work Package", "", $J108),DetailBudgetCategory_Aleph,$I108),""))))) / BO$6 * BO$7, 0), 0)</f>
        <v>0</v>
      </c>
      <c r="BP108" s="166">
        <f t="array" ref="BP108">IFERROR(IF(ROW()-16&lt;NoRowsBudget, IF($J108="Profit Margin",SUM(BP$16:BP107)*ProfitMargin,IF($J108="VAT",SUM(BP$16:BP107)*VAT,IF(Budget_period="Monthly",SUMIFS(INDIRECT(BP$8),DetailBudgetWPs_Aleph,IF($J108 = "No Work Package", "", $J108),DetailBudgetCategory_Aleph,$I108),IF(Budget_period="Quarterly",SUMIFS(INDIRECT(BP$9),DetailBudgetWPs_Aleph,IF($J108 = "No Work Package", "", $J108),DetailBudgetCategory_Aleph,$I108),IF(Budget_period="Annually",SUMIFS(INDIRECT(BP$10),DetailBudgetWPs_Aleph,IF($J108 = "No Work Package", "", $J108),DetailBudgetCategory_Aleph,$I108),""))))) / BP$6 * BP$7, 0), 0)</f>
        <v>0</v>
      </c>
      <c r="BQ108" s="166">
        <f t="array" ref="BQ108">IFERROR(IF(ROW()-16&lt;NoRowsBudget, IF($J108="Profit Margin",SUM(BQ$16:BQ107)*ProfitMargin,IF($J108="VAT",SUM(BQ$16:BQ107)*VAT,IF(Budget_period="Monthly",SUMIFS(INDIRECT(BQ$8),DetailBudgetWPs_Aleph,IF($J108 = "No Work Package", "", $J108),DetailBudgetCategory_Aleph,$I108),IF(Budget_period="Quarterly",SUMIFS(INDIRECT(BQ$9),DetailBudgetWPs_Aleph,IF($J108 = "No Work Package", "", $J108),DetailBudgetCategory_Aleph,$I108),IF(Budget_period="Annually",SUMIFS(INDIRECT(BQ$10),DetailBudgetWPs_Aleph,IF($J108 = "No Work Package", "", $J108),DetailBudgetCategory_Aleph,$I108),""))))) / BQ$6 * BQ$7, 0), 0)</f>
        <v>0</v>
      </c>
      <c r="BR108" s="166">
        <f t="array" ref="BR108">IFERROR(IF(ROW()-16&lt;NoRowsBudget, IF($J108="Profit Margin",SUM(BR$16:BR107)*ProfitMargin,IF($J108="VAT",SUM(BR$16:BR107)*VAT,IF(Budget_period="Monthly",SUMIFS(INDIRECT(BR$8),DetailBudgetWPs_Aleph,IF($J108 = "No Work Package", "", $J108),DetailBudgetCategory_Aleph,$I108),IF(Budget_period="Quarterly",SUMIFS(INDIRECT(BR$9),DetailBudgetWPs_Aleph,IF($J108 = "No Work Package", "", $J108),DetailBudgetCategory_Aleph,$I108),IF(Budget_period="Annually",SUMIFS(INDIRECT(BR$10),DetailBudgetWPs_Aleph,IF($J108 = "No Work Package", "", $J108),DetailBudgetCategory_Aleph,$I108),""))))) / BR$6 * BR$7, 0), 0)</f>
        <v>0</v>
      </c>
      <c r="BS108" s="166">
        <f t="array" ref="BS108">IFERROR(IF(ROW()-16&lt;NoRowsBudget, IF($J108="Profit Margin",SUM(BS$16:BS107)*ProfitMargin,IF($J108="VAT",SUM(BS$16:BS107)*VAT,IF(Budget_period="Monthly",SUMIFS(INDIRECT(BS$8),DetailBudgetWPs_Aleph,IF($J108 = "No Work Package", "", $J108),DetailBudgetCategory_Aleph,$I108),IF(Budget_period="Quarterly",SUMIFS(INDIRECT(BS$9),DetailBudgetWPs_Aleph,IF($J108 = "No Work Package", "", $J108),DetailBudgetCategory_Aleph,$I108),IF(Budget_period="Annually",SUMIFS(INDIRECT(BS$10),DetailBudgetWPs_Aleph,IF($J108 = "No Work Package", "", $J108),DetailBudgetCategory_Aleph,$I108),""))))) / BS$6 * BS$7, 0), 0)</f>
        <v>0</v>
      </c>
    </row>
    <row r="109" ht="15.75" customHeight="1">
      <c r="A109" s="114"/>
      <c r="B109" s="15" t="str">
        <f>IF(ROW()-16&lt;NoRowsBudget,OrgName,"")</f>
        <v/>
      </c>
      <c r="C109" s="15" t="str">
        <f>IF(ROW()-16&lt;NoRowsBudget,ProjectName,"")</f>
        <v/>
      </c>
      <c r="D109" s="15" t="str">
        <f>IF(ROW()-16&lt;NoRowsBudget,ProjectRef,"")</f>
        <v/>
      </c>
      <c r="E109" s="15" t="str">
        <f>IF(ROW()-16&lt;NoRowsBudget,ApplicationID,"")</f>
        <v/>
      </c>
      <c r="F109" s="15" t="str">
        <f>IF(ROW()-16&lt;NoRowsBudget,Version,"")</f>
        <v/>
      </c>
      <c r="G109" s="164" t="str">
        <f>IF(ROW()-16&lt;NoRowsBudget,StartDate,"")</f>
        <v/>
      </c>
      <c r="H109" s="164" t="str">
        <f>IF(ROW()-16&lt;NoRowsBudget,EndDate,"")</f>
        <v/>
      </c>
      <c r="I109" s="15" t="str">
        <f t="array" ref="I109">IF(ROW()-16&lt;(NoRowsBudget-3),INDEX(CostCategories,CEILING((ROW()-15)/NoWPs,1)),IF(ROW()-16=NoRowsBudget-3,"Overheads",IF(ROW()-16=NoRowsBudget-2,"Profit Margin",IF(ROW()-16=NoRowsBudget-1,"VAT",""))))</f>
        <v/>
      </c>
      <c r="J109" s="15" t="str">
        <f t="array" ref="J109">IF(ROW()-16&lt;NoRowsBudget-3,INDEX(WPUnique,,MOD(ROW()-16,NoWPs)+1),IF(ROW()-16=NoRowsBudget-3,"Overheads",IF(ROW()-16=NoRowsBudget-2,"Profit Margin",IF(ROW()-16=NoRowsBudget-1,"VAT",""))))</f>
        <v/>
      </c>
      <c r="K109" s="172" t="str">
        <f>IFERROR(IF(OR($J109="Indirect Cost",$J109="VAT",$J109="Profit Margin"),"",VLOOKUP(J109,'1. Basic Info'!$B$40:$C$52,2,FALSE)),BudgetExport!J109)</f>
        <v/>
      </c>
      <c r="L109" s="166">
        <f t="array" ref="L109">IFERROR(IF(ROW()-16&lt;NoRowsBudget, IF($J109="Profit Margin",SUM(L$16:L108)*ProfitMargin,IF($J109="VAT",SUM(L$16:L108)*VAT,IF(Budget_period="Monthly",SUMIFS(INDIRECT(L$8),DetailBudgetWPs_Aleph,IF($J109 = "No Work Package", "", $J109),DetailBudgetCategory_Aleph,$I109),IF(Budget_period="Quarterly",SUMIFS(INDIRECT(L$9),DetailBudgetWPs_Aleph,IF($J109 = "No Work Package", "", $J109),DetailBudgetCategory_Aleph,$I109),IF(Budget_period="Annually",SUMIFS(INDIRECT(L$10),DetailBudgetWPs_Aleph,IF($J109 = "No Work Package", "", $J109),DetailBudgetCategory_Aleph,$I109),""))))) / L$6 * L$7, 0), 0)</f>
        <v>0</v>
      </c>
      <c r="M109" s="166">
        <f t="array" ref="M109">IFERROR(IF(ROW()-16&lt;NoRowsBudget, IF($J109="Profit Margin",SUM(M$16:M108)*ProfitMargin,IF($J109="VAT",SUM(M$16:M108)*VAT,IF(Budget_period="Monthly",SUMIFS(INDIRECT(M$8),DetailBudgetWPs_Aleph,IF($J109 = "No Work Package", "", $J109),DetailBudgetCategory_Aleph,$I109),IF(Budget_period="Quarterly",SUMIFS(INDIRECT(M$9),DetailBudgetWPs_Aleph,IF($J109 = "No Work Package", "", $J109),DetailBudgetCategory_Aleph,$I109),IF(Budget_period="Annually",SUMIFS(INDIRECT(M$10),DetailBudgetWPs_Aleph,IF($J109 = "No Work Package", "", $J109),DetailBudgetCategory_Aleph,$I109),""))))) / M$6 * M$7, 0), 0)</f>
        <v>0</v>
      </c>
      <c r="N109" s="166">
        <f t="array" ref="N109">IFERROR(IF(ROW()-16&lt;NoRowsBudget, IF($J109="Profit Margin",SUM(N$16:N108)*ProfitMargin,IF($J109="VAT",SUM(N$16:N108)*VAT,IF(Budget_period="Monthly",SUMIFS(INDIRECT(N$8),DetailBudgetWPs_Aleph,IF($J109 = "No Work Package", "", $J109),DetailBudgetCategory_Aleph,$I109),IF(Budget_period="Quarterly",SUMIFS(INDIRECT(N$9),DetailBudgetWPs_Aleph,IF($J109 = "No Work Package", "", $J109),DetailBudgetCategory_Aleph,$I109),IF(Budget_period="Annually",SUMIFS(INDIRECT(N$10),DetailBudgetWPs_Aleph,IF($J109 = "No Work Package", "", $J109),DetailBudgetCategory_Aleph,$I109),""))))) / N$6 * N$7, 0), 0)</f>
        <v>0</v>
      </c>
      <c r="O109" s="166">
        <f t="array" ref="O109">IFERROR(IF(ROW()-16&lt;NoRowsBudget, IF($J109="Profit Margin",SUM(O$16:O108)*ProfitMargin,IF($J109="VAT",SUM(O$16:O108)*VAT,IF(Budget_period="Monthly",SUMIFS(INDIRECT(O$8),DetailBudgetWPs_Aleph,IF($J109 = "No Work Package", "", $J109),DetailBudgetCategory_Aleph,$I109),IF(Budget_period="Quarterly",SUMIFS(INDIRECT(O$9),DetailBudgetWPs_Aleph,IF($J109 = "No Work Package", "", $J109),DetailBudgetCategory_Aleph,$I109),IF(Budget_period="Annually",SUMIFS(INDIRECT(O$10),DetailBudgetWPs_Aleph,IF($J109 = "No Work Package", "", $J109),DetailBudgetCategory_Aleph,$I109),""))))) / O$6 * O$7, 0), 0)</f>
        <v>0</v>
      </c>
      <c r="P109" s="166">
        <f t="array" ref="P109">IFERROR(IF(ROW()-16&lt;NoRowsBudget, IF($J109="Profit Margin",SUM(P$16:P108)*ProfitMargin,IF($J109="VAT",SUM(P$16:P108)*VAT,IF(Budget_period="Monthly",SUMIFS(INDIRECT(P$8),DetailBudgetWPs_Aleph,IF($J109 = "No Work Package", "", $J109),DetailBudgetCategory_Aleph,$I109),IF(Budget_period="Quarterly",SUMIFS(INDIRECT(P$9),DetailBudgetWPs_Aleph,IF($J109 = "No Work Package", "", $J109),DetailBudgetCategory_Aleph,$I109),IF(Budget_period="Annually",SUMIFS(INDIRECT(P$10),DetailBudgetWPs_Aleph,IF($J109 = "No Work Package", "", $J109),DetailBudgetCategory_Aleph,$I109),""))))) / P$6 * P$7, 0), 0)</f>
        <v>0</v>
      </c>
      <c r="Q109" s="166">
        <f t="array" ref="Q109">IFERROR(IF(ROW()-16&lt;NoRowsBudget, IF($J109="Profit Margin",SUM(Q$16:Q108)*ProfitMargin,IF($J109="VAT",SUM(Q$16:Q108)*VAT,IF(Budget_period="Monthly",SUMIFS(INDIRECT(Q$8),DetailBudgetWPs_Aleph,IF($J109 = "No Work Package", "", $J109),DetailBudgetCategory_Aleph,$I109),IF(Budget_period="Quarterly",SUMIFS(INDIRECT(Q$9),DetailBudgetWPs_Aleph,IF($J109 = "No Work Package", "", $J109),DetailBudgetCategory_Aleph,$I109),IF(Budget_period="Annually",SUMIFS(INDIRECT(Q$10),DetailBudgetWPs_Aleph,IF($J109 = "No Work Package", "", $J109),DetailBudgetCategory_Aleph,$I109),""))))) / Q$6 * Q$7, 0), 0)</f>
        <v>0</v>
      </c>
      <c r="R109" s="166">
        <f t="array" ref="R109">IFERROR(IF(ROW()-16&lt;NoRowsBudget, IF($J109="Profit Margin",SUM(R$16:R108)*ProfitMargin,IF($J109="VAT",SUM(R$16:R108)*VAT,IF(Budget_period="Monthly",SUMIFS(INDIRECT(R$8),DetailBudgetWPs_Aleph,IF($J109 = "No Work Package", "", $J109),DetailBudgetCategory_Aleph,$I109),IF(Budget_period="Quarterly",SUMIFS(INDIRECT(R$9),DetailBudgetWPs_Aleph,IF($J109 = "No Work Package", "", $J109),DetailBudgetCategory_Aleph,$I109),IF(Budget_period="Annually",SUMIFS(INDIRECT(R$10),DetailBudgetWPs_Aleph,IF($J109 = "No Work Package", "", $J109),DetailBudgetCategory_Aleph,$I109),""))))) / R$6 * R$7, 0), 0)</f>
        <v>0</v>
      </c>
      <c r="S109" s="166">
        <f t="array" ref="S109">IFERROR(IF(ROW()-16&lt;NoRowsBudget, IF($J109="Profit Margin",SUM(S$16:S108)*ProfitMargin,IF($J109="VAT",SUM(S$16:S108)*VAT,IF(Budget_period="Monthly",SUMIFS(INDIRECT(S$8),DetailBudgetWPs_Aleph,IF($J109 = "No Work Package", "", $J109),DetailBudgetCategory_Aleph,$I109),IF(Budget_period="Quarterly",SUMIFS(INDIRECT(S$9),DetailBudgetWPs_Aleph,IF($J109 = "No Work Package", "", $J109),DetailBudgetCategory_Aleph,$I109),IF(Budget_period="Annually",SUMIFS(INDIRECT(S$10),DetailBudgetWPs_Aleph,IF($J109 = "No Work Package", "", $J109),DetailBudgetCategory_Aleph,$I109),""))))) / S$6 * S$7, 0), 0)</f>
        <v>0</v>
      </c>
      <c r="T109" s="166">
        <f t="array" ref="T109">IFERROR(IF(ROW()-16&lt;NoRowsBudget, IF($J109="Profit Margin",SUM(T$16:T108)*ProfitMargin,IF($J109="VAT",SUM(T$16:T108)*VAT,IF(Budget_period="Monthly",SUMIFS(INDIRECT(T$8),DetailBudgetWPs_Aleph,IF($J109 = "No Work Package", "", $J109),DetailBudgetCategory_Aleph,$I109),IF(Budget_period="Quarterly",SUMIFS(INDIRECT(T$9),DetailBudgetWPs_Aleph,IF($J109 = "No Work Package", "", $J109),DetailBudgetCategory_Aleph,$I109),IF(Budget_period="Annually",SUMIFS(INDIRECT(T$10),DetailBudgetWPs_Aleph,IF($J109 = "No Work Package", "", $J109),DetailBudgetCategory_Aleph,$I109),""))))) / T$6 * T$7, 0), 0)</f>
        <v>0</v>
      </c>
      <c r="U109" s="166">
        <f t="array" ref="U109">IFERROR(IF(ROW()-16&lt;NoRowsBudget, IF($J109="Profit Margin",SUM(U$16:U108)*ProfitMargin,IF($J109="VAT",SUM(U$16:U108)*VAT,IF(Budget_period="Monthly",SUMIFS(INDIRECT(U$8),DetailBudgetWPs_Aleph,IF($J109 = "No Work Package", "", $J109),DetailBudgetCategory_Aleph,$I109),IF(Budget_period="Quarterly",SUMIFS(INDIRECT(U$9),DetailBudgetWPs_Aleph,IF($J109 = "No Work Package", "", $J109),DetailBudgetCategory_Aleph,$I109),IF(Budget_period="Annually",SUMIFS(INDIRECT(U$10),DetailBudgetWPs_Aleph,IF($J109 = "No Work Package", "", $J109),DetailBudgetCategory_Aleph,$I109),""))))) / U$6 * U$7, 0), 0)</f>
        <v>0</v>
      </c>
      <c r="V109" s="166">
        <f t="array" ref="V109">IFERROR(IF(ROW()-16&lt;NoRowsBudget, IF($J109="Profit Margin",SUM(V$16:V108)*ProfitMargin,IF($J109="VAT",SUM(V$16:V108)*VAT,IF(Budget_period="Monthly",SUMIFS(INDIRECT(V$8),DetailBudgetWPs_Aleph,IF($J109 = "No Work Package", "", $J109),DetailBudgetCategory_Aleph,$I109),IF(Budget_period="Quarterly",SUMIFS(INDIRECT(V$9),DetailBudgetWPs_Aleph,IF($J109 = "No Work Package", "", $J109),DetailBudgetCategory_Aleph,$I109),IF(Budget_period="Annually",SUMIFS(INDIRECT(V$10),DetailBudgetWPs_Aleph,IF($J109 = "No Work Package", "", $J109),DetailBudgetCategory_Aleph,$I109),""))))) / V$6 * V$7, 0), 0)</f>
        <v>0</v>
      </c>
      <c r="W109" s="166">
        <f t="array" ref="W109">IFERROR(IF(ROW()-16&lt;NoRowsBudget, IF($J109="Profit Margin",SUM(W$16:W108)*ProfitMargin,IF($J109="VAT",SUM(W$16:W108)*VAT,IF(Budget_period="Monthly",SUMIFS(INDIRECT(W$8),DetailBudgetWPs_Aleph,IF($J109 = "No Work Package", "", $J109),DetailBudgetCategory_Aleph,$I109),IF(Budget_period="Quarterly",SUMIFS(INDIRECT(W$9),DetailBudgetWPs_Aleph,IF($J109 = "No Work Package", "", $J109),DetailBudgetCategory_Aleph,$I109),IF(Budget_period="Annually",SUMIFS(INDIRECT(W$10),DetailBudgetWPs_Aleph,IF($J109 = "No Work Package", "", $J109),DetailBudgetCategory_Aleph,$I109),""))))) / W$6 * W$7, 0), 0)</f>
        <v>0</v>
      </c>
      <c r="X109" s="166">
        <f t="array" ref="X109">IFERROR(IF(ROW()-16&lt;NoRowsBudget, IF($J109="Profit Margin",SUM(X$16:X108)*ProfitMargin,IF($J109="VAT",SUM(X$16:X108)*VAT,IF(Budget_period="Monthly",SUMIFS(INDIRECT(X$8),DetailBudgetWPs_Aleph,IF($J109 = "No Work Package", "", $J109),DetailBudgetCategory_Aleph,$I109),IF(Budget_period="Quarterly",SUMIFS(INDIRECT(X$9),DetailBudgetWPs_Aleph,IF($J109 = "No Work Package", "", $J109),DetailBudgetCategory_Aleph,$I109),IF(Budget_period="Annually",SUMIFS(INDIRECT(X$10),DetailBudgetWPs_Aleph,IF($J109 = "No Work Package", "", $J109),DetailBudgetCategory_Aleph,$I109),""))))) / X$6 * X$7, 0), 0)</f>
        <v>0</v>
      </c>
      <c r="Y109" s="166">
        <f t="array" ref="Y109">IFERROR(IF(ROW()-16&lt;NoRowsBudget, IF($J109="Profit Margin",SUM(Y$16:Y108)*ProfitMargin,IF($J109="VAT",SUM(Y$16:Y108)*VAT,IF(Budget_period="Monthly",SUMIFS(INDIRECT(Y$8),DetailBudgetWPs_Aleph,IF($J109 = "No Work Package", "", $J109),DetailBudgetCategory_Aleph,$I109),IF(Budget_period="Quarterly",SUMIFS(INDIRECT(Y$9),DetailBudgetWPs_Aleph,IF($J109 = "No Work Package", "", $J109),DetailBudgetCategory_Aleph,$I109),IF(Budget_period="Annually",SUMIFS(INDIRECT(Y$10),DetailBudgetWPs_Aleph,IF($J109 = "No Work Package", "", $J109),DetailBudgetCategory_Aleph,$I109),""))))) / Y$6 * Y$7, 0), 0)</f>
        <v>0</v>
      </c>
      <c r="Z109" s="166">
        <f t="array" ref="Z109">IFERROR(IF(ROW()-16&lt;NoRowsBudget, IF($J109="Profit Margin",SUM(Z$16:Z108)*ProfitMargin,IF($J109="VAT",SUM(Z$16:Z108)*VAT,IF(Budget_period="Monthly",SUMIFS(INDIRECT(Z$8),DetailBudgetWPs_Aleph,IF($J109 = "No Work Package", "", $J109),DetailBudgetCategory_Aleph,$I109),IF(Budget_period="Quarterly",SUMIFS(INDIRECT(Z$9),DetailBudgetWPs_Aleph,IF($J109 = "No Work Package", "", $J109),DetailBudgetCategory_Aleph,$I109),IF(Budget_period="Annually",SUMIFS(INDIRECT(Z$10),DetailBudgetWPs_Aleph,IF($J109 = "No Work Package", "", $J109),DetailBudgetCategory_Aleph,$I109),""))))) / Z$6 * Z$7, 0), 0)</f>
        <v>0</v>
      </c>
      <c r="AA109" s="166">
        <f t="array" ref="AA109">IFERROR(IF(ROW()-16&lt;NoRowsBudget, IF($J109="Profit Margin",SUM(AA$16:AA108)*ProfitMargin,IF($J109="VAT",SUM(AA$16:AA108)*VAT,IF(Budget_period="Monthly",SUMIFS(INDIRECT(AA$8),DetailBudgetWPs_Aleph,IF($J109 = "No Work Package", "", $J109),DetailBudgetCategory_Aleph,$I109),IF(Budget_period="Quarterly",SUMIFS(INDIRECT(AA$9),DetailBudgetWPs_Aleph,IF($J109 = "No Work Package", "", $J109),DetailBudgetCategory_Aleph,$I109),IF(Budget_period="Annually",SUMIFS(INDIRECT(AA$10),DetailBudgetWPs_Aleph,IF($J109 = "No Work Package", "", $J109),DetailBudgetCategory_Aleph,$I109),""))))) / AA$6 * AA$7, 0), 0)</f>
        <v>0</v>
      </c>
      <c r="AB109" s="166">
        <f t="array" ref="AB109">IFERROR(IF(ROW()-16&lt;NoRowsBudget, IF($J109="Profit Margin",SUM(AB$16:AB108)*ProfitMargin,IF($J109="VAT",SUM(AB$16:AB108)*VAT,IF(Budget_period="Monthly",SUMIFS(INDIRECT(AB$8),DetailBudgetWPs_Aleph,IF($J109 = "No Work Package", "", $J109),DetailBudgetCategory_Aleph,$I109),IF(Budget_period="Quarterly",SUMIFS(INDIRECT(AB$9),DetailBudgetWPs_Aleph,IF($J109 = "No Work Package", "", $J109),DetailBudgetCategory_Aleph,$I109),IF(Budget_period="Annually",SUMIFS(INDIRECT(AB$10),DetailBudgetWPs_Aleph,IF($J109 = "No Work Package", "", $J109),DetailBudgetCategory_Aleph,$I109),""))))) / AB$6 * AB$7, 0), 0)</f>
        <v>0</v>
      </c>
      <c r="AC109" s="166">
        <f t="array" ref="AC109">IFERROR(IF(ROW()-16&lt;NoRowsBudget, IF($J109="Profit Margin",SUM(AC$16:AC108)*ProfitMargin,IF($J109="VAT",SUM(AC$16:AC108)*VAT,IF(Budget_period="Monthly",SUMIFS(INDIRECT(AC$8),DetailBudgetWPs_Aleph,IF($J109 = "No Work Package", "", $J109),DetailBudgetCategory_Aleph,$I109),IF(Budget_period="Quarterly",SUMIFS(INDIRECT(AC$9),DetailBudgetWPs_Aleph,IF($J109 = "No Work Package", "", $J109),DetailBudgetCategory_Aleph,$I109),IF(Budget_period="Annually",SUMIFS(INDIRECT(AC$10),DetailBudgetWPs_Aleph,IF($J109 = "No Work Package", "", $J109),DetailBudgetCategory_Aleph,$I109),""))))) / AC$6 * AC$7, 0), 0)</f>
        <v>0</v>
      </c>
      <c r="AD109" s="166">
        <f t="array" ref="AD109">IFERROR(IF(ROW()-16&lt;NoRowsBudget, IF($J109="Profit Margin",SUM(AD$16:AD108)*ProfitMargin,IF($J109="VAT",SUM(AD$16:AD108)*VAT,IF(Budget_period="Monthly",SUMIFS(INDIRECT(AD$8),DetailBudgetWPs_Aleph,IF($J109 = "No Work Package", "", $J109),DetailBudgetCategory_Aleph,$I109),IF(Budget_period="Quarterly",SUMIFS(INDIRECT(AD$9),DetailBudgetWPs_Aleph,IF($J109 = "No Work Package", "", $J109),DetailBudgetCategory_Aleph,$I109),IF(Budget_period="Annually",SUMIFS(INDIRECT(AD$10),DetailBudgetWPs_Aleph,IF($J109 = "No Work Package", "", $J109),DetailBudgetCategory_Aleph,$I109),""))))) / AD$6 * AD$7, 0), 0)</f>
        <v>0</v>
      </c>
      <c r="AE109" s="166">
        <f t="array" ref="AE109">IFERROR(IF(ROW()-16&lt;NoRowsBudget, IF($J109="Profit Margin",SUM(AE$16:AE108)*ProfitMargin,IF($J109="VAT",SUM(AE$16:AE108)*VAT,IF(Budget_period="Monthly",SUMIFS(INDIRECT(AE$8),DetailBudgetWPs_Aleph,IF($J109 = "No Work Package", "", $J109),DetailBudgetCategory_Aleph,$I109),IF(Budget_period="Quarterly",SUMIFS(INDIRECT(AE$9),DetailBudgetWPs_Aleph,IF($J109 = "No Work Package", "", $J109),DetailBudgetCategory_Aleph,$I109),IF(Budget_period="Annually",SUMIFS(INDIRECT(AE$10),DetailBudgetWPs_Aleph,IF($J109 = "No Work Package", "", $J109),DetailBudgetCategory_Aleph,$I109),""))))) / AE$6 * AE$7, 0), 0)</f>
        <v>0</v>
      </c>
      <c r="AF109" s="166">
        <f t="array" ref="AF109">IFERROR(IF(ROW()-16&lt;NoRowsBudget, IF($J109="Profit Margin",SUM(AF$16:AF108)*ProfitMargin,IF($J109="VAT",SUM(AF$16:AF108)*VAT,IF(Budget_period="Monthly",SUMIFS(INDIRECT(AF$8),DetailBudgetWPs_Aleph,IF($J109 = "No Work Package", "", $J109),DetailBudgetCategory_Aleph,$I109),IF(Budget_period="Quarterly",SUMIFS(INDIRECT(AF$9),DetailBudgetWPs_Aleph,IF($J109 = "No Work Package", "", $J109),DetailBudgetCategory_Aleph,$I109),IF(Budget_period="Annually",SUMIFS(INDIRECT(AF$10),DetailBudgetWPs_Aleph,IF($J109 = "No Work Package", "", $J109),DetailBudgetCategory_Aleph,$I109),""))))) / AF$6 * AF$7, 0), 0)</f>
        <v>0</v>
      </c>
      <c r="AG109" s="166">
        <f t="array" ref="AG109">IFERROR(IF(ROW()-16&lt;NoRowsBudget, IF($J109="Profit Margin",SUM(AG$16:AG108)*ProfitMargin,IF($J109="VAT",SUM(AG$16:AG108)*VAT,IF(Budget_period="Monthly",SUMIFS(INDIRECT(AG$8),DetailBudgetWPs_Aleph,IF($J109 = "No Work Package", "", $J109),DetailBudgetCategory_Aleph,$I109),IF(Budget_period="Quarterly",SUMIFS(INDIRECT(AG$9),DetailBudgetWPs_Aleph,IF($J109 = "No Work Package", "", $J109),DetailBudgetCategory_Aleph,$I109),IF(Budget_period="Annually",SUMIFS(INDIRECT(AG$10),DetailBudgetWPs_Aleph,IF($J109 = "No Work Package", "", $J109),DetailBudgetCategory_Aleph,$I109),""))))) / AG$6 * AG$7, 0), 0)</f>
        <v>0</v>
      </c>
      <c r="AH109" s="166">
        <f t="array" ref="AH109">IFERROR(IF(ROW()-16&lt;NoRowsBudget, IF($J109="Profit Margin",SUM(AH$16:AH108)*ProfitMargin,IF($J109="VAT",SUM(AH$16:AH108)*VAT,IF(Budget_period="Monthly",SUMIFS(INDIRECT(AH$8),DetailBudgetWPs_Aleph,IF($J109 = "No Work Package", "", $J109),DetailBudgetCategory_Aleph,$I109),IF(Budget_period="Quarterly",SUMIFS(INDIRECT(AH$9),DetailBudgetWPs_Aleph,IF($J109 = "No Work Package", "", $J109),DetailBudgetCategory_Aleph,$I109),IF(Budget_period="Annually",SUMIFS(INDIRECT(AH$10),DetailBudgetWPs_Aleph,IF($J109 = "No Work Package", "", $J109),DetailBudgetCategory_Aleph,$I109),""))))) / AH$6 * AH$7, 0), 0)</f>
        <v>0</v>
      </c>
      <c r="AI109" s="166">
        <f t="array" ref="AI109">IFERROR(IF(ROW()-16&lt;NoRowsBudget, IF($J109="Profit Margin",SUM(AI$16:AI108)*ProfitMargin,IF($J109="VAT",SUM(AI$16:AI108)*VAT,IF(Budget_period="Monthly",SUMIFS(INDIRECT(AI$8),DetailBudgetWPs_Aleph,IF($J109 = "No Work Package", "", $J109),DetailBudgetCategory_Aleph,$I109),IF(Budget_period="Quarterly",SUMIFS(INDIRECT(AI$9),DetailBudgetWPs_Aleph,IF($J109 = "No Work Package", "", $J109),DetailBudgetCategory_Aleph,$I109),IF(Budget_period="Annually",SUMIFS(INDIRECT(AI$10),DetailBudgetWPs_Aleph,IF($J109 = "No Work Package", "", $J109),DetailBudgetCategory_Aleph,$I109),""))))) / AI$6 * AI$7, 0), 0)</f>
        <v>0</v>
      </c>
      <c r="AJ109" s="166">
        <f t="array" ref="AJ109">IFERROR(IF(ROW()-16&lt;NoRowsBudget, IF($J109="Profit Margin",SUM(AJ$16:AJ108)*ProfitMargin,IF($J109="VAT",SUM(AJ$16:AJ108)*VAT,IF(Budget_period="Monthly",SUMIFS(INDIRECT(AJ$8),DetailBudgetWPs_Aleph,IF($J109 = "No Work Package", "", $J109),DetailBudgetCategory_Aleph,$I109),IF(Budget_period="Quarterly",SUMIFS(INDIRECT(AJ$9),DetailBudgetWPs_Aleph,IF($J109 = "No Work Package", "", $J109),DetailBudgetCategory_Aleph,$I109),IF(Budget_period="Annually",SUMIFS(INDIRECT(AJ$10),DetailBudgetWPs_Aleph,IF($J109 = "No Work Package", "", $J109),DetailBudgetCategory_Aleph,$I109),""))))) / AJ$6 * AJ$7, 0), 0)</f>
        <v>0</v>
      </c>
      <c r="AK109" s="166">
        <f t="array" ref="AK109">IFERROR(IF(ROW()-16&lt;NoRowsBudget, IF($J109="Profit Margin",SUM(AK$16:AK108)*ProfitMargin,IF($J109="VAT",SUM(AK$16:AK108)*VAT,IF(Budget_period="Monthly",SUMIFS(INDIRECT(AK$8),DetailBudgetWPs_Aleph,IF($J109 = "No Work Package", "", $J109),DetailBudgetCategory_Aleph,$I109),IF(Budget_period="Quarterly",SUMIFS(INDIRECT(AK$9),DetailBudgetWPs_Aleph,IF($J109 = "No Work Package", "", $J109),DetailBudgetCategory_Aleph,$I109),IF(Budget_period="Annually",SUMIFS(INDIRECT(AK$10),DetailBudgetWPs_Aleph,IF($J109 = "No Work Package", "", $J109),DetailBudgetCategory_Aleph,$I109),""))))) / AK$6 * AK$7, 0), 0)</f>
        <v>0</v>
      </c>
      <c r="AL109" s="166">
        <f t="array" ref="AL109">IFERROR(IF(ROW()-16&lt;NoRowsBudget, IF($J109="Profit Margin",SUM(AL$16:AL108)*ProfitMargin,IF($J109="VAT",SUM(AL$16:AL108)*VAT,IF(Budget_period="Monthly",SUMIFS(INDIRECT(AL$8),DetailBudgetWPs_Aleph,IF($J109 = "No Work Package", "", $J109),DetailBudgetCategory_Aleph,$I109),IF(Budget_period="Quarterly",SUMIFS(INDIRECT(AL$9),DetailBudgetWPs_Aleph,IF($J109 = "No Work Package", "", $J109),DetailBudgetCategory_Aleph,$I109),IF(Budget_period="Annually",SUMIFS(INDIRECT(AL$10),DetailBudgetWPs_Aleph,IF($J109 = "No Work Package", "", $J109),DetailBudgetCategory_Aleph,$I109),""))))) / AL$6 * AL$7, 0), 0)</f>
        <v>0</v>
      </c>
      <c r="AM109" s="166">
        <f t="array" ref="AM109">IFERROR(IF(ROW()-16&lt;NoRowsBudget, IF($J109="Profit Margin",SUM(AM$16:AM108)*ProfitMargin,IF($J109="VAT",SUM(AM$16:AM108)*VAT,IF(Budget_period="Monthly",SUMIFS(INDIRECT(AM$8),DetailBudgetWPs_Aleph,IF($J109 = "No Work Package", "", $J109),DetailBudgetCategory_Aleph,$I109),IF(Budget_period="Quarterly",SUMIFS(INDIRECT(AM$9),DetailBudgetWPs_Aleph,IF($J109 = "No Work Package", "", $J109),DetailBudgetCategory_Aleph,$I109),IF(Budget_period="Annually",SUMIFS(INDIRECT(AM$10),DetailBudgetWPs_Aleph,IF($J109 = "No Work Package", "", $J109),DetailBudgetCategory_Aleph,$I109),""))))) / AM$6 * AM$7, 0), 0)</f>
        <v>0</v>
      </c>
      <c r="AN109" s="166">
        <f t="array" ref="AN109">IFERROR(IF(ROW()-16&lt;NoRowsBudget, IF($J109="Profit Margin",SUM(AN$16:AN108)*ProfitMargin,IF($J109="VAT",SUM(AN$16:AN108)*VAT,IF(Budget_period="Monthly",SUMIFS(INDIRECT(AN$8),DetailBudgetWPs_Aleph,IF($J109 = "No Work Package", "", $J109),DetailBudgetCategory_Aleph,$I109),IF(Budget_period="Quarterly",SUMIFS(INDIRECT(AN$9),DetailBudgetWPs_Aleph,IF($J109 = "No Work Package", "", $J109),DetailBudgetCategory_Aleph,$I109),IF(Budget_period="Annually",SUMIFS(INDIRECT(AN$10),DetailBudgetWPs_Aleph,IF($J109 = "No Work Package", "", $J109),DetailBudgetCategory_Aleph,$I109),""))))) / AN$6 * AN$7, 0), 0)</f>
        <v>0</v>
      </c>
      <c r="AO109" s="166">
        <f t="array" ref="AO109">IFERROR(IF(ROW()-16&lt;NoRowsBudget, IF($J109="Profit Margin",SUM(AO$16:AO108)*ProfitMargin,IF($J109="VAT",SUM(AO$16:AO108)*VAT,IF(Budget_period="Monthly",SUMIFS(INDIRECT(AO$8),DetailBudgetWPs_Aleph,IF($J109 = "No Work Package", "", $J109),DetailBudgetCategory_Aleph,$I109),IF(Budget_period="Quarterly",SUMIFS(INDIRECT(AO$9),DetailBudgetWPs_Aleph,IF($J109 = "No Work Package", "", $J109),DetailBudgetCategory_Aleph,$I109),IF(Budget_period="Annually",SUMIFS(INDIRECT(AO$10),DetailBudgetWPs_Aleph,IF($J109 = "No Work Package", "", $J109),DetailBudgetCategory_Aleph,$I109),""))))) / AO$6 * AO$7, 0), 0)</f>
        <v>0</v>
      </c>
      <c r="AP109" s="166">
        <f t="array" ref="AP109">IFERROR(IF(ROW()-16&lt;NoRowsBudget, IF($J109="Profit Margin",SUM(AP$16:AP108)*ProfitMargin,IF($J109="VAT",SUM(AP$16:AP108)*VAT,IF(Budget_period="Monthly",SUMIFS(INDIRECT(AP$8),DetailBudgetWPs_Aleph,IF($J109 = "No Work Package", "", $J109),DetailBudgetCategory_Aleph,$I109),IF(Budget_period="Quarterly",SUMIFS(INDIRECT(AP$9),DetailBudgetWPs_Aleph,IF($J109 = "No Work Package", "", $J109),DetailBudgetCategory_Aleph,$I109),IF(Budget_period="Annually",SUMIFS(INDIRECT(AP$10),DetailBudgetWPs_Aleph,IF($J109 = "No Work Package", "", $J109),DetailBudgetCategory_Aleph,$I109),""))))) / AP$6 * AP$7, 0), 0)</f>
        <v>0</v>
      </c>
      <c r="AQ109" s="166">
        <f t="array" ref="AQ109">IFERROR(IF(ROW()-16&lt;NoRowsBudget, IF($J109="Profit Margin",SUM(AQ$16:AQ108)*ProfitMargin,IF($J109="VAT",SUM(AQ$16:AQ108)*VAT,IF(Budget_period="Monthly",SUMIFS(INDIRECT(AQ$8),DetailBudgetWPs_Aleph,IF($J109 = "No Work Package", "", $J109),DetailBudgetCategory_Aleph,$I109),IF(Budget_period="Quarterly",SUMIFS(INDIRECT(AQ$9),DetailBudgetWPs_Aleph,IF($J109 = "No Work Package", "", $J109),DetailBudgetCategory_Aleph,$I109),IF(Budget_period="Annually",SUMIFS(INDIRECT(AQ$10),DetailBudgetWPs_Aleph,IF($J109 = "No Work Package", "", $J109),DetailBudgetCategory_Aleph,$I109),""))))) / AQ$6 * AQ$7, 0), 0)</f>
        <v>0</v>
      </c>
      <c r="AR109" s="166">
        <f t="array" ref="AR109">IFERROR(IF(ROW()-16&lt;NoRowsBudget, IF($J109="Profit Margin",SUM(AR$16:AR108)*ProfitMargin,IF($J109="VAT",SUM(AR$16:AR108)*VAT,IF(Budget_period="Monthly",SUMIFS(INDIRECT(AR$8),DetailBudgetWPs_Aleph,IF($J109 = "No Work Package", "", $J109),DetailBudgetCategory_Aleph,$I109),IF(Budget_period="Quarterly",SUMIFS(INDIRECT(AR$9),DetailBudgetWPs_Aleph,IF($J109 = "No Work Package", "", $J109),DetailBudgetCategory_Aleph,$I109),IF(Budget_period="Annually",SUMIFS(INDIRECT(AR$10),DetailBudgetWPs_Aleph,IF($J109 = "No Work Package", "", $J109),DetailBudgetCategory_Aleph,$I109),""))))) / AR$6 * AR$7, 0), 0)</f>
        <v>0</v>
      </c>
      <c r="AS109" s="166">
        <f t="array" ref="AS109">IFERROR(IF(ROW()-16&lt;NoRowsBudget, IF($J109="Profit Margin",SUM(AS$16:AS108)*ProfitMargin,IF($J109="VAT",SUM(AS$16:AS108)*VAT,IF(Budget_period="Monthly",SUMIFS(INDIRECT(AS$8),DetailBudgetWPs_Aleph,IF($J109 = "No Work Package", "", $J109),DetailBudgetCategory_Aleph,$I109),IF(Budget_period="Quarterly",SUMIFS(INDIRECT(AS$9),DetailBudgetWPs_Aleph,IF($J109 = "No Work Package", "", $J109),DetailBudgetCategory_Aleph,$I109),IF(Budget_period="Annually",SUMIFS(INDIRECT(AS$10),DetailBudgetWPs_Aleph,IF($J109 = "No Work Package", "", $J109),DetailBudgetCategory_Aleph,$I109),""))))) / AS$6 * AS$7, 0), 0)</f>
        <v>0</v>
      </c>
      <c r="AT109" s="166">
        <f t="array" ref="AT109">IFERROR(IF(ROW()-16&lt;NoRowsBudget, IF($J109="Profit Margin",SUM(AT$16:AT108)*ProfitMargin,IF($J109="VAT",SUM(AT$16:AT108)*VAT,IF(Budget_period="Monthly",SUMIFS(INDIRECT(AT$8),DetailBudgetWPs_Aleph,IF($J109 = "No Work Package", "", $J109),DetailBudgetCategory_Aleph,$I109),IF(Budget_period="Quarterly",SUMIFS(INDIRECT(AT$9),DetailBudgetWPs_Aleph,IF($J109 = "No Work Package", "", $J109),DetailBudgetCategory_Aleph,$I109),IF(Budget_period="Annually",SUMIFS(INDIRECT(AT$10),DetailBudgetWPs_Aleph,IF($J109 = "No Work Package", "", $J109),DetailBudgetCategory_Aleph,$I109),""))))) / AT$6 * AT$7, 0), 0)</f>
        <v>0</v>
      </c>
      <c r="AU109" s="166">
        <f t="array" ref="AU109">IFERROR(IF(ROW()-16&lt;NoRowsBudget, IF($J109="Profit Margin",SUM(AU$16:AU108)*ProfitMargin,IF($J109="VAT",SUM(AU$16:AU108)*VAT,IF(Budget_period="Monthly",SUMIFS(INDIRECT(AU$8),DetailBudgetWPs_Aleph,IF($J109 = "No Work Package", "", $J109),DetailBudgetCategory_Aleph,$I109),IF(Budget_period="Quarterly",SUMIFS(INDIRECT(AU$9),DetailBudgetWPs_Aleph,IF($J109 = "No Work Package", "", $J109),DetailBudgetCategory_Aleph,$I109),IF(Budget_period="Annually",SUMIFS(INDIRECT(AU$10),DetailBudgetWPs_Aleph,IF($J109 = "No Work Package", "", $J109),DetailBudgetCategory_Aleph,$I109),""))))) / AU$6 * AU$7, 0), 0)</f>
        <v>0</v>
      </c>
      <c r="AV109" s="166">
        <f t="array" ref="AV109">IFERROR(IF(ROW()-16&lt;NoRowsBudget, IF($J109="Profit Margin",SUM(AV$16:AV108)*ProfitMargin,IF($J109="VAT",SUM(AV$16:AV108)*VAT,IF(Budget_period="Monthly",SUMIFS(INDIRECT(AV$8),DetailBudgetWPs_Aleph,IF($J109 = "No Work Package", "", $J109),DetailBudgetCategory_Aleph,$I109),IF(Budget_period="Quarterly",SUMIFS(INDIRECT(AV$9),DetailBudgetWPs_Aleph,IF($J109 = "No Work Package", "", $J109),DetailBudgetCategory_Aleph,$I109),IF(Budget_period="Annually",SUMIFS(INDIRECT(AV$10),DetailBudgetWPs_Aleph,IF($J109 = "No Work Package", "", $J109),DetailBudgetCategory_Aleph,$I109),""))))) / AV$6 * AV$7, 0), 0)</f>
        <v>0</v>
      </c>
      <c r="AW109" s="166">
        <f t="array" ref="AW109">IFERROR(IF(ROW()-16&lt;NoRowsBudget, IF($J109="Profit Margin",SUM(AW$16:AW108)*ProfitMargin,IF($J109="VAT",SUM(AW$16:AW108)*VAT,IF(Budget_period="Monthly",SUMIFS(INDIRECT(AW$8),DetailBudgetWPs_Aleph,IF($J109 = "No Work Package", "", $J109),DetailBudgetCategory_Aleph,$I109),IF(Budget_period="Quarterly",SUMIFS(INDIRECT(AW$9),DetailBudgetWPs_Aleph,IF($J109 = "No Work Package", "", $J109),DetailBudgetCategory_Aleph,$I109),IF(Budget_period="Annually",SUMIFS(INDIRECT(AW$10),DetailBudgetWPs_Aleph,IF($J109 = "No Work Package", "", $J109),DetailBudgetCategory_Aleph,$I109),""))))) / AW$6 * AW$7, 0), 0)</f>
        <v>0</v>
      </c>
      <c r="AX109" s="166">
        <f t="array" ref="AX109">IFERROR(IF(ROW()-16&lt;NoRowsBudget, IF($J109="Profit Margin",SUM(AX$16:AX108)*ProfitMargin,IF($J109="VAT",SUM(AX$16:AX108)*VAT,IF(Budget_period="Monthly",SUMIFS(INDIRECT(AX$8),DetailBudgetWPs_Aleph,IF($J109 = "No Work Package", "", $J109),DetailBudgetCategory_Aleph,$I109),IF(Budget_period="Quarterly",SUMIFS(INDIRECT(AX$9),DetailBudgetWPs_Aleph,IF($J109 = "No Work Package", "", $J109),DetailBudgetCategory_Aleph,$I109),IF(Budget_period="Annually",SUMIFS(INDIRECT(AX$10),DetailBudgetWPs_Aleph,IF($J109 = "No Work Package", "", $J109),DetailBudgetCategory_Aleph,$I109),""))))) / AX$6 * AX$7, 0), 0)</f>
        <v>0</v>
      </c>
      <c r="AY109" s="166">
        <f t="array" ref="AY109">IFERROR(IF(ROW()-16&lt;NoRowsBudget, IF($J109="Profit Margin",SUM(AY$16:AY108)*ProfitMargin,IF($J109="VAT",SUM(AY$16:AY108)*VAT,IF(Budget_period="Monthly",SUMIFS(INDIRECT(AY$8),DetailBudgetWPs_Aleph,IF($J109 = "No Work Package", "", $J109),DetailBudgetCategory_Aleph,$I109),IF(Budget_period="Quarterly",SUMIFS(INDIRECT(AY$9),DetailBudgetWPs_Aleph,IF($J109 = "No Work Package", "", $J109),DetailBudgetCategory_Aleph,$I109),IF(Budget_period="Annually",SUMIFS(INDIRECT(AY$10),DetailBudgetWPs_Aleph,IF($J109 = "No Work Package", "", $J109),DetailBudgetCategory_Aleph,$I109),""))))) / AY$6 * AY$7, 0), 0)</f>
        <v>0</v>
      </c>
      <c r="AZ109" s="166">
        <f t="array" ref="AZ109">IFERROR(IF(ROW()-16&lt;NoRowsBudget, IF($J109="Profit Margin",SUM(AZ$16:AZ108)*ProfitMargin,IF($J109="VAT",SUM(AZ$16:AZ108)*VAT,IF(Budget_period="Monthly",SUMIFS(INDIRECT(AZ$8),DetailBudgetWPs_Aleph,IF($J109 = "No Work Package", "", $J109),DetailBudgetCategory_Aleph,$I109),IF(Budget_period="Quarterly",SUMIFS(INDIRECT(AZ$9),DetailBudgetWPs_Aleph,IF($J109 = "No Work Package", "", $J109),DetailBudgetCategory_Aleph,$I109),IF(Budget_period="Annually",SUMIFS(INDIRECT(AZ$10),DetailBudgetWPs_Aleph,IF($J109 = "No Work Package", "", $J109),DetailBudgetCategory_Aleph,$I109),""))))) / AZ$6 * AZ$7, 0), 0)</f>
        <v>0</v>
      </c>
      <c r="BA109" s="166">
        <f t="array" ref="BA109">IFERROR(IF(ROW()-16&lt;NoRowsBudget, IF($J109="Profit Margin",SUM(BA$16:BA108)*ProfitMargin,IF($J109="VAT",SUM(BA$16:BA108)*VAT,IF(Budget_period="Monthly",SUMIFS(INDIRECT(BA$8),DetailBudgetWPs_Aleph,IF($J109 = "No Work Package", "", $J109),DetailBudgetCategory_Aleph,$I109),IF(Budget_period="Quarterly",SUMIFS(INDIRECT(BA$9),DetailBudgetWPs_Aleph,IF($J109 = "No Work Package", "", $J109),DetailBudgetCategory_Aleph,$I109),IF(Budget_period="Annually",SUMIFS(INDIRECT(BA$10),DetailBudgetWPs_Aleph,IF($J109 = "No Work Package", "", $J109),DetailBudgetCategory_Aleph,$I109),""))))) / BA$6 * BA$7, 0), 0)</f>
        <v>0</v>
      </c>
      <c r="BB109" s="166">
        <f t="array" ref="BB109">IFERROR(IF(ROW()-16&lt;NoRowsBudget, IF($J109="Profit Margin",SUM(BB$16:BB108)*ProfitMargin,IF($J109="VAT",SUM(BB$16:BB108)*VAT,IF(Budget_period="Monthly",SUMIFS(INDIRECT(BB$8),DetailBudgetWPs_Aleph,IF($J109 = "No Work Package", "", $J109),DetailBudgetCategory_Aleph,$I109),IF(Budget_period="Quarterly",SUMIFS(INDIRECT(BB$9),DetailBudgetWPs_Aleph,IF($J109 = "No Work Package", "", $J109),DetailBudgetCategory_Aleph,$I109),IF(Budget_period="Annually",SUMIFS(INDIRECT(BB$10),DetailBudgetWPs_Aleph,IF($J109 = "No Work Package", "", $J109),DetailBudgetCategory_Aleph,$I109),""))))) / BB$6 * BB$7, 0), 0)</f>
        <v>0</v>
      </c>
      <c r="BC109" s="166">
        <f t="array" ref="BC109">IFERROR(IF(ROW()-16&lt;NoRowsBudget, IF($J109="Profit Margin",SUM(BC$16:BC108)*ProfitMargin,IF($J109="VAT",SUM(BC$16:BC108)*VAT,IF(Budget_period="Monthly",SUMIFS(INDIRECT(BC$8),DetailBudgetWPs_Aleph,IF($J109 = "No Work Package", "", $J109),DetailBudgetCategory_Aleph,$I109),IF(Budget_period="Quarterly",SUMIFS(INDIRECT(BC$9),DetailBudgetWPs_Aleph,IF($J109 = "No Work Package", "", $J109),DetailBudgetCategory_Aleph,$I109),IF(Budget_period="Annually",SUMIFS(INDIRECT(BC$10),DetailBudgetWPs_Aleph,IF($J109 = "No Work Package", "", $J109),DetailBudgetCategory_Aleph,$I109),""))))) / BC$6 * BC$7, 0), 0)</f>
        <v>0</v>
      </c>
      <c r="BD109" s="166">
        <f t="array" ref="BD109">IFERROR(IF(ROW()-16&lt;NoRowsBudget, IF($J109="Profit Margin",SUM(BD$16:BD108)*ProfitMargin,IF($J109="VAT",SUM(BD$16:BD108)*VAT,IF(Budget_period="Monthly",SUMIFS(INDIRECT(BD$8),DetailBudgetWPs_Aleph,IF($J109 = "No Work Package", "", $J109),DetailBudgetCategory_Aleph,$I109),IF(Budget_period="Quarterly",SUMIFS(INDIRECT(BD$9),DetailBudgetWPs_Aleph,IF($J109 = "No Work Package", "", $J109),DetailBudgetCategory_Aleph,$I109),IF(Budget_period="Annually",SUMIFS(INDIRECT(BD$10),DetailBudgetWPs_Aleph,IF($J109 = "No Work Package", "", $J109),DetailBudgetCategory_Aleph,$I109),""))))) / BD$6 * BD$7, 0), 0)</f>
        <v>0</v>
      </c>
      <c r="BE109" s="166">
        <f t="array" ref="BE109">IFERROR(IF(ROW()-16&lt;NoRowsBudget, IF($J109="Profit Margin",SUM(BE$16:BE108)*ProfitMargin,IF($J109="VAT",SUM(BE$16:BE108)*VAT,IF(Budget_period="Monthly",SUMIFS(INDIRECT(BE$8),DetailBudgetWPs_Aleph,IF($J109 = "No Work Package", "", $J109),DetailBudgetCategory_Aleph,$I109),IF(Budget_period="Quarterly",SUMIFS(INDIRECT(BE$9),DetailBudgetWPs_Aleph,IF($J109 = "No Work Package", "", $J109),DetailBudgetCategory_Aleph,$I109),IF(Budget_period="Annually",SUMIFS(INDIRECT(BE$10),DetailBudgetWPs_Aleph,IF($J109 = "No Work Package", "", $J109),DetailBudgetCategory_Aleph,$I109),""))))) / BE$6 * BE$7, 0), 0)</f>
        <v>0</v>
      </c>
      <c r="BF109" s="166">
        <f t="array" ref="BF109">IFERROR(IF(ROW()-16&lt;NoRowsBudget, IF($J109="Profit Margin",SUM(BF$16:BF108)*ProfitMargin,IF($J109="VAT",SUM(BF$16:BF108)*VAT,IF(Budget_period="Monthly",SUMIFS(INDIRECT(BF$8),DetailBudgetWPs_Aleph,IF($J109 = "No Work Package", "", $J109),DetailBudgetCategory_Aleph,$I109),IF(Budget_period="Quarterly",SUMIFS(INDIRECT(BF$9),DetailBudgetWPs_Aleph,IF($J109 = "No Work Package", "", $J109),DetailBudgetCategory_Aleph,$I109),IF(Budget_period="Annually",SUMIFS(INDIRECT(BF$10),DetailBudgetWPs_Aleph,IF($J109 = "No Work Package", "", $J109),DetailBudgetCategory_Aleph,$I109),""))))) / BF$6 * BF$7, 0), 0)</f>
        <v>0</v>
      </c>
      <c r="BG109" s="166">
        <f t="array" ref="BG109">IFERROR(IF(ROW()-16&lt;NoRowsBudget, IF($J109="Profit Margin",SUM(BG$16:BG108)*ProfitMargin,IF($J109="VAT",SUM(BG$16:BG108)*VAT,IF(Budget_period="Monthly",SUMIFS(INDIRECT(BG$8),DetailBudgetWPs_Aleph,IF($J109 = "No Work Package", "", $J109),DetailBudgetCategory_Aleph,$I109),IF(Budget_period="Quarterly",SUMIFS(INDIRECT(BG$9),DetailBudgetWPs_Aleph,IF($J109 = "No Work Package", "", $J109),DetailBudgetCategory_Aleph,$I109),IF(Budget_period="Annually",SUMIFS(INDIRECT(BG$10),DetailBudgetWPs_Aleph,IF($J109 = "No Work Package", "", $J109),DetailBudgetCategory_Aleph,$I109),""))))) / BG$6 * BG$7, 0), 0)</f>
        <v>0</v>
      </c>
      <c r="BH109" s="166">
        <f t="array" ref="BH109">IFERROR(IF(ROW()-16&lt;NoRowsBudget, IF($J109="Profit Margin",SUM(BH$16:BH108)*ProfitMargin,IF($J109="VAT",SUM(BH$16:BH108)*VAT,IF(Budget_period="Monthly",SUMIFS(INDIRECT(BH$8),DetailBudgetWPs_Aleph,IF($J109 = "No Work Package", "", $J109),DetailBudgetCategory_Aleph,$I109),IF(Budget_period="Quarterly",SUMIFS(INDIRECT(BH$9),DetailBudgetWPs_Aleph,IF($J109 = "No Work Package", "", $J109),DetailBudgetCategory_Aleph,$I109),IF(Budget_period="Annually",SUMIFS(INDIRECT(BH$10),DetailBudgetWPs_Aleph,IF($J109 = "No Work Package", "", $J109),DetailBudgetCategory_Aleph,$I109),""))))) / BH$6 * BH$7, 0), 0)</f>
        <v>0</v>
      </c>
      <c r="BI109" s="166">
        <f t="array" ref="BI109">IFERROR(IF(ROW()-16&lt;NoRowsBudget, IF($J109="Profit Margin",SUM(BI$16:BI108)*ProfitMargin,IF($J109="VAT",SUM(BI$16:BI108)*VAT,IF(Budget_period="Monthly",SUMIFS(INDIRECT(BI$8),DetailBudgetWPs_Aleph,IF($J109 = "No Work Package", "", $J109),DetailBudgetCategory_Aleph,$I109),IF(Budget_period="Quarterly",SUMIFS(INDIRECT(BI$9),DetailBudgetWPs_Aleph,IF($J109 = "No Work Package", "", $J109),DetailBudgetCategory_Aleph,$I109),IF(Budget_period="Annually",SUMIFS(INDIRECT(BI$10),DetailBudgetWPs_Aleph,IF($J109 = "No Work Package", "", $J109),DetailBudgetCategory_Aleph,$I109),""))))) / BI$6 * BI$7, 0), 0)</f>
        <v>0</v>
      </c>
      <c r="BJ109" s="166">
        <f t="array" ref="BJ109">IFERROR(IF(ROW()-16&lt;NoRowsBudget, IF($J109="Profit Margin",SUM(BJ$16:BJ108)*ProfitMargin,IF($J109="VAT",SUM(BJ$16:BJ108)*VAT,IF(Budget_period="Monthly",SUMIFS(INDIRECT(BJ$8),DetailBudgetWPs_Aleph,IF($J109 = "No Work Package", "", $J109),DetailBudgetCategory_Aleph,$I109),IF(Budget_period="Quarterly",SUMIFS(INDIRECT(BJ$9),DetailBudgetWPs_Aleph,IF($J109 = "No Work Package", "", $J109),DetailBudgetCategory_Aleph,$I109),IF(Budget_period="Annually",SUMIFS(INDIRECT(BJ$10),DetailBudgetWPs_Aleph,IF($J109 = "No Work Package", "", $J109),DetailBudgetCategory_Aleph,$I109),""))))) / BJ$6 * BJ$7, 0), 0)</f>
        <v>0</v>
      </c>
      <c r="BK109" s="166">
        <f t="array" ref="BK109">IFERROR(IF(ROW()-16&lt;NoRowsBudget, IF($J109="Profit Margin",SUM(BK$16:BK108)*ProfitMargin,IF($J109="VAT",SUM(BK$16:BK108)*VAT,IF(Budget_period="Monthly",SUMIFS(INDIRECT(BK$8),DetailBudgetWPs_Aleph,IF($J109 = "No Work Package", "", $J109),DetailBudgetCategory_Aleph,$I109),IF(Budget_period="Quarterly",SUMIFS(INDIRECT(BK$9),DetailBudgetWPs_Aleph,IF($J109 = "No Work Package", "", $J109),DetailBudgetCategory_Aleph,$I109),IF(Budget_period="Annually",SUMIFS(INDIRECT(BK$10),DetailBudgetWPs_Aleph,IF($J109 = "No Work Package", "", $J109),DetailBudgetCategory_Aleph,$I109),""))))) / BK$6 * BK$7, 0), 0)</f>
        <v>0</v>
      </c>
      <c r="BL109" s="166">
        <f t="array" ref="BL109">IFERROR(IF(ROW()-16&lt;NoRowsBudget, IF($J109="Profit Margin",SUM(BL$16:BL108)*ProfitMargin,IF($J109="VAT",SUM(BL$16:BL108)*VAT,IF(Budget_period="Monthly",SUMIFS(INDIRECT(BL$8),DetailBudgetWPs_Aleph,IF($J109 = "No Work Package", "", $J109),DetailBudgetCategory_Aleph,$I109),IF(Budget_period="Quarterly",SUMIFS(INDIRECT(BL$9),DetailBudgetWPs_Aleph,IF($J109 = "No Work Package", "", $J109),DetailBudgetCategory_Aleph,$I109),IF(Budget_period="Annually",SUMIFS(INDIRECT(BL$10),DetailBudgetWPs_Aleph,IF($J109 = "No Work Package", "", $J109),DetailBudgetCategory_Aleph,$I109),""))))) / BL$6 * BL$7, 0), 0)</f>
        <v>0</v>
      </c>
      <c r="BM109" s="166">
        <f t="array" ref="BM109">IFERROR(IF(ROW()-16&lt;NoRowsBudget, IF($J109="Profit Margin",SUM(BM$16:BM108)*ProfitMargin,IF($J109="VAT",SUM(BM$16:BM108)*VAT,IF(Budget_period="Monthly",SUMIFS(INDIRECT(BM$8),DetailBudgetWPs_Aleph,IF($J109 = "No Work Package", "", $J109),DetailBudgetCategory_Aleph,$I109),IF(Budget_period="Quarterly",SUMIFS(INDIRECT(BM$9),DetailBudgetWPs_Aleph,IF($J109 = "No Work Package", "", $J109),DetailBudgetCategory_Aleph,$I109),IF(Budget_period="Annually",SUMIFS(INDIRECT(BM$10),DetailBudgetWPs_Aleph,IF($J109 = "No Work Package", "", $J109),DetailBudgetCategory_Aleph,$I109),""))))) / BM$6 * BM$7, 0), 0)</f>
        <v>0</v>
      </c>
      <c r="BN109" s="166">
        <f t="array" ref="BN109">IFERROR(IF(ROW()-16&lt;NoRowsBudget, IF($J109="Profit Margin",SUM(BN$16:BN108)*ProfitMargin,IF($J109="VAT",SUM(BN$16:BN108)*VAT,IF(Budget_period="Monthly",SUMIFS(INDIRECT(BN$8),DetailBudgetWPs_Aleph,IF($J109 = "No Work Package", "", $J109),DetailBudgetCategory_Aleph,$I109),IF(Budget_period="Quarterly",SUMIFS(INDIRECT(BN$9),DetailBudgetWPs_Aleph,IF($J109 = "No Work Package", "", $J109),DetailBudgetCategory_Aleph,$I109),IF(Budget_period="Annually",SUMIFS(INDIRECT(BN$10),DetailBudgetWPs_Aleph,IF($J109 = "No Work Package", "", $J109),DetailBudgetCategory_Aleph,$I109),""))))) / BN$6 * BN$7, 0), 0)</f>
        <v>0</v>
      </c>
      <c r="BO109" s="166">
        <f t="array" ref="BO109">IFERROR(IF(ROW()-16&lt;NoRowsBudget, IF($J109="Profit Margin",SUM(BO$16:BO108)*ProfitMargin,IF($J109="VAT",SUM(BO$16:BO108)*VAT,IF(Budget_period="Monthly",SUMIFS(INDIRECT(BO$8),DetailBudgetWPs_Aleph,IF($J109 = "No Work Package", "", $J109),DetailBudgetCategory_Aleph,$I109),IF(Budget_period="Quarterly",SUMIFS(INDIRECT(BO$9),DetailBudgetWPs_Aleph,IF($J109 = "No Work Package", "", $J109),DetailBudgetCategory_Aleph,$I109),IF(Budget_period="Annually",SUMIFS(INDIRECT(BO$10),DetailBudgetWPs_Aleph,IF($J109 = "No Work Package", "", $J109),DetailBudgetCategory_Aleph,$I109),""))))) / BO$6 * BO$7, 0), 0)</f>
        <v>0</v>
      </c>
      <c r="BP109" s="166">
        <f t="array" ref="BP109">IFERROR(IF(ROW()-16&lt;NoRowsBudget, IF($J109="Profit Margin",SUM(BP$16:BP108)*ProfitMargin,IF($J109="VAT",SUM(BP$16:BP108)*VAT,IF(Budget_period="Monthly",SUMIFS(INDIRECT(BP$8),DetailBudgetWPs_Aleph,IF($J109 = "No Work Package", "", $J109),DetailBudgetCategory_Aleph,$I109),IF(Budget_period="Quarterly",SUMIFS(INDIRECT(BP$9),DetailBudgetWPs_Aleph,IF($J109 = "No Work Package", "", $J109),DetailBudgetCategory_Aleph,$I109),IF(Budget_period="Annually",SUMIFS(INDIRECT(BP$10),DetailBudgetWPs_Aleph,IF($J109 = "No Work Package", "", $J109),DetailBudgetCategory_Aleph,$I109),""))))) / BP$6 * BP$7, 0), 0)</f>
        <v>0</v>
      </c>
      <c r="BQ109" s="166">
        <f t="array" ref="BQ109">IFERROR(IF(ROW()-16&lt;NoRowsBudget, IF($J109="Profit Margin",SUM(BQ$16:BQ108)*ProfitMargin,IF($J109="VAT",SUM(BQ$16:BQ108)*VAT,IF(Budget_period="Monthly",SUMIFS(INDIRECT(BQ$8),DetailBudgetWPs_Aleph,IF($J109 = "No Work Package", "", $J109),DetailBudgetCategory_Aleph,$I109),IF(Budget_period="Quarterly",SUMIFS(INDIRECT(BQ$9),DetailBudgetWPs_Aleph,IF($J109 = "No Work Package", "", $J109),DetailBudgetCategory_Aleph,$I109),IF(Budget_period="Annually",SUMIFS(INDIRECT(BQ$10),DetailBudgetWPs_Aleph,IF($J109 = "No Work Package", "", $J109),DetailBudgetCategory_Aleph,$I109),""))))) / BQ$6 * BQ$7, 0), 0)</f>
        <v>0</v>
      </c>
      <c r="BR109" s="166">
        <f t="array" ref="BR109">IFERROR(IF(ROW()-16&lt;NoRowsBudget, IF($J109="Profit Margin",SUM(BR$16:BR108)*ProfitMargin,IF($J109="VAT",SUM(BR$16:BR108)*VAT,IF(Budget_period="Monthly",SUMIFS(INDIRECT(BR$8),DetailBudgetWPs_Aleph,IF($J109 = "No Work Package", "", $J109),DetailBudgetCategory_Aleph,$I109),IF(Budget_period="Quarterly",SUMIFS(INDIRECT(BR$9),DetailBudgetWPs_Aleph,IF($J109 = "No Work Package", "", $J109),DetailBudgetCategory_Aleph,$I109),IF(Budget_period="Annually",SUMIFS(INDIRECT(BR$10),DetailBudgetWPs_Aleph,IF($J109 = "No Work Package", "", $J109),DetailBudgetCategory_Aleph,$I109),""))))) / BR$6 * BR$7, 0), 0)</f>
        <v>0</v>
      </c>
      <c r="BS109" s="166">
        <f t="array" ref="BS109">IFERROR(IF(ROW()-16&lt;NoRowsBudget, IF($J109="Profit Margin",SUM(BS$16:BS108)*ProfitMargin,IF($J109="VAT",SUM(BS$16:BS108)*VAT,IF(Budget_period="Monthly",SUMIFS(INDIRECT(BS$8),DetailBudgetWPs_Aleph,IF($J109 = "No Work Package", "", $J109),DetailBudgetCategory_Aleph,$I109),IF(Budget_period="Quarterly",SUMIFS(INDIRECT(BS$9),DetailBudgetWPs_Aleph,IF($J109 = "No Work Package", "", $J109),DetailBudgetCategory_Aleph,$I109),IF(Budget_period="Annually",SUMIFS(INDIRECT(BS$10),DetailBudgetWPs_Aleph,IF($J109 = "No Work Package", "", $J109),DetailBudgetCategory_Aleph,$I109),""))))) / BS$6 * BS$7, 0), 0)</f>
        <v>0</v>
      </c>
    </row>
    <row r="110" ht="15.75" customHeight="1">
      <c r="A110" s="114"/>
      <c r="B110" s="15" t="str">
        <f>IF(ROW()-16&lt;NoRowsBudget,OrgName,"")</f>
        <v/>
      </c>
      <c r="C110" s="15" t="str">
        <f>IF(ROW()-16&lt;NoRowsBudget,ProjectName,"")</f>
        <v/>
      </c>
      <c r="D110" s="15" t="str">
        <f>IF(ROW()-16&lt;NoRowsBudget,ProjectRef,"")</f>
        <v/>
      </c>
      <c r="E110" s="15" t="str">
        <f>IF(ROW()-16&lt;NoRowsBudget,ApplicationID,"")</f>
        <v/>
      </c>
      <c r="F110" s="15" t="str">
        <f>IF(ROW()-16&lt;NoRowsBudget,Version,"")</f>
        <v/>
      </c>
      <c r="G110" s="164" t="str">
        <f>IF(ROW()-16&lt;NoRowsBudget,StartDate,"")</f>
        <v/>
      </c>
      <c r="H110" s="164" t="str">
        <f>IF(ROW()-16&lt;NoRowsBudget,EndDate,"")</f>
        <v/>
      </c>
      <c r="I110" s="15" t="str">
        <f t="array" ref="I110">IF(ROW()-16&lt;(NoRowsBudget-3),INDEX(CostCategories,CEILING((ROW()-15)/NoWPs,1)),IF(ROW()-16=NoRowsBudget-3,"Overheads",IF(ROW()-16=NoRowsBudget-2,"Profit Margin",IF(ROW()-16=NoRowsBudget-1,"VAT",""))))</f>
        <v/>
      </c>
      <c r="J110" s="15" t="str">
        <f t="array" ref="J110">IF(ROW()-16&lt;NoRowsBudget-3,INDEX(WPUnique,,MOD(ROW()-16,NoWPs)+1),IF(ROW()-16=NoRowsBudget-3,"Overheads",IF(ROW()-16=NoRowsBudget-2,"Profit Margin",IF(ROW()-16=NoRowsBudget-1,"VAT",""))))</f>
        <v/>
      </c>
      <c r="K110" s="172" t="str">
        <f>IFERROR(IF(OR($J110="Indirect Cost",$J110="VAT",$J110="Profit Margin"),"",VLOOKUP(J110,'1. Basic Info'!$B$40:$C$52,2,FALSE)),BudgetExport!J110)</f>
        <v/>
      </c>
      <c r="L110" s="166">
        <f t="array" ref="L110">IFERROR(IF(ROW()-16&lt;NoRowsBudget, IF($J110="Profit Margin",SUM(L$16:L109)*ProfitMargin,IF($J110="VAT",SUM(L$16:L109)*VAT,IF(Budget_period="Monthly",SUMIFS(INDIRECT(L$8),DetailBudgetWPs_Aleph,IF($J110 = "No Work Package", "", $J110),DetailBudgetCategory_Aleph,$I110),IF(Budget_period="Quarterly",SUMIFS(INDIRECT(L$9),DetailBudgetWPs_Aleph,IF($J110 = "No Work Package", "", $J110),DetailBudgetCategory_Aleph,$I110),IF(Budget_period="Annually",SUMIFS(INDIRECT(L$10),DetailBudgetWPs_Aleph,IF($J110 = "No Work Package", "", $J110),DetailBudgetCategory_Aleph,$I110),""))))) / L$6 * L$7, 0), 0)</f>
        <v>0</v>
      </c>
      <c r="M110" s="166">
        <f t="array" ref="M110">IFERROR(IF(ROW()-16&lt;NoRowsBudget, IF($J110="Profit Margin",SUM(M$16:M109)*ProfitMargin,IF($J110="VAT",SUM(M$16:M109)*VAT,IF(Budget_period="Monthly",SUMIFS(INDIRECT(M$8),DetailBudgetWPs_Aleph,IF($J110 = "No Work Package", "", $J110),DetailBudgetCategory_Aleph,$I110),IF(Budget_period="Quarterly",SUMIFS(INDIRECT(M$9),DetailBudgetWPs_Aleph,IF($J110 = "No Work Package", "", $J110),DetailBudgetCategory_Aleph,$I110),IF(Budget_period="Annually",SUMIFS(INDIRECT(M$10),DetailBudgetWPs_Aleph,IF($J110 = "No Work Package", "", $J110),DetailBudgetCategory_Aleph,$I110),""))))) / M$6 * M$7, 0), 0)</f>
        <v>0</v>
      </c>
      <c r="N110" s="166">
        <f t="array" ref="N110">IFERROR(IF(ROW()-16&lt;NoRowsBudget, IF($J110="Profit Margin",SUM(N$16:N109)*ProfitMargin,IF($J110="VAT",SUM(N$16:N109)*VAT,IF(Budget_period="Monthly",SUMIFS(INDIRECT(N$8),DetailBudgetWPs_Aleph,IF($J110 = "No Work Package", "", $J110),DetailBudgetCategory_Aleph,$I110),IF(Budget_period="Quarterly",SUMIFS(INDIRECT(N$9),DetailBudgetWPs_Aleph,IF($J110 = "No Work Package", "", $J110),DetailBudgetCategory_Aleph,$I110),IF(Budget_period="Annually",SUMIFS(INDIRECT(N$10),DetailBudgetWPs_Aleph,IF($J110 = "No Work Package", "", $J110),DetailBudgetCategory_Aleph,$I110),""))))) / N$6 * N$7, 0), 0)</f>
        <v>0</v>
      </c>
      <c r="O110" s="166">
        <f t="array" ref="O110">IFERROR(IF(ROW()-16&lt;NoRowsBudget, IF($J110="Profit Margin",SUM(O$16:O109)*ProfitMargin,IF($J110="VAT",SUM(O$16:O109)*VAT,IF(Budget_period="Monthly",SUMIFS(INDIRECT(O$8),DetailBudgetWPs_Aleph,IF($J110 = "No Work Package", "", $J110),DetailBudgetCategory_Aleph,$I110),IF(Budget_period="Quarterly",SUMIFS(INDIRECT(O$9),DetailBudgetWPs_Aleph,IF($J110 = "No Work Package", "", $J110),DetailBudgetCategory_Aleph,$I110),IF(Budget_period="Annually",SUMIFS(INDIRECT(O$10),DetailBudgetWPs_Aleph,IF($J110 = "No Work Package", "", $J110),DetailBudgetCategory_Aleph,$I110),""))))) / O$6 * O$7, 0), 0)</f>
        <v>0</v>
      </c>
      <c r="P110" s="166">
        <f t="array" ref="P110">IFERROR(IF(ROW()-16&lt;NoRowsBudget, IF($J110="Profit Margin",SUM(P$16:P109)*ProfitMargin,IF($J110="VAT",SUM(P$16:P109)*VAT,IF(Budget_period="Monthly",SUMIFS(INDIRECT(P$8),DetailBudgetWPs_Aleph,IF($J110 = "No Work Package", "", $J110),DetailBudgetCategory_Aleph,$I110),IF(Budget_period="Quarterly",SUMIFS(INDIRECT(P$9),DetailBudgetWPs_Aleph,IF($J110 = "No Work Package", "", $J110),DetailBudgetCategory_Aleph,$I110),IF(Budget_period="Annually",SUMIFS(INDIRECT(P$10),DetailBudgetWPs_Aleph,IF($J110 = "No Work Package", "", $J110),DetailBudgetCategory_Aleph,$I110),""))))) / P$6 * P$7, 0), 0)</f>
        <v>0</v>
      </c>
      <c r="Q110" s="166">
        <f t="array" ref="Q110">IFERROR(IF(ROW()-16&lt;NoRowsBudget, IF($J110="Profit Margin",SUM(Q$16:Q109)*ProfitMargin,IF($J110="VAT",SUM(Q$16:Q109)*VAT,IF(Budget_period="Monthly",SUMIFS(INDIRECT(Q$8),DetailBudgetWPs_Aleph,IF($J110 = "No Work Package", "", $J110),DetailBudgetCategory_Aleph,$I110),IF(Budget_period="Quarterly",SUMIFS(INDIRECT(Q$9),DetailBudgetWPs_Aleph,IF($J110 = "No Work Package", "", $J110),DetailBudgetCategory_Aleph,$I110),IF(Budget_period="Annually",SUMIFS(INDIRECT(Q$10),DetailBudgetWPs_Aleph,IF($J110 = "No Work Package", "", $J110),DetailBudgetCategory_Aleph,$I110),""))))) / Q$6 * Q$7, 0), 0)</f>
        <v>0</v>
      </c>
      <c r="R110" s="166">
        <f t="array" ref="R110">IFERROR(IF(ROW()-16&lt;NoRowsBudget, IF($J110="Profit Margin",SUM(R$16:R109)*ProfitMargin,IF($J110="VAT",SUM(R$16:R109)*VAT,IF(Budget_period="Monthly",SUMIFS(INDIRECT(R$8),DetailBudgetWPs_Aleph,IF($J110 = "No Work Package", "", $J110),DetailBudgetCategory_Aleph,$I110),IF(Budget_period="Quarterly",SUMIFS(INDIRECT(R$9),DetailBudgetWPs_Aleph,IF($J110 = "No Work Package", "", $J110),DetailBudgetCategory_Aleph,$I110),IF(Budget_period="Annually",SUMIFS(INDIRECT(R$10),DetailBudgetWPs_Aleph,IF($J110 = "No Work Package", "", $J110),DetailBudgetCategory_Aleph,$I110),""))))) / R$6 * R$7, 0), 0)</f>
        <v>0</v>
      </c>
      <c r="S110" s="166">
        <f t="array" ref="S110">IFERROR(IF(ROW()-16&lt;NoRowsBudget, IF($J110="Profit Margin",SUM(S$16:S109)*ProfitMargin,IF($J110="VAT",SUM(S$16:S109)*VAT,IF(Budget_period="Monthly",SUMIFS(INDIRECT(S$8),DetailBudgetWPs_Aleph,IF($J110 = "No Work Package", "", $J110),DetailBudgetCategory_Aleph,$I110),IF(Budget_period="Quarterly",SUMIFS(INDIRECT(S$9),DetailBudgetWPs_Aleph,IF($J110 = "No Work Package", "", $J110),DetailBudgetCategory_Aleph,$I110),IF(Budget_period="Annually",SUMIFS(INDIRECT(S$10),DetailBudgetWPs_Aleph,IF($J110 = "No Work Package", "", $J110),DetailBudgetCategory_Aleph,$I110),""))))) / S$6 * S$7, 0), 0)</f>
        <v>0</v>
      </c>
      <c r="T110" s="166">
        <f t="array" ref="T110">IFERROR(IF(ROW()-16&lt;NoRowsBudget, IF($J110="Profit Margin",SUM(T$16:T109)*ProfitMargin,IF($J110="VAT",SUM(T$16:T109)*VAT,IF(Budget_period="Monthly",SUMIFS(INDIRECT(T$8),DetailBudgetWPs_Aleph,IF($J110 = "No Work Package", "", $J110),DetailBudgetCategory_Aleph,$I110),IF(Budget_period="Quarterly",SUMIFS(INDIRECT(T$9),DetailBudgetWPs_Aleph,IF($J110 = "No Work Package", "", $J110),DetailBudgetCategory_Aleph,$I110),IF(Budget_period="Annually",SUMIFS(INDIRECT(T$10),DetailBudgetWPs_Aleph,IF($J110 = "No Work Package", "", $J110),DetailBudgetCategory_Aleph,$I110),""))))) / T$6 * T$7, 0), 0)</f>
        <v>0</v>
      </c>
      <c r="U110" s="166">
        <f t="array" ref="U110">IFERROR(IF(ROW()-16&lt;NoRowsBudget, IF($J110="Profit Margin",SUM(U$16:U109)*ProfitMargin,IF($J110="VAT",SUM(U$16:U109)*VAT,IF(Budget_period="Monthly",SUMIFS(INDIRECT(U$8),DetailBudgetWPs_Aleph,IF($J110 = "No Work Package", "", $J110),DetailBudgetCategory_Aleph,$I110),IF(Budget_period="Quarterly",SUMIFS(INDIRECT(U$9),DetailBudgetWPs_Aleph,IF($J110 = "No Work Package", "", $J110),DetailBudgetCategory_Aleph,$I110),IF(Budget_period="Annually",SUMIFS(INDIRECT(U$10),DetailBudgetWPs_Aleph,IF($J110 = "No Work Package", "", $J110),DetailBudgetCategory_Aleph,$I110),""))))) / U$6 * U$7, 0), 0)</f>
        <v>0</v>
      </c>
      <c r="V110" s="166">
        <f t="array" ref="V110">IFERROR(IF(ROW()-16&lt;NoRowsBudget, IF($J110="Profit Margin",SUM(V$16:V109)*ProfitMargin,IF($J110="VAT",SUM(V$16:V109)*VAT,IF(Budget_period="Monthly",SUMIFS(INDIRECT(V$8),DetailBudgetWPs_Aleph,IF($J110 = "No Work Package", "", $J110),DetailBudgetCategory_Aleph,$I110),IF(Budget_period="Quarterly",SUMIFS(INDIRECT(V$9),DetailBudgetWPs_Aleph,IF($J110 = "No Work Package", "", $J110),DetailBudgetCategory_Aleph,$I110),IF(Budget_period="Annually",SUMIFS(INDIRECT(V$10),DetailBudgetWPs_Aleph,IF($J110 = "No Work Package", "", $J110),DetailBudgetCategory_Aleph,$I110),""))))) / V$6 * V$7, 0), 0)</f>
        <v>0</v>
      </c>
      <c r="W110" s="166">
        <f t="array" ref="W110">IFERROR(IF(ROW()-16&lt;NoRowsBudget, IF($J110="Profit Margin",SUM(W$16:W109)*ProfitMargin,IF($J110="VAT",SUM(W$16:W109)*VAT,IF(Budget_period="Monthly",SUMIFS(INDIRECT(W$8),DetailBudgetWPs_Aleph,IF($J110 = "No Work Package", "", $J110),DetailBudgetCategory_Aleph,$I110),IF(Budget_period="Quarterly",SUMIFS(INDIRECT(W$9),DetailBudgetWPs_Aleph,IF($J110 = "No Work Package", "", $J110),DetailBudgetCategory_Aleph,$I110),IF(Budget_period="Annually",SUMIFS(INDIRECT(W$10),DetailBudgetWPs_Aleph,IF($J110 = "No Work Package", "", $J110),DetailBudgetCategory_Aleph,$I110),""))))) / W$6 * W$7, 0), 0)</f>
        <v>0</v>
      </c>
      <c r="X110" s="166">
        <f t="array" ref="X110">IFERROR(IF(ROW()-16&lt;NoRowsBudget, IF($J110="Profit Margin",SUM(X$16:X109)*ProfitMargin,IF($J110="VAT",SUM(X$16:X109)*VAT,IF(Budget_period="Monthly",SUMIFS(INDIRECT(X$8),DetailBudgetWPs_Aleph,IF($J110 = "No Work Package", "", $J110),DetailBudgetCategory_Aleph,$I110),IF(Budget_period="Quarterly",SUMIFS(INDIRECT(X$9),DetailBudgetWPs_Aleph,IF($J110 = "No Work Package", "", $J110),DetailBudgetCategory_Aleph,$I110),IF(Budget_period="Annually",SUMIFS(INDIRECT(X$10),DetailBudgetWPs_Aleph,IF($J110 = "No Work Package", "", $J110),DetailBudgetCategory_Aleph,$I110),""))))) / X$6 * X$7, 0), 0)</f>
        <v>0</v>
      </c>
      <c r="Y110" s="166">
        <f t="array" ref="Y110">IFERROR(IF(ROW()-16&lt;NoRowsBudget, IF($J110="Profit Margin",SUM(Y$16:Y109)*ProfitMargin,IF($J110="VAT",SUM(Y$16:Y109)*VAT,IF(Budget_period="Monthly",SUMIFS(INDIRECT(Y$8),DetailBudgetWPs_Aleph,IF($J110 = "No Work Package", "", $J110),DetailBudgetCategory_Aleph,$I110),IF(Budget_period="Quarterly",SUMIFS(INDIRECT(Y$9),DetailBudgetWPs_Aleph,IF($J110 = "No Work Package", "", $J110),DetailBudgetCategory_Aleph,$I110),IF(Budget_period="Annually",SUMIFS(INDIRECT(Y$10),DetailBudgetWPs_Aleph,IF($J110 = "No Work Package", "", $J110),DetailBudgetCategory_Aleph,$I110),""))))) / Y$6 * Y$7, 0), 0)</f>
        <v>0</v>
      </c>
      <c r="Z110" s="166">
        <f t="array" ref="Z110">IFERROR(IF(ROW()-16&lt;NoRowsBudget, IF($J110="Profit Margin",SUM(Z$16:Z109)*ProfitMargin,IF($J110="VAT",SUM(Z$16:Z109)*VAT,IF(Budget_period="Monthly",SUMIFS(INDIRECT(Z$8),DetailBudgetWPs_Aleph,IF($J110 = "No Work Package", "", $J110),DetailBudgetCategory_Aleph,$I110),IF(Budget_period="Quarterly",SUMIFS(INDIRECT(Z$9),DetailBudgetWPs_Aleph,IF($J110 = "No Work Package", "", $J110),DetailBudgetCategory_Aleph,$I110),IF(Budget_period="Annually",SUMIFS(INDIRECT(Z$10),DetailBudgetWPs_Aleph,IF($J110 = "No Work Package", "", $J110),DetailBudgetCategory_Aleph,$I110),""))))) / Z$6 * Z$7, 0), 0)</f>
        <v>0</v>
      </c>
      <c r="AA110" s="166">
        <f t="array" ref="AA110">IFERROR(IF(ROW()-16&lt;NoRowsBudget, IF($J110="Profit Margin",SUM(AA$16:AA109)*ProfitMargin,IF($J110="VAT",SUM(AA$16:AA109)*VAT,IF(Budget_period="Monthly",SUMIFS(INDIRECT(AA$8),DetailBudgetWPs_Aleph,IF($J110 = "No Work Package", "", $J110),DetailBudgetCategory_Aleph,$I110),IF(Budget_period="Quarterly",SUMIFS(INDIRECT(AA$9),DetailBudgetWPs_Aleph,IF($J110 = "No Work Package", "", $J110),DetailBudgetCategory_Aleph,$I110),IF(Budget_period="Annually",SUMIFS(INDIRECT(AA$10),DetailBudgetWPs_Aleph,IF($J110 = "No Work Package", "", $J110),DetailBudgetCategory_Aleph,$I110),""))))) / AA$6 * AA$7, 0), 0)</f>
        <v>0</v>
      </c>
      <c r="AB110" s="166">
        <f t="array" ref="AB110">IFERROR(IF(ROW()-16&lt;NoRowsBudget, IF($J110="Profit Margin",SUM(AB$16:AB109)*ProfitMargin,IF($J110="VAT",SUM(AB$16:AB109)*VAT,IF(Budget_period="Monthly",SUMIFS(INDIRECT(AB$8),DetailBudgetWPs_Aleph,IF($J110 = "No Work Package", "", $J110),DetailBudgetCategory_Aleph,$I110),IF(Budget_period="Quarterly",SUMIFS(INDIRECT(AB$9),DetailBudgetWPs_Aleph,IF($J110 = "No Work Package", "", $J110),DetailBudgetCategory_Aleph,$I110),IF(Budget_period="Annually",SUMIFS(INDIRECT(AB$10),DetailBudgetWPs_Aleph,IF($J110 = "No Work Package", "", $J110),DetailBudgetCategory_Aleph,$I110),""))))) / AB$6 * AB$7, 0), 0)</f>
        <v>0</v>
      </c>
      <c r="AC110" s="166">
        <f t="array" ref="AC110">IFERROR(IF(ROW()-16&lt;NoRowsBudget, IF($J110="Profit Margin",SUM(AC$16:AC109)*ProfitMargin,IF($J110="VAT",SUM(AC$16:AC109)*VAT,IF(Budget_period="Monthly",SUMIFS(INDIRECT(AC$8),DetailBudgetWPs_Aleph,IF($J110 = "No Work Package", "", $J110),DetailBudgetCategory_Aleph,$I110),IF(Budget_period="Quarterly",SUMIFS(INDIRECT(AC$9),DetailBudgetWPs_Aleph,IF($J110 = "No Work Package", "", $J110),DetailBudgetCategory_Aleph,$I110),IF(Budget_period="Annually",SUMIFS(INDIRECT(AC$10),DetailBudgetWPs_Aleph,IF($J110 = "No Work Package", "", $J110),DetailBudgetCategory_Aleph,$I110),""))))) / AC$6 * AC$7, 0), 0)</f>
        <v>0</v>
      </c>
      <c r="AD110" s="166">
        <f t="array" ref="AD110">IFERROR(IF(ROW()-16&lt;NoRowsBudget, IF($J110="Profit Margin",SUM(AD$16:AD109)*ProfitMargin,IF($J110="VAT",SUM(AD$16:AD109)*VAT,IF(Budget_period="Monthly",SUMIFS(INDIRECT(AD$8),DetailBudgetWPs_Aleph,IF($J110 = "No Work Package", "", $J110),DetailBudgetCategory_Aleph,$I110),IF(Budget_period="Quarterly",SUMIFS(INDIRECT(AD$9),DetailBudgetWPs_Aleph,IF($J110 = "No Work Package", "", $J110),DetailBudgetCategory_Aleph,$I110),IF(Budget_period="Annually",SUMIFS(INDIRECT(AD$10),DetailBudgetWPs_Aleph,IF($J110 = "No Work Package", "", $J110),DetailBudgetCategory_Aleph,$I110),""))))) / AD$6 * AD$7, 0), 0)</f>
        <v>0</v>
      </c>
      <c r="AE110" s="166">
        <f t="array" ref="AE110">IFERROR(IF(ROW()-16&lt;NoRowsBudget, IF($J110="Profit Margin",SUM(AE$16:AE109)*ProfitMargin,IF($J110="VAT",SUM(AE$16:AE109)*VAT,IF(Budget_period="Monthly",SUMIFS(INDIRECT(AE$8),DetailBudgetWPs_Aleph,IF($J110 = "No Work Package", "", $J110),DetailBudgetCategory_Aleph,$I110),IF(Budget_period="Quarterly",SUMIFS(INDIRECT(AE$9),DetailBudgetWPs_Aleph,IF($J110 = "No Work Package", "", $J110),DetailBudgetCategory_Aleph,$I110),IF(Budget_period="Annually",SUMIFS(INDIRECT(AE$10),DetailBudgetWPs_Aleph,IF($J110 = "No Work Package", "", $J110),DetailBudgetCategory_Aleph,$I110),""))))) / AE$6 * AE$7, 0), 0)</f>
        <v>0</v>
      </c>
      <c r="AF110" s="166">
        <f t="array" ref="AF110">IFERROR(IF(ROW()-16&lt;NoRowsBudget, IF($J110="Profit Margin",SUM(AF$16:AF109)*ProfitMargin,IF($J110="VAT",SUM(AF$16:AF109)*VAT,IF(Budget_period="Monthly",SUMIFS(INDIRECT(AF$8),DetailBudgetWPs_Aleph,IF($J110 = "No Work Package", "", $J110),DetailBudgetCategory_Aleph,$I110),IF(Budget_period="Quarterly",SUMIFS(INDIRECT(AF$9),DetailBudgetWPs_Aleph,IF($J110 = "No Work Package", "", $J110),DetailBudgetCategory_Aleph,$I110),IF(Budget_period="Annually",SUMIFS(INDIRECT(AF$10),DetailBudgetWPs_Aleph,IF($J110 = "No Work Package", "", $J110),DetailBudgetCategory_Aleph,$I110),""))))) / AF$6 * AF$7, 0), 0)</f>
        <v>0</v>
      </c>
      <c r="AG110" s="166">
        <f t="array" ref="AG110">IFERROR(IF(ROW()-16&lt;NoRowsBudget, IF($J110="Profit Margin",SUM(AG$16:AG109)*ProfitMargin,IF($J110="VAT",SUM(AG$16:AG109)*VAT,IF(Budget_period="Monthly",SUMIFS(INDIRECT(AG$8),DetailBudgetWPs_Aleph,IF($J110 = "No Work Package", "", $J110),DetailBudgetCategory_Aleph,$I110),IF(Budget_period="Quarterly",SUMIFS(INDIRECT(AG$9),DetailBudgetWPs_Aleph,IF($J110 = "No Work Package", "", $J110),DetailBudgetCategory_Aleph,$I110),IF(Budget_period="Annually",SUMIFS(INDIRECT(AG$10),DetailBudgetWPs_Aleph,IF($J110 = "No Work Package", "", $J110),DetailBudgetCategory_Aleph,$I110),""))))) / AG$6 * AG$7, 0), 0)</f>
        <v>0</v>
      </c>
      <c r="AH110" s="166">
        <f t="array" ref="AH110">IFERROR(IF(ROW()-16&lt;NoRowsBudget, IF($J110="Profit Margin",SUM(AH$16:AH109)*ProfitMargin,IF($J110="VAT",SUM(AH$16:AH109)*VAT,IF(Budget_period="Monthly",SUMIFS(INDIRECT(AH$8),DetailBudgetWPs_Aleph,IF($J110 = "No Work Package", "", $J110),DetailBudgetCategory_Aleph,$I110),IF(Budget_period="Quarterly",SUMIFS(INDIRECT(AH$9),DetailBudgetWPs_Aleph,IF($J110 = "No Work Package", "", $J110),DetailBudgetCategory_Aleph,$I110),IF(Budget_period="Annually",SUMIFS(INDIRECT(AH$10),DetailBudgetWPs_Aleph,IF($J110 = "No Work Package", "", $J110),DetailBudgetCategory_Aleph,$I110),""))))) / AH$6 * AH$7, 0), 0)</f>
        <v>0</v>
      </c>
      <c r="AI110" s="166">
        <f t="array" ref="AI110">IFERROR(IF(ROW()-16&lt;NoRowsBudget, IF($J110="Profit Margin",SUM(AI$16:AI109)*ProfitMargin,IF($J110="VAT",SUM(AI$16:AI109)*VAT,IF(Budget_period="Monthly",SUMIFS(INDIRECT(AI$8),DetailBudgetWPs_Aleph,IF($J110 = "No Work Package", "", $J110),DetailBudgetCategory_Aleph,$I110),IF(Budget_period="Quarterly",SUMIFS(INDIRECT(AI$9),DetailBudgetWPs_Aleph,IF($J110 = "No Work Package", "", $J110),DetailBudgetCategory_Aleph,$I110),IF(Budget_period="Annually",SUMIFS(INDIRECT(AI$10),DetailBudgetWPs_Aleph,IF($J110 = "No Work Package", "", $J110),DetailBudgetCategory_Aleph,$I110),""))))) / AI$6 * AI$7, 0), 0)</f>
        <v>0</v>
      </c>
      <c r="AJ110" s="166">
        <f t="array" ref="AJ110">IFERROR(IF(ROW()-16&lt;NoRowsBudget, IF($J110="Profit Margin",SUM(AJ$16:AJ109)*ProfitMargin,IF($J110="VAT",SUM(AJ$16:AJ109)*VAT,IF(Budget_period="Monthly",SUMIFS(INDIRECT(AJ$8),DetailBudgetWPs_Aleph,IF($J110 = "No Work Package", "", $J110),DetailBudgetCategory_Aleph,$I110),IF(Budget_period="Quarterly",SUMIFS(INDIRECT(AJ$9),DetailBudgetWPs_Aleph,IF($J110 = "No Work Package", "", $J110),DetailBudgetCategory_Aleph,$I110),IF(Budget_period="Annually",SUMIFS(INDIRECT(AJ$10),DetailBudgetWPs_Aleph,IF($J110 = "No Work Package", "", $J110),DetailBudgetCategory_Aleph,$I110),""))))) / AJ$6 * AJ$7, 0), 0)</f>
        <v>0</v>
      </c>
      <c r="AK110" s="166">
        <f t="array" ref="AK110">IFERROR(IF(ROW()-16&lt;NoRowsBudget, IF($J110="Profit Margin",SUM(AK$16:AK109)*ProfitMargin,IF($J110="VAT",SUM(AK$16:AK109)*VAT,IF(Budget_period="Monthly",SUMIFS(INDIRECT(AK$8),DetailBudgetWPs_Aleph,IF($J110 = "No Work Package", "", $J110),DetailBudgetCategory_Aleph,$I110),IF(Budget_period="Quarterly",SUMIFS(INDIRECT(AK$9),DetailBudgetWPs_Aleph,IF($J110 = "No Work Package", "", $J110),DetailBudgetCategory_Aleph,$I110),IF(Budget_period="Annually",SUMIFS(INDIRECT(AK$10),DetailBudgetWPs_Aleph,IF($J110 = "No Work Package", "", $J110),DetailBudgetCategory_Aleph,$I110),""))))) / AK$6 * AK$7, 0), 0)</f>
        <v>0</v>
      </c>
      <c r="AL110" s="166">
        <f t="array" ref="AL110">IFERROR(IF(ROW()-16&lt;NoRowsBudget, IF($J110="Profit Margin",SUM(AL$16:AL109)*ProfitMargin,IF($J110="VAT",SUM(AL$16:AL109)*VAT,IF(Budget_period="Monthly",SUMIFS(INDIRECT(AL$8),DetailBudgetWPs_Aleph,IF($J110 = "No Work Package", "", $J110),DetailBudgetCategory_Aleph,$I110),IF(Budget_period="Quarterly",SUMIFS(INDIRECT(AL$9),DetailBudgetWPs_Aleph,IF($J110 = "No Work Package", "", $J110),DetailBudgetCategory_Aleph,$I110),IF(Budget_period="Annually",SUMIFS(INDIRECT(AL$10),DetailBudgetWPs_Aleph,IF($J110 = "No Work Package", "", $J110),DetailBudgetCategory_Aleph,$I110),""))))) / AL$6 * AL$7, 0), 0)</f>
        <v>0</v>
      </c>
      <c r="AM110" s="166">
        <f t="array" ref="AM110">IFERROR(IF(ROW()-16&lt;NoRowsBudget, IF($J110="Profit Margin",SUM(AM$16:AM109)*ProfitMargin,IF($J110="VAT",SUM(AM$16:AM109)*VAT,IF(Budget_period="Monthly",SUMIFS(INDIRECT(AM$8),DetailBudgetWPs_Aleph,IF($J110 = "No Work Package", "", $J110),DetailBudgetCategory_Aleph,$I110),IF(Budget_period="Quarterly",SUMIFS(INDIRECT(AM$9),DetailBudgetWPs_Aleph,IF($J110 = "No Work Package", "", $J110),DetailBudgetCategory_Aleph,$I110),IF(Budget_period="Annually",SUMIFS(INDIRECT(AM$10),DetailBudgetWPs_Aleph,IF($J110 = "No Work Package", "", $J110),DetailBudgetCategory_Aleph,$I110),""))))) / AM$6 * AM$7, 0), 0)</f>
        <v>0</v>
      </c>
      <c r="AN110" s="166">
        <f t="array" ref="AN110">IFERROR(IF(ROW()-16&lt;NoRowsBudget, IF($J110="Profit Margin",SUM(AN$16:AN109)*ProfitMargin,IF($J110="VAT",SUM(AN$16:AN109)*VAT,IF(Budget_period="Monthly",SUMIFS(INDIRECT(AN$8),DetailBudgetWPs_Aleph,IF($J110 = "No Work Package", "", $J110),DetailBudgetCategory_Aleph,$I110),IF(Budget_period="Quarterly",SUMIFS(INDIRECT(AN$9),DetailBudgetWPs_Aleph,IF($J110 = "No Work Package", "", $J110),DetailBudgetCategory_Aleph,$I110),IF(Budget_period="Annually",SUMIFS(INDIRECT(AN$10),DetailBudgetWPs_Aleph,IF($J110 = "No Work Package", "", $J110),DetailBudgetCategory_Aleph,$I110),""))))) / AN$6 * AN$7, 0), 0)</f>
        <v>0</v>
      </c>
      <c r="AO110" s="166">
        <f t="array" ref="AO110">IFERROR(IF(ROW()-16&lt;NoRowsBudget, IF($J110="Profit Margin",SUM(AO$16:AO109)*ProfitMargin,IF($J110="VAT",SUM(AO$16:AO109)*VAT,IF(Budget_period="Monthly",SUMIFS(INDIRECT(AO$8),DetailBudgetWPs_Aleph,IF($J110 = "No Work Package", "", $J110),DetailBudgetCategory_Aleph,$I110),IF(Budget_period="Quarterly",SUMIFS(INDIRECT(AO$9),DetailBudgetWPs_Aleph,IF($J110 = "No Work Package", "", $J110),DetailBudgetCategory_Aleph,$I110),IF(Budget_period="Annually",SUMIFS(INDIRECT(AO$10),DetailBudgetWPs_Aleph,IF($J110 = "No Work Package", "", $J110),DetailBudgetCategory_Aleph,$I110),""))))) / AO$6 * AO$7, 0), 0)</f>
        <v>0</v>
      </c>
      <c r="AP110" s="166">
        <f t="array" ref="AP110">IFERROR(IF(ROW()-16&lt;NoRowsBudget, IF($J110="Profit Margin",SUM(AP$16:AP109)*ProfitMargin,IF($J110="VAT",SUM(AP$16:AP109)*VAT,IF(Budget_period="Monthly",SUMIFS(INDIRECT(AP$8),DetailBudgetWPs_Aleph,IF($J110 = "No Work Package", "", $J110),DetailBudgetCategory_Aleph,$I110),IF(Budget_period="Quarterly",SUMIFS(INDIRECT(AP$9),DetailBudgetWPs_Aleph,IF($J110 = "No Work Package", "", $J110),DetailBudgetCategory_Aleph,$I110),IF(Budget_period="Annually",SUMIFS(INDIRECT(AP$10),DetailBudgetWPs_Aleph,IF($J110 = "No Work Package", "", $J110),DetailBudgetCategory_Aleph,$I110),""))))) / AP$6 * AP$7, 0), 0)</f>
        <v>0</v>
      </c>
      <c r="AQ110" s="166">
        <f t="array" ref="AQ110">IFERROR(IF(ROW()-16&lt;NoRowsBudget, IF($J110="Profit Margin",SUM(AQ$16:AQ109)*ProfitMargin,IF($J110="VAT",SUM(AQ$16:AQ109)*VAT,IF(Budget_period="Monthly",SUMIFS(INDIRECT(AQ$8),DetailBudgetWPs_Aleph,IF($J110 = "No Work Package", "", $J110),DetailBudgetCategory_Aleph,$I110),IF(Budget_period="Quarterly",SUMIFS(INDIRECT(AQ$9),DetailBudgetWPs_Aleph,IF($J110 = "No Work Package", "", $J110),DetailBudgetCategory_Aleph,$I110),IF(Budget_period="Annually",SUMIFS(INDIRECT(AQ$10),DetailBudgetWPs_Aleph,IF($J110 = "No Work Package", "", $J110),DetailBudgetCategory_Aleph,$I110),""))))) / AQ$6 * AQ$7, 0), 0)</f>
        <v>0</v>
      </c>
      <c r="AR110" s="166">
        <f t="array" ref="AR110">IFERROR(IF(ROW()-16&lt;NoRowsBudget, IF($J110="Profit Margin",SUM(AR$16:AR109)*ProfitMargin,IF($J110="VAT",SUM(AR$16:AR109)*VAT,IF(Budget_period="Monthly",SUMIFS(INDIRECT(AR$8),DetailBudgetWPs_Aleph,IF($J110 = "No Work Package", "", $J110),DetailBudgetCategory_Aleph,$I110),IF(Budget_period="Quarterly",SUMIFS(INDIRECT(AR$9),DetailBudgetWPs_Aleph,IF($J110 = "No Work Package", "", $J110),DetailBudgetCategory_Aleph,$I110),IF(Budget_period="Annually",SUMIFS(INDIRECT(AR$10),DetailBudgetWPs_Aleph,IF($J110 = "No Work Package", "", $J110),DetailBudgetCategory_Aleph,$I110),""))))) / AR$6 * AR$7, 0), 0)</f>
        <v>0</v>
      </c>
      <c r="AS110" s="166">
        <f t="array" ref="AS110">IFERROR(IF(ROW()-16&lt;NoRowsBudget, IF($J110="Profit Margin",SUM(AS$16:AS109)*ProfitMargin,IF($J110="VAT",SUM(AS$16:AS109)*VAT,IF(Budget_period="Monthly",SUMIFS(INDIRECT(AS$8),DetailBudgetWPs_Aleph,IF($J110 = "No Work Package", "", $J110),DetailBudgetCategory_Aleph,$I110),IF(Budget_period="Quarterly",SUMIFS(INDIRECT(AS$9),DetailBudgetWPs_Aleph,IF($J110 = "No Work Package", "", $J110),DetailBudgetCategory_Aleph,$I110),IF(Budget_period="Annually",SUMIFS(INDIRECT(AS$10),DetailBudgetWPs_Aleph,IF($J110 = "No Work Package", "", $J110),DetailBudgetCategory_Aleph,$I110),""))))) / AS$6 * AS$7, 0), 0)</f>
        <v>0</v>
      </c>
      <c r="AT110" s="166">
        <f t="array" ref="AT110">IFERROR(IF(ROW()-16&lt;NoRowsBudget, IF($J110="Profit Margin",SUM(AT$16:AT109)*ProfitMargin,IF($J110="VAT",SUM(AT$16:AT109)*VAT,IF(Budget_period="Monthly",SUMIFS(INDIRECT(AT$8),DetailBudgetWPs_Aleph,IF($J110 = "No Work Package", "", $J110),DetailBudgetCategory_Aleph,$I110),IF(Budget_period="Quarterly",SUMIFS(INDIRECT(AT$9),DetailBudgetWPs_Aleph,IF($J110 = "No Work Package", "", $J110),DetailBudgetCategory_Aleph,$I110),IF(Budget_period="Annually",SUMIFS(INDIRECT(AT$10),DetailBudgetWPs_Aleph,IF($J110 = "No Work Package", "", $J110),DetailBudgetCategory_Aleph,$I110),""))))) / AT$6 * AT$7, 0), 0)</f>
        <v>0</v>
      </c>
      <c r="AU110" s="166">
        <f t="array" ref="AU110">IFERROR(IF(ROW()-16&lt;NoRowsBudget, IF($J110="Profit Margin",SUM(AU$16:AU109)*ProfitMargin,IF($J110="VAT",SUM(AU$16:AU109)*VAT,IF(Budget_period="Monthly",SUMIFS(INDIRECT(AU$8),DetailBudgetWPs_Aleph,IF($J110 = "No Work Package", "", $J110),DetailBudgetCategory_Aleph,$I110),IF(Budget_period="Quarterly",SUMIFS(INDIRECT(AU$9),DetailBudgetWPs_Aleph,IF($J110 = "No Work Package", "", $J110),DetailBudgetCategory_Aleph,$I110),IF(Budget_period="Annually",SUMIFS(INDIRECT(AU$10),DetailBudgetWPs_Aleph,IF($J110 = "No Work Package", "", $J110),DetailBudgetCategory_Aleph,$I110),""))))) / AU$6 * AU$7, 0), 0)</f>
        <v>0</v>
      </c>
      <c r="AV110" s="166">
        <f t="array" ref="AV110">IFERROR(IF(ROW()-16&lt;NoRowsBudget, IF($J110="Profit Margin",SUM(AV$16:AV109)*ProfitMargin,IF($J110="VAT",SUM(AV$16:AV109)*VAT,IF(Budget_period="Monthly",SUMIFS(INDIRECT(AV$8),DetailBudgetWPs_Aleph,IF($J110 = "No Work Package", "", $J110),DetailBudgetCategory_Aleph,$I110),IF(Budget_period="Quarterly",SUMIFS(INDIRECT(AV$9),DetailBudgetWPs_Aleph,IF($J110 = "No Work Package", "", $J110),DetailBudgetCategory_Aleph,$I110),IF(Budget_period="Annually",SUMIFS(INDIRECT(AV$10),DetailBudgetWPs_Aleph,IF($J110 = "No Work Package", "", $J110),DetailBudgetCategory_Aleph,$I110),""))))) / AV$6 * AV$7, 0), 0)</f>
        <v>0</v>
      </c>
      <c r="AW110" s="166">
        <f t="array" ref="AW110">IFERROR(IF(ROW()-16&lt;NoRowsBudget, IF($J110="Profit Margin",SUM(AW$16:AW109)*ProfitMargin,IF($J110="VAT",SUM(AW$16:AW109)*VAT,IF(Budget_period="Monthly",SUMIFS(INDIRECT(AW$8),DetailBudgetWPs_Aleph,IF($J110 = "No Work Package", "", $J110),DetailBudgetCategory_Aleph,$I110),IF(Budget_period="Quarterly",SUMIFS(INDIRECT(AW$9),DetailBudgetWPs_Aleph,IF($J110 = "No Work Package", "", $J110),DetailBudgetCategory_Aleph,$I110),IF(Budget_period="Annually",SUMIFS(INDIRECT(AW$10),DetailBudgetWPs_Aleph,IF($J110 = "No Work Package", "", $J110),DetailBudgetCategory_Aleph,$I110),""))))) / AW$6 * AW$7, 0), 0)</f>
        <v>0</v>
      </c>
      <c r="AX110" s="166">
        <f t="array" ref="AX110">IFERROR(IF(ROW()-16&lt;NoRowsBudget, IF($J110="Profit Margin",SUM(AX$16:AX109)*ProfitMargin,IF($J110="VAT",SUM(AX$16:AX109)*VAT,IF(Budget_period="Monthly",SUMIFS(INDIRECT(AX$8),DetailBudgetWPs_Aleph,IF($J110 = "No Work Package", "", $J110),DetailBudgetCategory_Aleph,$I110),IF(Budget_period="Quarterly",SUMIFS(INDIRECT(AX$9),DetailBudgetWPs_Aleph,IF($J110 = "No Work Package", "", $J110),DetailBudgetCategory_Aleph,$I110),IF(Budget_period="Annually",SUMIFS(INDIRECT(AX$10),DetailBudgetWPs_Aleph,IF($J110 = "No Work Package", "", $J110),DetailBudgetCategory_Aleph,$I110),""))))) / AX$6 * AX$7, 0), 0)</f>
        <v>0</v>
      </c>
      <c r="AY110" s="166">
        <f t="array" ref="AY110">IFERROR(IF(ROW()-16&lt;NoRowsBudget, IF($J110="Profit Margin",SUM(AY$16:AY109)*ProfitMargin,IF($J110="VAT",SUM(AY$16:AY109)*VAT,IF(Budget_period="Monthly",SUMIFS(INDIRECT(AY$8),DetailBudgetWPs_Aleph,IF($J110 = "No Work Package", "", $J110),DetailBudgetCategory_Aleph,$I110),IF(Budget_period="Quarterly",SUMIFS(INDIRECT(AY$9),DetailBudgetWPs_Aleph,IF($J110 = "No Work Package", "", $J110),DetailBudgetCategory_Aleph,$I110),IF(Budget_period="Annually",SUMIFS(INDIRECT(AY$10),DetailBudgetWPs_Aleph,IF($J110 = "No Work Package", "", $J110),DetailBudgetCategory_Aleph,$I110),""))))) / AY$6 * AY$7, 0), 0)</f>
        <v>0</v>
      </c>
      <c r="AZ110" s="166">
        <f t="array" ref="AZ110">IFERROR(IF(ROW()-16&lt;NoRowsBudget, IF($J110="Profit Margin",SUM(AZ$16:AZ109)*ProfitMargin,IF($J110="VAT",SUM(AZ$16:AZ109)*VAT,IF(Budget_period="Monthly",SUMIFS(INDIRECT(AZ$8),DetailBudgetWPs_Aleph,IF($J110 = "No Work Package", "", $J110),DetailBudgetCategory_Aleph,$I110),IF(Budget_period="Quarterly",SUMIFS(INDIRECT(AZ$9),DetailBudgetWPs_Aleph,IF($J110 = "No Work Package", "", $J110),DetailBudgetCategory_Aleph,$I110),IF(Budget_period="Annually",SUMIFS(INDIRECT(AZ$10),DetailBudgetWPs_Aleph,IF($J110 = "No Work Package", "", $J110),DetailBudgetCategory_Aleph,$I110),""))))) / AZ$6 * AZ$7, 0), 0)</f>
        <v>0</v>
      </c>
      <c r="BA110" s="166">
        <f t="array" ref="BA110">IFERROR(IF(ROW()-16&lt;NoRowsBudget, IF($J110="Profit Margin",SUM(BA$16:BA109)*ProfitMargin,IF($J110="VAT",SUM(BA$16:BA109)*VAT,IF(Budget_period="Monthly",SUMIFS(INDIRECT(BA$8),DetailBudgetWPs_Aleph,IF($J110 = "No Work Package", "", $J110),DetailBudgetCategory_Aleph,$I110),IF(Budget_period="Quarterly",SUMIFS(INDIRECT(BA$9),DetailBudgetWPs_Aleph,IF($J110 = "No Work Package", "", $J110),DetailBudgetCategory_Aleph,$I110),IF(Budget_period="Annually",SUMIFS(INDIRECT(BA$10),DetailBudgetWPs_Aleph,IF($J110 = "No Work Package", "", $J110),DetailBudgetCategory_Aleph,$I110),""))))) / BA$6 * BA$7, 0), 0)</f>
        <v>0</v>
      </c>
      <c r="BB110" s="166">
        <f t="array" ref="BB110">IFERROR(IF(ROW()-16&lt;NoRowsBudget, IF($J110="Profit Margin",SUM(BB$16:BB109)*ProfitMargin,IF($J110="VAT",SUM(BB$16:BB109)*VAT,IF(Budget_period="Monthly",SUMIFS(INDIRECT(BB$8),DetailBudgetWPs_Aleph,IF($J110 = "No Work Package", "", $J110),DetailBudgetCategory_Aleph,$I110),IF(Budget_period="Quarterly",SUMIFS(INDIRECT(BB$9),DetailBudgetWPs_Aleph,IF($J110 = "No Work Package", "", $J110),DetailBudgetCategory_Aleph,$I110),IF(Budget_period="Annually",SUMIFS(INDIRECT(BB$10),DetailBudgetWPs_Aleph,IF($J110 = "No Work Package", "", $J110),DetailBudgetCategory_Aleph,$I110),""))))) / BB$6 * BB$7, 0), 0)</f>
        <v>0</v>
      </c>
      <c r="BC110" s="166">
        <f t="array" ref="BC110">IFERROR(IF(ROW()-16&lt;NoRowsBudget, IF($J110="Profit Margin",SUM(BC$16:BC109)*ProfitMargin,IF($J110="VAT",SUM(BC$16:BC109)*VAT,IF(Budget_period="Monthly",SUMIFS(INDIRECT(BC$8),DetailBudgetWPs_Aleph,IF($J110 = "No Work Package", "", $J110),DetailBudgetCategory_Aleph,$I110),IF(Budget_period="Quarterly",SUMIFS(INDIRECT(BC$9),DetailBudgetWPs_Aleph,IF($J110 = "No Work Package", "", $J110),DetailBudgetCategory_Aleph,$I110),IF(Budget_period="Annually",SUMIFS(INDIRECT(BC$10),DetailBudgetWPs_Aleph,IF($J110 = "No Work Package", "", $J110),DetailBudgetCategory_Aleph,$I110),""))))) / BC$6 * BC$7, 0), 0)</f>
        <v>0</v>
      </c>
      <c r="BD110" s="166">
        <f t="array" ref="BD110">IFERROR(IF(ROW()-16&lt;NoRowsBudget, IF($J110="Profit Margin",SUM(BD$16:BD109)*ProfitMargin,IF($J110="VAT",SUM(BD$16:BD109)*VAT,IF(Budget_period="Monthly",SUMIFS(INDIRECT(BD$8),DetailBudgetWPs_Aleph,IF($J110 = "No Work Package", "", $J110),DetailBudgetCategory_Aleph,$I110),IF(Budget_period="Quarterly",SUMIFS(INDIRECT(BD$9),DetailBudgetWPs_Aleph,IF($J110 = "No Work Package", "", $J110),DetailBudgetCategory_Aleph,$I110),IF(Budget_period="Annually",SUMIFS(INDIRECT(BD$10),DetailBudgetWPs_Aleph,IF($J110 = "No Work Package", "", $J110),DetailBudgetCategory_Aleph,$I110),""))))) / BD$6 * BD$7, 0), 0)</f>
        <v>0</v>
      </c>
      <c r="BE110" s="166">
        <f t="array" ref="BE110">IFERROR(IF(ROW()-16&lt;NoRowsBudget, IF($J110="Profit Margin",SUM(BE$16:BE109)*ProfitMargin,IF($J110="VAT",SUM(BE$16:BE109)*VAT,IF(Budget_period="Monthly",SUMIFS(INDIRECT(BE$8),DetailBudgetWPs_Aleph,IF($J110 = "No Work Package", "", $J110),DetailBudgetCategory_Aleph,$I110),IF(Budget_period="Quarterly",SUMIFS(INDIRECT(BE$9),DetailBudgetWPs_Aleph,IF($J110 = "No Work Package", "", $J110),DetailBudgetCategory_Aleph,$I110),IF(Budget_period="Annually",SUMIFS(INDIRECT(BE$10),DetailBudgetWPs_Aleph,IF($J110 = "No Work Package", "", $J110),DetailBudgetCategory_Aleph,$I110),""))))) / BE$6 * BE$7, 0), 0)</f>
        <v>0</v>
      </c>
      <c r="BF110" s="166">
        <f t="array" ref="BF110">IFERROR(IF(ROW()-16&lt;NoRowsBudget, IF($J110="Profit Margin",SUM(BF$16:BF109)*ProfitMargin,IF($J110="VAT",SUM(BF$16:BF109)*VAT,IF(Budget_period="Monthly",SUMIFS(INDIRECT(BF$8),DetailBudgetWPs_Aleph,IF($J110 = "No Work Package", "", $J110),DetailBudgetCategory_Aleph,$I110),IF(Budget_period="Quarterly",SUMIFS(INDIRECT(BF$9),DetailBudgetWPs_Aleph,IF($J110 = "No Work Package", "", $J110),DetailBudgetCategory_Aleph,$I110),IF(Budget_period="Annually",SUMIFS(INDIRECT(BF$10),DetailBudgetWPs_Aleph,IF($J110 = "No Work Package", "", $J110),DetailBudgetCategory_Aleph,$I110),""))))) / BF$6 * BF$7, 0), 0)</f>
        <v>0</v>
      </c>
      <c r="BG110" s="166">
        <f t="array" ref="BG110">IFERROR(IF(ROW()-16&lt;NoRowsBudget, IF($J110="Profit Margin",SUM(BG$16:BG109)*ProfitMargin,IF($J110="VAT",SUM(BG$16:BG109)*VAT,IF(Budget_period="Monthly",SUMIFS(INDIRECT(BG$8),DetailBudgetWPs_Aleph,IF($J110 = "No Work Package", "", $J110),DetailBudgetCategory_Aleph,$I110),IF(Budget_period="Quarterly",SUMIFS(INDIRECT(BG$9),DetailBudgetWPs_Aleph,IF($J110 = "No Work Package", "", $J110),DetailBudgetCategory_Aleph,$I110),IF(Budget_period="Annually",SUMIFS(INDIRECT(BG$10),DetailBudgetWPs_Aleph,IF($J110 = "No Work Package", "", $J110),DetailBudgetCategory_Aleph,$I110),""))))) / BG$6 * BG$7, 0), 0)</f>
        <v>0</v>
      </c>
      <c r="BH110" s="166">
        <f t="array" ref="BH110">IFERROR(IF(ROW()-16&lt;NoRowsBudget, IF($J110="Profit Margin",SUM(BH$16:BH109)*ProfitMargin,IF($J110="VAT",SUM(BH$16:BH109)*VAT,IF(Budget_period="Monthly",SUMIFS(INDIRECT(BH$8),DetailBudgetWPs_Aleph,IF($J110 = "No Work Package", "", $J110),DetailBudgetCategory_Aleph,$I110),IF(Budget_period="Quarterly",SUMIFS(INDIRECT(BH$9),DetailBudgetWPs_Aleph,IF($J110 = "No Work Package", "", $J110),DetailBudgetCategory_Aleph,$I110),IF(Budget_period="Annually",SUMIFS(INDIRECT(BH$10),DetailBudgetWPs_Aleph,IF($J110 = "No Work Package", "", $J110),DetailBudgetCategory_Aleph,$I110),""))))) / BH$6 * BH$7, 0), 0)</f>
        <v>0</v>
      </c>
      <c r="BI110" s="166">
        <f t="array" ref="BI110">IFERROR(IF(ROW()-16&lt;NoRowsBudget, IF($J110="Profit Margin",SUM(BI$16:BI109)*ProfitMargin,IF($J110="VAT",SUM(BI$16:BI109)*VAT,IF(Budget_period="Monthly",SUMIFS(INDIRECT(BI$8),DetailBudgetWPs_Aleph,IF($J110 = "No Work Package", "", $J110),DetailBudgetCategory_Aleph,$I110),IF(Budget_period="Quarterly",SUMIFS(INDIRECT(BI$9),DetailBudgetWPs_Aleph,IF($J110 = "No Work Package", "", $J110),DetailBudgetCategory_Aleph,$I110),IF(Budget_period="Annually",SUMIFS(INDIRECT(BI$10),DetailBudgetWPs_Aleph,IF($J110 = "No Work Package", "", $J110),DetailBudgetCategory_Aleph,$I110),""))))) / BI$6 * BI$7, 0), 0)</f>
        <v>0</v>
      </c>
      <c r="BJ110" s="166">
        <f t="array" ref="BJ110">IFERROR(IF(ROW()-16&lt;NoRowsBudget, IF($J110="Profit Margin",SUM(BJ$16:BJ109)*ProfitMargin,IF($J110="VAT",SUM(BJ$16:BJ109)*VAT,IF(Budget_period="Monthly",SUMIFS(INDIRECT(BJ$8),DetailBudgetWPs_Aleph,IF($J110 = "No Work Package", "", $J110),DetailBudgetCategory_Aleph,$I110),IF(Budget_period="Quarterly",SUMIFS(INDIRECT(BJ$9),DetailBudgetWPs_Aleph,IF($J110 = "No Work Package", "", $J110),DetailBudgetCategory_Aleph,$I110),IF(Budget_period="Annually",SUMIFS(INDIRECT(BJ$10),DetailBudgetWPs_Aleph,IF($J110 = "No Work Package", "", $J110),DetailBudgetCategory_Aleph,$I110),""))))) / BJ$6 * BJ$7, 0), 0)</f>
        <v>0</v>
      </c>
      <c r="BK110" s="166">
        <f t="array" ref="BK110">IFERROR(IF(ROW()-16&lt;NoRowsBudget, IF($J110="Profit Margin",SUM(BK$16:BK109)*ProfitMargin,IF($J110="VAT",SUM(BK$16:BK109)*VAT,IF(Budget_period="Monthly",SUMIFS(INDIRECT(BK$8),DetailBudgetWPs_Aleph,IF($J110 = "No Work Package", "", $J110),DetailBudgetCategory_Aleph,$I110),IF(Budget_period="Quarterly",SUMIFS(INDIRECT(BK$9),DetailBudgetWPs_Aleph,IF($J110 = "No Work Package", "", $J110),DetailBudgetCategory_Aleph,$I110),IF(Budget_period="Annually",SUMIFS(INDIRECT(BK$10),DetailBudgetWPs_Aleph,IF($J110 = "No Work Package", "", $J110),DetailBudgetCategory_Aleph,$I110),""))))) / BK$6 * BK$7, 0), 0)</f>
        <v>0</v>
      </c>
      <c r="BL110" s="166">
        <f t="array" ref="BL110">IFERROR(IF(ROW()-16&lt;NoRowsBudget, IF($J110="Profit Margin",SUM(BL$16:BL109)*ProfitMargin,IF($J110="VAT",SUM(BL$16:BL109)*VAT,IF(Budget_period="Monthly",SUMIFS(INDIRECT(BL$8),DetailBudgetWPs_Aleph,IF($J110 = "No Work Package", "", $J110),DetailBudgetCategory_Aleph,$I110),IF(Budget_period="Quarterly",SUMIFS(INDIRECT(BL$9),DetailBudgetWPs_Aleph,IF($J110 = "No Work Package", "", $J110),DetailBudgetCategory_Aleph,$I110),IF(Budget_period="Annually",SUMIFS(INDIRECT(BL$10),DetailBudgetWPs_Aleph,IF($J110 = "No Work Package", "", $J110),DetailBudgetCategory_Aleph,$I110),""))))) / BL$6 * BL$7, 0), 0)</f>
        <v>0</v>
      </c>
      <c r="BM110" s="166">
        <f t="array" ref="BM110">IFERROR(IF(ROW()-16&lt;NoRowsBudget, IF($J110="Profit Margin",SUM(BM$16:BM109)*ProfitMargin,IF($J110="VAT",SUM(BM$16:BM109)*VAT,IF(Budget_period="Monthly",SUMIFS(INDIRECT(BM$8),DetailBudgetWPs_Aleph,IF($J110 = "No Work Package", "", $J110),DetailBudgetCategory_Aleph,$I110),IF(Budget_period="Quarterly",SUMIFS(INDIRECT(BM$9),DetailBudgetWPs_Aleph,IF($J110 = "No Work Package", "", $J110),DetailBudgetCategory_Aleph,$I110),IF(Budget_period="Annually",SUMIFS(INDIRECT(BM$10),DetailBudgetWPs_Aleph,IF($J110 = "No Work Package", "", $J110),DetailBudgetCategory_Aleph,$I110),""))))) / BM$6 * BM$7, 0), 0)</f>
        <v>0</v>
      </c>
      <c r="BN110" s="166">
        <f t="array" ref="BN110">IFERROR(IF(ROW()-16&lt;NoRowsBudget, IF($J110="Profit Margin",SUM(BN$16:BN109)*ProfitMargin,IF($J110="VAT",SUM(BN$16:BN109)*VAT,IF(Budget_period="Monthly",SUMIFS(INDIRECT(BN$8),DetailBudgetWPs_Aleph,IF($J110 = "No Work Package", "", $J110),DetailBudgetCategory_Aleph,$I110),IF(Budget_period="Quarterly",SUMIFS(INDIRECT(BN$9),DetailBudgetWPs_Aleph,IF($J110 = "No Work Package", "", $J110),DetailBudgetCategory_Aleph,$I110),IF(Budget_period="Annually",SUMIFS(INDIRECT(BN$10),DetailBudgetWPs_Aleph,IF($J110 = "No Work Package", "", $J110),DetailBudgetCategory_Aleph,$I110),""))))) / BN$6 * BN$7, 0), 0)</f>
        <v>0</v>
      </c>
      <c r="BO110" s="166">
        <f t="array" ref="BO110">IFERROR(IF(ROW()-16&lt;NoRowsBudget, IF($J110="Profit Margin",SUM(BO$16:BO109)*ProfitMargin,IF($J110="VAT",SUM(BO$16:BO109)*VAT,IF(Budget_period="Monthly",SUMIFS(INDIRECT(BO$8),DetailBudgetWPs_Aleph,IF($J110 = "No Work Package", "", $J110),DetailBudgetCategory_Aleph,$I110),IF(Budget_period="Quarterly",SUMIFS(INDIRECT(BO$9),DetailBudgetWPs_Aleph,IF($J110 = "No Work Package", "", $J110),DetailBudgetCategory_Aleph,$I110),IF(Budget_period="Annually",SUMIFS(INDIRECT(BO$10),DetailBudgetWPs_Aleph,IF($J110 = "No Work Package", "", $J110),DetailBudgetCategory_Aleph,$I110),""))))) / BO$6 * BO$7, 0), 0)</f>
        <v>0</v>
      </c>
      <c r="BP110" s="166">
        <f t="array" ref="BP110">IFERROR(IF(ROW()-16&lt;NoRowsBudget, IF($J110="Profit Margin",SUM(BP$16:BP109)*ProfitMargin,IF($J110="VAT",SUM(BP$16:BP109)*VAT,IF(Budget_period="Monthly",SUMIFS(INDIRECT(BP$8),DetailBudgetWPs_Aleph,IF($J110 = "No Work Package", "", $J110),DetailBudgetCategory_Aleph,$I110),IF(Budget_period="Quarterly",SUMIFS(INDIRECT(BP$9),DetailBudgetWPs_Aleph,IF($J110 = "No Work Package", "", $J110),DetailBudgetCategory_Aleph,$I110),IF(Budget_period="Annually",SUMIFS(INDIRECT(BP$10),DetailBudgetWPs_Aleph,IF($J110 = "No Work Package", "", $J110),DetailBudgetCategory_Aleph,$I110),""))))) / BP$6 * BP$7, 0), 0)</f>
        <v>0</v>
      </c>
      <c r="BQ110" s="166">
        <f t="array" ref="BQ110">IFERROR(IF(ROW()-16&lt;NoRowsBudget, IF($J110="Profit Margin",SUM(BQ$16:BQ109)*ProfitMargin,IF($J110="VAT",SUM(BQ$16:BQ109)*VAT,IF(Budget_period="Monthly",SUMIFS(INDIRECT(BQ$8),DetailBudgetWPs_Aleph,IF($J110 = "No Work Package", "", $J110),DetailBudgetCategory_Aleph,$I110),IF(Budget_period="Quarterly",SUMIFS(INDIRECT(BQ$9),DetailBudgetWPs_Aleph,IF($J110 = "No Work Package", "", $J110),DetailBudgetCategory_Aleph,$I110),IF(Budget_period="Annually",SUMIFS(INDIRECT(BQ$10),DetailBudgetWPs_Aleph,IF($J110 = "No Work Package", "", $J110),DetailBudgetCategory_Aleph,$I110),""))))) / BQ$6 * BQ$7, 0), 0)</f>
        <v>0</v>
      </c>
      <c r="BR110" s="166">
        <f t="array" ref="BR110">IFERROR(IF(ROW()-16&lt;NoRowsBudget, IF($J110="Profit Margin",SUM(BR$16:BR109)*ProfitMargin,IF($J110="VAT",SUM(BR$16:BR109)*VAT,IF(Budget_period="Monthly",SUMIFS(INDIRECT(BR$8),DetailBudgetWPs_Aleph,IF($J110 = "No Work Package", "", $J110),DetailBudgetCategory_Aleph,$I110),IF(Budget_period="Quarterly",SUMIFS(INDIRECT(BR$9),DetailBudgetWPs_Aleph,IF($J110 = "No Work Package", "", $J110),DetailBudgetCategory_Aleph,$I110),IF(Budget_period="Annually",SUMIFS(INDIRECT(BR$10),DetailBudgetWPs_Aleph,IF($J110 = "No Work Package", "", $J110),DetailBudgetCategory_Aleph,$I110),""))))) / BR$6 * BR$7, 0), 0)</f>
        <v>0</v>
      </c>
      <c r="BS110" s="166">
        <f t="array" ref="BS110">IFERROR(IF(ROW()-16&lt;NoRowsBudget, IF($J110="Profit Margin",SUM(BS$16:BS109)*ProfitMargin,IF($J110="VAT",SUM(BS$16:BS109)*VAT,IF(Budget_period="Monthly",SUMIFS(INDIRECT(BS$8),DetailBudgetWPs_Aleph,IF($J110 = "No Work Package", "", $J110),DetailBudgetCategory_Aleph,$I110),IF(Budget_period="Quarterly",SUMIFS(INDIRECT(BS$9),DetailBudgetWPs_Aleph,IF($J110 = "No Work Package", "", $J110),DetailBudgetCategory_Aleph,$I110),IF(Budget_period="Annually",SUMIFS(INDIRECT(BS$10),DetailBudgetWPs_Aleph,IF($J110 = "No Work Package", "", $J110),DetailBudgetCategory_Aleph,$I110),""))))) / BS$6 * BS$7, 0), 0)</f>
        <v>0</v>
      </c>
    </row>
    <row r="111" ht="15.75" customHeight="1">
      <c r="A111" s="114"/>
      <c r="B111" s="15" t="str">
        <f>IF(ROW()-16&lt;NoRowsBudget,OrgName,"")</f>
        <v/>
      </c>
      <c r="C111" s="15" t="str">
        <f>IF(ROW()-16&lt;NoRowsBudget,ProjectName,"")</f>
        <v/>
      </c>
      <c r="D111" s="15" t="str">
        <f>IF(ROW()-16&lt;NoRowsBudget,ProjectRef,"")</f>
        <v/>
      </c>
      <c r="E111" s="15" t="str">
        <f>IF(ROW()-16&lt;NoRowsBudget,ApplicationID,"")</f>
        <v/>
      </c>
      <c r="F111" s="15" t="str">
        <f>IF(ROW()-16&lt;NoRowsBudget,Version,"")</f>
        <v/>
      </c>
      <c r="G111" s="164" t="str">
        <f>IF(ROW()-16&lt;NoRowsBudget,StartDate,"")</f>
        <v/>
      </c>
      <c r="H111" s="164" t="str">
        <f>IF(ROW()-16&lt;NoRowsBudget,EndDate,"")</f>
        <v/>
      </c>
      <c r="I111" s="15" t="str">
        <f t="array" ref="I111">IF(ROW()-16&lt;(NoRowsBudget-3),INDEX(CostCategories,CEILING((ROW()-15)/NoWPs,1)),IF(ROW()-16=NoRowsBudget-3,"Overheads",IF(ROW()-16=NoRowsBudget-2,"Profit Margin",IF(ROW()-16=NoRowsBudget-1,"VAT",""))))</f>
        <v/>
      </c>
      <c r="J111" s="15" t="str">
        <f t="array" ref="J111">IF(ROW()-16&lt;NoRowsBudget-3,INDEX(WPUnique,,MOD(ROW()-16,NoWPs)+1),IF(ROW()-16=NoRowsBudget-3,"Overheads",IF(ROW()-16=NoRowsBudget-2,"Profit Margin",IF(ROW()-16=NoRowsBudget-1,"VAT",""))))</f>
        <v/>
      </c>
      <c r="K111" s="172" t="str">
        <f>IFERROR(IF(OR($J111="Indirect Cost",$J111="VAT",$J111="Profit Margin"),"",VLOOKUP(J111,'1. Basic Info'!$B$40:$C$52,2,FALSE)),BudgetExport!J111)</f>
        <v/>
      </c>
      <c r="L111" s="166">
        <f t="array" ref="L111">IFERROR(IF(ROW()-16&lt;NoRowsBudget, IF($J111="Profit Margin",SUM(L$16:L110)*ProfitMargin,IF($J111="VAT",SUM(L$16:L110)*VAT,IF(Budget_period="Monthly",SUMIFS(INDIRECT(L$8),DetailBudgetWPs_Aleph,IF($J111 = "No Work Package", "", $J111),DetailBudgetCategory_Aleph,$I111),IF(Budget_period="Quarterly",SUMIFS(INDIRECT(L$9),DetailBudgetWPs_Aleph,IF($J111 = "No Work Package", "", $J111),DetailBudgetCategory_Aleph,$I111),IF(Budget_period="Annually",SUMIFS(INDIRECT(L$10),DetailBudgetWPs_Aleph,IF($J111 = "No Work Package", "", $J111),DetailBudgetCategory_Aleph,$I111),""))))) / L$6 * L$7, 0), 0)</f>
        <v>0</v>
      </c>
      <c r="M111" s="166">
        <f t="array" ref="M111">IFERROR(IF(ROW()-16&lt;NoRowsBudget, IF($J111="Profit Margin",SUM(M$16:M110)*ProfitMargin,IF($J111="VAT",SUM(M$16:M110)*VAT,IF(Budget_period="Monthly",SUMIFS(INDIRECT(M$8),DetailBudgetWPs_Aleph,IF($J111 = "No Work Package", "", $J111),DetailBudgetCategory_Aleph,$I111),IF(Budget_period="Quarterly",SUMIFS(INDIRECT(M$9),DetailBudgetWPs_Aleph,IF($J111 = "No Work Package", "", $J111),DetailBudgetCategory_Aleph,$I111),IF(Budget_period="Annually",SUMIFS(INDIRECT(M$10),DetailBudgetWPs_Aleph,IF($J111 = "No Work Package", "", $J111),DetailBudgetCategory_Aleph,$I111),""))))) / M$6 * M$7, 0), 0)</f>
        <v>0</v>
      </c>
      <c r="N111" s="166">
        <f t="array" ref="N111">IFERROR(IF(ROW()-16&lt;NoRowsBudget, IF($J111="Profit Margin",SUM(N$16:N110)*ProfitMargin,IF($J111="VAT",SUM(N$16:N110)*VAT,IF(Budget_period="Monthly",SUMIFS(INDIRECT(N$8),DetailBudgetWPs_Aleph,IF($J111 = "No Work Package", "", $J111),DetailBudgetCategory_Aleph,$I111),IF(Budget_period="Quarterly",SUMIFS(INDIRECT(N$9),DetailBudgetWPs_Aleph,IF($J111 = "No Work Package", "", $J111),DetailBudgetCategory_Aleph,$I111),IF(Budget_period="Annually",SUMIFS(INDIRECT(N$10),DetailBudgetWPs_Aleph,IF($J111 = "No Work Package", "", $J111),DetailBudgetCategory_Aleph,$I111),""))))) / N$6 * N$7, 0), 0)</f>
        <v>0</v>
      </c>
      <c r="O111" s="166">
        <f t="array" ref="O111">IFERROR(IF(ROW()-16&lt;NoRowsBudget, IF($J111="Profit Margin",SUM(O$16:O110)*ProfitMargin,IF($J111="VAT",SUM(O$16:O110)*VAT,IF(Budget_period="Monthly",SUMIFS(INDIRECT(O$8),DetailBudgetWPs_Aleph,IF($J111 = "No Work Package", "", $J111),DetailBudgetCategory_Aleph,$I111),IF(Budget_period="Quarterly",SUMIFS(INDIRECT(O$9),DetailBudgetWPs_Aleph,IF($J111 = "No Work Package", "", $J111),DetailBudgetCategory_Aleph,$I111),IF(Budget_period="Annually",SUMIFS(INDIRECT(O$10),DetailBudgetWPs_Aleph,IF($J111 = "No Work Package", "", $J111),DetailBudgetCategory_Aleph,$I111),""))))) / O$6 * O$7, 0), 0)</f>
        <v>0</v>
      </c>
      <c r="P111" s="166">
        <f t="array" ref="P111">IFERROR(IF(ROW()-16&lt;NoRowsBudget, IF($J111="Profit Margin",SUM(P$16:P110)*ProfitMargin,IF($J111="VAT",SUM(P$16:P110)*VAT,IF(Budget_period="Monthly",SUMIFS(INDIRECT(P$8),DetailBudgetWPs_Aleph,IF($J111 = "No Work Package", "", $J111),DetailBudgetCategory_Aleph,$I111),IF(Budget_period="Quarterly",SUMIFS(INDIRECT(P$9),DetailBudgetWPs_Aleph,IF($J111 = "No Work Package", "", $J111),DetailBudgetCategory_Aleph,$I111),IF(Budget_period="Annually",SUMIFS(INDIRECT(P$10),DetailBudgetWPs_Aleph,IF($J111 = "No Work Package", "", $J111),DetailBudgetCategory_Aleph,$I111),""))))) / P$6 * P$7, 0), 0)</f>
        <v>0</v>
      </c>
      <c r="Q111" s="166">
        <f t="array" ref="Q111">IFERROR(IF(ROW()-16&lt;NoRowsBudget, IF($J111="Profit Margin",SUM(Q$16:Q110)*ProfitMargin,IF($J111="VAT",SUM(Q$16:Q110)*VAT,IF(Budget_period="Monthly",SUMIFS(INDIRECT(Q$8),DetailBudgetWPs_Aleph,IF($J111 = "No Work Package", "", $J111),DetailBudgetCategory_Aleph,$I111),IF(Budget_period="Quarterly",SUMIFS(INDIRECT(Q$9),DetailBudgetWPs_Aleph,IF($J111 = "No Work Package", "", $J111),DetailBudgetCategory_Aleph,$I111),IF(Budget_period="Annually",SUMIFS(INDIRECT(Q$10),DetailBudgetWPs_Aleph,IF($J111 = "No Work Package", "", $J111),DetailBudgetCategory_Aleph,$I111),""))))) / Q$6 * Q$7, 0), 0)</f>
        <v>0</v>
      </c>
      <c r="R111" s="166">
        <f t="array" ref="R111">IFERROR(IF(ROW()-16&lt;NoRowsBudget, IF($J111="Profit Margin",SUM(R$16:R110)*ProfitMargin,IF($J111="VAT",SUM(R$16:R110)*VAT,IF(Budget_period="Monthly",SUMIFS(INDIRECT(R$8),DetailBudgetWPs_Aleph,IF($J111 = "No Work Package", "", $J111),DetailBudgetCategory_Aleph,$I111),IF(Budget_period="Quarterly",SUMIFS(INDIRECT(R$9),DetailBudgetWPs_Aleph,IF($J111 = "No Work Package", "", $J111),DetailBudgetCategory_Aleph,$I111),IF(Budget_period="Annually",SUMIFS(INDIRECT(R$10),DetailBudgetWPs_Aleph,IF($J111 = "No Work Package", "", $J111),DetailBudgetCategory_Aleph,$I111),""))))) / R$6 * R$7, 0), 0)</f>
        <v>0</v>
      </c>
      <c r="S111" s="166">
        <f t="array" ref="S111">IFERROR(IF(ROW()-16&lt;NoRowsBudget, IF($J111="Profit Margin",SUM(S$16:S110)*ProfitMargin,IF($J111="VAT",SUM(S$16:S110)*VAT,IF(Budget_period="Monthly",SUMIFS(INDIRECT(S$8),DetailBudgetWPs_Aleph,IF($J111 = "No Work Package", "", $J111),DetailBudgetCategory_Aleph,$I111),IF(Budget_period="Quarterly",SUMIFS(INDIRECT(S$9),DetailBudgetWPs_Aleph,IF($J111 = "No Work Package", "", $J111),DetailBudgetCategory_Aleph,$I111),IF(Budget_period="Annually",SUMIFS(INDIRECT(S$10),DetailBudgetWPs_Aleph,IF($J111 = "No Work Package", "", $J111),DetailBudgetCategory_Aleph,$I111),""))))) / S$6 * S$7, 0), 0)</f>
        <v>0</v>
      </c>
      <c r="T111" s="166">
        <f t="array" ref="T111">IFERROR(IF(ROW()-16&lt;NoRowsBudget, IF($J111="Profit Margin",SUM(T$16:T110)*ProfitMargin,IF($J111="VAT",SUM(T$16:T110)*VAT,IF(Budget_period="Monthly",SUMIFS(INDIRECT(T$8),DetailBudgetWPs_Aleph,IF($J111 = "No Work Package", "", $J111),DetailBudgetCategory_Aleph,$I111),IF(Budget_period="Quarterly",SUMIFS(INDIRECT(T$9),DetailBudgetWPs_Aleph,IF($J111 = "No Work Package", "", $J111),DetailBudgetCategory_Aleph,$I111),IF(Budget_period="Annually",SUMIFS(INDIRECT(T$10),DetailBudgetWPs_Aleph,IF($J111 = "No Work Package", "", $J111),DetailBudgetCategory_Aleph,$I111),""))))) / T$6 * T$7, 0), 0)</f>
        <v>0</v>
      </c>
      <c r="U111" s="166">
        <f t="array" ref="U111">IFERROR(IF(ROW()-16&lt;NoRowsBudget, IF($J111="Profit Margin",SUM(U$16:U110)*ProfitMargin,IF($J111="VAT",SUM(U$16:U110)*VAT,IF(Budget_period="Monthly",SUMIFS(INDIRECT(U$8),DetailBudgetWPs_Aleph,IF($J111 = "No Work Package", "", $J111),DetailBudgetCategory_Aleph,$I111),IF(Budget_period="Quarterly",SUMIFS(INDIRECT(U$9),DetailBudgetWPs_Aleph,IF($J111 = "No Work Package", "", $J111),DetailBudgetCategory_Aleph,$I111),IF(Budget_period="Annually",SUMIFS(INDIRECT(U$10),DetailBudgetWPs_Aleph,IF($J111 = "No Work Package", "", $J111),DetailBudgetCategory_Aleph,$I111),""))))) / U$6 * U$7, 0), 0)</f>
        <v>0</v>
      </c>
      <c r="V111" s="166">
        <f t="array" ref="V111">IFERROR(IF(ROW()-16&lt;NoRowsBudget, IF($J111="Profit Margin",SUM(V$16:V110)*ProfitMargin,IF($J111="VAT",SUM(V$16:V110)*VAT,IF(Budget_period="Monthly",SUMIFS(INDIRECT(V$8),DetailBudgetWPs_Aleph,IF($J111 = "No Work Package", "", $J111),DetailBudgetCategory_Aleph,$I111),IF(Budget_period="Quarterly",SUMIFS(INDIRECT(V$9),DetailBudgetWPs_Aleph,IF($J111 = "No Work Package", "", $J111),DetailBudgetCategory_Aleph,$I111),IF(Budget_period="Annually",SUMIFS(INDIRECT(V$10),DetailBudgetWPs_Aleph,IF($J111 = "No Work Package", "", $J111),DetailBudgetCategory_Aleph,$I111),""))))) / V$6 * V$7, 0), 0)</f>
        <v>0</v>
      </c>
      <c r="W111" s="166">
        <f t="array" ref="W111">IFERROR(IF(ROW()-16&lt;NoRowsBudget, IF($J111="Profit Margin",SUM(W$16:W110)*ProfitMargin,IF($J111="VAT",SUM(W$16:W110)*VAT,IF(Budget_period="Monthly",SUMIFS(INDIRECT(W$8),DetailBudgetWPs_Aleph,IF($J111 = "No Work Package", "", $J111),DetailBudgetCategory_Aleph,$I111),IF(Budget_period="Quarterly",SUMIFS(INDIRECT(W$9),DetailBudgetWPs_Aleph,IF($J111 = "No Work Package", "", $J111),DetailBudgetCategory_Aleph,$I111),IF(Budget_period="Annually",SUMIFS(INDIRECT(W$10),DetailBudgetWPs_Aleph,IF($J111 = "No Work Package", "", $J111),DetailBudgetCategory_Aleph,$I111),""))))) / W$6 * W$7, 0), 0)</f>
        <v>0</v>
      </c>
      <c r="X111" s="166">
        <f t="array" ref="X111">IFERROR(IF(ROW()-16&lt;NoRowsBudget, IF($J111="Profit Margin",SUM(X$16:X110)*ProfitMargin,IF($J111="VAT",SUM(X$16:X110)*VAT,IF(Budget_period="Monthly",SUMIFS(INDIRECT(X$8),DetailBudgetWPs_Aleph,IF($J111 = "No Work Package", "", $J111),DetailBudgetCategory_Aleph,$I111),IF(Budget_period="Quarterly",SUMIFS(INDIRECT(X$9),DetailBudgetWPs_Aleph,IF($J111 = "No Work Package", "", $J111),DetailBudgetCategory_Aleph,$I111),IF(Budget_period="Annually",SUMIFS(INDIRECT(X$10),DetailBudgetWPs_Aleph,IF($J111 = "No Work Package", "", $J111),DetailBudgetCategory_Aleph,$I111),""))))) / X$6 * X$7, 0), 0)</f>
        <v>0</v>
      </c>
      <c r="Y111" s="166">
        <f t="array" ref="Y111">IFERROR(IF(ROW()-16&lt;NoRowsBudget, IF($J111="Profit Margin",SUM(Y$16:Y110)*ProfitMargin,IF($J111="VAT",SUM(Y$16:Y110)*VAT,IF(Budget_period="Monthly",SUMIFS(INDIRECT(Y$8),DetailBudgetWPs_Aleph,IF($J111 = "No Work Package", "", $J111),DetailBudgetCategory_Aleph,$I111),IF(Budget_period="Quarterly",SUMIFS(INDIRECT(Y$9),DetailBudgetWPs_Aleph,IF($J111 = "No Work Package", "", $J111),DetailBudgetCategory_Aleph,$I111),IF(Budget_period="Annually",SUMIFS(INDIRECT(Y$10),DetailBudgetWPs_Aleph,IF($J111 = "No Work Package", "", $J111),DetailBudgetCategory_Aleph,$I111),""))))) / Y$6 * Y$7, 0), 0)</f>
        <v>0</v>
      </c>
      <c r="Z111" s="166">
        <f t="array" ref="Z111">IFERROR(IF(ROW()-16&lt;NoRowsBudget, IF($J111="Profit Margin",SUM(Z$16:Z110)*ProfitMargin,IF($J111="VAT",SUM(Z$16:Z110)*VAT,IF(Budget_period="Monthly",SUMIFS(INDIRECT(Z$8),DetailBudgetWPs_Aleph,IF($J111 = "No Work Package", "", $J111),DetailBudgetCategory_Aleph,$I111),IF(Budget_period="Quarterly",SUMIFS(INDIRECT(Z$9),DetailBudgetWPs_Aleph,IF($J111 = "No Work Package", "", $J111),DetailBudgetCategory_Aleph,$I111),IF(Budget_period="Annually",SUMIFS(INDIRECT(Z$10),DetailBudgetWPs_Aleph,IF($J111 = "No Work Package", "", $J111),DetailBudgetCategory_Aleph,$I111),""))))) / Z$6 * Z$7, 0), 0)</f>
        <v>0</v>
      </c>
      <c r="AA111" s="166">
        <f t="array" ref="AA111">IFERROR(IF(ROW()-16&lt;NoRowsBudget, IF($J111="Profit Margin",SUM(AA$16:AA110)*ProfitMargin,IF($J111="VAT",SUM(AA$16:AA110)*VAT,IF(Budget_period="Monthly",SUMIFS(INDIRECT(AA$8),DetailBudgetWPs_Aleph,IF($J111 = "No Work Package", "", $J111),DetailBudgetCategory_Aleph,$I111),IF(Budget_period="Quarterly",SUMIFS(INDIRECT(AA$9),DetailBudgetWPs_Aleph,IF($J111 = "No Work Package", "", $J111),DetailBudgetCategory_Aleph,$I111),IF(Budget_period="Annually",SUMIFS(INDIRECT(AA$10),DetailBudgetWPs_Aleph,IF($J111 = "No Work Package", "", $J111),DetailBudgetCategory_Aleph,$I111),""))))) / AA$6 * AA$7, 0), 0)</f>
        <v>0</v>
      </c>
      <c r="AB111" s="166">
        <f t="array" ref="AB111">IFERROR(IF(ROW()-16&lt;NoRowsBudget, IF($J111="Profit Margin",SUM(AB$16:AB110)*ProfitMargin,IF($J111="VAT",SUM(AB$16:AB110)*VAT,IF(Budget_period="Monthly",SUMIFS(INDIRECT(AB$8),DetailBudgetWPs_Aleph,IF($J111 = "No Work Package", "", $J111),DetailBudgetCategory_Aleph,$I111),IF(Budget_period="Quarterly",SUMIFS(INDIRECT(AB$9),DetailBudgetWPs_Aleph,IF($J111 = "No Work Package", "", $J111),DetailBudgetCategory_Aleph,$I111),IF(Budget_period="Annually",SUMIFS(INDIRECT(AB$10),DetailBudgetWPs_Aleph,IF($J111 = "No Work Package", "", $J111),DetailBudgetCategory_Aleph,$I111),""))))) / AB$6 * AB$7, 0), 0)</f>
        <v>0</v>
      </c>
      <c r="AC111" s="166">
        <f t="array" ref="AC111">IFERROR(IF(ROW()-16&lt;NoRowsBudget, IF($J111="Profit Margin",SUM(AC$16:AC110)*ProfitMargin,IF($J111="VAT",SUM(AC$16:AC110)*VAT,IF(Budget_period="Monthly",SUMIFS(INDIRECT(AC$8),DetailBudgetWPs_Aleph,IF($J111 = "No Work Package", "", $J111),DetailBudgetCategory_Aleph,$I111),IF(Budget_period="Quarterly",SUMIFS(INDIRECT(AC$9),DetailBudgetWPs_Aleph,IF($J111 = "No Work Package", "", $J111),DetailBudgetCategory_Aleph,$I111),IF(Budget_period="Annually",SUMIFS(INDIRECT(AC$10),DetailBudgetWPs_Aleph,IF($J111 = "No Work Package", "", $J111),DetailBudgetCategory_Aleph,$I111),""))))) / AC$6 * AC$7, 0), 0)</f>
        <v>0</v>
      </c>
      <c r="AD111" s="166">
        <f t="array" ref="AD111">IFERROR(IF(ROW()-16&lt;NoRowsBudget, IF($J111="Profit Margin",SUM(AD$16:AD110)*ProfitMargin,IF($J111="VAT",SUM(AD$16:AD110)*VAT,IF(Budget_period="Monthly",SUMIFS(INDIRECT(AD$8),DetailBudgetWPs_Aleph,IF($J111 = "No Work Package", "", $J111),DetailBudgetCategory_Aleph,$I111),IF(Budget_period="Quarterly",SUMIFS(INDIRECT(AD$9),DetailBudgetWPs_Aleph,IF($J111 = "No Work Package", "", $J111),DetailBudgetCategory_Aleph,$I111),IF(Budget_period="Annually",SUMIFS(INDIRECT(AD$10),DetailBudgetWPs_Aleph,IF($J111 = "No Work Package", "", $J111),DetailBudgetCategory_Aleph,$I111),""))))) / AD$6 * AD$7, 0), 0)</f>
        <v>0</v>
      </c>
      <c r="AE111" s="166">
        <f t="array" ref="AE111">IFERROR(IF(ROW()-16&lt;NoRowsBudget, IF($J111="Profit Margin",SUM(AE$16:AE110)*ProfitMargin,IF($J111="VAT",SUM(AE$16:AE110)*VAT,IF(Budget_period="Monthly",SUMIFS(INDIRECT(AE$8),DetailBudgetWPs_Aleph,IF($J111 = "No Work Package", "", $J111),DetailBudgetCategory_Aleph,$I111),IF(Budget_period="Quarterly",SUMIFS(INDIRECT(AE$9),DetailBudgetWPs_Aleph,IF($J111 = "No Work Package", "", $J111),DetailBudgetCategory_Aleph,$I111),IF(Budget_period="Annually",SUMIFS(INDIRECT(AE$10),DetailBudgetWPs_Aleph,IF($J111 = "No Work Package", "", $J111),DetailBudgetCategory_Aleph,$I111),""))))) / AE$6 * AE$7, 0), 0)</f>
        <v>0</v>
      </c>
      <c r="AF111" s="166">
        <f t="array" ref="AF111">IFERROR(IF(ROW()-16&lt;NoRowsBudget, IF($J111="Profit Margin",SUM(AF$16:AF110)*ProfitMargin,IF($J111="VAT",SUM(AF$16:AF110)*VAT,IF(Budget_period="Monthly",SUMIFS(INDIRECT(AF$8),DetailBudgetWPs_Aleph,IF($J111 = "No Work Package", "", $J111),DetailBudgetCategory_Aleph,$I111),IF(Budget_period="Quarterly",SUMIFS(INDIRECT(AF$9),DetailBudgetWPs_Aleph,IF($J111 = "No Work Package", "", $J111),DetailBudgetCategory_Aleph,$I111),IF(Budget_period="Annually",SUMIFS(INDIRECT(AF$10),DetailBudgetWPs_Aleph,IF($J111 = "No Work Package", "", $J111),DetailBudgetCategory_Aleph,$I111),""))))) / AF$6 * AF$7, 0), 0)</f>
        <v>0</v>
      </c>
      <c r="AG111" s="166">
        <f t="array" ref="AG111">IFERROR(IF(ROW()-16&lt;NoRowsBudget, IF($J111="Profit Margin",SUM(AG$16:AG110)*ProfitMargin,IF($J111="VAT",SUM(AG$16:AG110)*VAT,IF(Budget_period="Monthly",SUMIFS(INDIRECT(AG$8),DetailBudgetWPs_Aleph,IF($J111 = "No Work Package", "", $J111),DetailBudgetCategory_Aleph,$I111),IF(Budget_period="Quarterly",SUMIFS(INDIRECT(AG$9),DetailBudgetWPs_Aleph,IF($J111 = "No Work Package", "", $J111),DetailBudgetCategory_Aleph,$I111),IF(Budget_period="Annually",SUMIFS(INDIRECT(AG$10),DetailBudgetWPs_Aleph,IF($J111 = "No Work Package", "", $J111),DetailBudgetCategory_Aleph,$I111),""))))) / AG$6 * AG$7, 0), 0)</f>
        <v>0</v>
      </c>
      <c r="AH111" s="166">
        <f t="array" ref="AH111">IFERROR(IF(ROW()-16&lt;NoRowsBudget, IF($J111="Profit Margin",SUM(AH$16:AH110)*ProfitMargin,IF($J111="VAT",SUM(AH$16:AH110)*VAT,IF(Budget_period="Monthly",SUMIFS(INDIRECT(AH$8),DetailBudgetWPs_Aleph,IF($J111 = "No Work Package", "", $J111),DetailBudgetCategory_Aleph,$I111),IF(Budget_period="Quarterly",SUMIFS(INDIRECT(AH$9),DetailBudgetWPs_Aleph,IF($J111 = "No Work Package", "", $J111),DetailBudgetCategory_Aleph,$I111),IF(Budget_period="Annually",SUMIFS(INDIRECT(AH$10),DetailBudgetWPs_Aleph,IF($J111 = "No Work Package", "", $J111),DetailBudgetCategory_Aleph,$I111),""))))) / AH$6 * AH$7, 0), 0)</f>
        <v>0</v>
      </c>
      <c r="AI111" s="166">
        <f t="array" ref="AI111">IFERROR(IF(ROW()-16&lt;NoRowsBudget, IF($J111="Profit Margin",SUM(AI$16:AI110)*ProfitMargin,IF($J111="VAT",SUM(AI$16:AI110)*VAT,IF(Budget_period="Monthly",SUMIFS(INDIRECT(AI$8),DetailBudgetWPs_Aleph,IF($J111 = "No Work Package", "", $J111),DetailBudgetCategory_Aleph,$I111),IF(Budget_period="Quarterly",SUMIFS(INDIRECT(AI$9),DetailBudgetWPs_Aleph,IF($J111 = "No Work Package", "", $J111),DetailBudgetCategory_Aleph,$I111),IF(Budget_period="Annually",SUMIFS(INDIRECT(AI$10),DetailBudgetWPs_Aleph,IF($J111 = "No Work Package", "", $J111),DetailBudgetCategory_Aleph,$I111),""))))) / AI$6 * AI$7, 0), 0)</f>
        <v>0</v>
      </c>
      <c r="AJ111" s="166">
        <f t="array" ref="AJ111">IFERROR(IF(ROW()-16&lt;NoRowsBudget, IF($J111="Profit Margin",SUM(AJ$16:AJ110)*ProfitMargin,IF($J111="VAT",SUM(AJ$16:AJ110)*VAT,IF(Budget_period="Monthly",SUMIFS(INDIRECT(AJ$8),DetailBudgetWPs_Aleph,IF($J111 = "No Work Package", "", $J111),DetailBudgetCategory_Aleph,$I111),IF(Budget_period="Quarterly",SUMIFS(INDIRECT(AJ$9),DetailBudgetWPs_Aleph,IF($J111 = "No Work Package", "", $J111),DetailBudgetCategory_Aleph,$I111),IF(Budget_period="Annually",SUMIFS(INDIRECT(AJ$10),DetailBudgetWPs_Aleph,IF($J111 = "No Work Package", "", $J111),DetailBudgetCategory_Aleph,$I111),""))))) / AJ$6 * AJ$7, 0), 0)</f>
        <v>0</v>
      </c>
      <c r="AK111" s="166">
        <f t="array" ref="AK111">IFERROR(IF(ROW()-16&lt;NoRowsBudget, IF($J111="Profit Margin",SUM(AK$16:AK110)*ProfitMargin,IF($J111="VAT",SUM(AK$16:AK110)*VAT,IF(Budget_period="Monthly",SUMIFS(INDIRECT(AK$8),DetailBudgetWPs_Aleph,IF($J111 = "No Work Package", "", $J111),DetailBudgetCategory_Aleph,$I111),IF(Budget_period="Quarterly",SUMIFS(INDIRECT(AK$9),DetailBudgetWPs_Aleph,IF($J111 = "No Work Package", "", $J111),DetailBudgetCategory_Aleph,$I111),IF(Budget_period="Annually",SUMIFS(INDIRECT(AK$10),DetailBudgetWPs_Aleph,IF($J111 = "No Work Package", "", $J111),DetailBudgetCategory_Aleph,$I111),""))))) / AK$6 * AK$7, 0), 0)</f>
        <v>0</v>
      </c>
      <c r="AL111" s="166">
        <f t="array" ref="AL111">IFERROR(IF(ROW()-16&lt;NoRowsBudget, IF($J111="Profit Margin",SUM(AL$16:AL110)*ProfitMargin,IF($J111="VAT",SUM(AL$16:AL110)*VAT,IF(Budget_period="Monthly",SUMIFS(INDIRECT(AL$8),DetailBudgetWPs_Aleph,IF($J111 = "No Work Package", "", $J111),DetailBudgetCategory_Aleph,$I111),IF(Budget_period="Quarterly",SUMIFS(INDIRECT(AL$9),DetailBudgetWPs_Aleph,IF($J111 = "No Work Package", "", $J111),DetailBudgetCategory_Aleph,$I111),IF(Budget_period="Annually",SUMIFS(INDIRECT(AL$10),DetailBudgetWPs_Aleph,IF($J111 = "No Work Package", "", $J111),DetailBudgetCategory_Aleph,$I111),""))))) / AL$6 * AL$7, 0), 0)</f>
        <v>0</v>
      </c>
      <c r="AM111" s="166">
        <f t="array" ref="AM111">IFERROR(IF(ROW()-16&lt;NoRowsBudget, IF($J111="Profit Margin",SUM(AM$16:AM110)*ProfitMargin,IF($J111="VAT",SUM(AM$16:AM110)*VAT,IF(Budget_period="Monthly",SUMIFS(INDIRECT(AM$8),DetailBudgetWPs_Aleph,IF($J111 = "No Work Package", "", $J111),DetailBudgetCategory_Aleph,$I111),IF(Budget_period="Quarterly",SUMIFS(INDIRECT(AM$9),DetailBudgetWPs_Aleph,IF($J111 = "No Work Package", "", $J111),DetailBudgetCategory_Aleph,$I111),IF(Budget_period="Annually",SUMIFS(INDIRECT(AM$10),DetailBudgetWPs_Aleph,IF($J111 = "No Work Package", "", $J111),DetailBudgetCategory_Aleph,$I111),""))))) / AM$6 * AM$7, 0), 0)</f>
        <v>0</v>
      </c>
      <c r="AN111" s="166">
        <f t="array" ref="AN111">IFERROR(IF(ROW()-16&lt;NoRowsBudget, IF($J111="Profit Margin",SUM(AN$16:AN110)*ProfitMargin,IF($J111="VAT",SUM(AN$16:AN110)*VAT,IF(Budget_period="Monthly",SUMIFS(INDIRECT(AN$8),DetailBudgetWPs_Aleph,IF($J111 = "No Work Package", "", $J111),DetailBudgetCategory_Aleph,$I111),IF(Budget_period="Quarterly",SUMIFS(INDIRECT(AN$9),DetailBudgetWPs_Aleph,IF($J111 = "No Work Package", "", $J111),DetailBudgetCategory_Aleph,$I111),IF(Budget_period="Annually",SUMIFS(INDIRECT(AN$10),DetailBudgetWPs_Aleph,IF($J111 = "No Work Package", "", $J111),DetailBudgetCategory_Aleph,$I111),""))))) / AN$6 * AN$7, 0), 0)</f>
        <v>0</v>
      </c>
      <c r="AO111" s="166">
        <f t="array" ref="AO111">IFERROR(IF(ROW()-16&lt;NoRowsBudget, IF($J111="Profit Margin",SUM(AO$16:AO110)*ProfitMargin,IF($J111="VAT",SUM(AO$16:AO110)*VAT,IF(Budget_period="Monthly",SUMIFS(INDIRECT(AO$8),DetailBudgetWPs_Aleph,IF($J111 = "No Work Package", "", $J111),DetailBudgetCategory_Aleph,$I111),IF(Budget_period="Quarterly",SUMIFS(INDIRECT(AO$9),DetailBudgetWPs_Aleph,IF($J111 = "No Work Package", "", $J111),DetailBudgetCategory_Aleph,$I111),IF(Budget_period="Annually",SUMIFS(INDIRECT(AO$10),DetailBudgetWPs_Aleph,IF($J111 = "No Work Package", "", $J111),DetailBudgetCategory_Aleph,$I111),""))))) / AO$6 * AO$7, 0), 0)</f>
        <v>0</v>
      </c>
      <c r="AP111" s="166">
        <f t="array" ref="AP111">IFERROR(IF(ROW()-16&lt;NoRowsBudget, IF($J111="Profit Margin",SUM(AP$16:AP110)*ProfitMargin,IF($J111="VAT",SUM(AP$16:AP110)*VAT,IF(Budget_period="Monthly",SUMIFS(INDIRECT(AP$8),DetailBudgetWPs_Aleph,IF($J111 = "No Work Package", "", $J111),DetailBudgetCategory_Aleph,$I111),IF(Budget_period="Quarterly",SUMIFS(INDIRECT(AP$9),DetailBudgetWPs_Aleph,IF($J111 = "No Work Package", "", $J111),DetailBudgetCategory_Aleph,$I111),IF(Budget_period="Annually",SUMIFS(INDIRECT(AP$10),DetailBudgetWPs_Aleph,IF($J111 = "No Work Package", "", $J111),DetailBudgetCategory_Aleph,$I111),""))))) / AP$6 * AP$7, 0), 0)</f>
        <v>0</v>
      </c>
      <c r="AQ111" s="166">
        <f t="array" ref="AQ111">IFERROR(IF(ROW()-16&lt;NoRowsBudget, IF($J111="Profit Margin",SUM(AQ$16:AQ110)*ProfitMargin,IF($J111="VAT",SUM(AQ$16:AQ110)*VAT,IF(Budget_period="Monthly",SUMIFS(INDIRECT(AQ$8),DetailBudgetWPs_Aleph,IF($J111 = "No Work Package", "", $J111),DetailBudgetCategory_Aleph,$I111),IF(Budget_period="Quarterly",SUMIFS(INDIRECT(AQ$9),DetailBudgetWPs_Aleph,IF($J111 = "No Work Package", "", $J111),DetailBudgetCategory_Aleph,$I111),IF(Budget_period="Annually",SUMIFS(INDIRECT(AQ$10),DetailBudgetWPs_Aleph,IF($J111 = "No Work Package", "", $J111),DetailBudgetCategory_Aleph,$I111),""))))) / AQ$6 * AQ$7, 0), 0)</f>
        <v>0</v>
      </c>
      <c r="AR111" s="166">
        <f t="array" ref="AR111">IFERROR(IF(ROW()-16&lt;NoRowsBudget, IF($J111="Profit Margin",SUM(AR$16:AR110)*ProfitMargin,IF($J111="VAT",SUM(AR$16:AR110)*VAT,IF(Budget_period="Monthly",SUMIFS(INDIRECT(AR$8),DetailBudgetWPs_Aleph,IF($J111 = "No Work Package", "", $J111),DetailBudgetCategory_Aleph,$I111),IF(Budget_period="Quarterly",SUMIFS(INDIRECT(AR$9),DetailBudgetWPs_Aleph,IF($J111 = "No Work Package", "", $J111),DetailBudgetCategory_Aleph,$I111),IF(Budget_period="Annually",SUMIFS(INDIRECT(AR$10),DetailBudgetWPs_Aleph,IF($J111 = "No Work Package", "", $J111),DetailBudgetCategory_Aleph,$I111),""))))) / AR$6 * AR$7, 0), 0)</f>
        <v>0</v>
      </c>
      <c r="AS111" s="166">
        <f t="array" ref="AS111">IFERROR(IF(ROW()-16&lt;NoRowsBudget, IF($J111="Profit Margin",SUM(AS$16:AS110)*ProfitMargin,IF($J111="VAT",SUM(AS$16:AS110)*VAT,IF(Budget_period="Monthly",SUMIFS(INDIRECT(AS$8),DetailBudgetWPs_Aleph,IF($J111 = "No Work Package", "", $J111),DetailBudgetCategory_Aleph,$I111),IF(Budget_period="Quarterly",SUMIFS(INDIRECT(AS$9),DetailBudgetWPs_Aleph,IF($J111 = "No Work Package", "", $J111),DetailBudgetCategory_Aleph,$I111),IF(Budget_period="Annually",SUMIFS(INDIRECT(AS$10),DetailBudgetWPs_Aleph,IF($J111 = "No Work Package", "", $J111),DetailBudgetCategory_Aleph,$I111),""))))) / AS$6 * AS$7, 0), 0)</f>
        <v>0</v>
      </c>
      <c r="AT111" s="166">
        <f t="array" ref="AT111">IFERROR(IF(ROW()-16&lt;NoRowsBudget, IF($J111="Profit Margin",SUM(AT$16:AT110)*ProfitMargin,IF($J111="VAT",SUM(AT$16:AT110)*VAT,IF(Budget_period="Monthly",SUMIFS(INDIRECT(AT$8),DetailBudgetWPs_Aleph,IF($J111 = "No Work Package", "", $J111),DetailBudgetCategory_Aleph,$I111),IF(Budget_period="Quarterly",SUMIFS(INDIRECT(AT$9),DetailBudgetWPs_Aleph,IF($J111 = "No Work Package", "", $J111),DetailBudgetCategory_Aleph,$I111),IF(Budget_period="Annually",SUMIFS(INDIRECT(AT$10),DetailBudgetWPs_Aleph,IF($J111 = "No Work Package", "", $J111),DetailBudgetCategory_Aleph,$I111),""))))) / AT$6 * AT$7, 0), 0)</f>
        <v>0</v>
      </c>
      <c r="AU111" s="166">
        <f t="array" ref="AU111">IFERROR(IF(ROW()-16&lt;NoRowsBudget, IF($J111="Profit Margin",SUM(AU$16:AU110)*ProfitMargin,IF($J111="VAT",SUM(AU$16:AU110)*VAT,IF(Budget_period="Monthly",SUMIFS(INDIRECT(AU$8),DetailBudgetWPs_Aleph,IF($J111 = "No Work Package", "", $J111),DetailBudgetCategory_Aleph,$I111),IF(Budget_period="Quarterly",SUMIFS(INDIRECT(AU$9),DetailBudgetWPs_Aleph,IF($J111 = "No Work Package", "", $J111),DetailBudgetCategory_Aleph,$I111),IF(Budget_period="Annually",SUMIFS(INDIRECT(AU$10),DetailBudgetWPs_Aleph,IF($J111 = "No Work Package", "", $J111),DetailBudgetCategory_Aleph,$I111),""))))) / AU$6 * AU$7, 0), 0)</f>
        <v>0</v>
      </c>
      <c r="AV111" s="166">
        <f t="array" ref="AV111">IFERROR(IF(ROW()-16&lt;NoRowsBudget, IF($J111="Profit Margin",SUM(AV$16:AV110)*ProfitMargin,IF($J111="VAT",SUM(AV$16:AV110)*VAT,IF(Budget_period="Monthly",SUMIFS(INDIRECT(AV$8),DetailBudgetWPs_Aleph,IF($J111 = "No Work Package", "", $J111),DetailBudgetCategory_Aleph,$I111),IF(Budget_period="Quarterly",SUMIFS(INDIRECT(AV$9),DetailBudgetWPs_Aleph,IF($J111 = "No Work Package", "", $J111),DetailBudgetCategory_Aleph,$I111),IF(Budget_period="Annually",SUMIFS(INDIRECT(AV$10),DetailBudgetWPs_Aleph,IF($J111 = "No Work Package", "", $J111),DetailBudgetCategory_Aleph,$I111),""))))) / AV$6 * AV$7, 0), 0)</f>
        <v>0</v>
      </c>
      <c r="AW111" s="166">
        <f t="array" ref="AW111">IFERROR(IF(ROW()-16&lt;NoRowsBudget, IF($J111="Profit Margin",SUM(AW$16:AW110)*ProfitMargin,IF($J111="VAT",SUM(AW$16:AW110)*VAT,IF(Budget_period="Monthly",SUMIFS(INDIRECT(AW$8),DetailBudgetWPs_Aleph,IF($J111 = "No Work Package", "", $J111),DetailBudgetCategory_Aleph,$I111),IF(Budget_period="Quarterly",SUMIFS(INDIRECT(AW$9),DetailBudgetWPs_Aleph,IF($J111 = "No Work Package", "", $J111),DetailBudgetCategory_Aleph,$I111),IF(Budget_period="Annually",SUMIFS(INDIRECT(AW$10),DetailBudgetWPs_Aleph,IF($J111 = "No Work Package", "", $J111),DetailBudgetCategory_Aleph,$I111),""))))) / AW$6 * AW$7, 0), 0)</f>
        <v>0</v>
      </c>
      <c r="AX111" s="166">
        <f t="array" ref="AX111">IFERROR(IF(ROW()-16&lt;NoRowsBudget, IF($J111="Profit Margin",SUM(AX$16:AX110)*ProfitMargin,IF($J111="VAT",SUM(AX$16:AX110)*VAT,IF(Budget_period="Monthly",SUMIFS(INDIRECT(AX$8),DetailBudgetWPs_Aleph,IF($J111 = "No Work Package", "", $J111),DetailBudgetCategory_Aleph,$I111),IF(Budget_period="Quarterly",SUMIFS(INDIRECT(AX$9),DetailBudgetWPs_Aleph,IF($J111 = "No Work Package", "", $J111),DetailBudgetCategory_Aleph,$I111),IF(Budget_period="Annually",SUMIFS(INDIRECT(AX$10),DetailBudgetWPs_Aleph,IF($J111 = "No Work Package", "", $J111),DetailBudgetCategory_Aleph,$I111),""))))) / AX$6 * AX$7, 0), 0)</f>
        <v>0</v>
      </c>
      <c r="AY111" s="166">
        <f t="array" ref="AY111">IFERROR(IF(ROW()-16&lt;NoRowsBudget, IF($J111="Profit Margin",SUM(AY$16:AY110)*ProfitMargin,IF($J111="VAT",SUM(AY$16:AY110)*VAT,IF(Budget_period="Monthly",SUMIFS(INDIRECT(AY$8),DetailBudgetWPs_Aleph,IF($J111 = "No Work Package", "", $J111),DetailBudgetCategory_Aleph,$I111),IF(Budget_period="Quarterly",SUMIFS(INDIRECT(AY$9),DetailBudgetWPs_Aleph,IF($J111 = "No Work Package", "", $J111),DetailBudgetCategory_Aleph,$I111),IF(Budget_period="Annually",SUMIFS(INDIRECT(AY$10),DetailBudgetWPs_Aleph,IF($J111 = "No Work Package", "", $J111),DetailBudgetCategory_Aleph,$I111),""))))) / AY$6 * AY$7, 0), 0)</f>
        <v>0</v>
      </c>
      <c r="AZ111" s="166">
        <f t="array" ref="AZ111">IFERROR(IF(ROW()-16&lt;NoRowsBudget, IF($J111="Profit Margin",SUM(AZ$16:AZ110)*ProfitMargin,IF($J111="VAT",SUM(AZ$16:AZ110)*VAT,IF(Budget_period="Monthly",SUMIFS(INDIRECT(AZ$8),DetailBudgetWPs_Aleph,IF($J111 = "No Work Package", "", $J111),DetailBudgetCategory_Aleph,$I111),IF(Budget_period="Quarterly",SUMIFS(INDIRECT(AZ$9),DetailBudgetWPs_Aleph,IF($J111 = "No Work Package", "", $J111),DetailBudgetCategory_Aleph,$I111),IF(Budget_period="Annually",SUMIFS(INDIRECT(AZ$10),DetailBudgetWPs_Aleph,IF($J111 = "No Work Package", "", $J111),DetailBudgetCategory_Aleph,$I111),""))))) / AZ$6 * AZ$7, 0), 0)</f>
        <v>0</v>
      </c>
      <c r="BA111" s="166">
        <f t="array" ref="BA111">IFERROR(IF(ROW()-16&lt;NoRowsBudget, IF($J111="Profit Margin",SUM(BA$16:BA110)*ProfitMargin,IF($J111="VAT",SUM(BA$16:BA110)*VAT,IF(Budget_period="Monthly",SUMIFS(INDIRECT(BA$8),DetailBudgetWPs_Aleph,IF($J111 = "No Work Package", "", $J111),DetailBudgetCategory_Aleph,$I111),IF(Budget_period="Quarterly",SUMIFS(INDIRECT(BA$9),DetailBudgetWPs_Aleph,IF($J111 = "No Work Package", "", $J111),DetailBudgetCategory_Aleph,$I111),IF(Budget_period="Annually",SUMIFS(INDIRECT(BA$10),DetailBudgetWPs_Aleph,IF($J111 = "No Work Package", "", $J111),DetailBudgetCategory_Aleph,$I111),""))))) / BA$6 * BA$7, 0), 0)</f>
        <v>0</v>
      </c>
      <c r="BB111" s="166">
        <f t="array" ref="BB111">IFERROR(IF(ROW()-16&lt;NoRowsBudget, IF($J111="Profit Margin",SUM(BB$16:BB110)*ProfitMargin,IF($J111="VAT",SUM(BB$16:BB110)*VAT,IF(Budget_period="Monthly",SUMIFS(INDIRECT(BB$8),DetailBudgetWPs_Aleph,IF($J111 = "No Work Package", "", $J111),DetailBudgetCategory_Aleph,$I111),IF(Budget_period="Quarterly",SUMIFS(INDIRECT(BB$9),DetailBudgetWPs_Aleph,IF($J111 = "No Work Package", "", $J111),DetailBudgetCategory_Aleph,$I111),IF(Budget_period="Annually",SUMIFS(INDIRECT(BB$10),DetailBudgetWPs_Aleph,IF($J111 = "No Work Package", "", $J111),DetailBudgetCategory_Aleph,$I111),""))))) / BB$6 * BB$7, 0), 0)</f>
        <v>0</v>
      </c>
      <c r="BC111" s="166">
        <f t="array" ref="BC111">IFERROR(IF(ROW()-16&lt;NoRowsBudget, IF($J111="Profit Margin",SUM(BC$16:BC110)*ProfitMargin,IF($J111="VAT",SUM(BC$16:BC110)*VAT,IF(Budget_period="Monthly",SUMIFS(INDIRECT(BC$8),DetailBudgetWPs_Aleph,IF($J111 = "No Work Package", "", $J111),DetailBudgetCategory_Aleph,$I111),IF(Budget_period="Quarterly",SUMIFS(INDIRECT(BC$9),DetailBudgetWPs_Aleph,IF($J111 = "No Work Package", "", $J111),DetailBudgetCategory_Aleph,$I111),IF(Budget_period="Annually",SUMIFS(INDIRECT(BC$10),DetailBudgetWPs_Aleph,IF($J111 = "No Work Package", "", $J111),DetailBudgetCategory_Aleph,$I111),""))))) / BC$6 * BC$7, 0), 0)</f>
        <v>0</v>
      </c>
      <c r="BD111" s="166">
        <f t="array" ref="BD111">IFERROR(IF(ROW()-16&lt;NoRowsBudget, IF($J111="Profit Margin",SUM(BD$16:BD110)*ProfitMargin,IF($J111="VAT",SUM(BD$16:BD110)*VAT,IF(Budget_period="Monthly",SUMIFS(INDIRECT(BD$8),DetailBudgetWPs_Aleph,IF($J111 = "No Work Package", "", $J111),DetailBudgetCategory_Aleph,$I111),IF(Budget_period="Quarterly",SUMIFS(INDIRECT(BD$9),DetailBudgetWPs_Aleph,IF($J111 = "No Work Package", "", $J111),DetailBudgetCategory_Aleph,$I111),IF(Budget_period="Annually",SUMIFS(INDIRECT(BD$10),DetailBudgetWPs_Aleph,IF($J111 = "No Work Package", "", $J111),DetailBudgetCategory_Aleph,$I111),""))))) / BD$6 * BD$7, 0), 0)</f>
        <v>0</v>
      </c>
      <c r="BE111" s="166">
        <f t="array" ref="BE111">IFERROR(IF(ROW()-16&lt;NoRowsBudget, IF($J111="Profit Margin",SUM(BE$16:BE110)*ProfitMargin,IF($J111="VAT",SUM(BE$16:BE110)*VAT,IF(Budget_period="Monthly",SUMIFS(INDIRECT(BE$8),DetailBudgetWPs_Aleph,IF($J111 = "No Work Package", "", $J111),DetailBudgetCategory_Aleph,$I111),IF(Budget_period="Quarterly",SUMIFS(INDIRECT(BE$9),DetailBudgetWPs_Aleph,IF($J111 = "No Work Package", "", $J111),DetailBudgetCategory_Aleph,$I111),IF(Budget_period="Annually",SUMIFS(INDIRECT(BE$10),DetailBudgetWPs_Aleph,IF($J111 = "No Work Package", "", $J111),DetailBudgetCategory_Aleph,$I111),""))))) / BE$6 * BE$7, 0), 0)</f>
        <v>0</v>
      </c>
      <c r="BF111" s="166">
        <f t="array" ref="BF111">IFERROR(IF(ROW()-16&lt;NoRowsBudget, IF($J111="Profit Margin",SUM(BF$16:BF110)*ProfitMargin,IF($J111="VAT",SUM(BF$16:BF110)*VAT,IF(Budget_period="Monthly",SUMIFS(INDIRECT(BF$8),DetailBudgetWPs_Aleph,IF($J111 = "No Work Package", "", $J111),DetailBudgetCategory_Aleph,$I111),IF(Budget_period="Quarterly",SUMIFS(INDIRECT(BF$9),DetailBudgetWPs_Aleph,IF($J111 = "No Work Package", "", $J111),DetailBudgetCategory_Aleph,$I111),IF(Budget_period="Annually",SUMIFS(INDIRECT(BF$10),DetailBudgetWPs_Aleph,IF($J111 = "No Work Package", "", $J111),DetailBudgetCategory_Aleph,$I111),""))))) / BF$6 * BF$7, 0), 0)</f>
        <v>0</v>
      </c>
      <c r="BG111" s="166">
        <f t="array" ref="BG111">IFERROR(IF(ROW()-16&lt;NoRowsBudget, IF($J111="Profit Margin",SUM(BG$16:BG110)*ProfitMargin,IF($J111="VAT",SUM(BG$16:BG110)*VAT,IF(Budget_period="Monthly",SUMIFS(INDIRECT(BG$8),DetailBudgetWPs_Aleph,IF($J111 = "No Work Package", "", $J111),DetailBudgetCategory_Aleph,$I111),IF(Budget_period="Quarterly",SUMIFS(INDIRECT(BG$9),DetailBudgetWPs_Aleph,IF($J111 = "No Work Package", "", $J111),DetailBudgetCategory_Aleph,$I111),IF(Budget_period="Annually",SUMIFS(INDIRECT(BG$10),DetailBudgetWPs_Aleph,IF($J111 = "No Work Package", "", $J111),DetailBudgetCategory_Aleph,$I111),""))))) / BG$6 * BG$7, 0), 0)</f>
        <v>0</v>
      </c>
      <c r="BH111" s="166">
        <f t="array" ref="BH111">IFERROR(IF(ROW()-16&lt;NoRowsBudget, IF($J111="Profit Margin",SUM(BH$16:BH110)*ProfitMargin,IF($J111="VAT",SUM(BH$16:BH110)*VAT,IF(Budget_period="Monthly",SUMIFS(INDIRECT(BH$8),DetailBudgetWPs_Aleph,IF($J111 = "No Work Package", "", $J111),DetailBudgetCategory_Aleph,$I111),IF(Budget_period="Quarterly",SUMIFS(INDIRECT(BH$9),DetailBudgetWPs_Aleph,IF($J111 = "No Work Package", "", $J111),DetailBudgetCategory_Aleph,$I111),IF(Budget_period="Annually",SUMIFS(INDIRECT(BH$10),DetailBudgetWPs_Aleph,IF($J111 = "No Work Package", "", $J111),DetailBudgetCategory_Aleph,$I111),""))))) / BH$6 * BH$7, 0), 0)</f>
        <v>0</v>
      </c>
      <c r="BI111" s="166">
        <f t="array" ref="BI111">IFERROR(IF(ROW()-16&lt;NoRowsBudget, IF($J111="Profit Margin",SUM(BI$16:BI110)*ProfitMargin,IF($J111="VAT",SUM(BI$16:BI110)*VAT,IF(Budget_period="Monthly",SUMIFS(INDIRECT(BI$8),DetailBudgetWPs_Aleph,IF($J111 = "No Work Package", "", $J111),DetailBudgetCategory_Aleph,$I111),IF(Budget_period="Quarterly",SUMIFS(INDIRECT(BI$9),DetailBudgetWPs_Aleph,IF($J111 = "No Work Package", "", $J111),DetailBudgetCategory_Aleph,$I111),IF(Budget_period="Annually",SUMIFS(INDIRECT(BI$10),DetailBudgetWPs_Aleph,IF($J111 = "No Work Package", "", $J111),DetailBudgetCategory_Aleph,$I111),""))))) / BI$6 * BI$7, 0), 0)</f>
        <v>0</v>
      </c>
      <c r="BJ111" s="166">
        <f t="array" ref="BJ111">IFERROR(IF(ROW()-16&lt;NoRowsBudget, IF($J111="Profit Margin",SUM(BJ$16:BJ110)*ProfitMargin,IF($J111="VAT",SUM(BJ$16:BJ110)*VAT,IF(Budget_period="Monthly",SUMIFS(INDIRECT(BJ$8),DetailBudgetWPs_Aleph,IF($J111 = "No Work Package", "", $J111),DetailBudgetCategory_Aleph,$I111),IF(Budget_period="Quarterly",SUMIFS(INDIRECT(BJ$9),DetailBudgetWPs_Aleph,IF($J111 = "No Work Package", "", $J111),DetailBudgetCategory_Aleph,$I111),IF(Budget_period="Annually",SUMIFS(INDIRECT(BJ$10),DetailBudgetWPs_Aleph,IF($J111 = "No Work Package", "", $J111),DetailBudgetCategory_Aleph,$I111),""))))) / BJ$6 * BJ$7, 0), 0)</f>
        <v>0</v>
      </c>
      <c r="BK111" s="166">
        <f t="array" ref="BK111">IFERROR(IF(ROW()-16&lt;NoRowsBudget, IF($J111="Profit Margin",SUM(BK$16:BK110)*ProfitMargin,IF($J111="VAT",SUM(BK$16:BK110)*VAT,IF(Budget_period="Monthly",SUMIFS(INDIRECT(BK$8),DetailBudgetWPs_Aleph,IF($J111 = "No Work Package", "", $J111),DetailBudgetCategory_Aleph,$I111),IF(Budget_period="Quarterly",SUMIFS(INDIRECT(BK$9),DetailBudgetWPs_Aleph,IF($J111 = "No Work Package", "", $J111),DetailBudgetCategory_Aleph,$I111),IF(Budget_period="Annually",SUMIFS(INDIRECT(BK$10),DetailBudgetWPs_Aleph,IF($J111 = "No Work Package", "", $J111),DetailBudgetCategory_Aleph,$I111),""))))) / BK$6 * BK$7, 0), 0)</f>
        <v>0</v>
      </c>
      <c r="BL111" s="166">
        <f t="array" ref="BL111">IFERROR(IF(ROW()-16&lt;NoRowsBudget, IF($J111="Profit Margin",SUM(BL$16:BL110)*ProfitMargin,IF($J111="VAT",SUM(BL$16:BL110)*VAT,IF(Budget_period="Monthly",SUMIFS(INDIRECT(BL$8),DetailBudgetWPs_Aleph,IF($J111 = "No Work Package", "", $J111),DetailBudgetCategory_Aleph,$I111),IF(Budget_period="Quarterly",SUMIFS(INDIRECT(BL$9),DetailBudgetWPs_Aleph,IF($J111 = "No Work Package", "", $J111),DetailBudgetCategory_Aleph,$I111),IF(Budget_period="Annually",SUMIFS(INDIRECT(BL$10),DetailBudgetWPs_Aleph,IF($J111 = "No Work Package", "", $J111),DetailBudgetCategory_Aleph,$I111),""))))) / BL$6 * BL$7, 0), 0)</f>
        <v>0</v>
      </c>
      <c r="BM111" s="166">
        <f t="array" ref="BM111">IFERROR(IF(ROW()-16&lt;NoRowsBudget, IF($J111="Profit Margin",SUM(BM$16:BM110)*ProfitMargin,IF($J111="VAT",SUM(BM$16:BM110)*VAT,IF(Budget_period="Monthly",SUMIFS(INDIRECT(BM$8),DetailBudgetWPs_Aleph,IF($J111 = "No Work Package", "", $J111),DetailBudgetCategory_Aleph,$I111),IF(Budget_period="Quarterly",SUMIFS(INDIRECT(BM$9),DetailBudgetWPs_Aleph,IF($J111 = "No Work Package", "", $J111),DetailBudgetCategory_Aleph,$I111),IF(Budget_period="Annually",SUMIFS(INDIRECT(BM$10),DetailBudgetWPs_Aleph,IF($J111 = "No Work Package", "", $J111),DetailBudgetCategory_Aleph,$I111),""))))) / BM$6 * BM$7, 0), 0)</f>
        <v>0</v>
      </c>
      <c r="BN111" s="166">
        <f t="array" ref="BN111">IFERROR(IF(ROW()-16&lt;NoRowsBudget, IF($J111="Profit Margin",SUM(BN$16:BN110)*ProfitMargin,IF($J111="VAT",SUM(BN$16:BN110)*VAT,IF(Budget_period="Monthly",SUMIFS(INDIRECT(BN$8),DetailBudgetWPs_Aleph,IF($J111 = "No Work Package", "", $J111),DetailBudgetCategory_Aleph,$I111),IF(Budget_period="Quarterly",SUMIFS(INDIRECT(BN$9),DetailBudgetWPs_Aleph,IF($J111 = "No Work Package", "", $J111),DetailBudgetCategory_Aleph,$I111),IF(Budget_period="Annually",SUMIFS(INDIRECT(BN$10),DetailBudgetWPs_Aleph,IF($J111 = "No Work Package", "", $J111),DetailBudgetCategory_Aleph,$I111),""))))) / BN$6 * BN$7, 0), 0)</f>
        <v>0</v>
      </c>
      <c r="BO111" s="166">
        <f t="array" ref="BO111">IFERROR(IF(ROW()-16&lt;NoRowsBudget, IF($J111="Profit Margin",SUM(BO$16:BO110)*ProfitMargin,IF($J111="VAT",SUM(BO$16:BO110)*VAT,IF(Budget_period="Monthly",SUMIFS(INDIRECT(BO$8),DetailBudgetWPs_Aleph,IF($J111 = "No Work Package", "", $J111),DetailBudgetCategory_Aleph,$I111),IF(Budget_period="Quarterly",SUMIFS(INDIRECT(BO$9),DetailBudgetWPs_Aleph,IF($J111 = "No Work Package", "", $J111),DetailBudgetCategory_Aleph,$I111),IF(Budget_period="Annually",SUMIFS(INDIRECT(BO$10),DetailBudgetWPs_Aleph,IF($J111 = "No Work Package", "", $J111),DetailBudgetCategory_Aleph,$I111),""))))) / BO$6 * BO$7, 0), 0)</f>
        <v>0</v>
      </c>
      <c r="BP111" s="166">
        <f t="array" ref="BP111">IFERROR(IF(ROW()-16&lt;NoRowsBudget, IF($J111="Profit Margin",SUM(BP$16:BP110)*ProfitMargin,IF($J111="VAT",SUM(BP$16:BP110)*VAT,IF(Budget_period="Monthly",SUMIFS(INDIRECT(BP$8),DetailBudgetWPs_Aleph,IF($J111 = "No Work Package", "", $J111),DetailBudgetCategory_Aleph,$I111),IF(Budget_period="Quarterly",SUMIFS(INDIRECT(BP$9),DetailBudgetWPs_Aleph,IF($J111 = "No Work Package", "", $J111),DetailBudgetCategory_Aleph,$I111),IF(Budget_period="Annually",SUMIFS(INDIRECT(BP$10),DetailBudgetWPs_Aleph,IF($J111 = "No Work Package", "", $J111),DetailBudgetCategory_Aleph,$I111),""))))) / BP$6 * BP$7, 0), 0)</f>
        <v>0</v>
      </c>
      <c r="BQ111" s="166">
        <f t="array" ref="BQ111">IFERROR(IF(ROW()-16&lt;NoRowsBudget, IF($J111="Profit Margin",SUM(BQ$16:BQ110)*ProfitMargin,IF($J111="VAT",SUM(BQ$16:BQ110)*VAT,IF(Budget_period="Monthly",SUMIFS(INDIRECT(BQ$8),DetailBudgetWPs_Aleph,IF($J111 = "No Work Package", "", $J111),DetailBudgetCategory_Aleph,$I111),IF(Budget_period="Quarterly",SUMIFS(INDIRECT(BQ$9),DetailBudgetWPs_Aleph,IF($J111 = "No Work Package", "", $J111),DetailBudgetCategory_Aleph,$I111),IF(Budget_period="Annually",SUMIFS(INDIRECT(BQ$10),DetailBudgetWPs_Aleph,IF($J111 = "No Work Package", "", $J111),DetailBudgetCategory_Aleph,$I111),""))))) / BQ$6 * BQ$7, 0), 0)</f>
        <v>0</v>
      </c>
      <c r="BR111" s="166">
        <f t="array" ref="BR111">IFERROR(IF(ROW()-16&lt;NoRowsBudget, IF($J111="Profit Margin",SUM(BR$16:BR110)*ProfitMargin,IF($J111="VAT",SUM(BR$16:BR110)*VAT,IF(Budget_period="Monthly",SUMIFS(INDIRECT(BR$8),DetailBudgetWPs_Aleph,IF($J111 = "No Work Package", "", $J111),DetailBudgetCategory_Aleph,$I111),IF(Budget_period="Quarterly",SUMIFS(INDIRECT(BR$9),DetailBudgetWPs_Aleph,IF($J111 = "No Work Package", "", $J111),DetailBudgetCategory_Aleph,$I111),IF(Budget_period="Annually",SUMIFS(INDIRECT(BR$10),DetailBudgetWPs_Aleph,IF($J111 = "No Work Package", "", $J111),DetailBudgetCategory_Aleph,$I111),""))))) / BR$6 * BR$7, 0), 0)</f>
        <v>0</v>
      </c>
      <c r="BS111" s="166">
        <f t="array" ref="BS111">IFERROR(IF(ROW()-16&lt;NoRowsBudget, IF($J111="Profit Margin",SUM(BS$16:BS110)*ProfitMargin,IF($J111="VAT",SUM(BS$16:BS110)*VAT,IF(Budget_period="Monthly",SUMIFS(INDIRECT(BS$8),DetailBudgetWPs_Aleph,IF($J111 = "No Work Package", "", $J111),DetailBudgetCategory_Aleph,$I111),IF(Budget_period="Quarterly",SUMIFS(INDIRECT(BS$9),DetailBudgetWPs_Aleph,IF($J111 = "No Work Package", "", $J111),DetailBudgetCategory_Aleph,$I111),IF(Budget_period="Annually",SUMIFS(INDIRECT(BS$10),DetailBudgetWPs_Aleph,IF($J111 = "No Work Package", "", $J111),DetailBudgetCategory_Aleph,$I111),""))))) / BS$6 * BS$7, 0), 0)</f>
        <v>0</v>
      </c>
    </row>
    <row r="112" ht="15.75" customHeight="1">
      <c r="A112" s="114"/>
      <c r="B112" s="15" t="str">
        <f>IF(ROW()-16&lt;NoRowsBudget,OrgName,"")</f>
        <v/>
      </c>
      <c r="C112" s="15" t="str">
        <f>IF(ROW()-16&lt;NoRowsBudget,ProjectName,"")</f>
        <v/>
      </c>
      <c r="D112" s="15" t="str">
        <f>IF(ROW()-16&lt;NoRowsBudget,ProjectRef,"")</f>
        <v/>
      </c>
      <c r="E112" s="15" t="str">
        <f>IF(ROW()-16&lt;NoRowsBudget,ApplicationID,"")</f>
        <v/>
      </c>
      <c r="F112" s="15" t="str">
        <f>IF(ROW()-16&lt;NoRowsBudget,Version,"")</f>
        <v/>
      </c>
      <c r="G112" s="164" t="str">
        <f>IF(ROW()-16&lt;NoRowsBudget,StartDate,"")</f>
        <v/>
      </c>
      <c r="H112" s="164" t="str">
        <f>IF(ROW()-16&lt;NoRowsBudget,EndDate,"")</f>
        <v/>
      </c>
      <c r="I112" s="15" t="str">
        <f t="array" ref="I112">IF(ROW()-16&lt;(NoRowsBudget-3),INDEX(CostCategories,CEILING((ROW()-15)/NoWPs,1)),IF(ROW()-16=NoRowsBudget-3,"Overheads",IF(ROW()-16=NoRowsBudget-2,"Profit Margin",IF(ROW()-16=NoRowsBudget-1,"VAT",""))))</f>
        <v/>
      </c>
      <c r="J112" s="15" t="str">
        <f t="array" ref="J112">IF(ROW()-16&lt;NoRowsBudget-3,INDEX(WPUnique,,MOD(ROW()-16,NoWPs)+1),IF(ROW()-16=NoRowsBudget-3,"Overheads",IF(ROW()-16=NoRowsBudget-2,"Profit Margin",IF(ROW()-16=NoRowsBudget-1,"VAT",""))))</f>
        <v/>
      </c>
      <c r="K112" s="172" t="str">
        <f>IFERROR(IF(OR($J112="Indirect Cost",$J112="VAT",$J112="Profit Margin"),"",VLOOKUP(J112,'1. Basic Info'!$B$40:$C$52,2,FALSE)),BudgetExport!J112)</f>
        <v/>
      </c>
      <c r="L112" s="166">
        <f t="array" ref="L112">IFERROR(IF(ROW()-16&lt;NoRowsBudget, IF($J112="Profit Margin",SUM(L$16:L111)*ProfitMargin,IF($J112="VAT",SUM(L$16:L111)*VAT,IF(Budget_period="Monthly",SUMIFS(INDIRECT(L$8),DetailBudgetWPs_Aleph,IF($J112 = "No Work Package", "", $J112),DetailBudgetCategory_Aleph,$I112),IF(Budget_period="Quarterly",SUMIFS(INDIRECT(L$9),DetailBudgetWPs_Aleph,IF($J112 = "No Work Package", "", $J112),DetailBudgetCategory_Aleph,$I112),IF(Budget_period="Annually",SUMIFS(INDIRECT(L$10),DetailBudgetWPs_Aleph,IF($J112 = "No Work Package", "", $J112),DetailBudgetCategory_Aleph,$I112),""))))) / L$6 * L$7, 0), 0)</f>
        <v>0</v>
      </c>
      <c r="M112" s="166">
        <f t="array" ref="M112">IFERROR(IF(ROW()-16&lt;NoRowsBudget, IF($J112="Profit Margin",SUM(M$16:M111)*ProfitMargin,IF($J112="VAT",SUM(M$16:M111)*VAT,IF(Budget_period="Monthly",SUMIFS(INDIRECT(M$8),DetailBudgetWPs_Aleph,IF($J112 = "No Work Package", "", $J112),DetailBudgetCategory_Aleph,$I112),IF(Budget_period="Quarterly",SUMIFS(INDIRECT(M$9),DetailBudgetWPs_Aleph,IF($J112 = "No Work Package", "", $J112),DetailBudgetCategory_Aleph,$I112),IF(Budget_period="Annually",SUMIFS(INDIRECT(M$10),DetailBudgetWPs_Aleph,IF($J112 = "No Work Package", "", $J112),DetailBudgetCategory_Aleph,$I112),""))))) / M$6 * M$7, 0), 0)</f>
        <v>0</v>
      </c>
      <c r="N112" s="166">
        <f t="array" ref="N112">IFERROR(IF(ROW()-16&lt;NoRowsBudget, IF($J112="Profit Margin",SUM(N$16:N111)*ProfitMargin,IF($J112="VAT",SUM(N$16:N111)*VAT,IF(Budget_period="Monthly",SUMIFS(INDIRECT(N$8),DetailBudgetWPs_Aleph,IF($J112 = "No Work Package", "", $J112),DetailBudgetCategory_Aleph,$I112),IF(Budget_period="Quarterly",SUMIFS(INDIRECT(N$9),DetailBudgetWPs_Aleph,IF($J112 = "No Work Package", "", $J112),DetailBudgetCategory_Aleph,$I112),IF(Budget_period="Annually",SUMIFS(INDIRECT(N$10),DetailBudgetWPs_Aleph,IF($J112 = "No Work Package", "", $J112),DetailBudgetCategory_Aleph,$I112),""))))) / N$6 * N$7, 0), 0)</f>
        <v>0</v>
      </c>
      <c r="O112" s="166">
        <f t="array" ref="O112">IFERROR(IF(ROW()-16&lt;NoRowsBudget, IF($J112="Profit Margin",SUM(O$16:O111)*ProfitMargin,IF($J112="VAT",SUM(O$16:O111)*VAT,IF(Budget_period="Monthly",SUMIFS(INDIRECT(O$8),DetailBudgetWPs_Aleph,IF($J112 = "No Work Package", "", $J112),DetailBudgetCategory_Aleph,$I112),IF(Budget_period="Quarterly",SUMIFS(INDIRECT(O$9),DetailBudgetWPs_Aleph,IF($J112 = "No Work Package", "", $J112),DetailBudgetCategory_Aleph,$I112),IF(Budget_period="Annually",SUMIFS(INDIRECT(O$10),DetailBudgetWPs_Aleph,IF($J112 = "No Work Package", "", $J112),DetailBudgetCategory_Aleph,$I112),""))))) / O$6 * O$7, 0), 0)</f>
        <v>0</v>
      </c>
      <c r="P112" s="166">
        <f t="array" ref="P112">IFERROR(IF(ROW()-16&lt;NoRowsBudget, IF($J112="Profit Margin",SUM(P$16:P111)*ProfitMargin,IF($J112="VAT",SUM(P$16:P111)*VAT,IF(Budget_period="Monthly",SUMIFS(INDIRECT(P$8),DetailBudgetWPs_Aleph,IF($J112 = "No Work Package", "", $J112),DetailBudgetCategory_Aleph,$I112),IF(Budget_period="Quarterly",SUMIFS(INDIRECT(P$9),DetailBudgetWPs_Aleph,IF($J112 = "No Work Package", "", $J112),DetailBudgetCategory_Aleph,$I112),IF(Budget_period="Annually",SUMIFS(INDIRECT(P$10),DetailBudgetWPs_Aleph,IF($J112 = "No Work Package", "", $J112),DetailBudgetCategory_Aleph,$I112),""))))) / P$6 * P$7, 0), 0)</f>
        <v>0</v>
      </c>
      <c r="Q112" s="166">
        <f t="array" ref="Q112">IFERROR(IF(ROW()-16&lt;NoRowsBudget, IF($J112="Profit Margin",SUM(Q$16:Q111)*ProfitMargin,IF($J112="VAT",SUM(Q$16:Q111)*VAT,IF(Budget_period="Monthly",SUMIFS(INDIRECT(Q$8),DetailBudgetWPs_Aleph,IF($J112 = "No Work Package", "", $J112),DetailBudgetCategory_Aleph,$I112),IF(Budget_period="Quarterly",SUMIFS(INDIRECT(Q$9),DetailBudgetWPs_Aleph,IF($J112 = "No Work Package", "", $J112),DetailBudgetCategory_Aleph,$I112),IF(Budget_period="Annually",SUMIFS(INDIRECT(Q$10),DetailBudgetWPs_Aleph,IF($J112 = "No Work Package", "", $J112),DetailBudgetCategory_Aleph,$I112),""))))) / Q$6 * Q$7, 0), 0)</f>
        <v>0</v>
      </c>
      <c r="R112" s="166">
        <f t="array" ref="R112">IFERROR(IF(ROW()-16&lt;NoRowsBudget, IF($J112="Profit Margin",SUM(R$16:R111)*ProfitMargin,IF($J112="VAT",SUM(R$16:R111)*VAT,IF(Budget_period="Monthly",SUMIFS(INDIRECT(R$8),DetailBudgetWPs_Aleph,IF($J112 = "No Work Package", "", $J112),DetailBudgetCategory_Aleph,$I112),IF(Budget_period="Quarterly",SUMIFS(INDIRECT(R$9),DetailBudgetWPs_Aleph,IF($J112 = "No Work Package", "", $J112),DetailBudgetCategory_Aleph,$I112),IF(Budget_period="Annually",SUMIFS(INDIRECT(R$10),DetailBudgetWPs_Aleph,IF($J112 = "No Work Package", "", $J112),DetailBudgetCategory_Aleph,$I112),""))))) / R$6 * R$7, 0), 0)</f>
        <v>0</v>
      </c>
      <c r="S112" s="166">
        <f t="array" ref="S112">IFERROR(IF(ROW()-16&lt;NoRowsBudget, IF($J112="Profit Margin",SUM(S$16:S111)*ProfitMargin,IF($J112="VAT",SUM(S$16:S111)*VAT,IF(Budget_period="Monthly",SUMIFS(INDIRECT(S$8),DetailBudgetWPs_Aleph,IF($J112 = "No Work Package", "", $J112),DetailBudgetCategory_Aleph,$I112),IF(Budget_period="Quarterly",SUMIFS(INDIRECT(S$9),DetailBudgetWPs_Aleph,IF($J112 = "No Work Package", "", $J112),DetailBudgetCategory_Aleph,$I112),IF(Budget_period="Annually",SUMIFS(INDIRECT(S$10),DetailBudgetWPs_Aleph,IF($J112 = "No Work Package", "", $J112),DetailBudgetCategory_Aleph,$I112),""))))) / S$6 * S$7, 0), 0)</f>
        <v>0</v>
      </c>
      <c r="T112" s="166">
        <f t="array" ref="T112">IFERROR(IF(ROW()-16&lt;NoRowsBudget, IF($J112="Profit Margin",SUM(T$16:T111)*ProfitMargin,IF($J112="VAT",SUM(T$16:T111)*VAT,IF(Budget_period="Monthly",SUMIFS(INDIRECT(T$8),DetailBudgetWPs_Aleph,IF($J112 = "No Work Package", "", $J112),DetailBudgetCategory_Aleph,$I112),IF(Budget_period="Quarterly",SUMIFS(INDIRECT(T$9),DetailBudgetWPs_Aleph,IF($J112 = "No Work Package", "", $J112),DetailBudgetCategory_Aleph,$I112),IF(Budget_period="Annually",SUMIFS(INDIRECT(T$10),DetailBudgetWPs_Aleph,IF($J112 = "No Work Package", "", $J112),DetailBudgetCategory_Aleph,$I112),""))))) / T$6 * T$7, 0), 0)</f>
        <v>0</v>
      </c>
      <c r="U112" s="166">
        <f t="array" ref="U112">IFERROR(IF(ROW()-16&lt;NoRowsBudget, IF($J112="Profit Margin",SUM(U$16:U111)*ProfitMargin,IF($J112="VAT",SUM(U$16:U111)*VAT,IF(Budget_period="Monthly",SUMIFS(INDIRECT(U$8),DetailBudgetWPs_Aleph,IF($J112 = "No Work Package", "", $J112),DetailBudgetCategory_Aleph,$I112),IF(Budget_period="Quarterly",SUMIFS(INDIRECT(U$9),DetailBudgetWPs_Aleph,IF($J112 = "No Work Package", "", $J112),DetailBudgetCategory_Aleph,$I112),IF(Budget_period="Annually",SUMIFS(INDIRECT(U$10),DetailBudgetWPs_Aleph,IF($J112 = "No Work Package", "", $J112),DetailBudgetCategory_Aleph,$I112),""))))) / U$6 * U$7, 0), 0)</f>
        <v>0</v>
      </c>
      <c r="V112" s="166">
        <f t="array" ref="V112">IFERROR(IF(ROW()-16&lt;NoRowsBudget, IF($J112="Profit Margin",SUM(V$16:V111)*ProfitMargin,IF($J112="VAT",SUM(V$16:V111)*VAT,IF(Budget_period="Monthly",SUMIFS(INDIRECT(V$8),DetailBudgetWPs_Aleph,IF($J112 = "No Work Package", "", $J112),DetailBudgetCategory_Aleph,$I112),IF(Budget_period="Quarterly",SUMIFS(INDIRECT(V$9),DetailBudgetWPs_Aleph,IF($J112 = "No Work Package", "", $J112),DetailBudgetCategory_Aleph,$I112),IF(Budget_period="Annually",SUMIFS(INDIRECT(V$10),DetailBudgetWPs_Aleph,IF($J112 = "No Work Package", "", $J112),DetailBudgetCategory_Aleph,$I112),""))))) / V$6 * V$7, 0), 0)</f>
        <v>0</v>
      </c>
      <c r="W112" s="166">
        <f t="array" ref="W112">IFERROR(IF(ROW()-16&lt;NoRowsBudget, IF($J112="Profit Margin",SUM(W$16:W111)*ProfitMargin,IF($J112="VAT",SUM(W$16:W111)*VAT,IF(Budget_period="Monthly",SUMIFS(INDIRECT(W$8),DetailBudgetWPs_Aleph,IF($J112 = "No Work Package", "", $J112),DetailBudgetCategory_Aleph,$I112),IF(Budget_period="Quarterly",SUMIFS(INDIRECT(W$9),DetailBudgetWPs_Aleph,IF($J112 = "No Work Package", "", $J112),DetailBudgetCategory_Aleph,$I112),IF(Budget_period="Annually",SUMIFS(INDIRECT(W$10),DetailBudgetWPs_Aleph,IF($J112 = "No Work Package", "", $J112),DetailBudgetCategory_Aleph,$I112),""))))) / W$6 * W$7, 0), 0)</f>
        <v>0</v>
      </c>
      <c r="X112" s="166">
        <f t="array" ref="X112">IFERROR(IF(ROW()-16&lt;NoRowsBudget, IF($J112="Profit Margin",SUM(X$16:X111)*ProfitMargin,IF($J112="VAT",SUM(X$16:X111)*VAT,IF(Budget_period="Monthly",SUMIFS(INDIRECT(X$8),DetailBudgetWPs_Aleph,IF($J112 = "No Work Package", "", $J112),DetailBudgetCategory_Aleph,$I112),IF(Budget_period="Quarterly",SUMIFS(INDIRECT(X$9),DetailBudgetWPs_Aleph,IF($J112 = "No Work Package", "", $J112),DetailBudgetCategory_Aleph,$I112),IF(Budget_period="Annually",SUMIFS(INDIRECT(X$10),DetailBudgetWPs_Aleph,IF($J112 = "No Work Package", "", $J112),DetailBudgetCategory_Aleph,$I112),""))))) / X$6 * X$7, 0), 0)</f>
        <v>0</v>
      </c>
      <c r="Y112" s="166">
        <f t="array" ref="Y112">IFERROR(IF(ROW()-16&lt;NoRowsBudget, IF($J112="Profit Margin",SUM(Y$16:Y111)*ProfitMargin,IF($J112="VAT",SUM(Y$16:Y111)*VAT,IF(Budget_period="Monthly",SUMIFS(INDIRECT(Y$8),DetailBudgetWPs_Aleph,IF($J112 = "No Work Package", "", $J112),DetailBudgetCategory_Aleph,$I112),IF(Budget_period="Quarterly",SUMIFS(INDIRECT(Y$9),DetailBudgetWPs_Aleph,IF($J112 = "No Work Package", "", $J112),DetailBudgetCategory_Aleph,$I112),IF(Budget_period="Annually",SUMIFS(INDIRECT(Y$10),DetailBudgetWPs_Aleph,IF($J112 = "No Work Package", "", $J112),DetailBudgetCategory_Aleph,$I112),""))))) / Y$6 * Y$7, 0), 0)</f>
        <v>0</v>
      </c>
      <c r="Z112" s="166">
        <f t="array" ref="Z112">IFERROR(IF(ROW()-16&lt;NoRowsBudget, IF($J112="Profit Margin",SUM(Z$16:Z111)*ProfitMargin,IF($J112="VAT",SUM(Z$16:Z111)*VAT,IF(Budget_period="Monthly",SUMIFS(INDIRECT(Z$8),DetailBudgetWPs_Aleph,IF($J112 = "No Work Package", "", $J112),DetailBudgetCategory_Aleph,$I112),IF(Budget_period="Quarterly",SUMIFS(INDIRECT(Z$9),DetailBudgetWPs_Aleph,IF($J112 = "No Work Package", "", $J112),DetailBudgetCategory_Aleph,$I112),IF(Budget_period="Annually",SUMIFS(INDIRECT(Z$10),DetailBudgetWPs_Aleph,IF($J112 = "No Work Package", "", $J112),DetailBudgetCategory_Aleph,$I112),""))))) / Z$6 * Z$7, 0), 0)</f>
        <v>0</v>
      </c>
      <c r="AA112" s="166">
        <f t="array" ref="AA112">IFERROR(IF(ROW()-16&lt;NoRowsBudget, IF($J112="Profit Margin",SUM(AA$16:AA111)*ProfitMargin,IF($J112="VAT",SUM(AA$16:AA111)*VAT,IF(Budget_period="Monthly",SUMIFS(INDIRECT(AA$8),DetailBudgetWPs_Aleph,IF($J112 = "No Work Package", "", $J112),DetailBudgetCategory_Aleph,$I112),IF(Budget_period="Quarterly",SUMIFS(INDIRECT(AA$9),DetailBudgetWPs_Aleph,IF($J112 = "No Work Package", "", $J112),DetailBudgetCategory_Aleph,$I112),IF(Budget_period="Annually",SUMIFS(INDIRECT(AA$10),DetailBudgetWPs_Aleph,IF($J112 = "No Work Package", "", $J112),DetailBudgetCategory_Aleph,$I112),""))))) / AA$6 * AA$7, 0), 0)</f>
        <v>0</v>
      </c>
      <c r="AB112" s="166">
        <f t="array" ref="AB112">IFERROR(IF(ROW()-16&lt;NoRowsBudget, IF($J112="Profit Margin",SUM(AB$16:AB111)*ProfitMargin,IF($J112="VAT",SUM(AB$16:AB111)*VAT,IF(Budget_period="Monthly",SUMIFS(INDIRECT(AB$8),DetailBudgetWPs_Aleph,IF($J112 = "No Work Package", "", $J112),DetailBudgetCategory_Aleph,$I112),IF(Budget_period="Quarterly",SUMIFS(INDIRECT(AB$9),DetailBudgetWPs_Aleph,IF($J112 = "No Work Package", "", $J112),DetailBudgetCategory_Aleph,$I112),IF(Budget_period="Annually",SUMIFS(INDIRECT(AB$10),DetailBudgetWPs_Aleph,IF($J112 = "No Work Package", "", $J112),DetailBudgetCategory_Aleph,$I112),""))))) / AB$6 * AB$7, 0), 0)</f>
        <v>0</v>
      </c>
      <c r="AC112" s="166">
        <f t="array" ref="AC112">IFERROR(IF(ROW()-16&lt;NoRowsBudget, IF($J112="Profit Margin",SUM(AC$16:AC111)*ProfitMargin,IF($J112="VAT",SUM(AC$16:AC111)*VAT,IF(Budget_period="Monthly",SUMIFS(INDIRECT(AC$8),DetailBudgetWPs_Aleph,IF($J112 = "No Work Package", "", $J112),DetailBudgetCategory_Aleph,$I112),IF(Budget_period="Quarterly",SUMIFS(INDIRECT(AC$9),DetailBudgetWPs_Aleph,IF($J112 = "No Work Package", "", $J112),DetailBudgetCategory_Aleph,$I112),IF(Budget_period="Annually",SUMIFS(INDIRECT(AC$10),DetailBudgetWPs_Aleph,IF($J112 = "No Work Package", "", $J112),DetailBudgetCategory_Aleph,$I112),""))))) / AC$6 * AC$7, 0), 0)</f>
        <v>0</v>
      </c>
      <c r="AD112" s="166">
        <f t="array" ref="AD112">IFERROR(IF(ROW()-16&lt;NoRowsBudget, IF($J112="Profit Margin",SUM(AD$16:AD111)*ProfitMargin,IF($J112="VAT",SUM(AD$16:AD111)*VAT,IF(Budget_period="Monthly",SUMIFS(INDIRECT(AD$8),DetailBudgetWPs_Aleph,IF($J112 = "No Work Package", "", $J112),DetailBudgetCategory_Aleph,$I112),IF(Budget_period="Quarterly",SUMIFS(INDIRECT(AD$9),DetailBudgetWPs_Aleph,IF($J112 = "No Work Package", "", $J112),DetailBudgetCategory_Aleph,$I112),IF(Budget_period="Annually",SUMIFS(INDIRECT(AD$10),DetailBudgetWPs_Aleph,IF($J112 = "No Work Package", "", $J112),DetailBudgetCategory_Aleph,$I112),""))))) / AD$6 * AD$7, 0), 0)</f>
        <v>0</v>
      </c>
      <c r="AE112" s="166">
        <f t="array" ref="AE112">IFERROR(IF(ROW()-16&lt;NoRowsBudget, IF($J112="Profit Margin",SUM(AE$16:AE111)*ProfitMargin,IF($J112="VAT",SUM(AE$16:AE111)*VAT,IF(Budget_period="Monthly",SUMIFS(INDIRECT(AE$8),DetailBudgetWPs_Aleph,IF($J112 = "No Work Package", "", $J112),DetailBudgetCategory_Aleph,$I112),IF(Budget_period="Quarterly",SUMIFS(INDIRECT(AE$9),DetailBudgetWPs_Aleph,IF($J112 = "No Work Package", "", $J112),DetailBudgetCategory_Aleph,$I112),IF(Budget_period="Annually",SUMIFS(INDIRECT(AE$10),DetailBudgetWPs_Aleph,IF($J112 = "No Work Package", "", $J112),DetailBudgetCategory_Aleph,$I112),""))))) / AE$6 * AE$7, 0), 0)</f>
        <v>0</v>
      </c>
      <c r="AF112" s="166">
        <f t="array" ref="AF112">IFERROR(IF(ROW()-16&lt;NoRowsBudget, IF($J112="Profit Margin",SUM(AF$16:AF111)*ProfitMargin,IF($J112="VAT",SUM(AF$16:AF111)*VAT,IF(Budget_period="Monthly",SUMIFS(INDIRECT(AF$8),DetailBudgetWPs_Aleph,IF($J112 = "No Work Package", "", $J112),DetailBudgetCategory_Aleph,$I112),IF(Budget_period="Quarterly",SUMIFS(INDIRECT(AF$9),DetailBudgetWPs_Aleph,IF($J112 = "No Work Package", "", $J112),DetailBudgetCategory_Aleph,$I112),IF(Budget_period="Annually",SUMIFS(INDIRECT(AF$10),DetailBudgetWPs_Aleph,IF($J112 = "No Work Package", "", $J112),DetailBudgetCategory_Aleph,$I112),""))))) / AF$6 * AF$7, 0), 0)</f>
        <v>0</v>
      </c>
      <c r="AG112" s="166">
        <f t="array" ref="AG112">IFERROR(IF(ROW()-16&lt;NoRowsBudget, IF($J112="Profit Margin",SUM(AG$16:AG111)*ProfitMargin,IF($J112="VAT",SUM(AG$16:AG111)*VAT,IF(Budget_period="Monthly",SUMIFS(INDIRECT(AG$8),DetailBudgetWPs_Aleph,IF($J112 = "No Work Package", "", $J112),DetailBudgetCategory_Aleph,$I112),IF(Budget_period="Quarterly",SUMIFS(INDIRECT(AG$9),DetailBudgetWPs_Aleph,IF($J112 = "No Work Package", "", $J112),DetailBudgetCategory_Aleph,$I112),IF(Budget_period="Annually",SUMIFS(INDIRECT(AG$10),DetailBudgetWPs_Aleph,IF($J112 = "No Work Package", "", $J112),DetailBudgetCategory_Aleph,$I112),""))))) / AG$6 * AG$7, 0), 0)</f>
        <v>0</v>
      </c>
      <c r="AH112" s="166">
        <f t="array" ref="AH112">IFERROR(IF(ROW()-16&lt;NoRowsBudget, IF($J112="Profit Margin",SUM(AH$16:AH111)*ProfitMargin,IF($J112="VAT",SUM(AH$16:AH111)*VAT,IF(Budget_period="Monthly",SUMIFS(INDIRECT(AH$8),DetailBudgetWPs_Aleph,IF($J112 = "No Work Package", "", $J112),DetailBudgetCategory_Aleph,$I112),IF(Budget_period="Quarterly",SUMIFS(INDIRECT(AH$9),DetailBudgetWPs_Aleph,IF($J112 = "No Work Package", "", $J112),DetailBudgetCategory_Aleph,$I112),IF(Budget_period="Annually",SUMIFS(INDIRECT(AH$10),DetailBudgetWPs_Aleph,IF($J112 = "No Work Package", "", $J112),DetailBudgetCategory_Aleph,$I112),""))))) / AH$6 * AH$7, 0), 0)</f>
        <v>0</v>
      </c>
      <c r="AI112" s="166">
        <f t="array" ref="AI112">IFERROR(IF(ROW()-16&lt;NoRowsBudget, IF($J112="Profit Margin",SUM(AI$16:AI111)*ProfitMargin,IF($J112="VAT",SUM(AI$16:AI111)*VAT,IF(Budget_period="Monthly",SUMIFS(INDIRECT(AI$8),DetailBudgetWPs_Aleph,IF($J112 = "No Work Package", "", $J112),DetailBudgetCategory_Aleph,$I112),IF(Budget_period="Quarterly",SUMIFS(INDIRECT(AI$9),DetailBudgetWPs_Aleph,IF($J112 = "No Work Package", "", $J112),DetailBudgetCategory_Aleph,$I112),IF(Budget_period="Annually",SUMIFS(INDIRECT(AI$10),DetailBudgetWPs_Aleph,IF($J112 = "No Work Package", "", $J112),DetailBudgetCategory_Aleph,$I112),""))))) / AI$6 * AI$7, 0), 0)</f>
        <v>0</v>
      </c>
      <c r="AJ112" s="166">
        <f t="array" ref="AJ112">IFERROR(IF(ROW()-16&lt;NoRowsBudget, IF($J112="Profit Margin",SUM(AJ$16:AJ111)*ProfitMargin,IF($J112="VAT",SUM(AJ$16:AJ111)*VAT,IF(Budget_period="Monthly",SUMIFS(INDIRECT(AJ$8),DetailBudgetWPs_Aleph,IF($J112 = "No Work Package", "", $J112),DetailBudgetCategory_Aleph,$I112),IF(Budget_period="Quarterly",SUMIFS(INDIRECT(AJ$9),DetailBudgetWPs_Aleph,IF($J112 = "No Work Package", "", $J112),DetailBudgetCategory_Aleph,$I112),IF(Budget_period="Annually",SUMIFS(INDIRECT(AJ$10),DetailBudgetWPs_Aleph,IF($J112 = "No Work Package", "", $J112),DetailBudgetCategory_Aleph,$I112),""))))) / AJ$6 * AJ$7, 0), 0)</f>
        <v>0</v>
      </c>
      <c r="AK112" s="166">
        <f t="array" ref="AK112">IFERROR(IF(ROW()-16&lt;NoRowsBudget, IF($J112="Profit Margin",SUM(AK$16:AK111)*ProfitMargin,IF($J112="VAT",SUM(AK$16:AK111)*VAT,IF(Budget_period="Monthly",SUMIFS(INDIRECT(AK$8),DetailBudgetWPs_Aleph,IF($J112 = "No Work Package", "", $J112),DetailBudgetCategory_Aleph,$I112),IF(Budget_period="Quarterly",SUMIFS(INDIRECT(AK$9),DetailBudgetWPs_Aleph,IF($J112 = "No Work Package", "", $J112),DetailBudgetCategory_Aleph,$I112),IF(Budget_period="Annually",SUMIFS(INDIRECT(AK$10),DetailBudgetWPs_Aleph,IF($J112 = "No Work Package", "", $J112),DetailBudgetCategory_Aleph,$I112),""))))) / AK$6 * AK$7, 0), 0)</f>
        <v>0</v>
      </c>
      <c r="AL112" s="166">
        <f t="array" ref="AL112">IFERROR(IF(ROW()-16&lt;NoRowsBudget, IF($J112="Profit Margin",SUM(AL$16:AL111)*ProfitMargin,IF($J112="VAT",SUM(AL$16:AL111)*VAT,IF(Budget_period="Monthly",SUMIFS(INDIRECT(AL$8),DetailBudgetWPs_Aleph,IF($J112 = "No Work Package", "", $J112),DetailBudgetCategory_Aleph,$I112),IF(Budget_period="Quarterly",SUMIFS(INDIRECT(AL$9),DetailBudgetWPs_Aleph,IF($J112 = "No Work Package", "", $J112),DetailBudgetCategory_Aleph,$I112),IF(Budget_period="Annually",SUMIFS(INDIRECT(AL$10),DetailBudgetWPs_Aleph,IF($J112 = "No Work Package", "", $J112),DetailBudgetCategory_Aleph,$I112),""))))) / AL$6 * AL$7, 0), 0)</f>
        <v>0</v>
      </c>
      <c r="AM112" s="166">
        <f t="array" ref="AM112">IFERROR(IF(ROW()-16&lt;NoRowsBudget, IF($J112="Profit Margin",SUM(AM$16:AM111)*ProfitMargin,IF($J112="VAT",SUM(AM$16:AM111)*VAT,IF(Budget_period="Monthly",SUMIFS(INDIRECT(AM$8),DetailBudgetWPs_Aleph,IF($J112 = "No Work Package", "", $J112),DetailBudgetCategory_Aleph,$I112),IF(Budget_period="Quarterly",SUMIFS(INDIRECT(AM$9),DetailBudgetWPs_Aleph,IF($J112 = "No Work Package", "", $J112),DetailBudgetCategory_Aleph,$I112),IF(Budget_period="Annually",SUMIFS(INDIRECT(AM$10),DetailBudgetWPs_Aleph,IF($J112 = "No Work Package", "", $J112),DetailBudgetCategory_Aleph,$I112),""))))) / AM$6 * AM$7, 0), 0)</f>
        <v>0</v>
      </c>
      <c r="AN112" s="166">
        <f t="array" ref="AN112">IFERROR(IF(ROW()-16&lt;NoRowsBudget, IF($J112="Profit Margin",SUM(AN$16:AN111)*ProfitMargin,IF($J112="VAT",SUM(AN$16:AN111)*VAT,IF(Budget_period="Monthly",SUMIFS(INDIRECT(AN$8),DetailBudgetWPs_Aleph,IF($J112 = "No Work Package", "", $J112),DetailBudgetCategory_Aleph,$I112),IF(Budget_period="Quarterly",SUMIFS(INDIRECT(AN$9),DetailBudgetWPs_Aleph,IF($J112 = "No Work Package", "", $J112),DetailBudgetCategory_Aleph,$I112),IF(Budget_period="Annually",SUMIFS(INDIRECT(AN$10),DetailBudgetWPs_Aleph,IF($J112 = "No Work Package", "", $J112),DetailBudgetCategory_Aleph,$I112),""))))) / AN$6 * AN$7, 0), 0)</f>
        <v>0</v>
      </c>
      <c r="AO112" s="166">
        <f t="array" ref="AO112">IFERROR(IF(ROW()-16&lt;NoRowsBudget, IF($J112="Profit Margin",SUM(AO$16:AO111)*ProfitMargin,IF($J112="VAT",SUM(AO$16:AO111)*VAT,IF(Budget_period="Monthly",SUMIFS(INDIRECT(AO$8),DetailBudgetWPs_Aleph,IF($J112 = "No Work Package", "", $J112),DetailBudgetCategory_Aleph,$I112),IF(Budget_period="Quarterly",SUMIFS(INDIRECT(AO$9),DetailBudgetWPs_Aleph,IF($J112 = "No Work Package", "", $J112),DetailBudgetCategory_Aleph,$I112),IF(Budget_period="Annually",SUMIFS(INDIRECT(AO$10),DetailBudgetWPs_Aleph,IF($J112 = "No Work Package", "", $J112),DetailBudgetCategory_Aleph,$I112),""))))) / AO$6 * AO$7, 0), 0)</f>
        <v>0</v>
      </c>
      <c r="AP112" s="166">
        <f t="array" ref="AP112">IFERROR(IF(ROW()-16&lt;NoRowsBudget, IF($J112="Profit Margin",SUM(AP$16:AP111)*ProfitMargin,IF($J112="VAT",SUM(AP$16:AP111)*VAT,IF(Budget_period="Monthly",SUMIFS(INDIRECT(AP$8),DetailBudgetWPs_Aleph,IF($J112 = "No Work Package", "", $J112),DetailBudgetCategory_Aleph,$I112),IF(Budget_period="Quarterly",SUMIFS(INDIRECT(AP$9),DetailBudgetWPs_Aleph,IF($J112 = "No Work Package", "", $J112),DetailBudgetCategory_Aleph,$I112),IF(Budget_period="Annually",SUMIFS(INDIRECT(AP$10),DetailBudgetWPs_Aleph,IF($J112 = "No Work Package", "", $J112),DetailBudgetCategory_Aleph,$I112),""))))) / AP$6 * AP$7, 0), 0)</f>
        <v>0</v>
      </c>
      <c r="AQ112" s="166">
        <f t="array" ref="AQ112">IFERROR(IF(ROW()-16&lt;NoRowsBudget, IF($J112="Profit Margin",SUM(AQ$16:AQ111)*ProfitMargin,IF($J112="VAT",SUM(AQ$16:AQ111)*VAT,IF(Budget_period="Monthly",SUMIFS(INDIRECT(AQ$8),DetailBudgetWPs_Aleph,IF($J112 = "No Work Package", "", $J112),DetailBudgetCategory_Aleph,$I112),IF(Budget_period="Quarterly",SUMIFS(INDIRECT(AQ$9),DetailBudgetWPs_Aleph,IF($J112 = "No Work Package", "", $J112),DetailBudgetCategory_Aleph,$I112),IF(Budget_period="Annually",SUMIFS(INDIRECT(AQ$10),DetailBudgetWPs_Aleph,IF($J112 = "No Work Package", "", $J112),DetailBudgetCategory_Aleph,$I112),""))))) / AQ$6 * AQ$7, 0), 0)</f>
        <v>0</v>
      </c>
      <c r="AR112" s="166">
        <f t="array" ref="AR112">IFERROR(IF(ROW()-16&lt;NoRowsBudget, IF($J112="Profit Margin",SUM(AR$16:AR111)*ProfitMargin,IF($J112="VAT",SUM(AR$16:AR111)*VAT,IF(Budget_period="Monthly",SUMIFS(INDIRECT(AR$8),DetailBudgetWPs_Aleph,IF($J112 = "No Work Package", "", $J112),DetailBudgetCategory_Aleph,$I112),IF(Budget_period="Quarterly",SUMIFS(INDIRECT(AR$9),DetailBudgetWPs_Aleph,IF($J112 = "No Work Package", "", $J112),DetailBudgetCategory_Aleph,$I112),IF(Budget_period="Annually",SUMIFS(INDIRECT(AR$10),DetailBudgetWPs_Aleph,IF($J112 = "No Work Package", "", $J112),DetailBudgetCategory_Aleph,$I112),""))))) / AR$6 * AR$7, 0), 0)</f>
        <v>0</v>
      </c>
      <c r="AS112" s="166">
        <f t="array" ref="AS112">IFERROR(IF(ROW()-16&lt;NoRowsBudget, IF($J112="Profit Margin",SUM(AS$16:AS111)*ProfitMargin,IF($J112="VAT",SUM(AS$16:AS111)*VAT,IF(Budget_period="Monthly",SUMIFS(INDIRECT(AS$8),DetailBudgetWPs_Aleph,IF($J112 = "No Work Package", "", $J112),DetailBudgetCategory_Aleph,$I112),IF(Budget_period="Quarterly",SUMIFS(INDIRECT(AS$9),DetailBudgetWPs_Aleph,IF($J112 = "No Work Package", "", $J112),DetailBudgetCategory_Aleph,$I112),IF(Budget_period="Annually",SUMIFS(INDIRECT(AS$10),DetailBudgetWPs_Aleph,IF($J112 = "No Work Package", "", $J112),DetailBudgetCategory_Aleph,$I112),""))))) / AS$6 * AS$7, 0), 0)</f>
        <v>0</v>
      </c>
      <c r="AT112" s="166">
        <f t="array" ref="AT112">IFERROR(IF(ROW()-16&lt;NoRowsBudget, IF($J112="Profit Margin",SUM(AT$16:AT111)*ProfitMargin,IF($J112="VAT",SUM(AT$16:AT111)*VAT,IF(Budget_period="Monthly",SUMIFS(INDIRECT(AT$8),DetailBudgetWPs_Aleph,IF($J112 = "No Work Package", "", $J112),DetailBudgetCategory_Aleph,$I112),IF(Budget_period="Quarterly",SUMIFS(INDIRECT(AT$9),DetailBudgetWPs_Aleph,IF($J112 = "No Work Package", "", $J112),DetailBudgetCategory_Aleph,$I112),IF(Budget_period="Annually",SUMIFS(INDIRECT(AT$10),DetailBudgetWPs_Aleph,IF($J112 = "No Work Package", "", $J112),DetailBudgetCategory_Aleph,$I112),""))))) / AT$6 * AT$7, 0), 0)</f>
        <v>0</v>
      </c>
      <c r="AU112" s="166">
        <f t="array" ref="AU112">IFERROR(IF(ROW()-16&lt;NoRowsBudget, IF($J112="Profit Margin",SUM(AU$16:AU111)*ProfitMargin,IF($J112="VAT",SUM(AU$16:AU111)*VAT,IF(Budget_period="Monthly",SUMIFS(INDIRECT(AU$8),DetailBudgetWPs_Aleph,IF($J112 = "No Work Package", "", $J112),DetailBudgetCategory_Aleph,$I112),IF(Budget_period="Quarterly",SUMIFS(INDIRECT(AU$9),DetailBudgetWPs_Aleph,IF($J112 = "No Work Package", "", $J112),DetailBudgetCategory_Aleph,$I112),IF(Budget_period="Annually",SUMIFS(INDIRECT(AU$10),DetailBudgetWPs_Aleph,IF($J112 = "No Work Package", "", $J112),DetailBudgetCategory_Aleph,$I112),""))))) / AU$6 * AU$7, 0), 0)</f>
        <v>0</v>
      </c>
      <c r="AV112" s="166">
        <f t="array" ref="AV112">IFERROR(IF(ROW()-16&lt;NoRowsBudget, IF($J112="Profit Margin",SUM(AV$16:AV111)*ProfitMargin,IF($J112="VAT",SUM(AV$16:AV111)*VAT,IF(Budget_period="Monthly",SUMIFS(INDIRECT(AV$8),DetailBudgetWPs_Aleph,IF($J112 = "No Work Package", "", $J112),DetailBudgetCategory_Aleph,$I112),IF(Budget_period="Quarterly",SUMIFS(INDIRECT(AV$9),DetailBudgetWPs_Aleph,IF($J112 = "No Work Package", "", $J112),DetailBudgetCategory_Aleph,$I112),IF(Budget_period="Annually",SUMIFS(INDIRECT(AV$10),DetailBudgetWPs_Aleph,IF($J112 = "No Work Package", "", $J112),DetailBudgetCategory_Aleph,$I112),""))))) / AV$6 * AV$7, 0), 0)</f>
        <v>0</v>
      </c>
      <c r="AW112" s="166">
        <f t="array" ref="AW112">IFERROR(IF(ROW()-16&lt;NoRowsBudget, IF($J112="Profit Margin",SUM(AW$16:AW111)*ProfitMargin,IF($J112="VAT",SUM(AW$16:AW111)*VAT,IF(Budget_period="Monthly",SUMIFS(INDIRECT(AW$8),DetailBudgetWPs_Aleph,IF($J112 = "No Work Package", "", $J112),DetailBudgetCategory_Aleph,$I112),IF(Budget_period="Quarterly",SUMIFS(INDIRECT(AW$9),DetailBudgetWPs_Aleph,IF($J112 = "No Work Package", "", $J112),DetailBudgetCategory_Aleph,$I112),IF(Budget_period="Annually",SUMIFS(INDIRECT(AW$10),DetailBudgetWPs_Aleph,IF($J112 = "No Work Package", "", $J112),DetailBudgetCategory_Aleph,$I112),""))))) / AW$6 * AW$7, 0), 0)</f>
        <v>0</v>
      </c>
      <c r="AX112" s="166">
        <f t="array" ref="AX112">IFERROR(IF(ROW()-16&lt;NoRowsBudget, IF($J112="Profit Margin",SUM(AX$16:AX111)*ProfitMargin,IF($J112="VAT",SUM(AX$16:AX111)*VAT,IF(Budget_period="Monthly",SUMIFS(INDIRECT(AX$8),DetailBudgetWPs_Aleph,IF($J112 = "No Work Package", "", $J112),DetailBudgetCategory_Aleph,$I112),IF(Budget_period="Quarterly",SUMIFS(INDIRECT(AX$9),DetailBudgetWPs_Aleph,IF($J112 = "No Work Package", "", $J112),DetailBudgetCategory_Aleph,$I112),IF(Budget_period="Annually",SUMIFS(INDIRECT(AX$10),DetailBudgetWPs_Aleph,IF($J112 = "No Work Package", "", $J112),DetailBudgetCategory_Aleph,$I112),""))))) / AX$6 * AX$7, 0), 0)</f>
        <v>0</v>
      </c>
      <c r="AY112" s="166">
        <f t="array" ref="AY112">IFERROR(IF(ROW()-16&lt;NoRowsBudget, IF($J112="Profit Margin",SUM(AY$16:AY111)*ProfitMargin,IF($J112="VAT",SUM(AY$16:AY111)*VAT,IF(Budget_period="Monthly",SUMIFS(INDIRECT(AY$8),DetailBudgetWPs_Aleph,IF($J112 = "No Work Package", "", $J112),DetailBudgetCategory_Aleph,$I112),IF(Budget_period="Quarterly",SUMIFS(INDIRECT(AY$9),DetailBudgetWPs_Aleph,IF($J112 = "No Work Package", "", $J112),DetailBudgetCategory_Aleph,$I112),IF(Budget_period="Annually",SUMIFS(INDIRECT(AY$10),DetailBudgetWPs_Aleph,IF($J112 = "No Work Package", "", $J112),DetailBudgetCategory_Aleph,$I112),""))))) / AY$6 * AY$7, 0), 0)</f>
        <v>0</v>
      </c>
      <c r="AZ112" s="166">
        <f t="array" ref="AZ112">IFERROR(IF(ROW()-16&lt;NoRowsBudget, IF($J112="Profit Margin",SUM(AZ$16:AZ111)*ProfitMargin,IF($J112="VAT",SUM(AZ$16:AZ111)*VAT,IF(Budget_period="Monthly",SUMIFS(INDIRECT(AZ$8),DetailBudgetWPs_Aleph,IF($J112 = "No Work Package", "", $J112),DetailBudgetCategory_Aleph,$I112),IF(Budget_period="Quarterly",SUMIFS(INDIRECT(AZ$9),DetailBudgetWPs_Aleph,IF($J112 = "No Work Package", "", $J112),DetailBudgetCategory_Aleph,$I112),IF(Budget_period="Annually",SUMIFS(INDIRECT(AZ$10),DetailBudgetWPs_Aleph,IF($J112 = "No Work Package", "", $J112),DetailBudgetCategory_Aleph,$I112),""))))) / AZ$6 * AZ$7, 0), 0)</f>
        <v>0</v>
      </c>
      <c r="BA112" s="166">
        <f t="array" ref="BA112">IFERROR(IF(ROW()-16&lt;NoRowsBudget, IF($J112="Profit Margin",SUM(BA$16:BA111)*ProfitMargin,IF($J112="VAT",SUM(BA$16:BA111)*VAT,IF(Budget_period="Monthly",SUMIFS(INDIRECT(BA$8),DetailBudgetWPs_Aleph,IF($J112 = "No Work Package", "", $J112),DetailBudgetCategory_Aleph,$I112),IF(Budget_period="Quarterly",SUMIFS(INDIRECT(BA$9),DetailBudgetWPs_Aleph,IF($J112 = "No Work Package", "", $J112),DetailBudgetCategory_Aleph,$I112),IF(Budget_period="Annually",SUMIFS(INDIRECT(BA$10),DetailBudgetWPs_Aleph,IF($J112 = "No Work Package", "", $J112),DetailBudgetCategory_Aleph,$I112),""))))) / BA$6 * BA$7, 0), 0)</f>
        <v>0</v>
      </c>
      <c r="BB112" s="166">
        <f t="array" ref="BB112">IFERROR(IF(ROW()-16&lt;NoRowsBudget, IF($J112="Profit Margin",SUM(BB$16:BB111)*ProfitMargin,IF($J112="VAT",SUM(BB$16:BB111)*VAT,IF(Budget_period="Monthly",SUMIFS(INDIRECT(BB$8),DetailBudgetWPs_Aleph,IF($J112 = "No Work Package", "", $J112),DetailBudgetCategory_Aleph,$I112),IF(Budget_period="Quarterly",SUMIFS(INDIRECT(BB$9),DetailBudgetWPs_Aleph,IF($J112 = "No Work Package", "", $J112),DetailBudgetCategory_Aleph,$I112),IF(Budget_period="Annually",SUMIFS(INDIRECT(BB$10),DetailBudgetWPs_Aleph,IF($J112 = "No Work Package", "", $J112),DetailBudgetCategory_Aleph,$I112),""))))) / BB$6 * BB$7, 0), 0)</f>
        <v>0</v>
      </c>
      <c r="BC112" s="166">
        <f t="array" ref="BC112">IFERROR(IF(ROW()-16&lt;NoRowsBudget, IF($J112="Profit Margin",SUM(BC$16:BC111)*ProfitMargin,IF($J112="VAT",SUM(BC$16:BC111)*VAT,IF(Budget_period="Monthly",SUMIFS(INDIRECT(BC$8),DetailBudgetWPs_Aleph,IF($J112 = "No Work Package", "", $J112),DetailBudgetCategory_Aleph,$I112),IF(Budget_period="Quarterly",SUMIFS(INDIRECT(BC$9),DetailBudgetWPs_Aleph,IF($J112 = "No Work Package", "", $J112),DetailBudgetCategory_Aleph,$I112),IF(Budget_period="Annually",SUMIFS(INDIRECT(BC$10),DetailBudgetWPs_Aleph,IF($J112 = "No Work Package", "", $J112),DetailBudgetCategory_Aleph,$I112),""))))) / BC$6 * BC$7, 0), 0)</f>
        <v>0</v>
      </c>
      <c r="BD112" s="166">
        <f t="array" ref="BD112">IFERROR(IF(ROW()-16&lt;NoRowsBudget, IF($J112="Profit Margin",SUM(BD$16:BD111)*ProfitMargin,IF($J112="VAT",SUM(BD$16:BD111)*VAT,IF(Budget_period="Monthly",SUMIFS(INDIRECT(BD$8),DetailBudgetWPs_Aleph,IF($J112 = "No Work Package", "", $J112),DetailBudgetCategory_Aleph,$I112),IF(Budget_period="Quarterly",SUMIFS(INDIRECT(BD$9),DetailBudgetWPs_Aleph,IF($J112 = "No Work Package", "", $J112),DetailBudgetCategory_Aleph,$I112),IF(Budget_period="Annually",SUMIFS(INDIRECT(BD$10),DetailBudgetWPs_Aleph,IF($J112 = "No Work Package", "", $J112),DetailBudgetCategory_Aleph,$I112),""))))) / BD$6 * BD$7, 0), 0)</f>
        <v>0</v>
      </c>
      <c r="BE112" s="166">
        <f t="array" ref="BE112">IFERROR(IF(ROW()-16&lt;NoRowsBudget, IF($J112="Profit Margin",SUM(BE$16:BE111)*ProfitMargin,IF($J112="VAT",SUM(BE$16:BE111)*VAT,IF(Budget_period="Monthly",SUMIFS(INDIRECT(BE$8),DetailBudgetWPs_Aleph,IF($J112 = "No Work Package", "", $J112),DetailBudgetCategory_Aleph,$I112),IF(Budget_period="Quarterly",SUMIFS(INDIRECT(BE$9),DetailBudgetWPs_Aleph,IF($J112 = "No Work Package", "", $J112),DetailBudgetCategory_Aleph,$I112),IF(Budget_period="Annually",SUMIFS(INDIRECT(BE$10),DetailBudgetWPs_Aleph,IF($J112 = "No Work Package", "", $J112),DetailBudgetCategory_Aleph,$I112),""))))) / BE$6 * BE$7, 0), 0)</f>
        <v>0</v>
      </c>
      <c r="BF112" s="166">
        <f t="array" ref="BF112">IFERROR(IF(ROW()-16&lt;NoRowsBudget, IF($J112="Profit Margin",SUM(BF$16:BF111)*ProfitMargin,IF($J112="VAT",SUM(BF$16:BF111)*VAT,IF(Budget_period="Monthly",SUMIFS(INDIRECT(BF$8),DetailBudgetWPs_Aleph,IF($J112 = "No Work Package", "", $J112),DetailBudgetCategory_Aleph,$I112),IF(Budget_period="Quarterly",SUMIFS(INDIRECT(BF$9),DetailBudgetWPs_Aleph,IF($J112 = "No Work Package", "", $J112),DetailBudgetCategory_Aleph,$I112),IF(Budget_period="Annually",SUMIFS(INDIRECT(BF$10),DetailBudgetWPs_Aleph,IF($J112 = "No Work Package", "", $J112),DetailBudgetCategory_Aleph,$I112),""))))) / BF$6 * BF$7, 0), 0)</f>
        <v>0</v>
      </c>
      <c r="BG112" s="166">
        <f t="array" ref="BG112">IFERROR(IF(ROW()-16&lt;NoRowsBudget, IF($J112="Profit Margin",SUM(BG$16:BG111)*ProfitMargin,IF($J112="VAT",SUM(BG$16:BG111)*VAT,IF(Budget_period="Monthly",SUMIFS(INDIRECT(BG$8),DetailBudgetWPs_Aleph,IF($J112 = "No Work Package", "", $J112),DetailBudgetCategory_Aleph,$I112),IF(Budget_period="Quarterly",SUMIFS(INDIRECT(BG$9),DetailBudgetWPs_Aleph,IF($J112 = "No Work Package", "", $J112),DetailBudgetCategory_Aleph,$I112),IF(Budget_period="Annually",SUMIFS(INDIRECT(BG$10),DetailBudgetWPs_Aleph,IF($J112 = "No Work Package", "", $J112),DetailBudgetCategory_Aleph,$I112),""))))) / BG$6 * BG$7, 0), 0)</f>
        <v>0</v>
      </c>
      <c r="BH112" s="166">
        <f t="array" ref="BH112">IFERROR(IF(ROW()-16&lt;NoRowsBudget, IF($J112="Profit Margin",SUM(BH$16:BH111)*ProfitMargin,IF($J112="VAT",SUM(BH$16:BH111)*VAT,IF(Budget_period="Monthly",SUMIFS(INDIRECT(BH$8),DetailBudgetWPs_Aleph,IF($J112 = "No Work Package", "", $J112),DetailBudgetCategory_Aleph,$I112),IF(Budget_period="Quarterly",SUMIFS(INDIRECT(BH$9),DetailBudgetWPs_Aleph,IF($J112 = "No Work Package", "", $J112),DetailBudgetCategory_Aleph,$I112),IF(Budget_period="Annually",SUMIFS(INDIRECT(BH$10),DetailBudgetWPs_Aleph,IF($J112 = "No Work Package", "", $J112),DetailBudgetCategory_Aleph,$I112),""))))) / BH$6 * BH$7, 0), 0)</f>
        <v>0</v>
      </c>
      <c r="BI112" s="166">
        <f t="array" ref="BI112">IFERROR(IF(ROW()-16&lt;NoRowsBudget, IF($J112="Profit Margin",SUM(BI$16:BI111)*ProfitMargin,IF($J112="VAT",SUM(BI$16:BI111)*VAT,IF(Budget_period="Monthly",SUMIFS(INDIRECT(BI$8),DetailBudgetWPs_Aleph,IF($J112 = "No Work Package", "", $J112),DetailBudgetCategory_Aleph,$I112),IF(Budget_period="Quarterly",SUMIFS(INDIRECT(BI$9),DetailBudgetWPs_Aleph,IF($J112 = "No Work Package", "", $J112),DetailBudgetCategory_Aleph,$I112),IF(Budget_period="Annually",SUMIFS(INDIRECT(BI$10),DetailBudgetWPs_Aleph,IF($J112 = "No Work Package", "", $J112),DetailBudgetCategory_Aleph,$I112),""))))) / BI$6 * BI$7, 0), 0)</f>
        <v>0</v>
      </c>
      <c r="BJ112" s="166">
        <f t="array" ref="BJ112">IFERROR(IF(ROW()-16&lt;NoRowsBudget, IF($J112="Profit Margin",SUM(BJ$16:BJ111)*ProfitMargin,IF($J112="VAT",SUM(BJ$16:BJ111)*VAT,IF(Budget_period="Monthly",SUMIFS(INDIRECT(BJ$8),DetailBudgetWPs_Aleph,IF($J112 = "No Work Package", "", $J112),DetailBudgetCategory_Aleph,$I112),IF(Budget_period="Quarterly",SUMIFS(INDIRECT(BJ$9),DetailBudgetWPs_Aleph,IF($J112 = "No Work Package", "", $J112),DetailBudgetCategory_Aleph,$I112),IF(Budget_period="Annually",SUMIFS(INDIRECT(BJ$10),DetailBudgetWPs_Aleph,IF($J112 = "No Work Package", "", $J112),DetailBudgetCategory_Aleph,$I112),""))))) / BJ$6 * BJ$7, 0), 0)</f>
        <v>0</v>
      </c>
      <c r="BK112" s="166">
        <f t="array" ref="BK112">IFERROR(IF(ROW()-16&lt;NoRowsBudget, IF($J112="Profit Margin",SUM(BK$16:BK111)*ProfitMargin,IF($J112="VAT",SUM(BK$16:BK111)*VAT,IF(Budget_period="Monthly",SUMIFS(INDIRECT(BK$8),DetailBudgetWPs_Aleph,IF($J112 = "No Work Package", "", $J112),DetailBudgetCategory_Aleph,$I112),IF(Budget_period="Quarterly",SUMIFS(INDIRECT(BK$9),DetailBudgetWPs_Aleph,IF($J112 = "No Work Package", "", $J112),DetailBudgetCategory_Aleph,$I112),IF(Budget_period="Annually",SUMIFS(INDIRECT(BK$10),DetailBudgetWPs_Aleph,IF($J112 = "No Work Package", "", $J112),DetailBudgetCategory_Aleph,$I112),""))))) / BK$6 * BK$7, 0), 0)</f>
        <v>0</v>
      </c>
      <c r="BL112" s="166">
        <f t="array" ref="BL112">IFERROR(IF(ROW()-16&lt;NoRowsBudget, IF($J112="Profit Margin",SUM(BL$16:BL111)*ProfitMargin,IF($J112="VAT",SUM(BL$16:BL111)*VAT,IF(Budget_period="Monthly",SUMIFS(INDIRECT(BL$8),DetailBudgetWPs_Aleph,IF($J112 = "No Work Package", "", $J112),DetailBudgetCategory_Aleph,$I112),IF(Budget_period="Quarterly",SUMIFS(INDIRECT(BL$9),DetailBudgetWPs_Aleph,IF($J112 = "No Work Package", "", $J112),DetailBudgetCategory_Aleph,$I112),IF(Budget_period="Annually",SUMIFS(INDIRECT(BL$10),DetailBudgetWPs_Aleph,IF($J112 = "No Work Package", "", $J112),DetailBudgetCategory_Aleph,$I112),""))))) / BL$6 * BL$7, 0), 0)</f>
        <v>0</v>
      </c>
      <c r="BM112" s="166">
        <f t="array" ref="BM112">IFERROR(IF(ROW()-16&lt;NoRowsBudget, IF($J112="Profit Margin",SUM(BM$16:BM111)*ProfitMargin,IF($J112="VAT",SUM(BM$16:BM111)*VAT,IF(Budget_period="Monthly",SUMIFS(INDIRECT(BM$8),DetailBudgetWPs_Aleph,IF($J112 = "No Work Package", "", $J112),DetailBudgetCategory_Aleph,$I112),IF(Budget_period="Quarterly",SUMIFS(INDIRECT(BM$9),DetailBudgetWPs_Aleph,IF($J112 = "No Work Package", "", $J112),DetailBudgetCategory_Aleph,$I112),IF(Budget_period="Annually",SUMIFS(INDIRECT(BM$10),DetailBudgetWPs_Aleph,IF($J112 = "No Work Package", "", $J112),DetailBudgetCategory_Aleph,$I112),""))))) / BM$6 * BM$7, 0), 0)</f>
        <v>0</v>
      </c>
      <c r="BN112" s="166">
        <f t="array" ref="BN112">IFERROR(IF(ROW()-16&lt;NoRowsBudget, IF($J112="Profit Margin",SUM(BN$16:BN111)*ProfitMargin,IF($J112="VAT",SUM(BN$16:BN111)*VAT,IF(Budget_period="Monthly",SUMIFS(INDIRECT(BN$8),DetailBudgetWPs_Aleph,IF($J112 = "No Work Package", "", $J112),DetailBudgetCategory_Aleph,$I112),IF(Budget_period="Quarterly",SUMIFS(INDIRECT(BN$9),DetailBudgetWPs_Aleph,IF($J112 = "No Work Package", "", $J112),DetailBudgetCategory_Aleph,$I112),IF(Budget_period="Annually",SUMIFS(INDIRECT(BN$10),DetailBudgetWPs_Aleph,IF($J112 = "No Work Package", "", $J112),DetailBudgetCategory_Aleph,$I112),""))))) / BN$6 * BN$7, 0), 0)</f>
        <v>0</v>
      </c>
      <c r="BO112" s="166">
        <f t="array" ref="BO112">IFERROR(IF(ROW()-16&lt;NoRowsBudget, IF($J112="Profit Margin",SUM(BO$16:BO111)*ProfitMargin,IF($J112="VAT",SUM(BO$16:BO111)*VAT,IF(Budget_period="Monthly",SUMIFS(INDIRECT(BO$8),DetailBudgetWPs_Aleph,IF($J112 = "No Work Package", "", $J112),DetailBudgetCategory_Aleph,$I112),IF(Budget_period="Quarterly",SUMIFS(INDIRECT(BO$9),DetailBudgetWPs_Aleph,IF($J112 = "No Work Package", "", $J112),DetailBudgetCategory_Aleph,$I112),IF(Budget_period="Annually",SUMIFS(INDIRECT(BO$10),DetailBudgetWPs_Aleph,IF($J112 = "No Work Package", "", $J112),DetailBudgetCategory_Aleph,$I112),""))))) / BO$6 * BO$7, 0), 0)</f>
        <v>0</v>
      </c>
      <c r="BP112" s="166">
        <f t="array" ref="BP112">IFERROR(IF(ROW()-16&lt;NoRowsBudget, IF($J112="Profit Margin",SUM(BP$16:BP111)*ProfitMargin,IF($J112="VAT",SUM(BP$16:BP111)*VAT,IF(Budget_period="Monthly",SUMIFS(INDIRECT(BP$8),DetailBudgetWPs_Aleph,IF($J112 = "No Work Package", "", $J112),DetailBudgetCategory_Aleph,$I112),IF(Budget_period="Quarterly",SUMIFS(INDIRECT(BP$9),DetailBudgetWPs_Aleph,IF($J112 = "No Work Package", "", $J112),DetailBudgetCategory_Aleph,$I112),IF(Budget_period="Annually",SUMIFS(INDIRECT(BP$10),DetailBudgetWPs_Aleph,IF($J112 = "No Work Package", "", $J112),DetailBudgetCategory_Aleph,$I112),""))))) / BP$6 * BP$7, 0), 0)</f>
        <v>0</v>
      </c>
      <c r="BQ112" s="166">
        <f t="array" ref="BQ112">IFERROR(IF(ROW()-16&lt;NoRowsBudget, IF($J112="Profit Margin",SUM(BQ$16:BQ111)*ProfitMargin,IF($J112="VAT",SUM(BQ$16:BQ111)*VAT,IF(Budget_period="Monthly",SUMIFS(INDIRECT(BQ$8),DetailBudgetWPs_Aleph,IF($J112 = "No Work Package", "", $J112),DetailBudgetCategory_Aleph,$I112),IF(Budget_period="Quarterly",SUMIFS(INDIRECT(BQ$9),DetailBudgetWPs_Aleph,IF($J112 = "No Work Package", "", $J112),DetailBudgetCategory_Aleph,$I112),IF(Budget_period="Annually",SUMIFS(INDIRECT(BQ$10),DetailBudgetWPs_Aleph,IF($J112 = "No Work Package", "", $J112),DetailBudgetCategory_Aleph,$I112),""))))) / BQ$6 * BQ$7, 0), 0)</f>
        <v>0</v>
      </c>
      <c r="BR112" s="166">
        <f t="array" ref="BR112">IFERROR(IF(ROW()-16&lt;NoRowsBudget, IF($J112="Profit Margin",SUM(BR$16:BR111)*ProfitMargin,IF($J112="VAT",SUM(BR$16:BR111)*VAT,IF(Budget_period="Monthly",SUMIFS(INDIRECT(BR$8),DetailBudgetWPs_Aleph,IF($J112 = "No Work Package", "", $J112),DetailBudgetCategory_Aleph,$I112),IF(Budget_period="Quarterly",SUMIFS(INDIRECT(BR$9),DetailBudgetWPs_Aleph,IF($J112 = "No Work Package", "", $J112),DetailBudgetCategory_Aleph,$I112),IF(Budget_period="Annually",SUMIFS(INDIRECT(BR$10),DetailBudgetWPs_Aleph,IF($J112 = "No Work Package", "", $J112),DetailBudgetCategory_Aleph,$I112),""))))) / BR$6 * BR$7, 0), 0)</f>
        <v>0</v>
      </c>
      <c r="BS112" s="166">
        <f t="array" ref="BS112">IFERROR(IF(ROW()-16&lt;NoRowsBudget, IF($J112="Profit Margin",SUM(BS$16:BS111)*ProfitMargin,IF($J112="VAT",SUM(BS$16:BS111)*VAT,IF(Budget_period="Monthly",SUMIFS(INDIRECT(BS$8),DetailBudgetWPs_Aleph,IF($J112 = "No Work Package", "", $J112),DetailBudgetCategory_Aleph,$I112),IF(Budget_period="Quarterly",SUMIFS(INDIRECT(BS$9),DetailBudgetWPs_Aleph,IF($J112 = "No Work Package", "", $J112),DetailBudgetCategory_Aleph,$I112),IF(Budget_period="Annually",SUMIFS(INDIRECT(BS$10),DetailBudgetWPs_Aleph,IF($J112 = "No Work Package", "", $J112),DetailBudgetCategory_Aleph,$I112),""))))) / BS$6 * BS$7, 0), 0)</f>
        <v>0</v>
      </c>
    </row>
    <row r="113" ht="15.75" customHeight="1">
      <c r="A113" s="114"/>
      <c r="B113" s="15" t="str">
        <f>IF(ROW()-16&lt;NoRowsBudget,OrgName,"")</f>
        <v/>
      </c>
      <c r="C113" s="15" t="str">
        <f>IF(ROW()-16&lt;NoRowsBudget,ProjectName,"")</f>
        <v/>
      </c>
      <c r="D113" s="15" t="str">
        <f>IF(ROW()-16&lt;NoRowsBudget,ProjectRef,"")</f>
        <v/>
      </c>
      <c r="E113" s="15" t="str">
        <f>IF(ROW()-16&lt;NoRowsBudget,ApplicationID,"")</f>
        <v/>
      </c>
      <c r="F113" s="15" t="str">
        <f>IF(ROW()-16&lt;NoRowsBudget,Version,"")</f>
        <v/>
      </c>
      <c r="G113" s="164" t="str">
        <f>IF(ROW()-16&lt;NoRowsBudget,StartDate,"")</f>
        <v/>
      </c>
      <c r="H113" s="164" t="str">
        <f>IF(ROW()-16&lt;NoRowsBudget,EndDate,"")</f>
        <v/>
      </c>
      <c r="I113" s="15" t="str">
        <f t="array" ref="I113">IF(ROW()-16&lt;(NoRowsBudget-3),INDEX(CostCategories,CEILING((ROW()-15)/NoWPs,1)),IF(ROW()-16=NoRowsBudget-3,"Overheads",IF(ROW()-16=NoRowsBudget-2,"Profit Margin",IF(ROW()-16=NoRowsBudget-1,"VAT",""))))</f>
        <v/>
      </c>
      <c r="J113" s="15" t="str">
        <f t="array" ref="J113">IF(ROW()-16&lt;NoRowsBudget-3,INDEX(WPUnique,,MOD(ROW()-16,NoWPs)+1),IF(ROW()-16=NoRowsBudget-3,"Overheads",IF(ROW()-16=NoRowsBudget-2,"Profit Margin",IF(ROW()-16=NoRowsBudget-1,"VAT",""))))</f>
        <v/>
      </c>
      <c r="K113" s="172" t="str">
        <f>IFERROR(IF(OR($J113="Indirect Cost",$J113="VAT",$J113="Profit Margin"),"",VLOOKUP(J113,'1. Basic Info'!$B$40:$C$52,2,FALSE)),BudgetExport!J113)</f>
        <v/>
      </c>
      <c r="L113" s="166">
        <f t="array" ref="L113">IFERROR(IF(ROW()-16&lt;NoRowsBudget, IF($J113="Profit Margin",SUM(L$16:L112)*ProfitMargin,IF($J113="VAT",SUM(L$16:L112)*VAT,IF(Budget_period="Monthly",SUMIFS(INDIRECT(L$8),DetailBudgetWPs_Aleph,IF($J113 = "No Work Package", "", $J113),DetailBudgetCategory_Aleph,$I113),IF(Budget_period="Quarterly",SUMIFS(INDIRECT(L$9),DetailBudgetWPs_Aleph,IF($J113 = "No Work Package", "", $J113),DetailBudgetCategory_Aleph,$I113),IF(Budget_period="Annually",SUMIFS(INDIRECT(L$10),DetailBudgetWPs_Aleph,IF($J113 = "No Work Package", "", $J113),DetailBudgetCategory_Aleph,$I113),""))))) / L$6 * L$7, 0), 0)</f>
        <v>0</v>
      </c>
      <c r="M113" s="166">
        <f t="array" ref="M113">IFERROR(IF(ROW()-16&lt;NoRowsBudget, IF($J113="Profit Margin",SUM(M$16:M112)*ProfitMargin,IF($J113="VAT",SUM(M$16:M112)*VAT,IF(Budget_period="Monthly",SUMIFS(INDIRECT(M$8),DetailBudgetWPs_Aleph,IF($J113 = "No Work Package", "", $J113),DetailBudgetCategory_Aleph,$I113),IF(Budget_period="Quarterly",SUMIFS(INDIRECT(M$9),DetailBudgetWPs_Aleph,IF($J113 = "No Work Package", "", $J113),DetailBudgetCategory_Aleph,$I113),IF(Budget_period="Annually",SUMIFS(INDIRECT(M$10),DetailBudgetWPs_Aleph,IF($J113 = "No Work Package", "", $J113),DetailBudgetCategory_Aleph,$I113),""))))) / M$6 * M$7, 0), 0)</f>
        <v>0</v>
      </c>
      <c r="N113" s="166">
        <f t="array" ref="N113">IFERROR(IF(ROW()-16&lt;NoRowsBudget, IF($J113="Profit Margin",SUM(N$16:N112)*ProfitMargin,IF($J113="VAT",SUM(N$16:N112)*VAT,IF(Budget_period="Monthly",SUMIFS(INDIRECT(N$8),DetailBudgetWPs_Aleph,IF($J113 = "No Work Package", "", $J113),DetailBudgetCategory_Aleph,$I113),IF(Budget_period="Quarterly",SUMIFS(INDIRECT(N$9),DetailBudgetWPs_Aleph,IF($J113 = "No Work Package", "", $J113),DetailBudgetCategory_Aleph,$I113),IF(Budget_period="Annually",SUMIFS(INDIRECT(N$10),DetailBudgetWPs_Aleph,IF($J113 = "No Work Package", "", $J113),DetailBudgetCategory_Aleph,$I113),""))))) / N$6 * N$7, 0), 0)</f>
        <v>0</v>
      </c>
      <c r="O113" s="166">
        <f t="array" ref="O113">IFERROR(IF(ROW()-16&lt;NoRowsBudget, IF($J113="Profit Margin",SUM(O$16:O112)*ProfitMargin,IF($J113="VAT",SUM(O$16:O112)*VAT,IF(Budget_period="Monthly",SUMIFS(INDIRECT(O$8),DetailBudgetWPs_Aleph,IF($J113 = "No Work Package", "", $J113),DetailBudgetCategory_Aleph,$I113),IF(Budget_period="Quarterly",SUMIFS(INDIRECT(O$9),DetailBudgetWPs_Aleph,IF($J113 = "No Work Package", "", $J113),DetailBudgetCategory_Aleph,$I113),IF(Budget_period="Annually",SUMIFS(INDIRECT(O$10),DetailBudgetWPs_Aleph,IF($J113 = "No Work Package", "", $J113),DetailBudgetCategory_Aleph,$I113),""))))) / O$6 * O$7, 0), 0)</f>
        <v>0</v>
      </c>
      <c r="P113" s="166">
        <f t="array" ref="P113">IFERROR(IF(ROW()-16&lt;NoRowsBudget, IF($J113="Profit Margin",SUM(P$16:P112)*ProfitMargin,IF($J113="VAT",SUM(P$16:P112)*VAT,IF(Budget_period="Monthly",SUMIFS(INDIRECT(P$8),DetailBudgetWPs_Aleph,IF($J113 = "No Work Package", "", $J113),DetailBudgetCategory_Aleph,$I113),IF(Budget_period="Quarterly",SUMIFS(INDIRECT(P$9),DetailBudgetWPs_Aleph,IF($J113 = "No Work Package", "", $J113),DetailBudgetCategory_Aleph,$I113),IF(Budget_period="Annually",SUMIFS(INDIRECT(P$10),DetailBudgetWPs_Aleph,IF($J113 = "No Work Package", "", $J113),DetailBudgetCategory_Aleph,$I113),""))))) / P$6 * P$7, 0), 0)</f>
        <v>0</v>
      </c>
      <c r="Q113" s="166">
        <f t="array" ref="Q113">IFERROR(IF(ROW()-16&lt;NoRowsBudget, IF($J113="Profit Margin",SUM(Q$16:Q112)*ProfitMargin,IF($J113="VAT",SUM(Q$16:Q112)*VAT,IF(Budget_period="Monthly",SUMIFS(INDIRECT(Q$8),DetailBudgetWPs_Aleph,IF($J113 = "No Work Package", "", $J113),DetailBudgetCategory_Aleph,$I113),IF(Budget_period="Quarterly",SUMIFS(INDIRECT(Q$9),DetailBudgetWPs_Aleph,IF($J113 = "No Work Package", "", $J113),DetailBudgetCategory_Aleph,$I113),IF(Budget_period="Annually",SUMIFS(INDIRECT(Q$10),DetailBudgetWPs_Aleph,IF($J113 = "No Work Package", "", $J113),DetailBudgetCategory_Aleph,$I113),""))))) / Q$6 * Q$7, 0), 0)</f>
        <v>0</v>
      </c>
      <c r="R113" s="166">
        <f t="array" ref="R113">IFERROR(IF(ROW()-16&lt;NoRowsBudget, IF($J113="Profit Margin",SUM(R$16:R112)*ProfitMargin,IF($J113="VAT",SUM(R$16:R112)*VAT,IF(Budget_period="Monthly",SUMIFS(INDIRECT(R$8),DetailBudgetWPs_Aleph,IF($J113 = "No Work Package", "", $J113),DetailBudgetCategory_Aleph,$I113),IF(Budget_period="Quarterly",SUMIFS(INDIRECT(R$9),DetailBudgetWPs_Aleph,IF($J113 = "No Work Package", "", $J113),DetailBudgetCategory_Aleph,$I113),IF(Budget_period="Annually",SUMIFS(INDIRECT(R$10),DetailBudgetWPs_Aleph,IF($J113 = "No Work Package", "", $J113),DetailBudgetCategory_Aleph,$I113),""))))) / R$6 * R$7, 0), 0)</f>
        <v>0</v>
      </c>
      <c r="S113" s="166">
        <f t="array" ref="S113">IFERROR(IF(ROW()-16&lt;NoRowsBudget, IF($J113="Profit Margin",SUM(S$16:S112)*ProfitMargin,IF($J113="VAT",SUM(S$16:S112)*VAT,IF(Budget_period="Monthly",SUMIFS(INDIRECT(S$8),DetailBudgetWPs_Aleph,IF($J113 = "No Work Package", "", $J113),DetailBudgetCategory_Aleph,$I113),IF(Budget_period="Quarterly",SUMIFS(INDIRECT(S$9),DetailBudgetWPs_Aleph,IF($J113 = "No Work Package", "", $J113),DetailBudgetCategory_Aleph,$I113),IF(Budget_period="Annually",SUMIFS(INDIRECT(S$10),DetailBudgetWPs_Aleph,IF($J113 = "No Work Package", "", $J113),DetailBudgetCategory_Aleph,$I113),""))))) / S$6 * S$7, 0), 0)</f>
        <v>0</v>
      </c>
      <c r="T113" s="166">
        <f t="array" ref="T113">IFERROR(IF(ROW()-16&lt;NoRowsBudget, IF($J113="Profit Margin",SUM(T$16:T112)*ProfitMargin,IF($J113="VAT",SUM(T$16:T112)*VAT,IF(Budget_period="Monthly",SUMIFS(INDIRECT(T$8),DetailBudgetWPs_Aleph,IF($J113 = "No Work Package", "", $J113),DetailBudgetCategory_Aleph,$I113),IF(Budget_period="Quarterly",SUMIFS(INDIRECT(T$9),DetailBudgetWPs_Aleph,IF($J113 = "No Work Package", "", $J113),DetailBudgetCategory_Aleph,$I113),IF(Budget_period="Annually",SUMIFS(INDIRECT(T$10),DetailBudgetWPs_Aleph,IF($J113 = "No Work Package", "", $J113),DetailBudgetCategory_Aleph,$I113),""))))) / T$6 * T$7, 0), 0)</f>
        <v>0</v>
      </c>
      <c r="U113" s="166">
        <f t="array" ref="U113">IFERROR(IF(ROW()-16&lt;NoRowsBudget, IF($J113="Profit Margin",SUM(U$16:U112)*ProfitMargin,IF($J113="VAT",SUM(U$16:U112)*VAT,IF(Budget_period="Monthly",SUMIFS(INDIRECT(U$8),DetailBudgetWPs_Aleph,IF($J113 = "No Work Package", "", $J113),DetailBudgetCategory_Aleph,$I113),IF(Budget_period="Quarterly",SUMIFS(INDIRECT(U$9),DetailBudgetWPs_Aleph,IF($J113 = "No Work Package", "", $J113),DetailBudgetCategory_Aleph,$I113),IF(Budget_period="Annually",SUMIFS(INDIRECT(U$10),DetailBudgetWPs_Aleph,IF($J113 = "No Work Package", "", $J113),DetailBudgetCategory_Aleph,$I113),""))))) / U$6 * U$7, 0), 0)</f>
        <v>0</v>
      </c>
      <c r="V113" s="166">
        <f t="array" ref="V113">IFERROR(IF(ROW()-16&lt;NoRowsBudget, IF($J113="Profit Margin",SUM(V$16:V112)*ProfitMargin,IF($J113="VAT",SUM(V$16:V112)*VAT,IF(Budget_period="Monthly",SUMIFS(INDIRECT(V$8),DetailBudgetWPs_Aleph,IF($J113 = "No Work Package", "", $J113),DetailBudgetCategory_Aleph,$I113),IF(Budget_period="Quarterly",SUMIFS(INDIRECT(V$9),DetailBudgetWPs_Aleph,IF($J113 = "No Work Package", "", $J113),DetailBudgetCategory_Aleph,$I113),IF(Budget_period="Annually",SUMIFS(INDIRECT(V$10),DetailBudgetWPs_Aleph,IF($J113 = "No Work Package", "", $J113),DetailBudgetCategory_Aleph,$I113),""))))) / V$6 * V$7, 0), 0)</f>
        <v>0</v>
      </c>
      <c r="W113" s="166">
        <f t="array" ref="W113">IFERROR(IF(ROW()-16&lt;NoRowsBudget, IF($J113="Profit Margin",SUM(W$16:W112)*ProfitMargin,IF($J113="VAT",SUM(W$16:W112)*VAT,IF(Budget_period="Monthly",SUMIFS(INDIRECT(W$8),DetailBudgetWPs_Aleph,IF($J113 = "No Work Package", "", $J113),DetailBudgetCategory_Aleph,$I113),IF(Budget_period="Quarterly",SUMIFS(INDIRECT(W$9),DetailBudgetWPs_Aleph,IF($J113 = "No Work Package", "", $J113),DetailBudgetCategory_Aleph,$I113),IF(Budget_period="Annually",SUMIFS(INDIRECT(W$10),DetailBudgetWPs_Aleph,IF($J113 = "No Work Package", "", $J113),DetailBudgetCategory_Aleph,$I113),""))))) / W$6 * W$7, 0), 0)</f>
        <v>0</v>
      </c>
      <c r="X113" s="166">
        <f t="array" ref="X113">IFERROR(IF(ROW()-16&lt;NoRowsBudget, IF($J113="Profit Margin",SUM(X$16:X112)*ProfitMargin,IF($J113="VAT",SUM(X$16:X112)*VAT,IF(Budget_period="Monthly",SUMIFS(INDIRECT(X$8),DetailBudgetWPs_Aleph,IF($J113 = "No Work Package", "", $J113),DetailBudgetCategory_Aleph,$I113),IF(Budget_period="Quarterly",SUMIFS(INDIRECT(X$9),DetailBudgetWPs_Aleph,IF($J113 = "No Work Package", "", $J113),DetailBudgetCategory_Aleph,$I113),IF(Budget_period="Annually",SUMIFS(INDIRECT(X$10),DetailBudgetWPs_Aleph,IF($J113 = "No Work Package", "", $J113),DetailBudgetCategory_Aleph,$I113),""))))) / X$6 * X$7, 0), 0)</f>
        <v>0</v>
      </c>
      <c r="Y113" s="166">
        <f t="array" ref="Y113">IFERROR(IF(ROW()-16&lt;NoRowsBudget, IF($J113="Profit Margin",SUM(Y$16:Y112)*ProfitMargin,IF($J113="VAT",SUM(Y$16:Y112)*VAT,IF(Budget_period="Monthly",SUMIFS(INDIRECT(Y$8),DetailBudgetWPs_Aleph,IF($J113 = "No Work Package", "", $J113),DetailBudgetCategory_Aleph,$I113),IF(Budget_period="Quarterly",SUMIFS(INDIRECT(Y$9),DetailBudgetWPs_Aleph,IF($J113 = "No Work Package", "", $J113),DetailBudgetCategory_Aleph,$I113),IF(Budget_period="Annually",SUMIFS(INDIRECT(Y$10),DetailBudgetWPs_Aleph,IF($J113 = "No Work Package", "", $J113),DetailBudgetCategory_Aleph,$I113),""))))) / Y$6 * Y$7, 0), 0)</f>
        <v>0</v>
      </c>
      <c r="Z113" s="166">
        <f t="array" ref="Z113">IFERROR(IF(ROW()-16&lt;NoRowsBudget, IF($J113="Profit Margin",SUM(Z$16:Z112)*ProfitMargin,IF($J113="VAT",SUM(Z$16:Z112)*VAT,IF(Budget_period="Monthly",SUMIFS(INDIRECT(Z$8),DetailBudgetWPs_Aleph,IF($J113 = "No Work Package", "", $J113),DetailBudgetCategory_Aleph,$I113),IF(Budget_period="Quarterly",SUMIFS(INDIRECT(Z$9),DetailBudgetWPs_Aleph,IF($J113 = "No Work Package", "", $J113),DetailBudgetCategory_Aleph,$I113),IF(Budget_period="Annually",SUMIFS(INDIRECT(Z$10),DetailBudgetWPs_Aleph,IF($J113 = "No Work Package", "", $J113),DetailBudgetCategory_Aleph,$I113),""))))) / Z$6 * Z$7, 0), 0)</f>
        <v>0</v>
      </c>
      <c r="AA113" s="166">
        <f t="array" ref="AA113">IFERROR(IF(ROW()-16&lt;NoRowsBudget, IF($J113="Profit Margin",SUM(AA$16:AA112)*ProfitMargin,IF($J113="VAT",SUM(AA$16:AA112)*VAT,IF(Budget_period="Monthly",SUMIFS(INDIRECT(AA$8),DetailBudgetWPs_Aleph,IF($J113 = "No Work Package", "", $J113),DetailBudgetCategory_Aleph,$I113),IF(Budget_period="Quarterly",SUMIFS(INDIRECT(AA$9),DetailBudgetWPs_Aleph,IF($J113 = "No Work Package", "", $J113),DetailBudgetCategory_Aleph,$I113),IF(Budget_period="Annually",SUMIFS(INDIRECT(AA$10),DetailBudgetWPs_Aleph,IF($J113 = "No Work Package", "", $J113),DetailBudgetCategory_Aleph,$I113),""))))) / AA$6 * AA$7, 0), 0)</f>
        <v>0</v>
      </c>
      <c r="AB113" s="166">
        <f t="array" ref="AB113">IFERROR(IF(ROW()-16&lt;NoRowsBudget, IF($J113="Profit Margin",SUM(AB$16:AB112)*ProfitMargin,IF($J113="VAT",SUM(AB$16:AB112)*VAT,IF(Budget_period="Monthly",SUMIFS(INDIRECT(AB$8),DetailBudgetWPs_Aleph,IF($J113 = "No Work Package", "", $J113),DetailBudgetCategory_Aleph,$I113),IF(Budget_period="Quarterly",SUMIFS(INDIRECT(AB$9),DetailBudgetWPs_Aleph,IF($J113 = "No Work Package", "", $J113),DetailBudgetCategory_Aleph,$I113),IF(Budget_period="Annually",SUMIFS(INDIRECT(AB$10),DetailBudgetWPs_Aleph,IF($J113 = "No Work Package", "", $J113),DetailBudgetCategory_Aleph,$I113),""))))) / AB$6 * AB$7, 0), 0)</f>
        <v>0</v>
      </c>
      <c r="AC113" s="166">
        <f t="array" ref="AC113">IFERROR(IF(ROW()-16&lt;NoRowsBudget, IF($J113="Profit Margin",SUM(AC$16:AC112)*ProfitMargin,IF($J113="VAT",SUM(AC$16:AC112)*VAT,IF(Budget_period="Monthly",SUMIFS(INDIRECT(AC$8),DetailBudgetWPs_Aleph,IF($J113 = "No Work Package", "", $J113),DetailBudgetCategory_Aleph,$I113),IF(Budget_period="Quarterly",SUMIFS(INDIRECT(AC$9),DetailBudgetWPs_Aleph,IF($J113 = "No Work Package", "", $J113),DetailBudgetCategory_Aleph,$I113),IF(Budget_period="Annually",SUMIFS(INDIRECT(AC$10),DetailBudgetWPs_Aleph,IF($J113 = "No Work Package", "", $J113),DetailBudgetCategory_Aleph,$I113),""))))) / AC$6 * AC$7, 0), 0)</f>
        <v>0</v>
      </c>
      <c r="AD113" s="166">
        <f t="array" ref="AD113">IFERROR(IF(ROW()-16&lt;NoRowsBudget, IF($J113="Profit Margin",SUM(AD$16:AD112)*ProfitMargin,IF($J113="VAT",SUM(AD$16:AD112)*VAT,IF(Budget_period="Monthly",SUMIFS(INDIRECT(AD$8),DetailBudgetWPs_Aleph,IF($J113 = "No Work Package", "", $J113),DetailBudgetCategory_Aleph,$I113),IF(Budget_period="Quarterly",SUMIFS(INDIRECT(AD$9),DetailBudgetWPs_Aleph,IF($J113 = "No Work Package", "", $J113),DetailBudgetCategory_Aleph,$I113),IF(Budget_period="Annually",SUMIFS(INDIRECT(AD$10),DetailBudgetWPs_Aleph,IF($J113 = "No Work Package", "", $J113),DetailBudgetCategory_Aleph,$I113),""))))) / AD$6 * AD$7, 0), 0)</f>
        <v>0</v>
      </c>
      <c r="AE113" s="166">
        <f t="array" ref="AE113">IFERROR(IF(ROW()-16&lt;NoRowsBudget, IF($J113="Profit Margin",SUM(AE$16:AE112)*ProfitMargin,IF($J113="VAT",SUM(AE$16:AE112)*VAT,IF(Budget_period="Monthly",SUMIFS(INDIRECT(AE$8),DetailBudgetWPs_Aleph,IF($J113 = "No Work Package", "", $J113),DetailBudgetCategory_Aleph,$I113),IF(Budget_period="Quarterly",SUMIFS(INDIRECT(AE$9),DetailBudgetWPs_Aleph,IF($J113 = "No Work Package", "", $J113),DetailBudgetCategory_Aleph,$I113),IF(Budget_period="Annually",SUMIFS(INDIRECT(AE$10),DetailBudgetWPs_Aleph,IF($J113 = "No Work Package", "", $J113),DetailBudgetCategory_Aleph,$I113),""))))) / AE$6 * AE$7, 0), 0)</f>
        <v>0</v>
      </c>
      <c r="AF113" s="166">
        <f t="array" ref="AF113">IFERROR(IF(ROW()-16&lt;NoRowsBudget, IF($J113="Profit Margin",SUM(AF$16:AF112)*ProfitMargin,IF($J113="VAT",SUM(AF$16:AF112)*VAT,IF(Budget_period="Monthly",SUMIFS(INDIRECT(AF$8),DetailBudgetWPs_Aleph,IF($J113 = "No Work Package", "", $J113),DetailBudgetCategory_Aleph,$I113),IF(Budget_period="Quarterly",SUMIFS(INDIRECT(AF$9),DetailBudgetWPs_Aleph,IF($J113 = "No Work Package", "", $J113),DetailBudgetCategory_Aleph,$I113),IF(Budget_period="Annually",SUMIFS(INDIRECT(AF$10),DetailBudgetWPs_Aleph,IF($J113 = "No Work Package", "", $J113),DetailBudgetCategory_Aleph,$I113),""))))) / AF$6 * AF$7, 0), 0)</f>
        <v>0</v>
      </c>
      <c r="AG113" s="166">
        <f t="array" ref="AG113">IFERROR(IF(ROW()-16&lt;NoRowsBudget, IF($J113="Profit Margin",SUM(AG$16:AG112)*ProfitMargin,IF($J113="VAT",SUM(AG$16:AG112)*VAT,IF(Budget_period="Monthly",SUMIFS(INDIRECT(AG$8),DetailBudgetWPs_Aleph,IF($J113 = "No Work Package", "", $J113),DetailBudgetCategory_Aleph,$I113),IF(Budget_period="Quarterly",SUMIFS(INDIRECT(AG$9),DetailBudgetWPs_Aleph,IF($J113 = "No Work Package", "", $J113),DetailBudgetCategory_Aleph,$I113),IF(Budget_period="Annually",SUMIFS(INDIRECT(AG$10),DetailBudgetWPs_Aleph,IF($J113 = "No Work Package", "", $J113),DetailBudgetCategory_Aleph,$I113),""))))) / AG$6 * AG$7, 0), 0)</f>
        <v>0</v>
      </c>
      <c r="AH113" s="166">
        <f t="array" ref="AH113">IFERROR(IF(ROW()-16&lt;NoRowsBudget, IF($J113="Profit Margin",SUM(AH$16:AH112)*ProfitMargin,IF($J113="VAT",SUM(AH$16:AH112)*VAT,IF(Budget_period="Monthly",SUMIFS(INDIRECT(AH$8),DetailBudgetWPs_Aleph,IF($J113 = "No Work Package", "", $J113),DetailBudgetCategory_Aleph,$I113),IF(Budget_period="Quarterly",SUMIFS(INDIRECT(AH$9),DetailBudgetWPs_Aleph,IF($J113 = "No Work Package", "", $J113),DetailBudgetCategory_Aleph,$I113),IF(Budget_period="Annually",SUMIFS(INDIRECT(AH$10),DetailBudgetWPs_Aleph,IF($J113 = "No Work Package", "", $J113),DetailBudgetCategory_Aleph,$I113),""))))) / AH$6 * AH$7, 0), 0)</f>
        <v>0</v>
      </c>
      <c r="AI113" s="166">
        <f t="array" ref="AI113">IFERROR(IF(ROW()-16&lt;NoRowsBudget, IF($J113="Profit Margin",SUM(AI$16:AI112)*ProfitMargin,IF($J113="VAT",SUM(AI$16:AI112)*VAT,IF(Budget_period="Monthly",SUMIFS(INDIRECT(AI$8),DetailBudgetWPs_Aleph,IF($J113 = "No Work Package", "", $J113),DetailBudgetCategory_Aleph,$I113),IF(Budget_period="Quarterly",SUMIFS(INDIRECT(AI$9),DetailBudgetWPs_Aleph,IF($J113 = "No Work Package", "", $J113),DetailBudgetCategory_Aleph,$I113),IF(Budget_period="Annually",SUMIFS(INDIRECT(AI$10),DetailBudgetWPs_Aleph,IF($J113 = "No Work Package", "", $J113),DetailBudgetCategory_Aleph,$I113),""))))) / AI$6 * AI$7, 0), 0)</f>
        <v>0</v>
      </c>
      <c r="AJ113" s="166">
        <f t="array" ref="AJ113">IFERROR(IF(ROW()-16&lt;NoRowsBudget, IF($J113="Profit Margin",SUM(AJ$16:AJ112)*ProfitMargin,IF($J113="VAT",SUM(AJ$16:AJ112)*VAT,IF(Budget_period="Monthly",SUMIFS(INDIRECT(AJ$8),DetailBudgetWPs_Aleph,IF($J113 = "No Work Package", "", $J113),DetailBudgetCategory_Aleph,$I113),IF(Budget_period="Quarterly",SUMIFS(INDIRECT(AJ$9),DetailBudgetWPs_Aleph,IF($J113 = "No Work Package", "", $J113),DetailBudgetCategory_Aleph,$I113),IF(Budget_period="Annually",SUMIFS(INDIRECT(AJ$10),DetailBudgetWPs_Aleph,IF($J113 = "No Work Package", "", $J113),DetailBudgetCategory_Aleph,$I113),""))))) / AJ$6 * AJ$7, 0), 0)</f>
        <v>0</v>
      </c>
      <c r="AK113" s="166">
        <f t="array" ref="AK113">IFERROR(IF(ROW()-16&lt;NoRowsBudget, IF($J113="Profit Margin",SUM(AK$16:AK112)*ProfitMargin,IF($J113="VAT",SUM(AK$16:AK112)*VAT,IF(Budget_period="Monthly",SUMIFS(INDIRECT(AK$8),DetailBudgetWPs_Aleph,IF($J113 = "No Work Package", "", $J113),DetailBudgetCategory_Aleph,$I113),IF(Budget_period="Quarterly",SUMIFS(INDIRECT(AK$9),DetailBudgetWPs_Aleph,IF($J113 = "No Work Package", "", $J113),DetailBudgetCategory_Aleph,$I113),IF(Budget_period="Annually",SUMIFS(INDIRECT(AK$10),DetailBudgetWPs_Aleph,IF($J113 = "No Work Package", "", $J113),DetailBudgetCategory_Aleph,$I113),""))))) / AK$6 * AK$7, 0), 0)</f>
        <v>0</v>
      </c>
      <c r="AL113" s="166">
        <f t="array" ref="AL113">IFERROR(IF(ROW()-16&lt;NoRowsBudget, IF($J113="Profit Margin",SUM(AL$16:AL112)*ProfitMargin,IF($J113="VAT",SUM(AL$16:AL112)*VAT,IF(Budget_period="Monthly",SUMIFS(INDIRECT(AL$8),DetailBudgetWPs_Aleph,IF($J113 = "No Work Package", "", $J113),DetailBudgetCategory_Aleph,$I113),IF(Budget_period="Quarterly",SUMIFS(INDIRECT(AL$9),DetailBudgetWPs_Aleph,IF($J113 = "No Work Package", "", $J113),DetailBudgetCategory_Aleph,$I113),IF(Budget_period="Annually",SUMIFS(INDIRECT(AL$10),DetailBudgetWPs_Aleph,IF($J113 = "No Work Package", "", $J113),DetailBudgetCategory_Aleph,$I113),""))))) / AL$6 * AL$7, 0), 0)</f>
        <v>0</v>
      </c>
      <c r="AM113" s="166">
        <f t="array" ref="AM113">IFERROR(IF(ROW()-16&lt;NoRowsBudget, IF($J113="Profit Margin",SUM(AM$16:AM112)*ProfitMargin,IF($J113="VAT",SUM(AM$16:AM112)*VAT,IF(Budget_period="Monthly",SUMIFS(INDIRECT(AM$8),DetailBudgetWPs_Aleph,IF($J113 = "No Work Package", "", $J113),DetailBudgetCategory_Aleph,$I113),IF(Budget_period="Quarterly",SUMIFS(INDIRECT(AM$9),DetailBudgetWPs_Aleph,IF($J113 = "No Work Package", "", $J113),DetailBudgetCategory_Aleph,$I113),IF(Budget_period="Annually",SUMIFS(INDIRECT(AM$10),DetailBudgetWPs_Aleph,IF($J113 = "No Work Package", "", $J113),DetailBudgetCategory_Aleph,$I113),""))))) / AM$6 * AM$7, 0), 0)</f>
        <v>0</v>
      </c>
      <c r="AN113" s="166">
        <f t="array" ref="AN113">IFERROR(IF(ROW()-16&lt;NoRowsBudget, IF($J113="Profit Margin",SUM(AN$16:AN112)*ProfitMargin,IF($J113="VAT",SUM(AN$16:AN112)*VAT,IF(Budget_period="Monthly",SUMIFS(INDIRECT(AN$8),DetailBudgetWPs_Aleph,IF($J113 = "No Work Package", "", $J113),DetailBudgetCategory_Aleph,$I113),IF(Budget_period="Quarterly",SUMIFS(INDIRECT(AN$9),DetailBudgetWPs_Aleph,IF($J113 = "No Work Package", "", $J113),DetailBudgetCategory_Aleph,$I113),IF(Budget_period="Annually",SUMIFS(INDIRECT(AN$10),DetailBudgetWPs_Aleph,IF($J113 = "No Work Package", "", $J113),DetailBudgetCategory_Aleph,$I113),""))))) / AN$6 * AN$7, 0), 0)</f>
        <v>0</v>
      </c>
      <c r="AO113" s="166">
        <f t="array" ref="AO113">IFERROR(IF(ROW()-16&lt;NoRowsBudget, IF($J113="Profit Margin",SUM(AO$16:AO112)*ProfitMargin,IF($J113="VAT",SUM(AO$16:AO112)*VAT,IF(Budget_period="Monthly",SUMIFS(INDIRECT(AO$8),DetailBudgetWPs_Aleph,IF($J113 = "No Work Package", "", $J113),DetailBudgetCategory_Aleph,$I113),IF(Budget_period="Quarterly",SUMIFS(INDIRECT(AO$9),DetailBudgetWPs_Aleph,IF($J113 = "No Work Package", "", $J113),DetailBudgetCategory_Aleph,$I113),IF(Budget_period="Annually",SUMIFS(INDIRECT(AO$10),DetailBudgetWPs_Aleph,IF($J113 = "No Work Package", "", $J113),DetailBudgetCategory_Aleph,$I113),""))))) / AO$6 * AO$7, 0), 0)</f>
        <v>0</v>
      </c>
      <c r="AP113" s="166">
        <f t="array" ref="AP113">IFERROR(IF(ROW()-16&lt;NoRowsBudget, IF($J113="Profit Margin",SUM(AP$16:AP112)*ProfitMargin,IF($J113="VAT",SUM(AP$16:AP112)*VAT,IF(Budget_period="Monthly",SUMIFS(INDIRECT(AP$8),DetailBudgetWPs_Aleph,IF($J113 = "No Work Package", "", $J113),DetailBudgetCategory_Aleph,$I113),IF(Budget_period="Quarterly",SUMIFS(INDIRECT(AP$9),DetailBudgetWPs_Aleph,IF($J113 = "No Work Package", "", $J113),DetailBudgetCategory_Aleph,$I113),IF(Budget_period="Annually",SUMIFS(INDIRECT(AP$10),DetailBudgetWPs_Aleph,IF($J113 = "No Work Package", "", $J113),DetailBudgetCategory_Aleph,$I113),""))))) / AP$6 * AP$7, 0), 0)</f>
        <v>0</v>
      </c>
      <c r="AQ113" s="166">
        <f t="array" ref="AQ113">IFERROR(IF(ROW()-16&lt;NoRowsBudget, IF($J113="Profit Margin",SUM(AQ$16:AQ112)*ProfitMargin,IF($J113="VAT",SUM(AQ$16:AQ112)*VAT,IF(Budget_period="Monthly",SUMIFS(INDIRECT(AQ$8),DetailBudgetWPs_Aleph,IF($J113 = "No Work Package", "", $J113),DetailBudgetCategory_Aleph,$I113),IF(Budget_period="Quarterly",SUMIFS(INDIRECT(AQ$9),DetailBudgetWPs_Aleph,IF($J113 = "No Work Package", "", $J113),DetailBudgetCategory_Aleph,$I113),IF(Budget_period="Annually",SUMIFS(INDIRECT(AQ$10),DetailBudgetWPs_Aleph,IF($J113 = "No Work Package", "", $J113),DetailBudgetCategory_Aleph,$I113),""))))) / AQ$6 * AQ$7, 0), 0)</f>
        <v>0</v>
      </c>
      <c r="AR113" s="166">
        <f t="array" ref="AR113">IFERROR(IF(ROW()-16&lt;NoRowsBudget, IF($J113="Profit Margin",SUM(AR$16:AR112)*ProfitMargin,IF($J113="VAT",SUM(AR$16:AR112)*VAT,IF(Budget_period="Monthly",SUMIFS(INDIRECT(AR$8),DetailBudgetWPs_Aleph,IF($J113 = "No Work Package", "", $J113),DetailBudgetCategory_Aleph,$I113),IF(Budget_period="Quarterly",SUMIFS(INDIRECT(AR$9),DetailBudgetWPs_Aleph,IF($J113 = "No Work Package", "", $J113),DetailBudgetCategory_Aleph,$I113),IF(Budget_period="Annually",SUMIFS(INDIRECT(AR$10),DetailBudgetWPs_Aleph,IF($J113 = "No Work Package", "", $J113),DetailBudgetCategory_Aleph,$I113),""))))) / AR$6 * AR$7, 0), 0)</f>
        <v>0</v>
      </c>
      <c r="AS113" s="166">
        <f t="array" ref="AS113">IFERROR(IF(ROW()-16&lt;NoRowsBudget, IF($J113="Profit Margin",SUM(AS$16:AS112)*ProfitMargin,IF($J113="VAT",SUM(AS$16:AS112)*VAT,IF(Budget_period="Monthly",SUMIFS(INDIRECT(AS$8),DetailBudgetWPs_Aleph,IF($J113 = "No Work Package", "", $J113),DetailBudgetCategory_Aleph,$I113),IF(Budget_period="Quarterly",SUMIFS(INDIRECT(AS$9),DetailBudgetWPs_Aleph,IF($J113 = "No Work Package", "", $J113),DetailBudgetCategory_Aleph,$I113),IF(Budget_period="Annually",SUMIFS(INDIRECT(AS$10),DetailBudgetWPs_Aleph,IF($J113 = "No Work Package", "", $J113),DetailBudgetCategory_Aleph,$I113),""))))) / AS$6 * AS$7, 0), 0)</f>
        <v>0</v>
      </c>
      <c r="AT113" s="166">
        <f t="array" ref="AT113">IFERROR(IF(ROW()-16&lt;NoRowsBudget, IF($J113="Profit Margin",SUM(AT$16:AT112)*ProfitMargin,IF($J113="VAT",SUM(AT$16:AT112)*VAT,IF(Budget_period="Monthly",SUMIFS(INDIRECT(AT$8),DetailBudgetWPs_Aleph,IF($J113 = "No Work Package", "", $J113),DetailBudgetCategory_Aleph,$I113),IF(Budget_period="Quarterly",SUMIFS(INDIRECT(AT$9),DetailBudgetWPs_Aleph,IF($J113 = "No Work Package", "", $J113),DetailBudgetCategory_Aleph,$I113),IF(Budget_period="Annually",SUMIFS(INDIRECT(AT$10),DetailBudgetWPs_Aleph,IF($J113 = "No Work Package", "", $J113),DetailBudgetCategory_Aleph,$I113),""))))) / AT$6 * AT$7, 0), 0)</f>
        <v>0</v>
      </c>
      <c r="AU113" s="166">
        <f t="array" ref="AU113">IFERROR(IF(ROW()-16&lt;NoRowsBudget, IF($J113="Profit Margin",SUM(AU$16:AU112)*ProfitMargin,IF($J113="VAT",SUM(AU$16:AU112)*VAT,IF(Budget_period="Monthly",SUMIFS(INDIRECT(AU$8),DetailBudgetWPs_Aleph,IF($J113 = "No Work Package", "", $J113),DetailBudgetCategory_Aleph,$I113),IF(Budget_period="Quarterly",SUMIFS(INDIRECT(AU$9),DetailBudgetWPs_Aleph,IF($J113 = "No Work Package", "", $J113),DetailBudgetCategory_Aleph,$I113),IF(Budget_period="Annually",SUMIFS(INDIRECT(AU$10),DetailBudgetWPs_Aleph,IF($J113 = "No Work Package", "", $J113),DetailBudgetCategory_Aleph,$I113),""))))) / AU$6 * AU$7, 0), 0)</f>
        <v>0</v>
      </c>
      <c r="AV113" s="166">
        <f t="array" ref="AV113">IFERROR(IF(ROW()-16&lt;NoRowsBudget, IF($J113="Profit Margin",SUM(AV$16:AV112)*ProfitMargin,IF($J113="VAT",SUM(AV$16:AV112)*VAT,IF(Budget_period="Monthly",SUMIFS(INDIRECT(AV$8),DetailBudgetWPs_Aleph,IF($J113 = "No Work Package", "", $J113),DetailBudgetCategory_Aleph,$I113),IF(Budget_period="Quarterly",SUMIFS(INDIRECT(AV$9),DetailBudgetWPs_Aleph,IF($J113 = "No Work Package", "", $J113),DetailBudgetCategory_Aleph,$I113),IF(Budget_period="Annually",SUMIFS(INDIRECT(AV$10),DetailBudgetWPs_Aleph,IF($J113 = "No Work Package", "", $J113),DetailBudgetCategory_Aleph,$I113),""))))) / AV$6 * AV$7, 0), 0)</f>
        <v>0</v>
      </c>
      <c r="AW113" s="166">
        <f t="array" ref="AW113">IFERROR(IF(ROW()-16&lt;NoRowsBudget, IF($J113="Profit Margin",SUM(AW$16:AW112)*ProfitMargin,IF($J113="VAT",SUM(AW$16:AW112)*VAT,IF(Budget_period="Monthly",SUMIFS(INDIRECT(AW$8),DetailBudgetWPs_Aleph,IF($J113 = "No Work Package", "", $J113),DetailBudgetCategory_Aleph,$I113),IF(Budget_period="Quarterly",SUMIFS(INDIRECT(AW$9),DetailBudgetWPs_Aleph,IF($J113 = "No Work Package", "", $J113),DetailBudgetCategory_Aleph,$I113),IF(Budget_period="Annually",SUMIFS(INDIRECT(AW$10),DetailBudgetWPs_Aleph,IF($J113 = "No Work Package", "", $J113),DetailBudgetCategory_Aleph,$I113),""))))) / AW$6 * AW$7, 0), 0)</f>
        <v>0</v>
      </c>
      <c r="AX113" s="166">
        <f t="array" ref="AX113">IFERROR(IF(ROW()-16&lt;NoRowsBudget, IF($J113="Profit Margin",SUM(AX$16:AX112)*ProfitMargin,IF($J113="VAT",SUM(AX$16:AX112)*VAT,IF(Budget_period="Monthly",SUMIFS(INDIRECT(AX$8),DetailBudgetWPs_Aleph,IF($J113 = "No Work Package", "", $J113),DetailBudgetCategory_Aleph,$I113),IF(Budget_period="Quarterly",SUMIFS(INDIRECT(AX$9),DetailBudgetWPs_Aleph,IF($J113 = "No Work Package", "", $J113),DetailBudgetCategory_Aleph,$I113),IF(Budget_period="Annually",SUMIFS(INDIRECT(AX$10),DetailBudgetWPs_Aleph,IF($J113 = "No Work Package", "", $J113),DetailBudgetCategory_Aleph,$I113),""))))) / AX$6 * AX$7, 0), 0)</f>
        <v>0</v>
      </c>
      <c r="AY113" s="166">
        <f t="array" ref="AY113">IFERROR(IF(ROW()-16&lt;NoRowsBudget, IF($J113="Profit Margin",SUM(AY$16:AY112)*ProfitMargin,IF($J113="VAT",SUM(AY$16:AY112)*VAT,IF(Budget_period="Monthly",SUMIFS(INDIRECT(AY$8),DetailBudgetWPs_Aleph,IF($J113 = "No Work Package", "", $J113),DetailBudgetCategory_Aleph,$I113),IF(Budget_period="Quarterly",SUMIFS(INDIRECT(AY$9),DetailBudgetWPs_Aleph,IF($J113 = "No Work Package", "", $J113),DetailBudgetCategory_Aleph,$I113),IF(Budget_period="Annually",SUMIFS(INDIRECT(AY$10),DetailBudgetWPs_Aleph,IF($J113 = "No Work Package", "", $J113),DetailBudgetCategory_Aleph,$I113),""))))) / AY$6 * AY$7, 0), 0)</f>
        <v>0</v>
      </c>
      <c r="AZ113" s="166">
        <f t="array" ref="AZ113">IFERROR(IF(ROW()-16&lt;NoRowsBudget, IF($J113="Profit Margin",SUM(AZ$16:AZ112)*ProfitMargin,IF($J113="VAT",SUM(AZ$16:AZ112)*VAT,IF(Budget_period="Monthly",SUMIFS(INDIRECT(AZ$8),DetailBudgetWPs_Aleph,IF($J113 = "No Work Package", "", $J113),DetailBudgetCategory_Aleph,$I113),IF(Budget_period="Quarterly",SUMIFS(INDIRECT(AZ$9),DetailBudgetWPs_Aleph,IF($J113 = "No Work Package", "", $J113),DetailBudgetCategory_Aleph,$I113),IF(Budget_period="Annually",SUMIFS(INDIRECT(AZ$10),DetailBudgetWPs_Aleph,IF($J113 = "No Work Package", "", $J113),DetailBudgetCategory_Aleph,$I113),""))))) / AZ$6 * AZ$7, 0), 0)</f>
        <v>0</v>
      </c>
      <c r="BA113" s="166">
        <f t="array" ref="BA113">IFERROR(IF(ROW()-16&lt;NoRowsBudget, IF($J113="Profit Margin",SUM(BA$16:BA112)*ProfitMargin,IF($J113="VAT",SUM(BA$16:BA112)*VAT,IF(Budget_period="Monthly",SUMIFS(INDIRECT(BA$8),DetailBudgetWPs_Aleph,IF($J113 = "No Work Package", "", $J113),DetailBudgetCategory_Aleph,$I113),IF(Budget_period="Quarterly",SUMIFS(INDIRECT(BA$9),DetailBudgetWPs_Aleph,IF($J113 = "No Work Package", "", $J113),DetailBudgetCategory_Aleph,$I113),IF(Budget_period="Annually",SUMIFS(INDIRECT(BA$10),DetailBudgetWPs_Aleph,IF($J113 = "No Work Package", "", $J113),DetailBudgetCategory_Aleph,$I113),""))))) / BA$6 * BA$7, 0), 0)</f>
        <v>0</v>
      </c>
      <c r="BB113" s="166">
        <f t="array" ref="BB113">IFERROR(IF(ROW()-16&lt;NoRowsBudget, IF($J113="Profit Margin",SUM(BB$16:BB112)*ProfitMargin,IF($J113="VAT",SUM(BB$16:BB112)*VAT,IF(Budget_period="Monthly",SUMIFS(INDIRECT(BB$8),DetailBudgetWPs_Aleph,IF($J113 = "No Work Package", "", $J113),DetailBudgetCategory_Aleph,$I113),IF(Budget_period="Quarterly",SUMIFS(INDIRECT(BB$9),DetailBudgetWPs_Aleph,IF($J113 = "No Work Package", "", $J113),DetailBudgetCategory_Aleph,$I113),IF(Budget_period="Annually",SUMIFS(INDIRECT(BB$10),DetailBudgetWPs_Aleph,IF($J113 = "No Work Package", "", $J113),DetailBudgetCategory_Aleph,$I113),""))))) / BB$6 * BB$7, 0), 0)</f>
        <v>0</v>
      </c>
      <c r="BC113" s="166">
        <f t="array" ref="BC113">IFERROR(IF(ROW()-16&lt;NoRowsBudget, IF($J113="Profit Margin",SUM(BC$16:BC112)*ProfitMargin,IF($J113="VAT",SUM(BC$16:BC112)*VAT,IF(Budget_period="Monthly",SUMIFS(INDIRECT(BC$8),DetailBudgetWPs_Aleph,IF($J113 = "No Work Package", "", $J113),DetailBudgetCategory_Aleph,$I113),IF(Budget_period="Quarterly",SUMIFS(INDIRECT(BC$9),DetailBudgetWPs_Aleph,IF($J113 = "No Work Package", "", $J113),DetailBudgetCategory_Aleph,$I113),IF(Budget_period="Annually",SUMIFS(INDIRECT(BC$10),DetailBudgetWPs_Aleph,IF($J113 = "No Work Package", "", $J113),DetailBudgetCategory_Aleph,$I113),""))))) / BC$6 * BC$7, 0), 0)</f>
        <v>0</v>
      </c>
      <c r="BD113" s="166">
        <f t="array" ref="BD113">IFERROR(IF(ROW()-16&lt;NoRowsBudget, IF($J113="Profit Margin",SUM(BD$16:BD112)*ProfitMargin,IF($J113="VAT",SUM(BD$16:BD112)*VAT,IF(Budget_period="Monthly",SUMIFS(INDIRECT(BD$8),DetailBudgetWPs_Aleph,IF($J113 = "No Work Package", "", $J113),DetailBudgetCategory_Aleph,$I113),IF(Budget_period="Quarterly",SUMIFS(INDIRECT(BD$9),DetailBudgetWPs_Aleph,IF($J113 = "No Work Package", "", $J113),DetailBudgetCategory_Aleph,$I113),IF(Budget_period="Annually",SUMIFS(INDIRECT(BD$10),DetailBudgetWPs_Aleph,IF($J113 = "No Work Package", "", $J113),DetailBudgetCategory_Aleph,$I113),""))))) / BD$6 * BD$7, 0), 0)</f>
        <v>0</v>
      </c>
      <c r="BE113" s="166">
        <f t="array" ref="BE113">IFERROR(IF(ROW()-16&lt;NoRowsBudget, IF($J113="Profit Margin",SUM(BE$16:BE112)*ProfitMargin,IF($J113="VAT",SUM(BE$16:BE112)*VAT,IF(Budget_period="Monthly",SUMIFS(INDIRECT(BE$8),DetailBudgetWPs_Aleph,IF($J113 = "No Work Package", "", $J113),DetailBudgetCategory_Aleph,$I113),IF(Budget_period="Quarterly",SUMIFS(INDIRECT(BE$9),DetailBudgetWPs_Aleph,IF($J113 = "No Work Package", "", $J113),DetailBudgetCategory_Aleph,$I113),IF(Budget_period="Annually",SUMIFS(INDIRECT(BE$10),DetailBudgetWPs_Aleph,IF($J113 = "No Work Package", "", $J113),DetailBudgetCategory_Aleph,$I113),""))))) / BE$6 * BE$7, 0), 0)</f>
        <v>0</v>
      </c>
      <c r="BF113" s="166">
        <f t="array" ref="BF113">IFERROR(IF(ROW()-16&lt;NoRowsBudget, IF($J113="Profit Margin",SUM(BF$16:BF112)*ProfitMargin,IF($J113="VAT",SUM(BF$16:BF112)*VAT,IF(Budget_period="Monthly",SUMIFS(INDIRECT(BF$8),DetailBudgetWPs_Aleph,IF($J113 = "No Work Package", "", $J113),DetailBudgetCategory_Aleph,$I113),IF(Budget_period="Quarterly",SUMIFS(INDIRECT(BF$9),DetailBudgetWPs_Aleph,IF($J113 = "No Work Package", "", $J113),DetailBudgetCategory_Aleph,$I113),IF(Budget_period="Annually",SUMIFS(INDIRECT(BF$10),DetailBudgetWPs_Aleph,IF($J113 = "No Work Package", "", $J113),DetailBudgetCategory_Aleph,$I113),""))))) / BF$6 * BF$7, 0), 0)</f>
        <v>0</v>
      </c>
      <c r="BG113" s="166">
        <f t="array" ref="BG113">IFERROR(IF(ROW()-16&lt;NoRowsBudget, IF($J113="Profit Margin",SUM(BG$16:BG112)*ProfitMargin,IF($J113="VAT",SUM(BG$16:BG112)*VAT,IF(Budget_period="Monthly",SUMIFS(INDIRECT(BG$8),DetailBudgetWPs_Aleph,IF($J113 = "No Work Package", "", $J113),DetailBudgetCategory_Aleph,$I113),IF(Budget_period="Quarterly",SUMIFS(INDIRECT(BG$9),DetailBudgetWPs_Aleph,IF($J113 = "No Work Package", "", $J113),DetailBudgetCategory_Aleph,$I113),IF(Budget_period="Annually",SUMIFS(INDIRECT(BG$10),DetailBudgetWPs_Aleph,IF($J113 = "No Work Package", "", $J113),DetailBudgetCategory_Aleph,$I113),""))))) / BG$6 * BG$7, 0), 0)</f>
        <v>0</v>
      </c>
      <c r="BH113" s="166">
        <f t="array" ref="BH113">IFERROR(IF(ROW()-16&lt;NoRowsBudget, IF($J113="Profit Margin",SUM(BH$16:BH112)*ProfitMargin,IF($J113="VAT",SUM(BH$16:BH112)*VAT,IF(Budget_period="Monthly",SUMIFS(INDIRECT(BH$8),DetailBudgetWPs_Aleph,IF($J113 = "No Work Package", "", $J113),DetailBudgetCategory_Aleph,$I113),IF(Budget_period="Quarterly",SUMIFS(INDIRECT(BH$9),DetailBudgetWPs_Aleph,IF($J113 = "No Work Package", "", $J113),DetailBudgetCategory_Aleph,$I113),IF(Budget_period="Annually",SUMIFS(INDIRECT(BH$10),DetailBudgetWPs_Aleph,IF($J113 = "No Work Package", "", $J113),DetailBudgetCategory_Aleph,$I113),""))))) / BH$6 * BH$7, 0), 0)</f>
        <v>0</v>
      </c>
      <c r="BI113" s="166">
        <f t="array" ref="BI113">IFERROR(IF(ROW()-16&lt;NoRowsBudget, IF($J113="Profit Margin",SUM(BI$16:BI112)*ProfitMargin,IF($J113="VAT",SUM(BI$16:BI112)*VAT,IF(Budget_period="Monthly",SUMIFS(INDIRECT(BI$8),DetailBudgetWPs_Aleph,IF($J113 = "No Work Package", "", $J113),DetailBudgetCategory_Aleph,$I113),IF(Budget_period="Quarterly",SUMIFS(INDIRECT(BI$9),DetailBudgetWPs_Aleph,IF($J113 = "No Work Package", "", $J113),DetailBudgetCategory_Aleph,$I113),IF(Budget_period="Annually",SUMIFS(INDIRECT(BI$10),DetailBudgetWPs_Aleph,IF($J113 = "No Work Package", "", $J113),DetailBudgetCategory_Aleph,$I113),""))))) / BI$6 * BI$7, 0), 0)</f>
        <v>0</v>
      </c>
      <c r="BJ113" s="166">
        <f t="array" ref="BJ113">IFERROR(IF(ROW()-16&lt;NoRowsBudget, IF($J113="Profit Margin",SUM(BJ$16:BJ112)*ProfitMargin,IF($J113="VAT",SUM(BJ$16:BJ112)*VAT,IF(Budget_period="Monthly",SUMIFS(INDIRECT(BJ$8),DetailBudgetWPs_Aleph,IF($J113 = "No Work Package", "", $J113),DetailBudgetCategory_Aleph,$I113),IF(Budget_period="Quarterly",SUMIFS(INDIRECT(BJ$9),DetailBudgetWPs_Aleph,IF($J113 = "No Work Package", "", $J113),DetailBudgetCategory_Aleph,$I113),IF(Budget_period="Annually",SUMIFS(INDIRECT(BJ$10),DetailBudgetWPs_Aleph,IF($J113 = "No Work Package", "", $J113),DetailBudgetCategory_Aleph,$I113),""))))) / BJ$6 * BJ$7, 0), 0)</f>
        <v>0</v>
      </c>
      <c r="BK113" s="166">
        <f t="array" ref="BK113">IFERROR(IF(ROW()-16&lt;NoRowsBudget, IF($J113="Profit Margin",SUM(BK$16:BK112)*ProfitMargin,IF($J113="VAT",SUM(BK$16:BK112)*VAT,IF(Budget_period="Monthly",SUMIFS(INDIRECT(BK$8),DetailBudgetWPs_Aleph,IF($J113 = "No Work Package", "", $J113),DetailBudgetCategory_Aleph,$I113),IF(Budget_period="Quarterly",SUMIFS(INDIRECT(BK$9),DetailBudgetWPs_Aleph,IF($J113 = "No Work Package", "", $J113),DetailBudgetCategory_Aleph,$I113),IF(Budget_period="Annually",SUMIFS(INDIRECT(BK$10),DetailBudgetWPs_Aleph,IF($J113 = "No Work Package", "", $J113),DetailBudgetCategory_Aleph,$I113),""))))) / BK$6 * BK$7, 0), 0)</f>
        <v>0</v>
      </c>
      <c r="BL113" s="166">
        <f t="array" ref="BL113">IFERROR(IF(ROW()-16&lt;NoRowsBudget, IF($J113="Profit Margin",SUM(BL$16:BL112)*ProfitMargin,IF($J113="VAT",SUM(BL$16:BL112)*VAT,IF(Budget_period="Monthly",SUMIFS(INDIRECT(BL$8),DetailBudgetWPs_Aleph,IF($J113 = "No Work Package", "", $J113),DetailBudgetCategory_Aleph,$I113),IF(Budget_period="Quarterly",SUMIFS(INDIRECT(BL$9),DetailBudgetWPs_Aleph,IF($J113 = "No Work Package", "", $J113),DetailBudgetCategory_Aleph,$I113),IF(Budget_period="Annually",SUMIFS(INDIRECT(BL$10),DetailBudgetWPs_Aleph,IF($J113 = "No Work Package", "", $J113),DetailBudgetCategory_Aleph,$I113),""))))) / BL$6 * BL$7, 0), 0)</f>
        <v>0</v>
      </c>
      <c r="BM113" s="166">
        <f t="array" ref="BM113">IFERROR(IF(ROW()-16&lt;NoRowsBudget, IF($J113="Profit Margin",SUM(BM$16:BM112)*ProfitMargin,IF($J113="VAT",SUM(BM$16:BM112)*VAT,IF(Budget_period="Monthly",SUMIFS(INDIRECT(BM$8),DetailBudgetWPs_Aleph,IF($J113 = "No Work Package", "", $J113),DetailBudgetCategory_Aleph,$I113),IF(Budget_period="Quarterly",SUMIFS(INDIRECT(BM$9),DetailBudgetWPs_Aleph,IF($J113 = "No Work Package", "", $J113),DetailBudgetCategory_Aleph,$I113),IF(Budget_period="Annually",SUMIFS(INDIRECT(BM$10),DetailBudgetWPs_Aleph,IF($J113 = "No Work Package", "", $J113),DetailBudgetCategory_Aleph,$I113),""))))) / BM$6 * BM$7, 0), 0)</f>
        <v>0</v>
      </c>
      <c r="BN113" s="166">
        <f t="array" ref="BN113">IFERROR(IF(ROW()-16&lt;NoRowsBudget, IF($J113="Profit Margin",SUM(BN$16:BN112)*ProfitMargin,IF($J113="VAT",SUM(BN$16:BN112)*VAT,IF(Budget_period="Monthly",SUMIFS(INDIRECT(BN$8),DetailBudgetWPs_Aleph,IF($J113 = "No Work Package", "", $J113),DetailBudgetCategory_Aleph,$I113),IF(Budget_period="Quarterly",SUMIFS(INDIRECT(BN$9),DetailBudgetWPs_Aleph,IF($J113 = "No Work Package", "", $J113),DetailBudgetCategory_Aleph,$I113),IF(Budget_period="Annually",SUMIFS(INDIRECT(BN$10),DetailBudgetWPs_Aleph,IF($J113 = "No Work Package", "", $J113),DetailBudgetCategory_Aleph,$I113),""))))) / BN$6 * BN$7, 0), 0)</f>
        <v>0</v>
      </c>
      <c r="BO113" s="166">
        <f t="array" ref="BO113">IFERROR(IF(ROW()-16&lt;NoRowsBudget, IF($J113="Profit Margin",SUM(BO$16:BO112)*ProfitMargin,IF($J113="VAT",SUM(BO$16:BO112)*VAT,IF(Budget_period="Monthly",SUMIFS(INDIRECT(BO$8),DetailBudgetWPs_Aleph,IF($J113 = "No Work Package", "", $J113),DetailBudgetCategory_Aleph,$I113),IF(Budget_period="Quarterly",SUMIFS(INDIRECT(BO$9),DetailBudgetWPs_Aleph,IF($J113 = "No Work Package", "", $J113),DetailBudgetCategory_Aleph,$I113),IF(Budget_period="Annually",SUMIFS(INDIRECT(BO$10),DetailBudgetWPs_Aleph,IF($J113 = "No Work Package", "", $J113),DetailBudgetCategory_Aleph,$I113),""))))) / BO$6 * BO$7, 0), 0)</f>
        <v>0</v>
      </c>
      <c r="BP113" s="166">
        <f t="array" ref="BP113">IFERROR(IF(ROW()-16&lt;NoRowsBudget, IF($J113="Profit Margin",SUM(BP$16:BP112)*ProfitMargin,IF($J113="VAT",SUM(BP$16:BP112)*VAT,IF(Budget_period="Monthly",SUMIFS(INDIRECT(BP$8),DetailBudgetWPs_Aleph,IF($J113 = "No Work Package", "", $J113),DetailBudgetCategory_Aleph,$I113),IF(Budget_period="Quarterly",SUMIFS(INDIRECT(BP$9),DetailBudgetWPs_Aleph,IF($J113 = "No Work Package", "", $J113),DetailBudgetCategory_Aleph,$I113),IF(Budget_period="Annually",SUMIFS(INDIRECT(BP$10),DetailBudgetWPs_Aleph,IF($J113 = "No Work Package", "", $J113),DetailBudgetCategory_Aleph,$I113),""))))) / BP$6 * BP$7, 0), 0)</f>
        <v>0</v>
      </c>
      <c r="BQ113" s="166">
        <f t="array" ref="BQ113">IFERROR(IF(ROW()-16&lt;NoRowsBudget, IF($J113="Profit Margin",SUM(BQ$16:BQ112)*ProfitMargin,IF($J113="VAT",SUM(BQ$16:BQ112)*VAT,IF(Budget_period="Monthly",SUMIFS(INDIRECT(BQ$8),DetailBudgetWPs_Aleph,IF($J113 = "No Work Package", "", $J113),DetailBudgetCategory_Aleph,$I113),IF(Budget_period="Quarterly",SUMIFS(INDIRECT(BQ$9),DetailBudgetWPs_Aleph,IF($J113 = "No Work Package", "", $J113),DetailBudgetCategory_Aleph,$I113),IF(Budget_period="Annually",SUMIFS(INDIRECT(BQ$10),DetailBudgetWPs_Aleph,IF($J113 = "No Work Package", "", $J113),DetailBudgetCategory_Aleph,$I113),""))))) / BQ$6 * BQ$7, 0), 0)</f>
        <v>0</v>
      </c>
      <c r="BR113" s="166">
        <f t="array" ref="BR113">IFERROR(IF(ROW()-16&lt;NoRowsBudget, IF($J113="Profit Margin",SUM(BR$16:BR112)*ProfitMargin,IF($J113="VAT",SUM(BR$16:BR112)*VAT,IF(Budget_period="Monthly",SUMIFS(INDIRECT(BR$8),DetailBudgetWPs_Aleph,IF($J113 = "No Work Package", "", $J113),DetailBudgetCategory_Aleph,$I113),IF(Budget_period="Quarterly",SUMIFS(INDIRECT(BR$9),DetailBudgetWPs_Aleph,IF($J113 = "No Work Package", "", $J113),DetailBudgetCategory_Aleph,$I113),IF(Budget_period="Annually",SUMIFS(INDIRECT(BR$10),DetailBudgetWPs_Aleph,IF($J113 = "No Work Package", "", $J113),DetailBudgetCategory_Aleph,$I113),""))))) / BR$6 * BR$7, 0), 0)</f>
        <v>0</v>
      </c>
      <c r="BS113" s="166">
        <f t="array" ref="BS113">IFERROR(IF(ROW()-16&lt;NoRowsBudget, IF($J113="Profit Margin",SUM(BS$16:BS112)*ProfitMargin,IF($J113="VAT",SUM(BS$16:BS112)*VAT,IF(Budget_period="Monthly",SUMIFS(INDIRECT(BS$8),DetailBudgetWPs_Aleph,IF($J113 = "No Work Package", "", $J113),DetailBudgetCategory_Aleph,$I113),IF(Budget_period="Quarterly",SUMIFS(INDIRECT(BS$9),DetailBudgetWPs_Aleph,IF($J113 = "No Work Package", "", $J113),DetailBudgetCategory_Aleph,$I113),IF(Budget_period="Annually",SUMIFS(INDIRECT(BS$10),DetailBudgetWPs_Aleph,IF($J113 = "No Work Package", "", $J113),DetailBudgetCategory_Aleph,$I113),""))))) / BS$6 * BS$7, 0), 0)</f>
        <v>0</v>
      </c>
    </row>
    <row r="114" ht="15.75" customHeight="1">
      <c r="A114" s="114"/>
      <c r="B114" s="15" t="str">
        <f>IF(ROW()-16&lt;NoRowsBudget,OrgName,"")</f>
        <v/>
      </c>
      <c r="C114" s="15" t="str">
        <f>IF(ROW()-16&lt;NoRowsBudget,ProjectName,"")</f>
        <v/>
      </c>
      <c r="D114" s="15" t="str">
        <f>IF(ROW()-16&lt;NoRowsBudget,ProjectRef,"")</f>
        <v/>
      </c>
      <c r="E114" s="15" t="str">
        <f>IF(ROW()-16&lt;NoRowsBudget,ApplicationID,"")</f>
        <v/>
      </c>
      <c r="F114" s="15" t="str">
        <f>IF(ROW()-16&lt;NoRowsBudget,Version,"")</f>
        <v/>
      </c>
      <c r="G114" s="164" t="str">
        <f>IF(ROW()-16&lt;NoRowsBudget,StartDate,"")</f>
        <v/>
      </c>
      <c r="H114" s="164" t="str">
        <f>IF(ROW()-16&lt;NoRowsBudget,EndDate,"")</f>
        <v/>
      </c>
      <c r="I114" s="15" t="str">
        <f t="array" ref="I114">IF(ROW()-16&lt;(NoRowsBudget-3),INDEX(CostCategories,CEILING((ROW()-15)/NoWPs,1)),IF(ROW()-16=NoRowsBudget-3,"Overheads",IF(ROW()-16=NoRowsBudget-2,"Profit Margin",IF(ROW()-16=NoRowsBudget-1,"VAT",""))))</f>
        <v/>
      </c>
      <c r="J114" s="15" t="str">
        <f t="array" ref="J114">IF(ROW()-16&lt;NoRowsBudget-3,INDEX(WPUnique,,MOD(ROW()-16,NoWPs)+1),IF(ROW()-16=NoRowsBudget-3,"Overheads",IF(ROW()-16=NoRowsBudget-2,"Profit Margin",IF(ROW()-16=NoRowsBudget-1,"VAT",""))))</f>
        <v/>
      </c>
      <c r="K114" s="172" t="str">
        <f>IFERROR(IF(OR($J114="Indirect Cost",$J114="VAT",$J114="Profit Margin"),"",VLOOKUP(J114,'1. Basic Info'!$B$40:$C$52,2,FALSE)),BudgetExport!J114)</f>
        <v/>
      </c>
      <c r="L114" s="166">
        <f t="array" ref="L114">IFERROR(IF(ROW()-16&lt;NoRowsBudget, IF($J114="Profit Margin",SUM(L$16:L113)*ProfitMargin,IF($J114="VAT",SUM(L$16:L113)*VAT,IF(Budget_period="Monthly",SUMIFS(INDIRECT(L$8),DetailBudgetWPs_Aleph,IF($J114 = "No Work Package", "", $J114),DetailBudgetCategory_Aleph,$I114),IF(Budget_period="Quarterly",SUMIFS(INDIRECT(L$9),DetailBudgetWPs_Aleph,IF($J114 = "No Work Package", "", $J114),DetailBudgetCategory_Aleph,$I114),IF(Budget_period="Annually",SUMIFS(INDIRECT(L$10),DetailBudgetWPs_Aleph,IF($J114 = "No Work Package", "", $J114),DetailBudgetCategory_Aleph,$I114),""))))) / L$6 * L$7, 0), 0)</f>
        <v>0</v>
      </c>
      <c r="M114" s="166">
        <f t="array" ref="M114">IFERROR(IF(ROW()-16&lt;NoRowsBudget, IF($J114="Profit Margin",SUM(M$16:M113)*ProfitMargin,IF($J114="VAT",SUM(M$16:M113)*VAT,IF(Budget_period="Monthly",SUMIFS(INDIRECT(M$8),DetailBudgetWPs_Aleph,IF($J114 = "No Work Package", "", $J114),DetailBudgetCategory_Aleph,$I114),IF(Budget_period="Quarterly",SUMIFS(INDIRECT(M$9),DetailBudgetWPs_Aleph,IF($J114 = "No Work Package", "", $J114),DetailBudgetCategory_Aleph,$I114),IF(Budget_period="Annually",SUMIFS(INDIRECT(M$10),DetailBudgetWPs_Aleph,IF($J114 = "No Work Package", "", $J114),DetailBudgetCategory_Aleph,$I114),""))))) / M$6 * M$7, 0), 0)</f>
        <v>0</v>
      </c>
      <c r="N114" s="166">
        <f t="array" ref="N114">IFERROR(IF(ROW()-16&lt;NoRowsBudget, IF($J114="Profit Margin",SUM(N$16:N113)*ProfitMargin,IF($J114="VAT",SUM(N$16:N113)*VAT,IF(Budget_period="Monthly",SUMIFS(INDIRECT(N$8),DetailBudgetWPs_Aleph,IF($J114 = "No Work Package", "", $J114),DetailBudgetCategory_Aleph,$I114),IF(Budget_period="Quarterly",SUMIFS(INDIRECT(N$9),DetailBudgetWPs_Aleph,IF($J114 = "No Work Package", "", $J114),DetailBudgetCategory_Aleph,$I114),IF(Budget_period="Annually",SUMIFS(INDIRECT(N$10),DetailBudgetWPs_Aleph,IF($J114 = "No Work Package", "", $J114),DetailBudgetCategory_Aleph,$I114),""))))) / N$6 * N$7, 0), 0)</f>
        <v>0</v>
      </c>
      <c r="O114" s="166">
        <f t="array" ref="O114">IFERROR(IF(ROW()-16&lt;NoRowsBudget, IF($J114="Profit Margin",SUM(O$16:O113)*ProfitMargin,IF($J114="VAT",SUM(O$16:O113)*VAT,IF(Budget_period="Monthly",SUMIFS(INDIRECT(O$8),DetailBudgetWPs_Aleph,IF($J114 = "No Work Package", "", $J114),DetailBudgetCategory_Aleph,$I114),IF(Budget_period="Quarterly",SUMIFS(INDIRECT(O$9),DetailBudgetWPs_Aleph,IF($J114 = "No Work Package", "", $J114),DetailBudgetCategory_Aleph,$I114),IF(Budget_period="Annually",SUMIFS(INDIRECT(O$10),DetailBudgetWPs_Aleph,IF($J114 = "No Work Package", "", $J114),DetailBudgetCategory_Aleph,$I114),""))))) / O$6 * O$7, 0), 0)</f>
        <v>0</v>
      </c>
      <c r="P114" s="166">
        <f t="array" ref="P114">IFERROR(IF(ROW()-16&lt;NoRowsBudget, IF($J114="Profit Margin",SUM(P$16:P113)*ProfitMargin,IF($J114="VAT",SUM(P$16:P113)*VAT,IF(Budget_period="Monthly",SUMIFS(INDIRECT(P$8),DetailBudgetWPs_Aleph,IF($J114 = "No Work Package", "", $J114),DetailBudgetCategory_Aleph,$I114),IF(Budget_period="Quarterly",SUMIFS(INDIRECT(P$9),DetailBudgetWPs_Aleph,IF($J114 = "No Work Package", "", $J114),DetailBudgetCategory_Aleph,$I114),IF(Budget_period="Annually",SUMIFS(INDIRECT(P$10),DetailBudgetWPs_Aleph,IF($J114 = "No Work Package", "", $J114),DetailBudgetCategory_Aleph,$I114),""))))) / P$6 * P$7, 0), 0)</f>
        <v>0</v>
      </c>
      <c r="Q114" s="166">
        <f t="array" ref="Q114">IFERROR(IF(ROW()-16&lt;NoRowsBudget, IF($J114="Profit Margin",SUM(Q$16:Q113)*ProfitMargin,IF($J114="VAT",SUM(Q$16:Q113)*VAT,IF(Budget_period="Monthly",SUMIFS(INDIRECT(Q$8),DetailBudgetWPs_Aleph,IF($J114 = "No Work Package", "", $J114),DetailBudgetCategory_Aleph,$I114),IF(Budget_period="Quarterly",SUMIFS(INDIRECT(Q$9),DetailBudgetWPs_Aleph,IF($J114 = "No Work Package", "", $J114),DetailBudgetCategory_Aleph,$I114),IF(Budget_period="Annually",SUMIFS(INDIRECT(Q$10),DetailBudgetWPs_Aleph,IF($J114 = "No Work Package", "", $J114),DetailBudgetCategory_Aleph,$I114),""))))) / Q$6 * Q$7, 0), 0)</f>
        <v>0</v>
      </c>
      <c r="R114" s="166">
        <f t="array" ref="R114">IFERROR(IF(ROW()-16&lt;NoRowsBudget, IF($J114="Profit Margin",SUM(R$16:R113)*ProfitMargin,IF($J114="VAT",SUM(R$16:R113)*VAT,IF(Budget_period="Monthly",SUMIFS(INDIRECT(R$8),DetailBudgetWPs_Aleph,IF($J114 = "No Work Package", "", $J114),DetailBudgetCategory_Aleph,$I114),IF(Budget_period="Quarterly",SUMIFS(INDIRECT(R$9),DetailBudgetWPs_Aleph,IF($J114 = "No Work Package", "", $J114),DetailBudgetCategory_Aleph,$I114),IF(Budget_period="Annually",SUMIFS(INDIRECT(R$10),DetailBudgetWPs_Aleph,IF($J114 = "No Work Package", "", $J114),DetailBudgetCategory_Aleph,$I114),""))))) / R$6 * R$7, 0), 0)</f>
        <v>0</v>
      </c>
      <c r="S114" s="166">
        <f t="array" ref="S114">IFERROR(IF(ROW()-16&lt;NoRowsBudget, IF($J114="Profit Margin",SUM(S$16:S113)*ProfitMargin,IF($J114="VAT",SUM(S$16:S113)*VAT,IF(Budget_period="Monthly",SUMIFS(INDIRECT(S$8),DetailBudgetWPs_Aleph,IF($J114 = "No Work Package", "", $J114),DetailBudgetCategory_Aleph,$I114),IF(Budget_period="Quarterly",SUMIFS(INDIRECT(S$9),DetailBudgetWPs_Aleph,IF($J114 = "No Work Package", "", $J114),DetailBudgetCategory_Aleph,$I114),IF(Budget_period="Annually",SUMIFS(INDIRECT(S$10),DetailBudgetWPs_Aleph,IF($J114 = "No Work Package", "", $J114),DetailBudgetCategory_Aleph,$I114),""))))) / S$6 * S$7, 0), 0)</f>
        <v>0</v>
      </c>
      <c r="T114" s="166">
        <f t="array" ref="T114">IFERROR(IF(ROW()-16&lt;NoRowsBudget, IF($J114="Profit Margin",SUM(T$16:T113)*ProfitMargin,IF($J114="VAT",SUM(T$16:T113)*VAT,IF(Budget_period="Monthly",SUMIFS(INDIRECT(T$8),DetailBudgetWPs_Aleph,IF($J114 = "No Work Package", "", $J114),DetailBudgetCategory_Aleph,$I114),IF(Budget_period="Quarterly",SUMIFS(INDIRECT(T$9),DetailBudgetWPs_Aleph,IF($J114 = "No Work Package", "", $J114),DetailBudgetCategory_Aleph,$I114),IF(Budget_period="Annually",SUMIFS(INDIRECT(T$10),DetailBudgetWPs_Aleph,IF($J114 = "No Work Package", "", $J114),DetailBudgetCategory_Aleph,$I114),""))))) / T$6 * T$7, 0), 0)</f>
        <v>0</v>
      </c>
      <c r="U114" s="166">
        <f t="array" ref="U114">IFERROR(IF(ROW()-16&lt;NoRowsBudget, IF($J114="Profit Margin",SUM(U$16:U113)*ProfitMargin,IF($J114="VAT",SUM(U$16:U113)*VAT,IF(Budget_period="Monthly",SUMIFS(INDIRECT(U$8),DetailBudgetWPs_Aleph,IF($J114 = "No Work Package", "", $J114),DetailBudgetCategory_Aleph,$I114),IF(Budget_period="Quarterly",SUMIFS(INDIRECT(U$9),DetailBudgetWPs_Aleph,IF($J114 = "No Work Package", "", $J114),DetailBudgetCategory_Aleph,$I114),IF(Budget_period="Annually",SUMIFS(INDIRECT(U$10),DetailBudgetWPs_Aleph,IF($J114 = "No Work Package", "", $J114),DetailBudgetCategory_Aleph,$I114),""))))) / U$6 * U$7, 0), 0)</f>
        <v>0</v>
      </c>
      <c r="V114" s="166">
        <f t="array" ref="V114">IFERROR(IF(ROW()-16&lt;NoRowsBudget, IF($J114="Profit Margin",SUM(V$16:V113)*ProfitMargin,IF($J114="VAT",SUM(V$16:V113)*VAT,IF(Budget_period="Monthly",SUMIFS(INDIRECT(V$8),DetailBudgetWPs_Aleph,IF($J114 = "No Work Package", "", $J114),DetailBudgetCategory_Aleph,$I114),IF(Budget_period="Quarterly",SUMIFS(INDIRECT(V$9),DetailBudgetWPs_Aleph,IF($J114 = "No Work Package", "", $J114),DetailBudgetCategory_Aleph,$I114),IF(Budget_period="Annually",SUMIFS(INDIRECT(V$10),DetailBudgetWPs_Aleph,IF($J114 = "No Work Package", "", $J114),DetailBudgetCategory_Aleph,$I114),""))))) / V$6 * V$7, 0), 0)</f>
        <v>0</v>
      </c>
      <c r="W114" s="166">
        <f t="array" ref="W114">IFERROR(IF(ROW()-16&lt;NoRowsBudget, IF($J114="Profit Margin",SUM(W$16:W113)*ProfitMargin,IF($J114="VAT",SUM(W$16:W113)*VAT,IF(Budget_period="Monthly",SUMIFS(INDIRECT(W$8),DetailBudgetWPs_Aleph,IF($J114 = "No Work Package", "", $J114),DetailBudgetCategory_Aleph,$I114),IF(Budget_period="Quarterly",SUMIFS(INDIRECT(W$9),DetailBudgetWPs_Aleph,IF($J114 = "No Work Package", "", $J114),DetailBudgetCategory_Aleph,$I114),IF(Budget_period="Annually",SUMIFS(INDIRECT(W$10),DetailBudgetWPs_Aleph,IF($J114 = "No Work Package", "", $J114),DetailBudgetCategory_Aleph,$I114),""))))) / W$6 * W$7, 0), 0)</f>
        <v>0</v>
      </c>
      <c r="X114" s="166">
        <f t="array" ref="X114">IFERROR(IF(ROW()-16&lt;NoRowsBudget, IF($J114="Profit Margin",SUM(X$16:X113)*ProfitMargin,IF($J114="VAT",SUM(X$16:X113)*VAT,IF(Budget_period="Monthly",SUMIFS(INDIRECT(X$8),DetailBudgetWPs_Aleph,IF($J114 = "No Work Package", "", $J114),DetailBudgetCategory_Aleph,$I114),IF(Budget_period="Quarterly",SUMIFS(INDIRECT(X$9),DetailBudgetWPs_Aleph,IF($J114 = "No Work Package", "", $J114),DetailBudgetCategory_Aleph,$I114),IF(Budget_period="Annually",SUMIFS(INDIRECT(X$10),DetailBudgetWPs_Aleph,IF($J114 = "No Work Package", "", $J114),DetailBudgetCategory_Aleph,$I114),""))))) / X$6 * X$7, 0), 0)</f>
        <v>0</v>
      </c>
      <c r="Y114" s="166">
        <f t="array" ref="Y114">IFERROR(IF(ROW()-16&lt;NoRowsBudget, IF($J114="Profit Margin",SUM(Y$16:Y113)*ProfitMargin,IF($J114="VAT",SUM(Y$16:Y113)*VAT,IF(Budget_period="Monthly",SUMIFS(INDIRECT(Y$8),DetailBudgetWPs_Aleph,IF($J114 = "No Work Package", "", $J114),DetailBudgetCategory_Aleph,$I114),IF(Budget_period="Quarterly",SUMIFS(INDIRECT(Y$9),DetailBudgetWPs_Aleph,IF($J114 = "No Work Package", "", $J114),DetailBudgetCategory_Aleph,$I114),IF(Budget_period="Annually",SUMIFS(INDIRECT(Y$10),DetailBudgetWPs_Aleph,IF($J114 = "No Work Package", "", $J114),DetailBudgetCategory_Aleph,$I114),""))))) / Y$6 * Y$7, 0), 0)</f>
        <v>0</v>
      </c>
      <c r="Z114" s="166">
        <f t="array" ref="Z114">IFERROR(IF(ROW()-16&lt;NoRowsBudget, IF($J114="Profit Margin",SUM(Z$16:Z113)*ProfitMargin,IF($J114="VAT",SUM(Z$16:Z113)*VAT,IF(Budget_period="Monthly",SUMIFS(INDIRECT(Z$8),DetailBudgetWPs_Aleph,IF($J114 = "No Work Package", "", $J114),DetailBudgetCategory_Aleph,$I114),IF(Budget_period="Quarterly",SUMIFS(INDIRECT(Z$9),DetailBudgetWPs_Aleph,IF($J114 = "No Work Package", "", $J114),DetailBudgetCategory_Aleph,$I114),IF(Budget_period="Annually",SUMIFS(INDIRECT(Z$10),DetailBudgetWPs_Aleph,IF($J114 = "No Work Package", "", $J114),DetailBudgetCategory_Aleph,$I114),""))))) / Z$6 * Z$7, 0), 0)</f>
        <v>0</v>
      </c>
      <c r="AA114" s="166">
        <f t="array" ref="AA114">IFERROR(IF(ROW()-16&lt;NoRowsBudget, IF($J114="Profit Margin",SUM(AA$16:AA113)*ProfitMargin,IF($J114="VAT",SUM(AA$16:AA113)*VAT,IF(Budget_period="Monthly",SUMIFS(INDIRECT(AA$8),DetailBudgetWPs_Aleph,IF($J114 = "No Work Package", "", $J114),DetailBudgetCategory_Aleph,$I114),IF(Budget_period="Quarterly",SUMIFS(INDIRECT(AA$9),DetailBudgetWPs_Aleph,IF($J114 = "No Work Package", "", $J114),DetailBudgetCategory_Aleph,$I114),IF(Budget_period="Annually",SUMIFS(INDIRECT(AA$10),DetailBudgetWPs_Aleph,IF($J114 = "No Work Package", "", $J114),DetailBudgetCategory_Aleph,$I114),""))))) / AA$6 * AA$7, 0), 0)</f>
        <v>0</v>
      </c>
      <c r="AB114" s="166">
        <f t="array" ref="AB114">IFERROR(IF(ROW()-16&lt;NoRowsBudget, IF($J114="Profit Margin",SUM(AB$16:AB113)*ProfitMargin,IF($J114="VAT",SUM(AB$16:AB113)*VAT,IF(Budget_period="Monthly",SUMIFS(INDIRECT(AB$8),DetailBudgetWPs_Aleph,IF($J114 = "No Work Package", "", $J114),DetailBudgetCategory_Aleph,$I114),IF(Budget_period="Quarterly",SUMIFS(INDIRECT(AB$9),DetailBudgetWPs_Aleph,IF($J114 = "No Work Package", "", $J114),DetailBudgetCategory_Aleph,$I114),IF(Budget_period="Annually",SUMIFS(INDIRECT(AB$10),DetailBudgetWPs_Aleph,IF($J114 = "No Work Package", "", $J114),DetailBudgetCategory_Aleph,$I114),""))))) / AB$6 * AB$7, 0), 0)</f>
        <v>0</v>
      </c>
      <c r="AC114" s="166">
        <f t="array" ref="AC114">IFERROR(IF(ROW()-16&lt;NoRowsBudget, IF($J114="Profit Margin",SUM(AC$16:AC113)*ProfitMargin,IF($J114="VAT",SUM(AC$16:AC113)*VAT,IF(Budget_period="Monthly",SUMIFS(INDIRECT(AC$8),DetailBudgetWPs_Aleph,IF($J114 = "No Work Package", "", $J114),DetailBudgetCategory_Aleph,$I114),IF(Budget_period="Quarterly",SUMIFS(INDIRECT(AC$9),DetailBudgetWPs_Aleph,IF($J114 = "No Work Package", "", $J114),DetailBudgetCategory_Aleph,$I114),IF(Budget_period="Annually",SUMIFS(INDIRECT(AC$10),DetailBudgetWPs_Aleph,IF($J114 = "No Work Package", "", $J114),DetailBudgetCategory_Aleph,$I114),""))))) / AC$6 * AC$7, 0), 0)</f>
        <v>0</v>
      </c>
      <c r="AD114" s="166">
        <f t="array" ref="AD114">IFERROR(IF(ROW()-16&lt;NoRowsBudget, IF($J114="Profit Margin",SUM(AD$16:AD113)*ProfitMargin,IF($J114="VAT",SUM(AD$16:AD113)*VAT,IF(Budget_period="Monthly",SUMIFS(INDIRECT(AD$8),DetailBudgetWPs_Aleph,IF($J114 = "No Work Package", "", $J114),DetailBudgetCategory_Aleph,$I114),IF(Budget_period="Quarterly",SUMIFS(INDIRECT(AD$9),DetailBudgetWPs_Aleph,IF($J114 = "No Work Package", "", $J114),DetailBudgetCategory_Aleph,$I114),IF(Budget_period="Annually",SUMIFS(INDIRECT(AD$10),DetailBudgetWPs_Aleph,IF($J114 = "No Work Package", "", $J114),DetailBudgetCategory_Aleph,$I114),""))))) / AD$6 * AD$7, 0), 0)</f>
        <v>0</v>
      </c>
      <c r="AE114" s="166">
        <f t="array" ref="AE114">IFERROR(IF(ROW()-16&lt;NoRowsBudget, IF($J114="Profit Margin",SUM(AE$16:AE113)*ProfitMargin,IF($J114="VAT",SUM(AE$16:AE113)*VAT,IF(Budget_period="Monthly",SUMIFS(INDIRECT(AE$8),DetailBudgetWPs_Aleph,IF($J114 = "No Work Package", "", $J114),DetailBudgetCategory_Aleph,$I114),IF(Budget_period="Quarterly",SUMIFS(INDIRECT(AE$9),DetailBudgetWPs_Aleph,IF($J114 = "No Work Package", "", $J114),DetailBudgetCategory_Aleph,$I114),IF(Budget_period="Annually",SUMIFS(INDIRECT(AE$10),DetailBudgetWPs_Aleph,IF($J114 = "No Work Package", "", $J114),DetailBudgetCategory_Aleph,$I114),""))))) / AE$6 * AE$7, 0), 0)</f>
        <v>0</v>
      </c>
      <c r="AF114" s="166">
        <f t="array" ref="AF114">IFERROR(IF(ROW()-16&lt;NoRowsBudget, IF($J114="Profit Margin",SUM(AF$16:AF113)*ProfitMargin,IF($J114="VAT",SUM(AF$16:AF113)*VAT,IF(Budget_period="Monthly",SUMIFS(INDIRECT(AF$8),DetailBudgetWPs_Aleph,IF($J114 = "No Work Package", "", $J114),DetailBudgetCategory_Aleph,$I114),IF(Budget_period="Quarterly",SUMIFS(INDIRECT(AF$9),DetailBudgetWPs_Aleph,IF($J114 = "No Work Package", "", $J114),DetailBudgetCategory_Aleph,$I114),IF(Budget_period="Annually",SUMIFS(INDIRECT(AF$10),DetailBudgetWPs_Aleph,IF($J114 = "No Work Package", "", $J114),DetailBudgetCategory_Aleph,$I114),""))))) / AF$6 * AF$7, 0), 0)</f>
        <v>0</v>
      </c>
      <c r="AG114" s="166">
        <f t="array" ref="AG114">IFERROR(IF(ROW()-16&lt;NoRowsBudget, IF($J114="Profit Margin",SUM(AG$16:AG113)*ProfitMargin,IF($J114="VAT",SUM(AG$16:AG113)*VAT,IF(Budget_period="Monthly",SUMIFS(INDIRECT(AG$8),DetailBudgetWPs_Aleph,IF($J114 = "No Work Package", "", $J114),DetailBudgetCategory_Aleph,$I114),IF(Budget_period="Quarterly",SUMIFS(INDIRECT(AG$9),DetailBudgetWPs_Aleph,IF($J114 = "No Work Package", "", $J114),DetailBudgetCategory_Aleph,$I114),IF(Budget_period="Annually",SUMIFS(INDIRECT(AG$10),DetailBudgetWPs_Aleph,IF($J114 = "No Work Package", "", $J114),DetailBudgetCategory_Aleph,$I114),""))))) / AG$6 * AG$7, 0), 0)</f>
        <v>0</v>
      </c>
      <c r="AH114" s="166">
        <f t="array" ref="AH114">IFERROR(IF(ROW()-16&lt;NoRowsBudget, IF($J114="Profit Margin",SUM(AH$16:AH113)*ProfitMargin,IF($J114="VAT",SUM(AH$16:AH113)*VAT,IF(Budget_period="Monthly",SUMIFS(INDIRECT(AH$8),DetailBudgetWPs_Aleph,IF($J114 = "No Work Package", "", $J114),DetailBudgetCategory_Aleph,$I114),IF(Budget_period="Quarterly",SUMIFS(INDIRECT(AH$9),DetailBudgetWPs_Aleph,IF($J114 = "No Work Package", "", $J114),DetailBudgetCategory_Aleph,$I114),IF(Budget_period="Annually",SUMIFS(INDIRECT(AH$10),DetailBudgetWPs_Aleph,IF($J114 = "No Work Package", "", $J114),DetailBudgetCategory_Aleph,$I114),""))))) / AH$6 * AH$7, 0), 0)</f>
        <v>0</v>
      </c>
      <c r="AI114" s="166">
        <f t="array" ref="AI114">IFERROR(IF(ROW()-16&lt;NoRowsBudget, IF($J114="Profit Margin",SUM(AI$16:AI113)*ProfitMargin,IF($J114="VAT",SUM(AI$16:AI113)*VAT,IF(Budget_period="Monthly",SUMIFS(INDIRECT(AI$8),DetailBudgetWPs_Aleph,IF($J114 = "No Work Package", "", $J114),DetailBudgetCategory_Aleph,$I114),IF(Budget_period="Quarterly",SUMIFS(INDIRECT(AI$9),DetailBudgetWPs_Aleph,IF($J114 = "No Work Package", "", $J114),DetailBudgetCategory_Aleph,$I114),IF(Budget_period="Annually",SUMIFS(INDIRECT(AI$10),DetailBudgetWPs_Aleph,IF($J114 = "No Work Package", "", $J114),DetailBudgetCategory_Aleph,$I114),""))))) / AI$6 * AI$7, 0), 0)</f>
        <v>0</v>
      </c>
      <c r="AJ114" s="166">
        <f t="array" ref="AJ114">IFERROR(IF(ROW()-16&lt;NoRowsBudget, IF($J114="Profit Margin",SUM(AJ$16:AJ113)*ProfitMargin,IF($J114="VAT",SUM(AJ$16:AJ113)*VAT,IF(Budget_period="Monthly",SUMIFS(INDIRECT(AJ$8),DetailBudgetWPs_Aleph,IF($J114 = "No Work Package", "", $J114),DetailBudgetCategory_Aleph,$I114),IF(Budget_period="Quarterly",SUMIFS(INDIRECT(AJ$9),DetailBudgetWPs_Aleph,IF($J114 = "No Work Package", "", $J114),DetailBudgetCategory_Aleph,$I114),IF(Budget_period="Annually",SUMIFS(INDIRECT(AJ$10),DetailBudgetWPs_Aleph,IF($J114 = "No Work Package", "", $J114),DetailBudgetCategory_Aleph,$I114),""))))) / AJ$6 * AJ$7, 0), 0)</f>
        <v>0</v>
      </c>
      <c r="AK114" s="166">
        <f t="array" ref="AK114">IFERROR(IF(ROW()-16&lt;NoRowsBudget, IF($J114="Profit Margin",SUM(AK$16:AK113)*ProfitMargin,IF($J114="VAT",SUM(AK$16:AK113)*VAT,IF(Budget_period="Monthly",SUMIFS(INDIRECT(AK$8),DetailBudgetWPs_Aleph,IF($J114 = "No Work Package", "", $J114),DetailBudgetCategory_Aleph,$I114),IF(Budget_period="Quarterly",SUMIFS(INDIRECT(AK$9),DetailBudgetWPs_Aleph,IF($J114 = "No Work Package", "", $J114),DetailBudgetCategory_Aleph,$I114),IF(Budget_period="Annually",SUMIFS(INDIRECT(AK$10),DetailBudgetWPs_Aleph,IF($J114 = "No Work Package", "", $J114),DetailBudgetCategory_Aleph,$I114),""))))) / AK$6 * AK$7, 0), 0)</f>
        <v>0</v>
      </c>
      <c r="AL114" s="166">
        <f t="array" ref="AL114">IFERROR(IF(ROW()-16&lt;NoRowsBudget, IF($J114="Profit Margin",SUM(AL$16:AL113)*ProfitMargin,IF($J114="VAT",SUM(AL$16:AL113)*VAT,IF(Budget_period="Monthly",SUMIFS(INDIRECT(AL$8),DetailBudgetWPs_Aleph,IF($J114 = "No Work Package", "", $J114),DetailBudgetCategory_Aleph,$I114),IF(Budget_period="Quarterly",SUMIFS(INDIRECT(AL$9),DetailBudgetWPs_Aleph,IF($J114 = "No Work Package", "", $J114),DetailBudgetCategory_Aleph,$I114),IF(Budget_period="Annually",SUMIFS(INDIRECT(AL$10),DetailBudgetWPs_Aleph,IF($J114 = "No Work Package", "", $J114),DetailBudgetCategory_Aleph,$I114),""))))) / AL$6 * AL$7, 0), 0)</f>
        <v>0</v>
      </c>
      <c r="AM114" s="166">
        <f t="array" ref="AM114">IFERROR(IF(ROW()-16&lt;NoRowsBudget, IF($J114="Profit Margin",SUM(AM$16:AM113)*ProfitMargin,IF($J114="VAT",SUM(AM$16:AM113)*VAT,IF(Budget_period="Monthly",SUMIFS(INDIRECT(AM$8),DetailBudgetWPs_Aleph,IF($J114 = "No Work Package", "", $J114),DetailBudgetCategory_Aleph,$I114),IF(Budget_period="Quarterly",SUMIFS(INDIRECT(AM$9),DetailBudgetWPs_Aleph,IF($J114 = "No Work Package", "", $J114),DetailBudgetCategory_Aleph,$I114),IF(Budget_period="Annually",SUMIFS(INDIRECT(AM$10),DetailBudgetWPs_Aleph,IF($J114 = "No Work Package", "", $J114),DetailBudgetCategory_Aleph,$I114),""))))) / AM$6 * AM$7, 0), 0)</f>
        <v>0</v>
      </c>
      <c r="AN114" s="166">
        <f t="array" ref="AN114">IFERROR(IF(ROW()-16&lt;NoRowsBudget, IF($J114="Profit Margin",SUM(AN$16:AN113)*ProfitMargin,IF($J114="VAT",SUM(AN$16:AN113)*VAT,IF(Budget_period="Monthly",SUMIFS(INDIRECT(AN$8),DetailBudgetWPs_Aleph,IF($J114 = "No Work Package", "", $J114),DetailBudgetCategory_Aleph,$I114),IF(Budget_period="Quarterly",SUMIFS(INDIRECT(AN$9),DetailBudgetWPs_Aleph,IF($J114 = "No Work Package", "", $J114),DetailBudgetCategory_Aleph,$I114),IF(Budget_period="Annually",SUMIFS(INDIRECT(AN$10),DetailBudgetWPs_Aleph,IF($J114 = "No Work Package", "", $J114),DetailBudgetCategory_Aleph,$I114),""))))) / AN$6 * AN$7, 0), 0)</f>
        <v>0</v>
      </c>
      <c r="AO114" s="166">
        <f t="array" ref="AO114">IFERROR(IF(ROW()-16&lt;NoRowsBudget, IF($J114="Profit Margin",SUM(AO$16:AO113)*ProfitMargin,IF($J114="VAT",SUM(AO$16:AO113)*VAT,IF(Budget_period="Monthly",SUMIFS(INDIRECT(AO$8),DetailBudgetWPs_Aleph,IF($J114 = "No Work Package", "", $J114),DetailBudgetCategory_Aleph,$I114),IF(Budget_period="Quarterly",SUMIFS(INDIRECT(AO$9),DetailBudgetWPs_Aleph,IF($J114 = "No Work Package", "", $J114),DetailBudgetCategory_Aleph,$I114),IF(Budget_period="Annually",SUMIFS(INDIRECT(AO$10),DetailBudgetWPs_Aleph,IF($J114 = "No Work Package", "", $J114),DetailBudgetCategory_Aleph,$I114),""))))) / AO$6 * AO$7, 0), 0)</f>
        <v>0</v>
      </c>
      <c r="AP114" s="166">
        <f t="array" ref="AP114">IFERROR(IF(ROW()-16&lt;NoRowsBudget, IF($J114="Profit Margin",SUM(AP$16:AP113)*ProfitMargin,IF($J114="VAT",SUM(AP$16:AP113)*VAT,IF(Budget_period="Monthly",SUMIFS(INDIRECT(AP$8),DetailBudgetWPs_Aleph,IF($J114 = "No Work Package", "", $J114),DetailBudgetCategory_Aleph,$I114),IF(Budget_period="Quarterly",SUMIFS(INDIRECT(AP$9),DetailBudgetWPs_Aleph,IF($J114 = "No Work Package", "", $J114),DetailBudgetCategory_Aleph,$I114),IF(Budget_period="Annually",SUMIFS(INDIRECT(AP$10),DetailBudgetWPs_Aleph,IF($J114 = "No Work Package", "", $J114),DetailBudgetCategory_Aleph,$I114),""))))) / AP$6 * AP$7, 0), 0)</f>
        <v>0</v>
      </c>
      <c r="AQ114" s="166">
        <f t="array" ref="AQ114">IFERROR(IF(ROW()-16&lt;NoRowsBudget, IF($J114="Profit Margin",SUM(AQ$16:AQ113)*ProfitMargin,IF($J114="VAT",SUM(AQ$16:AQ113)*VAT,IF(Budget_period="Monthly",SUMIFS(INDIRECT(AQ$8),DetailBudgetWPs_Aleph,IF($J114 = "No Work Package", "", $J114),DetailBudgetCategory_Aleph,$I114),IF(Budget_period="Quarterly",SUMIFS(INDIRECT(AQ$9),DetailBudgetWPs_Aleph,IF($J114 = "No Work Package", "", $J114),DetailBudgetCategory_Aleph,$I114),IF(Budget_period="Annually",SUMIFS(INDIRECT(AQ$10),DetailBudgetWPs_Aleph,IF($J114 = "No Work Package", "", $J114),DetailBudgetCategory_Aleph,$I114),""))))) / AQ$6 * AQ$7, 0), 0)</f>
        <v>0</v>
      </c>
      <c r="AR114" s="166">
        <f t="array" ref="AR114">IFERROR(IF(ROW()-16&lt;NoRowsBudget, IF($J114="Profit Margin",SUM(AR$16:AR113)*ProfitMargin,IF($J114="VAT",SUM(AR$16:AR113)*VAT,IF(Budget_period="Monthly",SUMIFS(INDIRECT(AR$8),DetailBudgetWPs_Aleph,IF($J114 = "No Work Package", "", $J114),DetailBudgetCategory_Aleph,$I114),IF(Budget_period="Quarterly",SUMIFS(INDIRECT(AR$9),DetailBudgetWPs_Aleph,IF($J114 = "No Work Package", "", $J114),DetailBudgetCategory_Aleph,$I114),IF(Budget_period="Annually",SUMIFS(INDIRECT(AR$10),DetailBudgetWPs_Aleph,IF($J114 = "No Work Package", "", $J114),DetailBudgetCategory_Aleph,$I114),""))))) / AR$6 * AR$7, 0), 0)</f>
        <v>0</v>
      </c>
      <c r="AS114" s="166">
        <f t="array" ref="AS114">IFERROR(IF(ROW()-16&lt;NoRowsBudget, IF($J114="Profit Margin",SUM(AS$16:AS113)*ProfitMargin,IF($J114="VAT",SUM(AS$16:AS113)*VAT,IF(Budget_period="Monthly",SUMIFS(INDIRECT(AS$8),DetailBudgetWPs_Aleph,IF($J114 = "No Work Package", "", $J114),DetailBudgetCategory_Aleph,$I114),IF(Budget_period="Quarterly",SUMIFS(INDIRECT(AS$9),DetailBudgetWPs_Aleph,IF($J114 = "No Work Package", "", $J114),DetailBudgetCategory_Aleph,$I114),IF(Budget_period="Annually",SUMIFS(INDIRECT(AS$10),DetailBudgetWPs_Aleph,IF($J114 = "No Work Package", "", $J114),DetailBudgetCategory_Aleph,$I114),""))))) / AS$6 * AS$7, 0), 0)</f>
        <v>0</v>
      </c>
      <c r="AT114" s="166">
        <f t="array" ref="AT114">IFERROR(IF(ROW()-16&lt;NoRowsBudget, IF($J114="Profit Margin",SUM(AT$16:AT113)*ProfitMargin,IF($J114="VAT",SUM(AT$16:AT113)*VAT,IF(Budget_period="Monthly",SUMIFS(INDIRECT(AT$8),DetailBudgetWPs_Aleph,IF($J114 = "No Work Package", "", $J114),DetailBudgetCategory_Aleph,$I114),IF(Budget_period="Quarterly",SUMIFS(INDIRECT(AT$9),DetailBudgetWPs_Aleph,IF($J114 = "No Work Package", "", $J114),DetailBudgetCategory_Aleph,$I114),IF(Budget_period="Annually",SUMIFS(INDIRECT(AT$10),DetailBudgetWPs_Aleph,IF($J114 = "No Work Package", "", $J114),DetailBudgetCategory_Aleph,$I114),""))))) / AT$6 * AT$7, 0), 0)</f>
        <v>0</v>
      </c>
      <c r="AU114" s="166">
        <f t="array" ref="AU114">IFERROR(IF(ROW()-16&lt;NoRowsBudget, IF($J114="Profit Margin",SUM(AU$16:AU113)*ProfitMargin,IF($J114="VAT",SUM(AU$16:AU113)*VAT,IF(Budget_period="Monthly",SUMIFS(INDIRECT(AU$8),DetailBudgetWPs_Aleph,IF($J114 = "No Work Package", "", $J114),DetailBudgetCategory_Aleph,$I114),IF(Budget_period="Quarterly",SUMIFS(INDIRECT(AU$9),DetailBudgetWPs_Aleph,IF($J114 = "No Work Package", "", $J114),DetailBudgetCategory_Aleph,$I114),IF(Budget_period="Annually",SUMIFS(INDIRECT(AU$10),DetailBudgetWPs_Aleph,IF($J114 = "No Work Package", "", $J114),DetailBudgetCategory_Aleph,$I114),""))))) / AU$6 * AU$7, 0), 0)</f>
        <v>0</v>
      </c>
      <c r="AV114" s="166">
        <f t="array" ref="AV114">IFERROR(IF(ROW()-16&lt;NoRowsBudget, IF($J114="Profit Margin",SUM(AV$16:AV113)*ProfitMargin,IF($J114="VAT",SUM(AV$16:AV113)*VAT,IF(Budget_period="Monthly",SUMIFS(INDIRECT(AV$8),DetailBudgetWPs_Aleph,IF($J114 = "No Work Package", "", $J114),DetailBudgetCategory_Aleph,$I114),IF(Budget_period="Quarterly",SUMIFS(INDIRECT(AV$9),DetailBudgetWPs_Aleph,IF($J114 = "No Work Package", "", $J114),DetailBudgetCategory_Aleph,$I114),IF(Budget_period="Annually",SUMIFS(INDIRECT(AV$10),DetailBudgetWPs_Aleph,IF($J114 = "No Work Package", "", $J114),DetailBudgetCategory_Aleph,$I114),""))))) / AV$6 * AV$7, 0), 0)</f>
        <v>0</v>
      </c>
      <c r="AW114" s="166">
        <f t="array" ref="AW114">IFERROR(IF(ROW()-16&lt;NoRowsBudget, IF($J114="Profit Margin",SUM(AW$16:AW113)*ProfitMargin,IF($J114="VAT",SUM(AW$16:AW113)*VAT,IF(Budget_period="Monthly",SUMIFS(INDIRECT(AW$8),DetailBudgetWPs_Aleph,IF($J114 = "No Work Package", "", $J114),DetailBudgetCategory_Aleph,$I114),IF(Budget_period="Quarterly",SUMIFS(INDIRECT(AW$9),DetailBudgetWPs_Aleph,IF($J114 = "No Work Package", "", $J114),DetailBudgetCategory_Aleph,$I114),IF(Budget_period="Annually",SUMIFS(INDIRECT(AW$10),DetailBudgetWPs_Aleph,IF($J114 = "No Work Package", "", $J114),DetailBudgetCategory_Aleph,$I114),""))))) / AW$6 * AW$7, 0), 0)</f>
        <v>0</v>
      </c>
      <c r="AX114" s="166">
        <f t="array" ref="AX114">IFERROR(IF(ROW()-16&lt;NoRowsBudget, IF($J114="Profit Margin",SUM(AX$16:AX113)*ProfitMargin,IF($J114="VAT",SUM(AX$16:AX113)*VAT,IF(Budget_period="Monthly",SUMIFS(INDIRECT(AX$8),DetailBudgetWPs_Aleph,IF($J114 = "No Work Package", "", $J114),DetailBudgetCategory_Aleph,$I114),IF(Budget_period="Quarterly",SUMIFS(INDIRECT(AX$9),DetailBudgetWPs_Aleph,IF($J114 = "No Work Package", "", $J114),DetailBudgetCategory_Aleph,$I114),IF(Budget_period="Annually",SUMIFS(INDIRECT(AX$10),DetailBudgetWPs_Aleph,IF($J114 = "No Work Package", "", $J114),DetailBudgetCategory_Aleph,$I114),""))))) / AX$6 * AX$7, 0), 0)</f>
        <v>0</v>
      </c>
      <c r="AY114" s="166">
        <f t="array" ref="AY114">IFERROR(IF(ROW()-16&lt;NoRowsBudget, IF($J114="Profit Margin",SUM(AY$16:AY113)*ProfitMargin,IF($J114="VAT",SUM(AY$16:AY113)*VAT,IF(Budget_period="Monthly",SUMIFS(INDIRECT(AY$8),DetailBudgetWPs_Aleph,IF($J114 = "No Work Package", "", $J114),DetailBudgetCategory_Aleph,$I114),IF(Budget_period="Quarterly",SUMIFS(INDIRECT(AY$9),DetailBudgetWPs_Aleph,IF($J114 = "No Work Package", "", $J114),DetailBudgetCategory_Aleph,$I114),IF(Budget_period="Annually",SUMIFS(INDIRECT(AY$10),DetailBudgetWPs_Aleph,IF($J114 = "No Work Package", "", $J114),DetailBudgetCategory_Aleph,$I114),""))))) / AY$6 * AY$7, 0), 0)</f>
        <v>0</v>
      </c>
      <c r="AZ114" s="166">
        <f t="array" ref="AZ114">IFERROR(IF(ROW()-16&lt;NoRowsBudget, IF($J114="Profit Margin",SUM(AZ$16:AZ113)*ProfitMargin,IF($J114="VAT",SUM(AZ$16:AZ113)*VAT,IF(Budget_period="Monthly",SUMIFS(INDIRECT(AZ$8),DetailBudgetWPs_Aleph,IF($J114 = "No Work Package", "", $J114),DetailBudgetCategory_Aleph,$I114),IF(Budget_period="Quarterly",SUMIFS(INDIRECT(AZ$9),DetailBudgetWPs_Aleph,IF($J114 = "No Work Package", "", $J114),DetailBudgetCategory_Aleph,$I114),IF(Budget_period="Annually",SUMIFS(INDIRECT(AZ$10),DetailBudgetWPs_Aleph,IF($J114 = "No Work Package", "", $J114),DetailBudgetCategory_Aleph,$I114),""))))) / AZ$6 * AZ$7, 0), 0)</f>
        <v>0</v>
      </c>
      <c r="BA114" s="166">
        <f t="array" ref="BA114">IFERROR(IF(ROW()-16&lt;NoRowsBudget, IF($J114="Profit Margin",SUM(BA$16:BA113)*ProfitMargin,IF($J114="VAT",SUM(BA$16:BA113)*VAT,IF(Budget_period="Monthly",SUMIFS(INDIRECT(BA$8),DetailBudgetWPs_Aleph,IF($J114 = "No Work Package", "", $J114),DetailBudgetCategory_Aleph,$I114),IF(Budget_period="Quarterly",SUMIFS(INDIRECT(BA$9),DetailBudgetWPs_Aleph,IF($J114 = "No Work Package", "", $J114),DetailBudgetCategory_Aleph,$I114),IF(Budget_period="Annually",SUMIFS(INDIRECT(BA$10),DetailBudgetWPs_Aleph,IF($J114 = "No Work Package", "", $J114),DetailBudgetCategory_Aleph,$I114),""))))) / BA$6 * BA$7, 0), 0)</f>
        <v>0</v>
      </c>
      <c r="BB114" s="166">
        <f t="array" ref="BB114">IFERROR(IF(ROW()-16&lt;NoRowsBudget, IF($J114="Profit Margin",SUM(BB$16:BB113)*ProfitMargin,IF($J114="VAT",SUM(BB$16:BB113)*VAT,IF(Budget_period="Monthly",SUMIFS(INDIRECT(BB$8),DetailBudgetWPs_Aleph,IF($J114 = "No Work Package", "", $J114),DetailBudgetCategory_Aleph,$I114),IF(Budget_period="Quarterly",SUMIFS(INDIRECT(BB$9),DetailBudgetWPs_Aleph,IF($J114 = "No Work Package", "", $J114),DetailBudgetCategory_Aleph,$I114),IF(Budget_period="Annually",SUMIFS(INDIRECT(BB$10),DetailBudgetWPs_Aleph,IF($J114 = "No Work Package", "", $J114),DetailBudgetCategory_Aleph,$I114),""))))) / BB$6 * BB$7, 0), 0)</f>
        <v>0</v>
      </c>
      <c r="BC114" s="166">
        <f t="array" ref="BC114">IFERROR(IF(ROW()-16&lt;NoRowsBudget, IF($J114="Profit Margin",SUM(BC$16:BC113)*ProfitMargin,IF($J114="VAT",SUM(BC$16:BC113)*VAT,IF(Budget_period="Monthly",SUMIFS(INDIRECT(BC$8),DetailBudgetWPs_Aleph,IF($J114 = "No Work Package", "", $J114),DetailBudgetCategory_Aleph,$I114),IF(Budget_period="Quarterly",SUMIFS(INDIRECT(BC$9),DetailBudgetWPs_Aleph,IF($J114 = "No Work Package", "", $J114),DetailBudgetCategory_Aleph,$I114),IF(Budget_period="Annually",SUMIFS(INDIRECT(BC$10),DetailBudgetWPs_Aleph,IF($J114 = "No Work Package", "", $J114),DetailBudgetCategory_Aleph,$I114),""))))) / BC$6 * BC$7, 0), 0)</f>
        <v>0</v>
      </c>
      <c r="BD114" s="166">
        <f t="array" ref="BD114">IFERROR(IF(ROW()-16&lt;NoRowsBudget, IF($J114="Profit Margin",SUM(BD$16:BD113)*ProfitMargin,IF($J114="VAT",SUM(BD$16:BD113)*VAT,IF(Budget_period="Monthly",SUMIFS(INDIRECT(BD$8),DetailBudgetWPs_Aleph,IF($J114 = "No Work Package", "", $J114),DetailBudgetCategory_Aleph,$I114),IF(Budget_period="Quarterly",SUMIFS(INDIRECT(BD$9),DetailBudgetWPs_Aleph,IF($J114 = "No Work Package", "", $J114),DetailBudgetCategory_Aleph,$I114),IF(Budget_period="Annually",SUMIFS(INDIRECT(BD$10),DetailBudgetWPs_Aleph,IF($J114 = "No Work Package", "", $J114),DetailBudgetCategory_Aleph,$I114),""))))) / BD$6 * BD$7, 0), 0)</f>
        <v>0</v>
      </c>
      <c r="BE114" s="166">
        <f t="array" ref="BE114">IFERROR(IF(ROW()-16&lt;NoRowsBudget, IF($J114="Profit Margin",SUM(BE$16:BE113)*ProfitMargin,IF($J114="VAT",SUM(BE$16:BE113)*VAT,IF(Budget_period="Monthly",SUMIFS(INDIRECT(BE$8),DetailBudgetWPs_Aleph,IF($J114 = "No Work Package", "", $J114),DetailBudgetCategory_Aleph,$I114),IF(Budget_period="Quarterly",SUMIFS(INDIRECT(BE$9),DetailBudgetWPs_Aleph,IF($J114 = "No Work Package", "", $J114),DetailBudgetCategory_Aleph,$I114),IF(Budget_period="Annually",SUMIFS(INDIRECT(BE$10),DetailBudgetWPs_Aleph,IF($J114 = "No Work Package", "", $J114),DetailBudgetCategory_Aleph,$I114),""))))) / BE$6 * BE$7, 0), 0)</f>
        <v>0</v>
      </c>
      <c r="BF114" s="166">
        <f t="array" ref="BF114">IFERROR(IF(ROW()-16&lt;NoRowsBudget, IF($J114="Profit Margin",SUM(BF$16:BF113)*ProfitMargin,IF($J114="VAT",SUM(BF$16:BF113)*VAT,IF(Budget_period="Monthly",SUMIFS(INDIRECT(BF$8),DetailBudgetWPs_Aleph,IF($J114 = "No Work Package", "", $J114),DetailBudgetCategory_Aleph,$I114),IF(Budget_period="Quarterly",SUMIFS(INDIRECT(BF$9),DetailBudgetWPs_Aleph,IF($J114 = "No Work Package", "", $J114),DetailBudgetCategory_Aleph,$I114),IF(Budget_period="Annually",SUMIFS(INDIRECT(BF$10),DetailBudgetWPs_Aleph,IF($J114 = "No Work Package", "", $J114),DetailBudgetCategory_Aleph,$I114),""))))) / BF$6 * BF$7, 0), 0)</f>
        <v>0</v>
      </c>
      <c r="BG114" s="166">
        <f t="array" ref="BG114">IFERROR(IF(ROW()-16&lt;NoRowsBudget, IF($J114="Profit Margin",SUM(BG$16:BG113)*ProfitMargin,IF($J114="VAT",SUM(BG$16:BG113)*VAT,IF(Budget_period="Monthly",SUMIFS(INDIRECT(BG$8),DetailBudgetWPs_Aleph,IF($J114 = "No Work Package", "", $J114),DetailBudgetCategory_Aleph,$I114),IF(Budget_period="Quarterly",SUMIFS(INDIRECT(BG$9),DetailBudgetWPs_Aleph,IF($J114 = "No Work Package", "", $J114),DetailBudgetCategory_Aleph,$I114),IF(Budget_period="Annually",SUMIFS(INDIRECT(BG$10),DetailBudgetWPs_Aleph,IF($J114 = "No Work Package", "", $J114),DetailBudgetCategory_Aleph,$I114),""))))) / BG$6 * BG$7, 0), 0)</f>
        <v>0</v>
      </c>
      <c r="BH114" s="166">
        <f t="array" ref="BH114">IFERROR(IF(ROW()-16&lt;NoRowsBudget, IF($J114="Profit Margin",SUM(BH$16:BH113)*ProfitMargin,IF($J114="VAT",SUM(BH$16:BH113)*VAT,IF(Budget_period="Monthly",SUMIFS(INDIRECT(BH$8),DetailBudgetWPs_Aleph,IF($J114 = "No Work Package", "", $J114),DetailBudgetCategory_Aleph,$I114),IF(Budget_period="Quarterly",SUMIFS(INDIRECT(BH$9),DetailBudgetWPs_Aleph,IF($J114 = "No Work Package", "", $J114),DetailBudgetCategory_Aleph,$I114),IF(Budget_period="Annually",SUMIFS(INDIRECT(BH$10),DetailBudgetWPs_Aleph,IF($J114 = "No Work Package", "", $J114),DetailBudgetCategory_Aleph,$I114),""))))) / BH$6 * BH$7, 0), 0)</f>
        <v>0</v>
      </c>
      <c r="BI114" s="166">
        <f t="array" ref="BI114">IFERROR(IF(ROW()-16&lt;NoRowsBudget, IF($J114="Profit Margin",SUM(BI$16:BI113)*ProfitMargin,IF($J114="VAT",SUM(BI$16:BI113)*VAT,IF(Budget_period="Monthly",SUMIFS(INDIRECT(BI$8),DetailBudgetWPs_Aleph,IF($J114 = "No Work Package", "", $J114),DetailBudgetCategory_Aleph,$I114),IF(Budget_period="Quarterly",SUMIFS(INDIRECT(BI$9),DetailBudgetWPs_Aleph,IF($J114 = "No Work Package", "", $J114),DetailBudgetCategory_Aleph,$I114),IF(Budget_period="Annually",SUMIFS(INDIRECT(BI$10),DetailBudgetWPs_Aleph,IF($J114 = "No Work Package", "", $J114),DetailBudgetCategory_Aleph,$I114),""))))) / BI$6 * BI$7, 0), 0)</f>
        <v>0</v>
      </c>
      <c r="BJ114" s="166">
        <f t="array" ref="BJ114">IFERROR(IF(ROW()-16&lt;NoRowsBudget, IF($J114="Profit Margin",SUM(BJ$16:BJ113)*ProfitMargin,IF($J114="VAT",SUM(BJ$16:BJ113)*VAT,IF(Budget_period="Monthly",SUMIFS(INDIRECT(BJ$8),DetailBudgetWPs_Aleph,IF($J114 = "No Work Package", "", $J114),DetailBudgetCategory_Aleph,$I114),IF(Budget_period="Quarterly",SUMIFS(INDIRECT(BJ$9),DetailBudgetWPs_Aleph,IF($J114 = "No Work Package", "", $J114),DetailBudgetCategory_Aleph,$I114),IF(Budget_period="Annually",SUMIFS(INDIRECT(BJ$10),DetailBudgetWPs_Aleph,IF($J114 = "No Work Package", "", $J114),DetailBudgetCategory_Aleph,$I114),""))))) / BJ$6 * BJ$7, 0), 0)</f>
        <v>0</v>
      </c>
      <c r="BK114" s="166">
        <f t="array" ref="BK114">IFERROR(IF(ROW()-16&lt;NoRowsBudget, IF($J114="Profit Margin",SUM(BK$16:BK113)*ProfitMargin,IF($J114="VAT",SUM(BK$16:BK113)*VAT,IF(Budget_period="Monthly",SUMIFS(INDIRECT(BK$8),DetailBudgetWPs_Aleph,IF($J114 = "No Work Package", "", $J114),DetailBudgetCategory_Aleph,$I114),IF(Budget_period="Quarterly",SUMIFS(INDIRECT(BK$9),DetailBudgetWPs_Aleph,IF($J114 = "No Work Package", "", $J114),DetailBudgetCategory_Aleph,$I114),IF(Budget_period="Annually",SUMIFS(INDIRECT(BK$10),DetailBudgetWPs_Aleph,IF($J114 = "No Work Package", "", $J114),DetailBudgetCategory_Aleph,$I114),""))))) / BK$6 * BK$7, 0), 0)</f>
        <v>0</v>
      </c>
      <c r="BL114" s="166">
        <f t="array" ref="BL114">IFERROR(IF(ROW()-16&lt;NoRowsBudget, IF($J114="Profit Margin",SUM(BL$16:BL113)*ProfitMargin,IF($J114="VAT",SUM(BL$16:BL113)*VAT,IF(Budget_period="Monthly",SUMIFS(INDIRECT(BL$8),DetailBudgetWPs_Aleph,IF($J114 = "No Work Package", "", $J114),DetailBudgetCategory_Aleph,$I114),IF(Budget_period="Quarterly",SUMIFS(INDIRECT(BL$9),DetailBudgetWPs_Aleph,IF($J114 = "No Work Package", "", $J114),DetailBudgetCategory_Aleph,$I114),IF(Budget_period="Annually",SUMIFS(INDIRECT(BL$10),DetailBudgetWPs_Aleph,IF($J114 = "No Work Package", "", $J114),DetailBudgetCategory_Aleph,$I114),""))))) / BL$6 * BL$7, 0), 0)</f>
        <v>0</v>
      </c>
      <c r="BM114" s="166">
        <f t="array" ref="BM114">IFERROR(IF(ROW()-16&lt;NoRowsBudget, IF($J114="Profit Margin",SUM(BM$16:BM113)*ProfitMargin,IF($J114="VAT",SUM(BM$16:BM113)*VAT,IF(Budget_period="Monthly",SUMIFS(INDIRECT(BM$8),DetailBudgetWPs_Aleph,IF($J114 = "No Work Package", "", $J114),DetailBudgetCategory_Aleph,$I114),IF(Budget_period="Quarterly",SUMIFS(INDIRECT(BM$9),DetailBudgetWPs_Aleph,IF($J114 = "No Work Package", "", $J114),DetailBudgetCategory_Aleph,$I114),IF(Budget_period="Annually",SUMIFS(INDIRECT(BM$10),DetailBudgetWPs_Aleph,IF($J114 = "No Work Package", "", $J114),DetailBudgetCategory_Aleph,$I114),""))))) / BM$6 * BM$7, 0), 0)</f>
        <v>0</v>
      </c>
      <c r="BN114" s="166">
        <f t="array" ref="BN114">IFERROR(IF(ROW()-16&lt;NoRowsBudget, IF($J114="Profit Margin",SUM(BN$16:BN113)*ProfitMargin,IF($J114="VAT",SUM(BN$16:BN113)*VAT,IF(Budget_period="Monthly",SUMIFS(INDIRECT(BN$8),DetailBudgetWPs_Aleph,IF($J114 = "No Work Package", "", $J114),DetailBudgetCategory_Aleph,$I114),IF(Budget_period="Quarterly",SUMIFS(INDIRECT(BN$9),DetailBudgetWPs_Aleph,IF($J114 = "No Work Package", "", $J114),DetailBudgetCategory_Aleph,$I114),IF(Budget_period="Annually",SUMIFS(INDIRECT(BN$10),DetailBudgetWPs_Aleph,IF($J114 = "No Work Package", "", $J114),DetailBudgetCategory_Aleph,$I114),""))))) / BN$6 * BN$7, 0), 0)</f>
        <v>0</v>
      </c>
      <c r="BO114" s="166">
        <f t="array" ref="BO114">IFERROR(IF(ROW()-16&lt;NoRowsBudget, IF($J114="Profit Margin",SUM(BO$16:BO113)*ProfitMargin,IF($J114="VAT",SUM(BO$16:BO113)*VAT,IF(Budget_period="Monthly",SUMIFS(INDIRECT(BO$8),DetailBudgetWPs_Aleph,IF($J114 = "No Work Package", "", $J114),DetailBudgetCategory_Aleph,$I114),IF(Budget_period="Quarterly",SUMIFS(INDIRECT(BO$9),DetailBudgetWPs_Aleph,IF($J114 = "No Work Package", "", $J114),DetailBudgetCategory_Aleph,$I114),IF(Budget_period="Annually",SUMIFS(INDIRECT(BO$10),DetailBudgetWPs_Aleph,IF($J114 = "No Work Package", "", $J114),DetailBudgetCategory_Aleph,$I114),""))))) / BO$6 * BO$7, 0), 0)</f>
        <v>0</v>
      </c>
      <c r="BP114" s="166">
        <f t="array" ref="BP114">IFERROR(IF(ROW()-16&lt;NoRowsBudget, IF($J114="Profit Margin",SUM(BP$16:BP113)*ProfitMargin,IF($J114="VAT",SUM(BP$16:BP113)*VAT,IF(Budget_period="Monthly",SUMIFS(INDIRECT(BP$8),DetailBudgetWPs_Aleph,IF($J114 = "No Work Package", "", $J114),DetailBudgetCategory_Aleph,$I114),IF(Budget_period="Quarterly",SUMIFS(INDIRECT(BP$9),DetailBudgetWPs_Aleph,IF($J114 = "No Work Package", "", $J114),DetailBudgetCategory_Aleph,$I114),IF(Budget_period="Annually",SUMIFS(INDIRECT(BP$10),DetailBudgetWPs_Aleph,IF($J114 = "No Work Package", "", $J114),DetailBudgetCategory_Aleph,$I114),""))))) / BP$6 * BP$7, 0), 0)</f>
        <v>0</v>
      </c>
      <c r="BQ114" s="166">
        <f t="array" ref="BQ114">IFERROR(IF(ROW()-16&lt;NoRowsBudget, IF($J114="Profit Margin",SUM(BQ$16:BQ113)*ProfitMargin,IF($J114="VAT",SUM(BQ$16:BQ113)*VAT,IF(Budget_period="Monthly",SUMIFS(INDIRECT(BQ$8),DetailBudgetWPs_Aleph,IF($J114 = "No Work Package", "", $J114),DetailBudgetCategory_Aleph,$I114),IF(Budget_period="Quarterly",SUMIFS(INDIRECT(BQ$9),DetailBudgetWPs_Aleph,IF($J114 = "No Work Package", "", $J114),DetailBudgetCategory_Aleph,$I114),IF(Budget_period="Annually",SUMIFS(INDIRECT(BQ$10),DetailBudgetWPs_Aleph,IF($J114 = "No Work Package", "", $J114),DetailBudgetCategory_Aleph,$I114),""))))) / BQ$6 * BQ$7, 0), 0)</f>
        <v>0</v>
      </c>
      <c r="BR114" s="166">
        <f t="array" ref="BR114">IFERROR(IF(ROW()-16&lt;NoRowsBudget, IF($J114="Profit Margin",SUM(BR$16:BR113)*ProfitMargin,IF($J114="VAT",SUM(BR$16:BR113)*VAT,IF(Budget_period="Monthly",SUMIFS(INDIRECT(BR$8),DetailBudgetWPs_Aleph,IF($J114 = "No Work Package", "", $J114),DetailBudgetCategory_Aleph,$I114),IF(Budget_period="Quarterly",SUMIFS(INDIRECT(BR$9),DetailBudgetWPs_Aleph,IF($J114 = "No Work Package", "", $J114),DetailBudgetCategory_Aleph,$I114),IF(Budget_period="Annually",SUMIFS(INDIRECT(BR$10),DetailBudgetWPs_Aleph,IF($J114 = "No Work Package", "", $J114),DetailBudgetCategory_Aleph,$I114),""))))) / BR$6 * BR$7, 0), 0)</f>
        <v>0</v>
      </c>
      <c r="BS114" s="166">
        <f t="array" ref="BS114">IFERROR(IF(ROW()-16&lt;NoRowsBudget, IF($J114="Profit Margin",SUM(BS$16:BS113)*ProfitMargin,IF($J114="VAT",SUM(BS$16:BS113)*VAT,IF(Budget_period="Monthly",SUMIFS(INDIRECT(BS$8),DetailBudgetWPs_Aleph,IF($J114 = "No Work Package", "", $J114),DetailBudgetCategory_Aleph,$I114),IF(Budget_period="Quarterly",SUMIFS(INDIRECT(BS$9),DetailBudgetWPs_Aleph,IF($J114 = "No Work Package", "", $J114),DetailBudgetCategory_Aleph,$I114),IF(Budget_period="Annually",SUMIFS(INDIRECT(BS$10),DetailBudgetWPs_Aleph,IF($J114 = "No Work Package", "", $J114),DetailBudgetCategory_Aleph,$I114),""))))) / BS$6 * BS$7, 0), 0)</f>
        <v>0</v>
      </c>
    </row>
    <row r="115" ht="15.75" customHeight="1">
      <c r="A115" s="114"/>
      <c r="B115" s="15" t="str">
        <f>IF(ROW()-16&lt;NoRowsBudget,OrgName,"")</f>
        <v/>
      </c>
      <c r="C115" s="15" t="str">
        <f>IF(ROW()-16&lt;NoRowsBudget,ProjectName,"")</f>
        <v/>
      </c>
      <c r="D115" s="15" t="str">
        <f>IF(ROW()-16&lt;NoRowsBudget,ProjectRef,"")</f>
        <v/>
      </c>
      <c r="E115" s="15" t="str">
        <f>IF(ROW()-16&lt;NoRowsBudget,ApplicationID,"")</f>
        <v/>
      </c>
      <c r="F115" s="15" t="str">
        <f>IF(ROW()-16&lt;NoRowsBudget,Version,"")</f>
        <v/>
      </c>
      <c r="G115" s="164" t="str">
        <f>IF(ROW()-16&lt;NoRowsBudget,StartDate,"")</f>
        <v/>
      </c>
      <c r="H115" s="164" t="str">
        <f>IF(ROW()-16&lt;NoRowsBudget,EndDate,"")</f>
        <v/>
      </c>
      <c r="I115" s="15" t="str">
        <f t="array" ref="I115">IF(ROW()-16&lt;(NoRowsBudget-3),INDEX(CostCategories,CEILING((ROW()-15)/NoWPs,1)),IF(ROW()-16=NoRowsBudget-3,"Overheads",IF(ROW()-16=NoRowsBudget-2,"Profit Margin",IF(ROW()-16=NoRowsBudget-1,"VAT",""))))</f>
        <v/>
      </c>
      <c r="J115" s="15" t="str">
        <f t="array" ref="J115">IF(ROW()-16&lt;NoRowsBudget-3,INDEX(WPUnique,,MOD(ROW()-16,NoWPs)+1),IF(ROW()-16=NoRowsBudget-3,"Overheads",IF(ROW()-16=NoRowsBudget-2,"Profit Margin",IF(ROW()-16=NoRowsBudget-1,"VAT",""))))</f>
        <v/>
      </c>
      <c r="K115" s="172" t="str">
        <f>IFERROR(IF(OR($J115="Indirect Cost",$J115="VAT",$J115="Profit Margin"),"",VLOOKUP(J115,'1. Basic Info'!$B$40:$C$52,2,FALSE)),BudgetExport!J115)</f>
        <v/>
      </c>
      <c r="L115" s="166">
        <f t="array" ref="L115">IFERROR(IF(ROW()-16&lt;NoRowsBudget, IF($J115="Profit Margin",SUM(L$16:L114)*ProfitMargin,IF($J115="VAT",SUM(L$16:L114)*VAT,IF(Budget_period="Monthly",SUMIFS(INDIRECT(L$8),DetailBudgetWPs_Aleph,IF($J115 = "No Work Package", "", $J115),DetailBudgetCategory_Aleph,$I115),IF(Budget_period="Quarterly",SUMIFS(INDIRECT(L$9),DetailBudgetWPs_Aleph,IF($J115 = "No Work Package", "", $J115),DetailBudgetCategory_Aleph,$I115),IF(Budget_period="Annually",SUMIFS(INDIRECT(L$10),DetailBudgetWPs_Aleph,IF($J115 = "No Work Package", "", $J115),DetailBudgetCategory_Aleph,$I115),""))))) / L$6 * L$7, 0), 0)</f>
        <v>0</v>
      </c>
      <c r="M115" s="166">
        <f t="array" ref="M115">IFERROR(IF(ROW()-16&lt;NoRowsBudget, IF($J115="Profit Margin",SUM(M$16:M114)*ProfitMargin,IF($J115="VAT",SUM(M$16:M114)*VAT,IF(Budget_period="Monthly",SUMIFS(INDIRECT(M$8),DetailBudgetWPs_Aleph,IF($J115 = "No Work Package", "", $J115),DetailBudgetCategory_Aleph,$I115),IF(Budget_period="Quarterly",SUMIFS(INDIRECT(M$9),DetailBudgetWPs_Aleph,IF($J115 = "No Work Package", "", $J115),DetailBudgetCategory_Aleph,$I115),IF(Budget_period="Annually",SUMIFS(INDIRECT(M$10),DetailBudgetWPs_Aleph,IF($J115 = "No Work Package", "", $J115),DetailBudgetCategory_Aleph,$I115),""))))) / M$6 * M$7, 0), 0)</f>
        <v>0</v>
      </c>
      <c r="N115" s="166">
        <f t="array" ref="N115">IFERROR(IF(ROW()-16&lt;NoRowsBudget, IF($J115="Profit Margin",SUM(N$16:N114)*ProfitMargin,IF($J115="VAT",SUM(N$16:N114)*VAT,IF(Budget_period="Monthly",SUMIFS(INDIRECT(N$8),DetailBudgetWPs_Aleph,IF($J115 = "No Work Package", "", $J115),DetailBudgetCategory_Aleph,$I115),IF(Budget_period="Quarterly",SUMIFS(INDIRECT(N$9),DetailBudgetWPs_Aleph,IF($J115 = "No Work Package", "", $J115),DetailBudgetCategory_Aleph,$I115),IF(Budget_period="Annually",SUMIFS(INDIRECT(N$10),DetailBudgetWPs_Aleph,IF($J115 = "No Work Package", "", $J115),DetailBudgetCategory_Aleph,$I115),""))))) / N$6 * N$7, 0), 0)</f>
        <v>0</v>
      </c>
      <c r="O115" s="166">
        <f t="array" ref="O115">IFERROR(IF(ROW()-16&lt;NoRowsBudget, IF($J115="Profit Margin",SUM(O$16:O114)*ProfitMargin,IF($J115="VAT",SUM(O$16:O114)*VAT,IF(Budget_period="Monthly",SUMIFS(INDIRECT(O$8),DetailBudgetWPs_Aleph,IF($J115 = "No Work Package", "", $J115),DetailBudgetCategory_Aleph,$I115),IF(Budget_period="Quarterly",SUMIFS(INDIRECT(O$9),DetailBudgetWPs_Aleph,IF($J115 = "No Work Package", "", $J115),DetailBudgetCategory_Aleph,$I115),IF(Budget_period="Annually",SUMIFS(INDIRECT(O$10),DetailBudgetWPs_Aleph,IF($J115 = "No Work Package", "", $J115),DetailBudgetCategory_Aleph,$I115),""))))) / O$6 * O$7, 0), 0)</f>
        <v>0</v>
      </c>
      <c r="P115" s="166">
        <f t="array" ref="P115">IFERROR(IF(ROW()-16&lt;NoRowsBudget, IF($J115="Profit Margin",SUM(P$16:P114)*ProfitMargin,IF($J115="VAT",SUM(P$16:P114)*VAT,IF(Budget_period="Monthly",SUMIFS(INDIRECT(P$8),DetailBudgetWPs_Aleph,IF($J115 = "No Work Package", "", $J115),DetailBudgetCategory_Aleph,$I115),IF(Budget_period="Quarterly",SUMIFS(INDIRECT(P$9),DetailBudgetWPs_Aleph,IF($J115 = "No Work Package", "", $J115),DetailBudgetCategory_Aleph,$I115),IF(Budget_period="Annually",SUMIFS(INDIRECT(P$10),DetailBudgetWPs_Aleph,IF($J115 = "No Work Package", "", $J115),DetailBudgetCategory_Aleph,$I115),""))))) / P$6 * P$7, 0), 0)</f>
        <v>0</v>
      </c>
      <c r="Q115" s="166">
        <f t="array" ref="Q115">IFERROR(IF(ROW()-16&lt;NoRowsBudget, IF($J115="Profit Margin",SUM(Q$16:Q114)*ProfitMargin,IF($J115="VAT",SUM(Q$16:Q114)*VAT,IF(Budget_period="Monthly",SUMIFS(INDIRECT(Q$8),DetailBudgetWPs_Aleph,IF($J115 = "No Work Package", "", $J115),DetailBudgetCategory_Aleph,$I115),IF(Budget_period="Quarterly",SUMIFS(INDIRECT(Q$9),DetailBudgetWPs_Aleph,IF($J115 = "No Work Package", "", $J115),DetailBudgetCategory_Aleph,$I115),IF(Budget_period="Annually",SUMIFS(INDIRECT(Q$10),DetailBudgetWPs_Aleph,IF($J115 = "No Work Package", "", $J115),DetailBudgetCategory_Aleph,$I115),""))))) / Q$6 * Q$7, 0), 0)</f>
        <v>0</v>
      </c>
      <c r="R115" s="166">
        <f t="array" ref="R115">IFERROR(IF(ROW()-16&lt;NoRowsBudget, IF($J115="Profit Margin",SUM(R$16:R114)*ProfitMargin,IF($J115="VAT",SUM(R$16:R114)*VAT,IF(Budget_period="Monthly",SUMIFS(INDIRECT(R$8),DetailBudgetWPs_Aleph,IF($J115 = "No Work Package", "", $J115),DetailBudgetCategory_Aleph,$I115),IF(Budget_period="Quarterly",SUMIFS(INDIRECT(R$9),DetailBudgetWPs_Aleph,IF($J115 = "No Work Package", "", $J115),DetailBudgetCategory_Aleph,$I115),IF(Budget_period="Annually",SUMIFS(INDIRECT(R$10),DetailBudgetWPs_Aleph,IF($J115 = "No Work Package", "", $J115),DetailBudgetCategory_Aleph,$I115),""))))) / R$6 * R$7, 0), 0)</f>
        <v>0</v>
      </c>
      <c r="S115" s="166">
        <f t="array" ref="S115">IFERROR(IF(ROW()-16&lt;NoRowsBudget, IF($J115="Profit Margin",SUM(S$16:S114)*ProfitMargin,IF($J115="VAT",SUM(S$16:S114)*VAT,IF(Budget_period="Monthly",SUMIFS(INDIRECT(S$8),DetailBudgetWPs_Aleph,IF($J115 = "No Work Package", "", $J115),DetailBudgetCategory_Aleph,$I115),IF(Budget_period="Quarterly",SUMIFS(INDIRECT(S$9),DetailBudgetWPs_Aleph,IF($J115 = "No Work Package", "", $J115),DetailBudgetCategory_Aleph,$I115),IF(Budget_period="Annually",SUMIFS(INDIRECT(S$10),DetailBudgetWPs_Aleph,IF($J115 = "No Work Package", "", $J115),DetailBudgetCategory_Aleph,$I115),""))))) / S$6 * S$7, 0), 0)</f>
        <v>0</v>
      </c>
      <c r="T115" s="166">
        <f t="array" ref="T115">IFERROR(IF(ROW()-16&lt;NoRowsBudget, IF($J115="Profit Margin",SUM(T$16:T114)*ProfitMargin,IF($J115="VAT",SUM(T$16:T114)*VAT,IF(Budget_period="Monthly",SUMIFS(INDIRECT(T$8),DetailBudgetWPs_Aleph,IF($J115 = "No Work Package", "", $J115),DetailBudgetCategory_Aleph,$I115),IF(Budget_period="Quarterly",SUMIFS(INDIRECT(T$9),DetailBudgetWPs_Aleph,IF($J115 = "No Work Package", "", $J115),DetailBudgetCategory_Aleph,$I115),IF(Budget_period="Annually",SUMIFS(INDIRECT(T$10),DetailBudgetWPs_Aleph,IF($J115 = "No Work Package", "", $J115),DetailBudgetCategory_Aleph,$I115),""))))) / T$6 * T$7, 0), 0)</f>
        <v>0</v>
      </c>
      <c r="U115" s="166">
        <f t="array" ref="U115">IFERROR(IF(ROW()-16&lt;NoRowsBudget, IF($J115="Profit Margin",SUM(U$16:U114)*ProfitMargin,IF($J115="VAT",SUM(U$16:U114)*VAT,IF(Budget_period="Monthly",SUMIFS(INDIRECT(U$8),DetailBudgetWPs_Aleph,IF($J115 = "No Work Package", "", $J115),DetailBudgetCategory_Aleph,$I115),IF(Budget_period="Quarterly",SUMIFS(INDIRECT(U$9),DetailBudgetWPs_Aleph,IF($J115 = "No Work Package", "", $J115),DetailBudgetCategory_Aleph,$I115),IF(Budget_period="Annually",SUMIFS(INDIRECT(U$10),DetailBudgetWPs_Aleph,IF($J115 = "No Work Package", "", $J115),DetailBudgetCategory_Aleph,$I115),""))))) / U$6 * U$7, 0), 0)</f>
        <v>0</v>
      </c>
      <c r="V115" s="166">
        <f t="array" ref="V115">IFERROR(IF(ROW()-16&lt;NoRowsBudget, IF($J115="Profit Margin",SUM(V$16:V114)*ProfitMargin,IF($J115="VAT",SUM(V$16:V114)*VAT,IF(Budget_period="Monthly",SUMIFS(INDIRECT(V$8),DetailBudgetWPs_Aleph,IF($J115 = "No Work Package", "", $J115),DetailBudgetCategory_Aleph,$I115),IF(Budget_period="Quarterly",SUMIFS(INDIRECT(V$9),DetailBudgetWPs_Aleph,IF($J115 = "No Work Package", "", $J115),DetailBudgetCategory_Aleph,$I115),IF(Budget_period="Annually",SUMIFS(INDIRECT(V$10),DetailBudgetWPs_Aleph,IF($J115 = "No Work Package", "", $J115),DetailBudgetCategory_Aleph,$I115),""))))) / V$6 * V$7, 0), 0)</f>
        <v>0</v>
      </c>
      <c r="W115" s="166">
        <f t="array" ref="W115">IFERROR(IF(ROW()-16&lt;NoRowsBudget, IF($J115="Profit Margin",SUM(W$16:W114)*ProfitMargin,IF($J115="VAT",SUM(W$16:W114)*VAT,IF(Budget_period="Monthly",SUMIFS(INDIRECT(W$8),DetailBudgetWPs_Aleph,IF($J115 = "No Work Package", "", $J115),DetailBudgetCategory_Aleph,$I115),IF(Budget_period="Quarterly",SUMIFS(INDIRECT(W$9),DetailBudgetWPs_Aleph,IF($J115 = "No Work Package", "", $J115),DetailBudgetCategory_Aleph,$I115),IF(Budget_period="Annually",SUMIFS(INDIRECT(W$10),DetailBudgetWPs_Aleph,IF($J115 = "No Work Package", "", $J115),DetailBudgetCategory_Aleph,$I115),""))))) / W$6 * W$7, 0), 0)</f>
        <v>0</v>
      </c>
      <c r="X115" s="166">
        <f t="array" ref="X115">IFERROR(IF(ROW()-16&lt;NoRowsBudget, IF($J115="Profit Margin",SUM(X$16:X114)*ProfitMargin,IF($J115="VAT",SUM(X$16:X114)*VAT,IF(Budget_period="Monthly",SUMIFS(INDIRECT(X$8),DetailBudgetWPs_Aleph,IF($J115 = "No Work Package", "", $J115),DetailBudgetCategory_Aleph,$I115),IF(Budget_period="Quarterly",SUMIFS(INDIRECT(X$9),DetailBudgetWPs_Aleph,IF($J115 = "No Work Package", "", $J115),DetailBudgetCategory_Aleph,$I115),IF(Budget_period="Annually",SUMIFS(INDIRECT(X$10),DetailBudgetWPs_Aleph,IF($J115 = "No Work Package", "", $J115),DetailBudgetCategory_Aleph,$I115),""))))) / X$6 * X$7, 0), 0)</f>
        <v>0</v>
      </c>
      <c r="Y115" s="166">
        <f t="array" ref="Y115">IFERROR(IF(ROW()-16&lt;NoRowsBudget, IF($J115="Profit Margin",SUM(Y$16:Y114)*ProfitMargin,IF($J115="VAT",SUM(Y$16:Y114)*VAT,IF(Budget_period="Monthly",SUMIFS(INDIRECT(Y$8),DetailBudgetWPs_Aleph,IF($J115 = "No Work Package", "", $J115),DetailBudgetCategory_Aleph,$I115),IF(Budget_period="Quarterly",SUMIFS(INDIRECT(Y$9),DetailBudgetWPs_Aleph,IF($J115 = "No Work Package", "", $J115),DetailBudgetCategory_Aleph,$I115),IF(Budget_period="Annually",SUMIFS(INDIRECT(Y$10),DetailBudgetWPs_Aleph,IF($J115 = "No Work Package", "", $J115),DetailBudgetCategory_Aleph,$I115),""))))) / Y$6 * Y$7, 0), 0)</f>
        <v>0</v>
      </c>
      <c r="Z115" s="166">
        <f t="array" ref="Z115">IFERROR(IF(ROW()-16&lt;NoRowsBudget, IF($J115="Profit Margin",SUM(Z$16:Z114)*ProfitMargin,IF($J115="VAT",SUM(Z$16:Z114)*VAT,IF(Budget_period="Monthly",SUMIFS(INDIRECT(Z$8),DetailBudgetWPs_Aleph,IF($J115 = "No Work Package", "", $J115),DetailBudgetCategory_Aleph,$I115),IF(Budget_period="Quarterly",SUMIFS(INDIRECT(Z$9),DetailBudgetWPs_Aleph,IF($J115 = "No Work Package", "", $J115),DetailBudgetCategory_Aleph,$I115),IF(Budget_period="Annually",SUMIFS(INDIRECT(Z$10),DetailBudgetWPs_Aleph,IF($J115 = "No Work Package", "", $J115),DetailBudgetCategory_Aleph,$I115),""))))) / Z$6 * Z$7, 0), 0)</f>
        <v>0</v>
      </c>
      <c r="AA115" s="166">
        <f t="array" ref="AA115">IFERROR(IF(ROW()-16&lt;NoRowsBudget, IF($J115="Profit Margin",SUM(AA$16:AA114)*ProfitMargin,IF($J115="VAT",SUM(AA$16:AA114)*VAT,IF(Budget_period="Monthly",SUMIFS(INDIRECT(AA$8),DetailBudgetWPs_Aleph,IF($J115 = "No Work Package", "", $J115),DetailBudgetCategory_Aleph,$I115),IF(Budget_period="Quarterly",SUMIFS(INDIRECT(AA$9),DetailBudgetWPs_Aleph,IF($J115 = "No Work Package", "", $J115),DetailBudgetCategory_Aleph,$I115),IF(Budget_period="Annually",SUMIFS(INDIRECT(AA$10),DetailBudgetWPs_Aleph,IF($J115 = "No Work Package", "", $J115),DetailBudgetCategory_Aleph,$I115),""))))) / AA$6 * AA$7, 0), 0)</f>
        <v>0</v>
      </c>
      <c r="AB115" s="166">
        <f t="array" ref="AB115">IFERROR(IF(ROW()-16&lt;NoRowsBudget, IF($J115="Profit Margin",SUM(AB$16:AB114)*ProfitMargin,IF($J115="VAT",SUM(AB$16:AB114)*VAT,IF(Budget_period="Monthly",SUMIFS(INDIRECT(AB$8),DetailBudgetWPs_Aleph,IF($J115 = "No Work Package", "", $J115),DetailBudgetCategory_Aleph,$I115),IF(Budget_period="Quarterly",SUMIFS(INDIRECT(AB$9),DetailBudgetWPs_Aleph,IF($J115 = "No Work Package", "", $J115),DetailBudgetCategory_Aleph,$I115),IF(Budget_period="Annually",SUMIFS(INDIRECT(AB$10),DetailBudgetWPs_Aleph,IF($J115 = "No Work Package", "", $J115),DetailBudgetCategory_Aleph,$I115),""))))) / AB$6 * AB$7, 0), 0)</f>
        <v>0</v>
      </c>
      <c r="AC115" s="166">
        <f t="array" ref="AC115">IFERROR(IF(ROW()-16&lt;NoRowsBudget, IF($J115="Profit Margin",SUM(AC$16:AC114)*ProfitMargin,IF($J115="VAT",SUM(AC$16:AC114)*VAT,IF(Budget_period="Monthly",SUMIFS(INDIRECT(AC$8),DetailBudgetWPs_Aleph,IF($J115 = "No Work Package", "", $J115),DetailBudgetCategory_Aleph,$I115),IF(Budget_period="Quarterly",SUMIFS(INDIRECT(AC$9),DetailBudgetWPs_Aleph,IF($J115 = "No Work Package", "", $J115),DetailBudgetCategory_Aleph,$I115),IF(Budget_period="Annually",SUMIFS(INDIRECT(AC$10),DetailBudgetWPs_Aleph,IF($J115 = "No Work Package", "", $J115),DetailBudgetCategory_Aleph,$I115),""))))) / AC$6 * AC$7, 0), 0)</f>
        <v>0</v>
      </c>
      <c r="AD115" s="166">
        <f t="array" ref="AD115">IFERROR(IF(ROW()-16&lt;NoRowsBudget, IF($J115="Profit Margin",SUM(AD$16:AD114)*ProfitMargin,IF($J115="VAT",SUM(AD$16:AD114)*VAT,IF(Budget_period="Monthly",SUMIFS(INDIRECT(AD$8),DetailBudgetWPs_Aleph,IF($J115 = "No Work Package", "", $J115),DetailBudgetCategory_Aleph,$I115),IF(Budget_period="Quarterly",SUMIFS(INDIRECT(AD$9),DetailBudgetWPs_Aleph,IF($J115 = "No Work Package", "", $J115),DetailBudgetCategory_Aleph,$I115),IF(Budget_period="Annually",SUMIFS(INDIRECT(AD$10),DetailBudgetWPs_Aleph,IF($J115 = "No Work Package", "", $J115),DetailBudgetCategory_Aleph,$I115),""))))) / AD$6 * AD$7, 0), 0)</f>
        <v>0</v>
      </c>
      <c r="AE115" s="166">
        <f t="array" ref="AE115">IFERROR(IF(ROW()-16&lt;NoRowsBudget, IF($J115="Profit Margin",SUM(AE$16:AE114)*ProfitMargin,IF($J115="VAT",SUM(AE$16:AE114)*VAT,IF(Budget_period="Monthly",SUMIFS(INDIRECT(AE$8),DetailBudgetWPs_Aleph,IF($J115 = "No Work Package", "", $J115),DetailBudgetCategory_Aleph,$I115),IF(Budget_period="Quarterly",SUMIFS(INDIRECT(AE$9),DetailBudgetWPs_Aleph,IF($J115 = "No Work Package", "", $J115),DetailBudgetCategory_Aleph,$I115),IF(Budget_period="Annually",SUMIFS(INDIRECT(AE$10),DetailBudgetWPs_Aleph,IF($J115 = "No Work Package", "", $J115),DetailBudgetCategory_Aleph,$I115),""))))) / AE$6 * AE$7, 0), 0)</f>
        <v>0</v>
      </c>
      <c r="AF115" s="166">
        <f t="array" ref="AF115">IFERROR(IF(ROW()-16&lt;NoRowsBudget, IF($J115="Profit Margin",SUM(AF$16:AF114)*ProfitMargin,IF($J115="VAT",SUM(AF$16:AF114)*VAT,IF(Budget_period="Monthly",SUMIFS(INDIRECT(AF$8),DetailBudgetWPs_Aleph,IF($J115 = "No Work Package", "", $J115),DetailBudgetCategory_Aleph,$I115),IF(Budget_period="Quarterly",SUMIFS(INDIRECT(AF$9),DetailBudgetWPs_Aleph,IF($J115 = "No Work Package", "", $J115),DetailBudgetCategory_Aleph,$I115),IF(Budget_period="Annually",SUMIFS(INDIRECT(AF$10),DetailBudgetWPs_Aleph,IF($J115 = "No Work Package", "", $J115),DetailBudgetCategory_Aleph,$I115),""))))) / AF$6 * AF$7, 0), 0)</f>
        <v>0</v>
      </c>
      <c r="AG115" s="166">
        <f t="array" ref="AG115">IFERROR(IF(ROW()-16&lt;NoRowsBudget, IF($J115="Profit Margin",SUM(AG$16:AG114)*ProfitMargin,IF($J115="VAT",SUM(AG$16:AG114)*VAT,IF(Budget_period="Monthly",SUMIFS(INDIRECT(AG$8),DetailBudgetWPs_Aleph,IF($J115 = "No Work Package", "", $J115),DetailBudgetCategory_Aleph,$I115),IF(Budget_period="Quarterly",SUMIFS(INDIRECT(AG$9),DetailBudgetWPs_Aleph,IF($J115 = "No Work Package", "", $J115),DetailBudgetCategory_Aleph,$I115),IF(Budget_period="Annually",SUMIFS(INDIRECT(AG$10),DetailBudgetWPs_Aleph,IF($J115 = "No Work Package", "", $J115),DetailBudgetCategory_Aleph,$I115),""))))) / AG$6 * AG$7, 0), 0)</f>
        <v>0</v>
      </c>
      <c r="AH115" s="166">
        <f t="array" ref="AH115">IFERROR(IF(ROW()-16&lt;NoRowsBudget, IF($J115="Profit Margin",SUM(AH$16:AH114)*ProfitMargin,IF($J115="VAT",SUM(AH$16:AH114)*VAT,IF(Budget_period="Monthly",SUMIFS(INDIRECT(AH$8),DetailBudgetWPs_Aleph,IF($J115 = "No Work Package", "", $J115),DetailBudgetCategory_Aleph,$I115),IF(Budget_period="Quarterly",SUMIFS(INDIRECT(AH$9),DetailBudgetWPs_Aleph,IF($J115 = "No Work Package", "", $J115),DetailBudgetCategory_Aleph,$I115),IF(Budget_period="Annually",SUMIFS(INDIRECT(AH$10),DetailBudgetWPs_Aleph,IF($J115 = "No Work Package", "", $J115),DetailBudgetCategory_Aleph,$I115),""))))) / AH$6 * AH$7, 0), 0)</f>
        <v>0</v>
      </c>
      <c r="AI115" s="166">
        <f t="array" ref="AI115">IFERROR(IF(ROW()-16&lt;NoRowsBudget, IF($J115="Profit Margin",SUM(AI$16:AI114)*ProfitMargin,IF($J115="VAT",SUM(AI$16:AI114)*VAT,IF(Budget_period="Monthly",SUMIFS(INDIRECT(AI$8),DetailBudgetWPs_Aleph,IF($J115 = "No Work Package", "", $J115),DetailBudgetCategory_Aleph,$I115),IF(Budget_period="Quarterly",SUMIFS(INDIRECT(AI$9),DetailBudgetWPs_Aleph,IF($J115 = "No Work Package", "", $J115),DetailBudgetCategory_Aleph,$I115),IF(Budget_period="Annually",SUMIFS(INDIRECT(AI$10),DetailBudgetWPs_Aleph,IF($J115 = "No Work Package", "", $J115),DetailBudgetCategory_Aleph,$I115),""))))) / AI$6 * AI$7, 0), 0)</f>
        <v>0</v>
      </c>
      <c r="AJ115" s="166">
        <f t="array" ref="AJ115">IFERROR(IF(ROW()-16&lt;NoRowsBudget, IF($J115="Profit Margin",SUM(AJ$16:AJ114)*ProfitMargin,IF($J115="VAT",SUM(AJ$16:AJ114)*VAT,IF(Budget_period="Monthly",SUMIFS(INDIRECT(AJ$8),DetailBudgetWPs_Aleph,IF($J115 = "No Work Package", "", $J115),DetailBudgetCategory_Aleph,$I115),IF(Budget_period="Quarterly",SUMIFS(INDIRECT(AJ$9),DetailBudgetWPs_Aleph,IF($J115 = "No Work Package", "", $J115),DetailBudgetCategory_Aleph,$I115),IF(Budget_period="Annually",SUMIFS(INDIRECT(AJ$10),DetailBudgetWPs_Aleph,IF($J115 = "No Work Package", "", $J115),DetailBudgetCategory_Aleph,$I115),""))))) / AJ$6 * AJ$7, 0), 0)</f>
        <v>0</v>
      </c>
      <c r="AK115" s="166">
        <f t="array" ref="AK115">IFERROR(IF(ROW()-16&lt;NoRowsBudget, IF($J115="Profit Margin",SUM(AK$16:AK114)*ProfitMargin,IF($J115="VAT",SUM(AK$16:AK114)*VAT,IF(Budget_period="Monthly",SUMIFS(INDIRECT(AK$8),DetailBudgetWPs_Aleph,IF($J115 = "No Work Package", "", $J115),DetailBudgetCategory_Aleph,$I115),IF(Budget_period="Quarterly",SUMIFS(INDIRECT(AK$9),DetailBudgetWPs_Aleph,IF($J115 = "No Work Package", "", $J115),DetailBudgetCategory_Aleph,$I115),IF(Budget_period="Annually",SUMIFS(INDIRECT(AK$10),DetailBudgetWPs_Aleph,IF($J115 = "No Work Package", "", $J115),DetailBudgetCategory_Aleph,$I115),""))))) / AK$6 * AK$7, 0), 0)</f>
        <v>0</v>
      </c>
      <c r="AL115" s="166">
        <f t="array" ref="AL115">IFERROR(IF(ROW()-16&lt;NoRowsBudget, IF($J115="Profit Margin",SUM(AL$16:AL114)*ProfitMargin,IF($J115="VAT",SUM(AL$16:AL114)*VAT,IF(Budget_period="Monthly",SUMIFS(INDIRECT(AL$8),DetailBudgetWPs_Aleph,IF($J115 = "No Work Package", "", $J115),DetailBudgetCategory_Aleph,$I115),IF(Budget_period="Quarterly",SUMIFS(INDIRECT(AL$9),DetailBudgetWPs_Aleph,IF($J115 = "No Work Package", "", $J115),DetailBudgetCategory_Aleph,$I115),IF(Budget_period="Annually",SUMIFS(INDIRECT(AL$10),DetailBudgetWPs_Aleph,IF($J115 = "No Work Package", "", $J115),DetailBudgetCategory_Aleph,$I115),""))))) / AL$6 * AL$7, 0), 0)</f>
        <v>0</v>
      </c>
      <c r="AM115" s="166">
        <f t="array" ref="AM115">IFERROR(IF(ROW()-16&lt;NoRowsBudget, IF($J115="Profit Margin",SUM(AM$16:AM114)*ProfitMargin,IF($J115="VAT",SUM(AM$16:AM114)*VAT,IF(Budget_period="Monthly",SUMIFS(INDIRECT(AM$8),DetailBudgetWPs_Aleph,IF($J115 = "No Work Package", "", $J115),DetailBudgetCategory_Aleph,$I115),IF(Budget_period="Quarterly",SUMIFS(INDIRECT(AM$9),DetailBudgetWPs_Aleph,IF($J115 = "No Work Package", "", $J115),DetailBudgetCategory_Aleph,$I115),IF(Budget_period="Annually",SUMIFS(INDIRECT(AM$10),DetailBudgetWPs_Aleph,IF($J115 = "No Work Package", "", $J115),DetailBudgetCategory_Aleph,$I115),""))))) / AM$6 * AM$7, 0), 0)</f>
        <v>0</v>
      </c>
      <c r="AN115" s="166">
        <f t="array" ref="AN115">IFERROR(IF(ROW()-16&lt;NoRowsBudget, IF($J115="Profit Margin",SUM(AN$16:AN114)*ProfitMargin,IF($J115="VAT",SUM(AN$16:AN114)*VAT,IF(Budget_period="Monthly",SUMIFS(INDIRECT(AN$8),DetailBudgetWPs_Aleph,IF($J115 = "No Work Package", "", $J115),DetailBudgetCategory_Aleph,$I115),IF(Budget_period="Quarterly",SUMIFS(INDIRECT(AN$9),DetailBudgetWPs_Aleph,IF($J115 = "No Work Package", "", $J115),DetailBudgetCategory_Aleph,$I115),IF(Budget_period="Annually",SUMIFS(INDIRECT(AN$10),DetailBudgetWPs_Aleph,IF($J115 = "No Work Package", "", $J115),DetailBudgetCategory_Aleph,$I115),""))))) / AN$6 * AN$7, 0), 0)</f>
        <v>0</v>
      </c>
      <c r="AO115" s="166">
        <f t="array" ref="AO115">IFERROR(IF(ROW()-16&lt;NoRowsBudget, IF($J115="Profit Margin",SUM(AO$16:AO114)*ProfitMargin,IF($J115="VAT",SUM(AO$16:AO114)*VAT,IF(Budget_period="Monthly",SUMIFS(INDIRECT(AO$8),DetailBudgetWPs_Aleph,IF($J115 = "No Work Package", "", $J115),DetailBudgetCategory_Aleph,$I115),IF(Budget_period="Quarterly",SUMIFS(INDIRECT(AO$9),DetailBudgetWPs_Aleph,IF($J115 = "No Work Package", "", $J115),DetailBudgetCategory_Aleph,$I115),IF(Budget_period="Annually",SUMIFS(INDIRECT(AO$10),DetailBudgetWPs_Aleph,IF($J115 = "No Work Package", "", $J115),DetailBudgetCategory_Aleph,$I115),""))))) / AO$6 * AO$7, 0), 0)</f>
        <v>0</v>
      </c>
      <c r="AP115" s="166">
        <f t="array" ref="AP115">IFERROR(IF(ROW()-16&lt;NoRowsBudget, IF($J115="Profit Margin",SUM(AP$16:AP114)*ProfitMargin,IF($J115="VAT",SUM(AP$16:AP114)*VAT,IF(Budget_period="Monthly",SUMIFS(INDIRECT(AP$8),DetailBudgetWPs_Aleph,IF($J115 = "No Work Package", "", $J115),DetailBudgetCategory_Aleph,$I115),IF(Budget_period="Quarterly",SUMIFS(INDIRECT(AP$9),DetailBudgetWPs_Aleph,IF($J115 = "No Work Package", "", $J115),DetailBudgetCategory_Aleph,$I115),IF(Budget_period="Annually",SUMIFS(INDIRECT(AP$10),DetailBudgetWPs_Aleph,IF($J115 = "No Work Package", "", $J115),DetailBudgetCategory_Aleph,$I115),""))))) / AP$6 * AP$7, 0), 0)</f>
        <v>0</v>
      </c>
      <c r="AQ115" s="166">
        <f t="array" ref="AQ115">IFERROR(IF(ROW()-16&lt;NoRowsBudget, IF($J115="Profit Margin",SUM(AQ$16:AQ114)*ProfitMargin,IF($J115="VAT",SUM(AQ$16:AQ114)*VAT,IF(Budget_period="Monthly",SUMIFS(INDIRECT(AQ$8),DetailBudgetWPs_Aleph,IF($J115 = "No Work Package", "", $J115),DetailBudgetCategory_Aleph,$I115),IF(Budget_period="Quarterly",SUMIFS(INDIRECT(AQ$9),DetailBudgetWPs_Aleph,IF($J115 = "No Work Package", "", $J115),DetailBudgetCategory_Aleph,$I115),IF(Budget_period="Annually",SUMIFS(INDIRECT(AQ$10),DetailBudgetWPs_Aleph,IF($J115 = "No Work Package", "", $J115),DetailBudgetCategory_Aleph,$I115),""))))) / AQ$6 * AQ$7, 0), 0)</f>
        <v>0</v>
      </c>
      <c r="AR115" s="166">
        <f t="array" ref="AR115">IFERROR(IF(ROW()-16&lt;NoRowsBudget, IF($J115="Profit Margin",SUM(AR$16:AR114)*ProfitMargin,IF($J115="VAT",SUM(AR$16:AR114)*VAT,IF(Budget_period="Monthly",SUMIFS(INDIRECT(AR$8),DetailBudgetWPs_Aleph,IF($J115 = "No Work Package", "", $J115),DetailBudgetCategory_Aleph,$I115),IF(Budget_period="Quarterly",SUMIFS(INDIRECT(AR$9),DetailBudgetWPs_Aleph,IF($J115 = "No Work Package", "", $J115),DetailBudgetCategory_Aleph,$I115),IF(Budget_period="Annually",SUMIFS(INDIRECT(AR$10),DetailBudgetWPs_Aleph,IF($J115 = "No Work Package", "", $J115),DetailBudgetCategory_Aleph,$I115),""))))) / AR$6 * AR$7, 0), 0)</f>
        <v>0</v>
      </c>
      <c r="AS115" s="166">
        <f t="array" ref="AS115">IFERROR(IF(ROW()-16&lt;NoRowsBudget, IF($J115="Profit Margin",SUM(AS$16:AS114)*ProfitMargin,IF($J115="VAT",SUM(AS$16:AS114)*VAT,IF(Budget_period="Monthly",SUMIFS(INDIRECT(AS$8),DetailBudgetWPs_Aleph,IF($J115 = "No Work Package", "", $J115),DetailBudgetCategory_Aleph,$I115),IF(Budget_period="Quarterly",SUMIFS(INDIRECT(AS$9),DetailBudgetWPs_Aleph,IF($J115 = "No Work Package", "", $J115),DetailBudgetCategory_Aleph,$I115),IF(Budget_period="Annually",SUMIFS(INDIRECT(AS$10),DetailBudgetWPs_Aleph,IF($J115 = "No Work Package", "", $J115),DetailBudgetCategory_Aleph,$I115),""))))) / AS$6 * AS$7, 0), 0)</f>
        <v>0</v>
      </c>
      <c r="AT115" s="166">
        <f t="array" ref="AT115">IFERROR(IF(ROW()-16&lt;NoRowsBudget, IF($J115="Profit Margin",SUM(AT$16:AT114)*ProfitMargin,IF($J115="VAT",SUM(AT$16:AT114)*VAT,IF(Budget_period="Monthly",SUMIFS(INDIRECT(AT$8),DetailBudgetWPs_Aleph,IF($J115 = "No Work Package", "", $J115),DetailBudgetCategory_Aleph,$I115),IF(Budget_period="Quarterly",SUMIFS(INDIRECT(AT$9),DetailBudgetWPs_Aleph,IF($J115 = "No Work Package", "", $J115),DetailBudgetCategory_Aleph,$I115),IF(Budget_period="Annually",SUMIFS(INDIRECT(AT$10),DetailBudgetWPs_Aleph,IF($J115 = "No Work Package", "", $J115),DetailBudgetCategory_Aleph,$I115),""))))) / AT$6 * AT$7, 0), 0)</f>
        <v>0</v>
      </c>
      <c r="AU115" s="166">
        <f t="array" ref="AU115">IFERROR(IF(ROW()-16&lt;NoRowsBudget, IF($J115="Profit Margin",SUM(AU$16:AU114)*ProfitMargin,IF($J115="VAT",SUM(AU$16:AU114)*VAT,IF(Budget_period="Monthly",SUMIFS(INDIRECT(AU$8),DetailBudgetWPs_Aleph,IF($J115 = "No Work Package", "", $J115),DetailBudgetCategory_Aleph,$I115),IF(Budget_period="Quarterly",SUMIFS(INDIRECT(AU$9),DetailBudgetWPs_Aleph,IF($J115 = "No Work Package", "", $J115),DetailBudgetCategory_Aleph,$I115),IF(Budget_period="Annually",SUMIFS(INDIRECT(AU$10),DetailBudgetWPs_Aleph,IF($J115 = "No Work Package", "", $J115),DetailBudgetCategory_Aleph,$I115),""))))) / AU$6 * AU$7, 0), 0)</f>
        <v>0</v>
      </c>
      <c r="AV115" s="166">
        <f t="array" ref="AV115">IFERROR(IF(ROW()-16&lt;NoRowsBudget, IF($J115="Profit Margin",SUM(AV$16:AV114)*ProfitMargin,IF($J115="VAT",SUM(AV$16:AV114)*VAT,IF(Budget_period="Monthly",SUMIFS(INDIRECT(AV$8),DetailBudgetWPs_Aleph,IF($J115 = "No Work Package", "", $J115),DetailBudgetCategory_Aleph,$I115),IF(Budget_period="Quarterly",SUMIFS(INDIRECT(AV$9),DetailBudgetWPs_Aleph,IF($J115 = "No Work Package", "", $J115),DetailBudgetCategory_Aleph,$I115),IF(Budget_period="Annually",SUMIFS(INDIRECT(AV$10),DetailBudgetWPs_Aleph,IF($J115 = "No Work Package", "", $J115),DetailBudgetCategory_Aleph,$I115),""))))) / AV$6 * AV$7, 0), 0)</f>
        <v>0</v>
      </c>
      <c r="AW115" s="166">
        <f t="array" ref="AW115">IFERROR(IF(ROW()-16&lt;NoRowsBudget, IF($J115="Profit Margin",SUM(AW$16:AW114)*ProfitMargin,IF($J115="VAT",SUM(AW$16:AW114)*VAT,IF(Budget_period="Monthly",SUMIFS(INDIRECT(AW$8),DetailBudgetWPs_Aleph,IF($J115 = "No Work Package", "", $J115),DetailBudgetCategory_Aleph,$I115),IF(Budget_period="Quarterly",SUMIFS(INDIRECT(AW$9),DetailBudgetWPs_Aleph,IF($J115 = "No Work Package", "", $J115),DetailBudgetCategory_Aleph,$I115),IF(Budget_period="Annually",SUMIFS(INDIRECT(AW$10),DetailBudgetWPs_Aleph,IF($J115 = "No Work Package", "", $J115),DetailBudgetCategory_Aleph,$I115),""))))) / AW$6 * AW$7, 0), 0)</f>
        <v>0</v>
      </c>
      <c r="AX115" s="166">
        <f t="array" ref="AX115">IFERROR(IF(ROW()-16&lt;NoRowsBudget, IF($J115="Profit Margin",SUM(AX$16:AX114)*ProfitMargin,IF($J115="VAT",SUM(AX$16:AX114)*VAT,IF(Budget_period="Monthly",SUMIFS(INDIRECT(AX$8),DetailBudgetWPs_Aleph,IF($J115 = "No Work Package", "", $J115),DetailBudgetCategory_Aleph,$I115),IF(Budget_period="Quarterly",SUMIFS(INDIRECT(AX$9),DetailBudgetWPs_Aleph,IF($J115 = "No Work Package", "", $J115),DetailBudgetCategory_Aleph,$I115),IF(Budget_period="Annually",SUMIFS(INDIRECT(AX$10),DetailBudgetWPs_Aleph,IF($J115 = "No Work Package", "", $J115),DetailBudgetCategory_Aleph,$I115),""))))) / AX$6 * AX$7, 0), 0)</f>
        <v>0</v>
      </c>
      <c r="AY115" s="166">
        <f t="array" ref="AY115">IFERROR(IF(ROW()-16&lt;NoRowsBudget, IF($J115="Profit Margin",SUM(AY$16:AY114)*ProfitMargin,IF($J115="VAT",SUM(AY$16:AY114)*VAT,IF(Budget_period="Monthly",SUMIFS(INDIRECT(AY$8),DetailBudgetWPs_Aleph,IF($J115 = "No Work Package", "", $J115),DetailBudgetCategory_Aleph,$I115),IF(Budget_period="Quarterly",SUMIFS(INDIRECT(AY$9),DetailBudgetWPs_Aleph,IF($J115 = "No Work Package", "", $J115),DetailBudgetCategory_Aleph,$I115),IF(Budget_period="Annually",SUMIFS(INDIRECT(AY$10),DetailBudgetWPs_Aleph,IF($J115 = "No Work Package", "", $J115),DetailBudgetCategory_Aleph,$I115),""))))) / AY$6 * AY$7, 0), 0)</f>
        <v>0</v>
      </c>
      <c r="AZ115" s="166">
        <f t="array" ref="AZ115">IFERROR(IF(ROW()-16&lt;NoRowsBudget, IF($J115="Profit Margin",SUM(AZ$16:AZ114)*ProfitMargin,IF($J115="VAT",SUM(AZ$16:AZ114)*VAT,IF(Budget_period="Monthly",SUMIFS(INDIRECT(AZ$8),DetailBudgetWPs_Aleph,IF($J115 = "No Work Package", "", $J115),DetailBudgetCategory_Aleph,$I115),IF(Budget_period="Quarterly",SUMIFS(INDIRECT(AZ$9),DetailBudgetWPs_Aleph,IF($J115 = "No Work Package", "", $J115),DetailBudgetCategory_Aleph,$I115),IF(Budget_period="Annually",SUMIFS(INDIRECT(AZ$10),DetailBudgetWPs_Aleph,IF($J115 = "No Work Package", "", $J115),DetailBudgetCategory_Aleph,$I115),""))))) / AZ$6 * AZ$7, 0), 0)</f>
        <v>0</v>
      </c>
      <c r="BA115" s="166">
        <f t="array" ref="BA115">IFERROR(IF(ROW()-16&lt;NoRowsBudget, IF($J115="Profit Margin",SUM(BA$16:BA114)*ProfitMargin,IF($J115="VAT",SUM(BA$16:BA114)*VAT,IF(Budget_period="Monthly",SUMIFS(INDIRECT(BA$8),DetailBudgetWPs_Aleph,IF($J115 = "No Work Package", "", $J115),DetailBudgetCategory_Aleph,$I115),IF(Budget_period="Quarterly",SUMIFS(INDIRECT(BA$9),DetailBudgetWPs_Aleph,IF($J115 = "No Work Package", "", $J115),DetailBudgetCategory_Aleph,$I115),IF(Budget_period="Annually",SUMIFS(INDIRECT(BA$10),DetailBudgetWPs_Aleph,IF($J115 = "No Work Package", "", $J115),DetailBudgetCategory_Aleph,$I115),""))))) / BA$6 * BA$7, 0), 0)</f>
        <v>0</v>
      </c>
      <c r="BB115" s="166">
        <f t="array" ref="BB115">IFERROR(IF(ROW()-16&lt;NoRowsBudget, IF($J115="Profit Margin",SUM(BB$16:BB114)*ProfitMargin,IF($J115="VAT",SUM(BB$16:BB114)*VAT,IF(Budget_period="Monthly",SUMIFS(INDIRECT(BB$8),DetailBudgetWPs_Aleph,IF($J115 = "No Work Package", "", $J115),DetailBudgetCategory_Aleph,$I115),IF(Budget_period="Quarterly",SUMIFS(INDIRECT(BB$9),DetailBudgetWPs_Aleph,IF($J115 = "No Work Package", "", $J115),DetailBudgetCategory_Aleph,$I115),IF(Budget_period="Annually",SUMIFS(INDIRECT(BB$10),DetailBudgetWPs_Aleph,IF($J115 = "No Work Package", "", $J115),DetailBudgetCategory_Aleph,$I115),""))))) / BB$6 * BB$7, 0), 0)</f>
        <v>0</v>
      </c>
      <c r="BC115" s="166">
        <f t="array" ref="BC115">IFERROR(IF(ROW()-16&lt;NoRowsBudget, IF($J115="Profit Margin",SUM(BC$16:BC114)*ProfitMargin,IF($J115="VAT",SUM(BC$16:BC114)*VAT,IF(Budget_period="Monthly",SUMIFS(INDIRECT(BC$8),DetailBudgetWPs_Aleph,IF($J115 = "No Work Package", "", $J115),DetailBudgetCategory_Aleph,$I115),IF(Budget_period="Quarterly",SUMIFS(INDIRECT(BC$9),DetailBudgetWPs_Aleph,IF($J115 = "No Work Package", "", $J115),DetailBudgetCategory_Aleph,$I115),IF(Budget_period="Annually",SUMIFS(INDIRECT(BC$10),DetailBudgetWPs_Aleph,IF($J115 = "No Work Package", "", $J115),DetailBudgetCategory_Aleph,$I115),""))))) / BC$6 * BC$7, 0), 0)</f>
        <v>0</v>
      </c>
      <c r="BD115" s="166">
        <f t="array" ref="BD115">IFERROR(IF(ROW()-16&lt;NoRowsBudget, IF($J115="Profit Margin",SUM(BD$16:BD114)*ProfitMargin,IF($J115="VAT",SUM(BD$16:BD114)*VAT,IF(Budget_period="Monthly",SUMIFS(INDIRECT(BD$8),DetailBudgetWPs_Aleph,IF($J115 = "No Work Package", "", $J115),DetailBudgetCategory_Aleph,$I115),IF(Budget_period="Quarterly",SUMIFS(INDIRECT(BD$9),DetailBudgetWPs_Aleph,IF($J115 = "No Work Package", "", $J115),DetailBudgetCategory_Aleph,$I115),IF(Budget_period="Annually",SUMIFS(INDIRECT(BD$10),DetailBudgetWPs_Aleph,IF($J115 = "No Work Package", "", $J115),DetailBudgetCategory_Aleph,$I115),""))))) / BD$6 * BD$7, 0), 0)</f>
        <v>0</v>
      </c>
      <c r="BE115" s="166">
        <f t="array" ref="BE115">IFERROR(IF(ROW()-16&lt;NoRowsBudget, IF($J115="Profit Margin",SUM(BE$16:BE114)*ProfitMargin,IF($J115="VAT",SUM(BE$16:BE114)*VAT,IF(Budget_period="Monthly",SUMIFS(INDIRECT(BE$8),DetailBudgetWPs_Aleph,IF($J115 = "No Work Package", "", $J115),DetailBudgetCategory_Aleph,$I115),IF(Budget_period="Quarterly",SUMIFS(INDIRECT(BE$9),DetailBudgetWPs_Aleph,IF($J115 = "No Work Package", "", $J115),DetailBudgetCategory_Aleph,$I115),IF(Budget_period="Annually",SUMIFS(INDIRECT(BE$10),DetailBudgetWPs_Aleph,IF($J115 = "No Work Package", "", $J115),DetailBudgetCategory_Aleph,$I115),""))))) / BE$6 * BE$7, 0), 0)</f>
        <v>0</v>
      </c>
      <c r="BF115" s="166">
        <f t="array" ref="BF115">IFERROR(IF(ROW()-16&lt;NoRowsBudget, IF($J115="Profit Margin",SUM(BF$16:BF114)*ProfitMargin,IF($J115="VAT",SUM(BF$16:BF114)*VAT,IF(Budget_period="Monthly",SUMIFS(INDIRECT(BF$8),DetailBudgetWPs_Aleph,IF($J115 = "No Work Package", "", $J115),DetailBudgetCategory_Aleph,$I115),IF(Budget_period="Quarterly",SUMIFS(INDIRECT(BF$9),DetailBudgetWPs_Aleph,IF($J115 = "No Work Package", "", $J115),DetailBudgetCategory_Aleph,$I115),IF(Budget_period="Annually",SUMIFS(INDIRECT(BF$10),DetailBudgetWPs_Aleph,IF($J115 = "No Work Package", "", $J115),DetailBudgetCategory_Aleph,$I115),""))))) / BF$6 * BF$7, 0), 0)</f>
        <v>0</v>
      </c>
      <c r="BG115" s="166">
        <f t="array" ref="BG115">IFERROR(IF(ROW()-16&lt;NoRowsBudget, IF($J115="Profit Margin",SUM(BG$16:BG114)*ProfitMargin,IF($J115="VAT",SUM(BG$16:BG114)*VAT,IF(Budget_period="Monthly",SUMIFS(INDIRECT(BG$8),DetailBudgetWPs_Aleph,IF($J115 = "No Work Package", "", $J115),DetailBudgetCategory_Aleph,$I115),IF(Budget_period="Quarterly",SUMIFS(INDIRECT(BG$9),DetailBudgetWPs_Aleph,IF($J115 = "No Work Package", "", $J115),DetailBudgetCategory_Aleph,$I115),IF(Budget_period="Annually",SUMIFS(INDIRECT(BG$10),DetailBudgetWPs_Aleph,IF($J115 = "No Work Package", "", $J115),DetailBudgetCategory_Aleph,$I115),""))))) / BG$6 * BG$7, 0), 0)</f>
        <v>0</v>
      </c>
      <c r="BH115" s="166">
        <f t="array" ref="BH115">IFERROR(IF(ROW()-16&lt;NoRowsBudget, IF($J115="Profit Margin",SUM(BH$16:BH114)*ProfitMargin,IF($J115="VAT",SUM(BH$16:BH114)*VAT,IF(Budget_period="Monthly",SUMIFS(INDIRECT(BH$8),DetailBudgetWPs_Aleph,IF($J115 = "No Work Package", "", $J115),DetailBudgetCategory_Aleph,$I115),IF(Budget_period="Quarterly",SUMIFS(INDIRECT(BH$9),DetailBudgetWPs_Aleph,IF($J115 = "No Work Package", "", $J115),DetailBudgetCategory_Aleph,$I115),IF(Budget_period="Annually",SUMIFS(INDIRECT(BH$10),DetailBudgetWPs_Aleph,IF($J115 = "No Work Package", "", $J115),DetailBudgetCategory_Aleph,$I115),""))))) / BH$6 * BH$7, 0), 0)</f>
        <v>0</v>
      </c>
      <c r="BI115" s="166">
        <f t="array" ref="BI115">IFERROR(IF(ROW()-16&lt;NoRowsBudget, IF($J115="Profit Margin",SUM(BI$16:BI114)*ProfitMargin,IF($J115="VAT",SUM(BI$16:BI114)*VAT,IF(Budget_period="Monthly",SUMIFS(INDIRECT(BI$8),DetailBudgetWPs_Aleph,IF($J115 = "No Work Package", "", $J115),DetailBudgetCategory_Aleph,$I115),IF(Budget_period="Quarterly",SUMIFS(INDIRECT(BI$9),DetailBudgetWPs_Aleph,IF($J115 = "No Work Package", "", $J115),DetailBudgetCategory_Aleph,$I115),IF(Budget_period="Annually",SUMIFS(INDIRECT(BI$10),DetailBudgetWPs_Aleph,IF($J115 = "No Work Package", "", $J115),DetailBudgetCategory_Aleph,$I115),""))))) / BI$6 * BI$7, 0), 0)</f>
        <v>0</v>
      </c>
      <c r="BJ115" s="166">
        <f t="array" ref="BJ115">IFERROR(IF(ROW()-16&lt;NoRowsBudget, IF($J115="Profit Margin",SUM(BJ$16:BJ114)*ProfitMargin,IF($J115="VAT",SUM(BJ$16:BJ114)*VAT,IF(Budget_period="Monthly",SUMIFS(INDIRECT(BJ$8),DetailBudgetWPs_Aleph,IF($J115 = "No Work Package", "", $J115),DetailBudgetCategory_Aleph,$I115),IF(Budget_period="Quarterly",SUMIFS(INDIRECT(BJ$9),DetailBudgetWPs_Aleph,IF($J115 = "No Work Package", "", $J115),DetailBudgetCategory_Aleph,$I115),IF(Budget_period="Annually",SUMIFS(INDIRECT(BJ$10),DetailBudgetWPs_Aleph,IF($J115 = "No Work Package", "", $J115),DetailBudgetCategory_Aleph,$I115),""))))) / BJ$6 * BJ$7, 0), 0)</f>
        <v>0</v>
      </c>
      <c r="BK115" s="166">
        <f t="array" ref="BK115">IFERROR(IF(ROW()-16&lt;NoRowsBudget, IF($J115="Profit Margin",SUM(BK$16:BK114)*ProfitMargin,IF($J115="VAT",SUM(BK$16:BK114)*VAT,IF(Budget_period="Monthly",SUMIFS(INDIRECT(BK$8),DetailBudgetWPs_Aleph,IF($J115 = "No Work Package", "", $J115),DetailBudgetCategory_Aleph,$I115),IF(Budget_period="Quarterly",SUMIFS(INDIRECT(BK$9),DetailBudgetWPs_Aleph,IF($J115 = "No Work Package", "", $J115),DetailBudgetCategory_Aleph,$I115),IF(Budget_period="Annually",SUMIFS(INDIRECT(BK$10),DetailBudgetWPs_Aleph,IF($J115 = "No Work Package", "", $J115),DetailBudgetCategory_Aleph,$I115),""))))) / BK$6 * BK$7, 0), 0)</f>
        <v>0</v>
      </c>
      <c r="BL115" s="166">
        <f t="array" ref="BL115">IFERROR(IF(ROW()-16&lt;NoRowsBudget, IF($J115="Profit Margin",SUM(BL$16:BL114)*ProfitMargin,IF($J115="VAT",SUM(BL$16:BL114)*VAT,IF(Budget_period="Monthly",SUMIFS(INDIRECT(BL$8),DetailBudgetWPs_Aleph,IF($J115 = "No Work Package", "", $J115),DetailBudgetCategory_Aleph,$I115),IF(Budget_period="Quarterly",SUMIFS(INDIRECT(BL$9),DetailBudgetWPs_Aleph,IF($J115 = "No Work Package", "", $J115),DetailBudgetCategory_Aleph,$I115),IF(Budget_period="Annually",SUMIFS(INDIRECT(BL$10),DetailBudgetWPs_Aleph,IF($J115 = "No Work Package", "", $J115),DetailBudgetCategory_Aleph,$I115),""))))) / BL$6 * BL$7, 0), 0)</f>
        <v>0</v>
      </c>
      <c r="BM115" s="166">
        <f t="array" ref="BM115">IFERROR(IF(ROW()-16&lt;NoRowsBudget, IF($J115="Profit Margin",SUM(BM$16:BM114)*ProfitMargin,IF($J115="VAT",SUM(BM$16:BM114)*VAT,IF(Budget_period="Monthly",SUMIFS(INDIRECT(BM$8),DetailBudgetWPs_Aleph,IF($J115 = "No Work Package", "", $J115),DetailBudgetCategory_Aleph,$I115),IF(Budget_period="Quarterly",SUMIFS(INDIRECT(BM$9),DetailBudgetWPs_Aleph,IF($J115 = "No Work Package", "", $J115),DetailBudgetCategory_Aleph,$I115),IF(Budget_period="Annually",SUMIFS(INDIRECT(BM$10),DetailBudgetWPs_Aleph,IF($J115 = "No Work Package", "", $J115),DetailBudgetCategory_Aleph,$I115),""))))) / BM$6 * BM$7, 0), 0)</f>
        <v>0</v>
      </c>
      <c r="BN115" s="166">
        <f t="array" ref="BN115">IFERROR(IF(ROW()-16&lt;NoRowsBudget, IF($J115="Profit Margin",SUM(BN$16:BN114)*ProfitMargin,IF($J115="VAT",SUM(BN$16:BN114)*VAT,IF(Budget_period="Monthly",SUMIFS(INDIRECT(BN$8),DetailBudgetWPs_Aleph,IF($J115 = "No Work Package", "", $J115),DetailBudgetCategory_Aleph,$I115),IF(Budget_period="Quarterly",SUMIFS(INDIRECT(BN$9),DetailBudgetWPs_Aleph,IF($J115 = "No Work Package", "", $J115),DetailBudgetCategory_Aleph,$I115),IF(Budget_period="Annually",SUMIFS(INDIRECT(BN$10),DetailBudgetWPs_Aleph,IF($J115 = "No Work Package", "", $J115),DetailBudgetCategory_Aleph,$I115),""))))) / BN$6 * BN$7, 0), 0)</f>
        <v>0</v>
      </c>
      <c r="BO115" s="166">
        <f t="array" ref="BO115">IFERROR(IF(ROW()-16&lt;NoRowsBudget, IF($J115="Profit Margin",SUM(BO$16:BO114)*ProfitMargin,IF($J115="VAT",SUM(BO$16:BO114)*VAT,IF(Budget_period="Monthly",SUMIFS(INDIRECT(BO$8),DetailBudgetWPs_Aleph,IF($J115 = "No Work Package", "", $J115),DetailBudgetCategory_Aleph,$I115),IF(Budget_period="Quarterly",SUMIFS(INDIRECT(BO$9),DetailBudgetWPs_Aleph,IF($J115 = "No Work Package", "", $J115),DetailBudgetCategory_Aleph,$I115),IF(Budget_period="Annually",SUMIFS(INDIRECT(BO$10),DetailBudgetWPs_Aleph,IF($J115 = "No Work Package", "", $J115),DetailBudgetCategory_Aleph,$I115),""))))) / BO$6 * BO$7, 0), 0)</f>
        <v>0</v>
      </c>
      <c r="BP115" s="166">
        <f t="array" ref="BP115">IFERROR(IF(ROW()-16&lt;NoRowsBudget, IF($J115="Profit Margin",SUM(BP$16:BP114)*ProfitMargin,IF($J115="VAT",SUM(BP$16:BP114)*VAT,IF(Budget_period="Monthly",SUMIFS(INDIRECT(BP$8),DetailBudgetWPs_Aleph,IF($J115 = "No Work Package", "", $J115),DetailBudgetCategory_Aleph,$I115),IF(Budget_period="Quarterly",SUMIFS(INDIRECT(BP$9),DetailBudgetWPs_Aleph,IF($J115 = "No Work Package", "", $J115),DetailBudgetCategory_Aleph,$I115),IF(Budget_period="Annually",SUMIFS(INDIRECT(BP$10),DetailBudgetWPs_Aleph,IF($J115 = "No Work Package", "", $J115),DetailBudgetCategory_Aleph,$I115),""))))) / BP$6 * BP$7, 0), 0)</f>
        <v>0</v>
      </c>
      <c r="BQ115" s="166">
        <f t="array" ref="BQ115">IFERROR(IF(ROW()-16&lt;NoRowsBudget, IF($J115="Profit Margin",SUM(BQ$16:BQ114)*ProfitMargin,IF($J115="VAT",SUM(BQ$16:BQ114)*VAT,IF(Budget_period="Monthly",SUMIFS(INDIRECT(BQ$8),DetailBudgetWPs_Aleph,IF($J115 = "No Work Package", "", $J115),DetailBudgetCategory_Aleph,$I115),IF(Budget_period="Quarterly",SUMIFS(INDIRECT(BQ$9),DetailBudgetWPs_Aleph,IF($J115 = "No Work Package", "", $J115),DetailBudgetCategory_Aleph,$I115),IF(Budget_period="Annually",SUMIFS(INDIRECT(BQ$10),DetailBudgetWPs_Aleph,IF($J115 = "No Work Package", "", $J115),DetailBudgetCategory_Aleph,$I115),""))))) / BQ$6 * BQ$7, 0), 0)</f>
        <v>0</v>
      </c>
      <c r="BR115" s="166">
        <f t="array" ref="BR115">IFERROR(IF(ROW()-16&lt;NoRowsBudget, IF($J115="Profit Margin",SUM(BR$16:BR114)*ProfitMargin,IF($J115="VAT",SUM(BR$16:BR114)*VAT,IF(Budget_period="Monthly",SUMIFS(INDIRECT(BR$8),DetailBudgetWPs_Aleph,IF($J115 = "No Work Package", "", $J115),DetailBudgetCategory_Aleph,$I115),IF(Budget_period="Quarterly",SUMIFS(INDIRECT(BR$9),DetailBudgetWPs_Aleph,IF($J115 = "No Work Package", "", $J115),DetailBudgetCategory_Aleph,$I115),IF(Budget_period="Annually",SUMIFS(INDIRECT(BR$10),DetailBudgetWPs_Aleph,IF($J115 = "No Work Package", "", $J115),DetailBudgetCategory_Aleph,$I115),""))))) / BR$6 * BR$7, 0), 0)</f>
        <v>0</v>
      </c>
      <c r="BS115" s="166">
        <f t="array" ref="BS115">IFERROR(IF(ROW()-16&lt;NoRowsBudget, IF($J115="Profit Margin",SUM(BS$16:BS114)*ProfitMargin,IF($J115="VAT",SUM(BS$16:BS114)*VAT,IF(Budget_period="Monthly",SUMIFS(INDIRECT(BS$8),DetailBudgetWPs_Aleph,IF($J115 = "No Work Package", "", $J115),DetailBudgetCategory_Aleph,$I115),IF(Budget_period="Quarterly",SUMIFS(INDIRECT(BS$9),DetailBudgetWPs_Aleph,IF($J115 = "No Work Package", "", $J115),DetailBudgetCategory_Aleph,$I115),IF(Budget_period="Annually",SUMIFS(INDIRECT(BS$10),DetailBudgetWPs_Aleph,IF($J115 = "No Work Package", "", $J115),DetailBudgetCategory_Aleph,$I115),""))))) / BS$6 * BS$7, 0), 0)</f>
        <v>0</v>
      </c>
    </row>
    <row r="116" ht="15.75" customHeight="1">
      <c r="A116" s="114"/>
      <c r="B116" s="15" t="str">
        <f>IF(ROW()-16&lt;NoRowsBudget,OrgName,"")</f>
        <v/>
      </c>
      <c r="C116" s="15" t="str">
        <f>IF(ROW()-16&lt;NoRowsBudget,ProjectName,"")</f>
        <v/>
      </c>
      <c r="D116" s="15" t="str">
        <f>IF(ROW()-16&lt;NoRowsBudget,ProjectRef,"")</f>
        <v/>
      </c>
      <c r="E116" s="15" t="str">
        <f>IF(ROW()-16&lt;NoRowsBudget,ApplicationID,"")</f>
        <v/>
      </c>
      <c r="F116" s="15" t="str">
        <f>IF(ROW()-16&lt;NoRowsBudget,Version,"")</f>
        <v/>
      </c>
      <c r="G116" s="164" t="str">
        <f>IF(ROW()-16&lt;NoRowsBudget,StartDate,"")</f>
        <v/>
      </c>
      <c r="H116" s="164" t="str">
        <f>IF(ROW()-16&lt;NoRowsBudget,EndDate,"")</f>
        <v/>
      </c>
      <c r="I116" s="15" t="str">
        <f t="array" ref="I116">IF(ROW()-16&lt;(NoRowsBudget-3),INDEX(CostCategories,CEILING((ROW()-15)/NoWPs,1)),IF(ROW()-16=NoRowsBudget-3,"Overheads",IF(ROW()-16=NoRowsBudget-2,"Profit Margin",IF(ROW()-16=NoRowsBudget-1,"VAT",""))))</f>
        <v/>
      </c>
      <c r="J116" s="15" t="str">
        <f t="array" ref="J116">IF(ROW()-16&lt;NoRowsBudget-3,INDEX(WPUnique,,MOD(ROW()-16,NoWPs)+1),IF(ROW()-16=NoRowsBudget-3,"Overheads",IF(ROW()-16=NoRowsBudget-2,"Profit Margin",IF(ROW()-16=NoRowsBudget-1,"VAT",""))))</f>
        <v/>
      </c>
      <c r="K116" s="172" t="str">
        <f>IFERROR(IF(OR($J116="Indirect Cost",$J116="VAT",$J116="Profit Margin"),"",VLOOKUP(J116,'1. Basic Info'!$B$40:$C$52,2,FALSE)),BudgetExport!J116)</f>
        <v/>
      </c>
      <c r="L116" s="166">
        <f t="array" ref="L116">IFERROR(IF(ROW()-16&lt;NoRowsBudget, IF($J116="Profit Margin",SUM(L$16:L115)*ProfitMargin,IF($J116="VAT",SUM(L$16:L115)*VAT,IF(Budget_period="Monthly",SUMIFS(INDIRECT(L$8),DetailBudgetWPs_Aleph,IF($J116 = "No Work Package", "", $J116),DetailBudgetCategory_Aleph,$I116),IF(Budget_period="Quarterly",SUMIFS(INDIRECT(L$9),DetailBudgetWPs_Aleph,IF($J116 = "No Work Package", "", $J116),DetailBudgetCategory_Aleph,$I116),IF(Budget_period="Annually",SUMIFS(INDIRECT(L$10),DetailBudgetWPs_Aleph,IF($J116 = "No Work Package", "", $J116),DetailBudgetCategory_Aleph,$I116),""))))) / L$6 * L$7, 0), 0)</f>
        <v>0</v>
      </c>
      <c r="M116" s="166">
        <f t="array" ref="M116">IFERROR(IF(ROW()-16&lt;NoRowsBudget, IF($J116="Profit Margin",SUM(M$16:M115)*ProfitMargin,IF($J116="VAT",SUM(M$16:M115)*VAT,IF(Budget_period="Monthly",SUMIFS(INDIRECT(M$8),DetailBudgetWPs_Aleph,IF($J116 = "No Work Package", "", $J116),DetailBudgetCategory_Aleph,$I116),IF(Budget_period="Quarterly",SUMIFS(INDIRECT(M$9),DetailBudgetWPs_Aleph,IF($J116 = "No Work Package", "", $J116),DetailBudgetCategory_Aleph,$I116),IF(Budget_period="Annually",SUMIFS(INDIRECT(M$10),DetailBudgetWPs_Aleph,IF($J116 = "No Work Package", "", $J116),DetailBudgetCategory_Aleph,$I116),""))))) / M$6 * M$7, 0), 0)</f>
        <v>0</v>
      </c>
      <c r="N116" s="166">
        <f t="array" ref="N116">IFERROR(IF(ROW()-16&lt;NoRowsBudget, IF($J116="Profit Margin",SUM(N$16:N115)*ProfitMargin,IF($J116="VAT",SUM(N$16:N115)*VAT,IF(Budget_period="Monthly",SUMIFS(INDIRECT(N$8),DetailBudgetWPs_Aleph,IF($J116 = "No Work Package", "", $J116),DetailBudgetCategory_Aleph,$I116),IF(Budget_period="Quarterly",SUMIFS(INDIRECT(N$9),DetailBudgetWPs_Aleph,IF($J116 = "No Work Package", "", $J116),DetailBudgetCategory_Aleph,$I116),IF(Budget_period="Annually",SUMIFS(INDIRECT(N$10),DetailBudgetWPs_Aleph,IF($J116 = "No Work Package", "", $J116),DetailBudgetCategory_Aleph,$I116),""))))) / N$6 * N$7, 0), 0)</f>
        <v>0</v>
      </c>
      <c r="O116" s="166">
        <f t="array" ref="O116">IFERROR(IF(ROW()-16&lt;NoRowsBudget, IF($J116="Profit Margin",SUM(O$16:O115)*ProfitMargin,IF($J116="VAT",SUM(O$16:O115)*VAT,IF(Budget_period="Monthly",SUMIFS(INDIRECT(O$8),DetailBudgetWPs_Aleph,IF($J116 = "No Work Package", "", $J116),DetailBudgetCategory_Aleph,$I116),IF(Budget_period="Quarterly",SUMIFS(INDIRECT(O$9),DetailBudgetWPs_Aleph,IF($J116 = "No Work Package", "", $J116),DetailBudgetCategory_Aleph,$I116),IF(Budget_period="Annually",SUMIFS(INDIRECT(O$10),DetailBudgetWPs_Aleph,IF($J116 = "No Work Package", "", $J116),DetailBudgetCategory_Aleph,$I116),""))))) / O$6 * O$7, 0), 0)</f>
        <v>0</v>
      </c>
      <c r="P116" s="166">
        <f t="array" ref="P116">IFERROR(IF(ROW()-16&lt;NoRowsBudget, IF($J116="Profit Margin",SUM(P$16:P115)*ProfitMargin,IF($J116="VAT",SUM(P$16:P115)*VAT,IF(Budget_period="Monthly",SUMIFS(INDIRECT(P$8),DetailBudgetWPs_Aleph,IF($J116 = "No Work Package", "", $J116),DetailBudgetCategory_Aleph,$I116),IF(Budget_period="Quarterly",SUMIFS(INDIRECT(P$9),DetailBudgetWPs_Aleph,IF($J116 = "No Work Package", "", $J116),DetailBudgetCategory_Aleph,$I116),IF(Budget_period="Annually",SUMIFS(INDIRECT(P$10),DetailBudgetWPs_Aleph,IF($J116 = "No Work Package", "", $J116),DetailBudgetCategory_Aleph,$I116),""))))) / P$6 * P$7, 0), 0)</f>
        <v>0</v>
      </c>
      <c r="Q116" s="166">
        <f t="array" ref="Q116">IFERROR(IF(ROW()-16&lt;NoRowsBudget, IF($J116="Profit Margin",SUM(Q$16:Q115)*ProfitMargin,IF($J116="VAT",SUM(Q$16:Q115)*VAT,IF(Budget_period="Monthly",SUMIFS(INDIRECT(Q$8),DetailBudgetWPs_Aleph,IF($J116 = "No Work Package", "", $J116),DetailBudgetCategory_Aleph,$I116),IF(Budget_period="Quarterly",SUMIFS(INDIRECT(Q$9),DetailBudgetWPs_Aleph,IF($J116 = "No Work Package", "", $J116),DetailBudgetCategory_Aleph,$I116),IF(Budget_period="Annually",SUMIFS(INDIRECT(Q$10),DetailBudgetWPs_Aleph,IF($J116 = "No Work Package", "", $J116),DetailBudgetCategory_Aleph,$I116),""))))) / Q$6 * Q$7, 0), 0)</f>
        <v>0</v>
      </c>
      <c r="R116" s="166">
        <f t="array" ref="R116">IFERROR(IF(ROW()-16&lt;NoRowsBudget, IF($J116="Profit Margin",SUM(R$16:R115)*ProfitMargin,IF($J116="VAT",SUM(R$16:R115)*VAT,IF(Budget_period="Monthly",SUMIFS(INDIRECT(R$8),DetailBudgetWPs_Aleph,IF($J116 = "No Work Package", "", $J116),DetailBudgetCategory_Aleph,$I116),IF(Budget_period="Quarterly",SUMIFS(INDIRECT(R$9),DetailBudgetWPs_Aleph,IF($J116 = "No Work Package", "", $J116),DetailBudgetCategory_Aleph,$I116),IF(Budget_period="Annually",SUMIFS(INDIRECT(R$10),DetailBudgetWPs_Aleph,IF($J116 = "No Work Package", "", $J116),DetailBudgetCategory_Aleph,$I116),""))))) / R$6 * R$7, 0), 0)</f>
        <v>0</v>
      </c>
      <c r="S116" s="166">
        <f t="array" ref="S116">IFERROR(IF(ROW()-16&lt;NoRowsBudget, IF($J116="Profit Margin",SUM(S$16:S115)*ProfitMargin,IF($J116="VAT",SUM(S$16:S115)*VAT,IF(Budget_period="Monthly",SUMIFS(INDIRECT(S$8),DetailBudgetWPs_Aleph,IF($J116 = "No Work Package", "", $J116),DetailBudgetCategory_Aleph,$I116),IF(Budget_period="Quarterly",SUMIFS(INDIRECT(S$9),DetailBudgetWPs_Aleph,IF($J116 = "No Work Package", "", $J116),DetailBudgetCategory_Aleph,$I116),IF(Budget_period="Annually",SUMIFS(INDIRECT(S$10),DetailBudgetWPs_Aleph,IF($J116 = "No Work Package", "", $J116),DetailBudgetCategory_Aleph,$I116),""))))) / S$6 * S$7, 0), 0)</f>
        <v>0</v>
      </c>
      <c r="T116" s="166">
        <f t="array" ref="T116">IFERROR(IF(ROW()-16&lt;NoRowsBudget, IF($J116="Profit Margin",SUM(T$16:T115)*ProfitMargin,IF($J116="VAT",SUM(T$16:T115)*VAT,IF(Budget_period="Monthly",SUMIFS(INDIRECT(T$8),DetailBudgetWPs_Aleph,IF($J116 = "No Work Package", "", $J116),DetailBudgetCategory_Aleph,$I116),IF(Budget_period="Quarterly",SUMIFS(INDIRECT(T$9),DetailBudgetWPs_Aleph,IF($J116 = "No Work Package", "", $J116),DetailBudgetCategory_Aleph,$I116),IF(Budget_period="Annually",SUMIFS(INDIRECT(T$10),DetailBudgetWPs_Aleph,IF($J116 = "No Work Package", "", $J116),DetailBudgetCategory_Aleph,$I116),""))))) / T$6 * T$7, 0), 0)</f>
        <v>0</v>
      </c>
      <c r="U116" s="166">
        <f t="array" ref="U116">IFERROR(IF(ROW()-16&lt;NoRowsBudget, IF($J116="Profit Margin",SUM(U$16:U115)*ProfitMargin,IF($J116="VAT",SUM(U$16:U115)*VAT,IF(Budget_period="Monthly",SUMIFS(INDIRECT(U$8),DetailBudgetWPs_Aleph,IF($J116 = "No Work Package", "", $J116),DetailBudgetCategory_Aleph,$I116),IF(Budget_period="Quarterly",SUMIFS(INDIRECT(U$9),DetailBudgetWPs_Aleph,IF($J116 = "No Work Package", "", $J116),DetailBudgetCategory_Aleph,$I116),IF(Budget_period="Annually",SUMIFS(INDIRECT(U$10),DetailBudgetWPs_Aleph,IF($J116 = "No Work Package", "", $J116),DetailBudgetCategory_Aleph,$I116),""))))) / U$6 * U$7, 0), 0)</f>
        <v>0</v>
      </c>
      <c r="V116" s="166">
        <f t="array" ref="V116">IFERROR(IF(ROW()-16&lt;NoRowsBudget, IF($J116="Profit Margin",SUM(V$16:V115)*ProfitMargin,IF($J116="VAT",SUM(V$16:V115)*VAT,IF(Budget_period="Monthly",SUMIFS(INDIRECT(V$8),DetailBudgetWPs_Aleph,IF($J116 = "No Work Package", "", $J116),DetailBudgetCategory_Aleph,$I116),IF(Budget_period="Quarterly",SUMIFS(INDIRECT(V$9),DetailBudgetWPs_Aleph,IF($J116 = "No Work Package", "", $J116),DetailBudgetCategory_Aleph,$I116),IF(Budget_period="Annually",SUMIFS(INDIRECT(V$10),DetailBudgetWPs_Aleph,IF($J116 = "No Work Package", "", $J116),DetailBudgetCategory_Aleph,$I116),""))))) / V$6 * V$7, 0), 0)</f>
        <v>0</v>
      </c>
      <c r="W116" s="166">
        <f t="array" ref="W116">IFERROR(IF(ROW()-16&lt;NoRowsBudget, IF($J116="Profit Margin",SUM(W$16:W115)*ProfitMargin,IF($J116="VAT",SUM(W$16:W115)*VAT,IF(Budget_period="Monthly",SUMIFS(INDIRECT(W$8),DetailBudgetWPs_Aleph,IF($J116 = "No Work Package", "", $J116),DetailBudgetCategory_Aleph,$I116),IF(Budget_period="Quarterly",SUMIFS(INDIRECT(W$9),DetailBudgetWPs_Aleph,IF($J116 = "No Work Package", "", $J116),DetailBudgetCategory_Aleph,$I116),IF(Budget_period="Annually",SUMIFS(INDIRECT(W$10),DetailBudgetWPs_Aleph,IF($J116 = "No Work Package", "", $J116),DetailBudgetCategory_Aleph,$I116),""))))) / W$6 * W$7, 0), 0)</f>
        <v>0</v>
      </c>
      <c r="X116" s="166">
        <f t="array" ref="X116">IFERROR(IF(ROW()-16&lt;NoRowsBudget, IF($J116="Profit Margin",SUM(X$16:X115)*ProfitMargin,IF($J116="VAT",SUM(X$16:X115)*VAT,IF(Budget_period="Monthly",SUMIFS(INDIRECT(X$8),DetailBudgetWPs_Aleph,IF($J116 = "No Work Package", "", $J116),DetailBudgetCategory_Aleph,$I116),IF(Budget_period="Quarterly",SUMIFS(INDIRECT(X$9),DetailBudgetWPs_Aleph,IF($J116 = "No Work Package", "", $J116),DetailBudgetCategory_Aleph,$I116),IF(Budget_period="Annually",SUMIFS(INDIRECT(X$10),DetailBudgetWPs_Aleph,IF($J116 = "No Work Package", "", $J116),DetailBudgetCategory_Aleph,$I116),""))))) / X$6 * X$7, 0), 0)</f>
        <v>0</v>
      </c>
      <c r="Y116" s="166">
        <f t="array" ref="Y116">IFERROR(IF(ROW()-16&lt;NoRowsBudget, IF($J116="Profit Margin",SUM(Y$16:Y115)*ProfitMargin,IF($J116="VAT",SUM(Y$16:Y115)*VAT,IF(Budget_period="Monthly",SUMIFS(INDIRECT(Y$8),DetailBudgetWPs_Aleph,IF($J116 = "No Work Package", "", $J116),DetailBudgetCategory_Aleph,$I116),IF(Budget_period="Quarterly",SUMIFS(INDIRECT(Y$9),DetailBudgetWPs_Aleph,IF($J116 = "No Work Package", "", $J116),DetailBudgetCategory_Aleph,$I116),IF(Budget_period="Annually",SUMIFS(INDIRECT(Y$10),DetailBudgetWPs_Aleph,IF($J116 = "No Work Package", "", $J116),DetailBudgetCategory_Aleph,$I116),""))))) / Y$6 * Y$7, 0), 0)</f>
        <v>0</v>
      </c>
      <c r="Z116" s="166">
        <f t="array" ref="Z116">IFERROR(IF(ROW()-16&lt;NoRowsBudget, IF($J116="Profit Margin",SUM(Z$16:Z115)*ProfitMargin,IF($J116="VAT",SUM(Z$16:Z115)*VAT,IF(Budget_period="Monthly",SUMIFS(INDIRECT(Z$8),DetailBudgetWPs_Aleph,IF($J116 = "No Work Package", "", $J116),DetailBudgetCategory_Aleph,$I116),IF(Budget_period="Quarterly",SUMIFS(INDIRECT(Z$9),DetailBudgetWPs_Aleph,IF($J116 = "No Work Package", "", $J116),DetailBudgetCategory_Aleph,$I116),IF(Budget_period="Annually",SUMIFS(INDIRECT(Z$10),DetailBudgetWPs_Aleph,IF($J116 = "No Work Package", "", $J116),DetailBudgetCategory_Aleph,$I116),""))))) / Z$6 * Z$7, 0), 0)</f>
        <v>0</v>
      </c>
      <c r="AA116" s="166">
        <f t="array" ref="AA116">IFERROR(IF(ROW()-16&lt;NoRowsBudget, IF($J116="Profit Margin",SUM(AA$16:AA115)*ProfitMargin,IF($J116="VAT",SUM(AA$16:AA115)*VAT,IF(Budget_period="Monthly",SUMIFS(INDIRECT(AA$8),DetailBudgetWPs_Aleph,IF($J116 = "No Work Package", "", $J116),DetailBudgetCategory_Aleph,$I116),IF(Budget_period="Quarterly",SUMIFS(INDIRECT(AA$9),DetailBudgetWPs_Aleph,IF($J116 = "No Work Package", "", $J116),DetailBudgetCategory_Aleph,$I116),IF(Budget_period="Annually",SUMIFS(INDIRECT(AA$10),DetailBudgetWPs_Aleph,IF($J116 = "No Work Package", "", $J116),DetailBudgetCategory_Aleph,$I116),""))))) / AA$6 * AA$7, 0), 0)</f>
        <v>0</v>
      </c>
      <c r="AB116" s="166">
        <f t="array" ref="AB116">IFERROR(IF(ROW()-16&lt;NoRowsBudget, IF($J116="Profit Margin",SUM(AB$16:AB115)*ProfitMargin,IF($J116="VAT",SUM(AB$16:AB115)*VAT,IF(Budget_period="Monthly",SUMIFS(INDIRECT(AB$8),DetailBudgetWPs_Aleph,IF($J116 = "No Work Package", "", $J116),DetailBudgetCategory_Aleph,$I116),IF(Budget_period="Quarterly",SUMIFS(INDIRECT(AB$9),DetailBudgetWPs_Aleph,IF($J116 = "No Work Package", "", $J116),DetailBudgetCategory_Aleph,$I116),IF(Budget_period="Annually",SUMIFS(INDIRECT(AB$10),DetailBudgetWPs_Aleph,IF($J116 = "No Work Package", "", $J116),DetailBudgetCategory_Aleph,$I116),""))))) / AB$6 * AB$7, 0), 0)</f>
        <v>0</v>
      </c>
      <c r="AC116" s="166">
        <f t="array" ref="AC116">IFERROR(IF(ROW()-16&lt;NoRowsBudget, IF($J116="Profit Margin",SUM(AC$16:AC115)*ProfitMargin,IF($J116="VAT",SUM(AC$16:AC115)*VAT,IF(Budget_period="Monthly",SUMIFS(INDIRECT(AC$8),DetailBudgetWPs_Aleph,IF($J116 = "No Work Package", "", $J116),DetailBudgetCategory_Aleph,$I116),IF(Budget_period="Quarterly",SUMIFS(INDIRECT(AC$9),DetailBudgetWPs_Aleph,IF($J116 = "No Work Package", "", $J116),DetailBudgetCategory_Aleph,$I116),IF(Budget_period="Annually",SUMIFS(INDIRECT(AC$10),DetailBudgetWPs_Aleph,IF($J116 = "No Work Package", "", $J116),DetailBudgetCategory_Aleph,$I116),""))))) / AC$6 * AC$7, 0), 0)</f>
        <v>0</v>
      </c>
      <c r="AD116" s="166">
        <f t="array" ref="AD116">IFERROR(IF(ROW()-16&lt;NoRowsBudget, IF($J116="Profit Margin",SUM(AD$16:AD115)*ProfitMargin,IF($J116="VAT",SUM(AD$16:AD115)*VAT,IF(Budget_period="Monthly",SUMIFS(INDIRECT(AD$8),DetailBudgetWPs_Aleph,IF($J116 = "No Work Package", "", $J116),DetailBudgetCategory_Aleph,$I116),IF(Budget_period="Quarterly",SUMIFS(INDIRECT(AD$9),DetailBudgetWPs_Aleph,IF($J116 = "No Work Package", "", $J116),DetailBudgetCategory_Aleph,$I116),IF(Budget_period="Annually",SUMIFS(INDIRECT(AD$10),DetailBudgetWPs_Aleph,IF($J116 = "No Work Package", "", $J116),DetailBudgetCategory_Aleph,$I116),""))))) / AD$6 * AD$7, 0), 0)</f>
        <v>0</v>
      </c>
      <c r="AE116" s="166">
        <f t="array" ref="AE116">IFERROR(IF(ROW()-16&lt;NoRowsBudget, IF($J116="Profit Margin",SUM(AE$16:AE115)*ProfitMargin,IF($J116="VAT",SUM(AE$16:AE115)*VAT,IF(Budget_period="Monthly",SUMIFS(INDIRECT(AE$8),DetailBudgetWPs_Aleph,IF($J116 = "No Work Package", "", $J116),DetailBudgetCategory_Aleph,$I116),IF(Budget_period="Quarterly",SUMIFS(INDIRECT(AE$9),DetailBudgetWPs_Aleph,IF($J116 = "No Work Package", "", $J116),DetailBudgetCategory_Aleph,$I116),IF(Budget_period="Annually",SUMIFS(INDIRECT(AE$10),DetailBudgetWPs_Aleph,IF($J116 = "No Work Package", "", $J116),DetailBudgetCategory_Aleph,$I116),""))))) / AE$6 * AE$7, 0), 0)</f>
        <v>0</v>
      </c>
      <c r="AF116" s="166">
        <f t="array" ref="AF116">IFERROR(IF(ROW()-16&lt;NoRowsBudget, IF($J116="Profit Margin",SUM(AF$16:AF115)*ProfitMargin,IF($J116="VAT",SUM(AF$16:AF115)*VAT,IF(Budget_period="Monthly",SUMIFS(INDIRECT(AF$8),DetailBudgetWPs_Aleph,IF($J116 = "No Work Package", "", $J116),DetailBudgetCategory_Aleph,$I116),IF(Budget_period="Quarterly",SUMIFS(INDIRECT(AF$9),DetailBudgetWPs_Aleph,IF($J116 = "No Work Package", "", $J116),DetailBudgetCategory_Aleph,$I116),IF(Budget_period="Annually",SUMIFS(INDIRECT(AF$10),DetailBudgetWPs_Aleph,IF($J116 = "No Work Package", "", $J116),DetailBudgetCategory_Aleph,$I116),""))))) / AF$6 * AF$7, 0), 0)</f>
        <v>0</v>
      </c>
      <c r="AG116" s="166">
        <f t="array" ref="AG116">IFERROR(IF(ROW()-16&lt;NoRowsBudget, IF($J116="Profit Margin",SUM(AG$16:AG115)*ProfitMargin,IF($J116="VAT",SUM(AG$16:AG115)*VAT,IF(Budget_period="Monthly",SUMIFS(INDIRECT(AG$8),DetailBudgetWPs_Aleph,IF($J116 = "No Work Package", "", $J116),DetailBudgetCategory_Aleph,$I116),IF(Budget_period="Quarterly",SUMIFS(INDIRECT(AG$9),DetailBudgetWPs_Aleph,IF($J116 = "No Work Package", "", $J116),DetailBudgetCategory_Aleph,$I116),IF(Budget_period="Annually",SUMIFS(INDIRECT(AG$10),DetailBudgetWPs_Aleph,IF($J116 = "No Work Package", "", $J116),DetailBudgetCategory_Aleph,$I116),""))))) / AG$6 * AG$7, 0), 0)</f>
        <v>0</v>
      </c>
      <c r="AH116" s="166">
        <f t="array" ref="AH116">IFERROR(IF(ROW()-16&lt;NoRowsBudget, IF($J116="Profit Margin",SUM(AH$16:AH115)*ProfitMargin,IF($J116="VAT",SUM(AH$16:AH115)*VAT,IF(Budget_period="Monthly",SUMIFS(INDIRECT(AH$8),DetailBudgetWPs_Aleph,IF($J116 = "No Work Package", "", $J116),DetailBudgetCategory_Aleph,$I116),IF(Budget_period="Quarterly",SUMIFS(INDIRECT(AH$9),DetailBudgetWPs_Aleph,IF($J116 = "No Work Package", "", $J116),DetailBudgetCategory_Aleph,$I116),IF(Budget_period="Annually",SUMIFS(INDIRECT(AH$10),DetailBudgetWPs_Aleph,IF($J116 = "No Work Package", "", $J116),DetailBudgetCategory_Aleph,$I116),""))))) / AH$6 * AH$7, 0), 0)</f>
        <v>0</v>
      </c>
      <c r="AI116" s="166">
        <f t="array" ref="AI116">IFERROR(IF(ROW()-16&lt;NoRowsBudget, IF($J116="Profit Margin",SUM(AI$16:AI115)*ProfitMargin,IF($J116="VAT",SUM(AI$16:AI115)*VAT,IF(Budget_period="Monthly",SUMIFS(INDIRECT(AI$8),DetailBudgetWPs_Aleph,IF($J116 = "No Work Package", "", $J116),DetailBudgetCategory_Aleph,$I116),IF(Budget_period="Quarterly",SUMIFS(INDIRECT(AI$9),DetailBudgetWPs_Aleph,IF($J116 = "No Work Package", "", $J116),DetailBudgetCategory_Aleph,$I116),IF(Budget_period="Annually",SUMIFS(INDIRECT(AI$10),DetailBudgetWPs_Aleph,IF($J116 = "No Work Package", "", $J116),DetailBudgetCategory_Aleph,$I116),""))))) / AI$6 * AI$7, 0), 0)</f>
        <v>0</v>
      </c>
      <c r="AJ116" s="166">
        <f t="array" ref="AJ116">IFERROR(IF(ROW()-16&lt;NoRowsBudget, IF($J116="Profit Margin",SUM(AJ$16:AJ115)*ProfitMargin,IF($J116="VAT",SUM(AJ$16:AJ115)*VAT,IF(Budget_period="Monthly",SUMIFS(INDIRECT(AJ$8),DetailBudgetWPs_Aleph,IF($J116 = "No Work Package", "", $J116),DetailBudgetCategory_Aleph,$I116),IF(Budget_period="Quarterly",SUMIFS(INDIRECT(AJ$9),DetailBudgetWPs_Aleph,IF($J116 = "No Work Package", "", $J116),DetailBudgetCategory_Aleph,$I116),IF(Budget_period="Annually",SUMIFS(INDIRECT(AJ$10),DetailBudgetWPs_Aleph,IF($J116 = "No Work Package", "", $J116),DetailBudgetCategory_Aleph,$I116),""))))) / AJ$6 * AJ$7, 0), 0)</f>
        <v>0</v>
      </c>
      <c r="AK116" s="166">
        <f t="array" ref="AK116">IFERROR(IF(ROW()-16&lt;NoRowsBudget, IF($J116="Profit Margin",SUM(AK$16:AK115)*ProfitMargin,IF($J116="VAT",SUM(AK$16:AK115)*VAT,IF(Budget_period="Monthly",SUMIFS(INDIRECT(AK$8),DetailBudgetWPs_Aleph,IF($J116 = "No Work Package", "", $J116),DetailBudgetCategory_Aleph,$I116),IF(Budget_period="Quarterly",SUMIFS(INDIRECT(AK$9),DetailBudgetWPs_Aleph,IF($J116 = "No Work Package", "", $J116),DetailBudgetCategory_Aleph,$I116),IF(Budget_period="Annually",SUMIFS(INDIRECT(AK$10),DetailBudgetWPs_Aleph,IF($J116 = "No Work Package", "", $J116),DetailBudgetCategory_Aleph,$I116),""))))) / AK$6 * AK$7, 0), 0)</f>
        <v>0</v>
      </c>
      <c r="AL116" s="166">
        <f t="array" ref="AL116">IFERROR(IF(ROW()-16&lt;NoRowsBudget, IF($J116="Profit Margin",SUM(AL$16:AL115)*ProfitMargin,IF($J116="VAT",SUM(AL$16:AL115)*VAT,IF(Budget_period="Monthly",SUMIFS(INDIRECT(AL$8),DetailBudgetWPs_Aleph,IF($J116 = "No Work Package", "", $J116),DetailBudgetCategory_Aleph,$I116),IF(Budget_period="Quarterly",SUMIFS(INDIRECT(AL$9),DetailBudgetWPs_Aleph,IF($J116 = "No Work Package", "", $J116),DetailBudgetCategory_Aleph,$I116),IF(Budget_period="Annually",SUMIFS(INDIRECT(AL$10),DetailBudgetWPs_Aleph,IF($J116 = "No Work Package", "", $J116),DetailBudgetCategory_Aleph,$I116),""))))) / AL$6 * AL$7, 0), 0)</f>
        <v>0</v>
      </c>
      <c r="AM116" s="166">
        <f t="array" ref="AM116">IFERROR(IF(ROW()-16&lt;NoRowsBudget, IF($J116="Profit Margin",SUM(AM$16:AM115)*ProfitMargin,IF($J116="VAT",SUM(AM$16:AM115)*VAT,IF(Budget_period="Monthly",SUMIFS(INDIRECT(AM$8),DetailBudgetWPs_Aleph,IF($J116 = "No Work Package", "", $J116),DetailBudgetCategory_Aleph,$I116),IF(Budget_period="Quarterly",SUMIFS(INDIRECT(AM$9),DetailBudgetWPs_Aleph,IF($J116 = "No Work Package", "", $J116),DetailBudgetCategory_Aleph,$I116),IF(Budget_period="Annually",SUMIFS(INDIRECT(AM$10),DetailBudgetWPs_Aleph,IF($J116 = "No Work Package", "", $J116),DetailBudgetCategory_Aleph,$I116),""))))) / AM$6 * AM$7, 0), 0)</f>
        <v>0</v>
      </c>
      <c r="AN116" s="166">
        <f t="array" ref="AN116">IFERROR(IF(ROW()-16&lt;NoRowsBudget, IF($J116="Profit Margin",SUM(AN$16:AN115)*ProfitMargin,IF($J116="VAT",SUM(AN$16:AN115)*VAT,IF(Budget_period="Monthly",SUMIFS(INDIRECT(AN$8),DetailBudgetWPs_Aleph,IF($J116 = "No Work Package", "", $J116),DetailBudgetCategory_Aleph,$I116),IF(Budget_period="Quarterly",SUMIFS(INDIRECT(AN$9),DetailBudgetWPs_Aleph,IF($J116 = "No Work Package", "", $J116),DetailBudgetCategory_Aleph,$I116),IF(Budget_period="Annually",SUMIFS(INDIRECT(AN$10),DetailBudgetWPs_Aleph,IF($J116 = "No Work Package", "", $J116),DetailBudgetCategory_Aleph,$I116),""))))) / AN$6 * AN$7, 0), 0)</f>
        <v>0</v>
      </c>
      <c r="AO116" s="166">
        <f t="array" ref="AO116">IFERROR(IF(ROW()-16&lt;NoRowsBudget, IF($J116="Profit Margin",SUM(AO$16:AO115)*ProfitMargin,IF($J116="VAT",SUM(AO$16:AO115)*VAT,IF(Budget_period="Monthly",SUMIFS(INDIRECT(AO$8),DetailBudgetWPs_Aleph,IF($J116 = "No Work Package", "", $J116),DetailBudgetCategory_Aleph,$I116),IF(Budget_period="Quarterly",SUMIFS(INDIRECT(AO$9),DetailBudgetWPs_Aleph,IF($J116 = "No Work Package", "", $J116),DetailBudgetCategory_Aleph,$I116),IF(Budget_period="Annually",SUMIFS(INDIRECT(AO$10),DetailBudgetWPs_Aleph,IF($J116 = "No Work Package", "", $J116),DetailBudgetCategory_Aleph,$I116),""))))) / AO$6 * AO$7, 0), 0)</f>
        <v>0</v>
      </c>
      <c r="AP116" s="166">
        <f t="array" ref="AP116">IFERROR(IF(ROW()-16&lt;NoRowsBudget, IF($J116="Profit Margin",SUM(AP$16:AP115)*ProfitMargin,IF($J116="VAT",SUM(AP$16:AP115)*VAT,IF(Budget_period="Monthly",SUMIFS(INDIRECT(AP$8),DetailBudgetWPs_Aleph,IF($J116 = "No Work Package", "", $J116),DetailBudgetCategory_Aleph,$I116),IF(Budget_period="Quarterly",SUMIFS(INDIRECT(AP$9),DetailBudgetWPs_Aleph,IF($J116 = "No Work Package", "", $J116),DetailBudgetCategory_Aleph,$I116),IF(Budget_period="Annually",SUMIFS(INDIRECT(AP$10),DetailBudgetWPs_Aleph,IF($J116 = "No Work Package", "", $J116),DetailBudgetCategory_Aleph,$I116),""))))) / AP$6 * AP$7, 0), 0)</f>
        <v>0</v>
      </c>
      <c r="AQ116" s="166">
        <f t="array" ref="AQ116">IFERROR(IF(ROW()-16&lt;NoRowsBudget, IF($J116="Profit Margin",SUM(AQ$16:AQ115)*ProfitMargin,IF($J116="VAT",SUM(AQ$16:AQ115)*VAT,IF(Budget_period="Monthly",SUMIFS(INDIRECT(AQ$8),DetailBudgetWPs_Aleph,IF($J116 = "No Work Package", "", $J116),DetailBudgetCategory_Aleph,$I116),IF(Budget_period="Quarterly",SUMIFS(INDIRECT(AQ$9),DetailBudgetWPs_Aleph,IF($J116 = "No Work Package", "", $J116),DetailBudgetCategory_Aleph,$I116),IF(Budget_period="Annually",SUMIFS(INDIRECT(AQ$10),DetailBudgetWPs_Aleph,IF($J116 = "No Work Package", "", $J116),DetailBudgetCategory_Aleph,$I116),""))))) / AQ$6 * AQ$7, 0), 0)</f>
        <v>0</v>
      </c>
      <c r="AR116" s="166">
        <f t="array" ref="AR116">IFERROR(IF(ROW()-16&lt;NoRowsBudget, IF($J116="Profit Margin",SUM(AR$16:AR115)*ProfitMargin,IF($J116="VAT",SUM(AR$16:AR115)*VAT,IF(Budget_period="Monthly",SUMIFS(INDIRECT(AR$8),DetailBudgetWPs_Aleph,IF($J116 = "No Work Package", "", $J116),DetailBudgetCategory_Aleph,$I116),IF(Budget_period="Quarterly",SUMIFS(INDIRECT(AR$9),DetailBudgetWPs_Aleph,IF($J116 = "No Work Package", "", $J116),DetailBudgetCategory_Aleph,$I116),IF(Budget_period="Annually",SUMIFS(INDIRECT(AR$10),DetailBudgetWPs_Aleph,IF($J116 = "No Work Package", "", $J116),DetailBudgetCategory_Aleph,$I116),""))))) / AR$6 * AR$7, 0), 0)</f>
        <v>0</v>
      </c>
      <c r="AS116" s="166">
        <f t="array" ref="AS116">IFERROR(IF(ROW()-16&lt;NoRowsBudget, IF($J116="Profit Margin",SUM(AS$16:AS115)*ProfitMargin,IF($J116="VAT",SUM(AS$16:AS115)*VAT,IF(Budget_period="Monthly",SUMIFS(INDIRECT(AS$8),DetailBudgetWPs_Aleph,IF($J116 = "No Work Package", "", $J116),DetailBudgetCategory_Aleph,$I116),IF(Budget_period="Quarterly",SUMIFS(INDIRECT(AS$9),DetailBudgetWPs_Aleph,IF($J116 = "No Work Package", "", $J116),DetailBudgetCategory_Aleph,$I116),IF(Budget_period="Annually",SUMIFS(INDIRECT(AS$10),DetailBudgetWPs_Aleph,IF($J116 = "No Work Package", "", $J116),DetailBudgetCategory_Aleph,$I116),""))))) / AS$6 * AS$7, 0), 0)</f>
        <v>0</v>
      </c>
      <c r="AT116" s="166">
        <f t="array" ref="AT116">IFERROR(IF(ROW()-16&lt;NoRowsBudget, IF($J116="Profit Margin",SUM(AT$16:AT115)*ProfitMargin,IF($J116="VAT",SUM(AT$16:AT115)*VAT,IF(Budget_period="Monthly",SUMIFS(INDIRECT(AT$8),DetailBudgetWPs_Aleph,IF($J116 = "No Work Package", "", $J116),DetailBudgetCategory_Aleph,$I116),IF(Budget_period="Quarterly",SUMIFS(INDIRECT(AT$9),DetailBudgetWPs_Aleph,IF($J116 = "No Work Package", "", $J116),DetailBudgetCategory_Aleph,$I116),IF(Budget_period="Annually",SUMIFS(INDIRECT(AT$10),DetailBudgetWPs_Aleph,IF($J116 = "No Work Package", "", $J116),DetailBudgetCategory_Aleph,$I116),""))))) / AT$6 * AT$7, 0), 0)</f>
        <v>0</v>
      </c>
      <c r="AU116" s="166">
        <f t="array" ref="AU116">IFERROR(IF(ROW()-16&lt;NoRowsBudget, IF($J116="Profit Margin",SUM(AU$16:AU115)*ProfitMargin,IF($J116="VAT",SUM(AU$16:AU115)*VAT,IF(Budget_period="Monthly",SUMIFS(INDIRECT(AU$8),DetailBudgetWPs_Aleph,IF($J116 = "No Work Package", "", $J116),DetailBudgetCategory_Aleph,$I116),IF(Budget_period="Quarterly",SUMIFS(INDIRECT(AU$9),DetailBudgetWPs_Aleph,IF($J116 = "No Work Package", "", $J116),DetailBudgetCategory_Aleph,$I116),IF(Budget_period="Annually",SUMIFS(INDIRECT(AU$10),DetailBudgetWPs_Aleph,IF($J116 = "No Work Package", "", $J116),DetailBudgetCategory_Aleph,$I116),""))))) / AU$6 * AU$7, 0), 0)</f>
        <v>0</v>
      </c>
      <c r="AV116" s="166">
        <f t="array" ref="AV116">IFERROR(IF(ROW()-16&lt;NoRowsBudget, IF($J116="Profit Margin",SUM(AV$16:AV115)*ProfitMargin,IF($J116="VAT",SUM(AV$16:AV115)*VAT,IF(Budget_period="Monthly",SUMIFS(INDIRECT(AV$8),DetailBudgetWPs_Aleph,IF($J116 = "No Work Package", "", $J116),DetailBudgetCategory_Aleph,$I116),IF(Budget_period="Quarterly",SUMIFS(INDIRECT(AV$9),DetailBudgetWPs_Aleph,IF($J116 = "No Work Package", "", $J116),DetailBudgetCategory_Aleph,$I116),IF(Budget_period="Annually",SUMIFS(INDIRECT(AV$10),DetailBudgetWPs_Aleph,IF($J116 = "No Work Package", "", $J116),DetailBudgetCategory_Aleph,$I116),""))))) / AV$6 * AV$7, 0), 0)</f>
        <v>0</v>
      </c>
      <c r="AW116" s="166">
        <f t="array" ref="AW116">IFERROR(IF(ROW()-16&lt;NoRowsBudget, IF($J116="Profit Margin",SUM(AW$16:AW115)*ProfitMargin,IF($J116="VAT",SUM(AW$16:AW115)*VAT,IF(Budget_period="Monthly",SUMIFS(INDIRECT(AW$8),DetailBudgetWPs_Aleph,IF($J116 = "No Work Package", "", $J116),DetailBudgetCategory_Aleph,$I116),IF(Budget_period="Quarterly",SUMIFS(INDIRECT(AW$9),DetailBudgetWPs_Aleph,IF($J116 = "No Work Package", "", $J116),DetailBudgetCategory_Aleph,$I116),IF(Budget_period="Annually",SUMIFS(INDIRECT(AW$10),DetailBudgetWPs_Aleph,IF($J116 = "No Work Package", "", $J116),DetailBudgetCategory_Aleph,$I116),""))))) / AW$6 * AW$7, 0), 0)</f>
        <v>0</v>
      </c>
      <c r="AX116" s="166">
        <f t="array" ref="AX116">IFERROR(IF(ROW()-16&lt;NoRowsBudget, IF($J116="Profit Margin",SUM(AX$16:AX115)*ProfitMargin,IF($J116="VAT",SUM(AX$16:AX115)*VAT,IF(Budget_period="Monthly",SUMIFS(INDIRECT(AX$8),DetailBudgetWPs_Aleph,IF($J116 = "No Work Package", "", $J116),DetailBudgetCategory_Aleph,$I116),IF(Budget_period="Quarterly",SUMIFS(INDIRECT(AX$9),DetailBudgetWPs_Aleph,IF($J116 = "No Work Package", "", $J116),DetailBudgetCategory_Aleph,$I116),IF(Budget_period="Annually",SUMIFS(INDIRECT(AX$10),DetailBudgetWPs_Aleph,IF($J116 = "No Work Package", "", $J116),DetailBudgetCategory_Aleph,$I116),""))))) / AX$6 * AX$7, 0), 0)</f>
        <v>0</v>
      </c>
      <c r="AY116" s="166">
        <f t="array" ref="AY116">IFERROR(IF(ROW()-16&lt;NoRowsBudget, IF($J116="Profit Margin",SUM(AY$16:AY115)*ProfitMargin,IF($J116="VAT",SUM(AY$16:AY115)*VAT,IF(Budget_period="Monthly",SUMIFS(INDIRECT(AY$8),DetailBudgetWPs_Aleph,IF($J116 = "No Work Package", "", $J116),DetailBudgetCategory_Aleph,$I116),IF(Budget_period="Quarterly",SUMIFS(INDIRECT(AY$9),DetailBudgetWPs_Aleph,IF($J116 = "No Work Package", "", $J116),DetailBudgetCategory_Aleph,$I116),IF(Budget_period="Annually",SUMIFS(INDIRECT(AY$10),DetailBudgetWPs_Aleph,IF($J116 = "No Work Package", "", $J116),DetailBudgetCategory_Aleph,$I116),""))))) / AY$6 * AY$7, 0), 0)</f>
        <v>0</v>
      </c>
      <c r="AZ116" s="166">
        <f t="array" ref="AZ116">IFERROR(IF(ROW()-16&lt;NoRowsBudget, IF($J116="Profit Margin",SUM(AZ$16:AZ115)*ProfitMargin,IF($J116="VAT",SUM(AZ$16:AZ115)*VAT,IF(Budget_period="Monthly",SUMIFS(INDIRECT(AZ$8),DetailBudgetWPs_Aleph,IF($J116 = "No Work Package", "", $J116),DetailBudgetCategory_Aleph,$I116),IF(Budget_period="Quarterly",SUMIFS(INDIRECT(AZ$9),DetailBudgetWPs_Aleph,IF($J116 = "No Work Package", "", $J116),DetailBudgetCategory_Aleph,$I116),IF(Budget_period="Annually",SUMIFS(INDIRECT(AZ$10),DetailBudgetWPs_Aleph,IF($J116 = "No Work Package", "", $J116),DetailBudgetCategory_Aleph,$I116),""))))) / AZ$6 * AZ$7, 0), 0)</f>
        <v>0</v>
      </c>
      <c r="BA116" s="166">
        <f t="array" ref="BA116">IFERROR(IF(ROW()-16&lt;NoRowsBudget, IF($J116="Profit Margin",SUM(BA$16:BA115)*ProfitMargin,IF($J116="VAT",SUM(BA$16:BA115)*VAT,IF(Budget_period="Monthly",SUMIFS(INDIRECT(BA$8),DetailBudgetWPs_Aleph,IF($J116 = "No Work Package", "", $J116),DetailBudgetCategory_Aleph,$I116),IF(Budget_period="Quarterly",SUMIFS(INDIRECT(BA$9),DetailBudgetWPs_Aleph,IF($J116 = "No Work Package", "", $J116),DetailBudgetCategory_Aleph,$I116),IF(Budget_period="Annually",SUMIFS(INDIRECT(BA$10),DetailBudgetWPs_Aleph,IF($J116 = "No Work Package", "", $J116),DetailBudgetCategory_Aleph,$I116),""))))) / BA$6 * BA$7, 0), 0)</f>
        <v>0</v>
      </c>
      <c r="BB116" s="166">
        <f t="array" ref="BB116">IFERROR(IF(ROW()-16&lt;NoRowsBudget, IF($J116="Profit Margin",SUM(BB$16:BB115)*ProfitMargin,IF($J116="VAT",SUM(BB$16:BB115)*VAT,IF(Budget_period="Monthly",SUMIFS(INDIRECT(BB$8),DetailBudgetWPs_Aleph,IF($J116 = "No Work Package", "", $J116),DetailBudgetCategory_Aleph,$I116),IF(Budget_period="Quarterly",SUMIFS(INDIRECT(BB$9),DetailBudgetWPs_Aleph,IF($J116 = "No Work Package", "", $J116),DetailBudgetCategory_Aleph,$I116),IF(Budget_period="Annually",SUMIFS(INDIRECT(BB$10),DetailBudgetWPs_Aleph,IF($J116 = "No Work Package", "", $J116),DetailBudgetCategory_Aleph,$I116),""))))) / BB$6 * BB$7, 0), 0)</f>
        <v>0</v>
      </c>
      <c r="BC116" s="166">
        <f t="array" ref="BC116">IFERROR(IF(ROW()-16&lt;NoRowsBudget, IF($J116="Profit Margin",SUM(BC$16:BC115)*ProfitMargin,IF($J116="VAT",SUM(BC$16:BC115)*VAT,IF(Budget_period="Monthly",SUMIFS(INDIRECT(BC$8),DetailBudgetWPs_Aleph,IF($J116 = "No Work Package", "", $J116),DetailBudgetCategory_Aleph,$I116),IF(Budget_period="Quarterly",SUMIFS(INDIRECT(BC$9),DetailBudgetWPs_Aleph,IF($J116 = "No Work Package", "", $J116),DetailBudgetCategory_Aleph,$I116),IF(Budget_period="Annually",SUMIFS(INDIRECT(BC$10),DetailBudgetWPs_Aleph,IF($J116 = "No Work Package", "", $J116),DetailBudgetCategory_Aleph,$I116),""))))) / BC$6 * BC$7, 0), 0)</f>
        <v>0</v>
      </c>
      <c r="BD116" s="166">
        <f t="array" ref="BD116">IFERROR(IF(ROW()-16&lt;NoRowsBudget, IF($J116="Profit Margin",SUM(BD$16:BD115)*ProfitMargin,IF($J116="VAT",SUM(BD$16:BD115)*VAT,IF(Budget_period="Monthly",SUMIFS(INDIRECT(BD$8),DetailBudgetWPs_Aleph,IF($J116 = "No Work Package", "", $J116),DetailBudgetCategory_Aleph,$I116),IF(Budget_period="Quarterly",SUMIFS(INDIRECT(BD$9),DetailBudgetWPs_Aleph,IF($J116 = "No Work Package", "", $J116),DetailBudgetCategory_Aleph,$I116),IF(Budget_period="Annually",SUMIFS(INDIRECT(BD$10),DetailBudgetWPs_Aleph,IF($J116 = "No Work Package", "", $J116),DetailBudgetCategory_Aleph,$I116),""))))) / BD$6 * BD$7, 0), 0)</f>
        <v>0</v>
      </c>
      <c r="BE116" s="166">
        <f t="array" ref="BE116">IFERROR(IF(ROW()-16&lt;NoRowsBudget, IF($J116="Profit Margin",SUM(BE$16:BE115)*ProfitMargin,IF($J116="VAT",SUM(BE$16:BE115)*VAT,IF(Budget_period="Monthly",SUMIFS(INDIRECT(BE$8),DetailBudgetWPs_Aleph,IF($J116 = "No Work Package", "", $J116),DetailBudgetCategory_Aleph,$I116),IF(Budget_period="Quarterly",SUMIFS(INDIRECT(BE$9),DetailBudgetWPs_Aleph,IF($J116 = "No Work Package", "", $J116),DetailBudgetCategory_Aleph,$I116),IF(Budget_period="Annually",SUMIFS(INDIRECT(BE$10),DetailBudgetWPs_Aleph,IF($J116 = "No Work Package", "", $J116),DetailBudgetCategory_Aleph,$I116),""))))) / BE$6 * BE$7, 0), 0)</f>
        <v>0</v>
      </c>
      <c r="BF116" s="166">
        <f t="array" ref="BF116">IFERROR(IF(ROW()-16&lt;NoRowsBudget, IF($J116="Profit Margin",SUM(BF$16:BF115)*ProfitMargin,IF($J116="VAT",SUM(BF$16:BF115)*VAT,IF(Budget_period="Monthly",SUMIFS(INDIRECT(BF$8),DetailBudgetWPs_Aleph,IF($J116 = "No Work Package", "", $J116),DetailBudgetCategory_Aleph,$I116),IF(Budget_period="Quarterly",SUMIFS(INDIRECT(BF$9),DetailBudgetWPs_Aleph,IF($J116 = "No Work Package", "", $J116),DetailBudgetCategory_Aleph,$I116),IF(Budget_period="Annually",SUMIFS(INDIRECT(BF$10),DetailBudgetWPs_Aleph,IF($J116 = "No Work Package", "", $J116),DetailBudgetCategory_Aleph,$I116),""))))) / BF$6 * BF$7, 0), 0)</f>
        <v>0</v>
      </c>
      <c r="BG116" s="166">
        <f t="array" ref="BG116">IFERROR(IF(ROW()-16&lt;NoRowsBudget, IF($J116="Profit Margin",SUM(BG$16:BG115)*ProfitMargin,IF($J116="VAT",SUM(BG$16:BG115)*VAT,IF(Budget_period="Monthly",SUMIFS(INDIRECT(BG$8),DetailBudgetWPs_Aleph,IF($J116 = "No Work Package", "", $J116),DetailBudgetCategory_Aleph,$I116),IF(Budget_period="Quarterly",SUMIFS(INDIRECT(BG$9),DetailBudgetWPs_Aleph,IF($J116 = "No Work Package", "", $J116),DetailBudgetCategory_Aleph,$I116),IF(Budget_period="Annually",SUMIFS(INDIRECT(BG$10),DetailBudgetWPs_Aleph,IF($J116 = "No Work Package", "", $J116),DetailBudgetCategory_Aleph,$I116),""))))) / BG$6 * BG$7, 0), 0)</f>
        <v>0</v>
      </c>
      <c r="BH116" s="166">
        <f t="array" ref="BH116">IFERROR(IF(ROW()-16&lt;NoRowsBudget, IF($J116="Profit Margin",SUM(BH$16:BH115)*ProfitMargin,IF($J116="VAT",SUM(BH$16:BH115)*VAT,IF(Budget_period="Monthly",SUMIFS(INDIRECT(BH$8),DetailBudgetWPs_Aleph,IF($J116 = "No Work Package", "", $J116),DetailBudgetCategory_Aleph,$I116),IF(Budget_period="Quarterly",SUMIFS(INDIRECT(BH$9),DetailBudgetWPs_Aleph,IF($J116 = "No Work Package", "", $J116),DetailBudgetCategory_Aleph,$I116),IF(Budget_period="Annually",SUMIFS(INDIRECT(BH$10),DetailBudgetWPs_Aleph,IF($J116 = "No Work Package", "", $J116),DetailBudgetCategory_Aleph,$I116),""))))) / BH$6 * BH$7, 0), 0)</f>
        <v>0</v>
      </c>
      <c r="BI116" s="166">
        <f t="array" ref="BI116">IFERROR(IF(ROW()-16&lt;NoRowsBudget, IF($J116="Profit Margin",SUM(BI$16:BI115)*ProfitMargin,IF($J116="VAT",SUM(BI$16:BI115)*VAT,IF(Budget_period="Monthly",SUMIFS(INDIRECT(BI$8),DetailBudgetWPs_Aleph,IF($J116 = "No Work Package", "", $J116),DetailBudgetCategory_Aleph,$I116),IF(Budget_period="Quarterly",SUMIFS(INDIRECT(BI$9),DetailBudgetWPs_Aleph,IF($J116 = "No Work Package", "", $J116),DetailBudgetCategory_Aleph,$I116),IF(Budget_period="Annually",SUMIFS(INDIRECT(BI$10),DetailBudgetWPs_Aleph,IF($J116 = "No Work Package", "", $J116),DetailBudgetCategory_Aleph,$I116),""))))) / BI$6 * BI$7, 0), 0)</f>
        <v>0</v>
      </c>
      <c r="BJ116" s="166">
        <f t="array" ref="BJ116">IFERROR(IF(ROW()-16&lt;NoRowsBudget, IF($J116="Profit Margin",SUM(BJ$16:BJ115)*ProfitMargin,IF($J116="VAT",SUM(BJ$16:BJ115)*VAT,IF(Budget_period="Monthly",SUMIFS(INDIRECT(BJ$8),DetailBudgetWPs_Aleph,IF($J116 = "No Work Package", "", $J116),DetailBudgetCategory_Aleph,$I116),IF(Budget_period="Quarterly",SUMIFS(INDIRECT(BJ$9),DetailBudgetWPs_Aleph,IF($J116 = "No Work Package", "", $J116),DetailBudgetCategory_Aleph,$I116),IF(Budget_period="Annually",SUMIFS(INDIRECT(BJ$10),DetailBudgetWPs_Aleph,IF($J116 = "No Work Package", "", $J116),DetailBudgetCategory_Aleph,$I116),""))))) / BJ$6 * BJ$7, 0), 0)</f>
        <v>0</v>
      </c>
      <c r="BK116" s="166">
        <f t="array" ref="BK116">IFERROR(IF(ROW()-16&lt;NoRowsBudget, IF($J116="Profit Margin",SUM(BK$16:BK115)*ProfitMargin,IF($J116="VAT",SUM(BK$16:BK115)*VAT,IF(Budget_period="Monthly",SUMIFS(INDIRECT(BK$8),DetailBudgetWPs_Aleph,IF($J116 = "No Work Package", "", $J116),DetailBudgetCategory_Aleph,$I116),IF(Budget_period="Quarterly",SUMIFS(INDIRECT(BK$9),DetailBudgetWPs_Aleph,IF($J116 = "No Work Package", "", $J116),DetailBudgetCategory_Aleph,$I116),IF(Budget_period="Annually",SUMIFS(INDIRECT(BK$10),DetailBudgetWPs_Aleph,IF($J116 = "No Work Package", "", $J116),DetailBudgetCategory_Aleph,$I116),""))))) / BK$6 * BK$7, 0), 0)</f>
        <v>0</v>
      </c>
      <c r="BL116" s="166">
        <f t="array" ref="BL116">IFERROR(IF(ROW()-16&lt;NoRowsBudget, IF($J116="Profit Margin",SUM(BL$16:BL115)*ProfitMargin,IF($J116="VAT",SUM(BL$16:BL115)*VAT,IF(Budget_period="Monthly",SUMIFS(INDIRECT(BL$8),DetailBudgetWPs_Aleph,IF($J116 = "No Work Package", "", $J116),DetailBudgetCategory_Aleph,$I116),IF(Budget_period="Quarterly",SUMIFS(INDIRECT(BL$9),DetailBudgetWPs_Aleph,IF($J116 = "No Work Package", "", $J116),DetailBudgetCategory_Aleph,$I116),IF(Budget_period="Annually",SUMIFS(INDIRECT(BL$10),DetailBudgetWPs_Aleph,IF($J116 = "No Work Package", "", $J116),DetailBudgetCategory_Aleph,$I116),""))))) / BL$6 * BL$7, 0), 0)</f>
        <v>0</v>
      </c>
      <c r="BM116" s="166">
        <f t="array" ref="BM116">IFERROR(IF(ROW()-16&lt;NoRowsBudget, IF($J116="Profit Margin",SUM(BM$16:BM115)*ProfitMargin,IF($J116="VAT",SUM(BM$16:BM115)*VAT,IF(Budget_period="Monthly",SUMIFS(INDIRECT(BM$8),DetailBudgetWPs_Aleph,IF($J116 = "No Work Package", "", $J116),DetailBudgetCategory_Aleph,$I116),IF(Budget_period="Quarterly",SUMIFS(INDIRECT(BM$9),DetailBudgetWPs_Aleph,IF($J116 = "No Work Package", "", $J116),DetailBudgetCategory_Aleph,$I116),IF(Budget_period="Annually",SUMIFS(INDIRECT(BM$10),DetailBudgetWPs_Aleph,IF($J116 = "No Work Package", "", $J116),DetailBudgetCategory_Aleph,$I116),""))))) / BM$6 * BM$7, 0), 0)</f>
        <v>0</v>
      </c>
      <c r="BN116" s="166">
        <f t="array" ref="BN116">IFERROR(IF(ROW()-16&lt;NoRowsBudget, IF($J116="Profit Margin",SUM(BN$16:BN115)*ProfitMargin,IF($J116="VAT",SUM(BN$16:BN115)*VAT,IF(Budget_period="Monthly",SUMIFS(INDIRECT(BN$8),DetailBudgetWPs_Aleph,IF($J116 = "No Work Package", "", $J116),DetailBudgetCategory_Aleph,$I116),IF(Budget_period="Quarterly",SUMIFS(INDIRECT(BN$9),DetailBudgetWPs_Aleph,IF($J116 = "No Work Package", "", $J116),DetailBudgetCategory_Aleph,$I116),IF(Budget_period="Annually",SUMIFS(INDIRECT(BN$10),DetailBudgetWPs_Aleph,IF($J116 = "No Work Package", "", $J116),DetailBudgetCategory_Aleph,$I116),""))))) / BN$6 * BN$7, 0), 0)</f>
        <v>0</v>
      </c>
      <c r="BO116" s="166">
        <f t="array" ref="BO116">IFERROR(IF(ROW()-16&lt;NoRowsBudget, IF($J116="Profit Margin",SUM(BO$16:BO115)*ProfitMargin,IF($J116="VAT",SUM(BO$16:BO115)*VAT,IF(Budget_period="Monthly",SUMIFS(INDIRECT(BO$8),DetailBudgetWPs_Aleph,IF($J116 = "No Work Package", "", $J116),DetailBudgetCategory_Aleph,$I116),IF(Budget_period="Quarterly",SUMIFS(INDIRECT(BO$9),DetailBudgetWPs_Aleph,IF($J116 = "No Work Package", "", $J116),DetailBudgetCategory_Aleph,$I116),IF(Budget_period="Annually",SUMIFS(INDIRECT(BO$10),DetailBudgetWPs_Aleph,IF($J116 = "No Work Package", "", $J116),DetailBudgetCategory_Aleph,$I116),""))))) / BO$6 * BO$7, 0), 0)</f>
        <v>0</v>
      </c>
      <c r="BP116" s="166">
        <f t="array" ref="BP116">IFERROR(IF(ROW()-16&lt;NoRowsBudget, IF($J116="Profit Margin",SUM(BP$16:BP115)*ProfitMargin,IF($J116="VAT",SUM(BP$16:BP115)*VAT,IF(Budget_period="Monthly",SUMIFS(INDIRECT(BP$8),DetailBudgetWPs_Aleph,IF($J116 = "No Work Package", "", $J116),DetailBudgetCategory_Aleph,$I116),IF(Budget_period="Quarterly",SUMIFS(INDIRECT(BP$9),DetailBudgetWPs_Aleph,IF($J116 = "No Work Package", "", $J116),DetailBudgetCategory_Aleph,$I116),IF(Budget_period="Annually",SUMIFS(INDIRECT(BP$10),DetailBudgetWPs_Aleph,IF($J116 = "No Work Package", "", $J116),DetailBudgetCategory_Aleph,$I116),""))))) / BP$6 * BP$7, 0), 0)</f>
        <v>0</v>
      </c>
      <c r="BQ116" s="166">
        <f t="array" ref="BQ116">IFERROR(IF(ROW()-16&lt;NoRowsBudget, IF($J116="Profit Margin",SUM(BQ$16:BQ115)*ProfitMargin,IF($J116="VAT",SUM(BQ$16:BQ115)*VAT,IF(Budget_period="Monthly",SUMIFS(INDIRECT(BQ$8),DetailBudgetWPs_Aleph,IF($J116 = "No Work Package", "", $J116),DetailBudgetCategory_Aleph,$I116),IF(Budget_period="Quarterly",SUMIFS(INDIRECT(BQ$9),DetailBudgetWPs_Aleph,IF($J116 = "No Work Package", "", $J116),DetailBudgetCategory_Aleph,$I116),IF(Budget_period="Annually",SUMIFS(INDIRECT(BQ$10),DetailBudgetWPs_Aleph,IF($J116 = "No Work Package", "", $J116),DetailBudgetCategory_Aleph,$I116),""))))) / BQ$6 * BQ$7, 0), 0)</f>
        <v>0</v>
      </c>
      <c r="BR116" s="166">
        <f t="array" ref="BR116">IFERROR(IF(ROW()-16&lt;NoRowsBudget, IF($J116="Profit Margin",SUM(BR$16:BR115)*ProfitMargin,IF($J116="VAT",SUM(BR$16:BR115)*VAT,IF(Budget_period="Monthly",SUMIFS(INDIRECT(BR$8),DetailBudgetWPs_Aleph,IF($J116 = "No Work Package", "", $J116),DetailBudgetCategory_Aleph,$I116),IF(Budget_period="Quarterly",SUMIFS(INDIRECT(BR$9),DetailBudgetWPs_Aleph,IF($J116 = "No Work Package", "", $J116),DetailBudgetCategory_Aleph,$I116),IF(Budget_period="Annually",SUMIFS(INDIRECT(BR$10),DetailBudgetWPs_Aleph,IF($J116 = "No Work Package", "", $J116),DetailBudgetCategory_Aleph,$I116),""))))) / BR$6 * BR$7, 0), 0)</f>
        <v>0</v>
      </c>
      <c r="BS116" s="166">
        <f t="array" ref="BS116">IFERROR(IF(ROW()-16&lt;NoRowsBudget, IF($J116="Profit Margin",SUM(BS$16:BS115)*ProfitMargin,IF($J116="VAT",SUM(BS$16:BS115)*VAT,IF(Budget_period="Monthly",SUMIFS(INDIRECT(BS$8),DetailBudgetWPs_Aleph,IF($J116 = "No Work Package", "", $J116),DetailBudgetCategory_Aleph,$I116),IF(Budget_period="Quarterly",SUMIFS(INDIRECT(BS$9),DetailBudgetWPs_Aleph,IF($J116 = "No Work Package", "", $J116),DetailBudgetCategory_Aleph,$I116),IF(Budget_period="Annually",SUMIFS(INDIRECT(BS$10),DetailBudgetWPs_Aleph,IF($J116 = "No Work Package", "", $J116),DetailBudgetCategory_Aleph,$I116),""))))) / BS$6 * BS$7, 0), 0)</f>
        <v>0</v>
      </c>
    </row>
    <row r="117" ht="15.75" customHeight="1">
      <c r="A117" s="114"/>
      <c r="B117" s="15" t="str">
        <f>IF(ROW()-16&lt;NoRowsBudget,OrgName,"")</f>
        <v/>
      </c>
      <c r="C117" s="15" t="str">
        <f>IF(ROW()-16&lt;NoRowsBudget,ProjectName,"")</f>
        <v/>
      </c>
      <c r="D117" s="15" t="str">
        <f>IF(ROW()-16&lt;NoRowsBudget,ProjectRef,"")</f>
        <v/>
      </c>
      <c r="E117" s="15" t="str">
        <f>IF(ROW()-16&lt;NoRowsBudget,ApplicationID,"")</f>
        <v/>
      </c>
      <c r="F117" s="15" t="str">
        <f>IF(ROW()-16&lt;NoRowsBudget,Version,"")</f>
        <v/>
      </c>
      <c r="G117" s="164" t="str">
        <f>IF(ROW()-16&lt;NoRowsBudget,StartDate,"")</f>
        <v/>
      </c>
      <c r="H117" s="164" t="str">
        <f>IF(ROW()-16&lt;NoRowsBudget,EndDate,"")</f>
        <v/>
      </c>
      <c r="I117" s="15" t="str">
        <f t="array" ref="I117">IF(ROW()-16&lt;(NoRowsBudget-3),INDEX(CostCategories,CEILING((ROW()-15)/NoWPs,1)),IF(ROW()-16=NoRowsBudget-3,"Overheads",IF(ROW()-16=NoRowsBudget-2,"Profit Margin",IF(ROW()-16=NoRowsBudget-1,"VAT",""))))</f>
        <v/>
      </c>
      <c r="J117" s="15" t="str">
        <f t="array" ref="J117">IF(ROW()-16&lt;NoRowsBudget-3,INDEX(WPUnique,,MOD(ROW()-16,NoWPs)+1),IF(ROW()-16=NoRowsBudget-3,"Overheads",IF(ROW()-16=NoRowsBudget-2,"Profit Margin",IF(ROW()-16=NoRowsBudget-1,"VAT",""))))</f>
        <v/>
      </c>
      <c r="K117" s="172" t="str">
        <f>IFERROR(IF(OR($J117="Indirect Cost",$J117="VAT",$J117="Profit Margin"),"",VLOOKUP(J117,'1. Basic Info'!$B$40:$C$52,2,FALSE)),BudgetExport!J117)</f>
        <v/>
      </c>
      <c r="L117" s="166">
        <f t="array" ref="L117">IFERROR(IF(ROW()-16&lt;NoRowsBudget, IF($J117="Profit Margin",SUM(L$16:L116)*ProfitMargin,IF($J117="VAT",SUM(L$16:L116)*VAT,IF(Budget_period="Monthly",SUMIFS(INDIRECT(L$8),DetailBudgetWPs_Aleph,IF($J117 = "No Work Package", "", $J117),DetailBudgetCategory_Aleph,$I117),IF(Budget_period="Quarterly",SUMIFS(INDIRECT(L$9),DetailBudgetWPs_Aleph,IF($J117 = "No Work Package", "", $J117),DetailBudgetCategory_Aleph,$I117),IF(Budget_period="Annually",SUMIFS(INDIRECT(L$10),DetailBudgetWPs_Aleph,IF($J117 = "No Work Package", "", $J117),DetailBudgetCategory_Aleph,$I117),""))))) / L$6 * L$7, 0), 0)</f>
        <v>0</v>
      </c>
      <c r="M117" s="166">
        <f t="array" ref="M117">IFERROR(IF(ROW()-16&lt;NoRowsBudget, IF($J117="Profit Margin",SUM(M$16:M116)*ProfitMargin,IF($J117="VAT",SUM(M$16:M116)*VAT,IF(Budget_period="Monthly",SUMIFS(INDIRECT(M$8),DetailBudgetWPs_Aleph,IF($J117 = "No Work Package", "", $J117),DetailBudgetCategory_Aleph,$I117),IF(Budget_period="Quarterly",SUMIFS(INDIRECT(M$9),DetailBudgetWPs_Aleph,IF($J117 = "No Work Package", "", $J117),DetailBudgetCategory_Aleph,$I117),IF(Budget_period="Annually",SUMIFS(INDIRECT(M$10),DetailBudgetWPs_Aleph,IF($J117 = "No Work Package", "", $J117),DetailBudgetCategory_Aleph,$I117),""))))) / M$6 * M$7, 0), 0)</f>
        <v>0</v>
      </c>
      <c r="N117" s="166">
        <f t="array" ref="N117">IFERROR(IF(ROW()-16&lt;NoRowsBudget, IF($J117="Profit Margin",SUM(N$16:N116)*ProfitMargin,IF($J117="VAT",SUM(N$16:N116)*VAT,IF(Budget_period="Monthly",SUMIFS(INDIRECT(N$8),DetailBudgetWPs_Aleph,IF($J117 = "No Work Package", "", $J117),DetailBudgetCategory_Aleph,$I117),IF(Budget_period="Quarterly",SUMIFS(INDIRECT(N$9),DetailBudgetWPs_Aleph,IF($J117 = "No Work Package", "", $J117),DetailBudgetCategory_Aleph,$I117),IF(Budget_period="Annually",SUMIFS(INDIRECT(N$10),DetailBudgetWPs_Aleph,IF($J117 = "No Work Package", "", $J117),DetailBudgetCategory_Aleph,$I117),""))))) / N$6 * N$7, 0), 0)</f>
        <v>0</v>
      </c>
      <c r="O117" s="166">
        <f t="array" ref="O117">IFERROR(IF(ROW()-16&lt;NoRowsBudget, IF($J117="Profit Margin",SUM(O$16:O116)*ProfitMargin,IF($J117="VAT",SUM(O$16:O116)*VAT,IF(Budget_period="Monthly",SUMIFS(INDIRECT(O$8),DetailBudgetWPs_Aleph,IF($J117 = "No Work Package", "", $J117),DetailBudgetCategory_Aleph,$I117),IF(Budget_period="Quarterly",SUMIFS(INDIRECT(O$9),DetailBudgetWPs_Aleph,IF($J117 = "No Work Package", "", $J117),DetailBudgetCategory_Aleph,$I117),IF(Budget_period="Annually",SUMIFS(INDIRECT(O$10),DetailBudgetWPs_Aleph,IF($J117 = "No Work Package", "", $J117),DetailBudgetCategory_Aleph,$I117),""))))) / O$6 * O$7, 0), 0)</f>
        <v>0</v>
      </c>
      <c r="P117" s="166">
        <f t="array" ref="P117">IFERROR(IF(ROW()-16&lt;NoRowsBudget, IF($J117="Profit Margin",SUM(P$16:P116)*ProfitMargin,IF($J117="VAT",SUM(P$16:P116)*VAT,IF(Budget_period="Monthly",SUMIFS(INDIRECT(P$8),DetailBudgetWPs_Aleph,IF($J117 = "No Work Package", "", $J117),DetailBudgetCategory_Aleph,$I117),IF(Budget_period="Quarterly",SUMIFS(INDIRECT(P$9),DetailBudgetWPs_Aleph,IF($J117 = "No Work Package", "", $J117),DetailBudgetCategory_Aleph,$I117),IF(Budget_period="Annually",SUMIFS(INDIRECT(P$10),DetailBudgetWPs_Aleph,IF($J117 = "No Work Package", "", $J117),DetailBudgetCategory_Aleph,$I117),""))))) / P$6 * P$7, 0), 0)</f>
        <v>0</v>
      </c>
      <c r="Q117" s="166">
        <f t="array" ref="Q117">IFERROR(IF(ROW()-16&lt;NoRowsBudget, IF($J117="Profit Margin",SUM(Q$16:Q116)*ProfitMargin,IF($J117="VAT",SUM(Q$16:Q116)*VAT,IF(Budget_period="Monthly",SUMIFS(INDIRECT(Q$8),DetailBudgetWPs_Aleph,IF($J117 = "No Work Package", "", $J117),DetailBudgetCategory_Aleph,$I117),IF(Budget_period="Quarterly",SUMIFS(INDIRECT(Q$9),DetailBudgetWPs_Aleph,IF($J117 = "No Work Package", "", $J117),DetailBudgetCategory_Aleph,$I117),IF(Budget_period="Annually",SUMIFS(INDIRECT(Q$10),DetailBudgetWPs_Aleph,IF($J117 = "No Work Package", "", $J117),DetailBudgetCategory_Aleph,$I117),""))))) / Q$6 * Q$7, 0), 0)</f>
        <v>0</v>
      </c>
      <c r="R117" s="166">
        <f t="array" ref="R117">IFERROR(IF(ROW()-16&lt;NoRowsBudget, IF($J117="Profit Margin",SUM(R$16:R116)*ProfitMargin,IF($J117="VAT",SUM(R$16:R116)*VAT,IF(Budget_period="Monthly",SUMIFS(INDIRECT(R$8),DetailBudgetWPs_Aleph,IF($J117 = "No Work Package", "", $J117),DetailBudgetCategory_Aleph,$I117),IF(Budget_period="Quarterly",SUMIFS(INDIRECT(R$9),DetailBudgetWPs_Aleph,IF($J117 = "No Work Package", "", $J117),DetailBudgetCategory_Aleph,$I117),IF(Budget_period="Annually",SUMIFS(INDIRECT(R$10),DetailBudgetWPs_Aleph,IF($J117 = "No Work Package", "", $J117),DetailBudgetCategory_Aleph,$I117),""))))) / R$6 * R$7, 0), 0)</f>
        <v>0</v>
      </c>
      <c r="S117" s="166">
        <f t="array" ref="S117">IFERROR(IF(ROW()-16&lt;NoRowsBudget, IF($J117="Profit Margin",SUM(S$16:S116)*ProfitMargin,IF($J117="VAT",SUM(S$16:S116)*VAT,IF(Budget_period="Monthly",SUMIFS(INDIRECT(S$8),DetailBudgetWPs_Aleph,IF($J117 = "No Work Package", "", $J117),DetailBudgetCategory_Aleph,$I117),IF(Budget_period="Quarterly",SUMIFS(INDIRECT(S$9),DetailBudgetWPs_Aleph,IF($J117 = "No Work Package", "", $J117),DetailBudgetCategory_Aleph,$I117),IF(Budget_period="Annually",SUMIFS(INDIRECT(S$10),DetailBudgetWPs_Aleph,IF($J117 = "No Work Package", "", $J117),DetailBudgetCategory_Aleph,$I117),""))))) / S$6 * S$7, 0), 0)</f>
        <v>0</v>
      </c>
      <c r="T117" s="166">
        <f t="array" ref="T117">IFERROR(IF(ROW()-16&lt;NoRowsBudget, IF($J117="Profit Margin",SUM(T$16:T116)*ProfitMargin,IF($J117="VAT",SUM(T$16:T116)*VAT,IF(Budget_period="Monthly",SUMIFS(INDIRECT(T$8),DetailBudgetWPs_Aleph,IF($J117 = "No Work Package", "", $J117),DetailBudgetCategory_Aleph,$I117),IF(Budget_period="Quarterly",SUMIFS(INDIRECT(T$9),DetailBudgetWPs_Aleph,IF($J117 = "No Work Package", "", $J117),DetailBudgetCategory_Aleph,$I117),IF(Budget_period="Annually",SUMIFS(INDIRECT(T$10),DetailBudgetWPs_Aleph,IF($J117 = "No Work Package", "", $J117),DetailBudgetCategory_Aleph,$I117),""))))) / T$6 * T$7, 0), 0)</f>
        <v>0</v>
      </c>
      <c r="U117" s="166">
        <f t="array" ref="U117">IFERROR(IF(ROW()-16&lt;NoRowsBudget, IF($J117="Profit Margin",SUM(U$16:U116)*ProfitMargin,IF($J117="VAT",SUM(U$16:U116)*VAT,IF(Budget_period="Monthly",SUMIFS(INDIRECT(U$8),DetailBudgetWPs_Aleph,IF($J117 = "No Work Package", "", $J117),DetailBudgetCategory_Aleph,$I117),IF(Budget_period="Quarterly",SUMIFS(INDIRECT(U$9),DetailBudgetWPs_Aleph,IF($J117 = "No Work Package", "", $J117),DetailBudgetCategory_Aleph,$I117),IF(Budget_period="Annually",SUMIFS(INDIRECT(U$10),DetailBudgetWPs_Aleph,IF($J117 = "No Work Package", "", $J117),DetailBudgetCategory_Aleph,$I117),""))))) / U$6 * U$7, 0), 0)</f>
        <v>0</v>
      </c>
      <c r="V117" s="166">
        <f t="array" ref="V117">IFERROR(IF(ROW()-16&lt;NoRowsBudget, IF($J117="Profit Margin",SUM(V$16:V116)*ProfitMargin,IF($J117="VAT",SUM(V$16:V116)*VAT,IF(Budget_period="Monthly",SUMIFS(INDIRECT(V$8),DetailBudgetWPs_Aleph,IF($J117 = "No Work Package", "", $J117),DetailBudgetCategory_Aleph,$I117),IF(Budget_period="Quarterly",SUMIFS(INDIRECT(V$9),DetailBudgetWPs_Aleph,IF($J117 = "No Work Package", "", $J117),DetailBudgetCategory_Aleph,$I117),IF(Budget_period="Annually",SUMIFS(INDIRECT(V$10),DetailBudgetWPs_Aleph,IF($J117 = "No Work Package", "", $J117),DetailBudgetCategory_Aleph,$I117),""))))) / V$6 * V$7, 0), 0)</f>
        <v>0</v>
      </c>
      <c r="W117" s="166">
        <f t="array" ref="W117">IFERROR(IF(ROW()-16&lt;NoRowsBudget, IF($J117="Profit Margin",SUM(W$16:W116)*ProfitMargin,IF($J117="VAT",SUM(W$16:W116)*VAT,IF(Budget_period="Monthly",SUMIFS(INDIRECT(W$8),DetailBudgetWPs_Aleph,IF($J117 = "No Work Package", "", $J117),DetailBudgetCategory_Aleph,$I117),IF(Budget_period="Quarterly",SUMIFS(INDIRECT(W$9),DetailBudgetWPs_Aleph,IF($J117 = "No Work Package", "", $J117),DetailBudgetCategory_Aleph,$I117),IF(Budget_period="Annually",SUMIFS(INDIRECT(W$10),DetailBudgetWPs_Aleph,IF($J117 = "No Work Package", "", $J117),DetailBudgetCategory_Aleph,$I117),""))))) / W$6 * W$7, 0), 0)</f>
        <v>0</v>
      </c>
      <c r="X117" s="166">
        <f t="array" ref="X117">IFERROR(IF(ROW()-16&lt;NoRowsBudget, IF($J117="Profit Margin",SUM(X$16:X116)*ProfitMargin,IF($J117="VAT",SUM(X$16:X116)*VAT,IF(Budget_period="Monthly",SUMIFS(INDIRECT(X$8),DetailBudgetWPs_Aleph,IF($J117 = "No Work Package", "", $J117),DetailBudgetCategory_Aleph,$I117),IF(Budget_period="Quarterly",SUMIFS(INDIRECT(X$9),DetailBudgetWPs_Aleph,IF($J117 = "No Work Package", "", $J117),DetailBudgetCategory_Aleph,$I117),IF(Budget_period="Annually",SUMIFS(INDIRECT(X$10),DetailBudgetWPs_Aleph,IF($J117 = "No Work Package", "", $J117),DetailBudgetCategory_Aleph,$I117),""))))) / X$6 * X$7, 0), 0)</f>
        <v>0</v>
      </c>
      <c r="Y117" s="166">
        <f t="array" ref="Y117">IFERROR(IF(ROW()-16&lt;NoRowsBudget, IF($J117="Profit Margin",SUM(Y$16:Y116)*ProfitMargin,IF($J117="VAT",SUM(Y$16:Y116)*VAT,IF(Budget_period="Monthly",SUMIFS(INDIRECT(Y$8),DetailBudgetWPs_Aleph,IF($J117 = "No Work Package", "", $J117),DetailBudgetCategory_Aleph,$I117),IF(Budget_period="Quarterly",SUMIFS(INDIRECT(Y$9),DetailBudgetWPs_Aleph,IF($J117 = "No Work Package", "", $J117),DetailBudgetCategory_Aleph,$I117),IF(Budget_period="Annually",SUMIFS(INDIRECT(Y$10),DetailBudgetWPs_Aleph,IF($J117 = "No Work Package", "", $J117),DetailBudgetCategory_Aleph,$I117),""))))) / Y$6 * Y$7, 0), 0)</f>
        <v>0</v>
      </c>
      <c r="Z117" s="166">
        <f t="array" ref="Z117">IFERROR(IF(ROW()-16&lt;NoRowsBudget, IF($J117="Profit Margin",SUM(Z$16:Z116)*ProfitMargin,IF($J117="VAT",SUM(Z$16:Z116)*VAT,IF(Budget_period="Monthly",SUMIFS(INDIRECT(Z$8),DetailBudgetWPs_Aleph,IF($J117 = "No Work Package", "", $J117),DetailBudgetCategory_Aleph,$I117),IF(Budget_period="Quarterly",SUMIFS(INDIRECT(Z$9),DetailBudgetWPs_Aleph,IF($J117 = "No Work Package", "", $J117),DetailBudgetCategory_Aleph,$I117),IF(Budget_period="Annually",SUMIFS(INDIRECT(Z$10),DetailBudgetWPs_Aleph,IF($J117 = "No Work Package", "", $J117),DetailBudgetCategory_Aleph,$I117),""))))) / Z$6 * Z$7, 0), 0)</f>
        <v>0</v>
      </c>
      <c r="AA117" s="166">
        <f t="array" ref="AA117">IFERROR(IF(ROW()-16&lt;NoRowsBudget, IF($J117="Profit Margin",SUM(AA$16:AA116)*ProfitMargin,IF($J117="VAT",SUM(AA$16:AA116)*VAT,IF(Budget_period="Monthly",SUMIFS(INDIRECT(AA$8),DetailBudgetWPs_Aleph,IF($J117 = "No Work Package", "", $J117),DetailBudgetCategory_Aleph,$I117),IF(Budget_period="Quarterly",SUMIFS(INDIRECT(AA$9),DetailBudgetWPs_Aleph,IF($J117 = "No Work Package", "", $J117),DetailBudgetCategory_Aleph,$I117),IF(Budget_period="Annually",SUMIFS(INDIRECT(AA$10),DetailBudgetWPs_Aleph,IF($J117 = "No Work Package", "", $J117),DetailBudgetCategory_Aleph,$I117),""))))) / AA$6 * AA$7, 0), 0)</f>
        <v>0</v>
      </c>
      <c r="AB117" s="166">
        <f t="array" ref="AB117">IFERROR(IF(ROW()-16&lt;NoRowsBudget, IF($J117="Profit Margin",SUM(AB$16:AB116)*ProfitMargin,IF($J117="VAT",SUM(AB$16:AB116)*VAT,IF(Budget_period="Monthly",SUMIFS(INDIRECT(AB$8),DetailBudgetWPs_Aleph,IF($J117 = "No Work Package", "", $J117),DetailBudgetCategory_Aleph,$I117),IF(Budget_period="Quarterly",SUMIFS(INDIRECT(AB$9),DetailBudgetWPs_Aleph,IF($J117 = "No Work Package", "", $J117),DetailBudgetCategory_Aleph,$I117),IF(Budget_period="Annually",SUMIFS(INDIRECT(AB$10),DetailBudgetWPs_Aleph,IF($J117 = "No Work Package", "", $J117),DetailBudgetCategory_Aleph,$I117),""))))) / AB$6 * AB$7, 0), 0)</f>
        <v>0</v>
      </c>
      <c r="AC117" s="166">
        <f t="array" ref="AC117">IFERROR(IF(ROW()-16&lt;NoRowsBudget, IF($J117="Profit Margin",SUM(AC$16:AC116)*ProfitMargin,IF($J117="VAT",SUM(AC$16:AC116)*VAT,IF(Budget_period="Monthly",SUMIFS(INDIRECT(AC$8),DetailBudgetWPs_Aleph,IF($J117 = "No Work Package", "", $J117),DetailBudgetCategory_Aleph,$I117),IF(Budget_period="Quarterly",SUMIFS(INDIRECT(AC$9),DetailBudgetWPs_Aleph,IF($J117 = "No Work Package", "", $J117),DetailBudgetCategory_Aleph,$I117),IF(Budget_period="Annually",SUMIFS(INDIRECT(AC$10),DetailBudgetWPs_Aleph,IF($J117 = "No Work Package", "", $J117),DetailBudgetCategory_Aleph,$I117),""))))) / AC$6 * AC$7, 0), 0)</f>
        <v>0</v>
      </c>
      <c r="AD117" s="166">
        <f t="array" ref="AD117">IFERROR(IF(ROW()-16&lt;NoRowsBudget, IF($J117="Profit Margin",SUM(AD$16:AD116)*ProfitMargin,IF($J117="VAT",SUM(AD$16:AD116)*VAT,IF(Budget_period="Monthly",SUMIFS(INDIRECT(AD$8),DetailBudgetWPs_Aleph,IF($J117 = "No Work Package", "", $J117),DetailBudgetCategory_Aleph,$I117),IF(Budget_period="Quarterly",SUMIFS(INDIRECT(AD$9),DetailBudgetWPs_Aleph,IF($J117 = "No Work Package", "", $J117),DetailBudgetCategory_Aleph,$I117),IF(Budget_period="Annually",SUMIFS(INDIRECT(AD$10),DetailBudgetWPs_Aleph,IF($J117 = "No Work Package", "", $J117),DetailBudgetCategory_Aleph,$I117),""))))) / AD$6 * AD$7, 0), 0)</f>
        <v>0</v>
      </c>
      <c r="AE117" s="166">
        <f t="array" ref="AE117">IFERROR(IF(ROW()-16&lt;NoRowsBudget, IF($J117="Profit Margin",SUM(AE$16:AE116)*ProfitMargin,IF($J117="VAT",SUM(AE$16:AE116)*VAT,IF(Budget_period="Monthly",SUMIFS(INDIRECT(AE$8),DetailBudgetWPs_Aleph,IF($J117 = "No Work Package", "", $J117),DetailBudgetCategory_Aleph,$I117),IF(Budget_period="Quarterly",SUMIFS(INDIRECT(AE$9),DetailBudgetWPs_Aleph,IF($J117 = "No Work Package", "", $J117),DetailBudgetCategory_Aleph,$I117),IF(Budget_period="Annually",SUMIFS(INDIRECT(AE$10),DetailBudgetWPs_Aleph,IF($J117 = "No Work Package", "", $J117),DetailBudgetCategory_Aleph,$I117),""))))) / AE$6 * AE$7, 0), 0)</f>
        <v>0</v>
      </c>
      <c r="AF117" s="166">
        <f t="array" ref="AF117">IFERROR(IF(ROW()-16&lt;NoRowsBudget, IF($J117="Profit Margin",SUM(AF$16:AF116)*ProfitMargin,IF($J117="VAT",SUM(AF$16:AF116)*VAT,IF(Budget_period="Monthly",SUMIFS(INDIRECT(AF$8),DetailBudgetWPs_Aleph,IF($J117 = "No Work Package", "", $J117),DetailBudgetCategory_Aleph,$I117),IF(Budget_period="Quarterly",SUMIFS(INDIRECT(AF$9),DetailBudgetWPs_Aleph,IF($J117 = "No Work Package", "", $J117),DetailBudgetCategory_Aleph,$I117),IF(Budget_period="Annually",SUMIFS(INDIRECT(AF$10),DetailBudgetWPs_Aleph,IF($J117 = "No Work Package", "", $J117),DetailBudgetCategory_Aleph,$I117),""))))) / AF$6 * AF$7, 0), 0)</f>
        <v>0</v>
      </c>
      <c r="AG117" s="166">
        <f t="array" ref="AG117">IFERROR(IF(ROW()-16&lt;NoRowsBudget, IF($J117="Profit Margin",SUM(AG$16:AG116)*ProfitMargin,IF($J117="VAT",SUM(AG$16:AG116)*VAT,IF(Budget_period="Monthly",SUMIFS(INDIRECT(AG$8),DetailBudgetWPs_Aleph,IF($J117 = "No Work Package", "", $J117),DetailBudgetCategory_Aleph,$I117),IF(Budget_period="Quarterly",SUMIFS(INDIRECT(AG$9),DetailBudgetWPs_Aleph,IF($J117 = "No Work Package", "", $J117),DetailBudgetCategory_Aleph,$I117),IF(Budget_period="Annually",SUMIFS(INDIRECT(AG$10),DetailBudgetWPs_Aleph,IF($J117 = "No Work Package", "", $J117),DetailBudgetCategory_Aleph,$I117),""))))) / AG$6 * AG$7, 0), 0)</f>
        <v>0</v>
      </c>
      <c r="AH117" s="166">
        <f t="array" ref="AH117">IFERROR(IF(ROW()-16&lt;NoRowsBudget, IF($J117="Profit Margin",SUM(AH$16:AH116)*ProfitMargin,IF($J117="VAT",SUM(AH$16:AH116)*VAT,IF(Budget_period="Monthly",SUMIFS(INDIRECT(AH$8),DetailBudgetWPs_Aleph,IF($J117 = "No Work Package", "", $J117),DetailBudgetCategory_Aleph,$I117),IF(Budget_period="Quarterly",SUMIFS(INDIRECT(AH$9),DetailBudgetWPs_Aleph,IF($J117 = "No Work Package", "", $J117),DetailBudgetCategory_Aleph,$I117),IF(Budget_period="Annually",SUMIFS(INDIRECT(AH$10),DetailBudgetWPs_Aleph,IF($J117 = "No Work Package", "", $J117),DetailBudgetCategory_Aleph,$I117),""))))) / AH$6 * AH$7, 0), 0)</f>
        <v>0</v>
      </c>
      <c r="AI117" s="166">
        <f t="array" ref="AI117">IFERROR(IF(ROW()-16&lt;NoRowsBudget, IF($J117="Profit Margin",SUM(AI$16:AI116)*ProfitMargin,IF($J117="VAT",SUM(AI$16:AI116)*VAT,IF(Budget_period="Monthly",SUMIFS(INDIRECT(AI$8),DetailBudgetWPs_Aleph,IF($J117 = "No Work Package", "", $J117),DetailBudgetCategory_Aleph,$I117),IF(Budget_period="Quarterly",SUMIFS(INDIRECT(AI$9),DetailBudgetWPs_Aleph,IF($J117 = "No Work Package", "", $J117),DetailBudgetCategory_Aleph,$I117),IF(Budget_period="Annually",SUMIFS(INDIRECT(AI$10),DetailBudgetWPs_Aleph,IF($J117 = "No Work Package", "", $J117),DetailBudgetCategory_Aleph,$I117),""))))) / AI$6 * AI$7, 0), 0)</f>
        <v>0</v>
      </c>
      <c r="AJ117" s="166">
        <f t="array" ref="AJ117">IFERROR(IF(ROW()-16&lt;NoRowsBudget, IF($J117="Profit Margin",SUM(AJ$16:AJ116)*ProfitMargin,IF($J117="VAT",SUM(AJ$16:AJ116)*VAT,IF(Budget_period="Monthly",SUMIFS(INDIRECT(AJ$8),DetailBudgetWPs_Aleph,IF($J117 = "No Work Package", "", $J117),DetailBudgetCategory_Aleph,$I117),IF(Budget_period="Quarterly",SUMIFS(INDIRECT(AJ$9),DetailBudgetWPs_Aleph,IF($J117 = "No Work Package", "", $J117),DetailBudgetCategory_Aleph,$I117),IF(Budget_period="Annually",SUMIFS(INDIRECT(AJ$10),DetailBudgetWPs_Aleph,IF($J117 = "No Work Package", "", $J117),DetailBudgetCategory_Aleph,$I117),""))))) / AJ$6 * AJ$7, 0), 0)</f>
        <v>0</v>
      </c>
      <c r="AK117" s="166">
        <f t="array" ref="AK117">IFERROR(IF(ROW()-16&lt;NoRowsBudget, IF($J117="Profit Margin",SUM(AK$16:AK116)*ProfitMargin,IF($J117="VAT",SUM(AK$16:AK116)*VAT,IF(Budget_period="Monthly",SUMIFS(INDIRECT(AK$8),DetailBudgetWPs_Aleph,IF($J117 = "No Work Package", "", $J117),DetailBudgetCategory_Aleph,$I117),IF(Budget_period="Quarterly",SUMIFS(INDIRECT(AK$9),DetailBudgetWPs_Aleph,IF($J117 = "No Work Package", "", $J117),DetailBudgetCategory_Aleph,$I117),IF(Budget_period="Annually",SUMIFS(INDIRECT(AK$10),DetailBudgetWPs_Aleph,IF($J117 = "No Work Package", "", $J117),DetailBudgetCategory_Aleph,$I117),""))))) / AK$6 * AK$7, 0), 0)</f>
        <v>0</v>
      </c>
      <c r="AL117" s="166">
        <f t="array" ref="AL117">IFERROR(IF(ROW()-16&lt;NoRowsBudget, IF($J117="Profit Margin",SUM(AL$16:AL116)*ProfitMargin,IF($J117="VAT",SUM(AL$16:AL116)*VAT,IF(Budget_period="Monthly",SUMIFS(INDIRECT(AL$8),DetailBudgetWPs_Aleph,IF($J117 = "No Work Package", "", $J117),DetailBudgetCategory_Aleph,$I117),IF(Budget_period="Quarterly",SUMIFS(INDIRECT(AL$9),DetailBudgetWPs_Aleph,IF($J117 = "No Work Package", "", $J117),DetailBudgetCategory_Aleph,$I117),IF(Budget_period="Annually",SUMIFS(INDIRECT(AL$10),DetailBudgetWPs_Aleph,IF($J117 = "No Work Package", "", $J117),DetailBudgetCategory_Aleph,$I117),""))))) / AL$6 * AL$7, 0), 0)</f>
        <v>0</v>
      </c>
      <c r="AM117" s="166">
        <f t="array" ref="AM117">IFERROR(IF(ROW()-16&lt;NoRowsBudget, IF($J117="Profit Margin",SUM(AM$16:AM116)*ProfitMargin,IF($J117="VAT",SUM(AM$16:AM116)*VAT,IF(Budget_period="Monthly",SUMIFS(INDIRECT(AM$8),DetailBudgetWPs_Aleph,IF($J117 = "No Work Package", "", $J117),DetailBudgetCategory_Aleph,$I117),IF(Budget_period="Quarterly",SUMIFS(INDIRECT(AM$9),DetailBudgetWPs_Aleph,IF($J117 = "No Work Package", "", $J117),DetailBudgetCategory_Aleph,$I117),IF(Budget_period="Annually",SUMIFS(INDIRECT(AM$10),DetailBudgetWPs_Aleph,IF($J117 = "No Work Package", "", $J117),DetailBudgetCategory_Aleph,$I117),""))))) / AM$6 * AM$7, 0), 0)</f>
        <v>0</v>
      </c>
      <c r="AN117" s="166">
        <f t="array" ref="AN117">IFERROR(IF(ROW()-16&lt;NoRowsBudget, IF($J117="Profit Margin",SUM(AN$16:AN116)*ProfitMargin,IF($J117="VAT",SUM(AN$16:AN116)*VAT,IF(Budget_period="Monthly",SUMIFS(INDIRECT(AN$8),DetailBudgetWPs_Aleph,IF($J117 = "No Work Package", "", $J117),DetailBudgetCategory_Aleph,$I117),IF(Budget_period="Quarterly",SUMIFS(INDIRECT(AN$9),DetailBudgetWPs_Aleph,IF($J117 = "No Work Package", "", $J117),DetailBudgetCategory_Aleph,$I117),IF(Budget_period="Annually",SUMIFS(INDIRECT(AN$10),DetailBudgetWPs_Aleph,IF($J117 = "No Work Package", "", $J117),DetailBudgetCategory_Aleph,$I117),""))))) / AN$6 * AN$7, 0), 0)</f>
        <v>0</v>
      </c>
      <c r="AO117" s="166">
        <f t="array" ref="AO117">IFERROR(IF(ROW()-16&lt;NoRowsBudget, IF($J117="Profit Margin",SUM(AO$16:AO116)*ProfitMargin,IF($J117="VAT",SUM(AO$16:AO116)*VAT,IF(Budget_period="Monthly",SUMIFS(INDIRECT(AO$8),DetailBudgetWPs_Aleph,IF($J117 = "No Work Package", "", $J117),DetailBudgetCategory_Aleph,$I117),IF(Budget_period="Quarterly",SUMIFS(INDIRECT(AO$9),DetailBudgetWPs_Aleph,IF($J117 = "No Work Package", "", $J117),DetailBudgetCategory_Aleph,$I117),IF(Budget_period="Annually",SUMIFS(INDIRECT(AO$10),DetailBudgetWPs_Aleph,IF($J117 = "No Work Package", "", $J117),DetailBudgetCategory_Aleph,$I117),""))))) / AO$6 * AO$7, 0), 0)</f>
        <v>0</v>
      </c>
      <c r="AP117" s="166">
        <f t="array" ref="AP117">IFERROR(IF(ROW()-16&lt;NoRowsBudget, IF($J117="Profit Margin",SUM(AP$16:AP116)*ProfitMargin,IF($J117="VAT",SUM(AP$16:AP116)*VAT,IF(Budget_period="Monthly",SUMIFS(INDIRECT(AP$8),DetailBudgetWPs_Aleph,IF($J117 = "No Work Package", "", $J117),DetailBudgetCategory_Aleph,$I117),IF(Budget_period="Quarterly",SUMIFS(INDIRECT(AP$9),DetailBudgetWPs_Aleph,IF($J117 = "No Work Package", "", $J117),DetailBudgetCategory_Aleph,$I117),IF(Budget_period="Annually",SUMIFS(INDIRECT(AP$10),DetailBudgetWPs_Aleph,IF($J117 = "No Work Package", "", $J117),DetailBudgetCategory_Aleph,$I117),""))))) / AP$6 * AP$7, 0), 0)</f>
        <v>0</v>
      </c>
      <c r="AQ117" s="166">
        <f t="array" ref="AQ117">IFERROR(IF(ROW()-16&lt;NoRowsBudget, IF($J117="Profit Margin",SUM(AQ$16:AQ116)*ProfitMargin,IF($J117="VAT",SUM(AQ$16:AQ116)*VAT,IF(Budget_period="Monthly",SUMIFS(INDIRECT(AQ$8),DetailBudgetWPs_Aleph,IF($J117 = "No Work Package", "", $J117),DetailBudgetCategory_Aleph,$I117),IF(Budget_period="Quarterly",SUMIFS(INDIRECT(AQ$9),DetailBudgetWPs_Aleph,IF($J117 = "No Work Package", "", $J117),DetailBudgetCategory_Aleph,$I117),IF(Budget_period="Annually",SUMIFS(INDIRECT(AQ$10),DetailBudgetWPs_Aleph,IF($J117 = "No Work Package", "", $J117),DetailBudgetCategory_Aleph,$I117),""))))) / AQ$6 * AQ$7, 0), 0)</f>
        <v>0</v>
      </c>
      <c r="AR117" s="166">
        <f t="array" ref="AR117">IFERROR(IF(ROW()-16&lt;NoRowsBudget, IF($J117="Profit Margin",SUM(AR$16:AR116)*ProfitMargin,IF($J117="VAT",SUM(AR$16:AR116)*VAT,IF(Budget_period="Monthly",SUMIFS(INDIRECT(AR$8),DetailBudgetWPs_Aleph,IF($J117 = "No Work Package", "", $J117),DetailBudgetCategory_Aleph,$I117),IF(Budget_period="Quarterly",SUMIFS(INDIRECT(AR$9),DetailBudgetWPs_Aleph,IF($J117 = "No Work Package", "", $J117),DetailBudgetCategory_Aleph,$I117),IF(Budget_period="Annually",SUMIFS(INDIRECT(AR$10),DetailBudgetWPs_Aleph,IF($J117 = "No Work Package", "", $J117),DetailBudgetCategory_Aleph,$I117),""))))) / AR$6 * AR$7, 0), 0)</f>
        <v>0</v>
      </c>
      <c r="AS117" s="166">
        <f t="array" ref="AS117">IFERROR(IF(ROW()-16&lt;NoRowsBudget, IF($J117="Profit Margin",SUM(AS$16:AS116)*ProfitMargin,IF($J117="VAT",SUM(AS$16:AS116)*VAT,IF(Budget_period="Monthly",SUMIFS(INDIRECT(AS$8),DetailBudgetWPs_Aleph,IF($J117 = "No Work Package", "", $J117),DetailBudgetCategory_Aleph,$I117),IF(Budget_period="Quarterly",SUMIFS(INDIRECT(AS$9),DetailBudgetWPs_Aleph,IF($J117 = "No Work Package", "", $J117),DetailBudgetCategory_Aleph,$I117),IF(Budget_period="Annually",SUMIFS(INDIRECT(AS$10),DetailBudgetWPs_Aleph,IF($J117 = "No Work Package", "", $J117),DetailBudgetCategory_Aleph,$I117),""))))) / AS$6 * AS$7, 0), 0)</f>
        <v>0</v>
      </c>
      <c r="AT117" s="166">
        <f t="array" ref="AT117">IFERROR(IF(ROW()-16&lt;NoRowsBudget, IF($J117="Profit Margin",SUM(AT$16:AT116)*ProfitMargin,IF($J117="VAT",SUM(AT$16:AT116)*VAT,IF(Budget_period="Monthly",SUMIFS(INDIRECT(AT$8),DetailBudgetWPs_Aleph,IF($J117 = "No Work Package", "", $J117),DetailBudgetCategory_Aleph,$I117),IF(Budget_period="Quarterly",SUMIFS(INDIRECT(AT$9),DetailBudgetWPs_Aleph,IF($J117 = "No Work Package", "", $J117),DetailBudgetCategory_Aleph,$I117),IF(Budget_period="Annually",SUMIFS(INDIRECT(AT$10),DetailBudgetWPs_Aleph,IF($J117 = "No Work Package", "", $J117),DetailBudgetCategory_Aleph,$I117),""))))) / AT$6 * AT$7, 0), 0)</f>
        <v>0</v>
      </c>
      <c r="AU117" s="166">
        <f t="array" ref="AU117">IFERROR(IF(ROW()-16&lt;NoRowsBudget, IF($J117="Profit Margin",SUM(AU$16:AU116)*ProfitMargin,IF($J117="VAT",SUM(AU$16:AU116)*VAT,IF(Budget_period="Monthly",SUMIFS(INDIRECT(AU$8),DetailBudgetWPs_Aleph,IF($J117 = "No Work Package", "", $J117),DetailBudgetCategory_Aleph,$I117),IF(Budget_period="Quarterly",SUMIFS(INDIRECT(AU$9),DetailBudgetWPs_Aleph,IF($J117 = "No Work Package", "", $J117),DetailBudgetCategory_Aleph,$I117),IF(Budget_period="Annually",SUMIFS(INDIRECT(AU$10),DetailBudgetWPs_Aleph,IF($J117 = "No Work Package", "", $J117),DetailBudgetCategory_Aleph,$I117),""))))) / AU$6 * AU$7, 0), 0)</f>
        <v>0</v>
      </c>
      <c r="AV117" s="166">
        <f t="array" ref="AV117">IFERROR(IF(ROW()-16&lt;NoRowsBudget, IF($J117="Profit Margin",SUM(AV$16:AV116)*ProfitMargin,IF($J117="VAT",SUM(AV$16:AV116)*VAT,IF(Budget_period="Monthly",SUMIFS(INDIRECT(AV$8),DetailBudgetWPs_Aleph,IF($J117 = "No Work Package", "", $J117),DetailBudgetCategory_Aleph,$I117),IF(Budget_period="Quarterly",SUMIFS(INDIRECT(AV$9),DetailBudgetWPs_Aleph,IF($J117 = "No Work Package", "", $J117),DetailBudgetCategory_Aleph,$I117),IF(Budget_period="Annually",SUMIFS(INDIRECT(AV$10),DetailBudgetWPs_Aleph,IF($J117 = "No Work Package", "", $J117),DetailBudgetCategory_Aleph,$I117),""))))) / AV$6 * AV$7, 0), 0)</f>
        <v>0</v>
      </c>
      <c r="AW117" s="166">
        <f t="array" ref="AW117">IFERROR(IF(ROW()-16&lt;NoRowsBudget, IF($J117="Profit Margin",SUM(AW$16:AW116)*ProfitMargin,IF($J117="VAT",SUM(AW$16:AW116)*VAT,IF(Budget_period="Monthly",SUMIFS(INDIRECT(AW$8),DetailBudgetWPs_Aleph,IF($J117 = "No Work Package", "", $J117),DetailBudgetCategory_Aleph,$I117),IF(Budget_period="Quarterly",SUMIFS(INDIRECT(AW$9),DetailBudgetWPs_Aleph,IF($J117 = "No Work Package", "", $J117),DetailBudgetCategory_Aleph,$I117),IF(Budget_period="Annually",SUMIFS(INDIRECT(AW$10),DetailBudgetWPs_Aleph,IF($J117 = "No Work Package", "", $J117),DetailBudgetCategory_Aleph,$I117),""))))) / AW$6 * AW$7, 0), 0)</f>
        <v>0</v>
      </c>
      <c r="AX117" s="166">
        <f t="array" ref="AX117">IFERROR(IF(ROW()-16&lt;NoRowsBudget, IF($J117="Profit Margin",SUM(AX$16:AX116)*ProfitMargin,IF($J117="VAT",SUM(AX$16:AX116)*VAT,IF(Budget_period="Monthly",SUMIFS(INDIRECT(AX$8),DetailBudgetWPs_Aleph,IF($J117 = "No Work Package", "", $J117),DetailBudgetCategory_Aleph,$I117),IF(Budget_period="Quarterly",SUMIFS(INDIRECT(AX$9),DetailBudgetWPs_Aleph,IF($J117 = "No Work Package", "", $J117),DetailBudgetCategory_Aleph,$I117),IF(Budget_period="Annually",SUMIFS(INDIRECT(AX$10),DetailBudgetWPs_Aleph,IF($J117 = "No Work Package", "", $J117),DetailBudgetCategory_Aleph,$I117),""))))) / AX$6 * AX$7, 0), 0)</f>
        <v>0</v>
      </c>
      <c r="AY117" s="166">
        <f t="array" ref="AY117">IFERROR(IF(ROW()-16&lt;NoRowsBudget, IF($J117="Profit Margin",SUM(AY$16:AY116)*ProfitMargin,IF($J117="VAT",SUM(AY$16:AY116)*VAT,IF(Budget_period="Monthly",SUMIFS(INDIRECT(AY$8),DetailBudgetWPs_Aleph,IF($J117 = "No Work Package", "", $J117),DetailBudgetCategory_Aleph,$I117),IF(Budget_period="Quarterly",SUMIFS(INDIRECT(AY$9),DetailBudgetWPs_Aleph,IF($J117 = "No Work Package", "", $J117),DetailBudgetCategory_Aleph,$I117),IF(Budget_period="Annually",SUMIFS(INDIRECT(AY$10),DetailBudgetWPs_Aleph,IF($J117 = "No Work Package", "", $J117),DetailBudgetCategory_Aleph,$I117),""))))) / AY$6 * AY$7, 0), 0)</f>
        <v>0</v>
      </c>
      <c r="AZ117" s="166">
        <f t="array" ref="AZ117">IFERROR(IF(ROW()-16&lt;NoRowsBudget, IF($J117="Profit Margin",SUM(AZ$16:AZ116)*ProfitMargin,IF($J117="VAT",SUM(AZ$16:AZ116)*VAT,IF(Budget_period="Monthly",SUMIFS(INDIRECT(AZ$8),DetailBudgetWPs_Aleph,IF($J117 = "No Work Package", "", $J117),DetailBudgetCategory_Aleph,$I117),IF(Budget_period="Quarterly",SUMIFS(INDIRECT(AZ$9),DetailBudgetWPs_Aleph,IF($J117 = "No Work Package", "", $J117),DetailBudgetCategory_Aleph,$I117),IF(Budget_period="Annually",SUMIFS(INDIRECT(AZ$10),DetailBudgetWPs_Aleph,IF($J117 = "No Work Package", "", $J117),DetailBudgetCategory_Aleph,$I117),""))))) / AZ$6 * AZ$7, 0), 0)</f>
        <v>0</v>
      </c>
      <c r="BA117" s="166">
        <f t="array" ref="BA117">IFERROR(IF(ROW()-16&lt;NoRowsBudget, IF($J117="Profit Margin",SUM(BA$16:BA116)*ProfitMargin,IF($J117="VAT",SUM(BA$16:BA116)*VAT,IF(Budget_period="Monthly",SUMIFS(INDIRECT(BA$8),DetailBudgetWPs_Aleph,IF($J117 = "No Work Package", "", $J117),DetailBudgetCategory_Aleph,$I117),IF(Budget_period="Quarterly",SUMIFS(INDIRECT(BA$9),DetailBudgetWPs_Aleph,IF($J117 = "No Work Package", "", $J117),DetailBudgetCategory_Aleph,$I117),IF(Budget_period="Annually",SUMIFS(INDIRECT(BA$10),DetailBudgetWPs_Aleph,IF($J117 = "No Work Package", "", $J117),DetailBudgetCategory_Aleph,$I117),""))))) / BA$6 * BA$7, 0), 0)</f>
        <v>0</v>
      </c>
      <c r="BB117" s="166">
        <f t="array" ref="BB117">IFERROR(IF(ROW()-16&lt;NoRowsBudget, IF($J117="Profit Margin",SUM(BB$16:BB116)*ProfitMargin,IF($J117="VAT",SUM(BB$16:BB116)*VAT,IF(Budget_period="Monthly",SUMIFS(INDIRECT(BB$8),DetailBudgetWPs_Aleph,IF($J117 = "No Work Package", "", $J117),DetailBudgetCategory_Aleph,$I117),IF(Budget_period="Quarterly",SUMIFS(INDIRECT(BB$9),DetailBudgetWPs_Aleph,IF($J117 = "No Work Package", "", $J117),DetailBudgetCategory_Aleph,$I117),IF(Budget_period="Annually",SUMIFS(INDIRECT(BB$10),DetailBudgetWPs_Aleph,IF($J117 = "No Work Package", "", $J117),DetailBudgetCategory_Aleph,$I117),""))))) / BB$6 * BB$7, 0), 0)</f>
        <v>0</v>
      </c>
      <c r="BC117" s="166">
        <f t="array" ref="BC117">IFERROR(IF(ROW()-16&lt;NoRowsBudget, IF($J117="Profit Margin",SUM(BC$16:BC116)*ProfitMargin,IF($J117="VAT",SUM(BC$16:BC116)*VAT,IF(Budget_period="Monthly",SUMIFS(INDIRECT(BC$8),DetailBudgetWPs_Aleph,IF($J117 = "No Work Package", "", $J117),DetailBudgetCategory_Aleph,$I117),IF(Budget_period="Quarterly",SUMIFS(INDIRECT(BC$9),DetailBudgetWPs_Aleph,IF($J117 = "No Work Package", "", $J117),DetailBudgetCategory_Aleph,$I117),IF(Budget_period="Annually",SUMIFS(INDIRECT(BC$10),DetailBudgetWPs_Aleph,IF($J117 = "No Work Package", "", $J117),DetailBudgetCategory_Aleph,$I117),""))))) / BC$6 * BC$7, 0), 0)</f>
        <v>0</v>
      </c>
      <c r="BD117" s="166">
        <f t="array" ref="BD117">IFERROR(IF(ROW()-16&lt;NoRowsBudget, IF($J117="Profit Margin",SUM(BD$16:BD116)*ProfitMargin,IF($J117="VAT",SUM(BD$16:BD116)*VAT,IF(Budget_period="Monthly",SUMIFS(INDIRECT(BD$8),DetailBudgetWPs_Aleph,IF($J117 = "No Work Package", "", $J117),DetailBudgetCategory_Aleph,$I117),IF(Budget_period="Quarterly",SUMIFS(INDIRECT(BD$9),DetailBudgetWPs_Aleph,IF($J117 = "No Work Package", "", $J117),DetailBudgetCategory_Aleph,$I117),IF(Budget_period="Annually",SUMIFS(INDIRECT(BD$10),DetailBudgetWPs_Aleph,IF($J117 = "No Work Package", "", $J117),DetailBudgetCategory_Aleph,$I117),""))))) / BD$6 * BD$7, 0), 0)</f>
        <v>0</v>
      </c>
      <c r="BE117" s="166">
        <f t="array" ref="BE117">IFERROR(IF(ROW()-16&lt;NoRowsBudget, IF($J117="Profit Margin",SUM(BE$16:BE116)*ProfitMargin,IF($J117="VAT",SUM(BE$16:BE116)*VAT,IF(Budget_period="Monthly",SUMIFS(INDIRECT(BE$8),DetailBudgetWPs_Aleph,IF($J117 = "No Work Package", "", $J117),DetailBudgetCategory_Aleph,$I117),IF(Budget_period="Quarterly",SUMIFS(INDIRECT(BE$9),DetailBudgetWPs_Aleph,IF($J117 = "No Work Package", "", $J117),DetailBudgetCategory_Aleph,$I117),IF(Budget_period="Annually",SUMIFS(INDIRECT(BE$10),DetailBudgetWPs_Aleph,IF($J117 = "No Work Package", "", $J117),DetailBudgetCategory_Aleph,$I117),""))))) / BE$6 * BE$7, 0), 0)</f>
        <v>0</v>
      </c>
      <c r="BF117" s="166">
        <f t="array" ref="BF117">IFERROR(IF(ROW()-16&lt;NoRowsBudget, IF($J117="Profit Margin",SUM(BF$16:BF116)*ProfitMargin,IF($J117="VAT",SUM(BF$16:BF116)*VAT,IF(Budget_period="Monthly",SUMIFS(INDIRECT(BF$8),DetailBudgetWPs_Aleph,IF($J117 = "No Work Package", "", $J117),DetailBudgetCategory_Aleph,$I117),IF(Budget_period="Quarterly",SUMIFS(INDIRECT(BF$9),DetailBudgetWPs_Aleph,IF($J117 = "No Work Package", "", $J117),DetailBudgetCategory_Aleph,$I117),IF(Budget_period="Annually",SUMIFS(INDIRECT(BF$10),DetailBudgetWPs_Aleph,IF($J117 = "No Work Package", "", $J117),DetailBudgetCategory_Aleph,$I117),""))))) / BF$6 * BF$7, 0), 0)</f>
        <v>0</v>
      </c>
      <c r="BG117" s="166">
        <f t="array" ref="BG117">IFERROR(IF(ROW()-16&lt;NoRowsBudget, IF($J117="Profit Margin",SUM(BG$16:BG116)*ProfitMargin,IF($J117="VAT",SUM(BG$16:BG116)*VAT,IF(Budget_period="Monthly",SUMIFS(INDIRECT(BG$8),DetailBudgetWPs_Aleph,IF($J117 = "No Work Package", "", $J117),DetailBudgetCategory_Aleph,$I117),IF(Budget_period="Quarterly",SUMIFS(INDIRECT(BG$9),DetailBudgetWPs_Aleph,IF($J117 = "No Work Package", "", $J117),DetailBudgetCategory_Aleph,$I117),IF(Budget_period="Annually",SUMIFS(INDIRECT(BG$10),DetailBudgetWPs_Aleph,IF($J117 = "No Work Package", "", $J117),DetailBudgetCategory_Aleph,$I117),""))))) / BG$6 * BG$7, 0), 0)</f>
        <v>0</v>
      </c>
      <c r="BH117" s="166">
        <f t="array" ref="BH117">IFERROR(IF(ROW()-16&lt;NoRowsBudget, IF($J117="Profit Margin",SUM(BH$16:BH116)*ProfitMargin,IF($J117="VAT",SUM(BH$16:BH116)*VAT,IF(Budget_period="Monthly",SUMIFS(INDIRECT(BH$8),DetailBudgetWPs_Aleph,IF($J117 = "No Work Package", "", $J117),DetailBudgetCategory_Aleph,$I117),IF(Budget_period="Quarterly",SUMIFS(INDIRECT(BH$9),DetailBudgetWPs_Aleph,IF($J117 = "No Work Package", "", $J117),DetailBudgetCategory_Aleph,$I117),IF(Budget_period="Annually",SUMIFS(INDIRECT(BH$10),DetailBudgetWPs_Aleph,IF($J117 = "No Work Package", "", $J117),DetailBudgetCategory_Aleph,$I117),""))))) / BH$6 * BH$7, 0), 0)</f>
        <v>0</v>
      </c>
      <c r="BI117" s="166">
        <f t="array" ref="BI117">IFERROR(IF(ROW()-16&lt;NoRowsBudget, IF($J117="Profit Margin",SUM(BI$16:BI116)*ProfitMargin,IF($J117="VAT",SUM(BI$16:BI116)*VAT,IF(Budget_period="Monthly",SUMIFS(INDIRECT(BI$8),DetailBudgetWPs_Aleph,IF($J117 = "No Work Package", "", $J117),DetailBudgetCategory_Aleph,$I117),IF(Budget_period="Quarterly",SUMIFS(INDIRECT(BI$9),DetailBudgetWPs_Aleph,IF($J117 = "No Work Package", "", $J117),DetailBudgetCategory_Aleph,$I117),IF(Budget_period="Annually",SUMIFS(INDIRECT(BI$10),DetailBudgetWPs_Aleph,IF($J117 = "No Work Package", "", $J117),DetailBudgetCategory_Aleph,$I117),""))))) / BI$6 * BI$7, 0), 0)</f>
        <v>0</v>
      </c>
      <c r="BJ117" s="166">
        <f t="array" ref="BJ117">IFERROR(IF(ROW()-16&lt;NoRowsBudget, IF($J117="Profit Margin",SUM(BJ$16:BJ116)*ProfitMargin,IF($J117="VAT",SUM(BJ$16:BJ116)*VAT,IF(Budget_period="Monthly",SUMIFS(INDIRECT(BJ$8),DetailBudgetWPs_Aleph,IF($J117 = "No Work Package", "", $J117),DetailBudgetCategory_Aleph,$I117),IF(Budget_period="Quarterly",SUMIFS(INDIRECT(BJ$9),DetailBudgetWPs_Aleph,IF($J117 = "No Work Package", "", $J117),DetailBudgetCategory_Aleph,$I117),IF(Budget_period="Annually",SUMIFS(INDIRECT(BJ$10),DetailBudgetWPs_Aleph,IF($J117 = "No Work Package", "", $J117),DetailBudgetCategory_Aleph,$I117),""))))) / BJ$6 * BJ$7, 0), 0)</f>
        <v>0</v>
      </c>
      <c r="BK117" s="166">
        <f t="array" ref="BK117">IFERROR(IF(ROW()-16&lt;NoRowsBudget, IF($J117="Profit Margin",SUM(BK$16:BK116)*ProfitMargin,IF($J117="VAT",SUM(BK$16:BK116)*VAT,IF(Budget_period="Monthly",SUMIFS(INDIRECT(BK$8),DetailBudgetWPs_Aleph,IF($J117 = "No Work Package", "", $J117),DetailBudgetCategory_Aleph,$I117),IF(Budget_period="Quarterly",SUMIFS(INDIRECT(BK$9),DetailBudgetWPs_Aleph,IF($J117 = "No Work Package", "", $J117),DetailBudgetCategory_Aleph,$I117),IF(Budget_period="Annually",SUMIFS(INDIRECT(BK$10),DetailBudgetWPs_Aleph,IF($J117 = "No Work Package", "", $J117),DetailBudgetCategory_Aleph,$I117),""))))) / BK$6 * BK$7, 0), 0)</f>
        <v>0</v>
      </c>
      <c r="BL117" s="166">
        <f t="array" ref="BL117">IFERROR(IF(ROW()-16&lt;NoRowsBudget, IF($J117="Profit Margin",SUM(BL$16:BL116)*ProfitMargin,IF($J117="VAT",SUM(BL$16:BL116)*VAT,IF(Budget_period="Monthly",SUMIFS(INDIRECT(BL$8),DetailBudgetWPs_Aleph,IF($J117 = "No Work Package", "", $J117),DetailBudgetCategory_Aleph,$I117),IF(Budget_period="Quarterly",SUMIFS(INDIRECT(BL$9),DetailBudgetWPs_Aleph,IF($J117 = "No Work Package", "", $J117),DetailBudgetCategory_Aleph,$I117),IF(Budget_period="Annually",SUMIFS(INDIRECT(BL$10),DetailBudgetWPs_Aleph,IF($J117 = "No Work Package", "", $J117),DetailBudgetCategory_Aleph,$I117),""))))) / BL$6 * BL$7, 0), 0)</f>
        <v>0</v>
      </c>
      <c r="BM117" s="166">
        <f t="array" ref="BM117">IFERROR(IF(ROW()-16&lt;NoRowsBudget, IF($J117="Profit Margin",SUM(BM$16:BM116)*ProfitMargin,IF($J117="VAT",SUM(BM$16:BM116)*VAT,IF(Budget_period="Monthly",SUMIFS(INDIRECT(BM$8),DetailBudgetWPs_Aleph,IF($J117 = "No Work Package", "", $J117),DetailBudgetCategory_Aleph,$I117),IF(Budget_period="Quarterly",SUMIFS(INDIRECT(BM$9),DetailBudgetWPs_Aleph,IF($J117 = "No Work Package", "", $J117),DetailBudgetCategory_Aleph,$I117),IF(Budget_period="Annually",SUMIFS(INDIRECT(BM$10),DetailBudgetWPs_Aleph,IF($J117 = "No Work Package", "", $J117),DetailBudgetCategory_Aleph,$I117),""))))) / BM$6 * BM$7, 0), 0)</f>
        <v>0</v>
      </c>
      <c r="BN117" s="166">
        <f t="array" ref="BN117">IFERROR(IF(ROW()-16&lt;NoRowsBudget, IF($J117="Profit Margin",SUM(BN$16:BN116)*ProfitMargin,IF($J117="VAT",SUM(BN$16:BN116)*VAT,IF(Budget_period="Monthly",SUMIFS(INDIRECT(BN$8),DetailBudgetWPs_Aleph,IF($J117 = "No Work Package", "", $J117),DetailBudgetCategory_Aleph,$I117),IF(Budget_period="Quarterly",SUMIFS(INDIRECT(BN$9),DetailBudgetWPs_Aleph,IF($J117 = "No Work Package", "", $J117),DetailBudgetCategory_Aleph,$I117),IF(Budget_period="Annually",SUMIFS(INDIRECT(BN$10),DetailBudgetWPs_Aleph,IF($J117 = "No Work Package", "", $J117),DetailBudgetCategory_Aleph,$I117),""))))) / BN$6 * BN$7, 0), 0)</f>
        <v>0</v>
      </c>
      <c r="BO117" s="166">
        <f t="array" ref="BO117">IFERROR(IF(ROW()-16&lt;NoRowsBudget, IF($J117="Profit Margin",SUM(BO$16:BO116)*ProfitMargin,IF($J117="VAT",SUM(BO$16:BO116)*VAT,IF(Budget_period="Monthly",SUMIFS(INDIRECT(BO$8),DetailBudgetWPs_Aleph,IF($J117 = "No Work Package", "", $J117),DetailBudgetCategory_Aleph,$I117),IF(Budget_period="Quarterly",SUMIFS(INDIRECT(BO$9),DetailBudgetWPs_Aleph,IF($J117 = "No Work Package", "", $J117),DetailBudgetCategory_Aleph,$I117),IF(Budget_period="Annually",SUMIFS(INDIRECT(BO$10),DetailBudgetWPs_Aleph,IF($J117 = "No Work Package", "", $J117),DetailBudgetCategory_Aleph,$I117),""))))) / BO$6 * BO$7, 0), 0)</f>
        <v>0</v>
      </c>
      <c r="BP117" s="166">
        <f t="array" ref="BP117">IFERROR(IF(ROW()-16&lt;NoRowsBudget, IF($J117="Profit Margin",SUM(BP$16:BP116)*ProfitMargin,IF($J117="VAT",SUM(BP$16:BP116)*VAT,IF(Budget_period="Monthly",SUMIFS(INDIRECT(BP$8),DetailBudgetWPs_Aleph,IF($J117 = "No Work Package", "", $J117),DetailBudgetCategory_Aleph,$I117),IF(Budget_period="Quarterly",SUMIFS(INDIRECT(BP$9),DetailBudgetWPs_Aleph,IF($J117 = "No Work Package", "", $J117),DetailBudgetCategory_Aleph,$I117),IF(Budget_period="Annually",SUMIFS(INDIRECT(BP$10),DetailBudgetWPs_Aleph,IF($J117 = "No Work Package", "", $J117),DetailBudgetCategory_Aleph,$I117),""))))) / BP$6 * BP$7, 0), 0)</f>
        <v>0</v>
      </c>
      <c r="BQ117" s="166">
        <f t="array" ref="BQ117">IFERROR(IF(ROW()-16&lt;NoRowsBudget, IF($J117="Profit Margin",SUM(BQ$16:BQ116)*ProfitMargin,IF($J117="VAT",SUM(BQ$16:BQ116)*VAT,IF(Budget_period="Monthly",SUMIFS(INDIRECT(BQ$8),DetailBudgetWPs_Aleph,IF($J117 = "No Work Package", "", $J117),DetailBudgetCategory_Aleph,$I117),IF(Budget_period="Quarterly",SUMIFS(INDIRECT(BQ$9),DetailBudgetWPs_Aleph,IF($J117 = "No Work Package", "", $J117),DetailBudgetCategory_Aleph,$I117),IF(Budget_period="Annually",SUMIFS(INDIRECT(BQ$10),DetailBudgetWPs_Aleph,IF($J117 = "No Work Package", "", $J117),DetailBudgetCategory_Aleph,$I117),""))))) / BQ$6 * BQ$7, 0), 0)</f>
        <v>0</v>
      </c>
      <c r="BR117" s="166">
        <f t="array" ref="BR117">IFERROR(IF(ROW()-16&lt;NoRowsBudget, IF($J117="Profit Margin",SUM(BR$16:BR116)*ProfitMargin,IF($J117="VAT",SUM(BR$16:BR116)*VAT,IF(Budget_period="Monthly",SUMIFS(INDIRECT(BR$8),DetailBudgetWPs_Aleph,IF($J117 = "No Work Package", "", $J117),DetailBudgetCategory_Aleph,$I117),IF(Budget_period="Quarterly",SUMIFS(INDIRECT(BR$9),DetailBudgetWPs_Aleph,IF($J117 = "No Work Package", "", $J117),DetailBudgetCategory_Aleph,$I117),IF(Budget_period="Annually",SUMIFS(INDIRECT(BR$10),DetailBudgetWPs_Aleph,IF($J117 = "No Work Package", "", $J117),DetailBudgetCategory_Aleph,$I117),""))))) / BR$6 * BR$7, 0), 0)</f>
        <v>0</v>
      </c>
      <c r="BS117" s="166">
        <f t="array" ref="BS117">IFERROR(IF(ROW()-16&lt;NoRowsBudget, IF($J117="Profit Margin",SUM(BS$16:BS116)*ProfitMargin,IF($J117="VAT",SUM(BS$16:BS116)*VAT,IF(Budget_period="Monthly",SUMIFS(INDIRECT(BS$8),DetailBudgetWPs_Aleph,IF($J117 = "No Work Package", "", $J117),DetailBudgetCategory_Aleph,$I117),IF(Budget_period="Quarterly",SUMIFS(INDIRECT(BS$9),DetailBudgetWPs_Aleph,IF($J117 = "No Work Package", "", $J117),DetailBudgetCategory_Aleph,$I117),IF(Budget_period="Annually",SUMIFS(INDIRECT(BS$10),DetailBudgetWPs_Aleph,IF($J117 = "No Work Package", "", $J117),DetailBudgetCategory_Aleph,$I117),""))))) / BS$6 * BS$7, 0), 0)</f>
        <v>0</v>
      </c>
    </row>
    <row r="118" ht="15.75" customHeight="1">
      <c r="A118" s="114"/>
      <c r="B118" s="15" t="str">
        <f>IF(ROW()-16&lt;NoRowsBudget,OrgName,"")</f>
        <v/>
      </c>
      <c r="C118" s="15" t="str">
        <f>IF(ROW()-16&lt;NoRowsBudget,ProjectName,"")</f>
        <v/>
      </c>
      <c r="D118" s="15" t="str">
        <f>IF(ROW()-16&lt;NoRowsBudget,ProjectRef,"")</f>
        <v/>
      </c>
      <c r="E118" s="15" t="str">
        <f>IF(ROW()-16&lt;NoRowsBudget,ApplicationID,"")</f>
        <v/>
      </c>
      <c r="F118" s="15" t="str">
        <f>IF(ROW()-16&lt;NoRowsBudget,Version,"")</f>
        <v/>
      </c>
      <c r="G118" s="164" t="str">
        <f>IF(ROW()-16&lt;NoRowsBudget,StartDate,"")</f>
        <v/>
      </c>
      <c r="H118" s="164" t="str">
        <f>IF(ROW()-16&lt;NoRowsBudget,EndDate,"")</f>
        <v/>
      </c>
      <c r="I118" s="15" t="str">
        <f t="array" ref="I118">IF(ROW()-16&lt;(NoRowsBudget-3),INDEX(CostCategories,CEILING((ROW()-15)/NoWPs,1)),IF(ROW()-16=NoRowsBudget-3,"Overheads",IF(ROW()-16=NoRowsBudget-2,"Profit Margin",IF(ROW()-16=NoRowsBudget-1,"VAT",""))))</f>
        <v/>
      </c>
      <c r="J118" s="15" t="str">
        <f t="array" ref="J118">IF(ROW()-16&lt;NoRowsBudget-3,INDEX(WPUnique,,MOD(ROW()-16,NoWPs)+1),IF(ROW()-16=NoRowsBudget-3,"Overheads",IF(ROW()-16=NoRowsBudget-2,"Profit Margin",IF(ROW()-16=NoRowsBudget-1,"VAT",""))))</f>
        <v/>
      </c>
      <c r="K118" s="172" t="str">
        <f>IFERROR(IF(OR($J118="Indirect Cost",$J118="VAT",$J118="Profit Margin"),"",VLOOKUP(J118,'1. Basic Info'!$B$40:$C$52,2,FALSE)),BudgetExport!J118)</f>
        <v/>
      </c>
      <c r="L118" s="166">
        <f t="array" ref="L118">IFERROR(IF(ROW()-16&lt;NoRowsBudget, IF($J118="Profit Margin",SUM(L$16:L117)*ProfitMargin,IF($J118="VAT",SUM(L$16:L117)*VAT,IF(Budget_period="Monthly",SUMIFS(INDIRECT(L$8),DetailBudgetWPs_Aleph,IF($J118 = "No Work Package", "", $J118),DetailBudgetCategory_Aleph,$I118),IF(Budget_period="Quarterly",SUMIFS(INDIRECT(L$9),DetailBudgetWPs_Aleph,IF($J118 = "No Work Package", "", $J118),DetailBudgetCategory_Aleph,$I118),IF(Budget_period="Annually",SUMIFS(INDIRECT(L$10),DetailBudgetWPs_Aleph,IF($J118 = "No Work Package", "", $J118),DetailBudgetCategory_Aleph,$I118),""))))) / L$6 * L$7, 0), 0)</f>
        <v>0</v>
      </c>
      <c r="M118" s="166">
        <f t="array" ref="M118">IFERROR(IF(ROW()-16&lt;NoRowsBudget, IF($J118="Profit Margin",SUM(M$16:M117)*ProfitMargin,IF($J118="VAT",SUM(M$16:M117)*VAT,IF(Budget_period="Monthly",SUMIFS(INDIRECT(M$8),DetailBudgetWPs_Aleph,IF($J118 = "No Work Package", "", $J118),DetailBudgetCategory_Aleph,$I118),IF(Budget_period="Quarterly",SUMIFS(INDIRECT(M$9),DetailBudgetWPs_Aleph,IF($J118 = "No Work Package", "", $J118),DetailBudgetCategory_Aleph,$I118),IF(Budget_period="Annually",SUMIFS(INDIRECT(M$10),DetailBudgetWPs_Aleph,IF($J118 = "No Work Package", "", $J118),DetailBudgetCategory_Aleph,$I118),""))))) / M$6 * M$7, 0), 0)</f>
        <v>0</v>
      </c>
      <c r="N118" s="166">
        <f t="array" ref="N118">IFERROR(IF(ROW()-16&lt;NoRowsBudget, IF($J118="Profit Margin",SUM(N$16:N117)*ProfitMargin,IF($J118="VAT",SUM(N$16:N117)*VAT,IF(Budget_period="Monthly",SUMIFS(INDIRECT(N$8),DetailBudgetWPs_Aleph,IF($J118 = "No Work Package", "", $J118),DetailBudgetCategory_Aleph,$I118),IF(Budget_period="Quarterly",SUMIFS(INDIRECT(N$9),DetailBudgetWPs_Aleph,IF($J118 = "No Work Package", "", $J118),DetailBudgetCategory_Aleph,$I118),IF(Budget_period="Annually",SUMIFS(INDIRECT(N$10),DetailBudgetWPs_Aleph,IF($J118 = "No Work Package", "", $J118),DetailBudgetCategory_Aleph,$I118),""))))) / N$6 * N$7, 0), 0)</f>
        <v>0</v>
      </c>
      <c r="O118" s="166">
        <f t="array" ref="O118">IFERROR(IF(ROW()-16&lt;NoRowsBudget, IF($J118="Profit Margin",SUM(O$16:O117)*ProfitMargin,IF($J118="VAT",SUM(O$16:O117)*VAT,IF(Budget_period="Monthly",SUMIFS(INDIRECT(O$8),DetailBudgetWPs_Aleph,IF($J118 = "No Work Package", "", $J118),DetailBudgetCategory_Aleph,$I118),IF(Budget_period="Quarterly",SUMIFS(INDIRECT(O$9),DetailBudgetWPs_Aleph,IF($J118 = "No Work Package", "", $J118),DetailBudgetCategory_Aleph,$I118),IF(Budget_period="Annually",SUMIFS(INDIRECT(O$10),DetailBudgetWPs_Aleph,IF($J118 = "No Work Package", "", $J118),DetailBudgetCategory_Aleph,$I118),""))))) / O$6 * O$7, 0), 0)</f>
        <v>0</v>
      </c>
      <c r="P118" s="166">
        <f t="array" ref="P118">IFERROR(IF(ROW()-16&lt;NoRowsBudget, IF($J118="Profit Margin",SUM(P$16:P117)*ProfitMargin,IF($J118="VAT",SUM(P$16:P117)*VAT,IF(Budget_period="Monthly",SUMIFS(INDIRECT(P$8),DetailBudgetWPs_Aleph,IF($J118 = "No Work Package", "", $J118),DetailBudgetCategory_Aleph,$I118),IF(Budget_period="Quarterly",SUMIFS(INDIRECT(P$9),DetailBudgetWPs_Aleph,IF($J118 = "No Work Package", "", $J118),DetailBudgetCategory_Aleph,$I118),IF(Budget_period="Annually",SUMIFS(INDIRECT(P$10),DetailBudgetWPs_Aleph,IF($J118 = "No Work Package", "", $J118),DetailBudgetCategory_Aleph,$I118),""))))) / P$6 * P$7, 0), 0)</f>
        <v>0</v>
      </c>
      <c r="Q118" s="166">
        <f t="array" ref="Q118">IFERROR(IF(ROW()-16&lt;NoRowsBudget, IF($J118="Profit Margin",SUM(Q$16:Q117)*ProfitMargin,IF($J118="VAT",SUM(Q$16:Q117)*VAT,IF(Budget_period="Monthly",SUMIFS(INDIRECT(Q$8),DetailBudgetWPs_Aleph,IF($J118 = "No Work Package", "", $J118),DetailBudgetCategory_Aleph,$I118),IF(Budget_period="Quarterly",SUMIFS(INDIRECT(Q$9),DetailBudgetWPs_Aleph,IF($J118 = "No Work Package", "", $J118),DetailBudgetCategory_Aleph,$I118),IF(Budget_period="Annually",SUMIFS(INDIRECT(Q$10),DetailBudgetWPs_Aleph,IF($J118 = "No Work Package", "", $J118),DetailBudgetCategory_Aleph,$I118),""))))) / Q$6 * Q$7, 0), 0)</f>
        <v>0</v>
      </c>
      <c r="R118" s="166">
        <f t="array" ref="R118">IFERROR(IF(ROW()-16&lt;NoRowsBudget, IF($J118="Profit Margin",SUM(R$16:R117)*ProfitMargin,IF($J118="VAT",SUM(R$16:R117)*VAT,IF(Budget_period="Monthly",SUMIFS(INDIRECT(R$8),DetailBudgetWPs_Aleph,IF($J118 = "No Work Package", "", $J118),DetailBudgetCategory_Aleph,$I118),IF(Budget_period="Quarterly",SUMIFS(INDIRECT(R$9),DetailBudgetWPs_Aleph,IF($J118 = "No Work Package", "", $J118),DetailBudgetCategory_Aleph,$I118),IF(Budget_period="Annually",SUMIFS(INDIRECT(R$10),DetailBudgetWPs_Aleph,IF($J118 = "No Work Package", "", $J118),DetailBudgetCategory_Aleph,$I118),""))))) / R$6 * R$7, 0), 0)</f>
        <v>0</v>
      </c>
      <c r="S118" s="166">
        <f t="array" ref="S118">IFERROR(IF(ROW()-16&lt;NoRowsBudget, IF($J118="Profit Margin",SUM(S$16:S117)*ProfitMargin,IF($J118="VAT",SUM(S$16:S117)*VAT,IF(Budget_period="Monthly",SUMIFS(INDIRECT(S$8),DetailBudgetWPs_Aleph,IF($J118 = "No Work Package", "", $J118),DetailBudgetCategory_Aleph,$I118),IF(Budget_period="Quarterly",SUMIFS(INDIRECT(S$9),DetailBudgetWPs_Aleph,IF($J118 = "No Work Package", "", $J118),DetailBudgetCategory_Aleph,$I118),IF(Budget_period="Annually",SUMIFS(INDIRECT(S$10),DetailBudgetWPs_Aleph,IF($J118 = "No Work Package", "", $J118),DetailBudgetCategory_Aleph,$I118),""))))) / S$6 * S$7, 0), 0)</f>
        <v>0</v>
      </c>
      <c r="T118" s="166">
        <f t="array" ref="T118">IFERROR(IF(ROW()-16&lt;NoRowsBudget, IF($J118="Profit Margin",SUM(T$16:T117)*ProfitMargin,IF($J118="VAT",SUM(T$16:T117)*VAT,IF(Budget_period="Monthly",SUMIFS(INDIRECT(T$8),DetailBudgetWPs_Aleph,IF($J118 = "No Work Package", "", $J118),DetailBudgetCategory_Aleph,$I118),IF(Budget_period="Quarterly",SUMIFS(INDIRECT(T$9),DetailBudgetWPs_Aleph,IF($J118 = "No Work Package", "", $J118),DetailBudgetCategory_Aleph,$I118),IF(Budget_period="Annually",SUMIFS(INDIRECT(T$10),DetailBudgetWPs_Aleph,IF($J118 = "No Work Package", "", $J118),DetailBudgetCategory_Aleph,$I118),""))))) / T$6 * T$7, 0), 0)</f>
        <v>0</v>
      </c>
      <c r="U118" s="166">
        <f t="array" ref="U118">IFERROR(IF(ROW()-16&lt;NoRowsBudget, IF($J118="Profit Margin",SUM(U$16:U117)*ProfitMargin,IF($J118="VAT",SUM(U$16:U117)*VAT,IF(Budget_period="Monthly",SUMIFS(INDIRECT(U$8),DetailBudgetWPs_Aleph,IF($J118 = "No Work Package", "", $J118),DetailBudgetCategory_Aleph,$I118),IF(Budget_period="Quarterly",SUMIFS(INDIRECT(U$9),DetailBudgetWPs_Aleph,IF($J118 = "No Work Package", "", $J118),DetailBudgetCategory_Aleph,$I118),IF(Budget_period="Annually",SUMIFS(INDIRECT(U$10),DetailBudgetWPs_Aleph,IF($J118 = "No Work Package", "", $J118),DetailBudgetCategory_Aleph,$I118),""))))) / U$6 * U$7, 0), 0)</f>
        <v>0</v>
      </c>
      <c r="V118" s="166">
        <f t="array" ref="V118">IFERROR(IF(ROW()-16&lt;NoRowsBudget, IF($J118="Profit Margin",SUM(V$16:V117)*ProfitMargin,IF($J118="VAT",SUM(V$16:V117)*VAT,IF(Budget_period="Monthly",SUMIFS(INDIRECT(V$8),DetailBudgetWPs_Aleph,IF($J118 = "No Work Package", "", $J118),DetailBudgetCategory_Aleph,$I118),IF(Budget_period="Quarterly",SUMIFS(INDIRECT(V$9),DetailBudgetWPs_Aleph,IF($J118 = "No Work Package", "", $J118),DetailBudgetCategory_Aleph,$I118),IF(Budget_period="Annually",SUMIFS(INDIRECT(V$10),DetailBudgetWPs_Aleph,IF($J118 = "No Work Package", "", $J118),DetailBudgetCategory_Aleph,$I118),""))))) / V$6 * V$7, 0), 0)</f>
        <v>0</v>
      </c>
      <c r="W118" s="166">
        <f t="array" ref="W118">IFERROR(IF(ROW()-16&lt;NoRowsBudget, IF($J118="Profit Margin",SUM(W$16:W117)*ProfitMargin,IF($J118="VAT",SUM(W$16:W117)*VAT,IF(Budget_period="Monthly",SUMIFS(INDIRECT(W$8),DetailBudgetWPs_Aleph,IF($J118 = "No Work Package", "", $J118),DetailBudgetCategory_Aleph,$I118),IF(Budget_period="Quarterly",SUMIFS(INDIRECT(W$9),DetailBudgetWPs_Aleph,IF($J118 = "No Work Package", "", $J118),DetailBudgetCategory_Aleph,$I118),IF(Budget_period="Annually",SUMIFS(INDIRECT(W$10),DetailBudgetWPs_Aleph,IF($J118 = "No Work Package", "", $J118),DetailBudgetCategory_Aleph,$I118),""))))) / W$6 * W$7, 0), 0)</f>
        <v>0</v>
      </c>
      <c r="X118" s="166">
        <f t="array" ref="X118">IFERROR(IF(ROW()-16&lt;NoRowsBudget, IF($J118="Profit Margin",SUM(X$16:X117)*ProfitMargin,IF($J118="VAT",SUM(X$16:X117)*VAT,IF(Budget_period="Monthly",SUMIFS(INDIRECT(X$8),DetailBudgetWPs_Aleph,IF($J118 = "No Work Package", "", $J118),DetailBudgetCategory_Aleph,$I118),IF(Budget_period="Quarterly",SUMIFS(INDIRECT(X$9),DetailBudgetWPs_Aleph,IF($J118 = "No Work Package", "", $J118),DetailBudgetCategory_Aleph,$I118),IF(Budget_period="Annually",SUMIFS(INDIRECT(X$10),DetailBudgetWPs_Aleph,IF($J118 = "No Work Package", "", $J118),DetailBudgetCategory_Aleph,$I118),""))))) / X$6 * X$7, 0), 0)</f>
        <v>0</v>
      </c>
      <c r="Y118" s="166">
        <f t="array" ref="Y118">IFERROR(IF(ROW()-16&lt;NoRowsBudget, IF($J118="Profit Margin",SUM(Y$16:Y117)*ProfitMargin,IF($J118="VAT",SUM(Y$16:Y117)*VAT,IF(Budget_period="Monthly",SUMIFS(INDIRECT(Y$8),DetailBudgetWPs_Aleph,IF($J118 = "No Work Package", "", $J118),DetailBudgetCategory_Aleph,$I118),IF(Budget_period="Quarterly",SUMIFS(INDIRECT(Y$9),DetailBudgetWPs_Aleph,IF($J118 = "No Work Package", "", $J118),DetailBudgetCategory_Aleph,$I118),IF(Budget_period="Annually",SUMIFS(INDIRECT(Y$10),DetailBudgetWPs_Aleph,IF($J118 = "No Work Package", "", $J118),DetailBudgetCategory_Aleph,$I118),""))))) / Y$6 * Y$7, 0), 0)</f>
        <v>0</v>
      </c>
      <c r="Z118" s="166">
        <f t="array" ref="Z118">IFERROR(IF(ROW()-16&lt;NoRowsBudget, IF($J118="Profit Margin",SUM(Z$16:Z117)*ProfitMargin,IF($J118="VAT",SUM(Z$16:Z117)*VAT,IF(Budget_period="Monthly",SUMIFS(INDIRECT(Z$8),DetailBudgetWPs_Aleph,IF($J118 = "No Work Package", "", $J118),DetailBudgetCategory_Aleph,$I118),IF(Budget_period="Quarterly",SUMIFS(INDIRECT(Z$9),DetailBudgetWPs_Aleph,IF($J118 = "No Work Package", "", $J118),DetailBudgetCategory_Aleph,$I118),IF(Budget_period="Annually",SUMIFS(INDIRECT(Z$10),DetailBudgetWPs_Aleph,IF($J118 = "No Work Package", "", $J118),DetailBudgetCategory_Aleph,$I118),""))))) / Z$6 * Z$7, 0), 0)</f>
        <v>0</v>
      </c>
      <c r="AA118" s="166">
        <f t="array" ref="AA118">IFERROR(IF(ROW()-16&lt;NoRowsBudget, IF($J118="Profit Margin",SUM(AA$16:AA117)*ProfitMargin,IF($J118="VAT",SUM(AA$16:AA117)*VAT,IF(Budget_period="Monthly",SUMIFS(INDIRECT(AA$8),DetailBudgetWPs_Aleph,IF($J118 = "No Work Package", "", $J118),DetailBudgetCategory_Aleph,$I118),IF(Budget_period="Quarterly",SUMIFS(INDIRECT(AA$9),DetailBudgetWPs_Aleph,IF($J118 = "No Work Package", "", $J118),DetailBudgetCategory_Aleph,$I118),IF(Budget_period="Annually",SUMIFS(INDIRECT(AA$10),DetailBudgetWPs_Aleph,IF($J118 = "No Work Package", "", $J118),DetailBudgetCategory_Aleph,$I118),""))))) / AA$6 * AA$7, 0), 0)</f>
        <v>0</v>
      </c>
      <c r="AB118" s="166">
        <f t="array" ref="AB118">IFERROR(IF(ROW()-16&lt;NoRowsBudget, IF($J118="Profit Margin",SUM(AB$16:AB117)*ProfitMargin,IF($J118="VAT",SUM(AB$16:AB117)*VAT,IF(Budget_period="Monthly",SUMIFS(INDIRECT(AB$8),DetailBudgetWPs_Aleph,IF($J118 = "No Work Package", "", $J118),DetailBudgetCategory_Aleph,$I118),IF(Budget_period="Quarterly",SUMIFS(INDIRECT(AB$9),DetailBudgetWPs_Aleph,IF($J118 = "No Work Package", "", $J118),DetailBudgetCategory_Aleph,$I118),IF(Budget_period="Annually",SUMIFS(INDIRECT(AB$10),DetailBudgetWPs_Aleph,IF($J118 = "No Work Package", "", $J118),DetailBudgetCategory_Aleph,$I118),""))))) / AB$6 * AB$7, 0), 0)</f>
        <v>0</v>
      </c>
      <c r="AC118" s="166">
        <f t="array" ref="AC118">IFERROR(IF(ROW()-16&lt;NoRowsBudget, IF($J118="Profit Margin",SUM(AC$16:AC117)*ProfitMargin,IF($J118="VAT",SUM(AC$16:AC117)*VAT,IF(Budget_period="Monthly",SUMIFS(INDIRECT(AC$8),DetailBudgetWPs_Aleph,IF($J118 = "No Work Package", "", $J118),DetailBudgetCategory_Aleph,$I118),IF(Budget_period="Quarterly",SUMIFS(INDIRECT(AC$9),DetailBudgetWPs_Aleph,IF($J118 = "No Work Package", "", $J118),DetailBudgetCategory_Aleph,$I118),IF(Budget_period="Annually",SUMIFS(INDIRECT(AC$10),DetailBudgetWPs_Aleph,IF($J118 = "No Work Package", "", $J118),DetailBudgetCategory_Aleph,$I118),""))))) / AC$6 * AC$7, 0), 0)</f>
        <v>0</v>
      </c>
      <c r="AD118" s="166">
        <f t="array" ref="AD118">IFERROR(IF(ROW()-16&lt;NoRowsBudget, IF($J118="Profit Margin",SUM(AD$16:AD117)*ProfitMargin,IF($J118="VAT",SUM(AD$16:AD117)*VAT,IF(Budget_period="Monthly",SUMIFS(INDIRECT(AD$8),DetailBudgetWPs_Aleph,IF($J118 = "No Work Package", "", $J118),DetailBudgetCategory_Aleph,$I118),IF(Budget_period="Quarterly",SUMIFS(INDIRECT(AD$9),DetailBudgetWPs_Aleph,IF($J118 = "No Work Package", "", $J118),DetailBudgetCategory_Aleph,$I118),IF(Budget_period="Annually",SUMIFS(INDIRECT(AD$10),DetailBudgetWPs_Aleph,IF($J118 = "No Work Package", "", $J118),DetailBudgetCategory_Aleph,$I118),""))))) / AD$6 * AD$7, 0), 0)</f>
        <v>0</v>
      </c>
      <c r="AE118" s="166">
        <f t="array" ref="AE118">IFERROR(IF(ROW()-16&lt;NoRowsBudget, IF($J118="Profit Margin",SUM(AE$16:AE117)*ProfitMargin,IF($J118="VAT",SUM(AE$16:AE117)*VAT,IF(Budget_period="Monthly",SUMIFS(INDIRECT(AE$8),DetailBudgetWPs_Aleph,IF($J118 = "No Work Package", "", $J118),DetailBudgetCategory_Aleph,$I118),IF(Budget_period="Quarterly",SUMIFS(INDIRECT(AE$9),DetailBudgetWPs_Aleph,IF($J118 = "No Work Package", "", $J118),DetailBudgetCategory_Aleph,$I118),IF(Budget_period="Annually",SUMIFS(INDIRECT(AE$10),DetailBudgetWPs_Aleph,IF($J118 = "No Work Package", "", $J118),DetailBudgetCategory_Aleph,$I118),""))))) / AE$6 * AE$7, 0), 0)</f>
        <v>0</v>
      </c>
      <c r="AF118" s="166">
        <f t="array" ref="AF118">IFERROR(IF(ROW()-16&lt;NoRowsBudget, IF($J118="Profit Margin",SUM(AF$16:AF117)*ProfitMargin,IF($J118="VAT",SUM(AF$16:AF117)*VAT,IF(Budget_period="Monthly",SUMIFS(INDIRECT(AF$8),DetailBudgetWPs_Aleph,IF($J118 = "No Work Package", "", $J118),DetailBudgetCategory_Aleph,$I118),IF(Budget_period="Quarterly",SUMIFS(INDIRECT(AF$9),DetailBudgetWPs_Aleph,IF($J118 = "No Work Package", "", $J118),DetailBudgetCategory_Aleph,$I118),IF(Budget_period="Annually",SUMIFS(INDIRECT(AF$10),DetailBudgetWPs_Aleph,IF($J118 = "No Work Package", "", $J118),DetailBudgetCategory_Aleph,$I118),""))))) / AF$6 * AF$7, 0), 0)</f>
        <v>0</v>
      </c>
      <c r="AG118" s="166">
        <f t="array" ref="AG118">IFERROR(IF(ROW()-16&lt;NoRowsBudget, IF($J118="Profit Margin",SUM(AG$16:AG117)*ProfitMargin,IF($J118="VAT",SUM(AG$16:AG117)*VAT,IF(Budget_period="Monthly",SUMIFS(INDIRECT(AG$8),DetailBudgetWPs_Aleph,IF($J118 = "No Work Package", "", $J118),DetailBudgetCategory_Aleph,$I118),IF(Budget_period="Quarterly",SUMIFS(INDIRECT(AG$9),DetailBudgetWPs_Aleph,IF($J118 = "No Work Package", "", $J118),DetailBudgetCategory_Aleph,$I118),IF(Budget_period="Annually",SUMIFS(INDIRECT(AG$10),DetailBudgetWPs_Aleph,IF($J118 = "No Work Package", "", $J118),DetailBudgetCategory_Aleph,$I118),""))))) / AG$6 * AG$7, 0), 0)</f>
        <v>0</v>
      </c>
      <c r="AH118" s="166">
        <f t="array" ref="AH118">IFERROR(IF(ROW()-16&lt;NoRowsBudget, IF($J118="Profit Margin",SUM(AH$16:AH117)*ProfitMargin,IF($J118="VAT",SUM(AH$16:AH117)*VAT,IF(Budget_period="Monthly",SUMIFS(INDIRECT(AH$8),DetailBudgetWPs_Aleph,IF($J118 = "No Work Package", "", $J118),DetailBudgetCategory_Aleph,$I118),IF(Budget_period="Quarterly",SUMIFS(INDIRECT(AH$9),DetailBudgetWPs_Aleph,IF($J118 = "No Work Package", "", $J118),DetailBudgetCategory_Aleph,$I118),IF(Budget_period="Annually",SUMIFS(INDIRECT(AH$10),DetailBudgetWPs_Aleph,IF($J118 = "No Work Package", "", $J118),DetailBudgetCategory_Aleph,$I118),""))))) / AH$6 * AH$7, 0), 0)</f>
        <v>0</v>
      </c>
      <c r="AI118" s="166">
        <f t="array" ref="AI118">IFERROR(IF(ROW()-16&lt;NoRowsBudget, IF($J118="Profit Margin",SUM(AI$16:AI117)*ProfitMargin,IF($J118="VAT",SUM(AI$16:AI117)*VAT,IF(Budget_period="Monthly",SUMIFS(INDIRECT(AI$8),DetailBudgetWPs_Aleph,IF($J118 = "No Work Package", "", $J118),DetailBudgetCategory_Aleph,$I118),IF(Budget_period="Quarterly",SUMIFS(INDIRECT(AI$9),DetailBudgetWPs_Aleph,IF($J118 = "No Work Package", "", $J118),DetailBudgetCategory_Aleph,$I118),IF(Budget_period="Annually",SUMIFS(INDIRECT(AI$10),DetailBudgetWPs_Aleph,IF($J118 = "No Work Package", "", $J118),DetailBudgetCategory_Aleph,$I118),""))))) / AI$6 * AI$7, 0), 0)</f>
        <v>0</v>
      </c>
      <c r="AJ118" s="166">
        <f t="array" ref="AJ118">IFERROR(IF(ROW()-16&lt;NoRowsBudget, IF($J118="Profit Margin",SUM(AJ$16:AJ117)*ProfitMargin,IF($J118="VAT",SUM(AJ$16:AJ117)*VAT,IF(Budget_period="Monthly",SUMIFS(INDIRECT(AJ$8),DetailBudgetWPs_Aleph,IF($J118 = "No Work Package", "", $J118),DetailBudgetCategory_Aleph,$I118),IF(Budget_period="Quarterly",SUMIFS(INDIRECT(AJ$9),DetailBudgetWPs_Aleph,IF($J118 = "No Work Package", "", $J118),DetailBudgetCategory_Aleph,$I118),IF(Budget_period="Annually",SUMIFS(INDIRECT(AJ$10),DetailBudgetWPs_Aleph,IF($J118 = "No Work Package", "", $J118),DetailBudgetCategory_Aleph,$I118),""))))) / AJ$6 * AJ$7, 0), 0)</f>
        <v>0</v>
      </c>
      <c r="AK118" s="166">
        <f t="array" ref="AK118">IFERROR(IF(ROW()-16&lt;NoRowsBudget, IF($J118="Profit Margin",SUM(AK$16:AK117)*ProfitMargin,IF($J118="VAT",SUM(AK$16:AK117)*VAT,IF(Budget_period="Monthly",SUMIFS(INDIRECT(AK$8),DetailBudgetWPs_Aleph,IF($J118 = "No Work Package", "", $J118),DetailBudgetCategory_Aleph,$I118),IF(Budget_period="Quarterly",SUMIFS(INDIRECT(AK$9),DetailBudgetWPs_Aleph,IF($J118 = "No Work Package", "", $J118),DetailBudgetCategory_Aleph,$I118),IF(Budget_period="Annually",SUMIFS(INDIRECT(AK$10),DetailBudgetWPs_Aleph,IF($J118 = "No Work Package", "", $J118),DetailBudgetCategory_Aleph,$I118),""))))) / AK$6 * AK$7, 0), 0)</f>
        <v>0</v>
      </c>
      <c r="AL118" s="166">
        <f t="array" ref="AL118">IFERROR(IF(ROW()-16&lt;NoRowsBudget, IF($J118="Profit Margin",SUM(AL$16:AL117)*ProfitMargin,IF($J118="VAT",SUM(AL$16:AL117)*VAT,IF(Budget_period="Monthly",SUMIFS(INDIRECT(AL$8),DetailBudgetWPs_Aleph,IF($J118 = "No Work Package", "", $J118),DetailBudgetCategory_Aleph,$I118),IF(Budget_period="Quarterly",SUMIFS(INDIRECT(AL$9),DetailBudgetWPs_Aleph,IF($J118 = "No Work Package", "", $J118),DetailBudgetCategory_Aleph,$I118),IF(Budget_period="Annually",SUMIFS(INDIRECT(AL$10),DetailBudgetWPs_Aleph,IF($J118 = "No Work Package", "", $J118),DetailBudgetCategory_Aleph,$I118),""))))) / AL$6 * AL$7, 0), 0)</f>
        <v>0</v>
      </c>
      <c r="AM118" s="166">
        <f t="array" ref="AM118">IFERROR(IF(ROW()-16&lt;NoRowsBudget, IF($J118="Profit Margin",SUM(AM$16:AM117)*ProfitMargin,IF($J118="VAT",SUM(AM$16:AM117)*VAT,IF(Budget_period="Monthly",SUMIFS(INDIRECT(AM$8),DetailBudgetWPs_Aleph,IF($J118 = "No Work Package", "", $J118),DetailBudgetCategory_Aleph,$I118),IF(Budget_period="Quarterly",SUMIFS(INDIRECT(AM$9),DetailBudgetWPs_Aleph,IF($J118 = "No Work Package", "", $J118),DetailBudgetCategory_Aleph,$I118),IF(Budget_period="Annually",SUMIFS(INDIRECT(AM$10),DetailBudgetWPs_Aleph,IF($J118 = "No Work Package", "", $J118),DetailBudgetCategory_Aleph,$I118),""))))) / AM$6 * AM$7, 0), 0)</f>
        <v>0</v>
      </c>
      <c r="AN118" s="166">
        <f t="array" ref="AN118">IFERROR(IF(ROW()-16&lt;NoRowsBudget, IF($J118="Profit Margin",SUM(AN$16:AN117)*ProfitMargin,IF($J118="VAT",SUM(AN$16:AN117)*VAT,IF(Budget_period="Monthly",SUMIFS(INDIRECT(AN$8),DetailBudgetWPs_Aleph,IF($J118 = "No Work Package", "", $J118),DetailBudgetCategory_Aleph,$I118),IF(Budget_period="Quarterly",SUMIFS(INDIRECT(AN$9),DetailBudgetWPs_Aleph,IF($J118 = "No Work Package", "", $J118),DetailBudgetCategory_Aleph,$I118),IF(Budget_period="Annually",SUMIFS(INDIRECT(AN$10),DetailBudgetWPs_Aleph,IF($J118 = "No Work Package", "", $J118),DetailBudgetCategory_Aleph,$I118),""))))) / AN$6 * AN$7, 0), 0)</f>
        <v>0</v>
      </c>
      <c r="AO118" s="166">
        <f t="array" ref="AO118">IFERROR(IF(ROW()-16&lt;NoRowsBudget, IF($J118="Profit Margin",SUM(AO$16:AO117)*ProfitMargin,IF($J118="VAT",SUM(AO$16:AO117)*VAT,IF(Budget_period="Monthly",SUMIFS(INDIRECT(AO$8),DetailBudgetWPs_Aleph,IF($J118 = "No Work Package", "", $J118),DetailBudgetCategory_Aleph,$I118),IF(Budget_period="Quarterly",SUMIFS(INDIRECT(AO$9),DetailBudgetWPs_Aleph,IF($J118 = "No Work Package", "", $J118),DetailBudgetCategory_Aleph,$I118),IF(Budget_period="Annually",SUMIFS(INDIRECT(AO$10),DetailBudgetWPs_Aleph,IF($J118 = "No Work Package", "", $J118),DetailBudgetCategory_Aleph,$I118),""))))) / AO$6 * AO$7, 0), 0)</f>
        <v>0</v>
      </c>
      <c r="AP118" s="166">
        <f t="array" ref="AP118">IFERROR(IF(ROW()-16&lt;NoRowsBudget, IF($J118="Profit Margin",SUM(AP$16:AP117)*ProfitMargin,IF($J118="VAT",SUM(AP$16:AP117)*VAT,IF(Budget_period="Monthly",SUMIFS(INDIRECT(AP$8),DetailBudgetWPs_Aleph,IF($J118 = "No Work Package", "", $J118),DetailBudgetCategory_Aleph,$I118),IF(Budget_period="Quarterly",SUMIFS(INDIRECT(AP$9),DetailBudgetWPs_Aleph,IF($J118 = "No Work Package", "", $J118),DetailBudgetCategory_Aleph,$I118),IF(Budget_period="Annually",SUMIFS(INDIRECT(AP$10),DetailBudgetWPs_Aleph,IF($J118 = "No Work Package", "", $J118),DetailBudgetCategory_Aleph,$I118),""))))) / AP$6 * AP$7, 0), 0)</f>
        <v>0</v>
      </c>
      <c r="AQ118" s="166">
        <f t="array" ref="AQ118">IFERROR(IF(ROW()-16&lt;NoRowsBudget, IF($J118="Profit Margin",SUM(AQ$16:AQ117)*ProfitMargin,IF($J118="VAT",SUM(AQ$16:AQ117)*VAT,IF(Budget_period="Monthly",SUMIFS(INDIRECT(AQ$8),DetailBudgetWPs_Aleph,IF($J118 = "No Work Package", "", $J118),DetailBudgetCategory_Aleph,$I118),IF(Budget_period="Quarterly",SUMIFS(INDIRECT(AQ$9),DetailBudgetWPs_Aleph,IF($J118 = "No Work Package", "", $J118),DetailBudgetCategory_Aleph,$I118),IF(Budget_period="Annually",SUMIFS(INDIRECT(AQ$10),DetailBudgetWPs_Aleph,IF($J118 = "No Work Package", "", $J118),DetailBudgetCategory_Aleph,$I118),""))))) / AQ$6 * AQ$7, 0), 0)</f>
        <v>0</v>
      </c>
      <c r="AR118" s="166">
        <f t="array" ref="AR118">IFERROR(IF(ROW()-16&lt;NoRowsBudget, IF($J118="Profit Margin",SUM(AR$16:AR117)*ProfitMargin,IF($J118="VAT",SUM(AR$16:AR117)*VAT,IF(Budget_period="Monthly",SUMIFS(INDIRECT(AR$8),DetailBudgetWPs_Aleph,IF($J118 = "No Work Package", "", $J118),DetailBudgetCategory_Aleph,$I118),IF(Budget_period="Quarterly",SUMIFS(INDIRECT(AR$9),DetailBudgetWPs_Aleph,IF($J118 = "No Work Package", "", $J118),DetailBudgetCategory_Aleph,$I118),IF(Budget_period="Annually",SUMIFS(INDIRECT(AR$10),DetailBudgetWPs_Aleph,IF($J118 = "No Work Package", "", $J118),DetailBudgetCategory_Aleph,$I118),""))))) / AR$6 * AR$7, 0), 0)</f>
        <v>0</v>
      </c>
      <c r="AS118" s="166">
        <f t="array" ref="AS118">IFERROR(IF(ROW()-16&lt;NoRowsBudget, IF($J118="Profit Margin",SUM(AS$16:AS117)*ProfitMargin,IF($J118="VAT",SUM(AS$16:AS117)*VAT,IF(Budget_period="Monthly",SUMIFS(INDIRECT(AS$8),DetailBudgetWPs_Aleph,IF($J118 = "No Work Package", "", $J118),DetailBudgetCategory_Aleph,$I118),IF(Budget_period="Quarterly",SUMIFS(INDIRECT(AS$9),DetailBudgetWPs_Aleph,IF($J118 = "No Work Package", "", $J118),DetailBudgetCategory_Aleph,$I118),IF(Budget_period="Annually",SUMIFS(INDIRECT(AS$10),DetailBudgetWPs_Aleph,IF($J118 = "No Work Package", "", $J118),DetailBudgetCategory_Aleph,$I118),""))))) / AS$6 * AS$7, 0), 0)</f>
        <v>0</v>
      </c>
      <c r="AT118" s="166">
        <f t="array" ref="AT118">IFERROR(IF(ROW()-16&lt;NoRowsBudget, IF($J118="Profit Margin",SUM(AT$16:AT117)*ProfitMargin,IF($J118="VAT",SUM(AT$16:AT117)*VAT,IF(Budget_period="Monthly",SUMIFS(INDIRECT(AT$8),DetailBudgetWPs_Aleph,IF($J118 = "No Work Package", "", $J118),DetailBudgetCategory_Aleph,$I118),IF(Budget_period="Quarterly",SUMIFS(INDIRECT(AT$9),DetailBudgetWPs_Aleph,IF($J118 = "No Work Package", "", $J118),DetailBudgetCategory_Aleph,$I118),IF(Budget_period="Annually",SUMIFS(INDIRECT(AT$10),DetailBudgetWPs_Aleph,IF($J118 = "No Work Package", "", $J118),DetailBudgetCategory_Aleph,$I118),""))))) / AT$6 * AT$7, 0), 0)</f>
        <v>0</v>
      </c>
      <c r="AU118" s="166">
        <f t="array" ref="AU118">IFERROR(IF(ROW()-16&lt;NoRowsBudget, IF($J118="Profit Margin",SUM(AU$16:AU117)*ProfitMargin,IF($J118="VAT",SUM(AU$16:AU117)*VAT,IF(Budget_period="Monthly",SUMIFS(INDIRECT(AU$8),DetailBudgetWPs_Aleph,IF($J118 = "No Work Package", "", $J118),DetailBudgetCategory_Aleph,$I118),IF(Budget_period="Quarterly",SUMIFS(INDIRECT(AU$9),DetailBudgetWPs_Aleph,IF($J118 = "No Work Package", "", $J118),DetailBudgetCategory_Aleph,$I118),IF(Budget_period="Annually",SUMIFS(INDIRECT(AU$10),DetailBudgetWPs_Aleph,IF($J118 = "No Work Package", "", $J118),DetailBudgetCategory_Aleph,$I118),""))))) / AU$6 * AU$7, 0), 0)</f>
        <v>0</v>
      </c>
      <c r="AV118" s="166">
        <f t="array" ref="AV118">IFERROR(IF(ROW()-16&lt;NoRowsBudget, IF($J118="Profit Margin",SUM(AV$16:AV117)*ProfitMargin,IF($J118="VAT",SUM(AV$16:AV117)*VAT,IF(Budget_period="Monthly",SUMIFS(INDIRECT(AV$8),DetailBudgetWPs_Aleph,IF($J118 = "No Work Package", "", $J118),DetailBudgetCategory_Aleph,$I118),IF(Budget_period="Quarterly",SUMIFS(INDIRECT(AV$9),DetailBudgetWPs_Aleph,IF($J118 = "No Work Package", "", $J118),DetailBudgetCategory_Aleph,$I118),IF(Budget_period="Annually",SUMIFS(INDIRECT(AV$10),DetailBudgetWPs_Aleph,IF($J118 = "No Work Package", "", $J118),DetailBudgetCategory_Aleph,$I118),""))))) / AV$6 * AV$7, 0), 0)</f>
        <v>0</v>
      </c>
      <c r="AW118" s="166">
        <f t="array" ref="AW118">IFERROR(IF(ROW()-16&lt;NoRowsBudget, IF($J118="Profit Margin",SUM(AW$16:AW117)*ProfitMargin,IF($J118="VAT",SUM(AW$16:AW117)*VAT,IF(Budget_period="Monthly",SUMIFS(INDIRECT(AW$8),DetailBudgetWPs_Aleph,IF($J118 = "No Work Package", "", $J118),DetailBudgetCategory_Aleph,$I118),IF(Budget_period="Quarterly",SUMIFS(INDIRECT(AW$9),DetailBudgetWPs_Aleph,IF($J118 = "No Work Package", "", $J118),DetailBudgetCategory_Aleph,$I118),IF(Budget_period="Annually",SUMIFS(INDIRECT(AW$10),DetailBudgetWPs_Aleph,IF($J118 = "No Work Package", "", $J118),DetailBudgetCategory_Aleph,$I118),""))))) / AW$6 * AW$7, 0), 0)</f>
        <v>0</v>
      </c>
      <c r="AX118" s="166">
        <f t="array" ref="AX118">IFERROR(IF(ROW()-16&lt;NoRowsBudget, IF($J118="Profit Margin",SUM(AX$16:AX117)*ProfitMargin,IF($J118="VAT",SUM(AX$16:AX117)*VAT,IF(Budget_period="Monthly",SUMIFS(INDIRECT(AX$8),DetailBudgetWPs_Aleph,IF($J118 = "No Work Package", "", $J118),DetailBudgetCategory_Aleph,$I118),IF(Budget_period="Quarterly",SUMIFS(INDIRECT(AX$9),DetailBudgetWPs_Aleph,IF($J118 = "No Work Package", "", $J118),DetailBudgetCategory_Aleph,$I118),IF(Budget_period="Annually",SUMIFS(INDIRECT(AX$10),DetailBudgetWPs_Aleph,IF($J118 = "No Work Package", "", $J118),DetailBudgetCategory_Aleph,$I118),""))))) / AX$6 * AX$7, 0), 0)</f>
        <v>0</v>
      </c>
      <c r="AY118" s="166">
        <f t="array" ref="AY118">IFERROR(IF(ROW()-16&lt;NoRowsBudget, IF($J118="Profit Margin",SUM(AY$16:AY117)*ProfitMargin,IF($J118="VAT",SUM(AY$16:AY117)*VAT,IF(Budget_period="Monthly",SUMIFS(INDIRECT(AY$8),DetailBudgetWPs_Aleph,IF($J118 = "No Work Package", "", $J118),DetailBudgetCategory_Aleph,$I118),IF(Budget_period="Quarterly",SUMIFS(INDIRECT(AY$9),DetailBudgetWPs_Aleph,IF($J118 = "No Work Package", "", $J118),DetailBudgetCategory_Aleph,$I118),IF(Budget_period="Annually",SUMIFS(INDIRECT(AY$10),DetailBudgetWPs_Aleph,IF($J118 = "No Work Package", "", $J118),DetailBudgetCategory_Aleph,$I118),""))))) / AY$6 * AY$7, 0), 0)</f>
        <v>0</v>
      </c>
      <c r="AZ118" s="166">
        <f t="array" ref="AZ118">IFERROR(IF(ROW()-16&lt;NoRowsBudget, IF($J118="Profit Margin",SUM(AZ$16:AZ117)*ProfitMargin,IF($J118="VAT",SUM(AZ$16:AZ117)*VAT,IF(Budget_period="Monthly",SUMIFS(INDIRECT(AZ$8),DetailBudgetWPs_Aleph,IF($J118 = "No Work Package", "", $J118),DetailBudgetCategory_Aleph,$I118),IF(Budget_period="Quarterly",SUMIFS(INDIRECT(AZ$9),DetailBudgetWPs_Aleph,IF($J118 = "No Work Package", "", $J118),DetailBudgetCategory_Aleph,$I118),IF(Budget_period="Annually",SUMIFS(INDIRECT(AZ$10),DetailBudgetWPs_Aleph,IF($J118 = "No Work Package", "", $J118),DetailBudgetCategory_Aleph,$I118),""))))) / AZ$6 * AZ$7, 0), 0)</f>
        <v>0</v>
      </c>
      <c r="BA118" s="166">
        <f t="array" ref="BA118">IFERROR(IF(ROW()-16&lt;NoRowsBudget, IF($J118="Profit Margin",SUM(BA$16:BA117)*ProfitMargin,IF($J118="VAT",SUM(BA$16:BA117)*VAT,IF(Budget_period="Monthly",SUMIFS(INDIRECT(BA$8),DetailBudgetWPs_Aleph,IF($J118 = "No Work Package", "", $J118),DetailBudgetCategory_Aleph,$I118),IF(Budget_period="Quarterly",SUMIFS(INDIRECT(BA$9),DetailBudgetWPs_Aleph,IF($J118 = "No Work Package", "", $J118),DetailBudgetCategory_Aleph,$I118),IF(Budget_period="Annually",SUMIFS(INDIRECT(BA$10),DetailBudgetWPs_Aleph,IF($J118 = "No Work Package", "", $J118),DetailBudgetCategory_Aleph,$I118),""))))) / BA$6 * BA$7, 0), 0)</f>
        <v>0</v>
      </c>
      <c r="BB118" s="166">
        <f t="array" ref="BB118">IFERROR(IF(ROW()-16&lt;NoRowsBudget, IF($J118="Profit Margin",SUM(BB$16:BB117)*ProfitMargin,IF($J118="VAT",SUM(BB$16:BB117)*VAT,IF(Budget_period="Monthly",SUMIFS(INDIRECT(BB$8),DetailBudgetWPs_Aleph,IF($J118 = "No Work Package", "", $J118),DetailBudgetCategory_Aleph,$I118),IF(Budget_period="Quarterly",SUMIFS(INDIRECT(BB$9),DetailBudgetWPs_Aleph,IF($J118 = "No Work Package", "", $J118),DetailBudgetCategory_Aleph,$I118),IF(Budget_period="Annually",SUMIFS(INDIRECT(BB$10),DetailBudgetWPs_Aleph,IF($J118 = "No Work Package", "", $J118),DetailBudgetCategory_Aleph,$I118),""))))) / BB$6 * BB$7, 0), 0)</f>
        <v>0</v>
      </c>
      <c r="BC118" s="166">
        <f t="array" ref="BC118">IFERROR(IF(ROW()-16&lt;NoRowsBudget, IF($J118="Profit Margin",SUM(BC$16:BC117)*ProfitMargin,IF($J118="VAT",SUM(BC$16:BC117)*VAT,IF(Budget_period="Monthly",SUMIFS(INDIRECT(BC$8),DetailBudgetWPs_Aleph,IF($J118 = "No Work Package", "", $J118),DetailBudgetCategory_Aleph,$I118),IF(Budget_period="Quarterly",SUMIFS(INDIRECT(BC$9),DetailBudgetWPs_Aleph,IF($J118 = "No Work Package", "", $J118),DetailBudgetCategory_Aleph,$I118),IF(Budget_period="Annually",SUMIFS(INDIRECT(BC$10),DetailBudgetWPs_Aleph,IF($J118 = "No Work Package", "", $J118),DetailBudgetCategory_Aleph,$I118),""))))) / BC$6 * BC$7, 0), 0)</f>
        <v>0</v>
      </c>
      <c r="BD118" s="166">
        <f t="array" ref="BD118">IFERROR(IF(ROW()-16&lt;NoRowsBudget, IF($J118="Profit Margin",SUM(BD$16:BD117)*ProfitMargin,IF($J118="VAT",SUM(BD$16:BD117)*VAT,IF(Budget_period="Monthly",SUMIFS(INDIRECT(BD$8),DetailBudgetWPs_Aleph,IF($J118 = "No Work Package", "", $J118),DetailBudgetCategory_Aleph,$I118),IF(Budget_period="Quarterly",SUMIFS(INDIRECT(BD$9),DetailBudgetWPs_Aleph,IF($J118 = "No Work Package", "", $J118),DetailBudgetCategory_Aleph,$I118),IF(Budget_period="Annually",SUMIFS(INDIRECT(BD$10),DetailBudgetWPs_Aleph,IF($J118 = "No Work Package", "", $J118),DetailBudgetCategory_Aleph,$I118),""))))) / BD$6 * BD$7, 0), 0)</f>
        <v>0</v>
      </c>
      <c r="BE118" s="166">
        <f t="array" ref="BE118">IFERROR(IF(ROW()-16&lt;NoRowsBudget, IF($J118="Profit Margin",SUM(BE$16:BE117)*ProfitMargin,IF($J118="VAT",SUM(BE$16:BE117)*VAT,IF(Budget_period="Monthly",SUMIFS(INDIRECT(BE$8),DetailBudgetWPs_Aleph,IF($J118 = "No Work Package", "", $J118),DetailBudgetCategory_Aleph,$I118),IF(Budget_period="Quarterly",SUMIFS(INDIRECT(BE$9),DetailBudgetWPs_Aleph,IF($J118 = "No Work Package", "", $J118),DetailBudgetCategory_Aleph,$I118),IF(Budget_period="Annually",SUMIFS(INDIRECT(BE$10),DetailBudgetWPs_Aleph,IF($J118 = "No Work Package", "", $J118),DetailBudgetCategory_Aleph,$I118),""))))) / BE$6 * BE$7, 0), 0)</f>
        <v>0</v>
      </c>
      <c r="BF118" s="166">
        <f t="array" ref="BF118">IFERROR(IF(ROW()-16&lt;NoRowsBudget, IF($J118="Profit Margin",SUM(BF$16:BF117)*ProfitMargin,IF($J118="VAT",SUM(BF$16:BF117)*VAT,IF(Budget_period="Monthly",SUMIFS(INDIRECT(BF$8),DetailBudgetWPs_Aleph,IF($J118 = "No Work Package", "", $J118),DetailBudgetCategory_Aleph,$I118),IF(Budget_period="Quarterly",SUMIFS(INDIRECT(BF$9),DetailBudgetWPs_Aleph,IF($J118 = "No Work Package", "", $J118),DetailBudgetCategory_Aleph,$I118),IF(Budget_period="Annually",SUMIFS(INDIRECT(BF$10),DetailBudgetWPs_Aleph,IF($J118 = "No Work Package", "", $J118),DetailBudgetCategory_Aleph,$I118),""))))) / BF$6 * BF$7, 0), 0)</f>
        <v>0</v>
      </c>
      <c r="BG118" s="166">
        <f t="array" ref="BG118">IFERROR(IF(ROW()-16&lt;NoRowsBudget, IF($J118="Profit Margin",SUM(BG$16:BG117)*ProfitMargin,IF($J118="VAT",SUM(BG$16:BG117)*VAT,IF(Budget_period="Monthly",SUMIFS(INDIRECT(BG$8),DetailBudgetWPs_Aleph,IF($J118 = "No Work Package", "", $J118),DetailBudgetCategory_Aleph,$I118),IF(Budget_period="Quarterly",SUMIFS(INDIRECT(BG$9),DetailBudgetWPs_Aleph,IF($J118 = "No Work Package", "", $J118),DetailBudgetCategory_Aleph,$I118),IF(Budget_period="Annually",SUMIFS(INDIRECT(BG$10),DetailBudgetWPs_Aleph,IF($J118 = "No Work Package", "", $J118),DetailBudgetCategory_Aleph,$I118),""))))) / BG$6 * BG$7, 0), 0)</f>
        <v>0</v>
      </c>
      <c r="BH118" s="166">
        <f t="array" ref="BH118">IFERROR(IF(ROW()-16&lt;NoRowsBudget, IF($J118="Profit Margin",SUM(BH$16:BH117)*ProfitMargin,IF($J118="VAT",SUM(BH$16:BH117)*VAT,IF(Budget_period="Monthly",SUMIFS(INDIRECT(BH$8),DetailBudgetWPs_Aleph,IF($J118 = "No Work Package", "", $J118),DetailBudgetCategory_Aleph,$I118),IF(Budget_period="Quarterly",SUMIFS(INDIRECT(BH$9),DetailBudgetWPs_Aleph,IF($J118 = "No Work Package", "", $J118),DetailBudgetCategory_Aleph,$I118),IF(Budget_period="Annually",SUMIFS(INDIRECT(BH$10),DetailBudgetWPs_Aleph,IF($J118 = "No Work Package", "", $J118),DetailBudgetCategory_Aleph,$I118),""))))) / BH$6 * BH$7, 0), 0)</f>
        <v>0</v>
      </c>
      <c r="BI118" s="166">
        <f t="array" ref="BI118">IFERROR(IF(ROW()-16&lt;NoRowsBudget, IF($J118="Profit Margin",SUM(BI$16:BI117)*ProfitMargin,IF($J118="VAT",SUM(BI$16:BI117)*VAT,IF(Budget_period="Monthly",SUMIFS(INDIRECT(BI$8),DetailBudgetWPs_Aleph,IF($J118 = "No Work Package", "", $J118),DetailBudgetCategory_Aleph,$I118),IF(Budget_period="Quarterly",SUMIFS(INDIRECT(BI$9),DetailBudgetWPs_Aleph,IF($J118 = "No Work Package", "", $J118),DetailBudgetCategory_Aleph,$I118),IF(Budget_period="Annually",SUMIFS(INDIRECT(BI$10),DetailBudgetWPs_Aleph,IF($J118 = "No Work Package", "", $J118),DetailBudgetCategory_Aleph,$I118),""))))) / BI$6 * BI$7, 0), 0)</f>
        <v>0</v>
      </c>
      <c r="BJ118" s="166">
        <f t="array" ref="BJ118">IFERROR(IF(ROW()-16&lt;NoRowsBudget, IF($J118="Profit Margin",SUM(BJ$16:BJ117)*ProfitMargin,IF($J118="VAT",SUM(BJ$16:BJ117)*VAT,IF(Budget_period="Monthly",SUMIFS(INDIRECT(BJ$8),DetailBudgetWPs_Aleph,IF($J118 = "No Work Package", "", $J118),DetailBudgetCategory_Aleph,$I118),IF(Budget_period="Quarterly",SUMIFS(INDIRECT(BJ$9),DetailBudgetWPs_Aleph,IF($J118 = "No Work Package", "", $J118),DetailBudgetCategory_Aleph,$I118),IF(Budget_period="Annually",SUMIFS(INDIRECT(BJ$10),DetailBudgetWPs_Aleph,IF($J118 = "No Work Package", "", $J118),DetailBudgetCategory_Aleph,$I118),""))))) / BJ$6 * BJ$7, 0), 0)</f>
        <v>0</v>
      </c>
      <c r="BK118" s="166">
        <f t="array" ref="BK118">IFERROR(IF(ROW()-16&lt;NoRowsBudget, IF($J118="Profit Margin",SUM(BK$16:BK117)*ProfitMargin,IF($J118="VAT",SUM(BK$16:BK117)*VAT,IF(Budget_period="Monthly",SUMIFS(INDIRECT(BK$8),DetailBudgetWPs_Aleph,IF($J118 = "No Work Package", "", $J118),DetailBudgetCategory_Aleph,$I118),IF(Budget_period="Quarterly",SUMIFS(INDIRECT(BK$9),DetailBudgetWPs_Aleph,IF($J118 = "No Work Package", "", $J118),DetailBudgetCategory_Aleph,$I118),IF(Budget_period="Annually",SUMIFS(INDIRECT(BK$10),DetailBudgetWPs_Aleph,IF($J118 = "No Work Package", "", $J118),DetailBudgetCategory_Aleph,$I118),""))))) / BK$6 * BK$7, 0), 0)</f>
        <v>0</v>
      </c>
      <c r="BL118" s="166">
        <f t="array" ref="BL118">IFERROR(IF(ROW()-16&lt;NoRowsBudget, IF($J118="Profit Margin",SUM(BL$16:BL117)*ProfitMargin,IF($J118="VAT",SUM(BL$16:BL117)*VAT,IF(Budget_period="Monthly",SUMIFS(INDIRECT(BL$8),DetailBudgetWPs_Aleph,IF($J118 = "No Work Package", "", $J118),DetailBudgetCategory_Aleph,$I118),IF(Budget_period="Quarterly",SUMIFS(INDIRECT(BL$9),DetailBudgetWPs_Aleph,IF($J118 = "No Work Package", "", $J118),DetailBudgetCategory_Aleph,$I118),IF(Budget_period="Annually",SUMIFS(INDIRECT(BL$10),DetailBudgetWPs_Aleph,IF($J118 = "No Work Package", "", $J118),DetailBudgetCategory_Aleph,$I118),""))))) / BL$6 * BL$7, 0), 0)</f>
        <v>0</v>
      </c>
      <c r="BM118" s="166">
        <f t="array" ref="BM118">IFERROR(IF(ROW()-16&lt;NoRowsBudget, IF($J118="Profit Margin",SUM(BM$16:BM117)*ProfitMargin,IF($J118="VAT",SUM(BM$16:BM117)*VAT,IF(Budget_period="Monthly",SUMIFS(INDIRECT(BM$8),DetailBudgetWPs_Aleph,IF($J118 = "No Work Package", "", $J118),DetailBudgetCategory_Aleph,$I118),IF(Budget_period="Quarterly",SUMIFS(INDIRECT(BM$9),DetailBudgetWPs_Aleph,IF($J118 = "No Work Package", "", $J118),DetailBudgetCategory_Aleph,$I118),IF(Budget_period="Annually",SUMIFS(INDIRECT(BM$10),DetailBudgetWPs_Aleph,IF($J118 = "No Work Package", "", $J118),DetailBudgetCategory_Aleph,$I118),""))))) / BM$6 * BM$7, 0), 0)</f>
        <v>0</v>
      </c>
      <c r="BN118" s="166">
        <f t="array" ref="BN118">IFERROR(IF(ROW()-16&lt;NoRowsBudget, IF($J118="Profit Margin",SUM(BN$16:BN117)*ProfitMargin,IF($J118="VAT",SUM(BN$16:BN117)*VAT,IF(Budget_period="Monthly",SUMIFS(INDIRECT(BN$8),DetailBudgetWPs_Aleph,IF($J118 = "No Work Package", "", $J118),DetailBudgetCategory_Aleph,$I118),IF(Budget_period="Quarterly",SUMIFS(INDIRECT(BN$9),DetailBudgetWPs_Aleph,IF($J118 = "No Work Package", "", $J118),DetailBudgetCategory_Aleph,$I118),IF(Budget_period="Annually",SUMIFS(INDIRECT(BN$10),DetailBudgetWPs_Aleph,IF($J118 = "No Work Package", "", $J118),DetailBudgetCategory_Aleph,$I118),""))))) / BN$6 * BN$7, 0), 0)</f>
        <v>0</v>
      </c>
      <c r="BO118" s="166">
        <f t="array" ref="BO118">IFERROR(IF(ROW()-16&lt;NoRowsBudget, IF($J118="Profit Margin",SUM(BO$16:BO117)*ProfitMargin,IF($J118="VAT",SUM(BO$16:BO117)*VAT,IF(Budget_period="Monthly",SUMIFS(INDIRECT(BO$8),DetailBudgetWPs_Aleph,IF($J118 = "No Work Package", "", $J118),DetailBudgetCategory_Aleph,$I118),IF(Budget_period="Quarterly",SUMIFS(INDIRECT(BO$9),DetailBudgetWPs_Aleph,IF($J118 = "No Work Package", "", $J118),DetailBudgetCategory_Aleph,$I118),IF(Budget_period="Annually",SUMIFS(INDIRECT(BO$10),DetailBudgetWPs_Aleph,IF($J118 = "No Work Package", "", $J118),DetailBudgetCategory_Aleph,$I118),""))))) / BO$6 * BO$7, 0), 0)</f>
        <v>0</v>
      </c>
      <c r="BP118" s="166">
        <f t="array" ref="BP118">IFERROR(IF(ROW()-16&lt;NoRowsBudget, IF($J118="Profit Margin",SUM(BP$16:BP117)*ProfitMargin,IF($J118="VAT",SUM(BP$16:BP117)*VAT,IF(Budget_period="Monthly",SUMIFS(INDIRECT(BP$8),DetailBudgetWPs_Aleph,IF($J118 = "No Work Package", "", $J118),DetailBudgetCategory_Aleph,$I118),IF(Budget_period="Quarterly",SUMIFS(INDIRECT(BP$9),DetailBudgetWPs_Aleph,IF($J118 = "No Work Package", "", $J118),DetailBudgetCategory_Aleph,$I118),IF(Budget_period="Annually",SUMIFS(INDIRECT(BP$10),DetailBudgetWPs_Aleph,IF($J118 = "No Work Package", "", $J118),DetailBudgetCategory_Aleph,$I118),""))))) / BP$6 * BP$7, 0), 0)</f>
        <v>0</v>
      </c>
      <c r="BQ118" s="166">
        <f t="array" ref="BQ118">IFERROR(IF(ROW()-16&lt;NoRowsBudget, IF($J118="Profit Margin",SUM(BQ$16:BQ117)*ProfitMargin,IF($J118="VAT",SUM(BQ$16:BQ117)*VAT,IF(Budget_period="Monthly",SUMIFS(INDIRECT(BQ$8),DetailBudgetWPs_Aleph,IF($J118 = "No Work Package", "", $J118),DetailBudgetCategory_Aleph,$I118),IF(Budget_period="Quarterly",SUMIFS(INDIRECT(BQ$9),DetailBudgetWPs_Aleph,IF($J118 = "No Work Package", "", $J118),DetailBudgetCategory_Aleph,$I118),IF(Budget_period="Annually",SUMIFS(INDIRECT(BQ$10),DetailBudgetWPs_Aleph,IF($J118 = "No Work Package", "", $J118),DetailBudgetCategory_Aleph,$I118),""))))) / BQ$6 * BQ$7, 0), 0)</f>
        <v>0</v>
      </c>
      <c r="BR118" s="166">
        <f t="array" ref="BR118">IFERROR(IF(ROW()-16&lt;NoRowsBudget, IF($J118="Profit Margin",SUM(BR$16:BR117)*ProfitMargin,IF($J118="VAT",SUM(BR$16:BR117)*VAT,IF(Budget_period="Monthly",SUMIFS(INDIRECT(BR$8),DetailBudgetWPs_Aleph,IF($J118 = "No Work Package", "", $J118),DetailBudgetCategory_Aleph,$I118),IF(Budget_period="Quarterly",SUMIFS(INDIRECT(BR$9),DetailBudgetWPs_Aleph,IF($J118 = "No Work Package", "", $J118),DetailBudgetCategory_Aleph,$I118),IF(Budget_period="Annually",SUMIFS(INDIRECT(BR$10),DetailBudgetWPs_Aleph,IF($J118 = "No Work Package", "", $J118),DetailBudgetCategory_Aleph,$I118),""))))) / BR$6 * BR$7, 0), 0)</f>
        <v>0</v>
      </c>
      <c r="BS118" s="166">
        <f t="array" ref="BS118">IFERROR(IF(ROW()-16&lt;NoRowsBudget, IF($J118="Profit Margin",SUM(BS$16:BS117)*ProfitMargin,IF($J118="VAT",SUM(BS$16:BS117)*VAT,IF(Budget_period="Monthly",SUMIFS(INDIRECT(BS$8),DetailBudgetWPs_Aleph,IF($J118 = "No Work Package", "", $J118),DetailBudgetCategory_Aleph,$I118),IF(Budget_period="Quarterly",SUMIFS(INDIRECT(BS$9),DetailBudgetWPs_Aleph,IF($J118 = "No Work Package", "", $J118),DetailBudgetCategory_Aleph,$I118),IF(Budget_period="Annually",SUMIFS(INDIRECT(BS$10),DetailBudgetWPs_Aleph,IF($J118 = "No Work Package", "", $J118),DetailBudgetCategory_Aleph,$I118),""))))) / BS$6 * BS$7, 0), 0)</f>
        <v>0</v>
      </c>
    </row>
    <row r="119" ht="15.75" customHeight="1">
      <c r="A119" s="114"/>
      <c r="B119" s="15" t="str">
        <f>IF(ROW()-16&lt;NoRowsBudget,OrgName,"")</f>
        <v/>
      </c>
      <c r="C119" s="15" t="str">
        <f>IF(ROW()-16&lt;NoRowsBudget,ProjectName,"")</f>
        <v/>
      </c>
      <c r="D119" s="15" t="str">
        <f>IF(ROW()-16&lt;NoRowsBudget,ProjectRef,"")</f>
        <v/>
      </c>
      <c r="E119" s="15" t="str">
        <f>IF(ROW()-16&lt;NoRowsBudget,ApplicationID,"")</f>
        <v/>
      </c>
      <c r="F119" s="15" t="str">
        <f>IF(ROW()-16&lt;NoRowsBudget,Version,"")</f>
        <v/>
      </c>
      <c r="G119" s="164" t="str">
        <f>IF(ROW()-16&lt;NoRowsBudget,StartDate,"")</f>
        <v/>
      </c>
      <c r="H119" s="164" t="str">
        <f>IF(ROW()-16&lt;NoRowsBudget,EndDate,"")</f>
        <v/>
      </c>
      <c r="I119" s="15" t="str">
        <f t="array" ref="I119">IF(ROW()-16&lt;(NoRowsBudget-3),INDEX(CostCategories,CEILING((ROW()-15)/NoWPs,1)),IF(ROW()-16=NoRowsBudget-3,"Overheads",IF(ROW()-16=NoRowsBudget-2,"Profit Margin",IF(ROW()-16=NoRowsBudget-1,"VAT",""))))</f>
        <v/>
      </c>
      <c r="J119" s="15" t="str">
        <f t="array" ref="J119">IF(ROW()-16&lt;NoRowsBudget-3,INDEX(WPUnique,,MOD(ROW()-16,NoWPs)+1),IF(ROW()-16=NoRowsBudget-3,"Overheads",IF(ROW()-16=NoRowsBudget-2,"Profit Margin",IF(ROW()-16=NoRowsBudget-1,"VAT",""))))</f>
        <v/>
      </c>
      <c r="K119" s="172" t="str">
        <f>IFERROR(IF(OR($J119="Indirect Cost",$J119="VAT",$J119="Profit Margin"),"",VLOOKUP(J119,'1. Basic Info'!$B$40:$C$52,2,FALSE)),BudgetExport!J119)</f>
        <v/>
      </c>
      <c r="L119" s="166">
        <f t="array" ref="L119">IFERROR(IF(ROW()-16&lt;NoRowsBudget, IF($J119="Profit Margin",SUM(L$16:L118)*ProfitMargin,IF($J119="VAT",SUM(L$16:L118)*VAT,IF(Budget_period="Monthly",SUMIFS(INDIRECT(L$8),DetailBudgetWPs_Aleph,IF($J119 = "No Work Package", "", $J119),DetailBudgetCategory_Aleph,$I119),IF(Budget_period="Quarterly",SUMIFS(INDIRECT(L$9),DetailBudgetWPs_Aleph,IF($J119 = "No Work Package", "", $J119),DetailBudgetCategory_Aleph,$I119),IF(Budget_period="Annually",SUMIFS(INDIRECT(L$10),DetailBudgetWPs_Aleph,IF($J119 = "No Work Package", "", $J119),DetailBudgetCategory_Aleph,$I119),""))))) / L$6 * L$7, 0), 0)</f>
        <v>0</v>
      </c>
      <c r="M119" s="166">
        <f t="array" ref="M119">IFERROR(IF(ROW()-16&lt;NoRowsBudget, IF($J119="Profit Margin",SUM(M$16:M118)*ProfitMargin,IF($J119="VAT",SUM(M$16:M118)*VAT,IF(Budget_period="Monthly",SUMIFS(INDIRECT(M$8),DetailBudgetWPs_Aleph,IF($J119 = "No Work Package", "", $J119),DetailBudgetCategory_Aleph,$I119),IF(Budget_period="Quarterly",SUMIFS(INDIRECT(M$9),DetailBudgetWPs_Aleph,IF($J119 = "No Work Package", "", $J119),DetailBudgetCategory_Aleph,$I119),IF(Budget_period="Annually",SUMIFS(INDIRECT(M$10),DetailBudgetWPs_Aleph,IF($J119 = "No Work Package", "", $J119),DetailBudgetCategory_Aleph,$I119),""))))) / M$6 * M$7, 0), 0)</f>
        <v>0</v>
      </c>
      <c r="N119" s="166">
        <f t="array" ref="N119">IFERROR(IF(ROW()-16&lt;NoRowsBudget, IF($J119="Profit Margin",SUM(N$16:N118)*ProfitMargin,IF($J119="VAT",SUM(N$16:N118)*VAT,IF(Budget_period="Monthly",SUMIFS(INDIRECT(N$8),DetailBudgetWPs_Aleph,IF($J119 = "No Work Package", "", $J119),DetailBudgetCategory_Aleph,$I119),IF(Budget_period="Quarterly",SUMIFS(INDIRECT(N$9),DetailBudgetWPs_Aleph,IF($J119 = "No Work Package", "", $J119),DetailBudgetCategory_Aleph,$I119),IF(Budget_period="Annually",SUMIFS(INDIRECT(N$10),DetailBudgetWPs_Aleph,IF($J119 = "No Work Package", "", $J119),DetailBudgetCategory_Aleph,$I119),""))))) / N$6 * N$7, 0), 0)</f>
        <v>0</v>
      </c>
      <c r="O119" s="166">
        <f t="array" ref="O119">IFERROR(IF(ROW()-16&lt;NoRowsBudget, IF($J119="Profit Margin",SUM(O$16:O118)*ProfitMargin,IF($J119="VAT",SUM(O$16:O118)*VAT,IF(Budget_period="Monthly",SUMIFS(INDIRECT(O$8),DetailBudgetWPs_Aleph,IF($J119 = "No Work Package", "", $J119),DetailBudgetCategory_Aleph,$I119),IF(Budget_period="Quarterly",SUMIFS(INDIRECT(O$9),DetailBudgetWPs_Aleph,IF($J119 = "No Work Package", "", $J119),DetailBudgetCategory_Aleph,$I119),IF(Budget_period="Annually",SUMIFS(INDIRECT(O$10),DetailBudgetWPs_Aleph,IF($J119 = "No Work Package", "", $J119),DetailBudgetCategory_Aleph,$I119),""))))) / O$6 * O$7, 0), 0)</f>
        <v>0</v>
      </c>
      <c r="P119" s="166">
        <f t="array" ref="P119">IFERROR(IF(ROW()-16&lt;NoRowsBudget, IF($J119="Profit Margin",SUM(P$16:P118)*ProfitMargin,IF($J119="VAT",SUM(P$16:P118)*VAT,IF(Budget_period="Monthly",SUMIFS(INDIRECT(P$8),DetailBudgetWPs_Aleph,IF($J119 = "No Work Package", "", $J119),DetailBudgetCategory_Aleph,$I119),IF(Budget_period="Quarterly",SUMIFS(INDIRECT(P$9),DetailBudgetWPs_Aleph,IF($J119 = "No Work Package", "", $J119),DetailBudgetCategory_Aleph,$I119),IF(Budget_period="Annually",SUMIFS(INDIRECT(P$10),DetailBudgetWPs_Aleph,IF($J119 = "No Work Package", "", $J119),DetailBudgetCategory_Aleph,$I119),""))))) / P$6 * P$7, 0), 0)</f>
        <v>0</v>
      </c>
      <c r="Q119" s="166">
        <f t="array" ref="Q119">IFERROR(IF(ROW()-16&lt;NoRowsBudget, IF($J119="Profit Margin",SUM(Q$16:Q118)*ProfitMargin,IF($J119="VAT",SUM(Q$16:Q118)*VAT,IF(Budget_period="Monthly",SUMIFS(INDIRECT(Q$8),DetailBudgetWPs_Aleph,IF($J119 = "No Work Package", "", $J119),DetailBudgetCategory_Aleph,$I119),IF(Budget_period="Quarterly",SUMIFS(INDIRECT(Q$9),DetailBudgetWPs_Aleph,IF($J119 = "No Work Package", "", $J119),DetailBudgetCategory_Aleph,$I119),IF(Budget_period="Annually",SUMIFS(INDIRECT(Q$10),DetailBudgetWPs_Aleph,IF($J119 = "No Work Package", "", $J119),DetailBudgetCategory_Aleph,$I119),""))))) / Q$6 * Q$7, 0), 0)</f>
        <v>0</v>
      </c>
      <c r="R119" s="166">
        <f t="array" ref="R119">IFERROR(IF(ROW()-16&lt;NoRowsBudget, IF($J119="Profit Margin",SUM(R$16:R118)*ProfitMargin,IF($J119="VAT",SUM(R$16:R118)*VAT,IF(Budget_period="Monthly",SUMIFS(INDIRECT(R$8),DetailBudgetWPs_Aleph,IF($J119 = "No Work Package", "", $J119),DetailBudgetCategory_Aleph,$I119),IF(Budget_period="Quarterly",SUMIFS(INDIRECT(R$9),DetailBudgetWPs_Aleph,IF($J119 = "No Work Package", "", $J119),DetailBudgetCategory_Aleph,$I119),IF(Budget_period="Annually",SUMIFS(INDIRECT(R$10),DetailBudgetWPs_Aleph,IF($J119 = "No Work Package", "", $J119),DetailBudgetCategory_Aleph,$I119),""))))) / R$6 * R$7, 0), 0)</f>
        <v>0</v>
      </c>
      <c r="S119" s="166">
        <f t="array" ref="S119">IFERROR(IF(ROW()-16&lt;NoRowsBudget, IF($J119="Profit Margin",SUM(S$16:S118)*ProfitMargin,IF($J119="VAT",SUM(S$16:S118)*VAT,IF(Budget_period="Monthly",SUMIFS(INDIRECT(S$8),DetailBudgetWPs_Aleph,IF($J119 = "No Work Package", "", $J119),DetailBudgetCategory_Aleph,$I119),IF(Budget_period="Quarterly",SUMIFS(INDIRECT(S$9),DetailBudgetWPs_Aleph,IF($J119 = "No Work Package", "", $J119),DetailBudgetCategory_Aleph,$I119),IF(Budget_period="Annually",SUMIFS(INDIRECT(S$10),DetailBudgetWPs_Aleph,IF($J119 = "No Work Package", "", $J119),DetailBudgetCategory_Aleph,$I119),""))))) / S$6 * S$7, 0), 0)</f>
        <v>0</v>
      </c>
      <c r="T119" s="166">
        <f t="array" ref="T119">IFERROR(IF(ROW()-16&lt;NoRowsBudget, IF($J119="Profit Margin",SUM(T$16:T118)*ProfitMargin,IF($J119="VAT",SUM(T$16:T118)*VAT,IF(Budget_period="Monthly",SUMIFS(INDIRECT(T$8),DetailBudgetWPs_Aleph,IF($J119 = "No Work Package", "", $J119),DetailBudgetCategory_Aleph,$I119),IF(Budget_period="Quarterly",SUMIFS(INDIRECT(T$9),DetailBudgetWPs_Aleph,IF($J119 = "No Work Package", "", $J119),DetailBudgetCategory_Aleph,$I119),IF(Budget_period="Annually",SUMIFS(INDIRECT(T$10),DetailBudgetWPs_Aleph,IF($J119 = "No Work Package", "", $J119),DetailBudgetCategory_Aleph,$I119),""))))) / T$6 * T$7, 0), 0)</f>
        <v>0</v>
      </c>
      <c r="U119" s="166">
        <f t="array" ref="U119">IFERROR(IF(ROW()-16&lt;NoRowsBudget, IF($J119="Profit Margin",SUM(U$16:U118)*ProfitMargin,IF($J119="VAT",SUM(U$16:U118)*VAT,IF(Budget_period="Monthly",SUMIFS(INDIRECT(U$8),DetailBudgetWPs_Aleph,IF($J119 = "No Work Package", "", $J119),DetailBudgetCategory_Aleph,$I119),IF(Budget_period="Quarterly",SUMIFS(INDIRECT(U$9),DetailBudgetWPs_Aleph,IF($J119 = "No Work Package", "", $J119),DetailBudgetCategory_Aleph,$I119),IF(Budget_period="Annually",SUMIFS(INDIRECT(U$10),DetailBudgetWPs_Aleph,IF($J119 = "No Work Package", "", $J119),DetailBudgetCategory_Aleph,$I119),""))))) / U$6 * U$7, 0), 0)</f>
        <v>0</v>
      </c>
      <c r="V119" s="166">
        <f t="array" ref="V119">IFERROR(IF(ROW()-16&lt;NoRowsBudget, IF($J119="Profit Margin",SUM(V$16:V118)*ProfitMargin,IF($J119="VAT",SUM(V$16:V118)*VAT,IF(Budget_period="Monthly",SUMIFS(INDIRECT(V$8),DetailBudgetWPs_Aleph,IF($J119 = "No Work Package", "", $J119),DetailBudgetCategory_Aleph,$I119),IF(Budget_period="Quarterly",SUMIFS(INDIRECT(V$9),DetailBudgetWPs_Aleph,IF($J119 = "No Work Package", "", $J119),DetailBudgetCategory_Aleph,$I119),IF(Budget_period="Annually",SUMIFS(INDIRECT(V$10),DetailBudgetWPs_Aleph,IF($J119 = "No Work Package", "", $J119),DetailBudgetCategory_Aleph,$I119),""))))) / V$6 * V$7, 0), 0)</f>
        <v>0</v>
      </c>
      <c r="W119" s="166">
        <f t="array" ref="W119">IFERROR(IF(ROW()-16&lt;NoRowsBudget, IF($J119="Profit Margin",SUM(W$16:W118)*ProfitMargin,IF($J119="VAT",SUM(W$16:W118)*VAT,IF(Budget_period="Monthly",SUMIFS(INDIRECT(W$8),DetailBudgetWPs_Aleph,IF($J119 = "No Work Package", "", $J119),DetailBudgetCategory_Aleph,$I119),IF(Budget_period="Quarterly",SUMIFS(INDIRECT(W$9),DetailBudgetWPs_Aleph,IF($J119 = "No Work Package", "", $J119),DetailBudgetCategory_Aleph,$I119),IF(Budget_period="Annually",SUMIFS(INDIRECT(W$10),DetailBudgetWPs_Aleph,IF($J119 = "No Work Package", "", $J119),DetailBudgetCategory_Aleph,$I119),""))))) / W$6 * W$7, 0), 0)</f>
        <v>0</v>
      </c>
      <c r="X119" s="166">
        <f t="array" ref="X119">IFERROR(IF(ROW()-16&lt;NoRowsBudget, IF($J119="Profit Margin",SUM(X$16:X118)*ProfitMargin,IF($J119="VAT",SUM(X$16:X118)*VAT,IF(Budget_period="Monthly",SUMIFS(INDIRECT(X$8),DetailBudgetWPs_Aleph,IF($J119 = "No Work Package", "", $J119),DetailBudgetCategory_Aleph,$I119),IF(Budget_period="Quarterly",SUMIFS(INDIRECT(X$9),DetailBudgetWPs_Aleph,IF($J119 = "No Work Package", "", $J119),DetailBudgetCategory_Aleph,$I119),IF(Budget_period="Annually",SUMIFS(INDIRECT(X$10),DetailBudgetWPs_Aleph,IF($J119 = "No Work Package", "", $J119),DetailBudgetCategory_Aleph,$I119),""))))) / X$6 * X$7, 0), 0)</f>
        <v>0</v>
      </c>
      <c r="Y119" s="166">
        <f t="array" ref="Y119">IFERROR(IF(ROW()-16&lt;NoRowsBudget, IF($J119="Profit Margin",SUM(Y$16:Y118)*ProfitMargin,IF($J119="VAT",SUM(Y$16:Y118)*VAT,IF(Budget_period="Monthly",SUMIFS(INDIRECT(Y$8),DetailBudgetWPs_Aleph,IF($J119 = "No Work Package", "", $J119),DetailBudgetCategory_Aleph,$I119),IF(Budget_period="Quarterly",SUMIFS(INDIRECT(Y$9),DetailBudgetWPs_Aleph,IF($J119 = "No Work Package", "", $J119),DetailBudgetCategory_Aleph,$I119),IF(Budget_period="Annually",SUMIFS(INDIRECT(Y$10),DetailBudgetWPs_Aleph,IF($J119 = "No Work Package", "", $J119),DetailBudgetCategory_Aleph,$I119),""))))) / Y$6 * Y$7, 0), 0)</f>
        <v>0</v>
      </c>
      <c r="Z119" s="166">
        <f t="array" ref="Z119">IFERROR(IF(ROW()-16&lt;NoRowsBudget, IF($J119="Profit Margin",SUM(Z$16:Z118)*ProfitMargin,IF($J119="VAT",SUM(Z$16:Z118)*VAT,IF(Budget_period="Monthly",SUMIFS(INDIRECT(Z$8),DetailBudgetWPs_Aleph,IF($J119 = "No Work Package", "", $J119),DetailBudgetCategory_Aleph,$I119),IF(Budget_period="Quarterly",SUMIFS(INDIRECT(Z$9),DetailBudgetWPs_Aleph,IF($J119 = "No Work Package", "", $J119),DetailBudgetCategory_Aleph,$I119),IF(Budget_period="Annually",SUMIFS(INDIRECT(Z$10),DetailBudgetWPs_Aleph,IF($J119 = "No Work Package", "", $J119),DetailBudgetCategory_Aleph,$I119),""))))) / Z$6 * Z$7, 0), 0)</f>
        <v>0</v>
      </c>
      <c r="AA119" s="166">
        <f t="array" ref="AA119">IFERROR(IF(ROW()-16&lt;NoRowsBudget, IF($J119="Profit Margin",SUM(AA$16:AA118)*ProfitMargin,IF($J119="VAT",SUM(AA$16:AA118)*VAT,IF(Budget_period="Monthly",SUMIFS(INDIRECT(AA$8),DetailBudgetWPs_Aleph,IF($J119 = "No Work Package", "", $J119),DetailBudgetCategory_Aleph,$I119),IF(Budget_period="Quarterly",SUMIFS(INDIRECT(AA$9),DetailBudgetWPs_Aleph,IF($J119 = "No Work Package", "", $J119),DetailBudgetCategory_Aleph,$I119),IF(Budget_period="Annually",SUMIFS(INDIRECT(AA$10),DetailBudgetWPs_Aleph,IF($J119 = "No Work Package", "", $J119),DetailBudgetCategory_Aleph,$I119),""))))) / AA$6 * AA$7, 0), 0)</f>
        <v>0</v>
      </c>
      <c r="AB119" s="166">
        <f t="array" ref="AB119">IFERROR(IF(ROW()-16&lt;NoRowsBudget, IF($J119="Profit Margin",SUM(AB$16:AB118)*ProfitMargin,IF($J119="VAT",SUM(AB$16:AB118)*VAT,IF(Budget_period="Monthly",SUMIFS(INDIRECT(AB$8),DetailBudgetWPs_Aleph,IF($J119 = "No Work Package", "", $J119),DetailBudgetCategory_Aleph,$I119),IF(Budget_period="Quarterly",SUMIFS(INDIRECT(AB$9),DetailBudgetWPs_Aleph,IF($J119 = "No Work Package", "", $J119),DetailBudgetCategory_Aleph,$I119),IF(Budget_period="Annually",SUMIFS(INDIRECT(AB$10),DetailBudgetWPs_Aleph,IF($J119 = "No Work Package", "", $J119),DetailBudgetCategory_Aleph,$I119),""))))) / AB$6 * AB$7, 0), 0)</f>
        <v>0</v>
      </c>
      <c r="AC119" s="166">
        <f t="array" ref="AC119">IFERROR(IF(ROW()-16&lt;NoRowsBudget, IF($J119="Profit Margin",SUM(AC$16:AC118)*ProfitMargin,IF($J119="VAT",SUM(AC$16:AC118)*VAT,IF(Budget_period="Monthly",SUMIFS(INDIRECT(AC$8),DetailBudgetWPs_Aleph,IF($J119 = "No Work Package", "", $J119),DetailBudgetCategory_Aleph,$I119),IF(Budget_period="Quarterly",SUMIFS(INDIRECT(AC$9),DetailBudgetWPs_Aleph,IF($J119 = "No Work Package", "", $J119),DetailBudgetCategory_Aleph,$I119),IF(Budget_period="Annually",SUMIFS(INDIRECT(AC$10),DetailBudgetWPs_Aleph,IF($J119 = "No Work Package", "", $J119),DetailBudgetCategory_Aleph,$I119),""))))) / AC$6 * AC$7, 0), 0)</f>
        <v>0</v>
      </c>
      <c r="AD119" s="166">
        <f t="array" ref="AD119">IFERROR(IF(ROW()-16&lt;NoRowsBudget, IF($J119="Profit Margin",SUM(AD$16:AD118)*ProfitMargin,IF($J119="VAT",SUM(AD$16:AD118)*VAT,IF(Budget_period="Monthly",SUMIFS(INDIRECT(AD$8),DetailBudgetWPs_Aleph,IF($J119 = "No Work Package", "", $J119),DetailBudgetCategory_Aleph,$I119),IF(Budget_period="Quarterly",SUMIFS(INDIRECT(AD$9),DetailBudgetWPs_Aleph,IF($J119 = "No Work Package", "", $J119),DetailBudgetCategory_Aleph,$I119),IF(Budget_period="Annually",SUMIFS(INDIRECT(AD$10),DetailBudgetWPs_Aleph,IF($J119 = "No Work Package", "", $J119),DetailBudgetCategory_Aleph,$I119),""))))) / AD$6 * AD$7, 0), 0)</f>
        <v>0</v>
      </c>
      <c r="AE119" s="166">
        <f t="array" ref="AE119">IFERROR(IF(ROW()-16&lt;NoRowsBudget, IF($J119="Profit Margin",SUM(AE$16:AE118)*ProfitMargin,IF($J119="VAT",SUM(AE$16:AE118)*VAT,IF(Budget_period="Monthly",SUMIFS(INDIRECT(AE$8),DetailBudgetWPs_Aleph,IF($J119 = "No Work Package", "", $J119),DetailBudgetCategory_Aleph,$I119),IF(Budget_period="Quarterly",SUMIFS(INDIRECT(AE$9),DetailBudgetWPs_Aleph,IF($J119 = "No Work Package", "", $J119),DetailBudgetCategory_Aleph,$I119),IF(Budget_period="Annually",SUMIFS(INDIRECT(AE$10),DetailBudgetWPs_Aleph,IF($J119 = "No Work Package", "", $J119),DetailBudgetCategory_Aleph,$I119),""))))) / AE$6 * AE$7, 0), 0)</f>
        <v>0</v>
      </c>
      <c r="AF119" s="166">
        <f t="array" ref="AF119">IFERROR(IF(ROW()-16&lt;NoRowsBudget, IF($J119="Profit Margin",SUM(AF$16:AF118)*ProfitMargin,IF($J119="VAT",SUM(AF$16:AF118)*VAT,IF(Budget_period="Monthly",SUMIFS(INDIRECT(AF$8),DetailBudgetWPs_Aleph,IF($J119 = "No Work Package", "", $J119),DetailBudgetCategory_Aleph,$I119),IF(Budget_period="Quarterly",SUMIFS(INDIRECT(AF$9),DetailBudgetWPs_Aleph,IF($J119 = "No Work Package", "", $J119),DetailBudgetCategory_Aleph,$I119),IF(Budget_period="Annually",SUMIFS(INDIRECT(AF$10),DetailBudgetWPs_Aleph,IF($J119 = "No Work Package", "", $J119),DetailBudgetCategory_Aleph,$I119),""))))) / AF$6 * AF$7, 0), 0)</f>
        <v>0</v>
      </c>
      <c r="AG119" s="166">
        <f t="array" ref="AG119">IFERROR(IF(ROW()-16&lt;NoRowsBudget, IF($J119="Profit Margin",SUM(AG$16:AG118)*ProfitMargin,IF($J119="VAT",SUM(AG$16:AG118)*VAT,IF(Budget_period="Monthly",SUMIFS(INDIRECT(AG$8),DetailBudgetWPs_Aleph,IF($J119 = "No Work Package", "", $J119),DetailBudgetCategory_Aleph,$I119),IF(Budget_period="Quarterly",SUMIFS(INDIRECT(AG$9),DetailBudgetWPs_Aleph,IF($J119 = "No Work Package", "", $J119),DetailBudgetCategory_Aleph,$I119),IF(Budget_period="Annually",SUMIFS(INDIRECT(AG$10),DetailBudgetWPs_Aleph,IF($J119 = "No Work Package", "", $J119),DetailBudgetCategory_Aleph,$I119),""))))) / AG$6 * AG$7, 0), 0)</f>
        <v>0</v>
      </c>
      <c r="AH119" s="166">
        <f t="array" ref="AH119">IFERROR(IF(ROW()-16&lt;NoRowsBudget, IF($J119="Profit Margin",SUM(AH$16:AH118)*ProfitMargin,IF($J119="VAT",SUM(AH$16:AH118)*VAT,IF(Budget_period="Monthly",SUMIFS(INDIRECT(AH$8),DetailBudgetWPs_Aleph,IF($J119 = "No Work Package", "", $J119),DetailBudgetCategory_Aleph,$I119),IF(Budget_period="Quarterly",SUMIFS(INDIRECT(AH$9),DetailBudgetWPs_Aleph,IF($J119 = "No Work Package", "", $J119),DetailBudgetCategory_Aleph,$I119),IF(Budget_period="Annually",SUMIFS(INDIRECT(AH$10),DetailBudgetWPs_Aleph,IF($J119 = "No Work Package", "", $J119),DetailBudgetCategory_Aleph,$I119),""))))) / AH$6 * AH$7, 0), 0)</f>
        <v>0</v>
      </c>
      <c r="AI119" s="166">
        <f t="array" ref="AI119">IFERROR(IF(ROW()-16&lt;NoRowsBudget, IF($J119="Profit Margin",SUM(AI$16:AI118)*ProfitMargin,IF($J119="VAT",SUM(AI$16:AI118)*VAT,IF(Budget_period="Monthly",SUMIFS(INDIRECT(AI$8),DetailBudgetWPs_Aleph,IF($J119 = "No Work Package", "", $J119),DetailBudgetCategory_Aleph,$I119),IF(Budget_period="Quarterly",SUMIFS(INDIRECT(AI$9),DetailBudgetWPs_Aleph,IF($J119 = "No Work Package", "", $J119),DetailBudgetCategory_Aleph,$I119),IF(Budget_period="Annually",SUMIFS(INDIRECT(AI$10),DetailBudgetWPs_Aleph,IF($J119 = "No Work Package", "", $J119),DetailBudgetCategory_Aleph,$I119),""))))) / AI$6 * AI$7, 0), 0)</f>
        <v>0</v>
      </c>
      <c r="AJ119" s="166">
        <f t="array" ref="AJ119">IFERROR(IF(ROW()-16&lt;NoRowsBudget, IF($J119="Profit Margin",SUM(AJ$16:AJ118)*ProfitMargin,IF($J119="VAT",SUM(AJ$16:AJ118)*VAT,IF(Budget_period="Monthly",SUMIFS(INDIRECT(AJ$8),DetailBudgetWPs_Aleph,IF($J119 = "No Work Package", "", $J119),DetailBudgetCategory_Aleph,$I119),IF(Budget_period="Quarterly",SUMIFS(INDIRECT(AJ$9),DetailBudgetWPs_Aleph,IF($J119 = "No Work Package", "", $J119),DetailBudgetCategory_Aleph,$I119),IF(Budget_period="Annually",SUMIFS(INDIRECT(AJ$10),DetailBudgetWPs_Aleph,IF($J119 = "No Work Package", "", $J119),DetailBudgetCategory_Aleph,$I119),""))))) / AJ$6 * AJ$7, 0), 0)</f>
        <v>0</v>
      </c>
      <c r="AK119" s="166">
        <f t="array" ref="AK119">IFERROR(IF(ROW()-16&lt;NoRowsBudget, IF($J119="Profit Margin",SUM(AK$16:AK118)*ProfitMargin,IF($J119="VAT",SUM(AK$16:AK118)*VAT,IF(Budget_period="Monthly",SUMIFS(INDIRECT(AK$8),DetailBudgetWPs_Aleph,IF($J119 = "No Work Package", "", $J119),DetailBudgetCategory_Aleph,$I119),IF(Budget_period="Quarterly",SUMIFS(INDIRECT(AK$9),DetailBudgetWPs_Aleph,IF($J119 = "No Work Package", "", $J119),DetailBudgetCategory_Aleph,$I119),IF(Budget_period="Annually",SUMIFS(INDIRECT(AK$10),DetailBudgetWPs_Aleph,IF($J119 = "No Work Package", "", $J119),DetailBudgetCategory_Aleph,$I119),""))))) / AK$6 * AK$7, 0), 0)</f>
        <v>0</v>
      </c>
      <c r="AL119" s="166">
        <f t="array" ref="AL119">IFERROR(IF(ROW()-16&lt;NoRowsBudget, IF($J119="Profit Margin",SUM(AL$16:AL118)*ProfitMargin,IF($J119="VAT",SUM(AL$16:AL118)*VAT,IF(Budget_period="Monthly",SUMIFS(INDIRECT(AL$8),DetailBudgetWPs_Aleph,IF($J119 = "No Work Package", "", $J119),DetailBudgetCategory_Aleph,$I119),IF(Budget_period="Quarterly",SUMIFS(INDIRECT(AL$9),DetailBudgetWPs_Aleph,IF($J119 = "No Work Package", "", $J119),DetailBudgetCategory_Aleph,$I119),IF(Budget_period="Annually",SUMIFS(INDIRECT(AL$10),DetailBudgetWPs_Aleph,IF($J119 = "No Work Package", "", $J119),DetailBudgetCategory_Aleph,$I119),""))))) / AL$6 * AL$7, 0), 0)</f>
        <v>0</v>
      </c>
      <c r="AM119" s="166">
        <f t="array" ref="AM119">IFERROR(IF(ROW()-16&lt;NoRowsBudget, IF($J119="Profit Margin",SUM(AM$16:AM118)*ProfitMargin,IF($J119="VAT",SUM(AM$16:AM118)*VAT,IF(Budget_period="Monthly",SUMIFS(INDIRECT(AM$8),DetailBudgetWPs_Aleph,IF($J119 = "No Work Package", "", $J119),DetailBudgetCategory_Aleph,$I119),IF(Budget_period="Quarterly",SUMIFS(INDIRECT(AM$9),DetailBudgetWPs_Aleph,IF($J119 = "No Work Package", "", $J119),DetailBudgetCategory_Aleph,$I119),IF(Budget_period="Annually",SUMIFS(INDIRECT(AM$10),DetailBudgetWPs_Aleph,IF($J119 = "No Work Package", "", $J119),DetailBudgetCategory_Aleph,$I119),""))))) / AM$6 * AM$7, 0), 0)</f>
        <v>0</v>
      </c>
      <c r="AN119" s="166">
        <f t="array" ref="AN119">IFERROR(IF(ROW()-16&lt;NoRowsBudget, IF($J119="Profit Margin",SUM(AN$16:AN118)*ProfitMargin,IF($J119="VAT",SUM(AN$16:AN118)*VAT,IF(Budget_period="Monthly",SUMIFS(INDIRECT(AN$8),DetailBudgetWPs_Aleph,IF($J119 = "No Work Package", "", $J119),DetailBudgetCategory_Aleph,$I119),IF(Budget_period="Quarterly",SUMIFS(INDIRECT(AN$9),DetailBudgetWPs_Aleph,IF($J119 = "No Work Package", "", $J119),DetailBudgetCategory_Aleph,$I119),IF(Budget_period="Annually",SUMIFS(INDIRECT(AN$10),DetailBudgetWPs_Aleph,IF($J119 = "No Work Package", "", $J119),DetailBudgetCategory_Aleph,$I119),""))))) / AN$6 * AN$7, 0), 0)</f>
        <v>0</v>
      </c>
      <c r="AO119" s="166">
        <f t="array" ref="AO119">IFERROR(IF(ROW()-16&lt;NoRowsBudget, IF($J119="Profit Margin",SUM(AO$16:AO118)*ProfitMargin,IF($J119="VAT",SUM(AO$16:AO118)*VAT,IF(Budget_period="Monthly",SUMIFS(INDIRECT(AO$8),DetailBudgetWPs_Aleph,IF($J119 = "No Work Package", "", $J119),DetailBudgetCategory_Aleph,$I119),IF(Budget_period="Quarterly",SUMIFS(INDIRECT(AO$9),DetailBudgetWPs_Aleph,IF($J119 = "No Work Package", "", $J119),DetailBudgetCategory_Aleph,$I119),IF(Budget_period="Annually",SUMIFS(INDIRECT(AO$10),DetailBudgetWPs_Aleph,IF($J119 = "No Work Package", "", $J119),DetailBudgetCategory_Aleph,$I119),""))))) / AO$6 * AO$7, 0), 0)</f>
        <v>0</v>
      </c>
      <c r="AP119" s="166">
        <f t="array" ref="AP119">IFERROR(IF(ROW()-16&lt;NoRowsBudget, IF($J119="Profit Margin",SUM(AP$16:AP118)*ProfitMargin,IF($J119="VAT",SUM(AP$16:AP118)*VAT,IF(Budget_period="Monthly",SUMIFS(INDIRECT(AP$8),DetailBudgetWPs_Aleph,IF($J119 = "No Work Package", "", $J119),DetailBudgetCategory_Aleph,$I119),IF(Budget_period="Quarterly",SUMIFS(INDIRECT(AP$9),DetailBudgetWPs_Aleph,IF($J119 = "No Work Package", "", $J119),DetailBudgetCategory_Aleph,$I119),IF(Budget_period="Annually",SUMIFS(INDIRECT(AP$10),DetailBudgetWPs_Aleph,IF($J119 = "No Work Package", "", $J119),DetailBudgetCategory_Aleph,$I119),""))))) / AP$6 * AP$7, 0), 0)</f>
        <v>0</v>
      </c>
      <c r="AQ119" s="166">
        <f t="array" ref="AQ119">IFERROR(IF(ROW()-16&lt;NoRowsBudget, IF($J119="Profit Margin",SUM(AQ$16:AQ118)*ProfitMargin,IF($J119="VAT",SUM(AQ$16:AQ118)*VAT,IF(Budget_period="Monthly",SUMIFS(INDIRECT(AQ$8),DetailBudgetWPs_Aleph,IF($J119 = "No Work Package", "", $J119),DetailBudgetCategory_Aleph,$I119),IF(Budget_period="Quarterly",SUMIFS(INDIRECT(AQ$9),DetailBudgetWPs_Aleph,IF($J119 = "No Work Package", "", $J119),DetailBudgetCategory_Aleph,$I119),IF(Budget_period="Annually",SUMIFS(INDIRECT(AQ$10),DetailBudgetWPs_Aleph,IF($J119 = "No Work Package", "", $J119),DetailBudgetCategory_Aleph,$I119),""))))) / AQ$6 * AQ$7, 0), 0)</f>
        <v>0</v>
      </c>
      <c r="AR119" s="166">
        <f t="array" ref="AR119">IFERROR(IF(ROW()-16&lt;NoRowsBudget, IF($J119="Profit Margin",SUM(AR$16:AR118)*ProfitMargin,IF($J119="VAT",SUM(AR$16:AR118)*VAT,IF(Budget_period="Monthly",SUMIFS(INDIRECT(AR$8),DetailBudgetWPs_Aleph,IF($J119 = "No Work Package", "", $J119),DetailBudgetCategory_Aleph,$I119),IF(Budget_period="Quarterly",SUMIFS(INDIRECT(AR$9),DetailBudgetWPs_Aleph,IF($J119 = "No Work Package", "", $J119),DetailBudgetCategory_Aleph,$I119),IF(Budget_period="Annually",SUMIFS(INDIRECT(AR$10),DetailBudgetWPs_Aleph,IF($J119 = "No Work Package", "", $J119),DetailBudgetCategory_Aleph,$I119),""))))) / AR$6 * AR$7, 0), 0)</f>
        <v>0</v>
      </c>
      <c r="AS119" s="166">
        <f t="array" ref="AS119">IFERROR(IF(ROW()-16&lt;NoRowsBudget, IF($J119="Profit Margin",SUM(AS$16:AS118)*ProfitMargin,IF($J119="VAT",SUM(AS$16:AS118)*VAT,IF(Budget_period="Monthly",SUMIFS(INDIRECT(AS$8),DetailBudgetWPs_Aleph,IF($J119 = "No Work Package", "", $J119),DetailBudgetCategory_Aleph,$I119),IF(Budget_period="Quarterly",SUMIFS(INDIRECT(AS$9),DetailBudgetWPs_Aleph,IF($J119 = "No Work Package", "", $J119),DetailBudgetCategory_Aleph,$I119),IF(Budget_period="Annually",SUMIFS(INDIRECT(AS$10),DetailBudgetWPs_Aleph,IF($J119 = "No Work Package", "", $J119),DetailBudgetCategory_Aleph,$I119),""))))) / AS$6 * AS$7, 0), 0)</f>
        <v>0</v>
      </c>
      <c r="AT119" s="166">
        <f t="array" ref="AT119">IFERROR(IF(ROW()-16&lt;NoRowsBudget, IF($J119="Profit Margin",SUM(AT$16:AT118)*ProfitMargin,IF($J119="VAT",SUM(AT$16:AT118)*VAT,IF(Budget_period="Monthly",SUMIFS(INDIRECT(AT$8),DetailBudgetWPs_Aleph,IF($J119 = "No Work Package", "", $J119),DetailBudgetCategory_Aleph,$I119),IF(Budget_period="Quarterly",SUMIFS(INDIRECT(AT$9),DetailBudgetWPs_Aleph,IF($J119 = "No Work Package", "", $J119),DetailBudgetCategory_Aleph,$I119),IF(Budget_period="Annually",SUMIFS(INDIRECT(AT$10),DetailBudgetWPs_Aleph,IF($J119 = "No Work Package", "", $J119),DetailBudgetCategory_Aleph,$I119),""))))) / AT$6 * AT$7, 0), 0)</f>
        <v>0</v>
      </c>
      <c r="AU119" s="166">
        <f t="array" ref="AU119">IFERROR(IF(ROW()-16&lt;NoRowsBudget, IF($J119="Profit Margin",SUM(AU$16:AU118)*ProfitMargin,IF($J119="VAT",SUM(AU$16:AU118)*VAT,IF(Budget_period="Monthly",SUMIFS(INDIRECT(AU$8),DetailBudgetWPs_Aleph,IF($J119 = "No Work Package", "", $J119),DetailBudgetCategory_Aleph,$I119),IF(Budget_period="Quarterly",SUMIFS(INDIRECT(AU$9),DetailBudgetWPs_Aleph,IF($J119 = "No Work Package", "", $J119),DetailBudgetCategory_Aleph,$I119),IF(Budget_period="Annually",SUMIFS(INDIRECT(AU$10),DetailBudgetWPs_Aleph,IF($J119 = "No Work Package", "", $J119),DetailBudgetCategory_Aleph,$I119),""))))) / AU$6 * AU$7, 0), 0)</f>
        <v>0</v>
      </c>
      <c r="AV119" s="166">
        <f t="array" ref="AV119">IFERROR(IF(ROW()-16&lt;NoRowsBudget, IF($J119="Profit Margin",SUM(AV$16:AV118)*ProfitMargin,IF($J119="VAT",SUM(AV$16:AV118)*VAT,IF(Budget_period="Monthly",SUMIFS(INDIRECT(AV$8),DetailBudgetWPs_Aleph,IF($J119 = "No Work Package", "", $J119),DetailBudgetCategory_Aleph,$I119),IF(Budget_period="Quarterly",SUMIFS(INDIRECT(AV$9),DetailBudgetWPs_Aleph,IF($J119 = "No Work Package", "", $J119),DetailBudgetCategory_Aleph,$I119),IF(Budget_period="Annually",SUMIFS(INDIRECT(AV$10),DetailBudgetWPs_Aleph,IF($J119 = "No Work Package", "", $J119),DetailBudgetCategory_Aleph,$I119),""))))) / AV$6 * AV$7, 0), 0)</f>
        <v>0</v>
      </c>
      <c r="AW119" s="166">
        <f t="array" ref="AW119">IFERROR(IF(ROW()-16&lt;NoRowsBudget, IF($J119="Profit Margin",SUM(AW$16:AW118)*ProfitMargin,IF($J119="VAT",SUM(AW$16:AW118)*VAT,IF(Budget_period="Monthly",SUMIFS(INDIRECT(AW$8),DetailBudgetWPs_Aleph,IF($J119 = "No Work Package", "", $J119),DetailBudgetCategory_Aleph,$I119),IF(Budget_period="Quarterly",SUMIFS(INDIRECT(AW$9),DetailBudgetWPs_Aleph,IF($J119 = "No Work Package", "", $J119),DetailBudgetCategory_Aleph,$I119),IF(Budget_period="Annually",SUMIFS(INDIRECT(AW$10),DetailBudgetWPs_Aleph,IF($J119 = "No Work Package", "", $J119),DetailBudgetCategory_Aleph,$I119),""))))) / AW$6 * AW$7, 0), 0)</f>
        <v>0</v>
      </c>
      <c r="AX119" s="166">
        <f t="array" ref="AX119">IFERROR(IF(ROW()-16&lt;NoRowsBudget, IF($J119="Profit Margin",SUM(AX$16:AX118)*ProfitMargin,IF($J119="VAT",SUM(AX$16:AX118)*VAT,IF(Budget_period="Monthly",SUMIFS(INDIRECT(AX$8),DetailBudgetWPs_Aleph,IF($J119 = "No Work Package", "", $J119),DetailBudgetCategory_Aleph,$I119),IF(Budget_period="Quarterly",SUMIFS(INDIRECT(AX$9),DetailBudgetWPs_Aleph,IF($J119 = "No Work Package", "", $J119),DetailBudgetCategory_Aleph,$I119),IF(Budget_period="Annually",SUMIFS(INDIRECT(AX$10),DetailBudgetWPs_Aleph,IF($J119 = "No Work Package", "", $J119),DetailBudgetCategory_Aleph,$I119),""))))) / AX$6 * AX$7, 0), 0)</f>
        <v>0</v>
      </c>
      <c r="AY119" s="166">
        <f t="array" ref="AY119">IFERROR(IF(ROW()-16&lt;NoRowsBudget, IF($J119="Profit Margin",SUM(AY$16:AY118)*ProfitMargin,IF($J119="VAT",SUM(AY$16:AY118)*VAT,IF(Budget_period="Monthly",SUMIFS(INDIRECT(AY$8),DetailBudgetWPs_Aleph,IF($J119 = "No Work Package", "", $J119),DetailBudgetCategory_Aleph,$I119),IF(Budget_period="Quarterly",SUMIFS(INDIRECT(AY$9),DetailBudgetWPs_Aleph,IF($J119 = "No Work Package", "", $J119),DetailBudgetCategory_Aleph,$I119),IF(Budget_period="Annually",SUMIFS(INDIRECT(AY$10),DetailBudgetWPs_Aleph,IF($J119 = "No Work Package", "", $J119),DetailBudgetCategory_Aleph,$I119),""))))) / AY$6 * AY$7, 0), 0)</f>
        <v>0</v>
      </c>
      <c r="AZ119" s="166">
        <f t="array" ref="AZ119">IFERROR(IF(ROW()-16&lt;NoRowsBudget, IF($J119="Profit Margin",SUM(AZ$16:AZ118)*ProfitMargin,IF($J119="VAT",SUM(AZ$16:AZ118)*VAT,IF(Budget_period="Monthly",SUMIFS(INDIRECT(AZ$8),DetailBudgetWPs_Aleph,IF($J119 = "No Work Package", "", $J119),DetailBudgetCategory_Aleph,$I119),IF(Budget_period="Quarterly",SUMIFS(INDIRECT(AZ$9),DetailBudgetWPs_Aleph,IF($J119 = "No Work Package", "", $J119),DetailBudgetCategory_Aleph,$I119),IF(Budget_period="Annually",SUMIFS(INDIRECT(AZ$10),DetailBudgetWPs_Aleph,IF($J119 = "No Work Package", "", $J119),DetailBudgetCategory_Aleph,$I119),""))))) / AZ$6 * AZ$7, 0), 0)</f>
        <v>0</v>
      </c>
      <c r="BA119" s="166">
        <f t="array" ref="BA119">IFERROR(IF(ROW()-16&lt;NoRowsBudget, IF($J119="Profit Margin",SUM(BA$16:BA118)*ProfitMargin,IF($J119="VAT",SUM(BA$16:BA118)*VAT,IF(Budget_period="Monthly",SUMIFS(INDIRECT(BA$8),DetailBudgetWPs_Aleph,IF($J119 = "No Work Package", "", $J119),DetailBudgetCategory_Aleph,$I119),IF(Budget_period="Quarterly",SUMIFS(INDIRECT(BA$9),DetailBudgetWPs_Aleph,IF($J119 = "No Work Package", "", $J119),DetailBudgetCategory_Aleph,$I119),IF(Budget_period="Annually",SUMIFS(INDIRECT(BA$10),DetailBudgetWPs_Aleph,IF($J119 = "No Work Package", "", $J119),DetailBudgetCategory_Aleph,$I119),""))))) / BA$6 * BA$7, 0), 0)</f>
        <v>0</v>
      </c>
      <c r="BB119" s="166">
        <f t="array" ref="BB119">IFERROR(IF(ROW()-16&lt;NoRowsBudget, IF($J119="Profit Margin",SUM(BB$16:BB118)*ProfitMargin,IF($J119="VAT",SUM(BB$16:BB118)*VAT,IF(Budget_period="Monthly",SUMIFS(INDIRECT(BB$8),DetailBudgetWPs_Aleph,IF($J119 = "No Work Package", "", $J119),DetailBudgetCategory_Aleph,$I119),IF(Budget_period="Quarterly",SUMIFS(INDIRECT(BB$9),DetailBudgetWPs_Aleph,IF($J119 = "No Work Package", "", $J119),DetailBudgetCategory_Aleph,$I119),IF(Budget_period="Annually",SUMIFS(INDIRECT(BB$10),DetailBudgetWPs_Aleph,IF($J119 = "No Work Package", "", $J119),DetailBudgetCategory_Aleph,$I119),""))))) / BB$6 * BB$7, 0), 0)</f>
        <v>0</v>
      </c>
      <c r="BC119" s="166">
        <f t="array" ref="BC119">IFERROR(IF(ROW()-16&lt;NoRowsBudget, IF($J119="Profit Margin",SUM(BC$16:BC118)*ProfitMargin,IF($J119="VAT",SUM(BC$16:BC118)*VAT,IF(Budget_period="Monthly",SUMIFS(INDIRECT(BC$8),DetailBudgetWPs_Aleph,IF($J119 = "No Work Package", "", $J119),DetailBudgetCategory_Aleph,$I119),IF(Budget_period="Quarterly",SUMIFS(INDIRECT(BC$9),DetailBudgetWPs_Aleph,IF($J119 = "No Work Package", "", $J119),DetailBudgetCategory_Aleph,$I119),IF(Budget_period="Annually",SUMIFS(INDIRECT(BC$10),DetailBudgetWPs_Aleph,IF($J119 = "No Work Package", "", $J119),DetailBudgetCategory_Aleph,$I119),""))))) / BC$6 * BC$7, 0), 0)</f>
        <v>0</v>
      </c>
      <c r="BD119" s="166">
        <f t="array" ref="BD119">IFERROR(IF(ROW()-16&lt;NoRowsBudget, IF($J119="Profit Margin",SUM(BD$16:BD118)*ProfitMargin,IF($J119="VAT",SUM(BD$16:BD118)*VAT,IF(Budget_period="Monthly",SUMIFS(INDIRECT(BD$8),DetailBudgetWPs_Aleph,IF($J119 = "No Work Package", "", $J119),DetailBudgetCategory_Aleph,$I119),IF(Budget_period="Quarterly",SUMIFS(INDIRECT(BD$9),DetailBudgetWPs_Aleph,IF($J119 = "No Work Package", "", $J119),DetailBudgetCategory_Aleph,$I119),IF(Budget_period="Annually",SUMIFS(INDIRECT(BD$10),DetailBudgetWPs_Aleph,IF($J119 = "No Work Package", "", $J119),DetailBudgetCategory_Aleph,$I119),""))))) / BD$6 * BD$7, 0), 0)</f>
        <v>0</v>
      </c>
      <c r="BE119" s="166">
        <f t="array" ref="BE119">IFERROR(IF(ROW()-16&lt;NoRowsBudget, IF($J119="Profit Margin",SUM(BE$16:BE118)*ProfitMargin,IF($J119="VAT",SUM(BE$16:BE118)*VAT,IF(Budget_period="Monthly",SUMIFS(INDIRECT(BE$8),DetailBudgetWPs_Aleph,IF($J119 = "No Work Package", "", $J119),DetailBudgetCategory_Aleph,$I119),IF(Budget_period="Quarterly",SUMIFS(INDIRECT(BE$9),DetailBudgetWPs_Aleph,IF($J119 = "No Work Package", "", $J119),DetailBudgetCategory_Aleph,$I119),IF(Budget_period="Annually",SUMIFS(INDIRECT(BE$10),DetailBudgetWPs_Aleph,IF($J119 = "No Work Package", "", $J119),DetailBudgetCategory_Aleph,$I119),""))))) / BE$6 * BE$7, 0), 0)</f>
        <v>0</v>
      </c>
      <c r="BF119" s="166">
        <f t="array" ref="BF119">IFERROR(IF(ROW()-16&lt;NoRowsBudget, IF($J119="Profit Margin",SUM(BF$16:BF118)*ProfitMargin,IF($J119="VAT",SUM(BF$16:BF118)*VAT,IF(Budget_period="Monthly",SUMIFS(INDIRECT(BF$8),DetailBudgetWPs_Aleph,IF($J119 = "No Work Package", "", $J119),DetailBudgetCategory_Aleph,$I119),IF(Budget_period="Quarterly",SUMIFS(INDIRECT(BF$9),DetailBudgetWPs_Aleph,IF($J119 = "No Work Package", "", $J119),DetailBudgetCategory_Aleph,$I119),IF(Budget_period="Annually",SUMIFS(INDIRECT(BF$10),DetailBudgetWPs_Aleph,IF($J119 = "No Work Package", "", $J119),DetailBudgetCategory_Aleph,$I119),""))))) / BF$6 * BF$7, 0), 0)</f>
        <v>0</v>
      </c>
      <c r="BG119" s="166">
        <f t="array" ref="BG119">IFERROR(IF(ROW()-16&lt;NoRowsBudget, IF($J119="Profit Margin",SUM(BG$16:BG118)*ProfitMargin,IF($J119="VAT",SUM(BG$16:BG118)*VAT,IF(Budget_period="Monthly",SUMIFS(INDIRECT(BG$8),DetailBudgetWPs_Aleph,IF($J119 = "No Work Package", "", $J119),DetailBudgetCategory_Aleph,$I119),IF(Budget_period="Quarterly",SUMIFS(INDIRECT(BG$9),DetailBudgetWPs_Aleph,IF($J119 = "No Work Package", "", $J119),DetailBudgetCategory_Aleph,$I119),IF(Budget_period="Annually",SUMIFS(INDIRECT(BG$10),DetailBudgetWPs_Aleph,IF($J119 = "No Work Package", "", $J119),DetailBudgetCategory_Aleph,$I119),""))))) / BG$6 * BG$7, 0), 0)</f>
        <v>0</v>
      </c>
      <c r="BH119" s="166">
        <f t="array" ref="BH119">IFERROR(IF(ROW()-16&lt;NoRowsBudget, IF($J119="Profit Margin",SUM(BH$16:BH118)*ProfitMargin,IF($J119="VAT",SUM(BH$16:BH118)*VAT,IF(Budget_period="Monthly",SUMIFS(INDIRECT(BH$8),DetailBudgetWPs_Aleph,IF($J119 = "No Work Package", "", $J119),DetailBudgetCategory_Aleph,$I119),IF(Budget_period="Quarterly",SUMIFS(INDIRECT(BH$9),DetailBudgetWPs_Aleph,IF($J119 = "No Work Package", "", $J119),DetailBudgetCategory_Aleph,$I119),IF(Budget_period="Annually",SUMIFS(INDIRECT(BH$10),DetailBudgetWPs_Aleph,IF($J119 = "No Work Package", "", $J119),DetailBudgetCategory_Aleph,$I119),""))))) / BH$6 * BH$7, 0), 0)</f>
        <v>0</v>
      </c>
      <c r="BI119" s="166">
        <f t="array" ref="BI119">IFERROR(IF(ROW()-16&lt;NoRowsBudget, IF($J119="Profit Margin",SUM(BI$16:BI118)*ProfitMargin,IF($J119="VAT",SUM(BI$16:BI118)*VAT,IF(Budget_period="Monthly",SUMIFS(INDIRECT(BI$8),DetailBudgetWPs_Aleph,IF($J119 = "No Work Package", "", $J119),DetailBudgetCategory_Aleph,$I119),IF(Budget_period="Quarterly",SUMIFS(INDIRECT(BI$9),DetailBudgetWPs_Aleph,IF($J119 = "No Work Package", "", $J119),DetailBudgetCategory_Aleph,$I119),IF(Budget_period="Annually",SUMIFS(INDIRECT(BI$10),DetailBudgetWPs_Aleph,IF($J119 = "No Work Package", "", $J119),DetailBudgetCategory_Aleph,$I119),""))))) / BI$6 * BI$7, 0), 0)</f>
        <v>0</v>
      </c>
      <c r="BJ119" s="166">
        <f t="array" ref="BJ119">IFERROR(IF(ROW()-16&lt;NoRowsBudget, IF($J119="Profit Margin",SUM(BJ$16:BJ118)*ProfitMargin,IF($J119="VAT",SUM(BJ$16:BJ118)*VAT,IF(Budget_period="Monthly",SUMIFS(INDIRECT(BJ$8),DetailBudgetWPs_Aleph,IF($J119 = "No Work Package", "", $J119),DetailBudgetCategory_Aleph,$I119),IF(Budget_period="Quarterly",SUMIFS(INDIRECT(BJ$9),DetailBudgetWPs_Aleph,IF($J119 = "No Work Package", "", $J119),DetailBudgetCategory_Aleph,$I119),IF(Budget_period="Annually",SUMIFS(INDIRECT(BJ$10),DetailBudgetWPs_Aleph,IF($J119 = "No Work Package", "", $J119),DetailBudgetCategory_Aleph,$I119),""))))) / BJ$6 * BJ$7, 0), 0)</f>
        <v>0</v>
      </c>
      <c r="BK119" s="166">
        <f t="array" ref="BK119">IFERROR(IF(ROW()-16&lt;NoRowsBudget, IF($J119="Profit Margin",SUM(BK$16:BK118)*ProfitMargin,IF($J119="VAT",SUM(BK$16:BK118)*VAT,IF(Budget_period="Monthly",SUMIFS(INDIRECT(BK$8),DetailBudgetWPs_Aleph,IF($J119 = "No Work Package", "", $J119),DetailBudgetCategory_Aleph,$I119),IF(Budget_period="Quarterly",SUMIFS(INDIRECT(BK$9),DetailBudgetWPs_Aleph,IF($J119 = "No Work Package", "", $J119),DetailBudgetCategory_Aleph,$I119),IF(Budget_period="Annually",SUMIFS(INDIRECT(BK$10),DetailBudgetWPs_Aleph,IF($J119 = "No Work Package", "", $J119),DetailBudgetCategory_Aleph,$I119),""))))) / BK$6 * BK$7, 0), 0)</f>
        <v>0</v>
      </c>
      <c r="BL119" s="166">
        <f t="array" ref="BL119">IFERROR(IF(ROW()-16&lt;NoRowsBudget, IF($J119="Profit Margin",SUM(BL$16:BL118)*ProfitMargin,IF($J119="VAT",SUM(BL$16:BL118)*VAT,IF(Budget_period="Monthly",SUMIFS(INDIRECT(BL$8),DetailBudgetWPs_Aleph,IF($J119 = "No Work Package", "", $J119),DetailBudgetCategory_Aleph,$I119),IF(Budget_period="Quarterly",SUMIFS(INDIRECT(BL$9),DetailBudgetWPs_Aleph,IF($J119 = "No Work Package", "", $J119),DetailBudgetCategory_Aleph,$I119),IF(Budget_period="Annually",SUMIFS(INDIRECT(BL$10),DetailBudgetWPs_Aleph,IF($J119 = "No Work Package", "", $J119),DetailBudgetCategory_Aleph,$I119),""))))) / BL$6 * BL$7, 0), 0)</f>
        <v>0</v>
      </c>
      <c r="BM119" s="166">
        <f t="array" ref="BM119">IFERROR(IF(ROW()-16&lt;NoRowsBudget, IF($J119="Profit Margin",SUM(BM$16:BM118)*ProfitMargin,IF($J119="VAT",SUM(BM$16:BM118)*VAT,IF(Budget_period="Monthly",SUMIFS(INDIRECT(BM$8),DetailBudgetWPs_Aleph,IF($J119 = "No Work Package", "", $J119),DetailBudgetCategory_Aleph,$I119),IF(Budget_period="Quarterly",SUMIFS(INDIRECT(BM$9),DetailBudgetWPs_Aleph,IF($J119 = "No Work Package", "", $J119),DetailBudgetCategory_Aleph,$I119),IF(Budget_period="Annually",SUMIFS(INDIRECT(BM$10),DetailBudgetWPs_Aleph,IF($J119 = "No Work Package", "", $J119),DetailBudgetCategory_Aleph,$I119),""))))) / BM$6 * BM$7, 0), 0)</f>
        <v>0</v>
      </c>
      <c r="BN119" s="166">
        <f t="array" ref="BN119">IFERROR(IF(ROW()-16&lt;NoRowsBudget, IF($J119="Profit Margin",SUM(BN$16:BN118)*ProfitMargin,IF($J119="VAT",SUM(BN$16:BN118)*VAT,IF(Budget_period="Monthly",SUMIFS(INDIRECT(BN$8),DetailBudgetWPs_Aleph,IF($J119 = "No Work Package", "", $J119),DetailBudgetCategory_Aleph,$I119),IF(Budget_period="Quarterly",SUMIFS(INDIRECT(BN$9),DetailBudgetWPs_Aleph,IF($J119 = "No Work Package", "", $J119),DetailBudgetCategory_Aleph,$I119),IF(Budget_period="Annually",SUMIFS(INDIRECT(BN$10),DetailBudgetWPs_Aleph,IF($J119 = "No Work Package", "", $J119),DetailBudgetCategory_Aleph,$I119),""))))) / BN$6 * BN$7, 0), 0)</f>
        <v>0</v>
      </c>
      <c r="BO119" s="166">
        <f t="array" ref="BO119">IFERROR(IF(ROW()-16&lt;NoRowsBudget, IF($J119="Profit Margin",SUM(BO$16:BO118)*ProfitMargin,IF($J119="VAT",SUM(BO$16:BO118)*VAT,IF(Budget_period="Monthly",SUMIFS(INDIRECT(BO$8),DetailBudgetWPs_Aleph,IF($J119 = "No Work Package", "", $J119),DetailBudgetCategory_Aleph,$I119),IF(Budget_period="Quarterly",SUMIFS(INDIRECT(BO$9),DetailBudgetWPs_Aleph,IF($J119 = "No Work Package", "", $J119),DetailBudgetCategory_Aleph,$I119),IF(Budget_period="Annually",SUMIFS(INDIRECT(BO$10),DetailBudgetWPs_Aleph,IF($J119 = "No Work Package", "", $J119),DetailBudgetCategory_Aleph,$I119),""))))) / BO$6 * BO$7, 0), 0)</f>
        <v>0</v>
      </c>
      <c r="BP119" s="166">
        <f t="array" ref="BP119">IFERROR(IF(ROW()-16&lt;NoRowsBudget, IF($J119="Profit Margin",SUM(BP$16:BP118)*ProfitMargin,IF($J119="VAT",SUM(BP$16:BP118)*VAT,IF(Budget_period="Monthly",SUMIFS(INDIRECT(BP$8),DetailBudgetWPs_Aleph,IF($J119 = "No Work Package", "", $J119),DetailBudgetCategory_Aleph,$I119),IF(Budget_period="Quarterly",SUMIFS(INDIRECT(BP$9),DetailBudgetWPs_Aleph,IF($J119 = "No Work Package", "", $J119),DetailBudgetCategory_Aleph,$I119),IF(Budget_period="Annually",SUMIFS(INDIRECT(BP$10),DetailBudgetWPs_Aleph,IF($J119 = "No Work Package", "", $J119),DetailBudgetCategory_Aleph,$I119),""))))) / BP$6 * BP$7, 0), 0)</f>
        <v>0</v>
      </c>
      <c r="BQ119" s="166">
        <f t="array" ref="BQ119">IFERROR(IF(ROW()-16&lt;NoRowsBudget, IF($J119="Profit Margin",SUM(BQ$16:BQ118)*ProfitMargin,IF($J119="VAT",SUM(BQ$16:BQ118)*VAT,IF(Budget_period="Monthly",SUMIFS(INDIRECT(BQ$8),DetailBudgetWPs_Aleph,IF($J119 = "No Work Package", "", $J119),DetailBudgetCategory_Aleph,$I119),IF(Budget_period="Quarterly",SUMIFS(INDIRECT(BQ$9),DetailBudgetWPs_Aleph,IF($J119 = "No Work Package", "", $J119),DetailBudgetCategory_Aleph,$I119),IF(Budget_period="Annually",SUMIFS(INDIRECT(BQ$10),DetailBudgetWPs_Aleph,IF($J119 = "No Work Package", "", $J119),DetailBudgetCategory_Aleph,$I119),""))))) / BQ$6 * BQ$7, 0), 0)</f>
        <v>0</v>
      </c>
      <c r="BR119" s="166">
        <f t="array" ref="BR119">IFERROR(IF(ROW()-16&lt;NoRowsBudget, IF($J119="Profit Margin",SUM(BR$16:BR118)*ProfitMargin,IF($J119="VAT",SUM(BR$16:BR118)*VAT,IF(Budget_period="Monthly",SUMIFS(INDIRECT(BR$8),DetailBudgetWPs_Aleph,IF($J119 = "No Work Package", "", $J119),DetailBudgetCategory_Aleph,$I119),IF(Budget_period="Quarterly",SUMIFS(INDIRECT(BR$9),DetailBudgetWPs_Aleph,IF($J119 = "No Work Package", "", $J119),DetailBudgetCategory_Aleph,$I119),IF(Budget_period="Annually",SUMIFS(INDIRECT(BR$10),DetailBudgetWPs_Aleph,IF($J119 = "No Work Package", "", $J119),DetailBudgetCategory_Aleph,$I119),""))))) / BR$6 * BR$7, 0), 0)</f>
        <v>0</v>
      </c>
      <c r="BS119" s="166">
        <f t="array" ref="BS119">IFERROR(IF(ROW()-16&lt;NoRowsBudget, IF($J119="Profit Margin",SUM(BS$16:BS118)*ProfitMargin,IF($J119="VAT",SUM(BS$16:BS118)*VAT,IF(Budget_period="Monthly",SUMIFS(INDIRECT(BS$8),DetailBudgetWPs_Aleph,IF($J119 = "No Work Package", "", $J119),DetailBudgetCategory_Aleph,$I119),IF(Budget_period="Quarterly",SUMIFS(INDIRECT(BS$9),DetailBudgetWPs_Aleph,IF($J119 = "No Work Package", "", $J119),DetailBudgetCategory_Aleph,$I119),IF(Budget_period="Annually",SUMIFS(INDIRECT(BS$10),DetailBudgetWPs_Aleph,IF($J119 = "No Work Package", "", $J119),DetailBudgetCategory_Aleph,$I119),""))))) / BS$6 * BS$7, 0), 0)</f>
        <v>0</v>
      </c>
    </row>
    <row r="120" ht="15.75" customHeight="1">
      <c r="A120" s="114"/>
      <c r="B120" s="15" t="str">
        <f>IF(ROW()-16&lt;NoRowsBudget,OrgName,"")</f>
        <v/>
      </c>
      <c r="C120" s="15" t="str">
        <f>IF(ROW()-16&lt;NoRowsBudget,ProjectName,"")</f>
        <v/>
      </c>
      <c r="D120" s="15" t="str">
        <f>IF(ROW()-16&lt;NoRowsBudget,ProjectRef,"")</f>
        <v/>
      </c>
      <c r="E120" s="15" t="str">
        <f>IF(ROW()-16&lt;NoRowsBudget,ApplicationID,"")</f>
        <v/>
      </c>
      <c r="F120" s="15" t="str">
        <f>IF(ROW()-16&lt;NoRowsBudget,Version,"")</f>
        <v/>
      </c>
      <c r="G120" s="164" t="str">
        <f>IF(ROW()-16&lt;NoRowsBudget,StartDate,"")</f>
        <v/>
      </c>
      <c r="H120" s="164" t="str">
        <f>IF(ROW()-16&lt;NoRowsBudget,EndDate,"")</f>
        <v/>
      </c>
      <c r="I120" s="15" t="str">
        <f t="array" ref="I120">IF(ROW()-16&lt;(NoRowsBudget-3),INDEX(CostCategories,CEILING((ROW()-15)/NoWPs,1)),IF(ROW()-16=NoRowsBudget-3,"Overheads",IF(ROW()-16=NoRowsBudget-2,"Profit Margin",IF(ROW()-16=NoRowsBudget-1,"VAT",""))))</f>
        <v/>
      </c>
      <c r="J120" s="15" t="str">
        <f t="array" ref="J120">IF(ROW()-16&lt;NoRowsBudget-3,INDEX(WPUnique,,MOD(ROW()-16,NoWPs)+1),IF(ROW()-16=NoRowsBudget-3,"Overheads",IF(ROW()-16=NoRowsBudget-2,"Profit Margin",IF(ROW()-16=NoRowsBudget-1,"VAT",""))))</f>
        <v/>
      </c>
      <c r="K120" s="172" t="str">
        <f>IFERROR(IF(OR($J120="Indirect Cost",$J120="VAT",$J120="Profit Margin"),"",VLOOKUP(J120,'1. Basic Info'!$B$40:$C$52,2,FALSE)),BudgetExport!J120)</f>
        <v/>
      </c>
      <c r="L120" s="166">
        <f t="array" ref="L120">IFERROR(IF(ROW()-16&lt;NoRowsBudget, IF($J120="Profit Margin",SUM(L$16:L119)*ProfitMargin,IF($J120="VAT",SUM(L$16:L119)*VAT,IF(Budget_period="Monthly",SUMIFS(INDIRECT(L$8),DetailBudgetWPs_Aleph,IF($J120 = "No Work Package", "", $J120),DetailBudgetCategory_Aleph,$I120),IF(Budget_period="Quarterly",SUMIFS(INDIRECT(L$9),DetailBudgetWPs_Aleph,IF($J120 = "No Work Package", "", $J120),DetailBudgetCategory_Aleph,$I120),IF(Budget_period="Annually",SUMIFS(INDIRECT(L$10),DetailBudgetWPs_Aleph,IF($J120 = "No Work Package", "", $J120),DetailBudgetCategory_Aleph,$I120),""))))) / L$6 * L$7, 0), 0)</f>
        <v>0</v>
      </c>
      <c r="M120" s="166">
        <f t="array" ref="M120">IFERROR(IF(ROW()-16&lt;NoRowsBudget, IF($J120="Profit Margin",SUM(M$16:M119)*ProfitMargin,IF($J120="VAT",SUM(M$16:M119)*VAT,IF(Budget_period="Monthly",SUMIFS(INDIRECT(M$8),DetailBudgetWPs_Aleph,IF($J120 = "No Work Package", "", $J120),DetailBudgetCategory_Aleph,$I120),IF(Budget_period="Quarterly",SUMIFS(INDIRECT(M$9),DetailBudgetWPs_Aleph,IF($J120 = "No Work Package", "", $J120),DetailBudgetCategory_Aleph,$I120),IF(Budget_period="Annually",SUMIFS(INDIRECT(M$10),DetailBudgetWPs_Aleph,IF($J120 = "No Work Package", "", $J120),DetailBudgetCategory_Aleph,$I120),""))))) / M$6 * M$7, 0), 0)</f>
        <v>0</v>
      </c>
      <c r="N120" s="166">
        <f t="array" ref="N120">IFERROR(IF(ROW()-16&lt;NoRowsBudget, IF($J120="Profit Margin",SUM(N$16:N119)*ProfitMargin,IF($J120="VAT",SUM(N$16:N119)*VAT,IF(Budget_period="Monthly",SUMIFS(INDIRECT(N$8),DetailBudgetWPs_Aleph,IF($J120 = "No Work Package", "", $J120),DetailBudgetCategory_Aleph,$I120),IF(Budget_period="Quarterly",SUMIFS(INDIRECT(N$9),DetailBudgetWPs_Aleph,IF($J120 = "No Work Package", "", $J120),DetailBudgetCategory_Aleph,$I120),IF(Budget_period="Annually",SUMIFS(INDIRECT(N$10),DetailBudgetWPs_Aleph,IF($J120 = "No Work Package", "", $J120),DetailBudgetCategory_Aleph,$I120),""))))) / N$6 * N$7, 0), 0)</f>
        <v>0</v>
      </c>
      <c r="O120" s="166">
        <f t="array" ref="O120">IFERROR(IF(ROW()-16&lt;NoRowsBudget, IF($J120="Profit Margin",SUM(O$16:O119)*ProfitMargin,IF($J120="VAT",SUM(O$16:O119)*VAT,IF(Budget_period="Monthly",SUMIFS(INDIRECT(O$8),DetailBudgetWPs_Aleph,IF($J120 = "No Work Package", "", $J120),DetailBudgetCategory_Aleph,$I120),IF(Budget_period="Quarterly",SUMIFS(INDIRECT(O$9),DetailBudgetWPs_Aleph,IF($J120 = "No Work Package", "", $J120),DetailBudgetCategory_Aleph,$I120),IF(Budget_period="Annually",SUMIFS(INDIRECT(O$10),DetailBudgetWPs_Aleph,IF($J120 = "No Work Package", "", $J120),DetailBudgetCategory_Aleph,$I120),""))))) / O$6 * O$7, 0), 0)</f>
        <v>0</v>
      </c>
      <c r="P120" s="166">
        <f t="array" ref="P120">IFERROR(IF(ROW()-16&lt;NoRowsBudget, IF($J120="Profit Margin",SUM(P$16:P119)*ProfitMargin,IF($J120="VAT",SUM(P$16:P119)*VAT,IF(Budget_period="Monthly",SUMIFS(INDIRECT(P$8),DetailBudgetWPs_Aleph,IF($J120 = "No Work Package", "", $J120),DetailBudgetCategory_Aleph,$I120),IF(Budget_period="Quarterly",SUMIFS(INDIRECT(P$9),DetailBudgetWPs_Aleph,IF($J120 = "No Work Package", "", $J120),DetailBudgetCategory_Aleph,$I120),IF(Budget_period="Annually",SUMIFS(INDIRECT(P$10),DetailBudgetWPs_Aleph,IF($J120 = "No Work Package", "", $J120),DetailBudgetCategory_Aleph,$I120),""))))) / P$6 * P$7, 0), 0)</f>
        <v>0</v>
      </c>
      <c r="Q120" s="166">
        <f t="array" ref="Q120">IFERROR(IF(ROW()-16&lt;NoRowsBudget, IF($J120="Profit Margin",SUM(Q$16:Q119)*ProfitMargin,IF($J120="VAT",SUM(Q$16:Q119)*VAT,IF(Budget_period="Monthly",SUMIFS(INDIRECT(Q$8),DetailBudgetWPs_Aleph,IF($J120 = "No Work Package", "", $J120),DetailBudgetCategory_Aleph,$I120),IF(Budget_period="Quarterly",SUMIFS(INDIRECT(Q$9),DetailBudgetWPs_Aleph,IF($J120 = "No Work Package", "", $J120),DetailBudgetCategory_Aleph,$I120),IF(Budget_period="Annually",SUMIFS(INDIRECT(Q$10),DetailBudgetWPs_Aleph,IF($J120 = "No Work Package", "", $J120),DetailBudgetCategory_Aleph,$I120),""))))) / Q$6 * Q$7, 0), 0)</f>
        <v>0</v>
      </c>
      <c r="R120" s="166">
        <f t="array" ref="R120">IFERROR(IF(ROW()-16&lt;NoRowsBudget, IF($J120="Profit Margin",SUM(R$16:R119)*ProfitMargin,IF($J120="VAT",SUM(R$16:R119)*VAT,IF(Budget_period="Monthly",SUMIFS(INDIRECT(R$8),DetailBudgetWPs_Aleph,IF($J120 = "No Work Package", "", $J120),DetailBudgetCategory_Aleph,$I120),IF(Budget_period="Quarterly",SUMIFS(INDIRECT(R$9),DetailBudgetWPs_Aleph,IF($J120 = "No Work Package", "", $J120),DetailBudgetCategory_Aleph,$I120),IF(Budget_period="Annually",SUMIFS(INDIRECT(R$10),DetailBudgetWPs_Aleph,IF($J120 = "No Work Package", "", $J120),DetailBudgetCategory_Aleph,$I120),""))))) / R$6 * R$7, 0), 0)</f>
        <v>0</v>
      </c>
      <c r="S120" s="166">
        <f t="array" ref="S120">IFERROR(IF(ROW()-16&lt;NoRowsBudget, IF($J120="Profit Margin",SUM(S$16:S119)*ProfitMargin,IF($J120="VAT",SUM(S$16:S119)*VAT,IF(Budget_period="Monthly",SUMIFS(INDIRECT(S$8),DetailBudgetWPs_Aleph,IF($J120 = "No Work Package", "", $J120),DetailBudgetCategory_Aleph,$I120),IF(Budget_period="Quarterly",SUMIFS(INDIRECT(S$9),DetailBudgetWPs_Aleph,IF($J120 = "No Work Package", "", $J120),DetailBudgetCategory_Aleph,$I120),IF(Budget_period="Annually",SUMIFS(INDIRECT(S$10),DetailBudgetWPs_Aleph,IF($J120 = "No Work Package", "", $J120),DetailBudgetCategory_Aleph,$I120),""))))) / S$6 * S$7, 0), 0)</f>
        <v>0</v>
      </c>
      <c r="T120" s="166">
        <f t="array" ref="T120">IFERROR(IF(ROW()-16&lt;NoRowsBudget, IF($J120="Profit Margin",SUM(T$16:T119)*ProfitMargin,IF($J120="VAT",SUM(T$16:T119)*VAT,IF(Budget_period="Monthly",SUMIFS(INDIRECT(T$8),DetailBudgetWPs_Aleph,IF($J120 = "No Work Package", "", $J120),DetailBudgetCategory_Aleph,$I120),IF(Budget_period="Quarterly",SUMIFS(INDIRECT(T$9),DetailBudgetWPs_Aleph,IF($J120 = "No Work Package", "", $J120),DetailBudgetCategory_Aleph,$I120),IF(Budget_period="Annually",SUMIFS(INDIRECT(T$10),DetailBudgetWPs_Aleph,IF($J120 = "No Work Package", "", $J120),DetailBudgetCategory_Aleph,$I120),""))))) / T$6 * T$7, 0), 0)</f>
        <v>0</v>
      </c>
      <c r="U120" s="166">
        <f t="array" ref="U120">IFERROR(IF(ROW()-16&lt;NoRowsBudget, IF($J120="Profit Margin",SUM(U$16:U119)*ProfitMargin,IF($J120="VAT",SUM(U$16:U119)*VAT,IF(Budget_period="Monthly",SUMIFS(INDIRECT(U$8),DetailBudgetWPs_Aleph,IF($J120 = "No Work Package", "", $J120),DetailBudgetCategory_Aleph,$I120),IF(Budget_period="Quarterly",SUMIFS(INDIRECT(U$9),DetailBudgetWPs_Aleph,IF($J120 = "No Work Package", "", $J120),DetailBudgetCategory_Aleph,$I120),IF(Budget_period="Annually",SUMIFS(INDIRECT(U$10),DetailBudgetWPs_Aleph,IF($J120 = "No Work Package", "", $J120),DetailBudgetCategory_Aleph,$I120),""))))) / U$6 * U$7, 0), 0)</f>
        <v>0</v>
      </c>
      <c r="V120" s="166">
        <f t="array" ref="V120">IFERROR(IF(ROW()-16&lt;NoRowsBudget, IF($J120="Profit Margin",SUM(V$16:V119)*ProfitMargin,IF($J120="VAT",SUM(V$16:V119)*VAT,IF(Budget_period="Monthly",SUMIFS(INDIRECT(V$8),DetailBudgetWPs_Aleph,IF($J120 = "No Work Package", "", $J120),DetailBudgetCategory_Aleph,$I120),IF(Budget_period="Quarterly",SUMIFS(INDIRECT(V$9),DetailBudgetWPs_Aleph,IF($J120 = "No Work Package", "", $J120),DetailBudgetCategory_Aleph,$I120),IF(Budget_period="Annually",SUMIFS(INDIRECT(V$10),DetailBudgetWPs_Aleph,IF($J120 = "No Work Package", "", $J120),DetailBudgetCategory_Aleph,$I120),""))))) / V$6 * V$7, 0), 0)</f>
        <v>0</v>
      </c>
      <c r="W120" s="166">
        <f t="array" ref="W120">IFERROR(IF(ROW()-16&lt;NoRowsBudget, IF($J120="Profit Margin",SUM(W$16:W119)*ProfitMargin,IF($J120="VAT",SUM(W$16:W119)*VAT,IF(Budget_period="Monthly",SUMIFS(INDIRECT(W$8),DetailBudgetWPs_Aleph,IF($J120 = "No Work Package", "", $J120),DetailBudgetCategory_Aleph,$I120),IF(Budget_period="Quarterly",SUMIFS(INDIRECT(W$9),DetailBudgetWPs_Aleph,IF($J120 = "No Work Package", "", $J120),DetailBudgetCategory_Aleph,$I120),IF(Budget_period="Annually",SUMIFS(INDIRECT(W$10),DetailBudgetWPs_Aleph,IF($J120 = "No Work Package", "", $J120),DetailBudgetCategory_Aleph,$I120),""))))) / W$6 * W$7, 0), 0)</f>
        <v>0</v>
      </c>
      <c r="X120" s="166">
        <f t="array" ref="X120">IFERROR(IF(ROW()-16&lt;NoRowsBudget, IF($J120="Profit Margin",SUM(X$16:X119)*ProfitMargin,IF($J120="VAT",SUM(X$16:X119)*VAT,IF(Budget_period="Monthly",SUMIFS(INDIRECT(X$8),DetailBudgetWPs_Aleph,IF($J120 = "No Work Package", "", $J120),DetailBudgetCategory_Aleph,$I120),IF(Budget_period="Quarterly",SUMIFS(INDIRECT(X$9),DetailBudgetWPs_Aleph,IF($J120 = "No Work Package", "", $J120),DetailBudgetCategory_Aleph,$I120),IF(Budget_period="Annually",SUMIFS(INDIRECT(X$10),DetailBudgetWPs_Aleph,IF($J120 = "No Work Package", "", $J120),DetailBudgetCategory_Aleph,$I120),""))))) / X$6 * X$7, 0), 0)</f>
        <v>0</v>
      </c>
      <c r="Y120" s="166">
        <f t="array" ref="Y120">IFERROR(IF(ROW()-16&lt;NoRowsBudget, IF($J120="Profit Margin",SUM(Y$16:Y119)*ProfitMargin,IF($J120="VAT",SUM(Y$16:Y119)*VAT,IF(Budget_period="Monthly",SUMIFS(INDIRECT(Y$8),DetailBudgetWPs_Aleph,IF($J120 = "No Work Package", "", $J120),DetailBudgetCategory_Aleph,$I120),IF(Budget_period="Quarterly",SUMIFS(INDIRECT(Y$9),DetailBudgetWPs_Aleph,IF($J120 = "No Work Package", "", $J120),DetailBudgetCategory_Aleph,$I120),IF(Budget_period="Annually",SUMIFS(INDIRECT(Y$10),DetailBudgetWPs_Aleph,IF($J120 = "No Work Package", "", $J120),DetailBudgetCategory_Aleph,$I120),""))))) / Y$6 * Y$7, 0), 0)</f>
        <v>0</v>
      </c>
      <c r="Z120" s="166">
        <f t="array" ref="Z120">IFERROR(IF(ROW()-16&lt;NoRowsBudget, IF($J120="Profit Margin",SUM(Z$16:Z119)*ProfitMargin,IF($J120="VAT",SUM(Z$16:Z119)*VAT,IF(Budget_period="Monthly",SUMIFS(INDIRECT(Z$8),DetailBudgetWPs_Aleph,IF($J120 = "No Work Package", "", $J120),DetailBudgetCategory_Aleph,$I120),IF(Budget_period="Quarterly",SUMIFS(INDIRECT(Z$9),DetailBudgetWPs_Aleph,IF($J120 = "No Work Package", "", $J120),DetailBudgetCategory_Aleph,$I120),IF(Budget_period="Annually",SUMIFS(INDIRECT(Z$10),DetailBudgetWPs_Aleph,IF($J120 = "No Work Package", "", $J120),DetailBudgetCategory_Aleph,$I120),""))))) / Z$6 * Z$7, 0), 0)</f>
        <v>0</v>
      </c>
      <c r="AA120" s="166">
        <f t="array" ref="AA120">IFERROR(IF(ROW()-16&lt;NoRowsBudget, IF($J120="Profit Margin",SUM(AA$16:AA119)*ProfitMargin,IF($J120="VAT",SUM(AA$16:AA119)*VAT,IF(Budget_period="Monthly",SUMIFS(INDIRECT(AA$8),DetailBudgetWPs_Aleph,IF($J120 = "No Work Package", "", $J120),DetailBudgetCategory_Aleph,$I120),IF(Budget_period="Quarterly",SUMIFS(INDIRECT(AA$9),DetailBudgetWPs_Aleph,IF($J120 = "No Work Package", "", $J120),DetailBudgetCategory_Aleph,$I120),IF(Budget_period="Annually",SUMIFS(INDIRECT(AA$10),DetailBudgetWPs_Aleph,IF($J120 = "No Work Package", "", $J120),DetailBudgetCategory_Aleph,$I120),""))))) / AA$6 * AA$7, 0), 0)</f>
        <v>0</v>
      </c>
      <c r="AB120" s="166">
        <f t="array" ref="AB120">IFERROR(IF(ROW()-16&lt;NoRowsBudget, IF($J120="Profit Margin",SUM(AB$16:AB119)*ProfitMargin,IF($J120="VAT",SUM(AB$16:AB119)*VAT,IF(Budget_period="Monthly",SUMIFS(INDIRECT(AB$8),DetailBudgetWPs_Aleph,IF($J120 = "No Work Package", "", $J120),DetailBudgetCategory_Aleph,$I120),IF(Budget_period="Quarterly",SUMIFS(INDIRECT(AB$9),DetailBudgetWPs_Aleph,IF($J120 = "No Work Package", "", $J120),DetailBudgetCategory_Aleph,$I120),IF(Budget_period="Annually",SUMIFS(INDIRECT(AB$10),DetailBudgetWPs_Aleph,IF($J120 = "No Work Package", "", $J120),DetailBudgetCategory_Aleph,$I120),""))))) / AB$6 * AB$7, 0), 0)</f>
        <v>0</v>
      </c>
      <c r="AC120" s="166">
        <f t="array" ref="AC120">IFERROR(IF(ROW()-16&lt;NoRowsBudget, IF($J120="Profit Margin",SUM(AC$16:AC119)*ProfitMargin,IF($J120="VAT",SUM(AC$16:AC119)*VAT,IF(Budget_period="Monthly",SUMIFS(INDIRECT(AC$8),DetailBudgetWPs_Aleph,IF($J120 = "No Work Package", "", $J120),DetailBudgetCategory_Aleph,$I120),IF(Budget_period="Quarterly",SUMIFS(INDIRECT(AC$9),DetailBudgetWPs_Aleph,IF($J120 = "No Work Package", "", $J120),DetailBudgetCategory_Aleph,$I120),IF(Budget_period="Annually",SUMIFS(INDIRECT(AC$10),DetailBudgetWPs_Aleph,IF($J120 = "No Work Package", "", $J120),DetailBudgetCategory_Aleph,$I120),""))))) / AC$6 * AC$7, 0), 0)</f>
        <v>0</v>
      </c>
      <c r="AD120" s="166">
        <f t="array" ref="AD120">IFERROR(IF(ROW()-16&lt;NoRowsBudget, IF($J120="Profit Margin",SUM(AD$16:AD119)*ProfitMargin,IF($J120="VAT",SUM(AD$16:AD119)*VAT,IF(Budget_period="Monthly",SUMIFS(INDIRECT(AD$8),DetailBudgetWPs_Aleph,IF($J120 = "No Work Package", "", $J120),DetailBudgetCategory_Aleph,$I120),IF(Budget_period="Quarterly",SUMIFS(INDIRECT(AD$9),DetailBudgetWPs_Aleph,IF($J120 = "No Work Package", "", $J120),DetailBudgetCategory_Aleph,$I120),IF(Budget_period="Annually",SUMIFS(INDIRECT(AD$10),DetailBudgetWPs_Aleph,IF($J120 = "No Work Package", "", $J120),DetailBudgetCategory_Aleph,$I120),""))))) / AD$6 * AD$7, 0), 0)</f>
        <v>0</v>
      </c>
      <c r="AE120" s="166">
        <f t="array" ref="AE120">IFERROR(IF(ROW()-16&lt;NoRowsBudget, IF($J120="Profit Margin",SUM(AE$16:AE119)*ProfitMargin,IF($J120="VAT",SUM(AE$16:AE119)*VAT,IF(Budget_period="Monthly",SUMIFS(INDIRECT(AE$8),DetailBudgetWPs_Aleph,IF($J120 = "No Work Package", "", $J120),DetailBudgetCategory_Aleph,$I120),IF(Budget_period="Quarterly",SUMIFS(INDIRECT(AE$9),DetailBudgetWPs_Aleph,IF($J120 = "No Work Package", "", $J120),DetailBudgetCategory_Aleph,$I120),IF(Budget_period="Annually",SUMIFS(INDIRECT(AE$10),DetailBudgetWPs_Aleph,IF($J120 = "No Work Package", "", $J120),DetailBudgetCategory_Aleph,$I120),""))))) / AE$6 * AE$7, 0), 0)</f>
        <v>0</v>
      </c>
      <c r="AF120" s="166">
        <f t="array" ref="AF120">IFERROR(IF(ROW()-16&lt;NoRowsBudget, IF($J120="Profit Margin",SUM(AF$16:AF119)*ProfitMargin,IF($J120="VAT",SUM(AF$16:AF119)*VAT,IF(Budget_period="Monthly",SUMIFS(INDIRECT(AF$8),DetailBudgetWPs_Aleph,IF($J120 = "No Work Package", "", $J120),DetailBudgetCategory_Aleph,$I120),IF(Budget_period="Quarterly",SUMIFS(INDIRECT(AF$9),DetailBudgetWPs_Aleph,IF($J120 = "No Work Package", "", $J120),DetailBudgetCategory_Aleph,$I120),IF(Budget_period="Annually",SUMIFS(INDIRECT(AF$10),DetailBudgetWPs_Aleph,IF($J120 = "No Work Package", "", $J120),DetailBudgetCategory_Aleph,$I120),""))))) / AF$6 * AF$7, 0), 0)</f>
        <v>0</v>
      </c>
      <c r="AG120" s="166">
        <f t="array" ref="AG120">IFERROR(IF(ROW()-16&lt;NoRowsBudget, IF($J120="Profit Margin",SUM(AG$16:AG119)*ProfitMargin,IF($J120="VAT",SUM(AG$16:AG119)*VAT,IF(Budget_period="Monthly",SUMIFS(INDIRECT(AG$8),DetailBudgetWPs_Aleph,IF($J120 = "No Work Package", "", $J120),DetailBudgetCategory_Aleph,$I120),IF(Budget_period="Quarterly",SUMIFS(INDIRECT(AG$9),DetailBudgetWPs_Aleph,IF($J120 = "No Work Package", "", $J120),DetailBudgetCategory_Aleph,$I120),IF(Budget_period="Annually",SUMIFS(INDIRECT(AG$10),DetailBudgetWPs_Aleph,IF($J120 = "No Work Package", "", $J120),DetailBudgetCategory_Aleph,$I120),""))))) / AG$6 * AG$7, 0), 0)</f>
        <v>0</v>
      </c>
      <c r="AH120" s="166">
        <f t="array" ref="AH120">IFERROR(IF(ROW()-16&lt;NoRowsBudget, IF($J120="Profit Margin",SUM(AH$16:AH119)*ProfitMargin,IF($J120="VAT",SUM(AH$16:AH119)*VAT,IF(Budget_period="Monthly",SUMIFS(INDIRECT(AH$8),DetailBudgetWPs_Aleph,IF($J120 = "No Work Package", "", $J120),DetailBudgetCategory_Aleph,$I120),IF(Budget_period="Quarterly",SUMIFS(INDIRECT(AH$9),DetailBudgetWPs_Aleph,IF($J120 = "No Work Package", "", $J120),DetailBudgetCategory_Aleph,$I120),IF(Budget_period="Annually",SUMIFS(INDIRECT(AH$10),DetailBudgetWPs_Aleph,IF($J120 = "No Work Package", "", $J120),DetailBudgetCategory_Aleph,$I120),""))))) / AH$6 * AH$7, 0), 0)</f>
        <v>0</v>
      </c>
      <c r="AI120" s="166">
        <f t="array" ref="AI120">IFERROR(IF(ROW()-16&lt;NoRowsBudget, IF($J120="Profit Margin",SUM(AI$16:AI119)*ProfitMargin,IF($J120="VAT",SUM(AI$16:AI119)*VAT,IF(Budget_period="Monthly",SUMIFS(INDIRECT(AI$8),DetailBudgetWPs_Aleph,IF($J120 = "No Work Package", "", $J120),DetailBudgetCategory_Aleph,$I120),IF(Budget_period="Quarterly",SUMIFS(INDIRECT(AI$9),DetailBudgetWPs_Aleph,IF($J120 = "No Work Package", "", $J120),DetailBudgetCategory_Aleph,$I120),IF(Budget_period="Annually",SUMIFS(INDIRECT(AI$10),DetailBudgetWPs_Aleph,IF($J120 = "No Work Package", "", $J120),DetailBudgetCategory_Aleph,$I120),""))))) / AI$6 * AI$7, 0), 0)</f>
        <v>0</v>
      </c>
      <c r="AJ120" s="166">
        <f t="array" ref="AJ120">IFERROR(IF(ROW()-16&lt;NoRowsBudget, IF($J120="Profit Margin",SUM(AJ$16:AJ119)*ProfitMargin,IF($J120="VAT",SUM(AJ$16:AJ119)*VAT,IF(Budget_period="Monthly",SUMIFS(INDIRECT(AJ$8),DetailBudgetWPs_Aleph,IF($J120 = "No Work Package", "", $J120),DetailBudgetCategory_Aleph,$I120),IF(Budget_period="Quarterly",SUMIFS(INDIRECT(AJ$9),DetailBudgetWPs_Aleph,IF($J120 = "No Work Package", "", $J120),DetailBudgetCategory_Aleph,$I120),IF(Budget_period="Annually",SUMIFS(INDIRECT(AJ$10),DetailBudgetWPs_Aleph,IF($J120 = "No Work Package", "", $J120),DetailBudgetCategory_Aleph,$I120),""))))) / AJ$6 * AJ$7, 0), 0)</f>
        <v>0</v>
      </c>
      <c r="AK120" s="166">
        <f t="array" ref="AK120">IFERROR(IF(ROW()-16&lt;NoRowsBudget, IF($J120="Profit Margin",SUM(AK$16:AK119)*ProfitMargin,IF($J120="VAT",SUM(AK$16:AK119)*VAT,IF(Budget_period="Monthly",SUMIFS(INDIRECT(AK$8),DetailBudgetWPs_Aleph,IF($J120 = "No Work Package", "", $J120),DetailBudgetCategory_Aleph,$I120),IF(Budget_period="Quarterly",SUMIFS(INDIRECT(AK$9),DetailBudgetWPs_Aleph,IF($J120 = "No Work Package", "", $J120),DetailBudgetCategory_Aleph,$I120),IF(Budget_period="Annually",SUMIFS(INDIRECT(AK$10),DetailBudgetWPs_Aleph,IF($J120 = "No Work Package", "", $J120),DetailBudgetCategory_Aleph,$I120),""))))) / AK$6 * AK$7, 0), 0)</f>
        <v>0</v>
      </c>
      <c r="AL120" s="166">
        <f t="array" ref="AL120">IFERROR(IF(ROW()-16&lt;NoRowsBudget, IF($J120="Profit Margin",SUM(AL$16:AL119)*ProfitMargin,IF($J120="VAT",SUM(AL$16:AL119)*VAT,IF(Budget_period="Monthly",SUMIFS(INDIRECT(AL$8),DetailBudgetWPs_Aleph,IF($J120 = "No Work Package", "", $J120),DetailBudgetCategory_Aleph,$I120),IF(Budget_period="Quarterly",SUMIFS(INDIRECT(AL$9),DetailBudgetWPs_Aleph,IF($J120 = "No Work Package", "", $J120),DetailBudgetCategory_Aleph,$I120),IF(Budget_period="Annually",SUMIFS(INDIRECT(AL$10),DetailBudgetWPs_Aleph,IF($J120 = "No Work Package", "", $J120),DetailBudgetCategory_Aleph,$I120),""))))) / AL$6 * AL$7, 0), 0)</f>
        <v>0</v>
      </c>
      <c r="AM120" s="166">
        <f t="array" ref="AM120">IFERROR(IF(ROW()-16&lt;NoRowsBudget, IF($J120="Profit Margin",SUM(AM$16:AM119)*ProfitMargin,IF($J120="VAT",SUM(AM$16:AM119)*VAT,IF(Budget_period="Monthly",SUMIFS(INDIRECT(AM$8),DetailBudgetWPs_Aleph,IF($J120 = "No Work Package", "", $J120),DetailBudgetCategory_Aleph,$I120),IF(Budget_period="Quarterly",SUMIFS(INDIRECT(AM$9),DetailBudgetWPs_Aleph,IF($J120 = "No Work Package", "", $J120),DetailBudgetCategory_Aleph,$I120),IF(Budget_period="Annually",SUMIFS(INDIRECT(AM$10),DetailBudgetWPs_Aleph,IF($J120 = "No Work Package", "", $J120),DetailBudgetCategory_Aleph,$I120),""))))) / AM$6 * AM$7, 0), 0)</f>
        <v>0</v>
      </c>
      <c r="AN120" s="166">
        <f t="array" ref="AN120">IFERROR(IF(ROW()-16&lt;NoRowsBudget, IF($J120="Profit Margin",SUM(AN$16:AN119)*ProfitMargin,IF($J120="VAT",SUM(AN$16:AN119)*VAT,IF(Budget_period="Monthly",SUMIFS(INDIRECT(AN$8),DetailBudgetWPs_Aleph,IF($J120 = "No Work Package", "", $J120),DetailBudgetCategory_Aleph,$I120),IF(Budget_period="Quarterly",SUMIFS(INDIRECT(AN$9),DetailBudgetWPs_Aleph,IF($J120 = "No Work Package", "", $J120),DetailBudgetCategory_Aleph,$I120),IF(Budget_period="Annually",SUMIFS(INDIRECT(AN$10),DetailBudgetWPs_Aleph,IF($J120 = "No Work Package", "", $J120),DetailBudgetCategory_Aleph,$I120),""))))) / AN$6 * AN$7, 0), 0)</f>
        <v>0</v>
      </c>
      <c r="AO120" s="166">
        <f t="array" ref="AO120">IFERROR(IF(ROW()-16&lt;NoRowsBudget, IF($J120="Profit Margin",SUM(AO$16:AO119)*ProfitMargin,IF($J120="VAT",SUM(AO$16:AO119)*VAT,IF(Budget_period="Monthly",SUMIFS(INDIRECT(AO$8),DetailBudgetWPs_Aleph,IF($J120 = "No Work Package", "", $J120),DetailBudgetCategory_Aleph,$I120),IF(Budget_period="Quarterly",SUMIFS(INDIRECT(AO$9),DetailBudgetWPs_Aleph,IF($J120 = "No Work Package", "", $J120),DetailBudgetCategory_Aleph,$I120),IF(Budget_period="Annually",SUMIFS(INDIRECT(AO$10),DetailBudgetWPs_Aleph,IF($J120 = "No Work Package", "", $J120),DetailBudgetCategory_Aleph,$I120),""))))) / AO$6 * AO$7, 0), 0)</f>
        <v>0</v>
      </c>
      <c r="AP120" s="166">
        <f t="array" ref="AP120">IFERROR(IF(ROW()-16&lt;NoRowsBudget, IF($J120="Profit Margin",SUM(AP$16:AP119)*ProfitMargin,IF($J120="VAT",SUM(AP$16:AP119)*VAT,IF(Budget_period="Monthly",SUMIFS(INDIRECT(AP$8),DetailBudgetWPs_Aleph,IF($J120 = "No Work Package", "", $J120),DetailBudgetCategory_Aleph,$I120),IF(Budget_period="Quarterly",SUMIFS(INDIRECT(AP$9),DetailBudgetWPs_Aleph,IF($J120 = "No Work Package", "", $J120),DetailBudgetCategory_Aleph,$I120),IF(Budget_period="Annually",SUMIFS(INDIRECT(AP$10),DetailBudgetWPs_Aleph,IF($J120 = "No Work Package", "", $J120),DetailBudgetCategory_Aleph,$I120),""))))) / AP$6 * AP$7, 0), 0)</f>
        <v>0</v>
      </c>
      <c r="AQ120" s="166">
        <f t="array" ref="AQ120">IFERROR(IF(ROW()-16&lt;NoRowsBudget, IF($J120="Profit Margin",SUM(AQ$16:AQ119)*ProfitMargin,IF($J120="VAT",SUM(AQ$16:AQ119)*VAT,IF(Budget_period="Monthly",SUMIFS(INDIRECT(AQ$8),DetailBudgetWPs_Aleph,IF($J120 = "No Work Package", "", $J120),DetailBudgetCategory_Aleph,$I120),IF(Budget_period="Quarterly",SUMIFS(INDIRECT(AQ$9),DetailBudgetWPs_Aleph,IF($J120 = "No Work Package", "", $J120),DetailBudgetCategory_Aleph,$I120),IF(Budget_period="Annually",SUMIFS(INDIRECT(AQ$10),DetailBudgetWPs_Aleph,IF($J120 = "No Work Package", "", $J120),DetailBudgetCategory_Aleph,$I120),""))))) / AQ$6 * AQ$7, 0), 0)</f>
        <v>0</v>
      </c>
      <c r="AR120" s="166">
        <f t="array" ref="AR120">IFERROR(IF(ROW()-16&lt;NoRowsBudget, IF($J120="Profit Margin",SUM(AR$16:AR119)*ProfitMargin,IF($J120="VAT",SUM(AR$16:AR119)*VAT,IF(Budget_period="Monthly",SUMIFS(INDIRECT(AR$8),DetailBudgetWPs_Aleph,IF($J120 = "No Work Package", "", $J120),DetailBudgetCategory_Aleph,$I120),IF(Budget_period="Quarterly",SUMIFS(INDIRECT(AR$9),DetailBudgetWPs_Aleph,IF($J120 = "No Work Package", "", $J120),DetailBudgetCategory_Aleph,$I120),IF(Budget_period="Annually",SUMIFS(INDIRECT(AR$10),DetailBudgetWPs_Aleph,IF($J120 = "No Work Package", "", $J120),DetailBudgetCategory_Aleph,$I120),""))))) / AR$6 * AR$7, 0), 0)</f>
        <v>0</v>
      </c>
      <c r="AS120" s="166">
        <f t="array" ref="AS120">IFERROR(IF(ROW()-16&lt;NoRowsBudget, IF($J120="Profit Margin",SUM(AS$16:AS119)*ProfitMargin,IF($J120="VAT",SUM(AS$16:AS119)*VAT,IF(Budget_period="Monthly",SUMIFS(INDIRECT(AS$8),DetailBudgetWPs_Aleph,IF($J120 = "No Work Package", "", $J120),DetailBudgetCategory_Aleph,$I120),IF(Budget_period="Quarterly",SUMIFS(INDIRECT(AS$9),DetailBudgetWPs_Aleph,IF($J120 = "No Work Package", "", $J120),DetailBudgetCategory_Aleph,$I120),IF(Budget_period="Annually",SUMIFS(INDIRECT(AS$10),DetailBudgetWPs_Aleph,IF($J120 = "No Work Package", "", $J120),DetailBudgetCategory_Aleph,$I120),""))))) / AS$6 * AS$7, 0), 0)</f>
        <v>0</v>
      </c>
      <c r="AT120" s="166">
        <f t="array" ref="AT120">IFERROR(IF(ROW()-16&lt;NoRowsBudget, IF($J120="Profit Margin",SUM(AT$16:AT119)*ProfitMargin,IF($J120="VAT",SUM(AT$16:AT119)*VAT,IF(Budget_period="Monthly",SUMIFS(INDIRECT(AT$8),DetailBudgetWPs_Aleph,IF($J120 = "No Work Package", "", $J120),DetailBudgetCategory_Aleph,$I120),IF(Budget_period="Quarterly",SUMIFS(INDIRECT(AT$9),DetailBudgetWPs_Aleph,IF($J120 = "No Work Package", "", $J120),DetailBudgetCategory_Aleph,$I120),IF(Budget_period="Annually",SUMIFS(INDIRECT(AT$10),DetailBudgetWPs_Aleph,IF($J120 = "No Work Package", "", $J120),DetailBudgetCategory_Aleph,$I120),""))))) / AT$6 * AT$7, 0), 0)</f>
        <v>0</v>
      </c>
      <c r="AU120" s="166">
        <f t="array" ref="AU120">IFERROR(IF(ROW()-16&lt;NoRowsBudget, IF($J120="Profit Margin",SUM(AU$16:AU119)*ProfitMargin,IF($J120="VAT",SUM(AU$16:AU119)*VAT,IF(Budget_period="Monthly",SUMIFS(INDIRECT(AU$8),DetailBudgetWPs_Aleph,IF($J120 = "No Work Package", "", $J120),DetailBudgetCategory_Aleph,$I120),IF(Budget_period="Quarterly",SUMIFS(INDIRECT(AU$9),DetailBudgetWPs_Aleph,IF($J120 = "No Work Package", "", $J120),DetailBudgetCategory_Aleph,$I120),IF(Budget_period="Annually",SUMIFS(INDIRECT(AU$10),DetailBudgetWPs_Aleph,IF($J120 = "No Work Package", "", $J120),DetailBudgetCategory_Aleph,$I120),""))))) / AU$6 * AU$7, 0), 0)</f>
        <v>0</v>
      </c>
      <c r="AV120" s="166">
        <f t="array" ref="AV120">IFERROR(IF(ROW()-16&lt;NoRowsBudget, IF($J120="Profit Margin",SUM(AV$16:AV119)*ProfitMargin,IF($J120="VAT",SUM(AV$16:AV119)*VAT,IF(Budget_period="Monthly",SUMIFS(INDIRECT(AV$8),DetailBudgetWPs_Aleph,IF($J120 = "No Work Package", "", $J120),DetailBudgetCategory_Aleph,$I120),IF(Budget_period="Quarterly",SUMIFS(INDIRECT(AV$9),DetailBudgetWPs_Aleph,IF($J120 = "No Work Package", "", $J120),DetailBudgetCategory_Aleph,$I120),IF(Budget_period="Annually",SUMIFS(INDIRECT(AV$10),DetailBudgetWPs_Aleph,IF($J120 = "No Work Package", "", $J120),DetailBudgetCategory_Aleph,$I120),""))))) / AV$6 * AV$7, 0), 0)</f>
        <v>0</v>
      </c>
      <c r="AW120" s="166">
        <f t="array" ref="AW120">IFERROR(IF(ROW()-16&lt;NoRowsBudget, IF($J120="Profit Margin",SUM(AW$16:AW119)*ProfitMargin,IF($J120="VAT",SUM(AW$16:AW119)*VAT,IF(Budget_period="Monthly",SUMIFS(INDIRECT(AW$8),DetailBudgetWPs_Aleph,IF($J120 = "No Work Package", "", $J120),DetailBudgetCategory_Aleph,$I120),IF(Budget_period="Quarterly",SUMIFS(INDIRECT(AW$9),DetailBudgetWPs_Aleph,IF($J120 = "No Work Package", "", $J120),DetailBudgetCategory_Aleph,$I120),IF(Budget_period="Annually",SUMIFS(INDIRECT(AW$10),DetailBudgetWPs_Aleph,IF($J120 = "No Work Package", "", $J120),DetailBudgetCategory_Aleph,$I120),""))))) / AW$6 * AW$7, 0), 0)</f>
        <v>0</v>
      </c>
      <c r="AX120" s="166">
        <f t="array" ref="AX120">IFERROR(IF(ROW()-16&lt;NoRowsBudget, IF($J120="Profit Margin",SUM(AX$16:AX119)*ProfitMargin,IF($J120="VAT",SUM(AX$16:AX119)*VAT,IF(Budget_period="Monthly",SUMIFS(INDIRECT(AX$8),DetailBudgetWPs_Aleph,IF($J120 = "No Work Package", "", $J120),DetailBudgetCategory_Aleph,$I120),IF(Budget_period="Quarterly",SUMIFS(INDIRECT(AX$9),DetailBudgetWPs_Aleph,IF($J120 = "No Work Package", "", $J120),DetailBudgetCategory_Aleph,$I120),IF(Budget_period="Annually",SUMIFS(INDIRECT(AX$10),DetailBudgetWPs_Aleph,IF($J120 = "No Work Package", "", $J120),DetailBudgetCategory_Aleph,$I120),""))))) / AX$6 * AX$7, 0), 0)</f>
        <v>0</v>
      </c>
      <c r="AY120" s="166">
        <f t="array" ref="AY120">IFERROR(IF(ROW()-16&lt;NoRowsBudget, IF($J120="Profit Margin",SUM(AY$16:AY119)*ProfitMargin,IF($J120="VAT",SUM(AY$16:AY119)*VAT,IF(Budget_period="Monthly",SUMIFS(INDIRECT(AY$8),DetailBudgetWPs_Aleph,IF($J120 = "No Work Package", "", $J120),DetailBudgetCategory_Aleph,$I120),IF(Budget_period="Quarterly",SUMIFS(INDIRECT(AY$9),DetailBudgetWPs_Aleph,IF($J120 = "No Work Package", "", $J120),DetailBudgetCategory_Aleph,$I120),IF(Budget_period="Annually",SUMIFS(INDIRECT(AY$10),DetailBudgetWPs_Aleph,IF($J120 = "No Work Package", "", $J120),DetailBudgetCategory_Aleph,$I120),""))))) / AY$6 * AY$7, 0), 0)</f>
        <v>0</v>
      </c>
      <c r="AZ120" s="166">
        <f t="array" ref="AZ120">IFERROR(IF(ROW()-16&lt;NoRowsBudget, IF($J120="Profit Margin",SUM(AZ$16:AZ119)*ProfitMargin,IF($J120="VAT",SUM(AZ$16:AZ119)*VAT,IF(Budget_period="Monthly",SUMIFS(INDIRECT(AZ$8),DetailBudgetWPs_Aleph,IF($J120 = "No Work Package", "", $J120),DetailBudgetCategory_Aleph,$I120),IF(Budget_period="Quarterly",SUMIFS(INDIRECT(AZ$9),DetailBudgetWPs_Aleph,IF($J120 = "No Work Package", "", $J120),DetailBudgetCategory_Aleph,$I120),IF(Budget_period="Annually",SUMIFS(INDIRECT(AZ$10),DetailBudgetWPs_Aleph,IF($J120 = "No Work Package", "", $J120),DetailBudgetCategory_Aleph,$I120),""))))) / AZ$6 * AZ$7, 0), 0)</f>
        <v>0</v>
      </c>
      <c r="BA120" s="166">
        <f t="array" ref="BA120">IFERROR(IF(ROW()-16&lt;NoRowsBudget, IF($J120="Profit Margin",SUM(BA$16:BA119)*ProfitMargin,IF($J120="VAT",SUM(BA$16:BA119)*VAT,IF(Budget_period="Monthly",SUMIFS(INDIRECT(BA$8),DetailBudgetWPs_Aleph,IF($J120 = "No Work Package", "", $J120),DetailBudgetCategory_Aleph,$I120),IF(Budget_period="Quarterly",SUMIFS(INDIRECT(BA$9),DetailBudgetWPs_Aleph,IF($J120 = "No Work Package", "", $J120),DetailBudgetCategory_Aleph,$I120),IF(Budget_period="Annually",SUMIFS(INDIRECT(BA$10),DetailBudgetWPs_Aleph,IF($J120 = "No Work Package", "", $J120),DetailBudgetCategory_Aleph,$I120),""))))) / BA$6 * BA$7, 0), 0)</f>
        <v>0</v>
      </c>
      <c r="BB120" s="166">
        <f t="array" ref="BB120">IFERROR(IF(ROW()-16&lt;NoRowsBudget, IF($J120="Profit Margin",SUM(BB$16:BB119)*ProfitMargin,IF($J120="VAT",SUM(BB$16:BB119)*VAT,IF(Budget_period="Monthly",SUMIFS(INDIRECT(BB$8),DetailBudgetWPs_Aleph,IF($J120 = "No Work Package", "", $J120),DetailBudgetCategory_Aleph,$I120),IF(Budget_period="Quarterly",SUMIFS(INDIRECT(BB$9),DetailBudgetWPs_Aleph,IF($J120 = "No Work Package", "", $J120),DetailBudgetCategory_Aleph,$I120),IF(Budget_period="Annually",SUMIFS(INDIRECT(BB$10),DetailBudgetWPs_Aleph,IF($J120 = "No Work Package", "", $J120),DetailBudgetCategory_Aleph,$I120),""))))) / BB$6 * BB$7, 0), 0)</f>
        <v>0</v>
      </c>
      <c r="BC120" s="166">
        <f t="array" ref="BC120">IFERROR(IF(ROW()-16&lt;NoRowsBudget, IF($J120="Profit Margin",SUM(BC$16:BC119)*ProfitMargin,IF($J120="VAT",SUM(BC$16:BC119)*VAT,IF(Budget_period="Monthly",SUMIFS(INDIRECT(BC$8),DetailBudgetWPs_Aleph,IF($J120 = "No Work Package", "", $J120),DetailBudgetCategory_Aleph,$I120),IF(Budget_period="Quarterly",SUMIFS(INDIRECT(BC$9),DetailBudgetWPs_Aleph,IF($J120 = "No Work Package", "", $J120),DetailBudgetCategory_Aleph,$I120),IF(Budget_period="Annually",SUMIFS(INDIRECT(BC$10),DetailBudgetWPs_Aleph,IF($J120 = "No Work Package", "", $J120),DetailBudgetCategory_Aleph,$I120),""))))) / BC$6 * BC$7, 0), 0)</f>
        <v>0</v>
      </c>
      <c r="BD120" s="166">
        <f t="array" ref="BD120">IFERROR(IF(ROW()-16&lt;NoRowsBudget, IF($J120="Profit Margin",SUM(BD$16:BD119)*ProfitMargin,IF($J120="VAT",SUM(BD$16:BD119)*VAT,IF(Budget_period="Monthly",SUMIFS(INDIRECT(BD$8),DetailBudgetWPs_Aleph,IF($J120 = "No Work Package", "", $J120),DetailBudgetCategory_Aleph,$I120),IF(Budget_period="Quarterly",SUMIFS(INDIRECT(BD$9),DetailBudgetWPs_Aleph,IF($J120 = "No Work Package", "", $J120),DetailBudgetCategory_Aleph,$I120),IF(Budget_period="Annually",SUMIFS(INDIRECT(BD$10),DetailBudgetWPs_Aleph,IF($J120 = "No Work Package", "", $J120),DetailBudgetCategory_Aleph,$I120),""))))) / BD$6 * BD$7, 0), 0)</f>
        <v>0</v>
      </c>
      <c r="BE120" s="166">
        <f t="array" ref="BE120">IFERROR(IF(ROW()-16&lt;NoRowsBudget, IF($J120="Profit Margin",SUM(BE$16:BE119)*ProfitMargin,IF($J120="VAT",SUM(BE$16:BE119)*VAT,IF(Budget_period="Monthly",SUMIFS(INDIRECT(BE$8),DetailBudgetWPs_Aleph,IF($J120 = "No Work Package", "", $J120),DetailBudgetCategory_Aleph,$I120),IF(Budget_period="Quarterly",SUMIFS(INDIRECT(BE$9),DetailBudgetWPs_Aleph,IF($J120 = "No Work Package", "", $J120),DetailBudgetCategory_Aleph,$I120),IF(Budget_period="Annually",SUMIFS(INDIRECT(BE$10),DetailBudgetWPs_Aleph,IF($J120 = "No Work Package", "", $J120),DetailBudgetCategory_Aleph,$I120),""))))) / BE$6 * BE$7, 0), 0)</f>
        <v>0</v>
      </c>
      <c r="BF120" s="166">
        <f t="array" ref="BF120">IFERROR(IF(ROW()-16&lt;NoRowsBudget, IF($J120="Profit Margin",SUM(BF$16:BF119)*ProfitMargin,IF($J120="VAT",SUM(BF$16:BF119)*VAT,IF(Budget_period="Monthly",SUMIFS(INDIRECT(BF$8),DetailBudgetWPs_Aleph,IF($J120 = "No Work Package", "", $J120),DetailBudgetCategory_Aleph,$I120),IF(Budget_period="Quarterly",SUMIFS(INDIRECT(BF$9),DetailBudgetWPs_Aleph,IF($J120 = "No Work Package", "", $J120),DetailBudgetCategory_Aleph,$I120),IF(Budget_period="Annually",SUMIFS(INDIRECT(BF$10),DetailBudgetWPs_Aleph,IF($J120 = "No Work Package", "", $J120),DetailBudgetCategory_Aleph,$I120),""))))) / BF$6 * BF$7, 0), 0)</f>
        <v>0</v>
      </c>
      <c r="BG120" s="166">
        <f t="array" ref="BG120">IFERROR(IF(ROW()-16&lt;NoRowsBudget, IF($J120="Profit Margin",SUM(BG$16:BG119)*ProfitMargin,IF($J120="VAT",SUM(BG$16:BG119)*VAT,IF(Budget_period="Monthly",SUMIFS(INDIRECT(BG$8),DetailBudgetWPs_Aleph,IF($J120 = "No Work Package", "", $J120),DetailBudgetCategory_Aleph,$I120),IF(Budget_period="Quarterly",SUMIFS(INDIRECT(BG$9),DetailBudgetWPs_Aleph,IF($J120 = "No Work Package", "", $J120),DetailBudgetCategory_Aleph,$I120),IF(Budget_period="Annually",SUMIFS(INDIRECT(BG$10),DetailBudgetWPs_Aleph,IF($J120 = "No Work Package", "", $J120),DetailBudgetCategory_Aleph,$I120),""))))) / BG$6 * BG$7, 0), 0)</f>
        <v>0</v>
      </c>
      <c r="BH120" s="166">
        <f t="array" ref="BH120">IFERROR(IF(ROW()-16&lt;NoRowsBudget, IF($J120="Profit Margin",SUM(BH$16:BH119)*ProfitMargin,IF($J120="VAT",SUM(BH$16:BH119)*VAT,IF(Budget_period="Monthly",SUMIFS(INDIRECT(BH$8),DetailBudgetWPs_Aleph,IF($J120 = "No Work Package", "", $J120),DetailBudgetCategory_Aleph,$I120),IF(Budget_period="Quarterly",SUMIFS(INDIRECT(BH$9),DetailBudgetWPs_Aleph,IF($J120 = "No Work Package", "", $J120),DetailBudgetCategory_Aleph,$I120),IF(Budget_period="Annually",SUMIFS(INDIRECT(BH$10),DetailBudgetWPs_Aleph,IF($J120 = "No Work Package", "", $J120),DetailBudgetCategory_Aleph,$I120),""))))) / BH$6 * BH$7, 0), 0)</f>
        <v>0</v>
      </c>
      <c r="BI120" s="166">
        <f t="array" ref="BI120">IFERROR(IF(ROW()-16&lt;NoRowsBudget, IF($J120="Profit Margin",SUM(BI$16:BI119)*ProfitMargin,IF($J120="VAT",SUM(BI$16:BI119)*VAT,IF(Budget_period="Monthly",SUMIFS(INDIRECT(BI$8),DetailBudgetWPs_Aleph,IF($J120 = "No Work Package", "", $J120),DetailBudgetCategory_Aleph,$I120),IF(Budget_period="Quarterly",SUMIFS(INDIRECT(BI$9),DetailBudgetWPs_Aleph,IF($J120 = "No Work Package", "", $J120),DetailBudgetCategory_Aleph,$I120),IF(Budget_period="Annually",SUMIFS(INDIRECT(BI$10),DetailBudgetWPs_Aleph,IF($J120 = "No Work Package", "", $J120),DetailBudgetCategory_Aleph,$I120),""))))) / BI$6 * BI$7, 0), 0)</f>
        <v>0</v>
      </c>
      <c r="BJ120" s="166">
        <f t="array" ref="BJ120">IFERROR(IF(ROW()-16&lt;NoRowsBudget, IF($J120="Profit Margin",SUM(BJ$16:BJ119)*ProfitMargin,IF($J120="VAT",SUM(BJ$16:BJ119)*VAT,IF(Budget_period="Monthly",SUMIFS(INDIRECT(BJ$8),DetailBudgetWPs_Aleph,IF($J120 = "No Work Package", "", $J120),DetailBudgetCategory_Aleph,$I120),IF(Budget_period="Quarterly",SUMIFS(INDIRECT(BJ$9),DetailBudgetWPs_Aleph,IF($J120 = "No Work Package", "", $J120),DetailBudgetCategory_Aleph,$I120),IF(Budget_period="Annually",SUMIFS(INDIRECT(BJ$10),DetailBudgetWPs_Aleph,IF($J120 = "No Work Package", "", $J120),DetailBudgetCategory_Aleph,$I120),""))))) / BJ$6 * BJ$7, 0), 0)</f>
        <v>0</v>
      </c>
      <c r="BK120" s="166">
        <f t="array" ref="BK120">IFERROR(IF(ROW()-16&lt;NoRowsBudget, IF($J120="Profit Margin",SUM(BK$16:BK119)*ProfitMargin,IF($J120="VAT",SUM(BK$16:BK119)*VAT,IF(Budget_period="Monthly",SUMIFS(INDIRECT(BK$8),DetailBudgetWPs_Aleph,IF($J120 = "No Work Package", "", $J120),DetailBudgetCategory_Aleph,$I120),IF(Budget_period="Quarterly",SUMIFS(INDIRECT(BK$9),DetailBudgetWPs_Aleph,IF($J120 = "No Work Package", "", $J120),DetailBudgetCategory_Aleph,$I120),IF(Budget_period="Annually",SUMIFS(INDIRECT(BK$10),DetailBudgetWPs_Aleph,IF($J120 = "No Work Package", "", $J120),DetailBudgetCategory_Aleph,$I120),""))))) / BK$6 * BK$7, 0), 0)</f>
        <v>0</v>
      </c>
      <c r="BL120" s="166">
        <f t="array" ref="BL120">IFERROR(IF(ROW()-16&lt;NoRowsBudget, IF($J120="Profit Margin",SUM(BL$16:BL119)*ProfitMargin,IF($J120="VAT",SUM(BL$16:BL119)*VAT,IF(Budget_period="Monthly",SUMIFS(INDIRECT(BL$8),DetailBudgetWPs_Aleph,IF($J120 = "No Work Package", "", $J120),DetailBudgetCategory_Aleph,$I120),IF(Budget_period="Quarterly",SUMIFS(INDIRECT(BL$9),DetailBudgetWPs_Aleph,IF($J120 = "No Work Package", "", $J120),DetailBudgetCategory_Aleph,$I120),IF(Budget_period="Annually",SUMIFS(INDIRECT(BL$10),DetailBudgetWPs_Aleph,IF($J120 = "No Work Package", "", $J120),DetailBudgetCategory_Aleph,$I120),""))))) / BL$6 * BL$7, 0), 0)</f>
        <v>0</v>
      </c>
      <c r="BM120" s="166">
        <f t="array" ref="BM120">IFERROR(IF(ROW()-16&lt;NoRowsBudget, IF($J120="Profit Margin",SUM(BM$16:BM119)*ProfitMargin,IF($J120="VAT",SUM(BM$16:BM119)*VAT,IF(Budget_period="Monthly",SUMIFS(INDIRECT(BM$8),DetailBudgetWPs_Aleph,IF($J120 = "No Work Package", "", $J120),DetailBudgetCategory_Aleph,$I120),IF(Budget_period="Quarterly",SUMIFS(INDIRECT(BM$9),DetailBudgetWPs_Aleph,IF($J120 = "No Work Package", "", $J120),DetailBudgetCategory_Aleph,$I120),IF(Budget_period="Annually",SUMIFS(INDIRECT(BM$10),DetailBudgetWPs_Aleph,IF($J120 = "No Work Package", "", $J120),DetailBudgetCategory_Aleph,$I120),""))))) / BM$6 * BM$7, 0), 0)</f>
        <v>0</v>
      </c>
      <c r="BN120" s="166">
        <f t="array" ref="BN120">IFERROR(IF(ROW()-16&lt;NoRowsBudget, IF($J120="Profit Margin",SUM(BN$16:BN119)*ProfitMargin,IF($J120="VAT",SUM(BN$16:BN119)*VAT,IF(Budget_period="Monthly",SUMIFS(INDIRECT(BN$8),DetailBudgetWPs_Aleph,IF($J120 = "No Work Package", "", $J120),DetailBudgetCategory_Aleph,$I120),IF(Budget_period="Quarterly",SUMIFS(INDIRECT(BN$9),DetailBudgetWPs_Aleph,IF($J120 = "No Work Package", "", $J120),DetailBudgetCategory_Aleph,$I120),IF(Budget_period="Annually",SUMIFS(INDIRECT(BN$10),DetailBudgetWPs_Aleph,IF($J120 = "No Work Package", "", $J120),DetailBudgetCategory_Aleph,$I120),""))))) / BN$6 * BN$7, 0), 0)</f>
        <v>0</v>
      </c>
      <c r="BO120" s="166">
        <f t="array" ref="BO120">IFERROR(IF(ROW()-16&lt;NoRowsBudget, IF($J120="Profit Margin",SUM(BO$16:BO119)*ProfitMargin,IF($J120="VAT",SUM(BO$16:BO119)*VAT,IF(Budget_period="Monthly",SUMIFS(INDIRECT(BO$8),DetailBudgetWPs_Aleph,IF($J120 = "No Work Package", "", $J120),DetailBudgetCategory_Aleph,$I120),IF(Budget_period="Quarterly",SUMIFS(INDIRECT(BO$9),DetailBudgetWPs_Aleph,IF($J120 = "No Work Package", "", $J120),DetailBudgetCategory_Aleph,$I120),IF(Budget_period="Annually",SUMIFS(INDIRECT(BO$10),DetailBudgetWPs_Aleph,IF($J120 = "No Work Package", "", $J120),DetailBudgetCategory_Aleph,$I120),""))))) / BO$6 * BO$7, 0), 0)</f>
        <v>0</v>
      </c>
      <c r="BP120" s="166">
        <f t="array" ref="BP120">IFERROR(IF(ROW()-16&lt;NoRowsBudget, IF($J120="Profit Margin",SUM(BP$16:BP119)*ProfitMargin,IF($J120="VAT",SUM(BP$16:BP119)*VAT,IF(Budget_period="Monthly",SUMIFS(INDIRECT(BP$8),DetailBudgetWPs_Aleph,IF($J120 = "No Work Package", "", $J120),DetailBudgetCategory_Aleph,$I120),IF(Budget_period="Quarterly",SUMIFS(INDIRECT(BP$9),DetailBudgetWPs_Aleph,IF($J120 = "No Work Package", "", $J120),DetailBudgetCategory_Aleph,$I120),IF(Budget_period="Annually",SUMIFS(INDIRECT(BP$10),DetailBudgetWPs_Aleph,IF($J120 = "No Work Package", "", $J120),DetailBudgetCategory_Aleph,$I120),""))))) / BP$6 * BP$7, 0), 0)</f>
        <v>0</v>
      </c>
      <c r="BQ120" s="166">
        <f t="array" ref="BQ120">IFERROR(IF(ROW()-16&lt;NoRowsBudget, IF($J120="Profit Margin",SUM(BQ$16:BQ119)*ProfitMargin,IF($J120="VAT",SUM(BQ$16:BQ119)*VAT,IF(Budget_period="Monthly",SUMIFS(INDIRECT(BQ$8),DetailBudgetWPs_Aleph,IF($J120 = "No Work Package", "", $J120),DetailBudgetCategory_Aleph,$I120),IF(Budget_period="Quarterly",SUMIFS(INDIRECT(BQ$9),DetailBudgetWPs_Aleph,IF($J120 = "No Work Package", "", $J120),DetailBudgetCategory_Aleph,$I120),IF(Budget_period="Annually",SUMIFS(INDIRECT(BQ$10),DetailBudgetWPs_Aleph,IF($J120 = "No Work Package", "", $J120),DetailBudgetCategory_Aleph,$I120),""))))) / BQ$6 * BQ$7, 0), 0)</f>
        <v>0</v>
      </c>
      <c r="BR120" s="166">
        <f t="array" ref="BR120">IFERROR(IF(ROW()-16&lt;NoRowsBudget, IF($J120="Profit Margin",SUM(BR$16:BR119)*ProfitMargin,IF($J120="VAT",SUM(BR$16:BR119)*VAT,IF(Budget_period="Monthly",SUMIFS(INDIRECT(BR$8),DetailBudgetWPs_Aleph,IF($J120 = "No Work Package", "", $J120),DetailBudgetCategory_Aleph,$I120),IF(Budget_period="Quarterly",SUMIFS(INDIRECT(BR$9),DetailBudgetWPs_Aleph,IF($J120 = "No Work Package", "", $J120),DetailBudgetCategory_Aleph,$I120),IF(Budget_period="Annually",SUMIFS(INDIRECT(BR$10),DetailBudgetWPs_Aleph,IF($J120 = "No Work Package", "", $J120),DetailBudgetCategory_Aleph,$I120),""))))) / BR$6 * BR$7, 0), 0)</f>
        <v>0</v>
      </c>
      <c r="BS120" s="166">
        <f t="array" ref="BS120">IFERROR(IF(ROW()-16&lt;NoRowsBudget, IF($J120="Profit Margin",SUM(BS$16:BS119)*ProfitMargin,IF($J120="VAT",SUM(BS$16:BS119)*VAT,IF(Budget_period="Monthly",SUMIFS(INDIRECT(BS$8),DetailBudgetWPs_Aleph,IF($J120 = "No Work Package", "", $J120),DetailBudgetCategory_Aleph,$I120),IF(Budget_period="Quarterly",SUMIFS(INDIRECT(BS$9),DetailBudgetWPs_Aleph,IF($J120 = "No Work Package", "", $J120),DetailBudgetCategory_Aleph,$I120),IF(Budget_period="Annually",SUMIFS(INDIRECT(BS$10),DetailBudgetWPs_Aleph,IF($J120 = "No Work Package", "", $J120),DetailBudgetCategory_Aleph,$I120),""))))) / BS$6 * BS$7, 0), 0)</f>
        <v>0</v>
      </c>
    </row>
    <row r="121" ht="15.75" customHeight="1">
      <c r="A121" s="114"/>
      <c r="B121" s="15" t="str">
        <f>IF(ROW()-16&lt;NoRowsBudget,OrgName,"")</f>
        <v/>
      </c>
      <c r="C121" s="15" t="str">
        <f>IF(ROW()-16&lt;NoRowsBudget,ProjectName,"")</f>
        <v/>
      </c>
      <c r="D121" s="15" t="str">
        <f>IF(ROW()-16&lt;NoRowsBudget,ProjectRef,"")</f>
        <v/>
      </c>
      <c r="E121" s="15" t="str">
        <f>IF(ROW()-16&lt;NoRowsBudget,ApplicationID,"")</f>
        <v/>
      </c>
      <c r="F121" s="15" t="str">
        <f>IF(ROW()-16&lt;NoRowsBudget,Version,"")</f>
        <v/>
      </c>
      <c r="G121" s="164" t="str">
        <f>IF(ROW()-16&lt;NoRowsBudget,StartDate,"")</f>
        <v/>
      </c>
      <c r="H121" s="164" t="str">
        <f>IF(ROW()-16&lt;NoRowsBudget,EndDate,"")</f>
        <v/>
      </c>
      <c r="I121" s="15" t="str">
        <f t="array" ref="I121">IF(ROW()-16&lt;(NoRowsBudget-3),INDEX(CostCategories,CEILING((ROW()-15)/NoWPs,1)),IF(ROW()-16=NoRowsBudget-3,"Overheads",IF(ROW()-16=NoRowsBudget-2,"Profit Margin",IF(ROW()-16=NoRowsBudget-1,"VAT",""))))</f>
        <v/>
      </c>
      <c r="J121" s="15" t="str">
        <f t="array" ref="J121">IF(ROW()-16&lt;NoRowsBudget-3,INDEX(WPUnique,,MOD(ROW()-16,NoWPs)+1),IF(ROW()-16=NoRowsBudget-3,"Overheads",IF(ROW()-16=NoRowsBudget-2,"Profit Margin",IF(ROW()-16=NoRowsBudget-1,"VAT",""))))</f>
        <v/>
      </c>
      <c r="K121" s="172" t="str">
        <f>IFERROR(IF(OR($J121="Indirect Cost",$J121="VAT",$J121="Profit Margin"),"",VLOOKUP(J121,'1. Basic Info'!$B$40:$C$52,2,FALSE)),BudgetExport!J121)</f>
        <v/>
      </c>
      <c r="L121" s="166">
        <f t="array" ref="L121">IFERROR(IF(ROW()-16&lt;NoRowsBudget, IF($J121="Profit Margin",SUM(L$16:L120)*ProfitMargin,IF($J121="VAT",SUM(L$16:L120)*VAT,IF(Budget_period="Monthly",SUMIFS(INDIRECT(L$8),DetailBudgetWPs_Aleph,IF($J121 = "No Work Package", "", $J121),DetailBudgetCategory_Aleph,$I121),IF(Budget_period="Quarterly",SUMIFS(INDIRECT(L$9),DetailBudgetWPs_Aleph,IF($J121 = "No Work Package", "", $J121),DetailBudgetCategory_Aleph,$I121),IF(Budget_period="Annually",SUMIFS(INDIRECT(L$10),DetailBudgetWPs_Aleph,IF($J121 = "No Work Package", "", $J121),DetailBudgetCategory_Aleph,$I121),""))))) / L$6 * L$7, 0), 0)</f>
        <v>0</v>
      </c>
      <c r="M121" s="166">
        <f t="array" ref="M121">IFERROR(IF(ROW()-16&lt;NoRowsBudget, IF($J121="Profit Margin",SUM(M$16:M120)*ProfitMargin,IF($J121="VAT",SUM(M$16:M120)*VAT,IF(Budget_period="Monthly",SUMIFS(INDIRECT(M$8),DetailBudgetWPs_Aleph,IF($J121 = "No Work Package", "", $J121),DetailBudgetCategory_Aleph,$I121),IF(Budget_period="Quarterly",SUMIFS(INDIRECT(M$9),DetailBudgetWPs_Aleph,IF($J121 = "No Work Package", "", $J121),DetailBudgetCategory_Aleph,$I121),IF(Budget_period="Annually",SUMIFS(INDIRECT(M$10),DetailBudgetWPs_Aleph,IF($J121 = "No Work Package", "", $J121),DetailBudgetCategory_Aleph,$I121),""))))) / M$6 * M$7, 0), 0)</f>
        <v>0</v>
      </c>
      <c r="N121" s="166">
        <f t="array" ref="N121">IFERROR(IF(ROW()-16&lt;NoRowsBudget, IF($J121="Profit Margin",SUM(N$16:N120)*ProfitMargin,IF($J121="VAT",SUM(N$16:N120)*VAT,IF(Budget_period="Monthly",SUMIFS(INDIRECT(N$8),DetailBudgetWPs_Aleph,IF($J121 = "No Work Package", "", $J121),DetailBudgetCategory_Aleph,$I121),IF(Budget_period="Quarterly",SUMIFS(INDIRECT(N$9),DetailBudgetWPs_Aleph,IF($J121 = "No Work Package", "", $J121),DetailBudgetCategory_Aleph,$I121),IF(Budget_period="Annually",SUMIFS(INDIRECT(N$10),DetailBudgetWPs_Aleph,IF($J121 = "No Work Package", "", $J121),DetailBudgetCategory_Aleph,$I121),""))))) / N$6 * N$7, 0), 0)</f>
        <v>0</v>
      </c>
      <c r="O121" s="166">
        <f t="array" ref="O121">IFERROR(IF(ROW()-16&lt;NoRowsBudget, IF($J121="Profit Margin",SUM(O$16:O120)*ProfitMargin,IF($J121="VAT",SUM(O$16:O120)*VAT,IF(Budget_period="Monthly",SUMIFS(INDIRECT(O$8),DetailBudgetWPs_Aleph,IF($J121 = "No Work Package", "", $J121),DetailBudgetCategory_Aleph,$I121),IF(Budget_period="Quarterly",SUMIFS(INDIRECT(O$9),DetailBudgetWPs_Aleph,IF($J121 = "No Work Package", "", $J121),DetailBudgetCategory_Aleph,$I121),IF(Budget_period="Annually",SUMIFS(INDIRECT(O$10),DetailBudgetWPs_Aleph,IF($J121 = "No Work Package", "", $J121),DetailBudgetCategory_Aleph,$I121),""))))) / O$6 * O$7, 0), 0)</f>
        <v>0</v>
      </c>
      <c r="P121" s="166">
        <f t="array" ref="P121">IFERROR(IF(ROW()-16&lt;NoRowsBudget, IF($J121="Profit Margin",SUM(P$16:P120)*ProfitMargin,IF($J121="VAT",SUM(P$16:P120)*VAT,IF(Budget_period="Monthly",SUMIFS(INDIRECT(P$8),DetailBudgetWPs_Aleph,IF($J121 = "No Work Package", "", $J121),DetailBudgetCategory_Aleph,$I121),IF(Budget_period="Quarterly",SUMIFS(INDIRECT(P$9),DetailBudgetWPs_Aleph,IF($J121 = "No Work Package", "", $J121),DetailBudgetCategory_Aleph,$I121),IF(Budget_period="Annually",SUMIFS(INDIRECT(P$10),DetailBudgetWPs_Aleph,IF($J121 = "No Work Package", "", $J121),DetailBudgetCategory_Aleph,$I121),""))))) / P$6 * P$7, 0), 0)</f>
        <v>0</v>
      </c>
      <c r="Q121" s="166">
        <f t="array" ref="Q121">IFERROR(IF(ROW()-16&lt;NoRowsBudget, IF($J121="Profit Margin",SUM(Q$16:Q120)*ProfitMargin,IF($J121="VAT",SUM(Q$16:Q120)*VAT,IF(Budget_period="Monthly",SUMIFS(INDIRECT(Q$8),DetailBudgetWPs_Aleph,IF($J121 = "No Work Package", "", $J121),DetailBudgetCategory_Aleph,$I121),IF(Budget_period="Quarterly",SUMIFS(INDIRECT(Q$9),DetailBudgetWPs_Aleph,IF($J121 = "No Work Package", "", $J121),DetailBudgetCategory_Aleph,$I121),IF(Budget_period="Annually",SUMIFS(INDIRECT(Q$10),DetailBudgetWPs_Aleph,IF($J121 = "No Work Package", "", $J121),DetailBudgetCategory_Aleph,$I121),""))))) / Q$6 * Q$7, 0), 0)</f>
        <v>0</v>
      </c>
      <c r="R121" s="166">
        <f t="array" ref="R121">IFERROR(IF(ROW()-16&lt;NoRowsBudget, IF($J121="Profit Margin",SUM(R$16:R120)*ProfitMargin,IF($J121="VAT",SUM(R$16:R120)*VAT,IF(Budget_period="Monthly",SUMIFS(INDIRECT(R$8),DetailBudgetWPs_Aleph,IF($J121 = "No Work Package", "", $J121),DetailBudgetCategory_Aleph,$I121),IF(Budget_period="Quarterly",SUMIFS(INDIRECT(R$9),DetailBudgetWPs_Aleph,IF($J121 = "No Work Package", "", $J121),DetailBudgetCategory_Aleph,$I121),IF(Budget_period="Annually",SUMIFS(INDIRECT(R$10),DetailBudgetWPs_Aleph,IF($J121 = "No Work Package", "", $J121),DetailBudgetCategory_Aleph,$I121),""))))) / R$6 * R$7, 0), 0)</f>
        <v>0</v>
      </c>
      <c r="S121" s="166">
        <f t="array" ref="S121">IFERROR(IF(ROW()-16&lt;NoRowsBudget, IF($J121="Profit Margin",SUM(S$16:S120)*ProfitMargin,IF($J121="VAT",SUM(S$16:S120)*VAT,IF(Budget_period="Monthly",SUMIFS(INDIRECT(S$8),DetailBudgetWPs_Aleph,IF($J121 = "No Work Package", "", $J121),DetailBudgetCategory_Aleph,$I121),IF(Budget_period="Quarterly",SUMIFS(INDIRECT(S$9),DetailBudgetWPs_Aleph,IF($J121 = "No Work Package", "", $J121),DetailBudgetCategory_Aleph,$I121),IF(Budget_period="Annually",SUMIFS(INDIRECT(S$10),DetailBudgetWPs_Aleph,IF($J121 = "No Work Package", "", $J121),DetailBudgetCategory_Aleph,$I121),""))))) / S$6 * S$7, 0), 0)</f>
        <v>0</v>
      </c>
      <c r="T121" s="166">
        <f t="array" ref="T121">IFERROR(IF(ROW()-16&lt;NoRowsBudget, IF($J121="Profit Margin",SUM(T$16:T120)*ProfitMargin,IF($J121="VAT",SUM(T$16:T120)*VAT,IF(Budget_period="Monthly",SUMIFS(INDIRECT(T$8),DetailBudgetWPs_Aleph,IF($J121 = "No Work Package", "", $J121),DetailBudgetCategory_Aleph,$I121),IF(Budget_period="Quarterly",SUMIFS(INDIRECT(T$9),DetailBudgetWPs_Aleph,IF($J121 = "No Work Package", "", $J121),DetailBudgetCategory_Aleph,$I121),IF(Budget_period="Annually",SUMIFS(INDIRECT(T$10),DetailBudgetWPs_Aleph,IF($J121 = "No Work Package", "", $J121),DetailBudgetCategory_Aleph,$I121),""))))) / T$6 * T$7, 0), 0)</f>
        <v>0</v>
      </c>
      <c r="U121" s="166">
        <f t="array" ref="U121">IFERROR(IF(ROW()-16&lt;NoRowsBudget, IF($J121="Profit Margin",SUM(U$16:U120)*ProfitMargin,IF($J121="VAT",SUM(U$16:U120)*VAT,IF(Budget_period="Monthly",SUMIFS(INDIRECT(U$8),DetailBudgetWPs_Aleph,IF($J121 = "No Work Package", "", $J121),DetailBudgetCategory_Aleph,$I121),IF(Budget_period="Quarterly",SUMIFS(INDIRECT(U$9),DetailBudgetWPs_Aleph,IF($J121 = "No Work Package", "", $J121),DetailBudgetCategory_Aleph,$I121),IF(Budget_period="Annually",SUMIFS(INDIRECT(U$10),DetailBudgetWPs_Aleph,IF($J121 = "No Work Package", "", $J121),DetailBudgetCategory_Aleph,$I121),""))))) / U$6 * U$7, 0), 0)</f>
        <v>0</v>
      </c>
      <c r="V121" s="166">
        <f t="array" ref="V121">IFERROR(IF(ROW()-16&lt;NoRowsBudget, IF($J121="Profit Margin",SUM(V$16:V120)*ProfitMargin,IF($J121="VAT",SUM(V$16:V120)*VAT,IF(Budget_period="Monthly",SUMIFS(INDIRECT(V$8),DetailBudgetWPs_Aleph,IF($J121 = "No Work Package", "", $J121),DetailBudgetCategory_Aleph,$I121),IF(Budget_period="Quarterly",SUMIFS(INDIRECT(V$9),DetailBudgetWPs_Aleph,IF($J121 = "No Work Package", "", $J121),DetailBudgetCategory_Aleph,$I121),IF(Budget_period="Annually",SUMIFS(INDIRECT(V$10),DetailBudgetWPs_Aleph,IF($J121 = "No Work Package", "", $J121),DetailBudgetCategory_Aleph,$I121),""))))) / V$6 * V$7, 0), 0)</f>
        <v>0</v>
      </c>
      <c r="W121" s="166">
        <f t="array" ref="W121">IFERROR(IF(ROW()-16&lt;NoRowsBudget, IF($J121="Profit Margin",SUM(W$16:W120)*ProfitMargin,IF($J121="VAT",SUM(W$16:W120)*VAT,IF(Budget_period="Monthly",SUMIFS(INDIRECT(W$8),DetailBudgetWPs_Aleph,IF($J121 = "No Work Package", "", $J121),DetailBudgetCategory_Aleph,$I121),IF(Budget_period="Quarterly",SUMIFS(INDIRECT(W$9),DetailBudgetWPs_Aleph,IF($J121 = "No Work Package", "", $J121),DetailBudgetCategory_Aleph,$I121),IF(Budget_period="Annually",SUMIFS(INDIRECT(W$10),DetailBudgetWPs_Aleph,IF($J121 = "No Work Package", "", $J121),DetailBudgetCategory_Aleph,$I121),""))))) / W$6 * W$7, 0), 0)</f>
        <v>0</v>
      </c>
      <c r="X121" s="166">
        <f t="array" ref="X121">IFERROR(IF(ROW()-16&lt;NoRowsBudget, IF($J121="Profit Margin",SUM(X$16:X120)*ProfitMargin,IF($J121="VAT",SUM(X$16:X120)*VAT,IF(Budget_period="Monthly",SUMIFS(INDIRECT(X$8),DetailBudgetWPs_Aleph,IF($J121 = "No Work Package", "", $J121),DetailBudgetCategory_Aleph,$I121),IF(Budget_period="Quarterly",SUMIFS(INDIRECT(X$9),DetailBudgetWPs_Aleph,IF($J121 = "No Work Package", "", $J121),DetailBudgetCategory_Aleph,$I121),IF(Budget_period="Annually",SUMIFS(INDIRECT(X$10),DetailBudgetWPs_Aleph,IF($J121 = "No Work Package", "", $J121),DetailBudgetCategory_Aleph,$I121),""))))) / X$6 * X$7, 0), 0)</f>
        <v>0</v>
      </c>
      <c r="Y121" s="166">
        <f t="array" ref="Y121">IFERROR(IF(ROW()-16&lt;NoRowsBudget, IF($J121="Profit Margin",SUM(Y$16:Y120)*ProfitMargin,IF($J121="VAT",SUM(Y$16:Y120)*VAT,IF(Budget_period="Monthly",SUMIFS(INDIRECT(Y$8),DetailBudgetWPs_Aleph,IF($J121 = "No Work Package", "", $J121),DetailBudgetCategory_Aleph,$I121),IF(Budget_period="Quarterly",SUMIFS(INDIRECT(Y$9),DetailBudgetWPs_Aleph,IF($J121 = "No Work Package", "", $J121),DetailBudgetCategory_Aleph,$I121),IF(Budget_period="Annually",SUMIFS(INDIRECT(Y$10),DetailBudgetWPs_Aleph,IF($J121 = "No Work Package", "", $J121),DetailBudgetCategory_Aleph,$I121),""))))) / Y$6 * Y$7, 0), 0)</f>
        <v>0</v>
      </c>
      <c r="Z121" s="166">
        <f t="array" ref="Z121">IFERROR(IF(ROW()-16&lt;NoRowsBudget, IF($J121="Profit Margin",SUM(Z$16:Z120)*ProfitMargin,IF($J121="VAT",SUM(Z$16:Z120)*VAT,IF(Budget_period="Monthly",SUMIFS(INDIRECT(Z$8),DetailBudgetWPs_Aleph,IF($J121 = "No Work Package", "", $J121),DetailBudgetCategory_Aleph,$I121),IF(Budget_period="Quarterly",SUMIFS(INDIRECT(Z$9),DetailBudgetWPs_Aleph,IF($J121 = "No Work Package", "", $J121),DetailBudgetCategory_Aleph,$I121),IF(Budget_period="Annually",SUMIFS(INDIRECT(Z$10),DetailBudgetWPs_Aleph,IF($J121 = "No Work Package", "", $J121),DetailBudgetCategory_Aleph,$I121),""))))) / Z$6 * Z$7, 0), 0)</f>
        <v>0</v>
      </c>
      <c r="AA121" s="166">
        <f t="array" ref="AA121">IFERROR(IF(ROW()-16&lt;NoRowsBudget, IF($J121="Profit Margin",SUM(AA$16:AA120)*ProfitMargin,IF($J121="VAT",SUM(AA$16:AA120)*VAT,IF(Budget_period="Monthly",SUMIFS(INDIRECT(AA$8),DetailBudgetWPs_Aleph,IF($J121 = "No Work Package", "", $J121),DetailBudgetCategory_Aleph,$I121),IF(Budget_period="Quarterly",SUMIFS(INDIRECT(AA$9),DetailBudgetWPs_Aleph,IF($J121 = "No Work Package", "", $J121),DetailBudgetCategory_Aleph,$I121),IF(Budget_period="Annually",SUMIFS(INDIRECT(AA$10),DetailBudgetWPs_Aleph,IF($J121 = "No Work Package", "", $J121),DetailBudgetCategory_Aleph,$I121),""))))) / AA$6 * AA$7, 0), 0)</f>
        <v>0</v>
      </c>
      <c r="AB121" s="166">
        <f t="array" ref="AB121">IFERROR(IF(ROW()-16&lt;NoRowsBudget, IF($J121="Profit Margin",SUM(AB$16:AB120)*ProfitMargin,IF($J121="VAT",SUM(AB$16:AB120)*VAT,IF(Budget_period="Monthly",SUMIFS(INDIRECT(AB$8),DetailBudgetWPs_Aleph,IF($J121 = "No Work Package", "", $J121),DetailBudgetCategory_Aleph,$I121),IF(Budget_period="Quarterly",SUMIFS(INDIRECT(AB$9),DetailBudgetWPs_Aleph,IF($J121 = "No Work Package", "", $J121),DetailBudgetCategory_Aleph,$I121),IF(Budget_period="Annually",SUMIFS(INDIRECT(AB$10),DetailBudgetWPs_Aleph,IF($J121 = "No Work Package", "", $J121),DetailBudgetCategory_Aleph,$I121),""))))) / AB$6 * AB$7, 0), 0)</f>
        <v>0</v>
      </c>
      <c r="AC121" s="166">
        <f t="array" ref="AC121">IFERROR(IF(ROW()-16&lt;NoRowsBudget, IF($J121="Profit Margin",SUM(AC$16:AC120)*ProfitMargin,IF($J121="VAT",SUM(AC$16:AC120)*VAT,IF(Budget_period="Monthly",SUMIFS(INDIRECT(AC$8),DetailBudgetWPs_Aleph,IF($J121 = "No Work Package", "", $J121),DetailBudgetCategory_Aleph,$I121),IF(Budget_period="Quarterly",SUMIFS(INDIRECT(AC$9),DetailBudgetWPs_Aleph,IF($J121 = "No Work Package", "", $J121),DetailBudgetCategory_Aleph,$I121),IF(Budget_period="Annually",SUMIFS(INDIRECT(AC$10),DetailBudgetWPs_Aleph,IF($J121 = "No Work Package", "", $J121),DetailBudgetCategory_Aleph,$I121),""))))) / AC$6 * AC$7, 0), 0)</f>
        <v>0</v>
      </c>
      <c r="AD121" s="166">
        <f t="array" ref="AD121">IFERROR(IF(ROW()-16&lt;NoRowsBudget, IF($J121="Profit Margin",SUM(AD$16:AD120)*ProfitMargin,IF($J121="VAT",SUM(AD$16:AD120)*VAT,IF(Budget_period="Monthly",SUMIFS(INDIRECT(AD$8),DetailBudgetWPs_Aleph,IF($J121 = "No Work Package", "", $J121),DetailBudgetCategory_Aleph,$I121),IF(Budget_period="Quarterly",SUMIFS(INDIRECT(AD$9),DetailBudgetWPs_Aleph,IF($J121 = "No Work Package", "", $J121),DetailBudgetCategory_Aleph,$I121),IF(Budget_period="Annually",SUMIFS(INDIRECT(AD$10),DetailBudgetWPs_Aleph,IF($J121 = "No Work Package", "", $J121),DetailBudgetCategory_Aleph,$I121),""))))) / AD$6 * AD$7, 0), 0)</f>
        <v>0</v>
      </c>
      <c r="AE121" s="166">
        <f t="array" ref="AE121">IFERROR(IF(ROW()-16&lt;NoRowsBudget, IF($J121="Profit Margin",SUM(AE$16:AE120)*ProfitMargin,IF($J121="VAT",SUM(AE$16:AE120)*VAT,IF(Budget_period="Monthly",SUMIFS(INDIRECT(AE$8),DetailBudgetWPs_Aleph,IF($J121 = "No Work Package", "", $J121),DetailBudgetCategory_Aleph,$I121),IF(Budget_period="Quarterly",SUMIFS(INDIRECT(AE$9),DetailBudgetWPs_Aleph,IF($J121 = "No Work Package", "", $J121),DetailBudgetCategory_Aleph,$I121),IF(Budget_period="Annually",SUMIFS(INDIRECT(AE$10),DetailBudgetWPs_Aleph,IF($J121 = "No Work Package", "", $J121),DetailBudgetCategory_Aleph,$I121),""))))) / AE$6 * AE$7, 0), 0)</f>
        <v>0</v>
      </c>
      <c r="AF121" s="166">
        <f t="array" ref="AF121">IFERROR(IF(ROW()-16&lt;NoRowsBudget, IF($J121="Profit Margin",SUM(AF$16:AF120)*ProfitMargin,IF($J121="VAT",SUM(AF$16:AF120)*VAT,IF(Budget_period="Monthly",SUMIFS(INDIRECT(AF$8),DetailBudgetWPs_Aleph,IF($J121 = "No Work Package", "", $J121),DetailBudgetCategory_Aleph,$I121),IF(Budget_period="Quarterly",SUMIFS(INDIRECT(AF$9),DetailBudgetWPs_Aleph,IF($J121 = "No Work Package", "", $J121),DetailBudgetCategory_Aleph,$I121),IF(Budget_period="Annually",SUMIFS(INDIRECT(AF$10),DetailBudgetWPs_Aleph,IF($J121 = "No Work Package", "", $J121),DetailBudgetCategory_Aleph,$I121),""))))) / AF$6 * AF$7, 0), 0)</f>
        <v>0</v>
      </c>
      <c r="AG121" s="166">
        <f t="array" ref="AG121">IFERROR(IF(ROW()-16&lt;NoRowsBudget, IF($J121="Profit Margin",SUM(AG$16:AG120)*ProfitMargin,IF($J121="VAT",SUM(AG$16:AG120)*VAT,IF(Budget_period="Monthly",SUMIFS(INDIRECT(AG$8),DetailBudgetWPs_Aleph,IF($J121 = "No Work Package", "", $J121),DetailBudgetCategory_Aleph,$I121),IF(Budget_period="Quarterly",SUMIFS(INDIRECT(AG$9),DetailBudgetWPs_Aleph,IF($J121 = "No Work Package", "", $J121),DetailBudgetCategory_Aleph,$I121),IF(Budget_period="Annually",SUMIFS(INDIRECT(AG$10),DetailBudgetWPs_Aleph,IF($J121 = "No Work Package", "", $J121),DetailBudgetCategory_Aleph,$I121),""))))) / AG$6 * AG$7, 0), 0)</f>
        <v>0</v>
      </c>
      <c r="AH121" s="166">
        <f t="array" ref="AH121">IFERROR(IF(ROW()-16&lt;NoRowsBudget, IF($J121="Profit Margin",SUM(AH$16:AH120)*ProfitMargin,IF($J121="VAT",SUM(AH$16:AH120)*VAT,IF(Budget_period="Monthly",SUMIFS(INDIRECT(AH$8),DetailBudgetWPs_Aleph,IF($J121 = "No Work Package", "", $J121),DetailBudgetCategory_Aleph,$I121),IF(Budget_period="Quarterly",SUMIFS(INDIRECT(AH$9),DetailBudgetWPs_Aleph,IF($J121 = "No Work Package", "", $J121),DetailBudgetCategory_Aleph,$I121),IF(Budget_period="Annually",SUMIFS(INDIRECT(AH$10),DetailBudgetWPs_Aleph,IF($J121 = "No Work Package", "", $J121),DetailBudgetCategory_Aleph,$I121),""))))) / AH$6 * AH$7, 0), 0)</f>
        <v>0</v>
      </c>
      <c r="AI121" s="166">
        <f t="array" ref="AI121">IFERROR(IF(ROW()-16&lt;NoRowsBudget, IF($J121="Profit Margin",SUM(AI$16:AI120)*ProfitMargin,IF($J121="VAT",SUM(AI$16:AI120)*VAT,IF(Budget_period="Monthly",SUMIFS(INDIRECT(AI$8),DetailBudgetWPs_Aleph,IF($J121 = "No Work Package", "", $J121),DetailBudgetCategory_Aleph,$I121),IF(Budget_period="Quarterly",SUMIFS(INDIRECT(AI$9),DetailBudgetWPs_Aleph,IF($J121 = "No Work Package", "", $J121),DetailBudgetCategory_Aleph,$I121),IF(Budget_period="Annually",SUMIFS(INDIRECT(AI$10),DetailBudgetWPs_Aleph,IF($J121 = "No Work Package", "", $J121),DetailBudgetCategory_Aleph,$I121),""))))) / AI$6 * AI$7, 0), 0)</f>
        <v>0</v>
      </c>
      <c r="AJ121" s="166">
        <f t="array" ref="AJ121">IFERROR(IF(ROW()-16&lt;NoRowsBudget, IF($J121="Profit Margin",SUM(AJ$16:AJ120)*ProfitMargin,IF($J121="VAT",SUM(AJ$16:AJ120)*VAT,IF(Budget_period="Monthly",SUMIFS(INDIRECT(AJ$8),DetailBudgetWPs_Aleph,IF($J121 = "No Work Package", "", $J121),DetailBudgetCategory_Aleph,$I121),IF(Budget_period="Quarterly",SUMIFS(INDIRECT(AJ$9),DetailBudgetWPs_Aleph,IF($J121 = "No Work Package", "", $J121),DetailBudgetCategory_Aleph,$I121),IF(Budget_period="Annually",SUMIFS(INDIRECT(AJ$10),DetailBudgetWPs_Aleph,IF($J121 = "No Work Package", "", $J121),DetailBudgetCategory_Aleph,$I121),""))))) / AJ$6 * AJ$7, 0), 0)</f>
        <v>0</v>
      </c>
      <c r="AK121" s="166">
        <f t="array" ref="AK121">IFERROR(IF(ROW()-16&lt;NoRowsBudget, IF($J121="Profit Margin",SUM(AK$16:AK120)*ProfitMargin,IF($J121="VAT",SUM(AK$16:AK120)*VAT,IF(Budget_period="Monthly",SUMIFS(INDIRECT(AK$8),DetailBudgetWPs_Aleph,IF($J121 = "No Work Package", "", $J121),DetailBudgetCategory_Aleph,$I121),IF(Budget_period="Quarterly",SUMIFS(INDIRECT(AK$9),DetailBudgetWPs_Aleph,IF($J121 = "No Work Package", "", $J121),DetailBudgetCategory_Aleph,$I121),IF(Budget_period="Annually",SUMIFS(INDIRECT(AK$10),DetailBudgetWPs_Aleph,IF($J121 = "No Work Package", "", $J121),DetailBudgetCategory_Aleph,$I121),""))))) / AK$6 * AK$7, 0), 0)</f>
        <v>0</v>
      </c>
      <c r="AL121" s="166">
        <f t="array" ref="AL121">IFERROR(IF(ROW()-16&lt;NoRowsBudget, IF($J121="Profit Margin",SUM(AL$16:AL120)*ProfitMargin,IF($J121="VAT",SUM(AL$16:AL120)*VAT,IF(Budget_period="Monthly",SUMIFS(INDIRECT(AL$8),DetailBudgetWPs_Aleph,IF($J121 = "No Work Package", "", $J121),DetailBudgetCategory_Aleph,$I121),IF(Budget_period="Quarterly",SUMIFS(INDIRECT(AL$9),DetailBudgetWPs_Aleph,IF($J121 = "No Work Package", "", $J121),DetailBudgetCategory_Aleph,$I121),IF(Budget_period="Annually",SUMIFS(INDIRECT(AL$10),DetailBudgetWPs_Aleph,IF($J121 = "No Work Package", "", $J121),DetailBudgetCategory_Aleph,$I121),""))))) / AL$6 * AL$7, 0), 0)</f>
        <v>0</v>
      </c>
      <c r="AM121" s="166">
        <f t="array" ref="AM121">IFERROR(IF(ROW()-16&lt;NoRowsBudget, IF($J121="Profit Margin",SUM(AM$16:AM120)*ProfitMargin,IF($J121="VAT",SUM(AM$16:AM120)*VAT,IF(Budget_period="Monthly",SUMIFS(INDIRECT(AM$8),DetailBudgetWPs_Aleph,IF($J121 = "No Work Package", "", $J121),DetailBudgetCategory_Aleph,$I121),IF(Budget_period="Quarterly",SUMIFS(INDIRECT(AM$9),DetailBudgetWPs_Aleph,IF($J121 = "No Work Package", "", $J121),DetailBudgetCategory_Aleph,$I121),IF(Budget_period="Annually",SUMIFS(INDIRECT(AM$10),DetailBudgetWPs_Aleph,IF($J121 = "No Work Package", "", $J121),DetailBudgetCategory_Aleph,$I121),""))))) / AM$6 * AM$7, 0), 0)</f>
        <v>0</v>
      </c>
      <c r="AN121" s="166">
        <f t="array" ref="AN121">IFERROR(IF(ROW()-16&lt;NoRowsBudget, IF($J121="Profit Margin",SUM(AN$16:AN120)*ProfitMargin,IF($J121="VAT",SUM(AN$16:AN120)*VAT,IF(Budget_period="Monthly",SUMIFS(INDIRECT(AN$8),DetailBudgetWPs_Aleph,IF($J121 = "No Work Package", "", $J121),DetailBudgetCategory_Aleph,$I121),IF(Budget_period="Quarterly",SUMIFS(INDIRECT(AN$9),DetailBudgetWPs_Aleph,IF($J121 = "No Work Package", "", $J121),DetailBudgetCategory_Aleph,$I121),IF(Budget_period="Annually",SUMIFS(INDIRECT(AN$10),DetailBudgetWPs_Aleph,IF($J121 = "No Work Package", "", $J121),DetailBudgetCategory_Aleph,$I121),""))))) / AN$6 * AN$7, 0), 0)</f>
        <v>0</v>
      </c>
      <c r="AO121" s="166">
        <f t="array" ref="AO121">IFERROR(IF(ROW()-16&lt;NoRowsBudget, IF($J121="Profit Margin",SUM(AO$16:AO120)*ProfitMargin,IF($J121="VAT",SUM(AO$16:AO120)*VAT,IF(Budget_period="Monthly",SUMIFS(INDIRECT(AO$8),DetailBudgetWPs_Aleph,IF($J121 = "No Work Package", "", $J121),DetailBudgetCategory_Aleph,$I121),IF(Budget_period="Quarterly",SUMIFS(INDIRECT(AO$9),DetailBudgetWPs_Aleph,IF($J121 = "No Work Package", "", $J121),DetailBudgetCategory_Aleph,$I121),IF(Budget_period="Annually",SUMIFS(INDIRECT(AO$10),DetailBudgetWPs_Aleph,IF($J121 = "No Work Package", "", $J121),DetailBudgetCategory_Aleph,$I121),""))))) / AO$6 * AO$7, 0), 0)</f>
        <v>0</v>
      </c>
      <c r="AP121" s="166">
        <f t="array" ref="AP121">IFERROR(IF(ROW()-16&lt;NoRowsBudget, IF($J121="Profit Margin",SUM(AP$16:AP120)*ProfitMargin,IF($J121="VAT",SUM(AP$16:AP120)*VAT,IF(Budget_period="Monthly",SUMIFS(INDIRECT(AP$8),DetailBudgetWPs_Aleph,IF($J121 = "No Work Package", "", $J121),DetailBudgetCategory_Aleph,$I121),IF(Budget_period="Quarterly",SUMIFS(INDIRECT(AP$9),DetailBudgetWPs_Aleph,IF($J121 = "No Work Package", "", $J121),DetailBudgetCategory_Aleph,$I121),IF(Budget_period="Annually",SUMIFS(INDIRECT(AP$10),DetailBudgetWPs_Aleph,IF($J121 = "No Work Package", "", $J121),DetailBudgetCategory_Aleph,$I121),""))))) / AP$6 * AP$7, 0), 0)</f>
        <v>0</v>
      </c>
      <c r="AQ121" s="166">
        <f t="array" ref="AQ121">IFERROR(IF(ROW()-16&lt;NoRowsBudget, IF($J121="Profit Margin",SUM(AQ$16:AQ120)*ProfitMargin,IF($J121="VAT",SUM(AQ$16:AQ120)*VAT,IF(Budget_period="Monthly",SUMIFS(INDIRECT(AQ$8),DetailBudgetWPs_Aleph,IF($J121 = "No Work Package", "", $J121),DetailBudgetCategory_Aleph,$I121),IF(Budget_period="Quarterly",SUMIFS(INDIRECT(AQ$9),DetailBudgetWPs_Aleph,IF($J121 = "No Work Package", "", $J121),DetailBudgetCategory_Aleph,$I121),IF(Budget_period="Annually",SUMIFS(INDIRECT(AQ$10),DetailBudgetWPs_Aleph,IF($J121 = "No Work Package", "", $J121),DetailBudgetCategory_Aleph,$I121),""))))) / AQ$6 * AQ$7, 0), 0)</f>
        <v>0</v>
      </c>
      <c r="AR121" s="166">
        <f t="array" ref="AR121">IFERROR(IF(ROW()-16&lt;NoRowsBudget, IF($J121="Profit Margin",SUM(AR$16:AR120)*ProfitMargin,IF($J121="VAT",SUM(AR$16:AR120)*VAT,IF(Budget_period="Monthly",SUMIFS(INDIRECT(AR$8),DetailBudgetWPs_Aleph,IF($J121 = "No Work Package", "", $J121),DetailBudgetCategory_Aleph,$I121),IF(Budget_period="Quarterly",SUMIFS(INDIRECT(AR$9),DetailBudgetWPs_Aleph,IF($J121 = "No Work Package", "", $J121),DetailBudgetCategory_Aleph,$I121),IF(Budget_period="Annually",SUMIFS(INDIRECT(AR$10),DetailBudgetWPs_Aleph,IF($J121 = "No Work Package", "", $J121),DetailBudgetCategory_Aleph,$I121),""))))) / AR$6 * AR$7, 0), 0)</f>
        <v>0</v>
      </c>
      <c r="AS121" s="166">
        <f t="array" ref="AS121">IFERROR(IF(ROW()-16&lt;NoRowsBudget, IF($J121="Profit Margin",SUM(AS$16:AS120)*ProfitMargin,IF($J121="VAT",SUM(AS$16:AS120)*VAT,IF(Budget_period="Monthly",SUMIFS(INDIRECT(AS$8),DetailBudgetWPs_Aleph,IF($J121 = "No Work Package", "", $J121),DetailBudgetCategory_Aleph,$I121),IF(Budget_period="Quarterly",SUMIFS(INDIRECT(AS$9),DetailBudgetWPs_Aleph,IF($J121 = "No Work Package", "", $J121),DetailBudgetCategory_Aleph,$I121),IF(Budget_period="Annually",SUMIFS(INDIRECT(AS$10),DetailBudgetWPs_Aleph,IF($J121 = "No Work Package", "", $J121),DetailBudgetCategory_Aleph,$I121),""))))) / AS$6 * AS$7, 0), 0)</f>
        <v>0</v>
      </c>
      <c r="AT121" s="166">
        <f t="array" ref="AT121">IFERROR(IF(ROW()-16&lt;NoRowsBudget, IF($J121="Profit Margin",SUM(AT$16:AT120)*ProfitMargin,IF($J121="VAT",SUM(AT$16:AT120)*VAT,IF(Budget_period="Monthly",SUMIFS(INDIRECT(AT$8),DetailBudgetWPs_Aleph,IF($J121 = "No Work Package", "", $J121),DetailBudgetCategory_Aleph,$I121),IF(Budget_period="Quarterly",SUMIFS(INDIRECT(AT$9),DetailBudgetWPs_Aleph,IF($J121 = "No Work Package", "", $J121),DetailBudgetCategory_Aleph,$I121),IF(Budget_period="Annually",SUMIFS(INDIRECT(AT$10),DetailBudgetWPs_Aleph,IF($J121 = "No Work Package", "", $J121),DetailBudgetCategory_Aleph,$I121),""))))) / AT$6 * AT$7, 0), 0)</f>
        <v>0</v>
      </c>
      <c r="AU121" s="166">
        <f t="array" ref="AU121">IFERROR(IF(ROW()-16&lt;NoRowsBudget, IF($J121="Profit Margin",SUM(AU$16:AU120)*ProfitMargin,IF($J121="VAT",SUM(AU$16:AU120)*VAT,IF(Budget_period="Monthly",SUMIFS(INDIRECT(AU$8),DetailBudgetWPs_Aleph,IF($J121 = "No Work Package", "", $J121),DetailBudgetCategory_Aleph,$I121),IF(Budget_period="Quarterly",SUMIFS(INDIRECT(AU$9),DetailBudgetWPs_Aleph,IF($J121 = "No Work Package", "", $J121),DetailBudgetCategory_Aleph,$I121),IF(Budget_period="Annually",SUMIFS(INDIRECT(AU$10),DetailBudgetWPs_Aleph,IF($J121 = "No Work Package", "", $J121),DetailBudgetCategory_Aleph,$I121),""))))) / AU$6 * AU$7, 0), 0)</f>
        <v>0</v>
      </c>
      <c r="AV121" s="166">
        <f t="array" ref="AV121">IFERROR(IF(ROW()-16&lt;NoRowsBudget, IF($J121="Profit Margin",SUM(AV$16:AV120)*ProfitMargin,IF($J121="VAT",SUM(AV$16:AV120)*VAT,IF(Budget_period="Monthly",SUMIFS(INDIRECT(AV$8),DetailBudgetWPs_Aleph,IF($J121 = "No Work Package", "", $J121),DetailBudgetCategory_Aleph,$I121),IF(Budget_period="Quarterly",SUMIFS(INDIRECT(AV$9),DetailBudgetWPs_Aleph,IF($J121 = "No Work Package", "", $J121),DetailBudgetCategory_Aleph,$I121),IF(Budget_period="Annually",SUMIFS(INDIRECT(AV$10),DetailBudgetWPs_Aleph,IF($J121 = "No Work Package", "", $J121),DetailBudgetCategory_Aleph,$I121),""))))) / AV$6 * AV$7, 0), 0)</f>
        <v>0</v>
      </c>
      <c r="AW121" s="166">
        <f t="array" ref="AW121">IFERROR(IF(ROW()-16&lt;NoRowsBudget, IF($J121="Profit Margin",SUM(AW$16:AW120)*ProfitMargin,IF($J121="VAT",SUM(AW$16:AW120)*VAT,IF(Budget_period="Monthly",SUMIFS(INDIRECT(AW$8),DetailBudgetWPs_Aleph,IF($J121 = "No Work Package", "", $J121),DetailBudgetCategory_Aleph,$I121),IF(Budget_period="Quarterly",SUMIFS(INDIRECT(AW$9),DetailBudgetWPs_Aleph,IF($J121 = "No Work Package", "", $J121),DetailBudgetCategory_Aleph,$I121),IF(Budget_period="Annually",SUMIFS(INDIRECT(AW$10),DetailBudgetWPs_Aleph,IF($J121 = "No Work Package", "", $J121),DetailBudgetCategory_Aleph,$I121),""))))) / AW$6 * AW$7, 0), 0)</f>
        <v>0</v>
      </c>
      <c r="AX121" s="166">
        <f t="array" ref="AX121">IFERROR(IF(ROW()-16&lt;NoRowsBudget, IF($J121="Profit Margin",SUM(AX$16:AX120)*ProfitMargin,IF($J121="VAT",SUM(AX$16:AX120)*VAT,IF(Budget_period="Monthly",SUMIFS(INDIRECT(AX$8),DetailBudgetWPs_Aleph,IF($J121 = "No Work Package", "", $J121),DetailBudgetCategory_Aleph,$I121),IF(Budget_period="Quarterly",SUMIFS(INDIRECT(AX$9),DetailBudgetWPs_Aleph,IF($J121 = "No Work Package", "", $J121),DetailBudgetCategory_Aleph,$I121),IF(Budget_period="Annually",SUMIFS(INDIRECT(AX$10),DetailBudgetWPs_Aleph,IF($J121 = "No Work Package", "", $J121),DetailBudgetCategory_Aleph,$I121),""))))) / AX$6 * AX$7, 0), 0)</f>
        <v>0</v>
      </c>
      <c r="AY121" s="166">
        <f t="array" ref="AY121">IFERROR(IF(ROW()-16&lt;NoRowsBudget, IF($J121="Profit Margin",SUM(AY$16:AY120)*ProfitMargin,IF($J121="VAT",SUM(AY$16:AY120)*VAT,IF(Budget_period="Monthly",SUMIFS(INDIRECT(AY$8),DetailBudgetWPs_Aleph,IF($J121 = "No Work Package", "", $J121),DetailBudgetCategory_Aleph,$I121),IF(Budget_period="Quarterly",SUMIFS(INDIRECT(AY$9),DetailBudgetWPs_Aleph,IF($J121 = "No Work Package", "", $J121),DetailBudgetCategory_Aleph,$I121),IF(Budget_period="Annually",SUMIFS(INDIRECT(AY$10),DetailBudgetWPs_Aleph,IF($J121 = "No Work Package", "", $J121),DetailBudgetCategory_Aleph,$I121),""))))) / AY$6 * AY$7, 0), 0)</f>
        <v>0</v>
      </c>
      <c r="AZ121" s="166">
        <f t="array" ref="AZ121">IFERROR(IF(ROW()-16&lt;NoRowsBudget, IF($J121="Profit Margin",SUM(AZ$16:AZ120)*ProfitMargin,IF($J121="VAT",SUM(AZ$16:AZ120)*VAT,IF(Budget_period="Monthly",SUMIFS(INDIRECT(AZ$8),DetailBudgetWPs_Aleph,IF($J121 = "No Work Package", "", $J121),DetailBudgetCategory_Aleph,$I121),IF(Budget_period="Quarterly",SUMIFS(INDIRECT(AZ$9),DetailBudgetWPs_Aleph,IF($J121 = "No Work Package", "", $J121),DetailBudgetCategory_Aleph,$I121),IF(Budget_period="Annually",SUMIFS(INDIRECT(AZ$10),DetailBudgetWPs_Aleph,IF($J121 = "No Work Package", "", $J121),DetailBudgetCategory_Aleph,$I121),""))))) / AZ$6 * AZ$7, 0), 0)</f>
        <v>0</v>
      </c>
      <c r="BA121" s="166">
        <f t="array" ref="BA121">IFERROR(IF(ROW()-16&lt;NoRowsBudget, IF($J121="Profit Margin",SUM(BA$16:BA120)*ProfitMargin,IF($J121="VAT",SUM(BA$16:BA120)*VAT,IF(Budget_period="Monthly",SUMIFS(INDIRECT(BA$8),DetailBudgetWPs_Aleph,IF($J121 = "No Work Package", "", $J121),DetailBudgetCategory_Aleph,$I121),IF(Budget_period="Quarterly",SUMIFS(INDIRECT(BA$9),DetailBudgetWPs_Aleph,IF($J121 = "No Work Package", "", $J121),DetailBudgetCategory_Aleph,$I121),IF(Budget_period="Annually",SUMIFS(INDIRECT(BA$10),DetailBudgetWPs_Aleph,IF($J121 = "No Work Package", "", $J121),DetailBudgetCategory_Aleph,$I121),""))))) / BA$6 * BA$7, 0), 0)</f>
        <v>0</v>
      </c>
      <c r="BB121" s="166">
        <f t="array" ref="BB121">IFERROR(IF(ROW()-16&lt;NoRowsBudget, IF($J121="Profit Margin",SUM(BB$16:BB120)*ProfitMargin,IF($J121="VAT",SUM(BB$16:BB120)*VAT,IF(Budget_period="Monthly",SUMIFS(INDIRECT(BB$8),DetailBudgetWPs_Aleph,IF($J121 = "No Work Package", "", $J121),DetailBudgetCategory_Aleph,$I121),IF(Budget_period="Quarterly",SUMIFS(INDIRECT(BB$9),DetailBudgetWPs_Aleph,IF($J121 = "No Work Package", "", $J121),DetailBudgetCategory_Aleph,$I121),IF(Budget_period="Annually",SUMIFS(INDIRECT(BB$10),DetailBudgetWPs_Aleph,IF($J121 = "No Work Package", "", $J121),DetailBudgetCategory_Aleph,$I121),""))))) / BB$6 * BB$7, 0), 0)</f>
        <v>0</v>
      </c>
      <c r="BC121" s="166">
        <f t="array" ref="BC121">IFERROR(IF(ROW()-16&lt;NoRowsBudget, IF($J121="Profit Margin",SUM(BC$16:BC120)*ProfitMargin,IF($J121="VAT",SUM(BC$16:BC120)*VAT,IF(Budget_period="Monthly",SUMIFS(INDIRECT(BC$8),DetailBudgetWPs_Aleph,IF($J121 = "No Work Package", "", $J121),DetailBudgetCategory_Aleph,$I121),IF(Budget_period="Quarterly",SUMIFS(INDIRECT(BC$9),DetailBudgetWPs_Aleph,IF($J121 = "No Work Package", "", $J121),DetailBudgetCategory_Aleph,$I121),IF(Budget_period="Annually",SUMIFS(INDIRECT(BC$10),DetailBudgetWPs_Aleph,IF($J121 = "No Work Package", "", $J121),DetailBudgetCategory_Aleph,$I121),""))))) / BC$6 * BC$7, 0), 0)</f>
        <v>0</v>
      </c>
      <c r="BD121" s="166">
        <f t="array" ref="BD121">IFERROR(IF(ROW()-16&lt;NoRowsBudget, IF($J121="Profit Margin",SUM(BD$16:BD120)*ProfitMargin,IF($J121="VAT",SUM(BD$16:BD120)*VAT,IF(Budget_period="Monthly",SUMIFS(INDIRECT(BD$8),DetailBudgetWPs_Aleph,IF($J121 = "No Work Package", "", $J121),DetailBudgetCategory_Aleph,$I121),IF(Budget_period="Quarterly",SUMIFS(INDIRECT(BD$9),DetailBudgetWPs_Aleph,IF($J121 = "No Work Package", "", $J121),DetailBudgetCategory_Aleph,$I121),IF(Budget_period="Annually",SUMIFS(INDIRECT(BD$10),DetailBudgetWPs_Aleph,IF($J121 = "No Work Package", "", $J121),DetailBudgetCategory_Aleph,$I121),""))))) / BD$6 * BD$7, 0), 0)</f>
        <v>0</v>
      </c>
      <c r="BE121" s="166">
        <f t="array" ref="BE121">IFERROR(IF(ROW()-16&lt;NoRowsBudget, IF($J121="Profit Margin",SUM(BE$16:BE120)*ProfitMargin,IF($J121="VAT",SUM(BE$16:BE120)*VAT,IF(Budget_period="Monthly",SUMIFS(INDIRECT(BE$8),DetailBudgetWPs_Aleph,IF($J121 = "No Work Package", "", $J121),DetailBudgetCategory_Aleph,$I121),IF(Budget_period="Quarterly",SUMIFS(INDIRECT(BE$9),DetailBudgetWPs_Aleph,IF($J121 = "No Work Package", "", $J121),DetailBudgetCategory_Aleph,$I121),IF(Budget_period="Annually",SUMIFS(INDIRECT(BE$10),DetailBudgetWPs_Aleph,IF($J121 = "No Work Package", "", $J121),DetailBudgetCategory_Aleph,$I121),""))))) / BE$6 * BE$7, 0), 0)</f>
        <v>0</v>
      </c>
      <c r="BF121" s="166">
        <f t="array" ref="BF121">IFERROR(IF(ROW()-16&lt;NoRowsBudget, IF($J121="Profit Margin",SUM(BF$16:BF120)*ProfitMargin,IF($J121="VAT",SUM(BF$16:BF120)*VAT,IF(Budget_period="Monthly",SUMIFS(INDIRECT(BF$8),DetailBudgetWPs_Aleph,IF($J121 = "No Work Package", "", $J121),DetailBudgetCategory_Aleph,$I121),IF(Budget_period="Quarterly",SUMIFS(INDIRECT(BF$9),DetailBudgetWPs_Aleph,IF($J121 = "No Work Package", "", $J121),DetailBudgetCategory_Aleph,$I121),IF(Budget_period="Annually",SUMIFS(INDIRECT(BF$10),DetailBudgetWPs_Aleph,IF($J121 = "No Work Package", "", $J121),DetailBudgetCategory_Aleph,$I121),""))))) / BF$6 * BF$7, 0), 0)</f>
        <v>0</v>
      </c>
      <c r="BG121" s="166">
        <f t="array" ref="BG121">IFERROR(IF(ROW()-16&lt;NoRowsBudget, IF($J121="Profit Margin",SUM(BG$16:BG120)*ProfitMargin,IF($J121="VAT",SUM(BG$16:BG120)*VAT,IF(Budget_period="Monthly",SUMIFS(INDIRECT(BG$8),DetailBudgetWPs_Aleph,IF($J121 = "No Work Package", "", $J121),DetailBudgetCategory_Aleph,$I121),IF(Budget_period="Quarterly",SUMIFS(INDIRECT(BG$9),DetailBudgetWPs_Aleph,IF($J121 = "No Work Package", "", $J121),DetailBudgetCategory_Aleph,$I121),IF(Budget_period="Annually",SUMIFS(INDIRECT(BG$10),DetailBudgetWPs_Aleph,IF($J121 = "No Work Package", "", $J121),DetailBudgetCategory_Aleph,$I121),""))))) / BG$6 * BG$7, 0), 0)</f>
        <v>0</v>
      </c>
      <c r="BH121" s="166">
        <f t="array" ref="BH121">IFERROR(IF(ROW()-16&lt;NoRowsBudget, IF($J121="Profit Margin",SUM(BH$16:BH120)*ProfitMargin,IF($J121="VAT",SUM(BH$16:BH120)*VAT,IF(Budget_period="Monthly",SUMIFS(INDIRECT(BH$8),DetailBudgetWPs_Aleph,IF($J121 = "No Work Package", "", $J121),DetailBudgetCategory_Aleph,$I121),IF(Budget_period="Quarterly",SUMIFS(INDIRECT(BH$9),DetailBudgetWPs_Aleph,IF($J121 = "No Work Package", "", $J121),DetailBudgetCategory_Aleph,$I121),IF(Budget_period="Annually",SUMIFS(INDIRECT(BH$10),DetailBudgetWPs_Aleph,IF($J121 = "No Work Package", "", $J121),DetailBudgetCategory_Aleph,$I121),""))))) / BH$6 * BH$7, 0), 0)</f>
        <v>0</v>
      </c>
      <c r="BI121" s="166">
        <f t="array" ref="BI121">IFERROR(IF(ROW()-16&lt;NoRowsBudget, IF($J121="Profit Margin",SUM(BI$16:BI120)*ProfitMargin,IF($J121="VAT",SUM(BI$16:BI120)*VAT,IF(Budget_period="Monthly",SUMIFS(INDIRECT(BI$8),DetailBudgetWPs_Aleph,IF($J121 = "No Work Package", "", $J121),DetailBudgetCategory_Aleph,$I121),IF(Budget_period="Quarterly",SUMIFS(INDIRECT(BI$9),DetailBudgetWPs_Aleph,IF($J121 = "No Work Package", "", $J121),DetailBudgetCategory_Aleph,$I121),IF(Budget_period="Annually",SUMIFS(INDIRECT(BI$10),DetailBudgetWPs_Aleph,IF($J121 = "No Work Package", "", $J121),DetailBudgetCategory_Aleph,$I121),""))))) / BI$6 * BI$7, 0), 0)</f>
        <v>0</v>
      </c>
      <c r="BJ121" s="166">
        <f t="array" ref="BJ121">IFERROR(IF(ROW()-16&lt;NoRowsBudget, IF($J121="Profit Margin",SUM(BJ$16:BJ120)*ProfitMargin,IF($J121="VAT",SUM(BJ$16:BJ120)*VAT,IF(Budget_period="Monthly",SUMIFS(INDIRECT(BJ$8),DetailBudgetWPs_Aleph,IF($J121 = "No Work Package", "", $J121),DetailBudgetCategory_Aleph,$I121),IF(Budget_period="Quarterly",SUMIFS(INDIRECT(BJ$9),DetailBudgetWPs_Aleph,IF($J121 = "No Work Package", "", $J121),DetailBudgetCategory_Aleph,$I121),IF(Budget_period="Annually",SUMIFS(INDIRECT(BJ$10),DetailBudgetWPs_Aleph,IF($J121 = "No Work Package", "", $J121),DetailBudgetCategory_Aleph,$I121),""))))) / BJ$6 * BJ$7, 0), 0)</f>
        <v>0</v>
      </c>
      <c r="BK121" s="166">
        <f t="array" ref="BK121">IFERROR(IF(ROW()-16&lt;NoRowsBudget, IF($J121="Profit Margin",SUM(BK$16:BK120)*ProfitMargin,IF($J121="VAT",SUM(BK$16:BK120)*VAT,IF(Budget_period="Monthly",SUMIFS(INDIRECT(BK$8),DetailBudgetWPs_Aleph,IF($J121 = "No Work Package", "", $J121),DetailBudgetCategory_Aleph,$I121),IF(Budget_period="Quarterly",SUMIFS(INDIRECT(BK$9),DetailBudgetWPs_Aleph,IF($J121 = "No Work Package", "", $J121),DetailBudgetCategory_Aleph,$I121),IF(Budget_period="Annually",SUMIFS(INDIRECT(BK$10),DetailBudgetWPs_Aleph,IF($J121 = "No Work Package", "", $J121),DetailBudgetCategory_Aleph,$I121),""))))) / BK$6 * BK$7, 0), 0)</f>
        <v>0</v>
      </c>
      <c r="BL121" s="166">
        <f t="array" ref="BL121">IFERROR(IF(ROW()-16&lt;NoRowsBudget, IF($J121="Profit Margin",SUM(BL$16:BL120)*ProfitMargin,IF($J121="VAT",SUM(BL$16:BL120)*VAT,IF(Budget_period="Monthly",SUMIFS(INDIRECT(BL$8),DetailBudgetWPs_Aleph,IF($J121 = "No Work Package", "", $J121),DetailBudgetCategory_Aleph,$I121),IF(Budget_period="Quarterly",SUMIFS(INDIRECT(BL$9),DetailBudgetWPs_Aleph,IF($J121 = "No Work Package", "", $J121),DetailBudgetCategory_Aleph,$I121),IF(Budget_period="Annually",SUMIFS(INDIRECT(BL$10),DetailBudgetWPs_Aleph,IF($J121 = "No Work Package", "", $J121),DetailBudgetCategory_Aleph,$I121),""))))) / BL$6 * BL$7, 0), 0)</f>
        <v>0</v>
      </c>
      <c r="BM121" s="166">
        <f t="array" ref="BM121">IFERROR(IF(ROW()-16&lt;NoRowsBudget, IF($J121="Profit Margin",SUM(BM$16:BM120)*ProfitMargin,IF($J121="VAT",SUM(BM$16:BM120)*VAT,IF(Budget_period="Monthly",SUMIFS(INDIRECT(BM$8),DetailBudgetWPs_Aleph,IF($J121 = "No Work Package", "", $J121),DetailBudgetCategory_Aleph,$I121),IF(Budget_period="Quarterly",SUMIFS(INDIRECT(BM$9),DetailBudgetWPs_Aleph,IF($J121 = "No Work Package", "", $J121),DetailBudgetCategory_Aleph,$I121),IF(Budget_period="Annually",SUMIFS(INDIRECT(BM$10),DetailBudgetWPs_Aleph,IF($J121 = "No Work Package", "", $J121),DetailBudgetCategory_Aleph,$I121),""))))) / BM$6 * BM$7, 0), 0)</f>
        <v>0</v>
      </c>
      <c r="BN121" s="166">
        <f t="array" ref="BN121">IFERROR(IF(ROW()-16&lt;NoRowsBudget, IF($J121="Profit Margin",SUM(BN$16:BN120)*ProfitMargin,IF($J121="VAT",SUM(BN$16:BN120)*VAT,IF(Budget_period="Monthly",SUMIFS(INDIRECT(BN$8),DetailBudgetWPs_Aleph,IF($J121 = "No Work Package", "", $J121),DetailBudgetCategory_Aleph,$I121),IF(Budget_period="Quarterly",SUMIFS(INDIRECT(BN$9),DetailBudgetWPs_Aleph,IF($J121 = "No Work Package", "", $J121),DetailBudgetCategory_Aleph,$I121),IF(Budget_period="Annually",SUMIFS(INDIRECT(BN$10),DetailBudgetWPs_Aleph,IF($J121 = "No Work Package", "", $J121),DetailBudgetCategory_Aleph,$I121),""))))) / BN$6 * BN$7, 0), 0)</f>
        <v>0</v>
      </c>
      <c r="BO121" s="166">
        <f t="array" ref="BO121">IFERROR(IF(ROW()-16&lt;NoRowsBudget, IF($J121="Profit Margin",SUM(BO$16:BO120)*ProfitMargin,IF($J121="VAT",SUM(BO$16:BO120)*VAT,IF(Budget_period="Monthly",SUMIFS(INDIRECT(BO$8),DetailBudgetWPs_Aleph,IF($J121 = "No Work Package", "", $J121),DetailBudgetCategory_Aleph,$I121),IF(Budget_period="Quarterly",SUMIFS(INDIRECT(BO$9),DetailBudgetWPs_Aleph,IF($J121 = "No Work Package", "", $J121),DetailBudgetCategory_Aleph,$I121),IF(Budget_period="Annually",SUMIFS(INDIRECT(BO$10),DetailBudgetWPs_Aleph,IF($J121 = "No Work Package", "", $J121),DetailBudgetCategory_Aleph,$I121),""))))) / BO$6 * BO$7, 0), 0)</f>
        <v>0</v>
      </c>
      <c r="BP121" s="166">
        <f t="array" ref="BP121">IFERROR(IF(ROW()-16&lt;NoRowsBudget, IF($J121="Profit Margin",SUM(BP$16:BP120)*ProfitMargin,IF($J121="VAT",SUM(BP$16:BP120)*VAT,IF(Budget_period="Monthly",SUMIFS(INDIRECT(BP$8),DetailBudgetWPs_Aleph,IF($J121 = "No Work Package", "", $J121),DetailBudgetCategory_Aleph,$I121),IF(Budget_period="Quarterly",SUMIFS(INDIRECT(BP$9),DetailBudgetWPs_Aleph,IF($J121 = "No Work Package", "", $J121),DetailBudgetCategory_Aleph,$I121),IF(Budget_period="Annually",SUMIFS(INDIRECT(BP$10),DetailBudgetWPs_Aleph,IF($J121 = "No Work Package", "", $J121),DetailBudgetCategory_Aleph,$I121),""))))) / BP$6 * BP$7, 0), 0)</f>
        <v>0</v>
      </c>
      <c r="BQ121" s="166">
        <f t="array" ref="BQ121">IFERROR(IF(ROW()-16&lt;NoRowsBudget, IF($J121="Profit Margin",SUM(BQ$16:BQ120)*ProfitMargin,IF($J121="VAT",SUM(BQ$16:BQ120)*VAT,IF(Budget_period="Monthly",SUMIFS(INDIRECT(BQ$8),DetailBudgetWPs_Aleph,IF($J121 = "No Work Package", "", $J121),DetailBudgetCategory_Aleph,$I121),IF(Budget_period="Quarterly",SUMIFS(INDIRECT(BQ$9),DetailBudgetWPs_Aleph,IF($J121 = "No Work Package", "", $J121),DetailBudgetCategory_Aleph,$I121),IF(Budget_period="Annually",SUMIFS(INDIRECT(BQ$10),DetailBudgetWPs_Aleph,IF($J121 = "No Work Package", "", $J121),DetailBudgetCategory_Aleph,$I121),""))))) / BQ$6 * BQ$7, 0), 0)</f>
        <v>0</v>
      </c>
      <c r="BR121" s="166">
        <f t="array" ref="BR121">IFERROR(IF(ROW()-16&lt;NoRowsBudget, IF($J121="Profit Margin",SUM(BR$16:BR120)*ProfitMargin,IF($J121="VAT",SUM(BR$16:BR120)*VAT,IF(Budget_period="Monthly",SUMIFS(INDIRECT(BR$8),DetailBudgetWPs_Aleph,IF($J121 = "No Work Package", "", $J121),DetailBudgetCategory_Aleph,$I121),IF(Budget_period="Quarterly",SUMIFS(INDIRECT(BR$9),DetailBudgetWPs_Aleph,IF($J121 = "No Work Package", "", $J121),DetailBudgetCategory_Aleph,$I121),IF(Budget_period="Annually",SUMIFS(INDIRECT(BR$10),DetailBudgetWPs_Aleph,IF($J121 = "No Work Package", "", $J121),DetailBudgetCategory_Aleph,$I121),""))))) / BR$6 * BR$7, 0), 0)</f>
        <v>0</v>
      </c>
      <c r="BS121" s="166">
        <f t="array" ref="BS121">IFERROR(IF(ROW()-16&lt;NoRowsBudget, IF($J121="Profit Margin",SUM(BS$16:BS120)*ProfitMargin,IF($J121="VAT",SUM(BS$16:BS120)*VAT,IF(Budget_period="Monthly",SUMIFS(INDIRECT(BS$8),DetailBudgetWPs_Aleph,IF($J121 = "No Work Package", "", $J121),DetailBudgetCategory_Aleph,$I121),IF(Budget_period="Quarterly",SUMIFS(INDIRECT(BS$9),DetailBudgetWPs_Aleph,IF($J121 = "No Work Package", "", $J121),DetailBudgetCategory_Aleph,$I121),IF(Budget_period="Annually",SUMIFS(INDIRECT(BS$10),DetailBudgetWPs_Aleph,IF($J121 = "No Work Package", "", $J121),DetailBudgetCategory_Aleph,$I121),""))))) / BS$6 * BS$7, 0), 0)</f>
        <v>0</v>
      </c>
    </row>
    <row r="122" ht="15.75" customHeight="1">
      <c r="A122" s="114"/>
      <c r="B122" s="15" t="str">
        <f>IF(ROW()-16&lt;NoRowsBudget,OrgName,"")</f>
        <v/>
      </c>
      <c r="C122" s="15" t="str">
        <f>IF(ROW()-16&lt;NoRowsBudget,ProjectName,"")</f>
        <v/>
      </c>
      <c r="D122" s="15" t="str">
        <f>IF(ROW()-16&lt;NoRowsBudget,ProjectRef,"")</f>
        <v/>
      </c>
      <c r="E122" s="15" t="str">
        <f>IF(ROW()-16&lt;NoRowsBudget,ApplicationID,"")</f>
        <v/>
      </c>
      <c r="F122" s="15" t="str">
        <f>IF(ROW()-16&lt;NoRowsBudget,Version,"")</f>
        <v/>
      </c>
      <c r="G122" s="164" t="str">
        <f>IF(ROW()-16&lt;NoRowsBudget,StartDate,"")</f>
        <v/>
      </c>
      <c r="H122" s="164" t="str">
        <f>IF(ROW()-16&lt;NoRowsBudget,EndDate,"")</f>
        <v/>
      </c>
      <c r="I122" s="15" t="str">
        <f t="array" ref="I122">IF(ROW()-16&lt;(NoRowsBudget-3),INDEX(CostCategories,CEILING((ROW()-15)/NoWPs,1)),IF(ROW()-16=NoRowsBudget-3,"Overheads",IF(ROW()-16=NoRowsBudget-2,"Profit Margin",IF(ROW()-16=NoRowsBudget-1,"VAT",""))))</f>
        <v/>
      </c>
      <c r="J122" s="15" t="str">
        <f t="array" ref="J122">IF(ROW()-16&lt;NoRowsBudget-3,INDEX(WPUnique,,MOD(ROW()-16,NoWPs)+1),IF(ROW()-16=NoRowsBudget-3,"Overheads",IF(ROW()-16=NoRowsBudget-2,"Profit Margin",IF(ROW()-16=NoRowsBudget-1,"VAT",""))))</f>
        <v/>
      </c>
      <c r="K122" s="172" t="str">
        <f>IFERROR(IF(OR($J122="Indirect Cost",$J122="VAT",$J122="Profit Margin"),"",VLOOKUP(J122,'1. Basic Info'!$B$40:$C$52,2,FALSE)),BudgetExport!J122)</f>
        <v/>
      </c>
      <c r="L122" s="166">
        <f t="array" ref="L122">IFERROR(IF(ROW()-16&lt;NoRowsBudget, IF($J122="Profit Margin",SUM(L$16:L121)*ProfitMargin,IF($J122="VAT",SUM(L$16:L121)*VAT,IF(Budget_period="Monthly",SUMIFS(INDIRECT(L$8),DetailBudgetWPs_Aleph,IF($J122 = "No Work Package", "", $J122),DetailBudgetCategory_Aleph,$I122),IF(Budget_period="Quarterly",SUMIFS(INDIRECT(L$9),DetailBudgetWPs_Aleph,IF($J122 = "No Work Package", "", $J122),DetailBudgetCategory_Aleph,$I122),IF(Budget_period="Annually",SUMIFS(INDIRECT(L$10),DetailBudgetWPs_Aleph,IF($J122 = "No Work Package", "", $J122),DetailBudgetCategory_Aleph,$I122),""))))) / L$6 * L$7, 0), 0)</f>
        <v>0</v>
      </c>
      <c r="M122" s="166">
        <f t="array" ref="M122">IFERROR(IF(ROW()-16&lt;NoRowsBudget, IF($J122="Profit Margin",SUM(M$16:M121)*ProfitMargin,IF($J122="VAT",SUM(M$16:M121)*VAT,IF(Budget_period="Monthly",SUMIFS(INDIRECT(M$8),DetailBudgetWPs_Aleph,IF($J122 = "No Work Package", "", $J122),DetailBudgetCategory_Aleph,$I122),IF(Budget_period="Quarterly",SUMIFS(INDIRECT(M$9),DetailBudgetWPs_Aleph,IF($J122 = "No Work Package", "", $J122),DetailBudgetCategory_Aleph,$I122),IF(Budget_period="Annually",SUMIFS(INDIRECT(M$10),DetailBudgetWPs_Aleph,IF($J122 = "No Work Package", "", $J122),DetailBudgetCategory_Aleph,$I122),""))))) / M$6 * M$7, 0), 0)</f>
        <v>0</v>
      </c>
      <c r="N122" s="166">
        <f t="array" ref="N122">IFERROR(IF(ROW()-16&lt;NoRowsBudget, IF($J122="Profit Margin",SUM(N$16:N121)*ProfitMargin,IF($J122="VAT",SUM(N$16:N121)*VAT,IF(Budget_period="Monthly",SUMIFS(INDIRECT(N$8),DetailBudgetWPs_Aleph,IF($J122 = "No Work Package", "", $J122),DetailBudgetCategory_Aleph,$I122),IF(Budget_period="Quarterly",SUMIFS(INDIRECT(N$9),DetailBudgetWPs_Aleph,IF($J122 = "No Work Package", "", $J122),DetailBudgetCategory_Aleph,$I122),IF(Budget_period="Annually",SUMIFS(INDIRECT(N$10),DetailBudgetWPs_Aleph,IF($J122 = "No Work Package", "", $J122),DetailBudgetCategory_Aleph,$I122),""))))) / N$6 * N$7, 0), 0)</f>
        <v>0</v>
      </c>
      <c r="O122" s="166">
        <f t="array" ref="O122">IFERROR(IF(ROW()-16&lt;NoRowsBudget, IF($J122="Profit Margin",SUM(O$16:O121)*ProfitMargin,IF($J122="VAT",SUM(O$16:O121)*VAT,IF(Budget_period="Monthly",SUMIFS(INDIRECT(O$8),DetailBudgetWPs_Aleph,IF($J122 = "No Work Package", "", $J122),DetailBudgetCategory_Aleph,$I122),IF(Budget_period="Quarterly",SUMIFS(INDIRECT(O$9),DetailBudgetWPs_Aleph,IF($J122 = "No Work Package", "", $J122),DetailBudgetCategory_Aleph,$I122),IF(Budget_period="Annually",SUMIFS(INDIRECT(O$10),DetailBudgetWPs_Aleph,IF($J122 = "No Work Package", "", $J122),DetailBudgetCategory_Aleph,$I122),""))))) / O$6 * O$7, 0), 0)</f>
        <v>0</v>
      </c>
      <c r="P122" s="166">
        <f t="array" ref="P122">IFERROR(IF(ROW()-16&lt;NoRowsBudget, IF($J122="Profit Margin",SUM(P$16:P121)*ProfitMargin,IF($J122="VAT",SUM(P$16:P121)*VAT,IF(Budget_period="Monthly",SUMIFS(INDIRECT(P$8),DetailBudgetWPs_Aleph,IF($J122 = "No Work Package", "", $J122),DetailBudgetCategory_Aleph,$I122),IF(Budget_period="Quarterly",SUMIFS(INDIRECT(P$9),DetailBudgetWPs_Aleph,IF($J122 = "No Work Package", "", $J122),DetailBudgetCategory_Aleph,$I122),IF(Budget_period="Annually",SUMIFS(INDIRECT(P$10),DetailBudgetWPs_Aleph,IF($J122 = "No Work Package", "", $J122),DetailBudgetCategory_Aleph,$I122),""))))) / P$6 * P$7, 0), 0)</f>
        <v>0</v>
      </c>
      <c r="Q122" s="166">
        <f t="array" ref="Q122">IFERROR(IF(ROW()-16&lt;NoRowsBudget, IF($J122="Profit Margin",SUM(Q$16:Q121)*ProfitMargin,IF($J122="VAT",SUM(Q$16:Q121)*VAT,IF(Budget_period="Monthly",SUMIFS(INDIRECT(Q$8),DetailBudgetWPs_Aleph,IF($J122 = "No Work Package", "", $J122),DetailBudgetCategory_Aleph,$I122),IF(Budget_period="Quarterly",SUMIFS(INDIRECT(Q$9),DetailBudgetWPs_Aleph,IF($J122 = "No Work Package", "", $J122),DetailBudgetCategory_Aleph,$I122),IF(Budget_period="Annually",SUMIFS(INDIRECT(Q$10),DetailBudgetWPs_Aleph,IF($J122 = "No Work Package", "", $J122),DetailBudgetCategory_Aleph,$I122),""))))) / Q$6 * Q$7, 0), 0)</f>
        <v>0</v>
      </c>
      <c r="R122" s="166">
        <f t="array" ref="R122">IFERROR(IF(ROW()-16&lt;NoRowsBudget, IF($J122="Profit Margin",SUM(R$16:R121)*ProfitMargin,IF($J122="VAT",SUM(R$16:R121)*VAT,IF(Budget_period="Monthly",SUMIFS(INDIRECT(R$8),DetailBudgetWPs_Aleph,IF($J122 = "No Work Package", "", $J122),DetailBudgetCategory_Aleph,$I122),IF(Budget_period="Quarterly",SUMIFS(INDIRECT(R$9),DetailBudgetWPs_Aleph,IF($J122 = "No Work Package", "", $J122),DetailBudgetCategory_Aleph,$I122),IF(Budget_period="Annually",SUMIFS(INDIRECT(R$10),DetailBudgetWPs_Aleph,IF($J122 = "No Work Package", "", $J122),DetailBudgetCategory_Aleph,$I122),""))))) / R$6 * R$7, 0), 0)</f>
        <v>0</v>
      </c>
      <c r="S122" s="166">
        <f t="array" ref="S122">IFERROR(IF(ROW()-16&lt;NoRowsBudget, IF($J122="Profit Margin",SUM(S$16:S121)*ProfitMargin,IF($J122="VAT",SUM(S$16:S121)*VAT,IF(Budget_period="Monthly",SUMIFS(INDIRECT(S$8),DetailBudgetWPs_Aleph,IF($J122 = "No Work Package", "", $J122),DetailBudgetCategory_Aleph,$I122),IF(Budget_period="Quarterly",SUMIFS(INDIRECT(S$9),DetailBudgetWPs_Aleph,IF($J122 = "No Work Package", "", $J122),DetailBudgetCategory_Aleph,$I122),IF(Budget_period="Annually",SUMIFS(INDIRECT(S$10),DetailBudgetWPs_Aleph,IF($J122 = "No Work Package", "", $J122),DetailBudgetCategory_Aleph,$I122),""))))) / S$6 * S$7, 0), 0)</f>
        <v>0</v>
      </c>
      <c r="T122" s="166">
        <f t="array" ref="T122">IFERROR(IF(ROW()-16&lt;NoRowsBudget, IF($J122="Profit Margin",SUM(T$16:T121)*ProfitMargin,IF($J122="VAT",SUM(T$16:T121)*VAT,IF(Budget_period="Monthly",SUMIFS(INDIRECT(T$8),DetailBudgetWPs_Aleph,IF($J122 = "No Work Package", "", $J122),DetailBudgetCategory_Aleph,$I122),IF(Budget_period="Quarterly",SUMIFS(INDIRECT(T$9),DetailBudgetWPs_Aleph,IF($J122 = "No Work Package", "", $J122),DetailBudgetCategory_Aleph,$I122),IF(Budget_period="Annually",SUMIFS(INDIRECT(T$10),DetailBudgetWPs_Aleph,IF($J122 = "No Work Package", "", $J122),DetailBudgetCategory_Aleph,$I122),""))))) / T$6 * T$7, 0), 0)</f>
        <v>0</v>
      </c>
      <c r="U122" s="166">
        <f t="array" ref="U122">IFERROR(IF(ROW()-16&lt;NoRowsBudget, IF($J122="Profit Margin",SUM(U$16:U121)*ProfitMargin,IF($J122="VAT",SUM(U$16:U121)*VAT,IF(Budget_period="Monthly",SUMIFS(INDIRECT(U$8),DetailBudgetWPs_Aleph,IF($J122 = "No Work Package", "", $J122),DetailBudgetCategory_Aleph,$I122),IF(Budget_period="Quarterly",SUMIFS(INDIRECT(U$9),DetailBudgetWPs_Aleph,IF($J122 = "No Work Package", "", $J122),DetailBudgetCategory_Aleph,$I122),IF(Budget_period="Annually",SUMIFS(INDIRECT(U$10),DetailBudgetWPs_Aleph,IF($J122 = "No Work Package", "", $J122),DetailBudgetCategory_Aleph,$I122),""))))) / U$6 * U$7, 0), 0)</f>
        <v>0</v>
      </c>
      <c r="V122" s="166">
        <f t="array" ref="V122">IFERROR(IF(ROW()-16&lt;NoRowsBudget, IF($J122="Profit Margin",SUM(V$16:V121)*ProfitMargin,IF($J122="VAT",SUM(V$16:V121)*VAT,IF(Budget_period="Monthly",SUMIFS(INDIRECT(V$8),DetailBudgetWPs_Aleph,IF($J122 = "No Work Package", "", $J122),DetailBudgetCategory_Aleph,$I122),IF(Budget_period="Quarterly",SUMIFS(INDIRECT(V$9),DetailBudgetWPs_Aleph,IF($J122 = "No Work Package", "", $J122),DetailBudgetCategory_Aleph,$I122),IF(Budget_period="Annually",SUMIFS(INDIRECT(V$10),DetailBudgetWPs_Aleph,IF($J122 = "No Work Package", "", $J122),DetailBudgetCategory_Aleph,$I122),""))))) / V$6 * V$7, 0), 0)</f>
        <v>0</v>
      </c>
      <c r="W122" s="166">
        <f t="array" ref="W122">IFERROR(IF(ROW()-16&lt;NoRowsBudget, IF($J122="Profit Margin",SUM(W$16:W121)*ProfitMargin,IF($J122="VAT",SUM(W$16:W121)*VAT,IF(Budget_period="Monthly",SUMIFS(INDIRECT(W$8),DetailBudgetWPs_Aleph,IF($J122 = "No Work Package", "", $J122),DetailBudgetCategory_Aleph,$I122),IF(Budget_period="Quarterly",SUMIFS(INDIRECT(W$9),DetailBudgetWPs_Aleph,IF($J122 = "No Work Package", "", $J122),DetailBudgetCategory_Aleph,$I122),IF(Budget_period="Annually",SUMIFS(INDIRECT(W$10),DetailBudgetWPs_Aleph,IF($J122 = "No Work Package", "", $J122),DetailBudgetCategory_Aleph,$I122),""))))) / W$6 * W$7, 0), 0)</f>
        <v>0</v>
      </c>
      <c r="X122" s="166">
        <f t="array" ref="X122">IFERROR(IF(ROW()-16&lt;NoRowsBudget, IF($J122="Profit Margin",SUM(X$16:X121)*ProfitMargin,IF($J122="VAT",SUM(X$16:X121)*VAT,IF(Budget_period="Monthly",SUMIFS(INDIRECT(X$8),DetailBudgetWPs_Aleph,IF($J122 = "No Work Package", "", $J122),DetailBudgetCategory_Aleph,$I122),IF(Budget_period="Quarterly",SUMIFS(INDIRECT(X$9),DetailBudgetWPs_Aleph,IF($J122 = "No Work Package", "", $J122),DetailBudgetCategory_Aleph,$I122),IF(Budget_period="Annually",SUMIFS(INDIRECT(X$10),DetailBudgetWPs_Aleph,IF($J122 = "No Work Package", "", $J122),DetailBudgetCategory_Aleph,$I122),""))))) / X$6 * X$7, 0), 0)</f>
        <v>0</v>
      </c>
      <c r="Y122" s="166">
        <f t="array" ref="Y122">IFERROR(IF(ROW()-16&lt;NoRowsBudget, IF($J122="Profit Margin",SUM(Y$16:Y121)*ProfitMargin,IF($J122="VAT",SUM(Y$16:Y121)*VAT,IF(Budget_period="Monthly",SUMIFS(INDIRECT(Y$8),DetailBudgetWPs_Aleph,IF($J122 = "No Work Package", "", $J122),DetailBudgetCategory_Aleph,$I122),IF(Budget_period="Quarterly",SUMIFS(INDIRECT(Y$9),DetailBudgetWPs_Aleph,IF($J122 = "No Work Package", "", $J122),DetailBudgetCategory_Aleph,$I122),IF(Budget_period="Annually",SUMIFS(INDIRECT(Y$10),DetailBudgetWPs_Aleph,IF($J122 = "No Work Package", "", $J122),DetailBudgetCategory_Aleph,$I122),""))))) / Y$6 * Y$7, 0), 0)</f>
        <v>0</v>
      </c>
      <c r="Z122" s="166">
        <f t="array" ref="Z122">IFERROR(IF(ROW()-16&lt;NoRowsBudget, IF($J122="Profit Margin",SUM(Z$16:Z121)*ProfitMargin,IF($J122="VAT",SUM(Z$16:Z121)*VAT,IF(Budget_period="Monthly",SUMIFS(INDIRECT(Z$8),DetailBudgetWPs_Aleph,IF($J122 = "No Work Package", "", $J122),DetailBudgetCategory_Aleph,$I122),IF(Budget_period="Quarterly",SUMIFS(INDIRECT(Z$9),DetailBudgetWPs_Aleph,IF($J122 = "No Work Package", "", $J122),DetailBudgetCategory_Aleph,$I122),IF(Budget_period="Annually",SUMIFS(INDIRECT(Z$10),DetailBudgetWPs_Aleph,IF($J122 = "No Work Package", "", $J122),DetailBudgetCategory_Aleph,$I122),""))))) / Z$6 * Z$7, 0), 0)</f>
        <v>0</v>
      </c>
      <c r="AA122" s="166">
        <f t="array" ref="AA122">IFERROR(IF(ROW()-16&lt;NoRowsBudget, IF($J122="Profit Margin",SUM(AA$16:AA121)*ProfitMargin,IF($J122="VAT",SUM(AA$16:AA121)*VAT,IF(Budget_period="Monthly",SUMIFS(INDIRECT(AA$8),DetailBudgetWPs_Aleph,IF($J122 = "No Work Package", "", $J122),DetailBudgetCategory_Aleph,$I122),IF(Budget_period="Quarterly",SUMIFS(INDIRECT(AA$9),DetailBudgetWPs_Aleph,IF($J122 = "No Work Package", "", $J122),DetailBudgetCategory_Aleph,$I122),IF(Budget_period="Annually",SUMIFS(INDIRECT(AA$10),DetailBudgetWPs_Aleph,IF($J122 = "No Work Package", "", $J122),DetailBudgetCategory_Aleph,$I122),""))))) / AA$6 * AA$7, 0), 0)</f>
        <v>0</v>
      </c>
      <c r="AB122" s="166">
        <f t="array" ref="AB122">IFERROR(IF(ROW()-16&lt;NoRowsBudget, IF($J122="Profit Margin",SUM(AB$16:AB121)*ProfitMargin,IF($J122="VAT",SUM(AB$16:AB121)*VAT,IF(Budget_period="Monthly",SUMIFS(INDIRECT(AB$8),DetailBudgetWPs_Aleph,IF($J122 = "No Work Package", "", $J122),DetailBudgetCategory_Aleph,$I122),IF(Budget_period="Quarterly",SUMIFS(INDIRECT(AB$9),DetailBudgetWPs_Aleph,IF($J122 = "No Work Package", "", $J122),DetailBudgetCategory_Aleph,$I122),IF(Budget_period="Annually",SUMIFS(INDIRECT(AB$10),DetailBudgetWPs_Aleph,IF($J122 = "No Work Package", "", $J122),DetailBudgetCategory_Aleph,$I122),""))))) / AB$6 * AB$7, 0), 0)</f>
        <v>0</v>
      </c>
      <c r="AC122" s="166">
        <f t="array" ref="AC122">IFERROR(IF(ROW()-16&lt;NoRowsBudget, IF($J122="Profit Margin",SUM(AC$16:AC121)*ProfitMargin,IF($J122="VAT",SUM(AC$16:AC121)*VAT,IF(Budget_period="Monthly",SUMIFS(INDIRECT(AC$8),DetailBudgetWPs_Aleph,IF($J122 = "No Work Package", "", $J122),DetailBudgetCategory_Aleph,$I122),IF(Budget_period="Quarterly",SUMIFS(INDIRECT(AC$9),DetailBudgetWPs_Aleph,IF($J122 = "No Work Package", "", $J122),DetailBudgetCategory_Aleph,$I122),IF(Budget_period="Annually",SUMIFS(INDIRECT(AC$10),DetailBudgetWPs_Aleph,IF($J122 = "No Work Package", "", $J122),DetailBudgetCategory_Aleph,$I122),""))))) / AC$6 * AC$7, 0), 0)</f>
        <v>0</v>
      </c>
      <c r="AD122" s="166">
        <f t="array" ref="AD122">IFERROR(IF(ROW()-16&lt;NoRowsBudget, IF($J122="Profit Margin",SUM(AD$16:AD121)*ProfitMargin,IF($J122="VAT",SUM(AD$16:AD121)*VAT,IF(Budget_period="Monthly",SUMIFS(INDIRECT(AD$8),DetailBudgetWPs_Aleph,IF($J122 = "No Work Package", "", $J122),DetailBudgetCategory_Aleph,$I122),IF(Budget_period="Quarterly",SUMIFS(INDIRECT(AD$9),DetailBudgetWPs_Aleph,IF($J122 = "No Work Package", "", $J122),DetailBudgetCategory_Aleph,$I122),IF(Budget_period="Annually",SUMIFS(INDIRECT(AD$10),DetailBudgetWPs_Aleph,IF($J122 = "No Work Package", "", $J122),DetailBudgetCategory_Aleph,$I122),""))))) / AD$6 * AD$7, 0), 0)</f>
        <v>0</v>
      </c>
      <c r="AE122" s="166">
        <f t="array" ref="AE122">IFERROR(IF(ROW()-16&lt;NoRowsBudget, IF($J122="Profit Margin",SUM(AE$16:AE121)*ProfitMargin,IF($J122="VAT",SUM(AE$16:AE121)*VAT,IF(Budget_period="Monthly",SUMIFS(INDIRECT(AE$8),DetailBudgetWPs_Aleph,IF($J122 = "No Work Package", "", $J122),DetailBudgetCategory_Aleph,$I122),IF(Budget_period="Quarterly",SUMIFS(INDIRECT(AE$9),DetailBudgetWPs_Aleph,IF($J122 = "No Work Package", "", $J122),DetailBudgetCategory_Aleph,$I122),IF(Budget_period="Annually",SUMIFS(INDIRECT(AE$10),DetailBudgetWPs_Aleph,IF($J122 = "No Work Package", "", $J122),DetailBudgetCategory_Aleph,$I122),""))))) / AE$6 * AE$7, 0), 0)</f>
        <v>0</v>
      </c>
      <c r="AF122" s="166">
        <f t="array" ref="AF122">IFERROR(IF(ROW()-16&lt;NoRowsBudget, IF($J122="Profit Margin",SUM(AF$16:AF121)*ProfitMargin,IF($J122="VAT",SUM(AF$16:AF121)*VAT,IF(Budget_period="Monthly",SUMIFS(INDIRECT(AF$8),DetailBudgetWPs_Aleph,IF($J122 = "No Work Package", "", $J122),DetailBudgetCategory_Aleph,$I122),IF(Budget_period="Quarterly",SUMIFS(INDIRECT(AF$9),DetailBudgetWPs_Aleph,IF($J122 = "No Work Package", "", $J122),DetailBudgetCategory_Aleph,$I122),IF(Budget_period="Annually",SUMIFS(INDIRECT(AF$10),DetailBudgetWPs_Aleph,IF($J122 = "No Work Package", "", $J122),DetailBudgetCategory_Aleph,$I122),""))))) / AF$6 * AF$7, 0), 0)</f>
        <v>0</v>
      </c>
      <c r="AG122" s="166">
        <f t="array" ref="AG122">IFERROR(IF(ROW()-16&lt;NoRowsBudget, IF($J122="Profit Margin",SUM(AG$16:AG121)*ProfitMargin,IF($J122="VAT",SUM(AG$16:AG121)*VAT,IF(Budget_period="Monthly",SUMIFS(INDIRECT(AG$8),DetailBudgetWPs_Aleph,IF($J122 = "No Work Package", "", $J122),DetailBudgetCategory_Aleph,$I122),IF(Budget_period="Quarterly",SUMIFS(INDIRECT(AG$9),DetailBudgetWPs_Aleph,IF($J122 = "No Work Package", "", $J122),DetailBudgetCategory_Aleph,$I122),IF(Budget_period="Annually",SUMIFS(INDIRECT(AG$10),DetailBudgetWPs_Aleph,IF($J122 = "No Work Package", "", $J122),DetailBudgetCategory_Aleph,$I122),""))))) / AG$6 * AG$7, 0), 0)</f>
        <v>0</v>
      </c>
      <c r="AH122" s="166">
        <f t="array" ref="AH122">IFERROR(IF(ROW()-16&lt;NoRowsBudget, IF($J122="Profit Margin",SUM(AH$16:AH121)*ProfitMargin,IF($J122="VAT",SUM(AH$16:AH121)*VAT,IF(Budget_period="Monthly",SUMIFS(INDIRECT(AH$8),DetailBudgetWPs_Aleph,IF($J122 = "No Work Package", "", $J122),DetailBudgetCategory_Aleph,$I122),IF(Budget_period="Quarterly",SUMIFS(INDIRECT(AH$9),DetailBudgetWPs_Aleph,IF($J122 = "No Work Package", "", $J122),DetailBudgetCategory_Aleph,$I122),IF(Budget_period="Annually",SUMIFS(INDIRECT(AH$10),DetailBudgetWPs_Aleph,IF($J122 = "No Work Package", "", $J122),DetailBudgetCategory_Aleph,$I122),""))))) / AH$6 * AH$7, 0), 0)</f>
        <v>0</v>
      </c>
      <c r="AI122" s="166">
        <f t="array" ref="AI122">IFERROR(IF(ROW()-16&lt;NoRowsBudget, IF($J122="Profit Margin",SUM(AI$16:AI121)*ProfitMargin,IF($J122="VAT",SUM(AI$16:AI121)*VAT,IF(Budget_period="Monthly",SUMIFS(INDIRECT(AI$8),DetailBudgetWPs_Aleph,IF($J122 = "No Work Package", "", $J122),DetailBudgetCategory_Aleph,$I122),IF(Budget_period="Quarterly",SUMIFS(INDIRECT(AI$9),DetailBudgetWPs_Aleph,IF($J122 = "No Work Package", "", $J122),DetailBudgetCategory_Aleph,$I122),IF(Budget_period="Annually",SUMIFS(INDIRECT(AI$10),DetailBudgetWPs_Aleph,IF($J122 = "No Work Package", "", $J122),DetailBudgetCategory_Aleph,$I122),""))))) / AI$6 * AI$7, 0), 0)</f>
        <v>0</v>
      </c>
      <c r="AJ122" s="166">
        <f t="array" ref="AJ122">IFERROR(IF(ROW()-16&lt;NoRowsBudget, IF($J122="Profit Margin",SUM(AJ$16:AJ121)*ProfitMargin,IF($J122="VAT",SUM(AJ$16:AJ121)*VAT,IF(Budget_period="Monthly",SUMIFS(INDIRECT(AJ$8),DetailBudgetWPs_Aleph,IF($J122 = "No Work Package", "", $J122),DetailBudgetCategory_Aleph,$I122),IF(Budget_period="Quarterly",SUMIFS(INDIRECT(AJ$9),DetailBudgetWPs_Aleph,IF($J122 = "No Work Package", "", $J122),DetailBudgetCategory_Aleph,$I122),IF(Budget_period="Annually",SUMIFS(INDIRECT(AJ$10),DetailBudgetWPs_Aleph,IF($J122 = "No Work Package", "", $J122),DetailBudgetCategory_Aleph,$I122),""))))) / AJ$6 * AJ$7, 0), 0)</f>
        <v>0</v>
      </c>
      <c r="AK122" s="166">
        <f t="array" ref="AK122">IFERROR(IF(ROW()-16&lt;NoRowsBudget, IF($J122="Profit Margin",SUM(AK$16:AK121)*ProfitMargin,IF($J122="VAT",SUM(AK$16:AK121)*VAT,IF(Budget_period="Monthly",SUMIFS(INDIRECT(AK$8),DetailBudgetWPs_Aleph,IF($J122 = "No Work Package", "", $J122),DetailBudgetCategory_Aleph,$I122),IF(Budget_period="Quarterly",SUMIFS(INDIRECT(AK$9),DetailBudgetWPs_Aleph,IF($J122 = "No Work Package", "", $J122),DetailBudgetCategory_Aleph,$I122),IF(Budget_period="Annually",SUMIFS(INDIRECT(AK$10),DetailBudgetWPs_Aleph,IF($J122 = "No Work Package", "", $J122),DetailBudgetCategory_Aleph,$I122),""))))) / AK$6 * AK$7, 0), 0)</f>
        <v>0</v>
      </c>
      <c r="AL122" s="166">
        <f t="array" ref="AL122">IFERROR(IF(ROW()-16&lt;NoRowsBudget, IF($J122="Profit Margin",SUM(AL$16:AL121)*ProfitMargin,IF($J122="VAT",SUM(AL$16:AL121)*VAT,IF(Budget_period="Monthly",SUMIFS(INDIRECT(AL$8),DetailBudgetWPs_Aleph,IF($J122 = "No Work Package", "", $J122),DetailBudgetCategory_Aleph,$I122),IF(Budget_period="Quarterly",SUMIFS(INDIRECT(AL$9),DetailBudgetWPs_Aleph,IF($J122 = "No Work Package", "", $J122),DetailBudgetCategory_Aleph,$I122),IF(Budget_period="Annually",SUMIFS(INDIRECT(AL$10),DetailBudgetWPs_Aleph,IF($J122 = "No Work Package", "", $J122),DetailBudgetCategory_Aleph,$I122),""))))) / AL$6 * AL$7, 0), 0)</f>
        <v>0</v>
      </c>
      <c r="AM122" s="166">
        <f t="array" ref="AM122">IFERROR(IF(ROW()-16&lt;NoRowsBudget, IF($J122="Profit Margin",SUM(AM$16:AM121)*ProfitMargin,IF($J122="VAT",SUM(AM$16:AM121)*VAT,IF(Budget_period="Monthly",SUMIFS(INDIRECT(AM$8),DetailBudgetWPs_Aleph,IF($J122 = "No Work Package", "", $J122),DetailBudgetCategory_Aleph,$I122),IF(Budget_period="Quarterly",SUMIFS(INDIRECT(AM$9),DetailBudgetWPs_Aleph,IF($J122 = "No Work Package", "", $J122),DetailBudgetCategory_Aleph,$I122),IF(Budget_period="Annually",SUMIFS(INDIRECT(AM$10),DetailBudgetWPs_Aleph,IF($J122 = "No Work Package", "", $J122),DetailBudgetCategory_Aleph,$I122),""))))) / AM$6 * AM$7, 0), 0)</f>
        <v>0</v>
      </c>
      <c r="AN122" s="166">
        <f t="array" ref="AN122">IFERROR(IF(ROW()-16&lt;NoRowsBudget, IF($J122="Profit Margin",SUM(AN$16:AN121)*ProfitMargin,IF($J122="VAT",SUM(AN$16:AN121)*VAT,IF(Budget_period="Monthly",SUMIFS(INDIRECT(AN$8),DetailBudgetWPs_Aleph,IF($J122 = "No Work Package", "", $J122),DetailBudgetCategory_Aleph,$I122),IF(Budget_period="Quarterly",SUMIFS(INDIRECT(AN$9),DetailBudgetWPs_Aleph,IF($J122 = "No Work Package", "", $J122),DetailBudgetCategory_Aleph,$I122),IF(Budget_period="Annually",SUMIFS(INDIRECT(AN$10),DetailBudgetWPs_Aleph,IF($J122 = "No Work Package", "", $J122),DetailBudgetCategory_Aleph,$I122),""))))) / AN$6 * AN$7, 0), 0)</f>
        <v>0</v>
      </c>
      <c r="AO122" s="166">
        <f t="array" ref="AO122">IFERROR(IF(ROW()-16&lt;NoRowsBudget, IF($J122="Profit Margin",SUM(AO$16:AO121)*ProfitMargin,IF($J122="VAT",SUM(AO$16:AO121)*VAT,IF(Budget_period="Monthly",SUMIFS(INDIRECT(AO$8),DetailBudgetWPs_Aleph,IF($J122 = "No Work Package", "", $J122),DetailBudgetCategory_Aleph,$I122),IF(Budget_period="Quarterly",SUMIFS(INDIRECT(AO$9),DetailBudgetWPs_Aleph,IF($J122 = "No Work Package", "", $J122),DetailBudgetCategory_Aleph,$I122),IF(Budget_period="Annually",SUMIFS(INDIRECT(AO$10),DetailBudgetWPs_Aleph,IF($J122 = "No Work Package", "", $J122),DetailBudgetCategory_Aleph,$I122),""))))) / AO$6 * AO$7, 0), 0)</f>
        <v>0</v>
      </c>
      <c r="AP122" s="166">
        <f t="array" ref="AP122">IFERROR(IF(ROW()-16&lt;NoRowsBudget, IF($J122="Profit Margin",SUM(AP$16:AP121)*ProfitMargin,IF($J122="VAT",SUM(AP$16:AP121)*VAT,IF(Budget_period="Monthly",SUMIFS(INDIRECT(AP$8),DetailBudgetWPs_Aleph,IF($J122 = "No Work Package", "", $J122),DetailBudgetCategory_Aleph,$I122),IF(Budget_period="Quarterly",SUMIFS(INDIRECT(AP$9),DetailBudgetWPs_Aleph,IF($J122 = "No Work Package", "", $J122),DetailBudgetCategory_Aleph,$I122),IF(Budget_period="Annually",SUMIFS(INDIRECT(AP$10),DetailBudgetWPs_Aleph,IF($J122 = "No Work Package", "", $J122),DetailBudgetCategory_Aleph,$I122),""))))) / AP$6 * AP$7, 0), 0)</f>
        <v>0</v>
      </c>
      <c r="AQ122" s="166">
        <f t="array" ref="AQ122">IFERROR(IF(ROW()-16&lt;NoRowsBudget, IF($J122="Profit Margin",SUM(AQ$16:AQ121)*ProfitMargin,IF($J122="VAT",SUM(AQ$16:AQ121)*VAT,IF(Budget_period="Monthly",SUMIFS(INDIRECT(AQ$8),DetailBudgetWPs_Aleph,IF($J122 = "No Work Package", "", $J122),DetailBudgetCategory_Aleph,$I122),IF(Budget_period="Quarterly",SUMIFS(INDIRECT(AQ$9),DetailBudgetWPs_Aleph,IF($J122 = "No Work Package", "", $J122),DetailBudgetCategory_Aleph,$I122),IF(Budget_period="Annually",SUMIFS(INDIRECT(AQ$10),DetailBudgetWPs_Aleph,IF($J122 = "No Work Package", "", $J122),DetailBudgetCategory_Aleph,$I122),""))))) / AQ$6 * AQ$7, 0), 0)</f>
        <v>0</v>
      </c>
      <c r="AR122" s="166">
        <f t="array" ref="AR122">IFERROR(IF(ROW()-16&lt;NoRowsBudget, IF($J122="Profit Margin",SUM(AR$16:AR121)*ProfitMargin,IF($J122="VAT",SUM(AR$16:AR121)*VAT,IF(Budget_period="Monthly",SUMIFS(INDIRECT(AR$8),DetailBudgetWPs_Aleph,IF($J122 = "No Work Package", "", $J122),DetailBudgetCategory_Aleph,$I122),IF(Budget_period="Quarterly",SUMIFS(INDIRECT(AR$9),DetailBudgetWPs_Aleph,IF($J122 = "No Work Package", "", $J122),DetailBudgetCategory_Aleph,$I122),IF(Budget_period="Annually",SUMIFS(INDIRECT(AR$10),DetailBudgetWPs_Aleph,IF($J122 = "No Work Package", "", $J122),DetailBudgetCategory_Aleph,$I122),""))))) / AR$6 * AR$7, 0), 0)</f>
        <v>0</v>
      </c>
      <c r="AS122" s="166">
        <f t="array" ref="AS122">IFERROR(IF(ROW()-16&lt;NoRowsBudget, IF($J122="Profit Margin",SUM(AS$16:AS121)*ProfitMargin,IF($J122="VAT",SUM(AS$16:AS121)*VAT,IF(Budget_period="Monthly",SUMIFS(INDIRECT(AS$8),DetailBudgetWPs_Aleph,IF($J122 = "No Work Package", "", $J122),DetailBudgetCategory_Aleph,$I122),IF(Budget_period="Quarterly",SUMIFS(INDIRECT(AS$9),DetailBudgetWPs_Aleph,IF($J122 = "No Work Package", "", $J122),DetailBudgetCategory_Aleph,$I122),IF(Budget_period="Annually",SUMIFS(INDIRECT(AS$10),DetailBudgetWPs_Aleph,IF($J122 = "No Work Package", "", $J122),DetailBudgetCategory_Aleph,$I122),""))))) / AS$6 * AS$7, 0), 0)</f>
        <v>0</v>
      </c>
      <c r="AT122" s="166">
        <f t="array" ref="AT122">IFERROR(IF(ROW()-16&lt;NoRowsBudget, IF($J122="Profit Margin",SUM(AT$16:AT121)*ProfitMargin,IF($J122="VAT",SUM(AT$16:AT121)*VAT,IF(Budget_period="Monthly",SUMIFS(INDIRECT(AT$8),DetailBudgetWPs_Aleph,IF($J122 = "No Work Package", "", $J122),DetailBudgetCategory_Aleph,$I122),IF(Budget_period="Quarterly",SUMIFS(INDIRECT(AT$9),DetailBudgetWPs_Aleph,IF($J122 = "No Work Package", "", $J122),DetailBudgetCategory_Aleph,$I122),IF(Budget_period="Annually",SUMIFS(INDIRECT(AT$10),DetailBudgetWPs_Aleph,IF($J122 = "No Work Package", "", $J122),DetailBudgetCategory_Aleph,$I122),""))))) / AT$6 * AT$7, 0), 0)</f>
        <v>0</v>
      </c>
      <c r="AU122" s="166">
        <f t="array" ref="AU122">IFERROR(IF(ROW()-16&lt;NoRowsBudget, IF($J122="Profit Margin",SUM(AU$16:AU121)*ProfitMargin,IF($J122="VAT",SUM(AU$16:AU121)*VAT,IF(Budget_period="Monthly",SUMIFS(INDIRECT(AU$8),DetailBudgetWPs_Aleph,IF($J122 = "No Work Package", "", $J122),DetailBudgetCategory_Aleph,$I122),IF(Budget_period="Quarterly",SUMIFS(INDIRECT(AU$9),DetailBudgetWPs_Aleph,IF($J122 = "No Work Package", "", $J122),DetailBudgetCategory_Aleph,$I122),IF(Budget_period="Annually",SUMIFS(INDIRECT(AU$10),DetailBudgetWPs_Aleph,IF($J122 = "No Work Package", "", $J122),DetailBudgetCategory_Aleph,$I122),""))))) / AU$6 * AU$7, 0), 0)</f>
        <v>0</v>
      </c>
      <c r="AV122" s="166">
        <f t="array" ref="AV122">IFERROR(IF(ROW()-16&lt;NoRowsBudget, IF($J122="Profit Margin",SUM(AV$16:AV121)*ProfitMargin,IF($J122="VAT",SUM(AV$16:AV121)*VAT,IF(Budget_period="Monthly",SUMIFS(INDIRECT(AV$8),DetailBudgetWPs_Aleph,IF($J122 = "No Work Package", "", $J122),DetailBudgetCategory_Aleph,$I122),IF(Budget_period="Quarterly",SUMIFS(INDIRECT(AV$9),DetailBudgetWPs_Aleph,IF($J122 = "No Work Package", "", $J122),DetailBudgetCategory_Aleph,$I122),IF(Budget_period="Annually",SUMIFS(INDIRECT(AV$10),DetailBudgetWPs_Aleph,IF($J122 = "No Work Package", "", $J122),DetailBudgetCategory_Aleph,$I122),""))))) / AV$6 * AV$7, 0), 0)</f>
        <v>0</v>
      </c>
      <c r="AW122" s="166">
        <f t="array" ref="AW122">IFERROR(IF(ROW()-16&lt;NoRowsBudget, IF($J122="Profit Margin",SUM(AW$16:AW121)*ProfitMargin,IF($J122="VAT",SUM(AW$16:AW121)*VAT,IF(Budget_period="Monthly",SUMIFS(INDIRECT(AW$8),DetailBudgetWPs_Aleph,IF($J122 = "No Work Package", "", $J122),DetailBudgetCategory_Aleph,$I122),IF(Budget_period="Quarterly",SUMIFS(INDIRECT(AW$9),DetailBudgetWPs_Aleph,IF($J122 = "No Work Package", "", $J122),DetailBudgetCategory_Aleph,$I122),IF(Budget_period="Annually",SUMIFS(INDIRECT(AW$10),DetailBudgetWPs_Aleph,IF($J122 = "No Work Package", "", $J122),DetailBudgetCategory_Aleph,$I122),""))))) / AW$6 * AW$7, 0), 0)</f>
        <v>0</v>
      </c>
      <c r="AX122" s="166">
        <f t="array" ref="AX122">IFERROR(IF(ROW()-16&lt;NoRowsBudget, IF($J122="Profit Margin",SUM(AX$16:AX121)*ProfitMargin,IF($J122="VAT",SUM(AX$16:AX121)*VAT,IF(Budget_period="Monthly",SUMIFS(INDIRECT(AX$8),DetailBudgetWPs_Aleph,IF($J122 = "No Work Package", "", $J122),DetailBudgetCategory_Aleph,$I122),IF(Budget_period="Quarterly",SUMIFS(INDIRECT(AX$9),DetailBudgetWPs_Aleph,IF($J122 = "No Work Package", "", $J122),DetailBudgetCategory_Aleph,$I122),IF(Budget_period="Annually",SUMIFS(INDIRECT(AX$10),DetailBudgetWPs_Aleph,IF($J122 = "No Work Package", "", $J122),DetailBudgetCategory_Aleph,$I122),""))))) / AX$6 * AX$7, 0), 0)</f>
        <v>0</v>
      </c>
      <c r="AY122" s="166">
        <f t="array" ref="AY122">IFERROR(IF(ROW()-16&lt;NoRowsBudget, IF($J122="Profit Margin",SUM(AY$16:AY121)*ProfitMargin,IF($J122="VAT",SUM(AY$16:AY121)*VAT,IF(Budget_period="Monthly",SUMIFS(INDIRECT(AY$8),DetailBudgetWPs_Aleph,IF($J122 = "No Work Package", "", $J122),DetailBudgetCategory_Aleph,$I122),IF(Budget_period="Quarterly",SUMIFS(INDIRECT(AY$9),DetailBudgetWPs_Aleph,IF($J122 = "No Work Package", "", $J122),DetailBudgetCategory_Aleph,$I122),IF(Budget_period="Annually",SUMIFS(INDIRECT(AY$10),DetailBudgetWPs_Aleph,IF($J122 = "No Work Package", "", $J122),DetailBudgetCategory_Aleph,$I122),""))))) / AY$6 * AY$7, 0), 0)</f>
        <v>0</v>
      </c>
      <c r="AZ122" s="166">
        <f t="array" ref="AZ122">IFERROR(IF(ROW()-16&lt;NoRowsBudget, IF($J122="Profit Margin",SUM(AZ$16:AZ121)*ProfitMargin,IF($J122="VAT",SUM(AZ$16:AZ121)*VAT,IF(Budget_period="Monthly",SUMIFS(INDIRECT(AZ$8),DetailBudgetWPs_Aleph,IF($J122 = "No Work Package", "", $J122),DetailBudgetCategory_Aleph,$I122),IF(Budget_period="Quarterly",SUMIFS(INDIRECT(AZ$9),DetailBudgetWPs_Aleph,IF($J122 = "No Work Package", "", $J122),DetailBudgetCategory_Aleph,$I122),IF(Budget_period="Annually",SUMIFS(INDIRECT(AZ$10),DetailBudgetWPs_Aleph,IF($J122 = "No Work Package", "", $J122),DetailBudgetCategory_Aleph,$I122),""))))) / AZ$6 * AZ$7, 0), 0)</f>
        <v>0</v>
      </c>
      <c r="BA122" s="166">
        <f t="array" ref="BA122">IFERROR(IF(ROW()-16&lt;NoRowsBudget, IF($J122="Profit Margin",SUM(BA$16:BA121)*ProfitMargin,IF($J122="VAT",SUM(BA$16:BA121)*VAT,IF(Budget_period="Monthly",SUMIFS(INDIRECT(BA$8),DetailBudgetWPs_Aleph,IF($J122 = "No Work Package", "", $J122),DetailBudgetCategory_Aleph,$I122),IF(Budget_period="Quarterly",SUMIFS(INDIRECT(BA$9),DetailBudgetWPs_Aleph,IF($J122 = "No Work Package", "", $J122),DetailBudgetCategory_Aleph,$I122),IF(Budget_period="Annually",SUMIFS(INDIRECT(BA$10),DetailBudgetWPs_Aleph,IF($J122 = "No Work Package", "", $J122),DetailBudgetCategory_Aleph,$I122),""))))) / BA$6 * BA$7, 0), 0)</f>
        <v>0</v>
      </c>
      <c r="BB122" s="166">
        <f t="array" ref="BB122">IFERROR(IF(ROW()-16&lt;NoRowsBudget, IF($J122="Profit Margin",SUM(BB$16:BB121)*ProfitMargin,IF($J122="VAT",SUM(BB$16:BB121)*VAT,IF(Budget_period="Monthly",SUMIFS(INDIRECT(BB$8),DetailBudgetWPs_Aleph,IF($J122 = "No Work Package", "", $J122),DetailBudgetCategory_Aleph,$I122),IF(Budget_period="Quarterly",SUMIFS(INDIRECT(BB$9),DetailBudgetWPs_Aleph,IF($J122 = "No Work Package", "", $J122),DetailBudgetCategory_Aleph,$I122),IF(Budget_period="Annually",SUMIFS(INDIRECT(BB$10),DetailBudgetWPs_Aleph,IF($J122 = "No Work Package", "", $J122),DetailBudgetCategory_Aleph,$I122),""))))) / BB$6 * BB$7, 0), 0)</f>
        <v>0</v>
      </c>
      <c r="BC122" s="166">
        <f t="array" ref="BC122">IFERROR(IF(ROW()-16&lt;NoRowsBudget, IF($J122="Profit Margin",SUM(BC$16:BC121)*ProfitMargin,IF($J122="VAT",SUM(BC$16:BC121)*VAT,IF(Budget_period="Monthly",SUMIFS(INDIRECT(BC$8),DetailBudgetWPs_Aleph,IF($J122 = "No Work Package", "", $J122),DetailBudgetCategory_Aleph,$I122),IF(Budget_period="Quarterly",SUMIFS(INDIRECT(BC$9),DetailBudgetWPs_Aleph,IF($J122 = "No Work Package", "", $J122),DetailBudgetCategory_Aleph,$I122),IF(Budget_period="Annually",SUMIFS(INDIRECT(BC$10),DetailBudgetWPs_Aleph,IF($J122 = "No Work Package", "", $J122),DetailBudgetCategory_Aleph,$I122),""))))) / BC$6 * BC$7, 0), 0)</f>
        <v>0</v>
      </c>
      <c r="BD122" s="166">
        <f t="array" ref="BD122">IFERROR(IF(ROW()-16&lt;NoRowsBudget, IF($J122="Profit Margin",SUM(BD$16:BD121)*ProfitMargin,IF($J122="VAT",SUM(BD$16:BD121)*VAT,IF(Budget_period="Monthly",SUMIFS(INDIRECT(BD$8),DetailBudgetWPs_Aleph,IF($J122 = "No Work Package", "", $J122),DetailBudgetCategory_Aleph,$I122),IF(Budget_period="Quarterly",SUMIFS(INDIRECT(BD$9),DetailBudgetWPs_Aleph,IF($J122 = "No Work Package", "", $J122),DetailBudgetCategory_Aleph,$I122),IF(Budget_period="Annually",SUMIFS(INDIRECT(BD$10),DetailBudgetWPs_Aleph,IF($J122 = "No Work Package", "", $J122),DetailBudgetCategory_Aleph,$I122),""))))) / BD$6 * BD$7, 0), 0)</f>
        <v>0</v>
      </c>
      <c r="BE122" s="166">
        <f t="array" ref="BE122">IFERROR(IF(ROW()-16&lt;NoRowsBudget, IF($J122="Profit Margin",SUM(BE$16:BE121)*ProfitMargin,IF($J122="VAT",SUM(BE$16:BE121)*VAT,IF(Budget_period="Monthly",SUMIFS(INDIRECT(BE$8),DetailBudgetWPs_Aleph,IF($J122 = "No Work Package", "", $J122),DetailBudgetCategory_Aleph,$I122),IF(Budget_period="Quarterly",SUMIFS(INDIRECT(BE$9),DetailBudgetWPs_Aleph,IF($J122 = "No Work Package", "", $J122),DetailBudgetCategory_Aleph,$I122),IF(Budget_period="Annually",SUMIFS(INDIRECT(BE$10),DetailBudgetWPs_Aleph,IF($J122 = "No Work Package", "", $J122),DetailBudgetCategory_Aleph,$I122),""))))) / BE$6 * BE$7, 0), 0)</f>
        <v>0</v>
      </c>
      <c r="BF122" s="166">
        <f t="array" ref="BF122">IFERROR(IF(ROW()-16&lt;NoRowsBudget, IF($J122="Profit Margin",SUM(BF$16:BF121)*ProfitMargin,IF($J122="VAT",SUM(BF$16:BF121)*VAT,IF(Budget_period="Monthly",SUMIFS(INDIRECT(BF$8),DetailBudgetWPs_Aleph,IF($J122 = "No Work Package", "", $J122),DetailBudgetCategory_Aleph,$I122),IF(Budget_period="Quarterly",SUMIFS(INDIRECT(BF$9),DetailBudgetWPs_Aleph,IF($J122 = "No Work Package", "", $J122),DetailBudgetCategory_Aleph,$I122),IF(Budget_period="Annually",SUMIFS(INDIRECT(BF$10),DetailBudgetWPs_Aleph,IF($J122 = "No Work Package", "", $J122),DetailBudgetCategory_Aleph,$I122),""))))) / BF$6 * BF$7, 0), 0)</f>
        <v>0</v>
      </c>
      <c r="BG122" s="166">
        <f t="array" ref="BG122">IFERROR(IF(ROW()-16&lt;NoRowsBudget, IF($J122="Profit Margin",SUM(BG$16:BG121)*ProfitMargin,IF($J122="VAT",SUM(BG$16:BG121)*VAT,IF(Budget_period="Monthly",SUMIFS(INDIRECT(BG$8),DetailBudgetWPs_Aleph,IF($J122 = "No Work Package", "", $J122),DetailBudgetCategory_Aleph,$I122),IF(Budget_period="Quarterly",SUMIFS(INDIRECT(BG$9),DetailBudgetWPs_Aleph,IF($J122 = "No Work Package", "", $J122),DetailBudgetCategory_Aleph,$I122),IF(Budget_period="Annually",SUMIFS(INDIRECT(BG$10),DetailBudgetWPs_Aleph,IF($J122 = "No Work Package", "", $J122),DetailBudgetCategory_Aleph,$I122),""))))) / BG$6 * BG$7, 0), 0)</f>
        <v>0</v>
      </c>
      <c r="BH122" s="166">
        <f t="array" ref="BH122">IFERROR(IF(ROW()-16&lt;NoRowsBudget, IF($J122="Profit Margin",SUM(BH$16:BH121)*ProfitMargin,IF($J122="VAT",SUM(BH$16:BH121)*VAT,IF(Budget_period="Monthly",SUMIFS(INDIRECT(BH$8),DetailBudgetWPs_Aleph,IF($J122 = "No Work Package", "", $J122),DetailBudgetCategory_Aleph,$I122),IF(Budget_period="Quarterly",SUMIFS(INDIRECT(BH$9),DetailBudgetWPs_Aleph,IF($J122 = "No Work Package", "", $J122),DetailBudgetCategory_Aleph,$I122),IF(Budget_period="Annually",SUMIFS(INDIRECT(BH$10),DetailBudgetWPs_Aleph,IF($J122 = "No Work Package", "", $J122),DetailBudgetCategory_Aleph,$I122),""))))) / BH$6 * BH$7, 0), 0)</f>
        <v>0</v>
      </c>
      <c r="BI122" s="166">
        <f t="array" ref="BI122">IFERROR(IF(ROW()-16&lt;NoRowsBudget, IF($J122="Profit Margin",SUM(BI$16:BI121)*ProfitMargin,IF($J122="VAT",SUM(BI$16:BI121)*VAT,IF(Budget_period="Monthly",SUMIFS(INDIRECT(BI$8),DetailBudgetWPs_Aleph,IF($J122 = "No Work Package", "", $J122),DetailBudgetCategory_Aleph,$I122),IF(Budget_period="Quarterly",SUMIFS(INDIRECT(BI$9),DetailBudgetWPs_Aleph,IF($J122 = "No Work Package", "", $J122),DetailBudgetCategory_Aleph,$I122),IF(Budget_period="Annually",SUMIFS(INDIRECT(BI$10),DetailBudgetWPs_Aleph,IF($J122 = "No Work Package", "", $J122),DetailBudgetCategory_Aleph,$I122),""))))) / BI$6 * BI$7, 0), 0)</f>
        <v>0</v>
      </c>
      <c r="BJ122" s="166">
        <f t="array" ref="BJ122">IFERROR(IF(ROW()-16&lt;NoRowsBudget, IF($J122="Profit Margin",SUM(BJ$16:BJ121)*ProfitMargin,IF($J122="VAT",SUM(BJ$16:BJ121)*VAT,IF(Budget_period="Monthly",SUMIFS(INDIRECT(BJ$8),DetailBudgetWPs_Aleph,IF($J122 = "No Work Package", "", $J122),DetailBudgetCategory_Aleph,$I122),IF(Budget_period="Quarterly",SUMIFS(INDIRECT(BJ$9),DetailBudgetWPs_Aleph,IF($J122 = "No Work Package", "", $J122),DetailBudgetCategory_Aleph,$I122),IF(Budget_period="Annually",SUMIFS(INDIRECT(BJ$10),DetailBudgetWPs_Aleph,IF($J122 = "No Work Package", "", $J122),DetailBudgetCategory_Aleph,$I122),""))))) / BJ$6 * BJ$7, 0), 0)</f>
        <v>0</v>
      </c>
      <c r="BK122" s="166">
        <f t="array" ref="BK122">IFERROR(IF(ROW()-16&lt;NoRowsBudget, IF($J122="Profit Margin",SUM(BK$16:BK121)*ProfitMargin,IF($J122="VAT",SUM(BK$16:BK121)*VAT,IF(Budget_period="Monthly",SUMIFS(INDIRECT(BK$8),DetailBudgetWPs_Aleph,IF($J122 = "No Work Package", "", $J122),DetailBudgetCategory_Aleph,$I122),IF(Budget_period="Quarterly",SUMIFS(INDIRECT(BK$9),DetailBudgetWPs_Aleph,IF($J122 = "No Work Package", "", $J122),DetailBudgetCategory_Aleph,$I122),IF(Budget_period="Annually",SUMIFS(INDIRECT(BK$10),DetailBudgetWPs_Aleph,IF($J122 = "No Work Package", "", $J122),DetailBudgetCategory_Aleph,$I122),""))))) / BK$6 * BK$7, 0), 0)</f>
        <v>0</v>
      </c>
      <c r="BL122" s="166">
        <f t="array" ref="BL122">IFERROR(IF(ROW()-16&lt;NoRowsBudget, IF($J122="Profit Margin",SUM(BL$16:BL121)*ProfitMargin,IF($J122="VAT",SUM(BL$16:BL121)*VAT,IF(Budget_period="Monthly",SUMIFS(INDIRECT(BL$8),DetailBudgetWPs_Aleph,IF($J122 = "No Work Package", "", $J122),DetailBudgetCategory_Aleph,$I122),IF(Budget_period="Quarterly",SUMIFS(INDIRECT(BL$9),DetailBudgetWPs_Aleph,IF($J122 = "No Work Package", "", $J122),DetailBudgetCategory_Aleph,$I122),IF(Budget_period="Annually",SUMIFS(INDIRECT(BL$10),DetailBudgetWPs_Aleph,IF($J122 = "No Work Package", "", $J122),DetailBudgetCategory_Aleph,$I122),""))))) / BL$6 * BL$7, 0), 0)</f>
        <v>0</v>
      </c>
      <c r="BM122" s="166">
        <f t="array" ref="BM122">IFERROR(IF(ROW()-16&lt;NoRowsBudget, IF($J122="Profit Margin",SUM(BM$16:BM121)*ProfitMargin,IF($J122="VAT",SUM(BM$16:BM121)*VAT,IF(Budget_period="Monthly",SUMIFS(INDIRECT(BM$8),DetailBudgetWPs_Aleph,IF($J122 = "No Work Package", "", $J122),DetailBudgetCategory_Aleph,$I122),IF(Budget_period="Quarterly",SUMIFS(INDIRECT(BM$9),DetailBudgetWPs_Aleph,IF($J122 = "No Work Package", "", $J122),DetailBudgetCategory_Aleph,$I122),IF(Budget_period="Annually",SUMIFS(INDIRECT(BM$10),DetailBudgetWPs_Aleph,IF($J122 = "No Work Package", "", $J122),DetailBudgetCategory_Aleph,$I122),""))))) / BM$6 * BM$7, 0), 0)</f>
        <v>0</v>
      </c>
      <c r="BN122" s="166">
        <f t="array" ref="BN122">IFERROR(IF(ROW()-16&lt;NoRowsBudget, IF($J122="Profit Margin",SUM(BN$16:BN121)*ProfitMargin,IF($J122="VAT",SUM(BN$16:BN121)*VAT,IF(Budget_period="Monthly",SUMIFS(INDIRECT(BN$8),DetailBudgetWPs_Aleph,IF($J122 = "No Work Package", "", $J122),DetailBudgetCategory_Aleph,$I122),IF(Budget_period="Quarterly",SUMIFS(INDIRECT(BN$9),DetailBudgetWPs_Aleph,IF($J122 = "No Work Package", "", $J122),DetailBudgetCategory_Aleph,$I122),IF(Budget_period="Annually",SUMIFS(INDIRECT(BN$10),DetailBudgetWPs_Aleph,IF($J122 = "No Work Package", "", $J122),DetailBudgetCategory_Aleph,$I122),""))))) / BN$6 * BN$7, 0), 0)</f>
        <v>0</v>
      </c>
      <c r="BO122" s="166">
        <f t="array" ref="BO122">IFERROR(IF(ROW()-16&lt;NoRowsBudget, IF($J122="Profit Margin",SUM(BO$16:BO121)*ProfitMargin,IF($J122="VAT",SUM(BO$16:BO121)*VAT,IF(Budget_period="Monthly",SUMIFS(INDIRECT(BO$8),DetailBudgetWPs_Aleph,IF($J122 = "No Work Package", "", $J122),DetailBudgetCategory_Aleph,$I122),IF(Budget_period="Quarterly",SUMIFS(INDIRECT(BO$9),DetailBudgetWPs_Aleph,IF($J122 = "No Work Package", "", $J122),DetailBudgetCategory_Aleph,$I122),IF(Budget_period="Annually",SUMIFS(INDIRECT(BO$10),DetailBudgetWPs_Aleph,IF($J122 = "No Work Package", "", $J122),DetailBudgetCategory_Aleph,$I122),""))))) / BO$6 * BO$7, 0), 0)</f>
        <v>0</v>
      </c>
      <c r="BP122" s="166">
        <f t="array" ref="BP122">IFERROR(IF(ROW()-16&lt;NoRowsBudget, IF($J122="Profit Margin",SUM(BP$16:BP121)*ProfitMargin,IF($J122="VAT",SUM(BP$16:BP121)*VAT,IF(Budget_period="Monthly",SUMIFS(INDIRECT(BP$8),DetailBudgetWPs_Aleph,IF($J122 = "No Work Package", "", $J122),DetailBudgetCategory_Aleph,$I122),IF(Budget_period="Quarterly",SUMIFS(INDIRECT(BP$9),DetailBudgetWPs_Aleph,IF($J122 = "No Work Package", "", $J122),DetailBudgetCategory_Aleph,$I122),IF(Budget_period="Annually",SUMIFS(INDIRECT(BP$10),DetailBudgetWPs_Aleph,IF($J122 = "No Work Package", "", $J122),DetailBudgetCategory_Aleph,$I122),""))))) / BP$6 * BP$7, 0), 0)</f>
        <v>0</v>
      </c>
      <c r="BQ122" s="166">
        <f t="array" ref="BQ122">IFERROR(IF(ROW()-16&lt;NoRowsBudget, IF($J122="Profit Margin",SUM(BQ$16:BQ121)*ProfitMargin,IF($J122="VAT",SUM(BQ$16:BQ121)*VAT,IF(Budget_period="Monthly",SUMIFS(INDIRECT(BQ$8),DetailBudgetWPs_Aleph,IF($J122 = "No Work Package", "", $J122),DetailBudgetCategory_Aleph,$I122),IF(Budget_period="Quarterly",SUMIFS(INDIRECT(BQ$9),DetailBudgetWPs_Aleph,IF($J122 = "No Work Package", "", $J122),DetailBudgetCategory_Aleph,$I122),IF(Budget_period="Annually",SUMIFS(INDIRECT(BQ$10),DetailBudgetWPs_Aleph,IF($J122 = "No Work Package", "", $J122),DetailBudgetCategory_Aleph,$I122),""))))) / BQ$6 * BQ$7, 0), 0)</f>
        <v>0</v>
      </c>
      <c r="BR122" s="166">
        <f t="array" ref="BR122">IFERROR(IF(ROW()-16&lt;NoRowsBudget, IF($J122="Profit Margin",SUM(BR$16:BR121)*ProfitMargin,IF($J122="VAT",SUM(BR$16:BR121)*VAT,IF(Budget_period="Monthly",SUMIFS(INDIRECT(BR$8),DetailBudgetWPs_Aleph,IF($J122 = "No Work Package", "", $J122),DetailBudgetCategory_Aleph,$I122),IF(Budget_period="Quarterly",SUMIFS(INDIRECT(BR$9),DetailBudgetWPs_Aleph,IF($J122 = "No Work Package", "", $J122),DetailBudgetCategory_Aleph,$I122),IF(Budget_period="Annually",SUMIFS(INDIRECT(BR$10),DetailBudgetWPs_Aleph,IF($J122 = "No Work Package", "", $J122),DetailBudgetCategory_Aleph,$I122),""))))) / BR$6 * BR$7, 0), 0)</f>
        <v>0</v>
      </c>
      <c r="BS122" s="166">
        <f t="array" ref="BS122">IFERROR(IF(ROW()-16&lt;NoRowsBudget, IF($J122="Profit Margin",SUM(BS$16:BS121)*ProfitMargin,IF($J122="VAT",SUM(BS$16:BS121)*VAT,IF(Budget_period="Monthly",SUMIFS(INDIRECT(BS$8),DetailBudgetWPs_Aleph,IF($J122 = "No Work Package", "", $J122),DetailBudgetCategory_Aleph,$I122),IF(Budget_period="Quarterly",SUMIFS(INDIRECT(BS$9),DetailBudgetWPs_Aleph,IF($J122 = "No Work Package", "", $J122),DetailBudgetCategory_Aleph,$I122),IF(Budget_period="Annually",SUMIFS(INDIRECT(BS$10),DetailBudgetWPs_Aleph,IF($J122 = "No Work Package", "", $J122),DetailBudgetCategory_Aleph,$I122),""))))) / BS$6 * BS$7, 0), 0)</f>
        <v>0</v>
      </c>
    </row>
    <row r="123" ht="15.75" customHeight="1">
      <c r="A123" s="114"/>
      <c r="B123" s="15" t="str">
        <f>IF(ROW()-16&lt;NoRowsBudget,OrgName,"")</f>
        <v/>
      </c>
      <c r="C123" s="15" t="str">
        <f>IF(ROW()-16&lt;NoRowsBudget,ProjectName,"")</f>
        <v/>
      </c>
      <c r="D123" s="15" t="str">
        <f>IF(ROW()-16&lt;NoRowsBudget,ProjectRef,"")</f>
        <v/>
      </c>
      <c r="E123" s="15" t="str">
        <f>IF(ROW()-16&lt;NoRowsBudget,ApplicationID,"")</f>
        <v/>
      </c>
      <c r="F123" s="15" t="str">
        <f>IF(ROW()-16&lt;NoRowsBudget,Version,"")</f>
        <v/>
      </c>
      <c r="G123" s="164" t="str">
        <f>IF(ROW()-16&lt;NoRowsBudget,StartDate,"")</f>
        <v/>
      </c>
      <c r="H123" s="164" t="str">
        <f>IF(ROW()-16&lt;NoRowsBudget,EndDate,"")</f>
        <v/>
      </c>
      <c r="I123" s="15" t="str">
        <f t="array" ref="I123">IF(ROW()-16&lt;(NoRowsBudget-3),INDEX(CostCategories,CEILING((ROW()-15)/NoWPs,1)),IF(ROW()-16=NoRowsBudget-3,"Overheads",IF(ROW()-16=NoRowsBudget-2,"Profit Margin",IF(ROW()-16=NoRowsBudget-1,"VAT",""))))</f>
        <v/>
      </c>
      <c r="J123" s="15" t="str">
        <f t="array" ref="J123">IF(ROW()-16&lt;NoRowsBudget-3,INDEX(WPUnique,,MOD(ROW()-16,NoWPs)+1),IF(ROW()-16=NoRowsBudget-3,"Overheads",IF(ROW()-16=NoRowsBudget-2,"Profit Margin",IF(ROW()-16=NoRowsBudget-1,"VAT",""))))</f>
        <v/>
      </c>
      <c r="K123" s="172" t="str">
        <f>IFERROR(IF(OR($J123="Indirect Cost",$J123="VAT",$J123="Profit Margin"),"",VLOOKUP(J123,'1. Basic Info'!$B$40:$C$52,2,FALSE)),BudgetExport!J123)</f>
        <v/>
      </c>
      <c r="L123" s="166">
        <f t="array" ref="L123">IFERROR(IF(ROW()-16&lt;NoRowsBudget, IF($J123="Profit Margin",SUM(L$16:L122)*ProfitMargin,IF($J123="VAT",SUM(L$16:L122)*VAT,IF(Budget_period="Monthly",SUMIFS(INDIRECT(L$8),DetailBudgetWPs_Aleph,IF($J123 = "No Work Package", "", $J123),DetailBudgetCategory_Aleph,$I123),IF(Budget_period="Quarterly",SUMIFS(INDIRECT(L$9),DetailBudgetWPs_Aleph,IF($J123 = "No Work Package", "", $J123),DetailBudgetCategory_Aleph,$I123),IF(Budget_period="Annually",SUMIFS(INDIRECT(L$10),DetailBudgetWPs_Aleph,IF($J123 = "No Work Package", "", $J123),DetailBudgetCategory_Aleph,$I123),""))))) / L$6 * L$7, 0), 0)</f>
        <v>0</v>
      </c>
      <c r="M123" s="166">
        <f t="array" ref="M123">IFERROR(IF(ROW()-16&lt;NoRowsBudget, IF($J123="Profit Margin",SUM(M$16:M122)*ProfitMargin,IF($J123="VAT",SUM(M$16:M122)*VAT,IF(Budget_period="Monthly",SUMIFS(INDIRECT(M$8),DetailBudgetWPs_Aleph,IF($J123 = "No Work Package", "", $J123),DetailBudgetCategory_Aleph,$I123),IF(Budget_period="Quarterly",SUMIFS(INDIRECT(M$9),DetailBudgetWPs_Aleph,IF($J123 = "No Work Package", "", $J123),DetailBudgetCategory_Aleph,$I123),IF(Budget_period="Annually",SUMIFS(INDIRECT(M$10),DetailBudgetWPs_Aleph,IF($J123 = "No Work Package", "", $J123),DetailBudgetCategory_Aleph,$I123),""))))) / M$6 * M$7, 0), 0)</f>
        <v>0</v>
      </c>
      <c r="N123" s="166">
        <f t="array" ref="N123">IFERROR(IF(ROW()-16&lt;NoRowsBudget, IF($J123="Profit Margin",SUM(N$16:N122)*ProfitMargin,IF($J123="VAT",SUM(N$16:N122)*VAT,IF(Budget_period="Monthly",SUMIFS(INDIRECT(N$8),DetailBudgetWPs_Aleph,IF($J123 = "No Work Package", "", $J123),DetailBudgetCategory_Aleph,$I123),IF(Budget_period="Quarterly",SUMIFS(INDIRECT(N$9),DetailBudgetWPs_Aleph,IF($J123 = "No Work Package", "", $J123),DetailBudgetCategory_Aleph,$I123),IF(Budget_period="Annually",SUMIFS(INDIRECT(N$10),DetailBudgetWPs_Aleph,IF($J123 = "No Work Package", "", $J123),DetailBudgetCategory_Aleph,$I123),""))))) / N$6 * N$7, 0), 0)</f>
        <v>0</v>
      </c>
      <c r="O123" s="166">
        <f t="array" ref="O123">IFERROR(IF(ROW()-16&lt;NoRowsBudget, IF($J123="Profit Margin",SUM(O$16:O122)*ProfitMargin,IF($J123="VAT",SUM(O$16:O122)*VAT,IF(Budget_period="Monthly",SUMIFS(INDIRECT(O$8),DetailBudgetWPs_Aleph,IF($J123 = "No Work Package", "", $J123),DetailBudgetCategory_Aleph,$I123),IF(Budget_period="Quarterly",SUMIFS(INDIRECT(O$9),DetailBudgetWPs_Aleph,IF($J123 = "No Work Package", "", $J123),DetailBudgetCategory_Aleph,$I123),IF(Budget_period="Annually",SUMIFS(INDIRECT(O$10),DetailBudgetWPs_Aleph,IF($J123 = "No Work Package", "", $J123),DetailBudgetCategory_Aleph,$I123),""))))) / O$6 * O$7, 0), 0)</f>
        <v>0</v>
      </c>
      <c r="P123" s="166">
        <f t="array" ref="P123">IFERROR(IF(ROW()-16&lt;NoRowsBudget, IF($J123="Profit Margin",SUM(P$16:P122)*ProfitMargin,IF($J123="VAT",SUM(P$16:P122)*VAT,IF(Budget_period="Monthly",SUMIFS(INDIRECT(P$8),DetailBudgetWPs_Aleph,IF($J123 = "No Work Package", "", $J123),DetailBudgetCategory_Aleph,$I123),IF(Budget_period="Quarterly",SUMIFS(INDIRECT(P$9),DetailBudgetWPs_Aleph,IF($J123 = "No Work Package", "", $J123),DetailBudgetCategory_Aleph,$I123),IF(Budget_period="Annually",SUMIFS(INDIRECT(P$10),DetailBudgetWPs_Aleph,IF($J123 = "No Work Package", "", $J123),DetailBudgetCategory_Aleph,$I123),""))))) / P$6 * P$7, 0), 0)</f>
        <v>0</v>
      </c>
      <c r="Q123" s="166">
        <f t="array" ref="Q123">IFERROR(IF(ROW()-16&lt;NoRowsBudget, IF($J123="Profit Margin",SUM(Q$16:Q122)*ProfitMargin,IF($J123="VAT",SUM(Q$16:Q122)*VAT,IF(Budget_period="Monthly",SUMIFS(INDIRECT(Q$8),DetailBudgetWPs_Aleph,IF($J123 = "No Work Package", "", $J123),DetailBudgetCategory_Aleph,$I123),IF(Budget_period="Quarterly",SUMIFS(INDIRECT(Q$9),DetailBudgetWPs_Aleph,IF($J123 = "No Work Package", "", $J123),DetailBudgetCategory_Aleph,$I123),IF(Budget_period="Annually",SUMIFS(INDIRECT(Q$10),DetailBudgetWPs_Aleph,IF($J123 = "No Work Package", "", $J123),DetailBudgetCategory_Aleph,$I123),""))))) / Q$6 * Q$7, 0), 0)</f>
        <v>0</v>
      </c>
      <c r="R123" s="166">
        <f t="array" ref="R123">IFERROR(IF(ROW()-16&lt;NoRowsBudget, IF($J123="Profit Margin",SUM(R$16:R122)*ProfitMargin,IF($J123="VAT",SUM(R$16:R122)*VAT,IF(Budget_period="Monthly",SUMIFS(INDIRECT(R$8),DetailBudgetWPs_Aleph,IF($J123 = "No Work Package", "", $J123),DetailBudgetCategory_Aleph,$I123),IF(Budget_period="Quarterly",SUMIFS(INDIRECT(R$9),DetailBudgetWPs_Aleph,IF($J123 = "No Work Package", "", $J123),DetailBudgetCategory_Aleph,$I123),IF(Budget_period="Annually",SUMIFS(INDIRECT(R$10),DetailBudgetWPs_Aleph,IF($J123 = "No Work Package", "", $J123),DetailBudgetCategory_Aleph,$I123),""))))) / R$6 * R$7, 0), 0)</f>
        <v>0</v>
      </c>
      <c r="S123" s="166">
        <f t="array" ref="S123">IFERROR(IF(ROW()-16&lt;NoRowsBudget, IF($J123="Profit Margin",SUM(S$16:S122)*ProfitMargin,IF($J123="VAT",SUM(S$16:S122)*VAT,IF(Budget_period="Monthly",SUMIFS(INDIRECT(S$8),DetailBudgetWPs_Aleph,IF($J123 = "No Work Package", "", $J123),DetailBudgetCategory_Aleph,$I123),IF(Budget_period="Quarterly",SUMIFS(INDIRECT(S$9),DetailBudgetWPs_Aleph,IF($J123 = "No Work Package", "", $J123),DetailBudgetCategory_Aleph,$I123),IF(Budget_period="Annually",SUMIFS(INDIRECT(S$10),DetailBudgetWPs_Aleph,IF($J123 = "No Work Package", "", $J123),DetailBudgetCategory_Aleph,$I123),""))))) / S$6 * S$7, 0), 0)</f>
        <v>0</v>
      </c>
      <c r="T123" s="166">
        <f t="array" ref="T123">IFERROR(IF(ROW()-16&lt;NoRowsBudget, IF($J123="Profit Margin",SUM(T$16:T122)*ProfitMargin,IF($J123="VAT",SUM(T$16:T122)*VAT,IF(Budget_period="Monthly",SUMIFS(INDIRECT(T$8),DetailBudgetWPs_Aleph,IF($J123 = "No Work Package", "", $J123),DetailBudgetCategory_Aleph,$I123),IF(Budget_period="Quarterly",SUMIFS(INDIRECT(T$9),DetailBudgetWPs_Aleph,IF($J123 = "No Work Package", "", $J123),DetailBudgetCategory_Aleph,$I123),IF(Budget_period="Annually",SUMIFS(INDIRECT(T$10),DetailBudgetWPs_Aleph,IF($J123 = "No Work Package", "", $J123),DetailBudgetCategory_Aleph,$I123),""))))) / T$6 * T$7, 0), 0)</f>
        <v>0</v>
      </c>
      <c r="U123" s="166">
        <f t="array" ref="U123">IFERROR(IF(ROW()-16&lt;NoRowsBudget, IF($J123="Profit Margin",SUM(U$16:U122)*ProfitMargin,IF($J123="VAT",SUM(U$16:U122)*VAT,IF(Budget_period="Monthly",SUMIFS(INDIRECT(U$8),DetailBudgetWPs_Aleph,IF($J123 = "No Work Package", "", $J123),DetailBudgetCategory_Aleph,$I123),IF(Budget_period="Quarterly",SUMIFS(INDIRECT(U$9),DetailBudgetWPs_Aleph,IF($J123 = "No Work Package", "", $J123),DetailBudgetCategory_Aleph,$I123),IF(Budget_period="Annually",SUMIFS(INDIRECT(U$10),DetailBudgetWPs_Aleph,IF($J123 = "No Work Package", "", $J123),DetailBudgetCategory_Aleph,$I123),""))))) / U$6 * U$7, 0), 0)</f>
        <v>0</v>
      </c>
      <c r="V123" s="166">
        <f t="array" ref="V123">IFERROR(IF(ROW()-16&lt;NoRowsBudget, IF($J123="Profit Margin",SUM(V$16:V122)*ProfitMargin,IF($J123="VAT",SUM(V$16:V122)*VAT,IF(Budget_period="Monthly",SUMIFS(INDIRECT(V$8),DetailBudgetWPs_Aleph,IF($J123 = "No Work Package", "", $J123),DetailBudgetCategory_Aleph,$I123),IF(Budget_period="Quarterly",SUMIFS(INDIRECT(V$9),DetailBudgetWPs_Aleph,IF($J123 = "No Work Package", "", $J123),DetailBudgetCategory_Aleph,$I123),IF(Budget_period="Annually",SUMIFS(INDIRECT(V$10),DetailBudgetWPs_Aleph,IF($J123 = "No Work Package", "", $J123),DetailBudgetCategory_Aleph,$I123),""))))) / V$6 * V$7, 0), 0)</f>
        <v>0</v>
      </c>
      <c r="W123" s="166">
        <f t="array" ref="W123">IFERROR(IF(ROW()-16&lt;NoRowsBudget, IF($J123="Profit Margin",SUM(W$16:W122)*ProfitMargin,IF($J123="VAT",SUM(W$16:W122)*VAT,IF(Budget_period="Monthly",SUMIFS(INDIRECT(W$8),DetailBudgetWPs_Aleph,IF($J123 = "No Work Package", "", $J123),DetailBudgetCategory_Aleph,$I123),IF(Budget_period="Quarterly",SUMIFS(INDIRECT(W$9),DetailBudgetWPs_Aleph,IF($J123 = "No Work Package", "", $J123),DetailBudgetCategory_Aleph,$I123),IF(Budget_period="Annually",SUMIFS(INDIRECT(W$10),DetailBudgetWPs_Aleph,IF($J123 = "No Work Package", "", $J123),DetailBudgetCategory_Aleph,$I123),""))))) / W$6 * W$7, 0), 0)</f>
        <v>0</v>
      </c>
      <c r="X123" s="166">
        <f t="array" ref="X123">IFERROR(IF(ROW()-16&lt;NoRowsBudget, IF($J123="Profit Margin",SUM(X$16:X122)*ProfitMargin,IF($J123="VAT",SUM(X$16:X122)*VAT,IF(Budget_period="Monthly",SUMIFS(INDIRECT(X$8),DetailBudgetWPs_Aleph,IF($J123 = "No Work Package", "", $J123),DetailBudgetCategory_Aleph,$I123),IF(Budget_period="Quarterly",SUMIFS(INDIRECT(X$9),DetailBudgetWPs_Aleph,IF($J123 = "No Work Package", "", $J123),DetailBudgetCategory_Aleph,$I123),IF(Budget_period="Annually",SUMIFS(INDIRECT(X$10),DetailBudgetWPs_Aleph,IF($J123 = "No Work Package", "", $J123),DetailBudgetCategory_Aleph,$I123),""))))) / X$6 * X$7, 0), 0)</f>
        <v>0</v>
      </c>
      <c r="Y123" s="166">
        <f t="array" ref="Y123">IFERROR(IF(ROW()-16&lt;NoRowsBudget, IF($J123="Profit Margin",SUM(Y$16:Y122)*ProfitMargin,IF($J123="VAT",SUM(Y$16:Y122)*VAT,IF(Budget_period="Monthly",SUMIFS(INDIRECT(Y$8),DetailBudgetWPs_Aleph,IF($J123 = "No Work Package", "", $J123),DetailBudgetCategory_Aleph,$I123),IF(Budget_period="Quarterly",SUMIFS(INDIRECT(Y$9),DetailBudgetWPs_Aleph,IF($J123 = "No Work Package", "", $J123),DetailBudgetCategory_Aleph,$I123),IF(Budget_period="Annually",SUMIFS(INDIRECT(Y$10),DetailBudgetWPs_Aleph,IF($J123 = "No Work Package", "", $J123),DetailBudgetCategory_Aleph,$I123),""))))) / Y$6 * Y$7, 0), 0)</f>
        <v>0</v>
      </c>
      <c r="Z123" s="166">
        <f t="array" ref="Z123">IFERROR(IF(ROW()-16&lt;NoRowsBudget, IF($J123="Profit Margin",SUM(Z$16:Z122)*ProfitMargin,IF($J123="VAT",SUM(Z$16:Z122)*VAT,IF(Budget_period="Monthly",SUMIFS(INDIRECT(Z$8),DetailBudgetWPs_Aleph,IF($J123 = "No Work Package", "", $J123),DetailBudgetCategory_Aleph,$I123),IF(Budget_period="Quarterly",SUMIFS(INDIRECT(Z$9),DetailBudgetWPs_Aleph,IF($J123 = "No Work Package", "", $J123),DetailBudgetCategory_Aleph,$I123),IF(Budget_period="Annually",SUMIFS(INDIRECT(Z$10),DetailBudgetWPs_Aleph,IF($J123 = "No Work Package", "", $J123),DetailBudgetCategory_Aleph,$I123),""))))) / Z$6 * Z$7, 0), 0)</f>
        <v>0</v>
      </c>
      <c r="AA123" s="166">
        <f t="array" ref="AA123">IFERROR(IF(ROW()-16&lt;NoRowsBudget, IF($J123="Profit Margin",SUM(AA$16:AA122)*ProfitMargin,IF($J123="VAT",SUM(AA$16:AA122)*VAT,IF(Budget_period="Monthly",SUMIFS(INDIRECT(AA$8),DetailBudgetWPs_Aleph,IF($J123 = "No Work Package", "", $J123),DetailBudgetCategory_Aleph,$I123),IF(Budget_period="Quarterly",SUMIFS(INDIRECT(AA$9),DetailBudgetWPs_Aleph,IF($J123 = "No Work Package", "", $J123),DetailBudgetCategory_Aleph,$I123),IF(Budget_period="Annually",SUMIFS(INDIRECT(AA$10),DetailBudgetWPs_Aleph,IF($J123 = "No Work Package", "", $J123),DetailBudgetCategory_Aleph,$I123),""))))) / AA$6 * AA$7, 0), 0)</f>
        <v>0</v>
      </c>
      <c r="AB123" s="166">
        <f t="array" ref="AB123">IFERROR(IF(ROW()-16&lt;NoRowsBudget, IF($J123="Profit Margin",SUM(AB$16:AB122)*ProfitMargin,IF($J123="VAT",SUM(AB$16:AB122)*VAT,IF(Budget_period="Monthly",SUMIFS(INDIRECT(AB$8),DetailBudgetWPs_Aleph,IF($J123 = "No Work Package", "", $J123),DetailBudgetCategory_Aleph,$I123),IF(Budget_period="Quarterly",SUMIFS(INDIRECT(AB$9),DetailBudgetWPs_Aleph,IF($J123 = "No Work Package", "", $J123),DetailBudgetCategory_Aleph,$I123),IF(Budget_period="Annually",SUMIFS(INDIRECT(AB$10),DetailBudgetWPs_Aleph,IF($J123 = "No Work Package", "", $J123),DetailBudgetCategory_Aleph,$I123),""))))) / AB$6 * AB$7, 0), 0)</f>
        <v>0</v>
      </c>
      <c r="AC123" s="166">
        <f t="array" ref="AC123">IFERROR(IF(ROW()-16&lt;NoRowsBudget, IF($J123="Profit Margin",SUM(AC$16:AC122)*ProfitMargin,IF($J123="VAT",SUM(AC$16:AC122)*VAT,IF(Budget_period="Monthly",SUMIFS(INDIRECT(AC$8),DetailBudgetWPs_Aleph,IF($J123 = "No Work Package", "", $J123),DetailBudgetCategory_Aleph,$I123),IF(Budget_period="Quarterly",SUMIFS(INDIRECT(AC$9),DetailBudgetWPs_Aleph,IF($J123 = "No Work Package", "", $J123),DetailBudgetCategory_Aleph,$I123),IF(Budget_period="Annually",SUMIFS(INDIRECT(AC$10),DetailBudgetWPs_Aleph,IF($J123 = "No Work Package", "", $J123),DetailBudgetCategory_Aleph,$I123),""))))) / AC$6 * AC$7, 0), 0)</f>
        <v>0</v>
      </c>
      <c r="AD123" s="166">
        <f t="array" ref="AD123">IFERROR(IF(ROW()-16&lt;NoRowsBudget, IF($J123="Profit Margin",SUM(AD$16:AD122)*ProfitMargin,IF($J123="VAT",SUM(AD$16:AD122)*VAT,IF(Budget_period="Monthly",SUMIFS(INDIRECT(AD$8),DetailBudgetWPs_Aleph,IF($J123 = "No Work Package", "", $J123),DetailBudgetCategory_Aleph,$I123),IF(Budget_period="Quarterly",SUMIFS(INDIRECT(AD$9),DetailBudgetWPs_Aleph,IF($J123 = "No Work Package", "", $J123),DetailBudgetCategory_Aleph,$I123),IF(Budget_period="Annually",SUMIFS(INDIRECT(AD$10),DetailBudgetWPs_Aleph,IF($J123 = "No Work Package", "", $J123),DetailBudgetCategory_Aleph,$I123),""))))) / AD$6 * AD$7, 0), 0)</f>
        <v>0</v>
      </c>
      <c r="AE123" s="166">
        <f t="array" ref="AE123">IFERROR(IF(ROW()-16&lt;NoRowsBudget, IF($J123="Profit Margin",SUM(AE$16:AE122)*ProfitMargin,IF($J123="VAT",SUM(AE$16:AE122)*VAT,IF(Budget_period="Monthly",SUMIFS(INDIRECT(AE$8),DetailBudgetWPs_Aleph,IF($J123 = "No Work Package", "", $J123),DetailBudgetCategory_Aleph,$I123),IF(Budget_period="Quarterly",SUMIFS(INDIRECT(AE$9),DetailBudgetWPs_Aleph,IF($J123 = "No Work Package", "", $J123),DetailBudgetCategory_Aleph,$I123),IF(Budget_period="Annually",SUMIFS(INDIRECT(AE$10),DetailBudgetWPs_Aleph,IF($J123 = "No Work Package", "", $J123),DetailBudgetCategory_Aleph,$I123),""))))) / AE$6 * AE$7, 0), 0)</f>
        <v>0</v>
      </c>
      <c r="AF123" s="166">
        <f t="array" ref="AF123">IFERROR(IF(ROW()-16&lt;NoRowsBudget, IF($J123="Profit Margin",SUM(AF$16:AF122)*ProfitMargin,IF($J123="VAT",SUM(AF$16:AF122)*VAT,IF(Budget_period="Monthly",SUMIFS(INDIRECT(AF$8),DetailBudgetWPs_Aleph,IF($J123 = "No Work Package", "", $J123),DetailBudgetCategory_Aleph,$I123),IF(Budget_period="Quarterly",SUMIFS(INDIRECT(AF$9),DetailBudgetWPs_Aleph,IF($J123 = "No Work Package", "", $J123),DetailBudgetCategory_Aleph,$I123),IF(Budget_period="Annually",SUMIFS(INDIRECT(AF$10),DetailBudgetWPs_Aleph,IF($J123 = "No Work Package", "", $J123),DetailBudgetCategory_Aleph,$I123),""))))) / AF$6 * AF$7, 0), 0)</f>
        <v>0</v>
      </c>
      <c r="AG123" s="166">
        <f t="array" ref="AG123">IFERROR(IF(ROW()-16&lt;NoRowsBudget, IF($J123="Profit Margin",SUM(AG$16:AG122)*ProfitMargin,IF($J123="VAT",SUM(AG$16:AG122)*VAT,IF(Budget_period="Monthly",SUMIFS(INDIRECT(AG$8),DetailBudgetWPs_Aleph,IF($J123 = "No Work Package", "", $J123),DetailBudgetCategory_Aleph,$I123),IF(Budget_period="Quarterly",SUMIFS(INDIRECT(AG$9),DetailBudgetWPs_Aleph,IF($J123 = "No Work Package", "", $J123),DetailBudgetCategory_Aleph,$I123),IF(Budget_period="Annually",SUMIFS(INDIRECT(AG$10),DetailBudgetWPs_Aleph,IF($J123 = "No Work Package", "", $J123),DetailBudgetCategory_Aleph,$I123),""))))) / AG$6 * AG$7, 0), 0)</f>
        <v>0</v>
      </c>
      <c r="AH123" s="166">
        <f t="array" ref="AH123">IFERROR(IF(ROW()-16&lt;NoRowsBudget, IF($J123="Profit Margin",SUM(AH$16:AH122)*ProfitMargin,IF($J123="VAT",SUM(AH$16:AH122)*VAT,IF(Budget_period="Monthly",SUMIFS(INDIRECT(AH$8),DetailBudgetWPs_Aleph,IF($J123 = "No Work Package", "", $J123),DetailBudgetCategory_Aleph,$I123),IF(Budget_period="Quarterly",SUMIFS(INDIRECT(AH$9),DetailBudgetWPs_Aleph,IF($J123 = "No Work Package", "", $J123),DetailBudgetCategory_Aleph,$I123),IF(Budget_period="Annually",SUMIFS(INDIRECT(AH$10),DetailBudgetWPs_Aleph,IF($J123 = "No Work Package", "", $J123),DetailBudgetCategory_Aleph,$I123),""))))) / AH$6 * AH$7, 0), 0)</f>
        <v>0</v>
      </c>
      <c r="AI123" s="166">
        <f t="array" ref="AI123">IFERROR(IF(ROW()-16&lt;NoRowsBudget, IF($J123="Profit Margin",SUM(AI$16:AI122)*ProfitMargin,IF($J123="VAT",SUM(AI$16:AI122)*VAT,IF(Budget_period="Monthly",SUMIFS(INDIRECT(AI$8),DetailBudgetWPs_Aleph,IF($J123 = "No Work Package", "", $J123),DetailBudgetCategory_Aleph,$I123),IF(Budget_period="Quarterly",SUMIFS(INDIRECT(AI$9),DetailBudgetWPs_Aleph,IF($J123 = "No Work Package", "", $J123),DetailBudgetCategory_Aleph,$I123),IF(Budget_period="Annually",SUMIFS(INDIRECT(AI$10),DetailBudgetWPs_Aleph,IF($J123 = "No Work Package", "", $J123),DetailBudgetCategory_Aleph,$I123),""))))) / AI$6 * AI$7, 0), 0)</f>
        <v>0</v>
      </c>
      <c r="AJ123" s="166">
        <f t="array" ref="AJ123">IFERROR(IF(ROW()-16&lt;NoRowsBudget, IF($J123="Profit Margin",SUM(AJ$16:AJ122)*ProfitMargin,IF($J123="VAT",SUM(AJ$16:AJ122)*VAT,IF(Budget_period="Monthly",SUMIFS(INDIRECT(AJ$8),DetailBudgetWPs_Aleph,IF($J123 = "No Work Package", "", $J123),DetailBudgetCategory_Aleph,$I123),IF(Budget_period="Quarterly",SUMIFS(INDIRECT(AJ$9),DetailBudgetWPs_Aleph,IF($J123 = "No Work Package", "", $J123),DetailBudgetCategory_Aleph,$I123),IF(Budget_period="Annually",SUMIFS(INDIRECT(AJ$10),DetailBudgetWPs_Aleph,IF($J123 = "No Work Package", "", $J123),DetailBudgetCategory_Aleph,$I123),""))))) / AJ$6 * AJ$7, 0), 0)</f>
        <v>0</v>
      </c>
      <c r="AK123" s="166">
        <f t="array" ref="AK123">IFERROR(IF(ROW()-16&lt;NoRowsBudget, IF($J123="Profit Margin",SUM(AK$16:AK122)*ProfitMargin,IF($J123="VAT",SUM(AK$16:AK122)*VAT,IF(Budget_period="Monthly",SUMIFS(INDIRECT(AK$8),DetailBudgetWPs_Aleph,IF($J123 = "No Work Package", "", $J123),DetailBudgetCategory_Aleph,$I123),IF(Budget_period="Quarterly",SUMIFS(INDIRECT(AK$9),DetailBudgetWPs_Aleph,IF($J123 = "No Work Package", "", $J123),DetailBudgetCategory_Aleph,$I123),IF(Budget_period="Annually",SUMIFS(INDIRECT(AK$10),DetailBudgetWPs_Aleph,IF($J123 = "No Work Package", "", $J123),DetailBudgetCategory_Aleph,$I123),""))))) / AK$6 * AK$7, 0), 0)</f>
        <v>0</v>
      </c>
      <c r="AL123" s="166">
        <f t="array" ref="AL123">IFERROR(IF(ROW()-16&lt;NoRowsBudget, IF($J123="Profit Margin",SUM(AL$16:AL122)*ProfitMargin,IF($J123="VAT",SUM(AL$16:AL122)*VAT,IF(Budget_period="Monthly",SUMIFS(INDIRECT(AL$8),DetailBudgetWPs_Aleph,IF($J123 = "No Work Package", "", $J123),DetailBudgetCategory_Aleph,$I123),IF(Budget_period="Quarterly",SUMIFS(INDIRECT(AL$9),DetailBudgetWPs_Aleph,IF($J123 = "No Work Package", "", $J123),DetailBudgetCategory_Aleph,$I123),IF(Budget_period="Annually",SUMIFS(INDIRECT(AL$10),DetailBudgetWPs_Aleph,IF($J123 = "No Work Package", "", $J123),DetailBudgetCategory_Aleph,$I123),""))))) / AL$6 * AL$7, 0), 0)</f>
        <v>0</v>
      </c>
      <c r="AM123" s="166">
        <f t="array" ref="AM123">IFERROR(IF(ROW()-16&lt;NoRowsBudget, IF($J123="Profit Margin",SUM(AM$16:AM122)*ProfitMargin,IF($J123="VAT",SUM(AM$16:AM122)*VAT,IF(Budget_period="Monthly",SUMIFS(INDIRECT(AM$8),DetailBudgetWPs_Aleph,IF($J123 = "No Work Package", "", $J123),DetailBudgetCategory_Aleph,$I123),IF(Budget_period="Quarterly",SUMIFS(INDIRECT(AM$9),DetailBudgetWPs_Aleph,IF($J123 = "No Work Package", "", $J123),DetailBudgetCategory_Aleph,$I123),IF(Budget_period="Annually",SUMIFS(INDIRECT(AM$10),DetailBudgetWPs_Aleph,IF($J123 = "No Work Package", "", $J123),DetailBudgetCategory_Aleph,$I123),""))))) / AM$6 * AM$7, 0), 0)</f>
        <v>0</v>
      </c>
      <c r="AN123" s="166">
        <f t="array" ref="AN123">IFERROR(IF(ROW()-16&lt;NoRowsBudget, IF($J123="Profit Margin",SUM(AN$16:AN122)*ProfitMargin,IF($J123="VAT",SUM(AN$16:AN122)*VAT,IF(Budget_period="Monthly",SUMIFS(INDIRECT(AN$8),DetailBudgetWPs_Aleph,IF($J123 = "No Work Package", "", $J123),DetailBudgetCategory_Aleph,$I123),IF(Budget_period="Quarterly",SUMIFS(INDIRECT(AN$9),DetailBudgetWPs_Aleph,IF($J123 = "No Work Package", "", $J123),DetailBudgetCategory_Aleph,$I123),IF(Budget_period="Annually",SUMIFS(INDIRECT(AN$10),DetailBudgetWPs_Aleph,IF($J123 = "No Work Package", "", $J123),DetailBudgetCategory_Aleph,$I123),""))))) / AN$6 * AN$7, 0), 0)</f>
        <v>0</v>
      </c>
      <c r="AO123" s="166">
        <f t="array" ref="AO123">IFERROR(IF(ROW()-16&lt;NoRowsBudget, IF($J123="Profit Margin",SUM(AO$16:AO122)*ProfitMargin,IF($J123="VAT",SUM(AO$16:AO122)*VAT,IF(Budget_period="Monthly",SUMIFS(INDIRECT(AO$8),DetailBudgetWPs_Aleph,IF($J123 = "No Work Package", "", $J123),DetailBudgetCategory_Aleph,$I123),IF(Budget_period="Quarterly",SUMIFS(INDIRECT(AO$9),DetailBudgetWPs_Aleph,IF($J123 = "No Work Package", "", $J123),DetailBudgetCategory_Aleph,$I123),IF(Budget_period="Annually",SUMIFS(INDIRECT(AO$10),DetailBudgetWPs_Aleph,IF($J123 = "No Work Package", "", $J123),DetailBudgetCategory_Aleph,$I123),""))))) / AO$6 * AO$7, 0), 0)</f>
        <v>0</v>
      </c>
      <c r="AP123" s="166">
        <f t="array" ref="AP123">IFERROR(IF(ROW()-16&lt;NoRowsBudget, IF($J123="Profit Margin",SUM(AP$16:AP122)*ProfitMargin,IF($J123="VAT",SUM(AP$16:AP122)*VAT,IF(Budget_period="Monthly",SUMIFS(INDIRECT(AP$8),DetailBudgetWPs_Aleph,IF($J123 = "No Work Package", "", $J123),DetailBudgetCategory_Aleph,$I123),IF(Budget_period="Quarterly",SUMIFS(INDIRECT(AP$9),DetailBudgetWPs_Aleph,IF($J123 = "No Work Package", "", $J123),DetailBudgetCategory_Aleph,$I123),IF(Budget_period="Annually",SUMIFS(INDIRECT(AP$10),DetailBudgetWPs_Aleph,IF($J123 = "No Work Package", "", $J123),DetailBudgetCategory_Aleph,$I123),""))))) / AP$6 * AP$7, 0), 0)</f>
        <v>0</v>
      </c>
      <c r="AQ123" s="166">
        <f t="array" ref="AQ123">IFERROR(IF(ROW()-16&lt;NoRowsBudget, IF($J123="Profit Margin",SUM(AQ$16:AQ122)*ProfitMargin,IF($J123="VAT",SUM(AQ$16:AQ122)*VAT,IF(Budget_period="Monthly",SUMIFS(INDIRECT(AQ$8),DetailBudgetWPs_Aleph,IF($J123 = "No Work Package", "", $J123),DetailBudgetCategory_Aleph,$I123),IF(Budget_period="Quarterly",SUMIFS(INDIRECT(AQ$9),DetailBudgetWPs_Aleph,IF($J123 = "No Work Package", "", $J123),DetailBudgetCategory_Aleph,$I123),IF(Budget_period="Annually",SUMIFS(INDIRECT(AQ$10),DetailBudgetWPs_Aleph,IF($J123 = "No Work Package", "", $J123),DetailBudgetCategory_Aleph,$I123),""))))) / AQ$6 * AQ$7, 0), 0)</f>
        <v>0</v>
      </c>
      <c r="AR123" s="166">
        <f t="array" ref="AR123">IFERROR(IF(ROW()-16&lt;NoRowsBudget, IF($J123="Profit Margin",SUM(AR$16:AR122)*ProfitMargin,IF($J123="VAT",SUM(AR$16:AR122)*VAT,IF(Budget_period="Monthly",SUMIFS(INDIRECT(AR$8),DetailBudgetWPs_Aleph,IF($J123 = "No Work Package", "", $J123),DetailBudgetCategory_Aleph,$I123),IF(Budget_period="Quarterly",SUMIFS(INDIRECT(AR$9),DetailBudgetWPs_Aleph,IF($J123 = "No Work Package", "", $J123),DetailBudgetCategory_Aleph,$I123),IF(Budget_period="Annually",SUMIFS(INDIRECT(AR$10),DetailBudgetWPs_Aleph,IF($J123 = "No Work Package", "", $J123),DetailBudgetCategory_Aleph,$I123),""))))) / AR$6 * AR$7, 0), 0)</f>
        <v>0</v>
      </c>
      <c r="AS123" s="166">
        <f t="array" ref="AS123">IFERROR(IF(ROW()-16&lt;NoRowsBudget, IF($J123="Profit Margin",SUM(AS$16:AS122)*ProfitMargin,IF($J123="VAT",SUM(AS$16:AS122)*VAT,IF(Budget_period="Monthly",SUMIFS(INDIRECT(AS$8),DetailBudgetWPs_Aleph,IF($J123 = "No Work Package", "", $J123),DetailBudgetCategory_Aleph,$I123),IF(Budget_period="Quarterly",SUMIFS(INDIRECT(AS$9),DetailBudgetWPs_Aleph,IF($J123 = "No Work Package", "", $J123),DetailBudgetCategory_Aleph,$I123),IF(Budget_period="Annually",SUMIFS(INDIRECT(AS$10),DetailBudgetWPs_Aleph,IF($J123 = "No Work Package", "", $J123),DetailBudgetCategory_Aleph,$I123),""))))) / AS$6 * AS$7, 0), 0)</f>
        <v>0</v>
      </c>
      <c r="AT123" s="166">
        <f t="array" ref="AT123">IFERROR(IF(ROW()-16&lt;NoRowsBudget, IF($J123="Profit Margin",SUM(AT$16:AT122)*ProfitMargin,IF($J123="VAT",SUM(AT$16:AT122)*VAT,IF(Budget_period="Monthly",SUMIFS(INDIRECT(AT$8),DetailBudgetWPs_Aleph,IF($J123 = "No Work Package", "", $J123),DetailBudgetCategory_Aleph,$I123),IF(Budget_period="Quarterly",SUMIFS(INDIRECT(AT$9),DetailBudgetWPs_Aleph,IF($J123 = "No Work Package", "", $J123),DetailBudgetCategory_Aleph,$I123),IF(Budget_period="Annually",SUMIFS(INDIRECT(AT$10),DetailBudgetWPs_Aleph,IF($J123 = "No Work Package", "", $J123),DetailBudgetCategory_Aleph,$I123),""))))) / AT$6 * AT$7, 0), 0)</f>
        <v>0</v>
      </c>
      <c r="AU123" s="166">
        <f t="array" ref="AU123">IFERROR(IF(ROW()-16&lt;NoRowsBudget, IF($J123="Profit Margin",SUM(AU$16:AU122)*ProfitMargin,IF($J123="VAT",SUM(AU$16:AU122)*VAT,IF(Budget_period="Monthly",SUMIFS(INDIRECT(AU$8),DetailBudgetWPs_Aleph,IF($J123 = "No Work Package", "", $J123),DetailBudgetCategory_Aleph,$I123),IF(Budget_period="Quarterly",SUMIFS(INDIRECT(AU$9),DetailBudgetWPs_Aleph,IF($J123 = "No Work Package", "", $J123),DetailBudgetCategory_Aleph,$I123),IF(Budget_period="Annually",SUMIFS(INDIRECT(AU$10),DetailBudgetWPs_Aleph,IF($J123 = "No Work Package", "", $J123),DetailBudgetCategory_Aleph,$I123),""))))) / AU$6 * AU$7, 0), 0)</f>
        <v>0</v>
      </c>
      <c r="AV123" s="166">
        <f t="array" ref="AV123">IFERROR(IF(ROW()-16&lt;NoRowsBudget, IF($J123="Profit Margin",SUM(AV$16:AV122)*ProfitMargin,IF($J123="VAT",SUM(AV$16:AV122)*VAT,IF(Budget_period="Monthly",SUMIFS(INDIRECT(AV$8),DetailBudgetWPs_Aleph,IF($J123 = "No Work Package", "", $J123),DetailBudgetCategory_Aleph,$I123),IF(Budget_period="Quarterly",SUMIFS(INDIRECT(AV$9),DetailBudgetWPs_Aleph,IF($J123 = "No Work Package", "", $J123),DetailBudgetCategory_Aleph,$I123),IF(Budget_period="Annually",SUMIFS(INDIRECT(AV$10),DetailBudgetWPs_Aleph,IF($J123 = "No Work Package", "", $J123),DetailBudgetCategory_Aleph,$I123),""))))) / AV$6 * AV$7, 0), 0)</f>
        <v>0</v>
      </c>
      <c r="AW123" s="166">
        <f t="array" ref="AW123">IFERROR(IF(ROW()-16&lt;NoRowsBudget, IF($J123="Profit Margin",SUM(AW$16:AW122)*ProfitMargin,IF($J123="VAT",SUM(AW$16:AW122)*VAT,IF(Budget_period="Monthly",SUMIFS(INDIRECT(AW$8),DetailBudgetWPs_Aleph,IF($J123 = "No Work Package", "", $J123),DetailBudgetCategory_Aleph,$I123),IF(Budget_period="Quarterly",SUMIFS(INDIRECT(AW$9),DetailBudgetWPs_Aleph,IF($J123 = "No Work Package", "", $J123),DetailBudgetCategory_Aleph,$I123),IF(Budget_period="Annually",SUMIFS(INDIRECT(AW$10),DetailBudgetWPs_Aleph,IF($J123 = "No Work Package", "", $J123),DetailBudgetCategory_Aleph,$I123),""))))) / AW$6 * AW$7, 0), 0)</f>
        <v>0</v>
      </c>
      <c r="AX123" s="166">
        <f t="array" ref="AX123">IFERROR(IF(ROW()-16&lt;NoRowsBudget, IF($J123="Profit Margin",SUM(AX$16:AX122)*ProfitMargin,IF($J123="VAT",SUM(AX$16:AX122)*VAT,IF(Budget_period="Monthly",SUMIFS(INDIRECT(AX$8),DetailBudgetWPs_Aleph,IF($J123 = "No Work Package", "", $J123),DetailBudgetCategory_Aleph,$I123),IF(Budget_period="Quarterly",SUMIFS(INDIRECT(AX$9),DetailBudgetWPs_Aleph,IF($J123 = "No Work Package", "", $J123),DetailBudgetCategory_Aleph,$I123),IF(Budget_period="Annually",SUMIFS(INDIRECT(AX$10),DetailBudgetWPs_Aleph,IF($J123 = "No Work Package", "", $J123),DetailBudgetCategory_Aleph,$I123),""))))) / AX$6 * AX$7, 0), 0)</f>
        <v>0</v>
      </c>
      <c r="AY123" s="166">
        <f t="array" ref="AY123">IFERROR(IF(ROW()-16&lt;NoRowsBudget, IF($J123="Profit Margin",SUM(AY$16:AY122)*ProfitMargin,IF($J123="VAT",SUM(AY$16:AY122)*VAT,IF(Budget_period="Monthly",SUMIFS(INDIRECT(AY$8),DetailBudgetWPs_Aleph,IF($J123 = "No Work Package", "", $J123),DetailBudgetCategory_Aleph,$I123),IF(Budget_period="Quarterly",SUMIFS(INDIRECT(AY$9),DetailBudgetWPs_Aleph,IF($J123 = "No Work Package", "", $J123),DetailBudgetCategory_Aleph,$I123),IF(Budget_period="Annually",SUMIFS(INDIRECT(AY$10),DetailBudgetWPs_Aleph,IF($J123 = "No Work Package", "", $J123),DetailBudgetCategory_Aleph,$I123),""))))) / AY$6 * AY$7, 0), 0)</f>
        <v>0</v>
      </c>
      <c r="AZ123" s="166">
        <f t="array" ref="AZ123">IFERROR(IF(ROW()-16&lt;NoRowsBudget, IF($J123="Profit Margin",SUM(AZ$16:AZ122)*ProfitMargin,IF($J123="VAT",SUM(AZ$16:AZ122)*VAT,IF(Budget_period="Monthly",SUMIFS(INDIRECT(AZ$8),DetailBudgetWPs_Aleph,IF($J123 = "No Work Package", "", $J123),DetailBudgetCategory_Aleph,$I123),IF(Budget_period="Quarterly",SUMIFS(INDIRECT(AZ$9),DetailBudgetWPs_Aleph,IF($J123 = "No Work Package", "", $J123),DetailBudgetCategory_Aleph,$I123),IF(Budget_period="Annually",SUMIFS(INDIRECT(AZ$10),DetailBudgetWPs_Aleph,IF($J123 = "No Work Package", "", $J123),DetailBudgetCategory_Aleph,$I123),""))))) / AZ$6 * AZ$7, 0), 0)</f>
        <v>0</v>
      </c>
      <c r="BA123" s="166">
        <f t="array" ref="BA123">IFERROR(IF(ROW()-16&lt;NoRowsBudget, IF($J123="Profit Margin",SUM(BA$16:BA122)*ProfitMargin,IF($J123="VAT",SUM(BA$16:BA122)*VAT,IF(Budget_period="Monthly",SUMIFS(INDIRECT(BA$8),DetailBudgetWPs_Aleph,IF($J123 = "No Work Package", "", $J123),DetailBudgetCategory_Aleph,$I123),IF(Budget_period="Quarterly",SUMIFS(INDIRECT(BA$9),DetailBudgetWPs_Aleph,IF($J123 = "No Work Package", "", $J123),DetailBudgetCategory_Aleph,$I123),IF(Budget_period="Annually",SUMIFS(INDIRECT(BA$10),DetailBudgetWPs_Aleph,IF($J123 = "No Work Package", "", $J123),DetailBudgetCategory_Aleph,$I123),""))))) / BA$6 * BA$7, 0), 0)</f>
        <v>0</v>
      </c>
      <c r="BB123" s="166">
        <f t="array" ref="BB123">IFERROR(IF(ROW()-16&lt;NoRowsBudget, IF($J123="Profit Margin",SUM(BB$16:BB122)*ProfitMargin,IF($J123="VAT",SUM(BB$16:BB122)*VAT,IF(Budget_period="Monthly",SUMIFS(INDIRECT(BB$8),DetailBudgetWPs_Aleph,IF($J123 = "No Work Package", "", $J123),DetailBudgetCategory_Aleph,$I123),IF(Budget_period="Quarterly",SUMIFS(INDIRECT(BB$9),DetailBudgetWPs_Aleph,IF($J123 = "No Work Package", "", $J123),DetailBudgetCategory_Aleph,$I123),IF(Budget_period="Annually",SUMIFS(INDIRECT(BB$10),DetailBudgetWPs_Aleph,IF($J123 = "No Work Package", "", $J123),DetailBudgetCategory_Aleph,$I123),""))))) / BB$6 * BB$7, 0), 0)</f>
        <v>0</v>
      </c>
      <c r="BC123" s="166">
        <f t="array" ref="BC123">IFERROR(IF(ROW()-16&lt;NoRowsBudget, IF($J123="Profit Margin",SUM(BC$16:BC122)*ProfitMargin,IF($J123="VAT",SUM(BC$16:BC122)*VAT,IF(Budget_period="Monthly",SUMIFS(INDIRECT(BC$8),DetailBudgetWPs_Aleph,IF($J123 = "No Work Package", "", $J123),DetailBudgetCategory_Aleph,$I123),IF(Budget_period="Quarterly",SUMIFS(INDIRECT(BC$9),DetailBudgetWPs_Aleph,IF($J123 = "No Work Package", "", $J123),DetailBudgetCategory_Aleph,$I123),IF(Budget_period="Annually",SUMIFS(INDIRECT(BC$10),DetailBudgetWPs_Aleph,IF($J123 = "No Work Package", "", $J123),DetailBudgetCategory_Aleph,$I123),""))))) / BC$6 * BC$7, 0), 0)</f>
        <v>0</v>
      </c>
      <c r="BD123" s="166">
        <f t="array" ref="BD123">IFERROR(IF(ROW()-16&lt;NoRowsBudget, IF($J123="Profit Margin",SUM(BD$16:BD122)*ProfitMargin,IF($J123="VAT",SUM(BD$16:BD122)*VAT,IF(Budget_period="Monthly",SUMIFS(INDIRECT(BD$8),DetailBudgetWPs_Aleph,IF($J123 = "No Work Package", "", $J123),DetailBudgetCategory_Aleph,$I123),IF(Budget_period="Quarterly",SUMIFS(INDIRECT(BD$9),DetailBudgetWPs_Aleph,IF($J123 = "No Work Package", "", $J123),DetailBudgetCategory_Aleph,$I123),IF(Budget_period="Annually",SUMIFS(INDIRECT(BD$10),DetailBudgetWPs_Aleph,IF($J123 = "No Work Package", "", $J123),DetailBudgetCategory_Aleph,$I123),""))))) / BD$6 * BD$7, 0), 0)</f>
        <v>0</v>
      </c>
      <c r="BE123" s="166">
        <f t="array" ref="BE123">IFERROR(IF(ROW()-16&lt;NoRowsBudget, IF($J123="Profit Margin",SUM(BE$16:BE122)*ProfitMargin,IF($J123="VAT",SUM(BE$16:BE122)*VAT,IF(Budget_period="Monthly",SUMIFS(INDIRECT(BE$8),DetailBudgetWPs_Aleph,IF($J123 = "No Work Package", "", $J123),DetailBudgetCategory_Aleph,$I123),IF(Budget_period="Quarterly",SUMIFS(INDIRECT(BE$9),DetailBudgetWPs_Aleph,IF($J123 = "No Work Package", "", $J123),DetailBudgetCategory_Aleph,$I123),IF(Budget_period="Annually",SUMIFS(INDIRECT(BE$10),DetailBudgetWPs_Aleph,IF($J123 = "No Work Package", "", $J123),DetailBudgetCategory_Aleph,$I123),""))))) / BE$6 * BE$7, 0), 0)</f>
        <v>0</v>
      </c>
      <c r="BF123" s="166">
        <f t="array" ref="BF123">IFERROR(IF(ROW()-16&lt;NoRowsBudget, IF($J123="Profit Margin",SUM(BF$16:BF122)*ProfitMargin,IF($J123="VAT",SUM(BF$16:BF122)*VAT,IF(Budget_period="Monthly",SUMIFS(INDIRECT(BF$8),DetailBudgetWPs_Aleph,IF($J123 = "No Work Package", "", $J123),DetailBudgetCategory_Aleph,$I123),IF(Budget_period="Quarterly",SUMIFS(INDIRECT(BF$9),DetailBudgetWPs_Aleph,IF($J123 = "No Work Package", "", $J123),DetailBudgetCategory_Aleph,$I123),IF(Budget_period="Annually",SUMIFS(INDIRECT(BF$10),DetailBudgetWPs_Aleph,IF($J123 = "No Work Package", "", $J123),DetailBudgetCategory_Aleph,$I123),""))))) / BF$6 * BF$7, 0), 0)</f>
        <v>0</v>
      </c>
      <c r="BG123" s="166">
        <f t="array" ref="BG123">IFERROR(IF(ROW()-16&lt;NoRowsBudget, IF($J123="Profit Margin",SUM(BG$16:BG122)*ProfitMargin,IF($J123="VAT",SUM(BG$16:BG122)*VAT,IF(Budget_period="Monthly",SUMIFS(INDIRECT(BG$8),DetailBudgetWPs_Aleph,IF($J123 = "No Work Package", "", $J123),DetailBudgetCategory_Aleph,$I123),IF(Budget_period="Quarterly",SUMIFS(INDIRECT(BG$9),DetailBudgetWPs_Aleph,IF($J123 = "No Work Package", "", $J123),DetailBudgetCategory_Aleph,$I123),IF(Budget_period="Annually",SUMIFS(INDIRECT(BG$10),DetailBudgetWPs_Aleph,IF($J123 = "No Work Package", "", $J123),DetailBudgetCategory_Aleph,$I123),""))))) / BG$6 * BG$7, 0), 0)</f>
        <v>0</v>
      </c>
      <c r="BH123" s="166">
        <f t="array" ref="BH123">IFERROR(IF(ROW()-16&lt;NoRowsBudget, IF($J123="Profit Margin",SUM(BH$16:BH122)*ProfitMargin,IF($J123="VAT",SUM(BH$16:BH122)*VAT,IF(Budget_period="Monthly",SUMIFS(INDIRECT(BH$8),DetailBudgetWPs_Aleph,IF($J123 = "No Work Package", "", $J123),DetailBudgetCategory_Aleph,$I123),IF(Budget_period="Quarterly",SUMIFS(INDIRECT(BH$9),DetailBudgetWPs_Aleph,IF($J123 = "No Work Package", "", $J123),DetailBudgetCategory_Aleph,$I123),IF(Budget_period="Annually",SUMIFS(INDIRECT(BH$10),DetailBudgetWPs_Aleph,IF($J123 = "No Work Package", "", $J123),DetailBudgetCategory_Aleph,$I123),""))))) / BH$6 * BH$7, 0), 0)</f>
        <v>0</v>
      </c>
      <c r="BI123" s="166">
        <f t="array" ref="BI123">IFERROR(IF(ROW()-16&lt;NoRowsBudget, IF($J123="Profit Margin",SUM(BI$16:BI122)*ProfitMargin,IF($J123="VAT",SUM(BI$16:BI122)*VAT,IF(Budget_period="Monthly",SUMIFS(INDIRECT(BI$8),DetailBudgetWPs_Aleph,IF($J123 = "No Work Package", "", $J123),DetailBudgetCategory_Aleph,$I123),IF(Budget_period="Quarterly",SUMIFS(INDIRECT(BI$9),DetailBudgetWPs_Aleph,IF($J123 = "No Work Package", "", $J123),DetailBudgetCategory_Aleph,$I123),IF(Budget_period="Annually",SUMIFS(INDIRECT(BI$10),DetailBudgetWPs_Aleph,IF($J123 = "No Work Package", "", $J123),DetailBudgetCategory_Aleph,$I123),""))))) / BI$6 * BI$7, 0), 0)</f>
        <v>0</v>
      </c>
      <c r="BJ123" s="166">
        <f t="array" ref="BJ123">IFERROR(IF(ROW()-16&lt;NoRowsBudget, IF($J123="Profit Margin",SUM(BJ$16:BJ122)*ProfitMargin,IF($J123="VAT",SUM(BJ$16:BJ122)*VAT,IF(Budget_period="Monthly",SUMIFS(INDIRECT(BJ$8),DetailBudgetWPs_Aleph,IF($J123 = "No Work Package", "", $J123),DetailBudgetCategory_Aleph,$I123),IF(Budget_period="Quarterly",SUMIFS(INDIRECT(BJ$9),DetailBudgetWPs_Aleph,IF($J123 = "No Work Package", "", $J123),DetailBudgetCategory_Aleph,$I123),IF(Budget_period="Annually",SUMIFS(INDIRECT(BJ$10),DetailBudgetWPs_Aleph,IF($J123 = "No Work Package", "", $J123),DetailBudgetCategory_Aleph,$I123),""))))) / BJ$6 * BJ$7, 0), 0)</f>
        <v>0</v>
      </c>
      <c r="BK123" s="166">
        <f t="array" ref="BK123">IFERROR(IF(ROW()-16&lt;NoRowsBudget, IF($J123="Profit Margin",SUM(BK$16:BK122)*ProfitMargin,IF($J123="VAT",SUM(BK$16:BK122)*VAT,IF(Budget_period="Monthly",SUMIFS(INDIRECT(BK$8),DetailBudgetWPs_Aleph,IF($J123 = "No Work Package", "", $J123),DetailBudgetCategory_Aleph,$I123),IF(Budget_period="Quarterly",SUMIFS(INDIRECT(BK$9),DetailBudgetWPs_Aleph,IF($J123 = "No Work Package", "", $J123),DetailBudgetCategory_Aleph,$I123),IF(Budget_period="Annually",SUMIFS(INDIRECT(BK$10),DetailBudgetWPs_Aleph,IF($J123 = "No Work Package", "", $J123),DetailBudgetCategory_Aleph,$I123),""))))) / BK$6 * BK$7, 0), 0)</f>
        <v>0</v>
      </c>
      <c r="BL123" s="166">
        <f t="array" ref="BL123">IFERROR(IF(ROW()-16&lt;NoRowsBudget, IF($J123="Profit Margin",SUM(BL$16:BL122)*ProfitMargin,IF($J123="VAT",SUM(BL$16:BL122)*VAT,IF(Budget_period="Monthly",SUMIFS(INDIRECT(BL$8),DetailBudgetWPs_Aleph,IF($J123 = "No Work Package", "", $J123),DetailBudgetCategory_Aleph,$I123),IF(Budget_period="Quarterly",SUMIFS(INDIRECT(BL$9),DetailBudgetWPs_Aleph,IF($J123 = "No Work Package", "", $J123),DetailBudgetCategory_Aleph,$I123),IF(Budget_period="Annually",SUMIFS(INDIRECT(BL$10),DetailBudgetWPs_Aleph,IF($J123 = "No Work Package", "", $J123),DetailBudgetCategory_Aleph,$I123),""))))) / BL$6 * BL$7, 0), 0)</f>
        <v>0</v>
      </c>
      <c r="BM123" s="166">
        <f t="array" ref="BM123">IFERROR(IF(ROW()-16&lt;NoRowsBudget, IF($J123="Profit Margin",SUM(BM$16:BM122)*ProfitMargin,IF($J123="VAT",SUM(BM$16:BM122)*VAT,IF(Budget_period="Monthly",SUMIFS(INDIRECT(BM$8),DetailBudgetWPs_Aleph,IF($J123 = "No Work Package", "", $J123),DetailBudgetCategory_Aleph,$I123),IF(Budget_period="Quarterly",SUMIFS(INDIRECT(BM$9),DetailBudgetWPs_Aleph,IF($J123 = "No Work Package", "", $J123),DetailBudgetCategory_Aleph,$I123),IF(Budget_period="Annually",SUMIFS(INDIRECT(BM$10),DetailBudgetWPs_Aleph,IF($J123 = "No Work Package", "", $J123),DetailBudgetCategory_Aleph,$I123),""))))) / BM$6 * BM$7, 0), 0)</f>
        <v>0</v>
      </c>
      <c r="BN123" s="166">
        <f t="array" ref="BN123">IFERROR(IF(ROW()-16&lt;NoRowsBudget, IF($J123="Profit Margin",SUM(BN$16:BN122)*ProfitMargin,IF($J123="VAT",SUM(BN$16:BN122)*VAT,IF(Budget_period="Monthly",SUMIFS(INDIRECT(BN$8),DetailBudgetWPs_Aleph,IF($J123 = "No Work Package", "", $J123),DetailBudgetCategory_Aleph,$I123),IF(Budget_period="Quarterly",SUMIFS(INDIRECT(BN$9),DetailBudgetWPs_Aleph,IF($J123 = "No Work Package", "", $J123),DetailBudgetCategory_Aleph,$I123),IF(Budget_period="Annually",SUMIFS(INDIRECT(BN$10),DetailBudgetWPs_Aleph,IF($J123 = "No Work Package", "", $J123),DetailBudgetCategory_Aleph,$I123),""))))) / BN$6 * BN$7, 0), 0)</f>
        <v>0</v>
      </c>
      <c r="BO123" s="166">
        <f t="array" ref="BO123">IFERROR(IF(ROW()-16&lt;NoRowsBudget, IF($J123="Profit Margin",SUM(BO$16:BO122)*ProfitMargin,IF($J123="VAT",SUM(BO$16:BO122)*VAT,IF(Budget_period="Monthly",SUMIFS(INDIRECT(BO$8),DetailBudgetWPs_Aleph,IF($J123 = "No Work Package", "", $J123),DetailBudgetCategory_Aleph,$I123),IF(Budget_period="Quarterly",SUMIFS(INDIRECT(BO$9),DetailBudgetWPs_Aleph,IF($J123 = "No Work Package", "", $J123),DetailBudgetCategory_Aleph,$I123),IF(Budget_period="Annually",SUMIFS(INDIRECT(BO$10),DetailBudgetWPs_Aleph,IF($J123 = "No Work Package", "", $J123),DetailBudgetCategory_Aleph,$I123),""))))) / BO$6 * BO$7, 0), 0)</f>
        <v>0</v>
      </c>
      <c r="BP123" s="166">
        <f t="array" ref="BP123">IFERROR(IF(ROW()-16&lt;NoRowsBudget, IF($J123="Profit Margin",SUM(BP$16:BP122)*ProfitMargin,IF($J123="VAT",SUM(BP$16:BP122)*VAT,IF(Budget_period="Monthly",SUMIFS(INDIRECT(BP$8),DetailBudgetWPs_Aleph,IF($J123 = "No Work Package", "", $J123),DetailBudgetCategory_Aleph,$I123),IF(Budget_period="Quarterly",SUMIFS(INDIRECT(BP$9),DetailBudgetWPs_Aleph,IF($J123 = "No Work Package", "", $J123),DetailBudgetCategory_Aleph,$I123),IF(Budget_period="Annually",SUMIFS(INDIRECT(BP$10),DetailBudgetWPs_Aleph,IF($J123 = "No Work Package", "", $J123),DetailBudgetCategory_Aleph,$I123),""))))) / BP$6 * BP$7, 0), 0)</f>
        <v>0</v>
      </c>
      <c r="BQ123" s="166">
        <f t="array" ref="BQ123">IFERROR(IF(ROW()-16&lt;NoRowsBudget, IF($J123="Profit Margin",SUM(BQ$16:BQ122)*ProfitMargin,IF($J123="VAT",SUM(BQ$16:BQ122)*VAT,IF(Budget_period="Monthly",SUMIFS(INDIRECT(BQ$8),DetailBudgetWPs_Aleph,IF($J123 = "No Work Package", "", $J123),DetailBudgetCategory_Aleph,$I123),IF(Budget_period="Quarterly",SUMIFS(INDIRECT(BQ$9),DetailBudgetWPs_Aleph,IF($J123 = "No Work Package", "", $J123),DetailBudgetCategory_Aleph,$I123),IF(Budget_period="Annually",SUMIFS(INDIRECT(BQ$10),DetailBudgetWPs_Aleph,IF($J123 = "No Work Package", "", $J123),DetailBudgetCategory_Aleph,$I123),""))))) / BQ$6 * BQ$7, 0), 0)</f>
        <v>0</v>
      </c>
      <c r="BR123" s="166">
        <f t="array" ref="BR123">IFERROR(IF(ROW()-16&lt;NoRowsBudget, IF($J123="Profit Margin",SUM(BR$16:BR122)*ProfitMargin,IF($J123="VAT",SUM(BR$16:BR122)*VAT,IF(Budget_period="Monthly",SUMIFS(INDIRECT(BR$8),DetailBudgetWPs_Aleph,IF($J123 = "No Work Package", "", $J123),DetailBudgetCategory_Aleph,$I123),IF(Budget_period="Quarterly",SUMIFS(INDIRECT(BR$9),DetailBudgetWPs_Aleph,IF($J123 = "No Work Package", "", $J123),DetailBudgetCategory_Aleph,$I123),IF(Budget_period="Annually",SUMIFS(INDIRECT(BR$10),DetailBudgetWPs_Aleph,IF($J123 = "No Work Package", "", $J123),DetailBudgetCategory_Aleph,$I123),""))))) / BR$6 * BR$7, 0), 0)</f>
        <v>0</v>
      </c>
      <c r="BS123" s="166">
        <f t="array" ref="BS123">IFERROR(IF(ROW()-16&lt;NoRowsBudget, IF($J123="Profit Margin",SUM(BS$16:BS122)*ProfitMargin,IF($J123="VAT",SUM(BS$16:BS122)*VAT,IF(Budget_period="Monthly",SUMIFS(INDIRECT(BS$8),DetailBudgetWPs_Aleph,IF($J123 = "No Work Package", "", $J123),DetailBudgetCategory_Aleph,$I123),IF(Budget_period="Quarterly",SUMIFS(INDIRECT(BS$9),DetailBudgetWPs_Aleph,IF($J123 = "No Work Package", "", $J123),DetailBudgetCategory_Aleph,$I123),IF(Budget_period="Annually",SUMIFS(INDIRECT(BS$10),DetailBudgetWPs_Aleph,IF($J123 = "No Work Package", "", $J123),DetailBudgetCategory_Aleph,$I123),""))))) / BS$6 * BS$7, 0), 0)</f>
        <v>0</v>
      </c>
    </row>
    <row r="124" ht="15.75" customHeight="1">
      <c r="A124" s="114"/>
      <c r="B124" s="15" t="str">
        <f>IF(ROW()-16&lt;NoRowsBudget,OrgName,"")</f>
        <v/>
      </c>
      <c r="C124" s="15" t="str">
        <f>IF(ROW()-16&lt;NoRowsBudget,ProjectName,"")</f>
        <v/>
      </c>
      <c r="D124" s="15" t="str">
        <f>IF(ROW()-16&lt;NoRowsBudget,ProjectRef,"")</f>
        <v/>
      </c>
      <c r="E124" s="15" t="str">
        <f>IF(ROW()-16&lt;NoRowsBudget,ApplicationID,"")</f>
        <v/>
      </c>
      <c r="F124" s="15" t="str">
        <f>IF(ROW()-16&lt;NoRowsBudget,Version,"")</f>
        <v/>
      </c>
      <c r="G124" s="164" t="str">
        <f>IF(ROW()-16&lt;NoRowsBudget,StartDate,"")</f>
        <v/>
      </c>
      <c r="H124" s="164" t="str">
        <f>IF(ROW()-16&lt;NoRowsBudget,EndDate,"")</f>
        <v/>
      </c>
      <c r="I124" s="15" t="str">
        <f t="array" ref="I124">IF(ROW()-16&lt;(NoRowsBudget-3),INDEX(CostCategories,CEILING((ROW()-15)/NoWPs,1)),IF(ROW()-16=NoRowsBudget-3,"Overheads",IF(ROW()-16=NoRowsBudget-2,"Profit Margin",IF(ROW()-16=NoRowsBudget-1,"VAT",""))))</f>
        <v/>
      </c>
      <c r="J124" s="15" t="str">
        <f t="array" ref="J124">IF(ROW()-16&lt;NoRowsBudget-3,INDEX(WPUnique,,MOD(ROW()-16,NoWPs)+1),IF(ROW()-16=NoRowsBudget-3,"Overheads",IF(ROW()-16=NoRowsBudget-2,"Profit Margin",IF(ROW()-16=NoRowsBudget-1,"VAT",""))))</f>
        <v/>
      </c>
      <c r="K124" s="172" t="str">
        <f>IFERROR(IF(OR($J124="Indirect Cost",$J124="VAT",$J124="Profit Margin"),"",VLOOKUP(J124,'1. Basic Info'!$B$40:$C$52,2,FALSE)),BudgetExport!J124)</f>
        <v/>
      </c>
      <c r="L124" s="166">
        <f t="array" ref="L124">IFERROR(IF(ROW()-16&lt;NoRowsBudget, IF($J124="Profit Margin",SUM(L$16:L123)*ProfitMargin,IF($J124="VAT",SUM(L$16:L123)*VAT,IF(Budget_period="Monthly",SUMIFS(INDIRECT(L$8),DetailBudgetWPs_Aleph,IF($J124 = "No Work Package", "", $J124),DetailBudgetCategory_Aleph,$I124),IF(Budget_period="Quarterly",SUMIFS(INDIRECT(L$9),DetailBudgetWPs_Aleph,IF($J124 = "No Work Package", "", $J124),DetailBudgetCategory_Aleph,$I124),IF(Budget_period="Annually",SUMIFS(INDIRECT(L$10),DetailBudgetWPs_Aleph,IF($J124 = "No Work Package", "", $J124),DetailBudgetCategory_Aleph,$I124),""))))) / L$6 * L$7, 0), 0)</f>
        <v>0</v>
      </c>
      <c r="M124" s="166">
        <f t="array" ref="M124">IFERROR(IF(ROW()-16&lt;NoRowsBudget, IF($J124="Profit Margin",SUM(M$16:M123)*ProfitMargin,IF($J124="VAT",SUM(M$16:M123)*VAT,IF(Budget_period="Monthly",SUMIFS(INDIRECT(M$8),DetailBudgetWPs_Aleph,IF($J124 = "No Work Package", "", $J124),DetailBudgetCategory_Aleph,$I124),IF(Budget_period="Quarterly",SUMIFS(INDIRECT(M$9),DetailBudgetWPs_Aleph,IF($J124 = "No Work Package", "", $J124),DetailBudgetCategory_Aleph,$I124),IF(Budget_period="Annually",SUMIFS(INDIRECT(M$10),DetailBudgetWPs_Aleph,IF($J124 = "No Work Package", "", $J124),DetailBudgetCategory_Aleph,$I124),""))))) / M$6 * M$7, 0), 0)</f>
        <v>0</v>
      </c>
      <c r="N124" s="166">
        <f t="array" ref="N124">IFERROR(IF(ROW()-16&lt;NoRowsBudget, IF($J124="Profit Margin",SUM(N$16:N123)*ProfitMargin,IF($J124="VAT",SUM(N$16:N123)*VAT,IF(Budget_period="Monthly",SUMIFS(INDIRECT(N$8),DetailBudgetWPs_Aleph,IF($J124 = "No Work Package", "", $J124),DetailBudgetCategory_Aleph,$I124),IF(Budget_period="Quarterly",SUMIFS(INDIRECT(N$9),DetailBudgetWPs_Aleph,IF($J124 = "No Work Package", "", $J124),DetailBudgetCategory_Aleph,$I124),IF(Budget_period="Annually",SUMIFS(INDIRECT(N$10),DetailBudgetWPs_Aleph,IF($J124 = "No Work Package", "", $J124),DetailBudgetCategory_Aleph,$I124),""))))) / N$6 * N$7, 0), 0)</f>
        <v>0</v>
      </c>
      <c r="O124" s="166">
        <f t="array" ref="O124">IFERROR(IF(ROW()-16&lt;NoRowsBudget, IF($J124="Profit Margin",SUM(O$16:O123)*ProfitMargin,IF($J124="VAT",SUM(O$16:O123)*VAT,IF(Budget_period="Monthly",SUMIFS(INDIRECT(O$8),DetailBudgetWPs_Aleph,IF($J124 = "No Work Package", "", $J124),DetailBudgetCategory_Aleph,$I124),IF(Budget_period="Quarterly",SUMIFS(INDIRECT(O$9),DetailBudgetWPs_Aleph,IF($J124 = "No Work Package", "", $J124),DetailBudgetCategory_Aleph,$I124),IF(Budget_period="Annually",SUMIFS(INDIRECT(O$10),DetailBudgetWPs_Aleph,IF($J124 = "No Work Package", "", $J124),DetailBudgetCategory_Aleph,$I124),""))))) / O$6 * O$7, 0), 0)</f>
        <v>0</v>
      </c>
      <c r="P124" s="166">
        <f t="array" ref="P124">IFERROR(IF(ROW()-16&lt;NoRowsBudget, IF($J124="Profit Margin",SUM(P$16:P123)*ProfitMargin,IF($J124="VAT",SUM(P$16:P123)*VAT,IF(Budget_period="Monthly",SUMIFS(INDIRECT(P$8),DetailBudgetWPs_Aleph,IF($J124 = "No Work Package", "", $J124),DetailBudgetCategory_Aleph,$I124),IF(Budget_period="Quarterly",SUMIFS(INDIRECT(P$9),DetailBudgetWPs_Aleph,IF($J124 = "No Work Package", "", $J124),DetailBudgetCategory_Aleph,$I124),IF(Budget_period="Annually",SUMIFS(INDIRECT(P$10),DetailBudgetWPs_Aleph,IF($J124 = "No Work Package", "", $J124),DetailBudgetCategory_Aleph,$I124),""))))) / P$6 * P$7, 0), 0)</f>
        <v>0</v>
      </c>
      <c r="Q124" s="166">
        <f t="array" ref="Q124">IFERROR(IF(ROW()-16&lt;NoRowsBudget, IF($J124="Profit Margin",SUM(Q$16:Q123)*ProfitMargin,IF($J124="VAT",SUM(Q$16:Q123)*VAT,IF(Budget_period="Monthly",SUMIFS(INDIRECT(Q$8),DetailBudgetWPs_Aleph,IF($J124 = "No Work Package", "", $J124),DetailBudgetCategory_Aleph,$I124),IF(Budget_period="Quarterly",SUMIFS(INDIRECT(Q$9),DetailBudgetWPs_Aleph,IF($J124 = "No Work Package", "", $J124),DetailBudgetCategory_Aleph,$I124),IF(Budget_period="Annually",SUMIFS(INDIRECT(Q$10),DetailBudgetWPs_Aleph,IF($J124 = "No Work Package", "", $J124),DetailBudgetCategory_Aleph,$I124),""))))) / Q$6 * Q$7, 0), 0)</f>
        <v>0</v>
      </c>
      <c r="R124" s="166">
        <f t="array" ref="R124">IFERROR(IF(ROW()-16&lt;NoRowsBudget, IF($J124="Profit Margin",SUM(R$16:R123)*ProfitMargin,IF($J124="VAT",SUM(R$16:R123)*VAT,IF(Budget_period="Monthly",SUMIFS(INDIRECT(R$8),DetailBudgetWPs_Aleph,IF($J124 = "No Work Package", "", $J124),DetailBudgetCategory_Aleph,$I124),IF(Budget_period="Quarterly",SUMIFS(INDIRECT(R$9),DetailBudgetWPs_Aleph,IF($J124 = "No Work Package", "", $J124),DetailBudgetCategory_Aleph,$I124),IF(Budget_period="Annually",SUMIFS(INDIRECT(R$10),DetailBudgetWPs_Aleph,IF($J124 = "No Work Package", "", $J124),DetailBudgetCategory_Aleph,$I124),""))))) / R$6 * R$7, 0), 0)</f>
        <v>0</v>
      </c>
      <c r="S124" s="166">
        <f t="array" ref="S124">IFERROR(IF(ROW()-16&lt;NoRowsBudget, IF($J124="Profit Margin",SUM(S$16:S123)*ProfitMargin,IF($J124="VAT",SUM(S$16:S123)*VAT,IF(Budget_period="Monthly",SUMIFS(INDIRECT(S$8),DetailBudgetWPs_Aleph,IF($J124 = "No Work Package", "", $J124),DetailBudgetCategory_Aleph,$I124),IF(Budget_period="Quarterly",SUMIFS(INDIRECT(S$9),DetailBudgetWPs_Aleph,IF($J124 = "No Work Package", "", $J124),DetailBudgetCategory_Aleph,$I124),IF(Budget_period="Annually",SUMIFS(INDIRECT(S$10),DetailBudgetWPs_Aleph,IF($J124 = "No Work Package", "", $J124),DetailBudgetCategory_Aleph,$I124),""))))) / S$6 * S$7, 0), 0)</f>
        <v>0</v>
      </c>
      <c r="T124" s="166">
        <f t="array" ref="T124">IFERROR(IF(ROW()-16&lt;NoRowsBudget, IF($J124="Profit Margin",SUM(T$16:T123)*ProfitMargin,IF($J124="VAT",SUM(T$16:T123)*VAT,IF(Budget_period="Monthly",SUMIFS(INDIRECT(T$8),DetailBudgetWPs_Aleph,IF($J124 = "No Work Package", "", $J124),DetailBudgetCategory_Aleph,$I124),IF(Budget_period="Quarterly",SUMIFS(INDIRECT(T$9),DetailBudgetWPs_Aleph,IF($J124 = "No Work Package", "", $J124),DetailBudgetCategory_Aleph,$I124),IF(Budget_period="Annually",SUMIFS(INDIRECT(T$10),DetailBudgetWPs_Aleph,IF($J124 = "No Work Package", "", $J124),DetailBudgetCategory_Aleph,$I124),""))))) / T$6 * T$7, 0), 0)</f>
        <v>0</v>
      </c>
      <c r="U124" s="166">
        <f t="array" ref="U124">IFERROR(IF(ROW()-16&lt;NoRowsBudget, IF($J124="Profit Margin",SUM(U$16:U123)*ProfitMargin,IF($J124="VAT",SUM(U$16:U123)*VAT,IF(Budget_period="Monthly",SUMIFS(INDIRECT(U$8),DetailBudgetWPs_Aleph,IF($J124 = "No Work Package", "", $J124),DetailBudgetCategory_Aleph,$I124),IF(Budget_period="Quarterly",SUMIFS(INDIRECT(U$9),DetailBudgetWPs_Aleph,IF($J124 = "No Work Package", "", $J124),DetailBudgetCategory_Aleph,$I124),IF(Budget_period="Annually",SUMIFS(INDIRECT(U$10),DetailBudgetWPs_Aleph,IF($J124 = "No Work Package", "", $J124),DetailBudgetCategory_Aleph,$I124),""))))) / U$6 * U$7, 0), 0)</f>
        <v>0</v>
      </c>
      <c r="V124" s="166">
        <f t="array" ref="V124">IFERROR(IF(ROW()-16&lt;NoRowsBudget, IF($J124="Profit Margin",SUM(V$16:V123)*ProfitMargin,IF($J124="VAT",SUM(V$16:V123)*VAT,IF(Budget_period="Monthly",SUMIFS(INDIRECT(V$8),DetailBudgetWPs_Aleph,IF($J124 = "No Work Package", "", $J124),DetailBudgetCategory_Aleph,$I124),IF(Budget_period="Quarterly",SUMIFS(INDIRECT(V$9),DetailBudgetWPs_Aleph,IF($J124 = "No Work Package", "", $J124),DetailBudgetCategory_Aleph,$I124),IF(Budget_period="Annually",SUMIFS(INDIRECT(V$10),DetailBudgetWPs_Aleph,IF($J124 = "No Work Package", "", $J124),DetailBudgetCategory_Aleph,$I124),""))))) / V$6 * V$7, 0), 0)</f>
        <v>0</v>
      </c>
      <c r="W124" s="166">
        <f t="array" ref="W124">IFERROR(IF(ROW()-16&lt;NoRowsBudget, IF($J124="Profit Margin",SUM(W$16:W123)*ProfitMargin,IF($J124="VAT",SUM(W$16:W123)*VAT,IF(Budget_period="Monthly",SUMIFS(INDIRECT(W$8),DetailBudgetWPs_Aleph,IF($J124 = "No Work Package", "", $J124),DetailBudgetCategory_Aleph,$I124),IF(Budget_period="Quarterly",SUMIFS(INDIRECT(W$9),DetailBudgetWPs_Aleph,IF($J124 = "No Work Package", "", $J124),DetailBudgetCategory_Aleph,$I124),IF(Budget_period="Annually",SUMIFS(INDIRECT(W$10),DetailBudgetWPs_Aleph,IF($J124 = "No Work Package", "", $J124),DetailBudgetCategory_Aleph,$I124),""))))) / W$6 * W$7, 0), 0)</f>
        <v>0</v>
      </c>
      <c r="X124" s="166">
        <f t="array" ref="X124">IFERROR(IF(ROW()-16&lt;NoRowsBudget, IF($J124="Profit Margin",SUM(X$16:X123)*ProfitMargin,IF($J124="VAT",SUM(X$16:X123)*VAT,IF(Budget_period="Monthly",SUMIFS(INDIRECT(X$8),DetailBudgetWPs_Aleph,IF($J124 = "No Work Package", "", $J124),DetailBudgetCategory_Aleph,$I124),IF(Budget_period="Quarterly",SUMIFS(INDIRECT(X$9),DetailBudgetWPs_Aleph,IF($J124 = "No Work Package", "", $J124),DetailBudgetCategory_Aleph,$I124),IF(Budget_period="Annually",SUMIFS(INDIRECT(X$10),DetailBudgetWPs_Aleph,IF($J124 = "No Work Package", "", $J124),DetailBudgetCategory_Aleph,$I124),""))))) / X$6 * X$7, 0), 0)</f>
        <v>0</v>
      </c>
      <c r="Y124" s="166">
        <f t="array" ref="Y124">IFERROR(IF(ROW()-16&lt;NoRowsBudget, IF($J124="Profit Margin",SUM(Y$16:Y123)*ProfitMargin,IF($J124="VAT",SUM(Y$16:Y123)*VAT,IF(Budget_period="Monthly",SUMIFS(INDIRECT(Y$8),DetailBudgetWPs_Aleph,IF($J124 = "No Work Package", "", $J124),DetailBudgetCategory_Aleph,$I124),IF(Budget_period="Quarterly",SUMIFS(INDIRECT(Y$9),DetailBudgetWPs_Aleph,IF($J124 = "No Work Package", "", $J124),DetailBudgetCategory_Aleph,$I124),IF(Budget_period="Annually",SUMIFS(INDIRECT(Y$10),DetailBudgetWPs_Aleph,IF($J124 = "No Work Package", "", $J124),DetailBudgetCategory_Aleph,$I124),""))))) / Y$6 * Y$7, 0), 0)</f>
        <v>0</v>
      </c>
      <c r="Z124" s="166">
        <f t="array" ref="Z124">IFERROR(IF(ROW()-16&lt;NoRowsBudget, IF($J124="Profit Margin",SUM(Z$16:Z123)*ProfitMargin,IF($J124="VAT",SUM(Z$16:Z123)*VAT,IF(Budget_period="Monthly",SUMIFS(INDIRECT(Z$8),DetailBudgetWPs_Aleph,IF($J124 = "No Work Package", "", $J124),DetailBudgetCategory_Aleph,$I124),IF(Budget_period="Quarterly",SUMIFS(INDIRECT(Z$9),DetailBudgetWPs_Aleph,IF($J124 = "No Work Package", "", $J124),DetailBudgetCategory_Aleph,$I124),IF(Budget_period="Annually",SUMIFS(INDIRECT(Z$10),DetailBudgetWPs_Aleph,IF($J124 = "No Work Package", "", $J124),DetailBudgetCategory_Aleph,$I124),""))))) / Z$6 * Z$7, 0), 0)</f>
        <v>0</v>
      </c>
      <c r="AA124" s="166">
        <f t="array" ref="AA124">IFERROR(IF(ROW()-16&lt;NoRowsBudget, IF($J124="Profit Margin",SUM(AA$16:AA123)*ProfitMargin,IF($J124="VAT",SUM(AA$16:AA123)*VAT,IF(Budget_period="Monthly",SUMIFS(INDIRECT(AA$8),DetailBudgetWPs_Aleph,IF($J124 = "No Work Package", "", $J124),DetailBudgetCategory_Aleph,$I124),IF(Budget_period="Quarterly",SUMIFS(INDIRECT(AA$9),DetailBudgetWPs_Aleph,IF($J124 = "No Work Package", "", $J124),DetailBudgetCategory_Aleph,$I124),IF(Budget_period="Annually",SUMIFS(INDIRECT(AA$10),DetailBudgetWPs_Aleph,IF($J124 = "No Work Package", "", $J124),DetailBudgetCategory_Aleph,$I124),""))))) / AA$6 * AA$7, 0), 0)</f>
        <v>0</v>
      </c>
      <c r="AB124" s="166">
        <f t="array" ref="AB124">IFERROR(IF(ROW()-16&lt;NoRowsBudget, IF($J124="Profit Margin",SUM(AB$16:AB123)*ProfitMargin,IF($J124="VAT",SUM(AB$16:AB123)*VAT,IF(Budget_period="Monthly",SUMIFS(INDIRECT(AB$8),DetailBudgetWPs_Aleph,IF($J124 = "No Work Package", "", $J124),DetailBudgetCategory_Aleph,$I124),IF(Budget_period="Quarterly",SUMIFS(INDIRECT(AB$9),DetailBudgetWPs_Aleph,IF($J124 = "No Work Package", "", $J124),DetailBudgetCategory_Aleph,$I124),IF(Budget_period="Annually",SUMIFS(INDIRECT(AB$10),DetailBudgetWPs_Aleph,IF($J124 = "No Work Package", "", $J124),DetailBudgetCategory_Aleph,$I124),""))))) / AB$6 * AB$7, 0), 0)</f>
        <v>0</v>
      </c>
      <c r="AC124" s="166">
        <f t="array" ref="AC124">IFERROR(IF(ROW()-16&lt;NoRowsBudget, IF($J124="Profit Margin",SUM(AC$16:AC123)*ProfitMargin,IF($J124="VAT",SUM(AC$16:AC123)*VAT,IF(Budget_period="Monthly",SUMIFS(INDIRECT(AC$8),DetailBudgetWPs_Aleph,IF($J124 = "No Work Package", "", $J124),DetailBudgetCategory_Aleph,$I124),IF(Budget_period="Quarterly",SUMIFS(INDIRECT(AC$9),DetailBudgetWPs_Aleph,IF($J124 = "No Work Package", "", $J124),DetailBudgetCategory_Aleph,$I124),IF(Budget_period="Annually",SUMIFS(INDIRECT(AC$10),DetailBudgetWPs_Aleph,IF($J124 = "No Work Package", "", $J124),DetailBudgetCategory_Aleph,$I124),""))))) / AC$6 * AC$7, 0), 0)</f>
        <v>0</v>
      </c>
      <c r="AD124" s="166">
        <f t="array" ref="AD124">IFERROR(IF(ROW()-16&lt;NoRowsBudget, IF($J124="Profit Margin",SUM(AD$16:AD123)*ProfitMargin,IF($J124="VAT",SUM(AD$16:AD123)*VAT,IF(Budget_period="Monthly",SUMIFS(INDIRECT(AD$8),DetailBudgetWPs_Aleph,IF($J124 = "No Work Package", "", $J124),DetailBudgetCategory_Aleph,$I124),IF(Budget_period="Quarterly",SUMIFS(INDIRECT(AD$9),DetailBudgetWPs_Aleph,IF($J124 = "No Work Package", "", $J124),DetailBudgetCategory_Aleph,$I124),IF(Budget_period="Annually",SUMIFS(INDIRECT(AD$10),DetailBudgetWPs_Aleph,IF($J124 = "No Work Package", "", $J124),DetailBudgetCategory_Aleph,$I124),""))))) / AD$6 * AD$7, 0), 0)</f>
        <v>0</v>
      </c>
      <c r="AE124" s="166">
        <f t="array" ref="AE124">IFERROR(IF(ROW()-16&lt;NoRowsBudget, IF($J124="Profit Margin",SUM(AE$16:AE123)*ProfitMargin,IF($J124="VAT",SUM(AE$16:AE123)*VAT,IF(Budget_period="Monthly",SUMIFS(INDIRECT(AE$8),DetailBudgetWPs_Aleph,IF($J124 = "No Work Package", "", $J124),DetailBudgetCategory_Aleph,$I124),IF(Budget_period="Quarterly",SUMIFS(INDIRECT(AE$9),DetailBudgetWPs_Aleph,IF($J124 = "No Work Package", "", $J124),DetailBudgetCategory_Aleph,$I124),IF(Budget_period="Annually",SUMIFS(INDIRECT(AE$10),DetailBudgetWPs_Aleph,IF($J124 = "No Work Package", "", $J124),DetailBudgetCategory_Aleph,$I124),""))))) / AE$6 * AE$7, 0), 0)</f>
        <v>0</v>
      </c>
      <c r="AF124" s="166">
        <f t="array" ref="AF124">IFERROR(IF(ROW()-16&lt;NoRowsBudget, IF($J124="Profit Margin",SUM(AF$16:AF123)*ProfitMargin,IF($J124="VAT",SUM(AF$16:AF123)*VAT,IF(Budget_period="Monthly",SUMIFS(INDIRECT(AF$8),DetailBudgetWPs_Aleph,IF($J124 = "No Work Package", "", $J124),DetailBudgetCategory_Aleph,$I124),IF(Budget_period="Quarterly",SUMIFS(INDIRECT(AF$9),DetailBudgetWPs_Aleph,IF($J124 = "No Work Package", "", $J124),DetailBudgetCategory_Aleph,$I124),IF(Budget_period="Annually",SUMIFS(INDIRECT(AF$10),DetailBudgetWPs_Aleph,IF($J124 = "No Work Package", "", $J124),DetailBudgetCategory_Aleph,$I124),""))))) / AF$6 * AF$7, 0), 0)</f>
        <v>0</v>
      </c>
      <c r="AG124" s="166">
        <f t="array" ref="AG124">IFERROR(IF(ROW()-16&lt;NoRowsBudget, IF($J124="Profit Margin",SUM(AG$16:AG123)*ProfitMargin,IF($J124="VAT",SUM(AG$16:AG123)*VAT,IF(Budget_period="Monthly",SUMIFS(INDIRECT(AG$8),DetailBudgetWPs_Aleph,IF($J124 = "No Work Package", "", $J124),DetailBudgetCategory_Aleph,$I124),IF(Budget_period="Quarterly",SUMIFS(INDIRECT(AG$9),DetailBudgetWPs_Aleph,IF($J124 = "No Work Package", "", $J124),DetailBudgetCategory_Aleph,$I124),IF(Budget_period="Annually",SUMIFS(INDIRECT(AG$10),DetailBudgetWPs_Aleph,IF($J124 = "No Work Package", "", $J124),DetailBudgetCategory_Aleph,$I124),""))))) / AG$6 * AG$7, 0), 0)</f>
        <v>0</v>
      </c>
      <c r="AH124" s="166">
        <f t="array" ref="AH124">IFERROR(IF(ROW()-16&lt;NoRowsBudget, IF($J124="Profit Margin",SUM(AH$16:AH123)*ProfitMargin,IF($J124="VAT",SUM(AH$16:AH123)*VAT,IF(Budget_period="Monthly",SUMIFS(INDIRECT(AH$8),DetailBudgetWPs_Aleph,IF($J124 = "No Work Package", "", $J124),DetailBudgetCategory_Aleph,$I124),IF(Budget_period="Quarterly",SUMIFS(INDIRECT(AH$9),DetailBudgetWPs_Aleph,IF($J124 = "No Work Package", "", $J124),DetailBudgetCategory_Aleph,$I124),IF(Budget_period="Annually",SUMIFS(INDIRECT(AH$10),DetailBudgetWPs_Aleph,IF($J124 = "No Work Package", "", $J124),DetailBudgetCategory_Aleph,$I124),""))))) / AH$6 * AH$7, 0), 0)</f>
        <v>0</v>
      </c>
      <c r="AI124" s="166">
        <f t="array" ref="AI124">IFERROR(IF(ROW()-16&lt;NoRowsBudget, IF($J124="Profit Margin",SUM(AI$16:AI123)*ProfitMargin,IF($J124="VAT",SUM(AI$16:AI123)*VAT,IF(Budget_period="Monthly",SUMIFS(INDIRECT(AI$8),DetailBudgetWPs_Aleph,IF($J124 = "No Work Package", "", $J124),DetailBudgetCategory_Aleph,$I124),IF(Budget_period="Quarterly",SUMIFS(INDIRECT(AI$9),DetailBudgetWPs_Aleph,IF($J124 = "No Work Package", "", $J124),DetailBudgetCategory_Aleph,$I124),IF(Budget_period="Annually",SUMIFS(INDIRECT(AI$10),DetailBudgetWPs_Aleph,IF($J124 = "No Work Package", "", $J124),DetailBudgetCategory_Aleph,$I124),""))))) / AI$6 * AI$7, 0), 0)</f>
        <v>0</v>
      </c>
      <c r="AJ124" s="166">
        <f t="array" ref="AJ124">IFERROR(IF(ROW()-16&lt;NoRowsBudget, IF($J124="Profit Margin",SUM(AJ$16:AJ123)*ProfitMargin,IF($J124="VAT",SUM(AJ$16:AJ123)*VAT,IF(Budget_period="Monthly",SUMIFS(INDIRECT(AJ$8),DetailBudgetWPs_Aleph,IF($J124 = "No Work Package", "", $J124),DetailBudgetCategory_Aleph,$I124),IF(Budget_period="Quarterly",SUMIFS(INDIRECT(AJ$9),DetailBudgetWPs_Aleph,IF($J124 = "No Work Package", "", $J124),DetailBudgetCategory_Aleph,$I124),IF(Budget_period="Annually",SUMIFS(INDIRECT(AJ$10),DetailBudgetWPs_Aleph,IF($J124 = "No Work Package", "", $J124),DetailBudgetCategory_Aleph,$I124),""))))) / AJ$6 * AJ$7, 0), 0)</f>
        <v>0</v>
      </c>
      <c r="AK124" s="166">
        <f t="array" ref="AK124">IFERROR(IF(ROW()-16&lt;NoRowsBudget, IF($J124="Profit Margin",SUM(AK$16:AK123)*ProfitMargin,IF($J124="VAT",SUM(AK$16:AK123)*VAT,IF(Budget_period="Monthly",SUMIFS(INDIRECT(AK$8),DetailBudgetWPs_Aleph,IF($J124 = "No Work Package", "", $J124),DetailBudgetCategory_Aleph,$I124),IF(Budget_period="Quarterly",SUMIFS(INDIRECT(AK$9),DetailBudgetWPs_Aleph,IF($J124 = "No Work Package", "", $J124),DetailBudgetCategory_Aleph,$I124),IF(Budget_period="Annually",SUMIFS(INDIRECT(AK$10),DetailBudgetWPs_Aleph,IF($J124 = "No Work Package", "", $J124),DetailBudgetCategory_Aleph,$I124),""))))) / AK$6 * AK$7, 0), 0)</f>
        <v>0</v>
      </c>
      <c r="AL124" s="166">
        <f t="array" ref="AL124">IFERROR(IF(ROW()-16&lt;NoRowsBudget, IF($J124="Profit Margin",SUM(AL$16:AL123)*ProfitMargin,IF($J124="VAT",SUM(AL$16:AL123)*VAT,IF(Budget_period="Monthly",SUMIFS(INDIRECT(AL$8),DetailBudgetWPs_Aleph,IF($J124 = "No Work Package", "", $J124),DetailBudgetCategory_Aleph,$I124),IF(Budget_period="Quarterly",SUMIFS(INDIRECT(AL$9),DetailBudgetWPs_Aleph,IF($J124 = "No Work Package", "", $J124),DetailBudgetCategory_Aleph,$I124),IF(Budget_period="Annually",SUMIFS(INDIRECT(AL$10),DetailBudgetWPs_Aleph,IF($J124 = "No Work Package", "", $J124),DetailBudgetCategory_Aleph,$I124),""))))) / AL$6 * AL$7, 0), 0)</f>
        <v>0</v>
      </c>
      <c r="AM124" s="166">
        <f t="array" ref="AM124">IFERROR(IF(ROW()-16&lt;NoRowsBudget, IF($J124="Profit Margin",SUM(AM$16:AM123)*ProfitMargin,IF($J124="VAT",SUM(AM$16:AM123)*VAT,IF(Budget_period="Monthly",SUMIFS(INDIRECT(AM$8),DetailBudgetWPs_Aleph,IF($J124 = "No Work Package", "", $J124),DetailBudgetCategory_Aleph,$I124),IF(Budget_period="Quarterly",SUMIFS(INDIRECT(AM$9),DetailBudgetWPs_Aleph,IF($J124 = "No Work Package", "", $J124),DetailBudgetCategory_Aleph,$I124),IF(Budget_period="Annually",SUMIFS(INDIRECT(AM$10),DetailBudgetWPs_Aleph,IF($J124 = "No Work Package", "", $J124),DetailBudgetCategory_Aleph,$I124),""))))) / AM$6 * AM$7, 0), 0)</f>
        <v>0</v>
      </c>
      <c r="AN124" s="166">
        <f t="array" ref="AN124">IFERROR(IF(ROW()-16&lt;NoRowsBudget, IF($J124="Profit Margin",SUM(AN$16:AN123)*ProfitMargin,IF($J124="VAT",SUM(AN$16:AN123)*VAT,IF(Budget_period="Monthly",SUMIFS(INDIRECT(AN$8),DetailBudgetWPs_Aleph,IF($J124 = "No Work Package", "", $J124),DetailBudgetCategory_Aleph,$I124),IF(Budget_period="Quarterly",SUMIFS(INDIRECT(AN$9),DetailBudgetWPs_Aleph,IF($J124 = "No Work Package", "", $J124),DetailBudgetCategory_Aleph,$I124),IF(Budget_period="Annually",SUMIFS(INDIRECT(AN$10),DetailBudgetWPs_Aleph,IF($J124 = "No Work Package", "", $J124),DetailBudgetCategory_Aleph,$I124),""))))) / AN$6 * AN$7, 0), 0)</f>
        <v>0</v>
      </c>
      <c r="AO124" s="166">
        <f t="array" ref="AO124">IFERROR(IF(ROW()-16&lt;NoRowsBudget, IF($J124="Profit Margin",SUM(AO$16:AO123)*ProfitMargin,IF($J124="VAT",SUM(AO$16:AO123)*VAT,IF(Budget_period="Monthly",SUMIFS(INDIRECT(AO$8),DetailBudgetWPs_Aleph,IF($J124 = "No Work Package", "", $J124),DetailBudgetCategory_Aleph,$I124),IF(Budget_period="Quarterly",SUMIFS(INDIRECT(AO$9),DetailBudgetWPs_Aleph,IF($J124 = "No Work Package", "", $J124),DetailBudgetCategory_Aleph,$I124),IF(Budget_period="Annually",SUMIFS(INDIRECT(AO$10),DetailBudgetWPs_Aleph,IF($J124 = "No Work Package", "", $J124),DetailBudgetCategory_Aleph,$I124),""))))) / AO$6 * AO$7, 0), 0)</f>
        <v>0</v>
      </c>
      <c r="AP124" s="166">
        <f t="array" ref="AP124">IFERROR(IF(ROW()-16&lt;NoRowsBudget, IF($J124="Profit Margin",SUM(AP$16:AP123)*ProfitMargin,IF($J124="VAT",SUM(AP$16:AP123)*VAT,IF(Budget_period="Monthly",SUMIFS(INDIRECT(AP$8),DetailBudgetWPs_Aleph,IF($J124 = "No Work Package", "", $J124),DetailBudgetCategory_Aleph,$I124),IF(Budget_period="Quarterly",SUMIFS(INDIRECT(AP$9),DetailBudgetWPs_Aleph,IF($J124 = "No Work Package", "", $J124),DetailBudgetCategory_Aleph,$I124),IF(Budget_period="Annually",SUMIFS(INDIRECT(AP$10),DetailBudgetWPs_Aleph,IF($J124 = "No Work Package", "", $J124),DetailBudgetCategory_Aleph,$I124),""))))) / AP$6 * AP$7, 0), 0)</f>
        <v>0</v>
      </c>
      <c r="AQ124" s="166">
        <f t="array" ref="AQ124">IFERROR(IF(ROW()-16&lt;NoRowsBudget, IF($J124="Profit Margin",SUM(AQ$16:AQ123)*ProfitMargin,IF($J124="VAT",SUM(AQ$16:AQ123)*VAT,IF(Budget_period="Monthly",SUMIFS(INDIRECT(AQ$8),DetailBudgetWPs_Aleph,IF($J124 = "No Work Package", "", $J124),DetailBudgetCategory_Aleph,$I124),IF(Budget_period="Quarterly",SUMIFS(INDIRECT(AQ$9),DetailBudgetWPs_Aleph,IF($J124 = "No Work Package", "", $J124),DetailBudgetCategory_Aleph,$I124),IF(Budget_period="Annually",SUMIFS(INDIRECT(AQ$10),DetailBudgetWPs_Aleph,IF($J124 = "No Work Package", "", $J124),DetailBudgetCategory_Aleph,$I124),""))))) / AQ$6 * AQ$7, 0), 0)</f>
        <v>0</v>
      </c>
      <c r="AR124" s="166">
        <f t="array" ref="AR124">IFERROR(IF(ROW()-16&lt;NoRowsBudget, IF($J124="Profit Margin",SUM(AR$16:AR123)*ProfitMargin,IF($J124="VAT",SUM(AR$16:AR123)*VAT,IF(Budget_period="Monthly",SUMIFS(INDIRECT(AR$8),DetailBudgetWPs_Aleph,IF($J124 = "No Work Package", "", $J124),DetailBudgetCategory_Aleph,$I124),IF(Budget_period="Quarterly",SUMIFS(INDIRECT(AR$9),DetailBudgetWPs_Aleph,IF($J124 = "No Work Package", "", $J124),DetailBudgetCategory_Aleph,$I124),IF(Budget_period="Annually",SUMIFS(INDIRECT(AR$10),DetailBudgetWPs_Aleph,IF($J124 = "No Work Package", "", $J124),DetailBudgetCategory_Aleph,$I124),""))))) / AR$6 * AR$7, 0), 0)</f>
        <v>0</v>
      </c>
      <c r="AS124" s="166">
        <f t="array" ref="AS124">IFERROR(IF(ROW()-16&lt;NoRowsBudget, IF($J124="Profit Margin",SUM(AS$16:AS123)*ProfitMargin,IF($J124="VAT",SUM(AS$16:AS123)*VAT,IF(Budget_period="Monthly",SUMIFS(INDIRECT(AS$8),DetailBudgetWPs_Aleph,IF($J124 = "No Work Package", "", $J124),DetailBudgetCategory_Aleph,$I124),IF(Budget_period="Quarterly",SUMIFS(INDIRECT(AS$9),DetailBudgetWPs_Aleph,IF($J124 = "No Work Package", "", $J124),DetailBudgetCategory_Aleph,$I124),IF(Budget_period="Annually",SUMIFS(INDIRECT(AS$10),DetailBudgetWPs_Aleph,IF($J124 = "No Work Package", "", $J124),DetailBudgetCategory_Aleph,$I124),""))))) / AS$6 * AS$7, 0), 0)</f>
        <v>0</v>
      </c>
      <c r="AT124" s="166">
        <f t="array" ref="AT124">IFERROR(IF(ROW()-16&lt;NoRowsBudget, IF($J124="Profit Margin",SUM(AT$16:AT123)*ProfitMargin,IF($J124="VAT",SUM(AT$16:AT123)*VAT,IF(Budget_period="Monthly",SUMIFS(INDIRECT(AT$8),DetailBudgetWPs_Aleph,IF($J124 = "No Work Package", "", $J124),DetailBudgetCategory_Aleph,$I124),IF(Budget_period="Quarterly",SUMIFS(INDIRECT(AT$9),DetailBudgetWPs_Aleph,IF($J124 = "No Work Package", "", $J124),DetailBudgetCategory_Aleph,$I124),IF(Budget_period="Annually",SUMIFS(INDIRECT(AT$10),DetailBudgetWPs_Aleph,IF($J124 = "No Work Package", "", $J124),DetailBudgetCategory_Aleph,$I124),""))))) / AT$6 * AT$7, 0), 0)</f>
        <v>0</v>
      </c>
      <c r="AU124" s="166">
        <f t="array" ref="AU124">IFERROR(IF(ROW()-16&lt;NoRowsBudget, IF($J124="Profit Margin",SUM(AU$16:AU123)*ProfitMargin,IF($J124="VAT",SUM(AU$16:AU123)*VAT,IF(Budget_period="Monthly",SUMIFS(INDIRECT(AU$8),DetailBudgetWPs_Aleph,IF($J124 = "No Work Package", "", $J124),DetailBudgetCategory_Aleph,$I124),IF(Budget_period="Quarterly",SUMIFS(INDIRECT(AU$9),DetailBudgetWPs_Aleph,IF($J124 = "No Work Package", "", $J124),DetailBudgetCategory_Aleph,$I124),IF(Budget_period="Annually",SUMIFS(INDIRECT(AU$10),DetailBudgetWPs_Aleph,IF($J124 = "No Work Package", "", $J124),DetailBudgetCategory_Aleph,$I124),""))))) / AU$6 * AU$7, 0), 0)</f>
        <v>0</v>
      </c>
      <c r="AV124" s="166">
        <f t="array" ref="AV124">IFERROR(IF(ROW()-16&lt;NoRowsBudget, IF($J124="Profit Margin",SUM(AV$16:AV123)*ProfitMargin,IF($J124="VAT",SUM(AV$16:AV123)*VAT,IF(Budget_period="Monthly",SUMIFS(INDIRECT(AV$8),DetailBudgetWPs_Aleph,IF($J124 = "No Work Package", "", $J124),DetailBudgetCategory_Aleph,$I124),IF(Budget_period="Quarterly",SUMIFS(INDIRECT(AV$9),DetailBudgetWPs_Aleph,IF($J124 = "No Work Package", "", $J124),DetailBudgetCategory_Aleph,$I124),IF(Budget_period="Annually",SUMIFS(INDIRECT(AV$10),DetailBudgetWPs_Aleph,IF($J124 = "No Work Package", "", $J124),DetailBudgetCategory_Aleph,$I124),""))))) / AV$6 * AV$7, 0), 0)</f>
        <v>0</v>
      </c>
      <c r="AW124" s="166">
        <f t="array" ref="AW124">IFERROR(IF(ROW()-16&lt;NoRowsBudget, IF($J124="Profit Margin",SUM(AW$16:AW123)*ProfitMargin,IF($J124="VAT",SUM(AW$16:AW123)*VAT,IF(Budget_period="Monthly",SUMIFS(INDIRECT(AW$8),DetailBudgetWPs_Aleph,IF($J124 = "No Work Package", "", $J124),DetailBudgetCategory_Aleph,$I124),IF(Budget_period="Quarterly",SUMIFS(INDIRECT(AW$9),DetailBudgetWPs_Aleph,IF($J124 = "No Work Package", "", $J124),DetailBudgetCategory_Aleph,$I124),IF(Budget_period="Annually",SUMIFS(INDIRECT(AW$10),DetailBudgetWPs_Aleph,IF($J124 = "No Work Package", "", $J124),DetailBudgetCategory_Aleph,$I124),""))))) / AW$6 * AW$7, 0), 0)</f>
        <v>0</v>
      </c>
      <c r="AX124" s="166">
        <f t="array" ref="AX124">IFERROR(IF(ROW()-16&lt;NoRowsBudget, IF($J124="Profit Margin",SUM(AX$16:AX123)*ProfitMargin,IF($J124="VAT",SUM(AX$16:AX123)*VAT,IF(Budget_period="Monthly",SUMIFS(INDIRECT(AX$8),DetailBudgetWPs_Aleph,IF($J124 = "No Work Package", "", $J124),DetailBudgetCategory_Aleph,$I124),IF(Budget_period="Quarterly",SUMIFS(INDIRECT(AX$9),DetailBudgetWPs_Aleph,IF($J124 = "No Work Package", "", $J124),DetailBudgetCategory_Aleph,$I124),IF(Budget_period="Annually",SUMIFS(INDIRECT(AX$10),DetailBudgetWPs_Aleph,IF($J124 = "No Work Package", "", $J124),DetailBudgetCategory_Aleph,$I124),""))))) / AX$6 * AX$7, 0), 0)</f>
        <v>0</v>
      </c>
      <c r="AY124" s="166">
        <f t="array" ref="AY124">IFERROR(IF(ROW()-16&lt;NoRowsBudget, IF($J124="Profit Margin",SUM(AY$16:AY123)*ProfitMargin,IF($J124="VAT",SUM(AY$16:AY123)*VAT,IF(Budget_period="Monthly",SUMIFS(INDIRECT(AY$8),DetailBudgetWPs_Aleph,IF($J124 = "No Work Package", "", $J124),DetailBudgetCategory_Aleph,$I124),IF(Budget_period="Quarterly",SUMIFS(INDIRECT(AY$9),DetailBudgetWPs_Aleph,IF($J124 = "No Work Package", "", $J124),DetailBudgetCategory_Aleph,$I124),IF(Budget_period="Annually",SUMIFS(INDIRECT(AY$10),DetailBudgetWPs_Aleph,IF($J124 = "No Work Package", "", $J124),DetailBudgetCategory_Aleph,$I124),""))))) / AY$6 * AY$7, 0), 0)</f>
        <v>0</v>
      </c>
      <c r="AZ124" s="166">
        <f t="array" ref="AZ124">IFERROR(IF(ROW()-16&lt;NoRowsBudget, IF($J124="Profit Margin",SUM(AZ$16:AZ123)*ProfitMargin,IF($J124="VAT",SUM(AZ$16:AZ123)*VAT,IF(Budget_period="Monthly",SUMIFS(INDIRECT(AZ$8),DetailBudgetWPs_Aleph,IF($J124 = "No Work Package", "", $J124),DetailBudgetCategory_Aleph,$I124),IF(Budget_period="Quarterly",SUMIFS(INDIRECT(AZ$9),DetailBudgetWPs_Aleph,IF($J124 = "No Work Package", "", $J124),DetailBudgetCategory_Aleph,$I124),IF(Budget_period="Annually",SUMIFS(INDIRECT(AZ$10),DetailBudgetWPs_Aleph,IF($J124 = "No Work Package", "", $J124),DetailBudgetCategory_Aleph,$I124),""))))) / AZ$6 * AZ$7, 0), 0)</f>
        <v>0</v>
      </c>
      <c r="BA124" s="166">
        <f t="array" ref="BA124">IFERROR(IF(ROW()-16&lt;NoRowsBudget, IF($J124="Profit Margin",SUM(BA$16:BA123)*ProfitMargin,IF($J124="VAT",SUM(BA$16:BA123)*VAT,IF(Budget_period="Monthly",SUMIFS(INDIRECT(BA$8),DetailBudgetWPs_Aleph,IF($J124 = "No Work Package", "", $J124),DetailBudgetCategory_Aleph,$I124),IF(Budget_period="Quarterly",SUMIFS(INDIRECT(BA$9),DetailBudgetWPs_Aleph,IF($J124 = "No Work Package", "", $J124),DetailBudgetCategory_Aleph,$I124),IF(Budget_period="Annually",SUMIFS(INDIRECT(BA$10),DetailBudgetWPs_Aleph,IF($J124 = "No Work Package", "", $J124),DetailBudgetCategory_Aleph,$I124),""))))) / BA$6 * BA$7, 0), 0)</f>
        <v>0</v>
      </c>
      <c r="BB124" s="166">
        <f t="array" ref="BB124">IFERROR(IF(ROW()-16&lt;NoRowsBudget, IF($J124="Profit Margin",SUM(BB$16:BB123)*ProfitMargin,IF($J124="VAT",SUM(BB$16:BB123)*VAT,IF(Budget_period="Monthly",SUMIFS(INDIRECT(BB$8),DetailBudgetWPs_Aleph,IF($J124 = "No Work Package", "", $J124),DetailBudgetCategory_Aleph,$I124),IF(Budget_period="Quarterly",SUMIFS(INDIRECT(BB$9),DetailBudgetWPs_Aleph,IF($J124 = "No Work Package", "", $J124),DetailBudgetCategory_Aleph,$I124),IF(Budget_period="Annually",SUMIFS(INDIRECT(BB$10),DetailBudgetWPs_Aleph,IF($J124 = "No Work Package", "", $J124),DetailBudgetCategory_Aleph,$I124),""))))) / BB$6 * BB$7, 0), 0)</f>
        <v>0</v>
      </c>
      <c r="BC124" s="166">
        <f t="array" ref="BC124">IFERROR(IF(ROW()-16&lt;NoRowsBudget, IF($J124="Profit Margin",SUM(BC$16:BC123)*ProfitMargin,IF($J124="VAT",SUM(BC$16:BC123)*VAT,IF(Budget_period="Monthly",SUMIFS(INDIRECT(BC$8),DetailBudgetWPs_Aleph,IF($J124 = "No Work Package", "", $J124),DetailBudgetCategory_Aleph,$I124),IF(Budget_period="Quarterly",SUMIFS(INDIRECT(BC$9),DetailBudgetWPs_Aleph,IF($J124 = "No Work Package", "", $J124),DetailBudgetCategory_Aleph,$I124),IF(Budget_period="Annually",SUMIFS(INDIRECT(BC$10),DetailBudgetWPs_Aleph,IF($J124 = "No Work Package", "", $J124),DetailBudgetCategory_Aleph,$I124),""))))) / BC$6 * BC$7, 0), 0)</f>
        <v>0</v>
      </c>
      <c r="BD124" s="166">
        <f t="array" ref="BD124">IFERROR(IF(ROW()-16&lt;NoRowsBudget, IF($J124="Profit Margin",SUM(BD$16:BD123)*ProfitMargin,IF($J124="VAT",SUM(BD$16:BD123)*VAT,IF(Budget_period="Monthly",SUMIFS(INDIRECT(BD$8),DetailBudgetWPs_Aleph,IF($J124 = "No Work Package", "", $J124),DetailBudgetCategory_Aleph,$I124),IF(Budget_period="Quarterly",SUMIFS(INDIRECT(BD$9),DetailBudgetWPs_Aleph,IF($J124 = "No Work Package", "", $J124),DetailBudgetCategory_Aleph,$I124),IF(Budget_period="Annually",SUMIFS(INDIRECT(BD$10),DetailBudgetWPs_Aleph,IF($J124 = "No Work Package", "", $J124),DetailBudgetCategory_Aleph,$I124),""))))) / BD$6 * BD$7, 0), 0)</f>
        <v>0</v>
      </c>
      <c r="BE124" s="166">
        <f t="array" ref="BE124">IFERROR(IF(ROW()-16&lt;NoRowsBudget, IF($J124="Profit Margin",SUM(BE$16:BE123)*ProfitMargin,IF($J124="VAT",SUM(BE$16:BE123)*VAT,IF(Budget_period="Monthly",SUMIFS(INDIRECT(BE$8),DetailBudgetWPs_Aleph,IF($J124 = "No Work Package", "", $J124),DetailBudgetCategory_Aleph,$I124),IF(Budget_period="Quarterly",SUMIFS(INDIRECT(BE$9),DetailBudgetWPs_Aleph,IF($J124 = "No Work Package", "", $J124),DetailBudgetCategory_Aleph,$I124),IF(Budget_period="Annually",SUMIFS(INDIRECT(BE$10),DetailBudgetWPs_Aleph,IF($J124 = "No Work Package", "", $J124),DetailBudgetCategory_Aleph,$I124),""))))) / BE$6 * BE$7, 0), 0)</f>
        <v>0</v>
      </c>
      <c r="BF124" s="166">
        <f t="array" ref="BF124">IFERROR(IF(ROW()-16&lt;NoRowsBudget, IF($J124="Profit Margin",SUM(BF$16:BF123)*ProfitMargin,IF($J124="VAT",SUM(BF$16:BF123)*VAT,IF(Budget_period="Monthly",SUMIFS(INDIRECT(BF$8),DetailBudgetWPs_Aleph,IF($J124 = "No Work Package", "", $J124),DetailBudgetCategory_Aleph,$I124),IF(Budget_period="Quarterly",SUMIFS(INDIRECT(BF$9),DetailBudgetWPs_Aleph,IF($J124 = "No Work Package", "", $J124),DetailBudgetCategory_Aleph,$I124),IF(Budget_period="Annually",SUMIFS(INDIRECT(BF$10),DetailBudgetWPs_Aleph,IF($J124 = "No Work Package", "", $J124),DetailBudgetCategory_Aleph,$I124),""))))) / BF$6 * BF$7, 0), 0)</f>
        <v>0</v>
      </c>
      <c r="BG124" s="166">
        <f t="array" ref="BG124">IFERROR(IF(ROW()-16&lt;NoRowsBudget, IF($J124="Profit Margin",SUM(BG$16:BG123)*ProfitMargin,IF($J124="VAT",SUM(BG$16:BG123)*VAT,IF(Budget_period="Monthly",SUMIFS(INDIRECT(BG$8),DetailBudgetWPs_Aleph,IF($J124 = "No Work Package", "", $J124),DetailBudgetCategory_Aleph,$I124),IF(Budget_period="Quarterly",SUMIFS(INDIRECT(BG$9),DetailBudgetWPs_Aleph,IF($J124 = "No Work Package", "", $J124),DetailBudgetCategory_Aleph,$I124),IF(Budget_period="Annually",SUMIFS(INDIRECT(BG$10),DetailBudgetWPs_Aleph,IF($J124 = "No Work Package", "", $J124),DetailBudgetCategory_Aleph,$I124),""))))) / BG$6 * BG$7, 0), 0)</f>
        <v>0</v>
      </c>
      <c r="BH124" s="166">
        <f t="array" ref="BH124">IFERROR(IF(ROW()-16&lt;NoRowsBudget, IF($J124="Profit Margin",SUM(BH$16:BH123)*ProfitMargin,IF($J124="VAT",SUM(BH$16:BH123)*VAT,IF(Budget_period="Monthly",SUMIFS(INDIRECT(BH$8),DetailBudgetWPs_Aleph,IF($J124 = "No Work Package", "", $J124),DetailBudgetCategory_Aleph,$I124),IF(Budget_period="Quarterly",SUMIFS(INDIRECT(BH$9),DetailBudgetWPs_Aleph,IF($J124 = "No Work Package", "", $J124),DetailBudgetCategory_Aleph,$I124),IF(Budget_period="Annually",SUMIFS(INDIRECT(BH$10),DetailBudgetWPs_Aleph,IF($J124 = "No Work Package", "", $J124),DetailBudgetCategory_Aleph,$I124),""))))) / BH$6 * BH$7, 0), 0)</f>
        <v>0</v>
      </c>
      <c r="BI124" s="166">
        <f t="array" ref="BI124">IFERROR(IF(ROW()-16&lt;NoRowsBudget, IF($J124="Profit Margin",SUM(BI$16:BI123)*ProfitMargin,IF($J124="VAT",SUM(BI$16:BI123)*VAT,IF(Budget_period="Monthly",SUMIFS(INDIRECT(BI$8),DetailBudgetWPs_Aleph,IF($J124 = "No Work Package", "", $J124),DetailBudgetCategory_Aleph,$I124),IF(Budget_period="Quarterly",SUMIFS(INDIRECT(BI$9),DetailBudgetWPs_Aleph,IF($J124 = "No Work Package", "", $J124),DetailBudgetCategory_Aleph,$I124),IF(Budget_period="Annually",SUMIFS(INDIRECT(BI$10),DetailBudgetWPs_Aleph,IF($J124 = "No Work Package", "", $J124),DetailBudgetCategory_Aleph,$I124),""))))) / BI$6 * BI$7, 0), 0)</f>
        <v>0</v>
      </c>
      <c r="BJ124" s="166">
        <f t="array" ref="BJ124">IFERROR(IF(ROW()-16&lt;NoRowsBudget, IF($J124="Profit Margin",SUM(BJ$16:BJ123)*ProfitMargin,IF($J124="VAT",SUM(BJ$16:BJ123)*VAT,IF(Budget_period="Monthly",SUMIFS(INDIRECT(BJ$8),DetailBudgetWPs_Aleph,IF($J124 = "No Work Package", "", $J124),DetailBudgetCategory_Aleph,$I124),IF(Budget_period="Quarterly",SUMIFS(INDIRECT(BJ$9),DetailBudgetWPs_Aleph,IF($J124 = "No Work Package", "", $J124),DetailBudgetCategory_Aleph,$I124),IF(Budget_period="Annually",SUMIFS(INDIRECT(BJ$10),DetailBudgetWPs_Aleph,IF($J124 = "No Work Package", "", $J124),DetailBudgetCategory_Aleph,$I124),""))))) / BJ$6 * BJ$7, 0), 0)</f>
        <v>0</v>
      </c>
      <c r="BK124" s="166">
        <f t="array" ref="BK124">IFERROR(IF(ROW()-16&lt;NoRowsBudget, IF($J124="Profit Margin",SUM(BK$16:BK123)*ProfitMargin,IF($J124="VAT",SUM(BK$16:BK123)*VAT,IF(Budget_period="Monthly",SUMIFS(INDIRECT(BK$8),DetailBudgetWPs_Aleph,IF($J124 = "No Work Package", "", $J124),DetailBudgetCategory_Aleph,$I124),IF(Budget_period="Quarterly",SUMIFS(INDIRECT(BK$9),DetailBudgetWPs_Aleph,IF($J124 = "No Work Package", "", $J124),DetailBudgetCategory_Aleph,$I124),IF(Budget_period="Annually",SUMIFS(INDIRECT(BK$10),DetailBudgetWPs_Aleph,IF($J124 = "No Work Package", "", $J124),DetailBudgetCategory_Aleph,$I124),""))))) / BK$6 * BK$7, 0), 0)</f>
        <v>0</v>
      </c>
      <c r="BL124" s="166">
        <f t="array" ref="BL124">IFERROR(IF(ROW()-16&lt;NoRowsBudget, IF($J124="Profit Margin",SUM(BL$16:BL123)*ProfitMargin,IF($J124="VAT",SUM(BL$16:BL123)*VAT,IF(Budget_period="Monthly",SUMIFS(INDIRECT(BL$8),DetailBudgetWPs_Aleph,IF($J124 = "No Work Package", "", $J124),DetailBudgetCategory_Aleph,$I124),IF(Budget_period="Quarterly",SUMIFS(INDIRECT(BL$9),DetailBudgetWPs_Aleph,IF($J124 = "No Work Package", "", $J124),DetailBudgetCategory_Aleph,$I124),IF(Budget_period="Annually",SUMIFS(INDIRECT(BL$10),DetailBudgetWPs_Aleph,IF($J124 = "No Work Package", "", $J124),DetailBudgetCategory_Aleph,$I124),""))))) / BL$6 * BL$7, 0), 0)</f>
        <v>0</v>
      </c>
      <c r="BM124" s="166">
        <f t="array" ref="BM124">IFERROR(IF(ROW()-16&lt;NoRowsBudget, IF($J124="Profit Margin",SUM(BM$16:BM123)*ProfitMargin,IF($J124="VAT",SUM(BM$16:BM123)*VAT,IF(Budget_period="Monthly",SUMIFS(INDIRECT(BM$8),DetailBudgetWPs_Aleph,IF($J124 = "No Work Package", "", $J124),DetailBudgetCategory_Aleph,$I124),IF(Budget_period="Quarterly",SUMIFS(INDIRECT(BM$9),DetailBudgetWPs_Aleph,IF($J124 = "No Work Package", "", $J124),DetailBudgetCategory_Aleph,$I124),IF(Budget_period="Annually",SUMIFS(INDIRECT(BM$10),DetailBudgetWPs_Aleph,IF($J124 = "No Work Package", "", $J124),DetailBudgetCategory_Aleph,$I124),""))))) / BM$6 * BM$7, 0), 0)</f>
        <v>0</v>
      </c>
      <c r="BN124" s="166">
        <f t="array" ref="BN124">IFERROR(IF(ROW()-16&lt;NoRowsBudget, IF($J124="Profit Margin",SUM(BN$16:BN123)*ProfitMargin,IF($J124="VAT",SUM(BN$16:BN123)*VAT,IF(Budget_period="Monthly",SUMIFS(INDIRECT(BN$8),DetailBudgetWPs_Aleph,IF($J124 = "No Work Package", "", $J124),DetailBudgetCategory_Aleph,$I124),IF(Budget_period="Quarterly",SUMIFS(INDIRECT(BN$9),DetailBudgetWPs_Aleph,IF($J124 = "No Work Package", "", $J124),DetailBudgetCategory_Aleph,$I124),IF(Budget_period="Annually",SUMIFS(INDIRECT(BN$10),DetailBudgetWPs_Aleph,IF($J124 = "No Work Package", "", $J124),DetailBudgetCategory_Aleph,$I124),""))))) / BN$6 * BN$7, 0), 0)</f>
        <v>0</v>
      </c>
      <c r="BO124" s="166">
        <f t="array" ref="BO124">IFERROR(IF(ROW()-16&lt;NoRowsBudget, IF($J124="Profit Margin",SUM(BO$16:BO123)*ProfitMargin,IF($J124="VAT",SUM(BO$16:BO123)*VAT,IF(Budget_period="Monthly",SUMIFS(INDIRECT(BO$8),DetailBudgetWPs_Aleph,IF($J124 = "No Work Package", "", $J124),DetailBudgetCategory_Aleph,$I124),IF(Budget_period="Quarterly",SUMIFS(INDIRECT(BO$9),DetailBudgetWPs_Aleph,IF($J124 = "No Work Package", "", $J124),DetailBudgetCategory_Aleph,$I124),IF(Budget_period="Annually",SUMIFS(INDIRECT(BO$10),DetailBudgetWPs_Aleph,IF($J124 = "No Work Package", "", $J124),DetailBudgetCategory_Aleph,$I124),""))))) / BO$6 * BO$7, 0), 0)</f>
        <v>0</v>
      </c>
      <c r="BP124" s="166">
        <f t="array" ref="BP124">IFERROR(IF(ROW()-16&lt;NoRowsBudget, IF($J124="Profit Margin",SUM(BP$16:BP123)*ProfitMargin,IF($J124="VAT",SUM(BP$16:BP123)*VAT,IF(Budget_period="Monthly",SUMIFS(INDIRECT(BP$8),DetailBudgetWPs_Aleph,IF($J124 = "No Work Package", "", $J124),DetailBudgetCategory_Aleph,$I124),IF(Budget_period="Quarterly",SUMIFS(INDIRECT(BP$9),DetailBudgetWPs_Aleph,IF($J124 = "No Work Package", "", $J124),DetailBudgetCategory_Aleph,$I124),IF(Budget_period="Annually",SUMIFS(INDIRECT(BP$10),DetailBudgetWPs_Aleph,IF($J124 = "No Work Package", "", $J124),DetailBudgetCategory_Aleph,$I124),""))))) / BP$6 * BP$7, 0), 0)</f>
        <v>0</v>
      </c>
      <c r="BQ124" s="166">
        <f t="array" ref="BQ124">IFERROR(IF(ROW()-16&lt;NoRowsBudget, IF($J124="Profit Margin",SUM(BQ$16:BQ123)*ProfitMargin,IF($J124="VAT",SUM(BQ$16:BQ123)*VAT,IF(Budget_period="Monthly",SUMIFS(INDIRECT(BQ$8),DetailBudgetWPs_Aleph,IF($J124 = "No Work Package", "", $J124),DetailBudgetCategory_Aleph,$I124),IF(Budget_period="Quarterly",SUMIFS(INDIRECT(BQ$9),DetailBudgetWPs_Aleph,IF($J124 = "No Work Package", "", $J124),DetailBudgetCategory_Aleph,$I124),IF(Budget_period="Annually",SUMIFS(INDIRECT(BQ$10),DetailBudgetWPs_Aleph,IF($J124 = "No Work Package", "", $J124),DetailBudgetCategory_Aleph,$I124),""))))) / BQ$6 * BQ$7, 0), 0)</f>
        <v>0</v>
      </c>
      <c r="BR124" s="166">
        <f t="array" ref="BR124">IFERROR(IF(ROW()-16&lt;NoRowsBudget, IF($J124="Profit Margin",SUM(BR$16:BR123)*ProfitMargin,IF($J124="VAT",SUM(BR$16:BR123)*VAT,IF(Budget_period="Monthly",SUMIFS(INDIRECT(BR$8),DetailBudgetWPs_Aleph,IF($J124 = "No Work Package", "", $J124),DetailBudgetCategory_Aleph,$I124),IF(Budget_period="Quarterly",SUMIFS(INDIRECT(BR$9),DetailBudgetWPs_Aleph,IF($J124 = "No Work Package", "", $J124),DetailBudgetCategory_Aleph,$I124),IF(Budget_period="Annually",SUMIFS(INDIRECT(BR$10),DetailBudgetWPs_Aleph,IF($J124 = "No Work Package", "", $J124),DetailBudgetCategory_Aleph,$I124),""))))) / BR$6 * BR$7, 0), 0)</f>
        <v>0</v>
      </c>
      <c r="BS124" s="166">
        <f t="array" ref="BS124">IFERROR(IF(ROW()-16&lt;NoRowsBudget, IF($J124="Profit Margin",SUM(BS$16:BS123)*ProfitMargin,IF($J124="VAT",SUM(BS$16:BS123)*VAT,IF(Budget_period="Monthly",SUMIFS(INDIRECT(BS$8),DetailBudgetWPs_Aleph,IF($J124 = "No Work Package", "", $J124),DetailBudgetCategory_Aleph,$I124),IF(Budget_period="Quarterly",SUMIFS(INDIRECT(BS$9),DetailBudgetWPs_Aleph,IF($J124 = "No Work Package", "", $J124),DetailBudgetCategory_Aleph,$I124),IF(Budget_period="Annually",SUMIFS(INDIRECT(BS$10),DetailBudgetWPs_Aleph,IF($J124 = "No Work Package", "", $J124),DetailBudgetCategory_Aleph,$I124),""))))) / BS$6 * BS$7, 0), 0)</f>
        <v>0</v>
      </c>
    </row>
    <row r="125" ht="15.75" customHeight="1">
      <c r="A125" s="114"/>
      <c r="B125" s="15" t="str">
        <f>IF(ROW()-16&lt;NoRowsBudget,OrgName,"")</f>
        <v/>
      </c>
      <c r="C125" s="15" t="str">
        <f>IF(ROW()-16&lt;NoRowsBudget,ProjectName,"")</f>
        <v/>
      </c>
      <c r="D125" s="15" t="str">
        <f>IF(ROW()-16&lt;NoRowsBudget,ProjectRef,"")</f>
        <v/>
      </c>
      <c r="E125" s="15" t="str">
        <f>IF(ROW()-16&lt;NoRowsBudget,ApplicationID,"")</f>
        <v/>
      </c>
      <c r="F125" s="15" t="str">
        <f>IF(ROW()-16&lt;NoRowsBudget,Version,"")</f>
        <v/>
      </c>
      <c r="G125" s="164" t="str">
        <f>IF(ROW()-16&lt;NoRowsBudget,StartDate,"")</f>
        <v/>
      </c>
      <c r="H125" s="164" t="str">
        <f>IF(ROW()-16&lt;NoRowsBudget,EndDate,"")</f>
        <v/>
      </c>
      <c r="I125" s="15" t="str">
        <f t="array" ref="I125">IF(ROW()-16&lt;(NoRowsBudget-3),INDEX(CostCategories,CEILING((ROW()-15)/NoWPs,1)),IF(ROW()-16=NoRowsBudget-3,"Overheads",IF(ROW()-16=NoRowsBudget-2,"Profit Margin",IF(ROW()-16=NoRowsBudget-1,"VAT",""))))</f>
        <v/>
      </c>
      <c r="J125" s="15" t="str">
        <f t="array" ref="J125">IF(ROW()-16&lt;NoRowsBudget-3,INDEX(WPUnique,,MOD(ROW()-16,NoWPs)+1),IF(ROW()-16=NoRowsBudget-3,"Overheads",IF(ROW()-16=NoRowsBudget-2,"Profit Margin",IF(ROW()-16=NoRowsBudget-1,"VAT",""))))</f>
        <v/>
      </c>
      <c r="K125" s="172" t="str">
        <f>IFERROR(IF(OR($J125="Indirect Cost",$J125="VAT",$J125="Profit Margin"),"",VLOOKUP(J125,'1. Basic Info'!$B$40:$C$52,2,FALSE)),BudgetExport!J125)</f>
        <v/>
      </c>
      <c r="L125" s="166">
        <f t="array" ref="L125">IFERROR(IF(ROW()-16&lt;NoRowsBudget, IF($J125="Profit Margin",SUM(L$16:L124)*ProfitMargin,IF($J125="VAT",SUM(L$16:L124)*VAT,IF(Budget_period="Monthly",SUMIFS(INDIRECT(L$8),DetailBudgetWPs_Aleph,IF($J125 = "No Work Package", "", $J125),DetailBudgetCategory_Aleph,$I125),IF(Budget_period="Quarterly",SUMIFS(INDIRECT(L$9),DetailBudgetWPs_Aleph,IF($J125 = "No Work Package", "", $J125),DetailBudgetCategory_Aleph,$I125),IF(Budget_period="Annually",SUMIFS(INDIRECT(L$10),DetailBudgetWPs_Aleph,IF($J125 = "No Work Package", "", $J125),DetailBudgetCategory_Aleph,$I125),""))))) / L$6 * L$7, 0), 0)</f>
        <v>0</v>
      </c>
      <c r="M125" s="166">
        <f t="array" ref="M125">IFERROR(IF(ROW()-16&lt;NoRowsBudget, IF($J125="Profit Margin",SUM(M$16:M124)*ProfitMargin,IF($J125="VAT",SUM(M$16:M124)*VAT,IF(Budget_period="Monthly",SUMIFS(INDIRECT(M$8),DetailBudgetWPs_Aleph,IF($J125 = "No Work Package", "", $J125),DetailBudgetCategory_Aleph,$I125),IF(Budget_period="Quarterly",SUMIFS(INDIRECT(M$9),DetailBudgetWPs_Aleph,IF($J125 = "No Work Package", "", $J125),DetailBudgetCategory_Aleph,$I125),IF(Budget_period="Annually",SUMIFS(INDIRECT(M$10),DetailBudgetWPs_Aleph,IF($J125 = "No Work Package", "", $J125),DetailBudgetCategory_Aleph,$I125),""))))) / M$6 * M$7, 0), 0)</f>
        <v>0</v>
      </c>
      <c r="N125" s="166">
        <f t="array" ref="N125">IFERROR(IF(ROW()-16&lt;NoRowsBudget, IF($J125="Profit Margin",SUM(N$16:N124)*ProfitMargin,IF($J125="VAT",SUM(N$16:N124)*VAT,IF(Budget_period="Monthly",SUMIFS(INDIRECT(N$8),DetailBudgetWPs_Aleph,IF($J125 = "No Work Package", "", $J125),DetailBudgetCategory_Aleph,$I125),IF(Budget_period="Quarterly",SUMIFS(INDIRECT(N$9),DetailBudgetWPs_Aleph,IF($J125 = "No Work Package", "", $J125),DetailBudgetCategory_Aleph,$I125),IF(Budget_period="Annually",SUMIFS(INDIRECT(N$10),DetailBudgetWPs_Aleph,IF($J125 = "No Work Package", "", $J125),DetailBudgetCategory_Aleph,$I125),""))))) / N$6 * N$7, 0), 0)</f>
        <v>0</v>
      </c>
      <c r="O125" s="166">
        <f t="array" ref="O125">IFERROR(IF(ROW()-16&lt;NoRowsBudget, IF($J125="Profit Margin",SUM(O$16:O124)*ProfitMargin,IF($J125="VAT",SUM(O$16:O124)*VAT,IF(Budget_period="Monthly",SUMIFS(INDIRECT(O$8),DetailBudgetWPs_Aleph,IF($J125 = "No Work Package", "", $J125),DetailBudgetCategory_Aleph,$I125),IF(Budget_period="Quarterly",SUMIFS(INDIRECT(O$9),DetailBudgetWPs_Aleph,IF($J125 = "No Work Package", "", $J125),DetailBudgetCategory_Aleph,$I125),IF(Budget_period="Annually",SUMIFS(INDIRECT(O$10),DetailBudgetWPs_Aleph,IF($J125 = "No Work Package", "", $J125),DetailBudgetCategory_Aleph,$I125),""))))) / O$6 * O$7, 0), 0)</f>
        <v>0</v>
      </c>
      <c r="P125" s="166">
        <f t="array" ref="P125">IFERROR(IF(ROW()-16&lt;NoRowsBudget, IF($J125="Profit Margin",SUM(P$16:P124)*ProfitMargin,IF($J125="VAT",SUM(P$16:P124)*VAT,IF(Budget_period="Monthly",SUMIFS(INDIRECT(P$8),DetailBudgetWPs_Aleph,IF($J125 = "No Work Package", "", $J125),DetailBudgetCategory_Aleph,$I125),IF(Budget_period="Quarterly",SUMIFS(INDIRECT(P$9),DetailBudgetWPs_Aleph,IF($J125 = "No Work Package", "", $J125),DetailBudgetCategory_Aleph,$I125),IF(Budget_period="Annually",SUMIFS(INDIRECT(P$10),DetailBudgetWPs_Aleph,IF($J125 = "No Work Package", "", $J125),DetailBudgetCategory_Aleph,$I125),""))))) / P$6 * P$7, 0), 0)</f>
        <v>0</v>
      </c>
      <c r="Q125" s="166">
        <f t="array" ref="Q125">IFERROR(IF(ROW()-16&lt;NoRowsBudget, IF($J125="Profit Margin",SUM(Q$16:Q124)*ProfitMargin,IF($J125="VAT",SUM(Q$16:Q124)*VAT,IF(Budget_period="Monthly",SUMIFS(INDIRECT(Q$8),DetailBudgetWPs_Aleph,IF($J125 = "No Work Package", "", $J125),DetailBudgetCategory_Aleph,$I125),IF(Budget_period="Quarterly",SUMIFS(INDIRECT(Q$9),DetailBudgetWPs_Aleph,IF($J125 = "No Work Package", "", $J125),DetailBudgetCategory_Aleph,$I125),IF(Budget_period="Annually",SUMIFS(INDIRECT(Q$10),DetailBudgetWPs_Aleph,IF($J125 = "No Work Package", "", $J125),DetailBudgetCategory_Aleph,$I125),""))))) / Q$6 * Q$7, 0), 0)</f>
        <v>0</v>
      </c>
      <c r="R125" s="166">
        <f t="array" ref="R125">IFERROR(IF(ROW()-16&lt;NoRowsBudget, IF($J125="Profit Margin",SUM(R$16:R124)*ProfitMargin,IF($J125="VAT",SUM(R$16:R124)*VAT,IF(Budget_period="Monthly",SUMIFS(INDIRECT(R$8),DetailBudgetWPs_Aleph,IF($J125 = "No Work Package", "", $J125),DetailBudgetCategory_Aleph,$I125),IF(Budget_period="Quarterly",SUMIFS(INDIRECT(R$9),DetailBudgetWPs_Aleph,IF($J125 = "No Work Package", "", $J125),DetailBudgetCategory_Aleph,$I125),IF(Budget_period="Annually",SUMIFS(INDIRECT(R$10),DetailBudgetWPs_Aleph,IF($J125 = "No Work Package", "", $J125),DetailBudgetCategory_Aleph,$I125),""))))) / R$6 * R$7, 0), 0)</f>
        <v>0</v>
      </c>
      <c r="S125" s="166">
        <f t="array" ref="S125">IFERROR(IF(ROW()-16&lt;NoRowsBudget, IF($J125="Profit Margin",SUM(S$16:S124)*ProfitMargin,IF($J125="VAT",SUM(S$16:S124)*VAT,IF(Budget_period="Monthly",SUMIFS(INDIRECT(S$8),DetailBudgetWPs_Aleph,IF($J125 = "No Work Package", "", $J125),DetailBudgetCategory_Aleph,$I125),IF(Budget_period="Quarterly",SUMIFS(INDIRECT(S$9),DetailBudgetWPs_Aleph,IF($J125 = "No Work Package", "", $J125),DetailBudgetCategory_Aleph,$I125),IF(Budget_period="Annually",SUMIFS(INDIRECT(S$10),DetailBudgetWPs_Aleph,IF($J125 = "No Work Package", "", $J125),DetailBudgetCategory_Aleph,$I125),""))))) / S$6 * S$7, 0), 0)</f>
        <v>0</v>
      </c>
      <c r="T125" s="166">
        <f t="array" ref="T125">IFERROR(IF(ROW()-16&lt;NoRowsBudget, IF($J125="Profit Margin",SUM(T$16:T124)*ProfitMargin,IF($J125="VAT",SUM(T$16:T124)*VAT,IF(Budget_period="Monthly",SUMIFS(INDIRECT(T$8),DetailBudgetWPs_Aleph,IF($J125 = "No Work Package", "", $J125),DetailBudgetCategory_Aleph,$I125),IF(Budget_period="Quarterly",SUMIFS(INDIRECT(T$9),DetailBudgetWPs_Aleph,IF($J125 = "No Work Package", "", $J125),DetailBudgetCategory_Aleph,$I125),IF(Budget_period="Annually",SUMIFS(INDIRECT(T$10),DetailBudgetWPs_Aleph,IF($J125 = "No Work Package", "", $J125),DetailBudgetCategory_Aleph,$I125),""))))) / T$6 * T$7, 0), 0)</f>
        <v>0</v>
      </c>
      <c r="U125" s="166">
        <f t="array" ref="U125">IFERROR(IF(ROW()-16&lt;NoRowsBudget, IF($J125="Profit Margin",SUM(U$16:U124)*ProfitMargin,IF($J125="VAT",SUM(U$16:U124)*VAT,IF(Budget_period="Monthly",SUMIFS(INDIRECT(U$8),DetailBudgetWPs_Aleph,IF($J125 = "No Work Package", "", $J125),DetailBudgetCategory_Aleph,$I125),IF(Budget_period="Quarterly",SUMIFS(INDIRECT(U$9),DetailBudgetWPs_Aleph,IF($J125 = "No Work Package", "", $J125),DetailBudgetCategory_Aleph,$I125),IF(Budget_period="Annually",SUMIFS(INDIRECT(U$10),DetailBudgetWPs_Aleph,IF($J125 = "No Work Package", "", $J125),DetailBudgetCategory_Aleph,$I125),""))))) / U$6 * U$7, 0), 0)</f>
        <v>0</v>
      </c>
      <c r="V125" s="166">
        <f t="array" ref="V125">IFERROR(IF(ROW()-16&lt;NoRowsBudget, IF($J125="Profit Margin",SUM(V$16:V124)*ProfitMargin,IF($J125="VAT",SUM(V$16:V124)*VAT,IF(Budget_period="Monthly",SUMIFS(INDIRECT(V$8),DetailBudgetWPs_Aleph,IF($J125 = "No Work Package", "", $J125),DetailBudgetCategory_Aleph,$I125),IF(Budget_period="Quarterly",SUMIFS(INDIRECT(V$9),DetailBudgetWPs_Aleph,IF($J125 = "No Work Package", "", $J125),DetailBudgetCategory_Aleph,$I125),IF(Budget_period="Annually",SUMIFS(INDIRECT(V$10),DetailBudgetWPs_Aleph,IF($J125 = "No Work Package", "", $J125),DetailBudgetCategory_Aleph,$I125),""))))) / V$6 * V$7, 0), 0)</f>
        <v>0</v>
      </c>
      <c r="W125" s="166">
        <f t="array" ref="W125">IFERROR(IF(ROW()-16&lt;NoRowsBudget, IF($J125="Profit Margin",SUM(W$16:W124)*ProfitMargin,IF($J125="VAT",SUM(W$16:W124)*VAT,IF(Budget_period="Monthly",SUMIFS(INDIRECT(W$8),DetailBudgetWPs_Aleph,IF($J125 = "No Work Package", "", $J125),DetailBudgetCategory_Aleph,$I125),IF(Budget_period="Quarterly",SUMIFS(INDIRECT(W$9),DetailBudgetWPs_Aleph,IF($J125 = "No Work Package", "", $J125),DetailBudgetCategory_Aleph,$I125),IF(Budget_period="Annually",SUMIFS(INDIRECT(W$10),DetailBudgetWPs_Aleph,IF($J125 = "No Work Package", "", $J125),DetailBudgetCategory_Aleph,$I125),""))))) / W$6 * W$7, 0), 0)</f>
        <v>0</v>
      </c>
      <c r="X125" s="166">
        <f t="array" ref="X125">IFERROR(IF(ROW()-16&lt;NoRowsBudget, IF($J125="Profit Margin",SUM(X$16:X124)*ProfitMargin,IF($J125="VAT",SUM(X$16:X124)*VAT,IF(Budget_period="Monthly",SUMIFS(INDIRECT(X$8),DetailBudgetWPs_Aleph,IF($J125 = "No Work Package", "", $J125),DetailBudgetCategory_Aleph,$I125),IF(Budget_period="Quarterly",SUMIFS(INDIRECT(X$9),DetailBudgetWPs_Aleph,IF($J125 = "No Work Package", "", $J125),DetailBudgetCategory_Aleph,$I125),IF(Budget_period="Annually",SUMIFS(INDIRECT(X$10),DetailBudgetWPs_Aleph,IF($J125 = "No Work Package", "", $J125),DetailBudgetCategory_Aleph,$I125),""))))) / X$6 * X$7, 0), 0)</f>
        <v>0</v>
      </c>
      <c r="Y125" s="166">
        <f t="array" ref="Y125">IFERROR(IF(ROW()-16&lt;NoRowsBudget, IF($J125="Profit Margin",SUM(Y$16:Y124)*ProfitMargin,IF($J125="VAT",SUM(Y$16:Y124)*VAT,IF(Budget_period="Monthly",SUMIFS(INDIRECT(Y$8),DetailBudgetWPs_Aleph,IF($J125 = "No Work Package", "", $J125),DetailBudgetCategory_Aleph,$I125),IF(Budget_period="Quarterly",SUMIFS(INDIRECT(Y$9),DetailBudgetWPs_Aleph,IF($J125 = "No Work Package", "", $J125),DetailBudgetCategory_Aleph,$I125),IF(Budget_period="Annually",SUMIFS(INDIRECT(Y$10),DetailBudgetWPs_Aleph,IF($J125 = "No Work Package", "", $J125),DetailBudgetCategory_Aleph,$I125),""))))) / Y$6 * Y$7, 0), 0)</f>
        <v>0</v>
      </c>
      <c r="Z125" s="166">
        <f t="array" ref="Z125">IFERROR(IF(ROW()-16&lt;NoRowsBudget, IF($J125="Profit Margin",SUM(Z$16:Z124)*ProfitMargin,IF($J125="VAT",SUM(Z$16:Z124)*VAT,IF(Budget_period="Monthly",SUMIFS(INDIRECT(Z$8),DetailBudgetWPs_Aleph,IF($J125 = "No Work Package", "", $J125),DetailBudgetCategory_Aleph,$I125),IF(Budget_period="Quarterly",SUMIFS(INDIRECT(Z$9),DetailBudgetWPs_Aleph,IF($J125 = "No Work Package", "", $J125),DetailBudgetCategory_Aleph,$I125),IF(Budget_period="Annually",SUMIFS(INDIRECT(Z$10),DetailBudgetWPs_Aleph,IF($J125 = "No Work Package", "", $J125),DetailBudgetCategory_Aleph,$I125),""))))) / Z$6 * Z$7, 0), 0)</f>
        <v>0</v>
      </c>
      <c r="AA125" s="166">
        <f t="array" ref="AA125">IFERROR(IF(ROW()-16&lt;NoRowsBudget, IF($J125="Profit Margin",SUM(AA$16:AA124)*ProfitMargin,IF($J125="VAT",SUM(AA$16:AA124)*VAT,IF(Budget_period="Monthly",SUMIFS(INDIRECT(AA$8),DetailBudgetWPs_Aleph,IF($J125 = "No Work Package", "", $J125),DetailBudgetCategory_Aleph,$I125),IF(Budget_period="Quarterly",SUMIFS(INDIRECT(AA$9),DetailBudgetWPs_Aleph,IF($J125 = "No Work Package", "", $J125),DetailBudgetCategory_Aleph,$I125),IF(Budget_period="Annually",SUMIFS(INDIRECT(AA$10),DetailBudgetWPs_Aleph,IF($J125 = "No Work Package", "", $J125),DetailBudgetCategory_Aleph,$I125),""))))) / AA$6 * AA$7, 0), 0)</f>
        <v>0</v>
      </c>
      <c r="AB125" s="166">
        <f t="array" ref="AB125">IFERROR(IF(ROW()-16&lt;NoRowsBudget, IF($J125="Profit Margin",SUM(AB$16:AB124)*ProfitMargin,IF($J125="VAT",SUM(AB$16:AB124)*VAT,IF(Budget_period="Monthly",SUMIFS(INDIRECT(AB$8),DetailBudgetWPs_Aleph,IF($J125 = "No Work Package", "", $J125),DetailBudgetCategory_Aleph,$I125),IF(Budget_period="Quarterly",SUMIFS(INDIRECT(AB$9),DetailBudgetWPs_Aleph,IF($J125 = "No Work Package", "", $J125),DetailBudgetCategory_Aleph,$I125),IF(Budget_period="Annually",SUMIFS(INDIRECT(AB$10),DetailBudgetWPs_Aleph,IF($J125 = "No Work Package", "", $J125),DetailBudgetCategory_Aleph,$I125),""))))) / AB$6 * AB$7, 0), 0)</f>
        <v>0</v>
      </c>
      <c r="AC125" s="166">
        <f t="array" ref="AC125">IFERROR(IF(ROW()-16&lt;NoRowsBudget, IF($J125="Profit Margin",SUM(AC$16:AC124)*ProfitMargin,IF($J125="VAT",SUM(AC$16:AC124)*VAT,IF(Budget_period="Monthly",SUMIFS(INDIRECT(AC$8),DetailBudgetWPs_Aleph,IF($J125 = "No Work Package", "", $J125),DetailBudgetCategory_Aleph,$I125),IF(Budget_period="Quarterly",SUMIFS(INDIRECT(AC$9),DetailBudgetWPs_Aleph,IF($J125 = "No Work Package", "", $J125),DetailBudgetCategory_Aleph,$I125),IF(Budget_period="Annually",SUMIFS(INDIRECT(AC$10),DetailBudgetWPs_Aleph,IF($J125 = "No Work Package", "", $J125),DetailBudgetCategory_Aleph,$I125),""))))) / AC$6 * AC$7, 0), 0)</f>
        <v>0</v>
      </c>
      <c r="AD125" s="166">
        <f t="array" ref="AD125">IFERROR(IF(ROW()-16&lt;NoRowsBudget, IF($J125="Profit Margin",SUM(AD$16:AD124)*ProfitMargin,IF($J125="VAT",SUM(AD$16:AD124)*VAT,IF(Budget_period="Monthly",SUMIFS(INDIRECT(AD$8),DetailBudgetWPs_Aleph,IF($J125 = "No Work Package", "", $J125),DetailBudgetCategory_Aleph,$I125),IF(Budget_period="Quarterly",SUMIFS(INDIRECT(AD$9),DetailBudgetWPs_Aleph,IF($J125 = "No Work Package", "", $J125),DetailBudgetCategory_Aleph,$I125),IF(Budget_period="Annually",SUMIFS(INDIRECT(AD$10),DetailBudgetWPs_Aleph,IF($J125 = "No Work Package", "", $J125),DetailBudgetCategory_Aleph,$I125),""))))) / AD$6 * AD$7, 0), 0)</f>
        <v>0</v>
      </c>
      <c r="AE125" s="166">
        <f t="array" ref="AE125">IFERROR(IF(ROW()-16&lt;NoRowsBudget, IF($J125="Profit Margin",SUM(AE$16:AE124)*ProfitMargin,IF($J125="VAT",SUM(AE$16:AE124)*VAT,IF(Budget_period="Monthly",SUMIFS(INDIRECT(AE$8),DetailBudgetWPs_Aleph,IF($J125 = "No Work Package", "", $J125),DetailBudgetCategory_Aleph,$I125),IF(Budget_period="Quarterly",SUMIFS(INDIRECT(AE$9),DetailBudgetWPs_Aleph,IF($J125 = "No Work Package", "", $J125),DetailBudgetCategory_Aleph,$I125),IF(Budget_period="Annually",SUMIFS(INDIRECT(AE$10),DetailBudgetWPs_Aleph,IF($J125 = "No Work Package", "", $J125),DetailBudgetCategory_Aleph,$I125),""))))) / AE$6 * AE$7, 0), 0)</f>
        <v>0</v>
      </c>
      <c r="AF125" s="166">
        <f t="array" ref="AF125">IFERROR(IF(ROW()-16&lt;NoRowsBudget, IF($J125="Profit Margin",SUM(AF$16:AF124)*ProfitMargin,IF($J125="VAT",SUM(AF$16:AF124)*VAT,IF(Budget_period="Monthly",SUMIFS(INDIRECT(AF$8),DetailBudgetWPs_Aleph,IF($J125 = "No Work Package", "", $J125),DetailBudgetCategory_Aleph,$I125),IF(Budget_period="Quarterly",SUMIFS(INDIRECT(AF$9),DetailBudgetWPs_Aleph,IF($J125 = "No Work Package", "", $J125),DetailBudgetCategory_Aleph,$I125),IF(Budget_period="Annually",SUMIFS(INDIRECT(AF$10),DetailBudgetWPs_Aleph,IF($J125 = "No Work Package", "", $J125),DetailBudgetCategory_Aleph,$I125),""))))) / AF$6 * AF$7, 0), 0)</f>
        <v>0</v>
      </c>
      <c r="AG125" s="166">
        <f t="array" ref="AG125">IFERROR(IF(ROW()-16&lt;NoRowsBudget, IF($J125="Profit Margin",SUM(AG$16:AG124)*ProfitMargin,IF($J125="VAT",SUM(AG$16:AG124)*VAT,IF(Budget_period="Monthly",SUMIFS(INDIRECT(AG$8),DetailBudgetWPs_Aleph,IF($J125 = "No Work Package", "", $J125),DetailBudgetCategory_Aleph,$I125),IF(Budget_period="Quarterly",SUMIFS(INDIRECT(AG$9),DetailBudgetWPs_Aleph,IF($J125 = "No Work Package", "", $J125),DetailBudgetCategory_Aleph,$I125),IF(Budget_period="Annually",SUMIFS(INDIRECT(AG$10),DetailBudgetWPs_Aleph,IF($J125 = "No Work Package", "", $J125),DetailBudgetCategory_Aleph,$I125),""))))) / AG$6 * AG$7, 0), 0)</f>
        <v>0</v>
      </c>
      <c r="AH125" s="166">
        <f t="array" ref="AH125">IFERROR(IF(ROW()-16&lt;NoRowsBudget, IF($J125="Profit Margin",SUM(AH$16:AH124)*ProfitMargin,IF($J125="VAT",SUM(AH$16:AH124)*VAT,IF(Budget_period="Monthly",SUMIFS(INDIRECT(AH$8),DetailBudgetWPs_Aleph,IF($J125 = "No Work Package", "", $J125),DetailBudgetCategory_Aleph,$I125),IF(Budget_period="Quarterly",SUMIFS(INDIRECT(AH$9),DetailBudgetWPs_Aleph,IF($J125 = "No Work Package", "", $J125),DetailBudgetCategory_Aleph,$I125),IF(Budget_period="Annually",SUMIFS(INDIRECT(AH$10),DetailBudgetWPs_Aleph,IF($J125 = "No Work Package", "", $J125),DetailBudgetCategory_Aleph,$I125),""))))) / AH$6 * AH$7, 0), 0)</f>
        <v>0</v>
      </c>
      <c r="AI125" s="166">
        <f t="array" ref="AI125">IFERROR(IF(ROW()-16&lt;NoRowsBudget, IF($J125="Profit Margin",SUM(AI$16:AI124)*ProfitMargin,IF($J125="VAT",SUM(AI$16:AI124)*VAT,IF(Budget_period="Monthly",SUMIFS(INDIRECT(AI$8),DetailBudgetWPs_Aleph,IF($J125 = "No Work Package", "", $J125),DetailBudgetCategory_Aleph,$I125),IF(Budget_period="Quarterly",SUMIFS(INDIRECT(AI$9),DetailBudgetWPs_Aleph,IF($J125 = "No Work Package", "", $J125),DetailBudgetCategory_Aleph,$I125),IF(Budget_period="Annually",SUMIFS(INDIRECT(AI$10),DetailBudgetWPs_Aleph,IF($J125 = "No Work Package", "", $J125),DetailBudgetCategory_Aleph,$I125),""))))) / AI$6 * AI$7, 0), 0)</f>
        <v>0</v>
      </c>
      <c r="AJ125" s="166">
        <f t="array" ref="AJ125">IFERROR(IF(ROW()-16&lt;NoRowsBudget, IF($J125="Profit Margin",SUM(AJ$16:AJ124)*ProfitMargin,IF($J125="VAT",SUM(AJ$16:AJ124)*VAT,IF(Budget_period="Monthly",SUMIFS(INDIRECT(AJ$8),DetailBudgetWPs_Aleph,IF($J125 = "No Work Package", "", $J125),DetailBudgetCategory_Aleph,$I125),IF(Budget_period="Quarterly",SUMIFS(INDIRECT(AJ$9),DetailBudgetWPs_Aleph,IF($J125 = "No Work Package", "", $J125),DetailBudgetCategory_Aleph,$I125),IF(Budget_period="Annually",SUMIFS(INDIRECT(AJ$10),DetailBudgetWPs_Aleph,IF($J125 = "No Work Package", "", $J125),DetailBudgetCategory_Aleph,$I125),""))))) / AJ$6 * AJ$7, 0), 0)</f>
        <v>0</v>
      </c>
      <c r="AK125" s="166">
        <f t="array" ref="AK125">IFERROR(IF(ROW()-16&lt;NoRowsBudget, IF($J125="Profit Margin",SUM(AK$16:AK124)*ProfitMargin,IF($J125="VAT",SUM(AK$16:AK124)*VAT,IF(Budget_period="Monthly",SUMIFS(INDIRECT(AK$8),DetailBudgetWPs_Aleph,IF($J125 = "No Work Package", "", $J125),DetailBudgetCategory_Aleph,$I125),IF(Budget_period="Quarterly",SUMIFS(INDIRECT(AK$9),DetailBudgetWPs_Aleph,IF($J125 = "No Work Package", "", $J125),DetailBudgetCategory_Aleph,$I125),IF(Budget_period="Annually",SUMIFS(INDIRECT(AK$10),DetailBudgetWPs_Aleph,IF($J125 = "No Work Package", "", $J125),DetailBudgetCategory_Aleph,$I125),""))))) / AK$6 * AK$7, 0), 0)</f>
        <v>0</v>
      </c>
      <c r="AL125" s="166">
        <f t="array" ref="AL125">IFERROR(IF(ROW()-16&lt;NoRowsBudget, IF($J125="Profit Margin",SUM(AL$16:AL124)*ProfitMargin,IF($J125="VAT",SUM(AL$16:AL124)*VAT,IF(Budget_period="Monthly",SUMIFS(INDIRECT(AL$8),DetailBudgetWPs_Aleph,IF($J125 = "No Work Package", "", $J125),DetailBudgetCategory_Aleph,$I125),IF(Budget_period="Quarterly",SUMIFS(INDIRECT(AL$9),DetailBudgetWPs_Aleph,IF($J125 = "No Work Package", "", $J125),DetailBudgetCategory_Aleph,$I125),IF(Budget_period="Annually",SUMIFS(INDIRECT(AL$10),DetailBudgetWPs_Aleph,IF($J125 = "No Work Package", "", $J125),DetailBudgetCategory_Aleph,$I125),""))))) / AL$6 * AL$7, 0), 0)</f>
        <v>0</v>
      </c>
      <c r="AM125" s="166">
        <f t="array" ref="AM125">IFERROR(IF(ROW()-16&lt;NoRowsBudget, IF($J125="Profit Margin",SUM(AM$16:AM124)*ProfitMargin,IF($J125="VAT",SUM(AM$16:AM124)*VAT,IF(Budget_period="Monthly",SUMIFS(INDIRECT(AM$8),DetailBudgetWPs_Aleph,IF($J125 = "No Work Package", "", $J125),DetailBudgetCategory_Aleph,$I125),IF(Budget_period="Quarterly",SUMIFS(INDIRECT(AM$9),DetailBudgetWPs_Aleph,IF($J125 = "No Work Package", "", $J125),DetailBudgetCategory_Aleph,$I125),IF(Budget_period="Annually",SUMIFS(INDIRECT(AM$10),DetailBudgetWPs_Aleph,IF($J125 = "No Work Package", "", $J125),DetailBudgetCategory_Aleph,$I125),""))))) / AM$6 * AM$7, 0), 0)</f>
        <v>0</v>
      </c>
      <c r="AN125" s="166">
        <f t="array" ref="AN125">IFERROR(IF(ROW()-16&lt;NoRowsBudget, IF($J125="Profit Margin",SUM(AN$16:AN124)*ProfitMargin,IF($J125="VAT",SUM(AN$16:AN124)*VAT,IF(Budget_period="Monthly",SUMIFS(INDIRECT(AN$8),DetailBudgetWPs_Aleph,IF($J125 = "No Work Package", "", $J125),DetailBudgetCategory_Aleph,$I125),IF(Budget_period="Quarterly",SUMIFS(INDIRECT(AN$9),DetailBudgetWPs_Aleph,IF($J125 = "No Work Package", "", $J125),DetailBudgetCategory_Aleph,$I125),IF(Budget_period="Annually",SUMIFS(INDIRECT(AN$10),DetailBudgetWPs_Aleph,IF($J125 = "No Work Package", "", $J125),DetailBudgetCategory_Aleph,$I125),""))))) / AN$6 * AN$7, 0), 0)</f>
        <v>0</v>
      </c>
      <c r="AO125" s="166">
        <f t="array" ref="AO125">IFERROR(IF(ROW()-16&lt;NoRowsBudget, IF($J125="Profit Margin",SUM(AO$16:AO124)*ProfitMargin,IF($J125="VAT",SUM(AO$16:AO124)*VAT,IF(Budget_period="Monthly",SUMIFS(INDIRECT(AO$8),DetailBudgetWPs_Aleph,IF($J125 = "No Work Package", "", $J125),DetailBudgetCategory_Aleph,$I125),IF(Budget_period="Quarterly",SUMIFS(INDIRECT(AO$9),DetailBudgetWPs_Aleph,IF($J125 = "No Work Package", "", $J125),DetailBudgetCategory_Aleph,$I125),IF(Budget_period="Annually",SUMIFS(INDIRECT(AO$10),DetailBudgetWPs_Aleph,IF($J125 = "No Work Package", "", $J125),DetailBudgetCategory_Aleph,$I125),""))))) / AO$6 * AO$7, 0), 0)</f>
        <v>0</v>
      </c>
      <c r="AP125" s="166">
        <f t="array" ref="AP125">IFERROR(IF(ROW()-16&lt;NoRowsBudget, IF($J125="Profit Margin",SUM(AP$16:AP124)*ProfitMargin,IF($J125="VAT",SUM(AP$16:AP124)*VAT,IF(Budget_period="Monthly",SUMIFS(INDIRECT(AP$8),DetailBudgetWPs_Aleph,IF($J125 = "No Work Package", "", $J125),DetailBudgetCategory_Aleph,$I125),IF(Budget_period="Quarterly",SUMIFS(INDIRECT(AP$9),DetailBudgetWPs_Aleph,IF($J125 = "No Work Package", "", $J125),DetailBudgetCategory_Aleph,$I125),IF(Budget_period="Annually",SUMIFS(INDIRECT(AP$10),DetailBudgetWPs_Aleph,IF($J125 = "No Work Package", "", $J125),DetailBudgetCategory_Aleph,$I125),""))))) / AP$6 * AP$7, 0), 0)</f>
        <v>0</v>
      </c>
      <c r="AQ125" s="166">
        <f t="array" ref="AQ125">IFERROR(IF(ROW()-16&lt;NoRowsBudget, IF($J125="Profit Margin",SUM(AQ$16:AQ124)*ProfitMargin,IF($J125="VAT",SUM(AQ$16:AQ124)*VAT,IF(Budget_period="Monthly",SUMIFS(INDIRECT(AQ$8),DetailBudgetWPs_Aleph,IF($J125 = "No Work Package", "", $J125),DetailBudgetCategory_Aleph,$I125),IF(Budget_period="Quarterly",SUMIFS(INDIRECT(AQ$9),DetailBudgetWPs_Aleph,IF($J125 = "No Work Package", "", $J125),DetailBudgetCategory_Aleph,$I125),IF(Budget_period="Annually",SUMIFS(INDIRECT(AQ$10),DetailBudgetWPs_Aleph,IF($J125 = "No Work Package", "", $J125),DetailBudgetCategory_Aleph,$I125),""))))) / AQ$6 * AQ$7, 0), 0)</f>
        <v>0</v>
      </c>
      <c r="AR125" s="166">
        <f t="array" ref="AR125">IFERROR(IF(ROW()-16&lt;NoRowsBudget, IF($J125="Profit Margin",SUM(AR$16:AR124)*ProfitMargin,IF($J125="VAT",SUM(AR$16:AR124)*VAT,IF(Budget_period="Monthly",SUMIFS(INDIRECT(AR$8),DetailBudgetWPs_Aleph,IF($J125 = "No Work Package", "", $J125),DetailBudgetCategory_Aleph,$I125),IF(Budget_period="Quarterly",SUMIFS(INDIRECT(AR$9),DetailBudgetWPs_Aleph,IF($J125 = "No Work Package", "", $J125),DetailBudgetCategory_Aleph,$I125),IF(Budget_period="Annually",SUMIFS(INDIRECT(AR$10),DetailBudgetWPs_Aleph,IF($J125 = "No Work Package", "", $J125),DetailBudgetCategory_Aleph,$I125),""))))) / AR$6 * AR$7, 0), 0)</f>
        <v>0</v>
      </c>
      <c r="AS125" s="166">
        <f t="array" ref="AS125">IFERROR(IF(ROW()-16&lt;NoRowsBudget, IF($J125="Profit Margin",SUM(AS$16:AS124)*ProfitMargin,IF($J125="VAT",SUM(AS$16:AS124)*VAT,IF(Budget_period="Monthly",SUMIFS(INDIRECT(AS$8),DetailBudgetWPs_Aleph,IF($J125 = "No Work Package", "", $J125),DetailBudgetCategory_Aleph,$I125),IF(Budget_period="Quarterly",SUMIFS(INDIRECT(AS$9),DetailBudgetWPs_Aleph,IF($J125 = "No Work Package", "", $J125),DetailBudgetCategory_Aleph,$I125),IF(Budget_period="Annually",SUMIFS(INDIRECT(AS$10),DetailBudgetWPs_Aleph,IF($J125 = "No Work Package", "", $J125),DetailBudgetCategory_Aleph,$I125),""))))) / AS$6 * AS$7, 0), 0)</f>
        <v>0</v>
      </c>
      <c r="AT125" s="166">
        <f t="array" ref="AT125">IFERROR(IF(ROW()-16&lt;NoRowsBudget, IF($J125="Profit Margin",SUM(AT$16:AT124)*ProfitMargin,IF($J125="VAT",SUM(AT$16:AT124)*VAT,IF(Budget_period="Monthly",SUMIFS(INDIRECT(AT$8),DetailBudgetWPs_Aleph,IF($J125 = "No Work Package", "", $J125),DetailBudgetCategory_Aleph,$I125),IF(Budget_period="Quarterly",SUMIFS(INDIRECT(AT$9),DetailBudgetWPs_Aleph,IF($J125 = "No Work Package", "", $J125),DetailBudgetCategory_Aleph,$I125),IF(Budget_period="Annually",SUMIFS(INDIRECT(AT$10),DetailBudgetWPs_Aleph,IF($J125 = "No Work Package", "", $J125),DetailBudgetCategory_Aleph,$I125),""))))) / AT$6 * AT$7, 0), 0)</f>
        <v>0</v>
      </c>
      <c r="AU125" s="166">
        <f t="array" ref="AU125">IFERROR(IF(ROW()-16&lt;NoRowsBudget, IF($J125="Profit Margin",SUM(AU$16:AU124)*ProfitMargin,IF($J125="VAT",SUM(AU$16:AU124)*VAT,IF(Budget_period="Monthly",SUMIFS(INDIRECT(AU$8),DetailBudgetWPs_Aleph,IF($J125 = "No Work Package", "", $J125),DetailBudgetCategory_Aleph,$I125),IF(Budget_period="Quarterly",SUMIFS(INDIRECT(AU$9),DetailBudgetWPs_Aleph,IF($J125 = "No Work Package", "", $J125),DetailBudgetCategory_Aleph,$I125),IF(Budget_period="Annually",SUMIFS(INDIRECT(AU$10),DetailBudgetWPs_Aleph,IF($J125 = "No Work Package", "", $J125),DetailBudgetCategory_Aleph,$I125),""))))) / AU$6 * AU$7, 0), 0)</f>
        <v>0</v>
      </c>
      <c r="AV125" s="166">
        <f t="array" ref="AV125">IFERROR(IF(ROW()-16&lt;NoRowsBudget, IF($J125="Profit Margin",SUM(AV$16:AV124)*ProfitMargin,IF($J125="VAT",SUM(AV$16:AV124)*VAT,IF(Budget_period="Monthly",SUMIFS(INDIRECT(AV$8),DetailBudgetWPs_Aleph,IF($J125 = "No Work Package", "", $J125),DetailBudgetCategory_Aleph,$I125),IF(Budget_period="Quarterly",SUMIFS(INDIRECT(AV$9),DetailBudgetWPs_Aleph,IF($J125 = "No Work Package", "", $J125),DetailBudgetCategory_Aleph,$I125),IF(Budget_period="Annually",SUMIFS(INDIRECT(AV$10),DetailBudgetWPs_Aleph,IF($J125 = "No Work Package", "", $J125),DetailBudgetCategory_Aleph,$I125),""))))) / AV$6 * AV$7, 0), 0)</f>
        <v>0</v>
      </c>
      <c r="AW125" s="166">
        <f t="array" ref="AW125">IFERROR(IF(ROW()-16&lt;NoRowsBudget, IF($J125="Profit Margin",SUM(AW$16:AW124)*ProfitMargin,IF($J125="VAT",SUM(AW$16:AW124)*VAT,IF(Budget_period="Monthly",SUMIFS(INDIRECT(AW$8),DetailBudgetWPs_Aleph,IF($J125 = "No Work Package", "", $J125),DetailBudgetCategory_Aleph,$I125),IF(Budget_period="Quarterly",SUMIFS(INDIRECT(AW$9),DetailBudgetWPs_Aleph,IF($J125 = "No Work Package", "", $J125),DetailBudgetCategory_Aleph,$I125),IF(Budget_period="Annually",SUMIFS(INDIRECT(AW$10),DetailBudgetWPs_Aleph,IF($J125 = "No Work Package", "", $J125),DetailBudgetCategory_Aleph,$I125),""))))) / AW$6 * AW$7, 0), 0)</f>
        <v>0</v>
      </c>
      <c r="AX125" s="166">
        <f t="array" ref="AX125">IFERROR(IF(ROW()-16&lt;NoRowsBudget, IF($J125="Profit Margin",SUM(AX$16:AX124)*ProfitMargin,IF($J125="VAT",SUM(AX$16:AX124)*VAT,IF(Budget_period="Monthly",SUMIFS(INDIRECT(AX$8),DetailBudgetWPs_Aleph,IF($J125 = "No Work Package", "", $J125),DetailBudgetCategory_Aleph,$I125),IF(Budget_period="Quarterly",SUMIFS(INDIRECT(AX$9),DetailBudgetWPs_Aleph,IF($J125 = "No Work Package", "", $J125),DetailBudgetCategory_Aleph,$I125),IF(Budget_period="Annually",SUMIFS(INDIRECT(AX$10),DetailBudgetWPs_Aleph,IF($J125 = "No Work Package", "", $J125),DetailBudgetCategory_Aleph,$I125),""))))) / AX$6 * AX$7, 0), 0)</f>
        <v>0</v>
      </c>
      <c r="AY125" s="166">
        <f t="array" ref="AY125">IFERROR(IF(ROW()-16&lt;NoRowsBudget, IF($J125="Profit Margin",SUM(AY$16:AY124)*ProfitMargin,IF($J125="VAT",SUM(AY$16:AY124)*VAT,IF(Budget_period="Monthly",SUMIFS(INDIRECT(AY$8),DetailBudgetWPs_Aleph,IF($J125 = "No Work Package", "", $J125),DetailBudgetCategory_Aleph,$I125),IF(Budget_period="Quarterly",SUMIFS(INDIRECT(AY$9),DetailBudgetWPs_Aleph,IF($J125 = "No Work Package", "", $J125),DetailBudgetCategory_Aleph,$I125),IF(Budget_period="Annually",SUMIFS(INDIRECT(AY$10),DetailBudgetWPs_Aleph,IF($J125 = "No Work Package", "", $J125),DetailBudgetCategory_Aleph,$I125),""))))) / AY$6 * AY$7, 0), 0)</f>
        <v>0</v>
      </c>
      <c r="AZ125" s="166">
        <f t="array" ref="AZ125">IFERROR(IF(ROW()-16&lt;NoRowsBudget, IF($J125="Profit Margin",SUM(AZ$16:AZ124)*ProfitMargin,IF($J125="VAT",SUM(AZ$16:AZ124)*VAT,IF(Budget_period="Monthly",SUMIFS(INDIRECT(AZ$8),DetailBudgetWPs_Aleph,IF($J125 = "No Work Package", "", $J125),DetailBudgetCategory_Aleph,$I125),IF(Budget_period="Quarterly",SUMIFS(INDIRECT(AZ$9),DetailBudgetWPs_Aleph,IF($J125 = "No Work Package", "", $J125),DetailBudgetCategory_Aleph,$I125),IF(Budget_period="Annually",SUMIFS(INDIRECT(AZ$10),DetailBudgetWPs_Aleph,IF($J125 = "No Work Package", "", $J125),DetailBudgetCategory_Aleph,$I125),""))))) / AZ$6 * AZ$7, 0), 0)</f>
        <v>0</v>
      </c>
      <c r="BA125" s="166">
        <f t="array" ref="BA125">IFERROR(IF(ROW()-16&lt;NoRowsBudget, IF($J125="Profit Margin",SUM(BA$16:BA124)*ProfitMargin,IF($J125="VAT",SUM(BA$16:BA124)*VAT,IF(Budget_period="Monthly",SUMIFS(INDIRECT(BA$8),DetailBudgetWPs_Aleph,IF($J125 = "No Work Package", "", $J125),DetailBudgetCategory_Aleph,$I125),IF(Budget_period="Quarterly",SUMIFS(INDIRECT(BA$9),DetailBudgetWPs_Aleph,IF($J125 = "No Work Package", "", $J125),DetailBudgetCategory_Aleph,$I125),IF(Budget_period="Annually",SUMIFS(INDIRECT(BA$10),DetailBudgetWPs_Aleph,IF($J125 = "No Work Package", "", $J125),DetailBudgetCategory_Aleph,$I125),""))))) / BA$6 * BA$7, 0), 0)</f>
        <v>0</v>
      </c>
      <c r="BB125" s="166">
        <f t="array" ref="BB125">IFERROR(IF(ROW()-16&lt;NoRowsBudget, IF($J125="Profit Margin",SUM(BB$16:BB124)*ProfitMargin,IF($J125="VAT",SUM(BB$16:BB124)*VAT,IF(Budget_period="Monthly",SUMIFS(INDIRECT(BB$8),DetailBudgetWPs_Aleph,IF($J125 = "No Work Package", "", $J125),DetailBudgetCategory_Aleph,$I125),IF(Budget_period="Quarterly",SUMIFS(INDIRECT(BB$9),DetailBudgetWPs_Aleph,IF($J125 = "No Work Package", "", $J125),DetailBudgetCategory_Aleph,$I125),IF(Budget_period="Annually",SUMIFS(INDIRECT(BB$10),DetailBudgetWPs_Aleph,IF($J125 = "No Work Package", "", $J125),DetailBudgetCategory_Aleph,$I125),""))))) / BB$6 * BB$7, 0), 0)</f>
        <v>0</v>
      </c>
      <c r="BC125" s="166">
        <f t="array" ref="BC125">IFERROR(IF(ROW()-16&lt;NoRowsBudget, IF($J125="Profit Margin",SUM(BC$16:BC124)*ProfitMargin,IF($J125="VAT",SUM(BC$16:BC124)*VAT,IF(Budget_period="Monthly",SUMIFS(INDIRECT(BC$8),DetailBudgetWPs_Aleph,IF($J125 = "No Work Package", "", $J125),DetailBudgetCategory_Aleph,$I125),IF(Budget_period="Quarterly",SUMIFS(INDIRECT(BC$9),DetailBudgetWPs_Aleph,IF($J125 = "No Work Package", "", $J125),DetailBudgetCategory_Aleph,$I125),IF(Budget_period="Annually",SUMIFS(INDIRECT(BC$10),DetailBudgetWPs_Aleph,IF($J125 = "No Work Package", "", $J125),DetailBudgetCategory_Aleph,$I125),""))))) / BC$6 * BC$7, 0), 0)</f>
        <v>0</v>
      </c>
      <c r="BD125" s="166">
        <f t="array" ref="BD125">IFERROR(IF(ROW()-16&lt;NoRowsBudget, IF($J125="Profit Margin",SUM(BD$16:BD124)*ProfitMargin,IF($J125="VAT",SUM(BD$16:BD124)*VAT,IF(Budget_period="Monthly",SUMIFS(INDIRECT(BD$8),DetailBudgetWPs_Aleph,IF($J125 = "No Work Package", "", $J125),DetailBudgetCategory_Aleph,$I125),IF(Budget_period="Quarterly",SUMIFS(INDIRECT(BD$9),DetailBudgetWPs_Aleph,IF($J125 = "No Work Package", "", $J125),DetailBudgetCategory_Aleph,$I125),IF(Budget_period="Annually",SUMIFS(INDIRECT(BD$10),DetailBudgetWPs_Aleph,IF($J125 = "No Work Package", "", $J125),DetailBudgetCategory_Aleph,$I125),""))))) / BD$6 * BD$7, 0), 0)</f>
        <v>0</v>
      </c>
      <c r="BE125" s="166">
        <f t="array" ref="BE125">IFERROR(IF(ROW()-16&lt;NoRowsBudget, IF($J125="Profit Margin",SUM(BE$16:BE124)*ProfitMargin,IF($J125="VAT",SUM(BE$16:BE124)*VAT,IF(Budget_period="Monthly",SUMIFS(INDIRECT(BE$8),DetailBudgetWPs_Aleph,IF($J125 = "No Work Package", "", $J125),DetailBudgetCategory_Aleph,$I125),IF(Budget_period="Quarterly",SUMIFS(INDIRECT(BE$9),DetailBudgetWPs_Aleph,IF($J125 = "No Work Package", "", $J125),DetailBudgetCategory_Aleph,$I125),IF(Budget_period="Annually",SUMIFS(INDIRECT(BE$10),DetailBudgetWPs_Aleph,IF($J125 = "No Work Package", "", $J125),DetailBudgetCategory_Aleph,$I125),""))))) / BE$6 * BE$7, 0), 0)</f>
        <v>0</v>
      </c>
      <c r="BF125" s="166">
        <f t="array" ref="BF125">IFERROR(IF(ROW()-16&lt;NoRowsBudget, IF($J125="Profit Margin",SUM(BF$16:BF124)*ProfitMargin,IF($J125="VAT",SUM(BF$16:BF124)*VAT,IF(Budget_period="Monthly",SUMIFS(INDIRECT(BF$8),DetailBudgetWPs_Aleph,IF($J125 = "No Work Package", "", $J125),DetailBudgetCategory_Aleph,$I125),IF(Budget_period="Quarterly",SUMIFS(INDIRECT(BF$9),DetailBudgetWPs_Aleph,IF($J125 = "No Work Package", "", $J125),DetailBudgetCategory_Aleph,$I125),IF(Budget_period="Annually",SUMIFS(INDIRECT(BF$10),DetailBudgetWPs_Aleph,IF($J125 = "No Work Package", "", $J125),DetailBudgetCategory_Aleph,$I125),""))))) / BF$6 * BF$7, 0), 0)</f>
        <v>0</v>
      </c>
      <c r="BG125" s="166">
        <f t="array" ref="BG125">IFERROR(IF(ROW()-16&lt;NoRowsBudget, IF($J125="Profit Margin",SUM(BG$16:BG124)*ProfitMargin,IF($J125="VAT",SUM(BG$16:BG124)*VAT,IF(Budget_period="Monthly",SUMIFS(INDIRECT(BG$8),DetailBudgetWPs_Aleph,IF($J125 = "No Work Package", "", $J125),DetailBudgetCategory_Aleph,$I125),IF(Budget_period="Quarterly",SUMIFS(INDIRECT(BG$9),DetailBudgetWPs_Aleph,IF($J125 = "No Work Package", "", $J125),DetailBudgetCategory_Aleph,$I125),IF(Budget_period="Annually",SUMIFS(INDIRECT(BG$10),DetailBudgetWPs_Aleph,IF($J125 = "No Work Package", "", $J125),DetailBudgetCategory_Aleph,$I125),""))))) / BG$6 * BG$7, 0), 0)</f>
        <v>0</v>
      </c>
      <c r="BH125" s="166">
        <f t="array" ref="BH125">IFERROR(IF(ROW()-16&lt;NoRowsBudget, IF($J125="Profit Margin",SUM(BH$16:BH124)*ProfitMargin,IF($J125="VAT",SUM(BH$16:BH124)*VAT,IF(Budget_period="Monthly",SUMIFS(INDIRECT(BH$8),DetailBudgetWPs_Aleph,IF($J125 = "No Work Package", "", $J125),DetailBudgetCategory_Aleph,$I125),IF(Budget_period="Quarterly",SUMIFS(INDIRECT(BH$9),DetailBudgetWPs_Aleph,IF($J125 = "No Work Package", "", $J125),DetailBudgetCategory_Aleph,$I125),IF(Budget_period="Annually",SUMIFS(INDIRECT(BH$10),DetailBudgetWPs_Aleph,IF($J125 = "No Work Package", "", $J125),DetailBudgetCategory_Aleph,$I125),""))))) / BH$6 * BH$7, 0), 0)</f>
        <v>0</v>
      </c>
      <c r="BI125" s="166">
        <f t="array" ref="BI125">IFERROR(IF(ROW()-16&lt;NoRowsBudget, IF($J125="Profit Margin",SUM(BI$16:BI124)*ProfitMargin,IF($J125="VAT",SUM(BI$16:BI124)*VAT,IF(Budget_period="Monthly",SUMIFS(INDIRECT(BI$8),DetailBudgetWPs_Aleph,IF($J125 = "No Work Package", "", $J125),DetailBudgetCategory_Aleph,$I125),IF(Budget_period="Quarterly",SUMIFS(INDIRECT(BI$9),DetailBudgetWPs_Aleph,IF($J125 = "No Work Package", "", $J125),DetailBudgetCategory_Aleph,$I125),IF(Budget_period="Annually",SUMIFS(INDIRECT(BI$10),DetailBudgetWPs_Aleph,IF($J125 = "No Work Package", "", $J125),DetailBudgetCategory_Aleph,$I125),""))))) / BI$6 * BI$7, 0), 0)</f>
        <v>0</v>
      </c>
      <c r="BJ125" s="166">
        <f t="array" ref="BJ125">IFERROR(IF(ROW()-16&lt;NoRowsBudget, IF($J125="Profit Margin",SUM(BJ$16:BJ124)*ProfitMargin,IF($J125="VAT",SUM(BJ$16:BJ124)*VAT,IF(Budget_period="Monthly",SUMIFS(INDIRECT(BJ$8),DetailBudgetWPs_Aleph,IF($J125 = "No Work Package", "", $J125),DetailBudgetCategory_Aleph,$I125),IF(Budget_period="Quarterly",SUMIFS(INDIRECT(BJ$9),DetailBudgetWPs_Aleph,IF($J125 = "No Work Package", "", $J125),DetailBudgetCategory_Aleph,$I125),IF(Budget_period="Annually",SUMIFS(INDIRECT(BJ$10),DetailBudgetWPs_Aleph,IF($J125 = "No Work Package", "", $J125),DetailBudgetCategory_Aleph,$I125),""))))) / BJ$6 * BJ$7, 0), 0)</f>
        <v>0</v>
      </c>
      <c r="BK125" s="166">
        <f t="array" ref="BK125">IFERROR(IF(ROW()-16&lt;NoRowsBudget, IF($J125="Profit Margin",SUM(BK$16:BK124)*ProfitMargin,IF($J125="VAT",SUM(BK$16:BK124)*VAT,IF(Budget_period="Monthly",SUMIFS(INDIRECT(BK$8),DetailBudgetWPs_Aleph,IF($J125 = "No Work Package", "", $J125),DetailBudgetCategory_Aleph,$I125),IF(Budget_period="Quarterly",SUMIFS(INDIRECT(BK$9),DetailBudgetWPs_Aleph,IF($J125 = "No Work Package", "", $J125),DetailBudgetCategory_Aleph,$I125),IF(Budget_period="Annually",SUMIFS(INDIRECT(BK$10),DetailBudgetWPs_Aleph,IF($J125 = "No Work Package", "", $J125),DetailBudgetCategory_Aleph,$I125),""))))) / BK$6 * BK$7, 0), 0)</f>
        <v>0</v>
      </c>
      <c r="BL125" s="166">
        <f t="array" ref="BL125">IFERROR(IF(ROW()-16&lt;NoRowsBudget, IF($J125="Profit Margin",SUM(BL$16:BL124)*ProfitMargin,IF($J125="VAT",SUM(BL$16:BL124)*VAT,IF(Budget_period="Monthly",SUMIFS(INDIRECT(BL$8),DetailBudgetWPs_Aleph,IF($J125 = "No Work Package", "", $J125),DetailBudgetCategory_Aleph,$I125),IF(Budget_period="Quarterly",SUMIFS(INDIRECT(BL$9),DetailBudgetWPs_Aleph,IF($J125 = "No Work Package", "", $J125),DetailBudgetCategory_Aleph,$I125),IF(Budget_period="Annually",SUMIFS(INDIRECT(BL$10),DetailBudgetWPs_Aleph,IF($J125 = "No Work Package", "", $J125),DetailBudgetCategory_Aleph,$I125),""))))) / BL$6 * BL$7, 0), 0)</f>
        <v>0</v>
      </c>
      <c r="BM125" s="166">
        <f t="array" ref="BM125">IFERROR(IF(ROW()-16&lt;NoRowsBudget, IF($J125="Profit Margin",SUM(BM$16:BM124)*ProfitMargin,IF($J125="VAT",SUM(BM$16:BM124)*VAT,IF(Budget_period="Monthly",SUMIFS(INDIRECT(BM$8),DetailBudgetWPs_Aleph,IF($J125 = "No Work Package", "", $J125),DetailBudgetCategory_Aleph,$I125),IF(Budget_period="Quarterly",SUMIFS(INDIRECT(BM$9),DetailBudgetWPs_Aleph,IF($J125 = "No Work Package", "", $J125),DetailBudgetCategory_Aleph,$I125),IF(Budget_period="Annually",SUMIFS(INDIRECT(BM$10),DetailBudgetWPs_Aleph,IF($J125 = "No Work Package", "", $J125),DetailBudgetCategory_Aleph,$I125),""))))) / BM$6 * BM$7, 0), 0)</f>
        <v>0</v>
      </c>
      <c r="BN125" s="166">
        <f t="array" ref="BN125">IFERROR(IF(ROW()-16&lt;NoRowsBudget, IF($J125="Profit Margin",SUM(BN$16:BN124)*ProfitMargin,IF($J125="VAT",SUM(BN$16:BN124)*VAT,IF(Budget_period="Monthly",SUMIFS(INDIRECT(BN$8),DetailBudgetWPs_Aleph,IF($J125 = "No Work Package", "", $J125),DetailBudgetCategory_Aleph,$I125),IF(Budget_period="Quarterly",SUMIFS(INDIRECT(BN$9),DetailBudgetWPs_Aleph,IF($J125 = "No Work Package", "", $J125),DetailBudgetCategory_Aleph,$I125),IF(Budget_period="Annually",SUMIFS(INDIRECT(BN$10),DetailBudgetWPs_Aleph,IF($J125 = "No Work Package", "", $J125),DetailBudgetCategory_Aleph,$I125),""))))) / BN$6 * BN$7, 0), 0)</f>
        <v>0</v>
      </c>
      <c r="BO125" s="166">
        <f t="array" ref="BO125">IFERROR(IF(ROW()-16&lt;NoRowsBudget, IF($J125="Profit Margin",SUM(BO$16:BO124)*ProfitMargin,IF($J125="VAT",SUM(BO$16:BO124)*VAT,IF(Budget_period="Monthly",SUMIFS(INDIRECT(BO$8),DetailBudgetWPs_Aleph,IF($J125 = "No Work Package", "", $J125),DetailBudgetCategory_Aleph,$I125),IF(Budget_period="Quarterly",SUMIFS(INDIRECT(BO$9),DetailBudgetWPs_Aleph,IF($J125 = "No Work Package", "", $J125),DetailBudgetCategory_Aleph,$I125),IF(Budget_period="Annually",SUMIFS(INDIRECT(BO$10),DetailBudgetWPs_Aleph,IF($J125 = "No Work Package", "", $J125),DetailBudgetCategory_Aleph,$I125),""))))) / BO$6 * BO$7, 0), 0)</f>
        <v>0</v>
      </c>
      <c r="BP125" s="166">
        <f t="array" ref="BP125">IFERROR(IF(ROW()-16&lt;NoRowsBudget, IF($J125="Profit Margin",SUM(BP$16:BP124)*ProfitMargin,IF($J125="VAT",SUM(BP$16:BP124)*VAT,IF(Budget_period="Monthly",SUMIFS(INDIRECT(BP$8),DetailBudgetWPs_Aleph,IF($J125 = "No Work Package", "", $J125),DetailBudgetCategory_Aleph,$I125),IF(Budget_period="Quarterly",SUMIFS(INDIRECT(BP$9),DetailBudgetWPs_Aleph,IF($J125 = "No Work Package", "", $J125),DetailBudgetCategory_Aleph,$I125),IF(Budget_period="Annually",SUMIFS(INDIRECT(BP$10),DetailBudgetWPs_Aleph,IF($J125 = "No Work Package", "", $J125),DetailBudgetCategory_Aleph,$I125),""))))) / BP$6 * BP$7, 0), 0)</f>
        <v>0</v>
      </c>
      <c r="BQ125" s="166">
        <f t="array" ref="BQ125">IFERROR(IF(ROW()-16&lt;NoRowsBudget, IF($J125="Profit Margin",SUM(BQ$16:BQ124)*ProfitMargin,IF($J125="VAT",SUM(BQ$16:BQ124)*VAT,IF(Budget_period="Monthly",SUMIFS(INDIRECT(BQ$8),DetailBudgetWPs_Aleph,IF($J125 = "No Work Package", "", $J125),DetailBudgetCategory_Aleph,$I125),IF(Budget_period="Quarterly",SUMIFS(INDIRECT(BQ$9),DetailBudgetWPs_Aleph,IF($J125 = "No Work Package", "", $J125),DetailBudgetCategory_Aleph,$I125),IF(Budget_period="Annually",SUMIFS(INDIRECT(BQ$10),DetailBudgetWPs_Aleph,IF($J125 = "No Work Package", "", $J125),DetailBudgetCategory_Aleph,$I125),""))))) / BQ$6 * BQ$7, 0), 0)</f>
        <v>0</v>
      </c>
      <c r="BR125" s="166">
        <f t="array" ref="BR125">IFERROR(IF(ROW()-16&lt;NoRowsBudget, IF($J125="Profit Margin",SUM(BR$16:BR124)*ProfitMargin,IF($J125="VAT",SUM(BR$16:BR124)*VAT,IF(Budget_period="Monthly",SUMIFS(INDIRECT(BR$8),DetailBudgetWPs_Aleph,IF($J125 = "No Work Package", "", $J125),DetailBudgetCategory_Aleph,$I125),IF(Budget_period="Quarterly",SUMIFS(INDIRECT(BR$9),DetailBudgetWPs_Aleph,IF($J125 = "No Work Package", "", $J125),DetailBudgetCategory_Aleph,$I125),IF(Budget_period="Annually",SUMIFS(INDIRECT(BR$10),DetailBudgetWPs_Aleph,IF($J125 = "No Work Package", "", $J125),DetailBudgetCategory_Aleph,$I125),""))))) / BR$6 * BR$7, 0), 0)</f>
        <v>0</v>
      </c>
      <c r="BS125" s="166">
        <f t="array" ref="BS125">IFERROR(IF(ROW()-16&lt;NoRowsBudget, IF($J125="Profit Margin",SUM(BS$16:BS124)*ProfitMargin,IF($J125="VAT",SUM(BS$16:BS124)*VAT,IF(Budget_period="Monthly",SUMIFS(INDIRECT(BS$8),DetailBudgetWPs_Aleph,IF($J125 = "No Work Package", "", $J125),DetailBudgetCategory_Aleph,$I125),IF(Budget_period="Quarterly",SUMIFS(INDIRECT(BS$9),DetailBudgetWPs_Aleph,IF($J125 = "No Work Package", "", $J125),DetailBudgetCategory_Aleph,$I125),IF(Budget_period="Annually",SUMIFS(INDIRECT(BS$10),DetailBudgetWPs_Aleph,IF($J125 = "No Work Package", "", $J125),DetailBudgetCategory_Aleph,$I125),""))))) / BS$6 * BS$7, 0), 0)</f>
        <v>0</v>
      </c>
    </row>
    <row r="126" ht="15.75" customHeight="1">
      <c r="A126" s="114"/>
      <c r="B126" s="15" t="str">
        <f>IF(ROW()-16&lt;NoRowsBudget,OrgName,"")</f>
        <v/>
      </c>
      <c r="C126" s="15" t="str">
        <f>IF(ROW()-16&lt;NoRowsBudget,ProjectName,"")</f>
        <v/>
      </c>
      <c r="D126" s="15" t="str">
        <f>IF(ROW()-16&lt;NoRowsBudget,ProjectRef,"")</f>
        <v/>
      </c>
      <c r="E126" s="15" t="str">
        <f>IF(ROW()-16&lt;NoRowsBudget,ApplicationID,"")</f>
        <v/>
      </c>
      <c r="F126" s="15" t="str">
        <f>IF(ROW()-16&lt;NoRowsBudget,Version,"")</f>
        <v/>
      </c>
      <c r="G126" s="164" t="str">
        <f>IF(ROW()-16&lt;NoRowsBudget,StartDate,"")</f>
        <v/>
      </c>
      <c r="H126" s="164" t="str">
        <f>IF(ROW()-16&lt;NoRowsBudget,EndDate,"")</f>
        <v/>
      </c>
      <c r="I126" s="15" t="str">
        <f t="array" ref="I126">IF(ROW()-16&lt;(NoRowsBudget-3),INDEX(CostCategories,CEILING((ROW()-15)/NoWPs,1)),IF(ROW()-16=NoRowsBudget-3,"Overheads",IF(ROW()-16=NoRowsBudget-2,"Profit Margin",IF(ROW()-16=NoRowsBudget-1,"VAT",""))))</f>
        <v/>
      </c>
      <c r="J126" s="15" t="str">
        <f t="array" ref="J126">IF(ROW()-16&lt;NoRowsBudget-3,INDEX(WPUnique,,MOD(ROW()-16,NoWPs)+1),IF(ROW()-16=NoRowsBudget-3,"Overheads",IF(ROW()-16=NoRowsBudget-2,"Profit Margin",IF(ROW()-16=NoRowsBudget-1,"VAT",""))))</f>
        <v/>
      </c>
      <c r="K126" s="172" t="str">
        <f>IFERROR(IF(OR($J126="Indirect Cost",$J126="VAT",$J126="Profit Margin"),"",VLOOKUP(J126,'1. Basic Info'!$B$40:$C$52,2,FALSE)),BudgetExport!J126)</f>
        <v/>
      </c>
      <c r="L126" s="166">
        <f t="array" ref="L126">IFERROR(IF(ROW()-16&lt;NoRowsBudget, IF($J126="Profit Margin",SUM(L$16:L125)*ProfitMargin,IF($J126="VAT",SUM(L$16:L125)*VAT,IF(Budget_period="Monthly",SUMIFS(INDIRECT(L$8),DetailBudgetWPs_Aleph,IF($J126 = "No Work Package", "", $J126),DetailBudgetCategory_Aleph,$I126),IF(Budget_period="Quarterly",SUMIFS(INDIRECT(L$9),DetailBudgetWPs_Aleph,IF($J126 = "No Work Package", "", $J126),DetailBudgetCategory_Aleph,$I126),IF(Budget_period="Annually",SUMIFS(INDIRECT(L$10),DetailBudgetWPs_Aleph,IF($J126 = "No Work Package", "", $J126),DetailBudgetCategory_Aleph,$I126),""))))) / L$6 * L$7, 0), 0)</f>
        <v>0</v>
      </c>
      <c r="M126" s="166">
        <f t="array" ref="M126">IFERROR(IF(ROW()-16&lt;NoRowsBudget, IF($J126="Profit Margin",SUM(M$16:M125)*ProfitMargin,IF($J126="VAT",SUM(M$16:M125)*VAT,IF(Budget_period="Monthly",SUMIFS(INDIRECT(M$8),DetailBudgetWPs_Aleph,IF($J126 = "No Work Package", "", $J126),DetailBudgetCategory_Aleph,$I126),IF(Budget_period="Quarterly",SUMIFS(INDIRECT(M$9),DetailBudgetWPs_Aleph,IF($J126 = "No Work Package", "", $J126),DetailBudgetCategory_Aleph,$I126),IF(Budget_period="Annually",SUMIFS(INDIRECT(M$10),DetailBudgetWPs_Aleph,IF($J126 = "No Work Package", "", $J126),DetailBudgetCategory_Aleph,$I126),""))))) / M$6 * M$7, 0), 0)</f>
        <v>0</v>
      </c>
      <c r="N126" s="166">
        <f t="array" ref="N126">IFERROR(IF(ROW()-16&lt;NoRowsBudget, IF($J126="Profit Margin",SUM(N$16:N125)*ProfitMargin,IF($J126="VAT",SUM(N$16:N125)*VAT,IF(Budget_period="Monthly",SUMIFS(INDIRECT(N$8),DetailBudgetWPs_Aleph,IF($J126 = "No Work Package", "", $J126),DetailBudgetCategory_Aleph,$I126),IF(Budget_period="Quarterly",SUMIFS(INDIRECT(N$9),DetailBudgetWPs_Aleph,IF($J126 = "No Work Package", "", $J126),DetailBudgetCategory_Aleph,$I126),IF(Budget_period="Annually",SUMIFS(INDIRECT(N$10),DetailBudgetWPs_Aleph,IF($J126 = "No Work Package", "", $J126),DetailBudgetCategory_Aleph,$I126),""))))) / N$6 * N$7, 0), 0)</f>
        <v>0</v>
      </c>
      <c r="O126" s="166">
        <f t="array" ref="O126">IFERROR(IF(ROW()-16&lt;NoRowsBudget, IF($J126="Profit Margin",SUM(O$16:O125)*ProfitMargin,IF($J126="VAT",SUM(O$16:O125)*VAT,IF(Budget_period="Monthly",SUMIFS(INDIRECT(O$8),DetailBudgetWPs_Aleph,IF($J126 = "No Work Package", "", $J126),DetailBudgetCategory_Aleph,$I126),IF(Budget_period="Quarterly",SUMIFS(INDIRECT(O$9),DetailBudgetWPs_Aleph,IF($J126 = "No Work Package", "", $J126),DetailBudgetCategory_Aleph,$I126),IF(Budget_period="Annually",SUMIFS(INDIRECT(O$10),DetailBudgetWPs_Aleph,IF($J126 = "No Work Package", "", $J126),DetailBudgetCategory_Aleph,$I126),""))))) / O$6 * O$7, 0), 0)</f>
        <v>0</v>
      </c>
      <c r="P126" s="166">
        <f t="array" ref="P126">IFERROR(IF(ROW()-16&lt;NoRowsBudget, IF($J126="Profit Margin",SUM(P$16:P125)*ProfitMargin,IF($J126="VAT",SUM(P$16:P125)*VAT,IF(Budget_period="Monthly",SUMIFS(INDIRECT(P$8),DetailBudgetWPs_Aleph,IF($J126 = "No Work Package", "", $J126),DetailBudgetCategory_Aleph,$I126),IF(Budget_period="Quarterly",SUMIFS(INDIRECT(P$9),DetailBudgetWPs_Aleph,IF($J126 = "No Work Package", "", $J126),DetailBudgetCategory_Aleph,$I126),IF(Budget_period="Annually",SUMIFS(INDIRECT(P$10),DetailBudgetWPs_Aleph,IF($J126 = "No Work Package", "", $J126),DetailBudgetCategory_Aleph,$I126),""))))) / P$6 * P$7, 0), 0)</f>
        <v>0</v>
      </c>
      <c r="Q126" s="166">
        <f t="array" ref="Q126">IFERROR(IF(ROW()-16&lt;NoRowsBudget, IF($J126="Profit Margin",SUM(Q$16:Q125)*ProfitMargin,IF($J126="VAT",SUM(Q$16:Q125)*VAT,IF(Budget_period="Monthly",SUMIFS(INDIRECT(Q$8),DetailBudgetWPs_Aleph,IF($J126 = "No Work Package", "", $J126),DetailBudgetCategory_Aleph,$I126),IF(Budget_period="Quarterly",SUMIFS(INDIRECT(Q$9),DetailBudgetWPs_Aleph,IF($J126 = "No Work Package", "", $J126),DetailBudgetCategory_Aleph,$I126),IF(Budget_period="Annually",SUMIFS(INDIRECT(Q$10),DetailBudgetWPs_Aleph,IF($J126 = "No Work Package", "", $J126),DetailBudgetCategory_Aleph,$I126),""))))) / Q$6 * Q$7, 0), 0)</f>
        <v>0</v>
      </c>
      <c r="R126" s="166">
        <f t="array" ref="R126">IFERROR(IF(ROW()-16&lt;NoRowsBudget, IF($J126="Profit Margin",SUM(R$16:R125)*ProfitMargin,IF($J126="VAT",SUM(R$16:R125)*VAT,IF(Budget_period="Monthly",SUMIFS(INDIRECT(R$8),DetailBudgetWPs_Aleph,IF($J126 = "No Work Package", "", $J126),DetailBudgetCategory_Aleph,$I126),IF(Budget_period="Quarterly",SUMIFS(INDIRECT(R$9),DetailBudgetWPs_Aleph,IF($J126 = "No Work Package", "", $J126),DetailBudgetCategory_Aleph,$I126),IF(Budget_period="Annually",SUMIFS(INDIRECT(R$10),DetailBudgetWPs_Aleph,IF($J126 = "No Work Package", "", $J126),DetailBudgetCategory_Aleph,$I126),""))))) / R$6 * R$7, 0), 0)</f>
        <v>0</v>
      </c>
      <c r="S126" s="166">
        <f t="array" ref="S126">IFERROR(IF(ROW()-16&lt;NoRowsBudget, IF($J126="Profit Margin",SUM(S$16:S125)*ProfitMargin,IF($J126="VAT",SUM(S$16:S125)*VAT,IF(Budget_period="Monthly",SUMIFS(INDIRECT(S$8),DetailBudgetWPs_Aleph,IF($J126 = "No Work Package", "", $J126),DetailBudgetCategory_Aleph,$I126),IF(Budget_period="Quarterly",SUMIFS(INDIRECT(S$9),DetailBudgetWPs_Aleph,IF($J126 = "No Work Package", "", $J126),DetailBudgetCategory_Aleph,$I126),IF(Budget_period="Annually",SUMIFS(INDIRECT(S$10),DetailBudgetWPs_Aleph,IF($J126 = "No Work Package", "", $J126),DetailBudgetCategory_Aleph,$I126),""))))) / S$6 * S$7, 0), 0)</f>
        <v>0</v>
      </c>
      <c r="T126" s="166">
        <f t="array" ref="T126">IFERROR(IF(ROW()-16&lt;NoRowsBudget, IF($J126="Profit Margin",SUM(T$16:T125)*ProfitMargin,IF($J126="VAT",SUM(T$16:T125)*VAT,IF(Budget_period="Monthly",SUMIFS(INDIRECT(T$8),DetailBudgetWPs_Aleph,IF($J126 = "No Work Package", "", $J126),DetailBudgetCategory_Aleph,$I126),IF(Budget_period="Quarterly",SUMIFS(INDIRECT(T$9),DetailBudgetWPs_Aleph,IF($J126 = "No Work Package", "", $J126),DetailBudgetCategory_Aleph,$I126),IF(Budget_period="Annually",SUMIFS(INDIRECT(T$10),DetailBudgetWPs_Aleph,IF($J126 = "No Work Package", "", $J126),DetailBudgetCategory_Aleph,$I126),""))))) / T$6 * T$7, 0), 0)</f>
        <v>0</v>
      </c>
      <c r="U126" s="166">
        <f t="array" ref="U126">IFERROR(IF(ROW()-16&lt;NoRowsBudget, IF($J126="Profit Margin",SUM(U$16:U125)*ProfitMargin,IF($J126="VAT",SUM(U$16:U125)*VAT,IF(Budget_period="Monthly",SUMIFS(INDIRECT(U$8),DetailBudgetWPs_Aleph,IF($J126 = "No Work Package", "", $J126),DetailBudgetCategory_Aleph,$I126),IF(Budget_period="Quarterly",SUMIFS(INDIRECT(U$9),DetailBudgetWPs_Aleph,IF($J126 = "No Work Package", "", $J126),DetailBudgetCategory_Aleph,$I126),IF(Budget_period="Annually",SUMIFS(INDIRECT(U$10),DetailBudgetWPs_Aleph,IF($J126 = "No Work Package", "", $J126),DetailBudgetCategory_Aleph,$I126),""))))) / U$6 * U$7, 0), 0)</f>
        <v>0</v>
      </c>
      <c r="V126" s="166">
        <f t="array" ref="V126">IFERROR(IF(ROW()-16&lt;NoRowsBudget, IF($J126="Profit Margin",SUM(V$16:V125)*ProfitMargin,IF($J126="VAT",SUM(V$16:V125)*VAT,IF(Budget_period="Monthly",SUMIFS(INDIRECT(V$8),DetailBudgetWPs_Aleph,IF($J126 = "No Work Package", "", $J126),DetailBudgetCategory_Aleph,$I126),IF(Budget_period="Quarterly",SUMIFS(INDIRECT(V$9),DetailBudgetWPs_Aleph,IF($J126 = "No Work Package", "", $J126),DetailBudgetCategory_Aleph,$I126),IF(Budget_period="Annually",SUMIFS(INDIRECT(V$10),DetailBudgetWPs_Aleph,IF($J126 = "No Work Package", "", $J126),DetailBudgetCategory_Aleph,$I126),""))))) / V$6 * V$7, 0), 0)</f>
        <v>0</v>
      </c>
      <c r="W126" s="166">
        <f t="array" ref="W126">IFERROR(IF(ROW()-16&lt;NoRowsBudget, IF($J126="Profit Margin",SUM(W$16:W125)*ProfitMargin,IF($J126="VAT",SUM(W$16:W125)*VAT,IF(Budget_period="Monthly",SUMIFS(INDIRECT(W$8),DetailBudgetWPs_Aleph,IF($J126 = "No Work Package", "", $J126),DetailBudgetCategory_Aleph,$I126),IF(Budget_period="Quarterly",SUMIFS(INDIRECT(W$9),DetailBudgetWPs_Aleph,IF($J126 = "No Work Package", "", $J126),DetailBudgetCategory_Aleph,$I126),IF(Budget_period="Annually",SUMIFS(INDIRECT(W$10),DetailBudgetWPs_Aleph,IF($J126 = "No Work Package", "", $J126),DetailBudgetCategory_Aleph,$I126),""))))) / W$6 * W$7, 0), 0)</f>
        <v>0</v>
      </c>
      <c r="X126" s="166">
        <f t="array" ref="X126">IFERROR(IF(ROW()-16&lt;NoRowsBudget, IF($J126="Profit Margin",SUM(X$16:X125)*ProfitMargin,IF($J126="VAT",SUM(X$16:X125)*VAT,IF(Budget_period="Monthly",SUMIFS(INDIRECT(X$8),DetailBudgetWPs_Aleph,IF($J126 = "No Work Package", "", $J126),DetailBudgetCategory_Aleph,$I126),IF(Budget_period="Quarterly",SUMIFS(INDIRECT(X$9),DetailBudgetWPs_Aleph,IF($J126 = "No Work Package", "", $J126),DetailBudgetCategory_Aleph,$I126),IF(Budget_period="Annually",SUMIFS(INDIRECT(X$10),DetailBudgetWPs_Aleph,IF($J126 = "No Work Package", "", $J126),DetailBudgetCategory_Aleph,$I126),""))))) / X$6 * X$7, 0), 0)</f>
        <v>0</v>
      </c>
      <c r="Y126" s="166">
        <f t="array" ref="Y126">IFERROR(IF(ROW()-16&lt;NoRowsBudget, IF($J126="Profit Margin",SUM(Y$16:Y125)*ProfitMargin,IF($J126="VAT",SUM(Y$16:Y125)*VAT,IF(Budget_period="Monthly",SUMIFS(INDIRECT(Y$8),DetailBudgetWPs_Aleph,IF($J126 = "No Work Package", "", $J126),DetailBudgetCategory_Aleph,$I126),IF(Budget_period="Quarterly",SUMIFS(INDIRECT(Y$9),DetailBudgetWPs_Aleph,IF($J126 = "No Work Package", "", $J126),DetailBudgetCategory_Aleph,$I126),IF(Budget_period="Annually",SUMIFS(INDIRECT(Y$10),DetailBudgetWPs_Aleph,IF($J126 = "No Work Package", "", $J126),DetailBudgetCategory_Aleph,$I126),""))))) / Y$6 * Y$7, 0), 0)</f>
        <v>0</v>
      </c>
      <c r="Z126" s="166">
        <f t="array" ref="Z126">IFERROR(IF(ROW()-16&lt;NoRowsBudget, IF($J126="Profit Margin",SUM(Z$16:Z125)*ProfitMargin,IF($J126="VAT",SUM(Z$16:Z125)*VAT,IF(Budget_period="Monthly",SUMIFS(INDIRECT(Z$8),DetailBudgetWPs_Aleph,IF($J126 = "No Work Package", "", $J126),DetailBudgetCategory_Aleph,$I126),IF(Budget_period="Quarterly",SUMIFS(INDIRECT(Z$9),DetailBudgetWPs_Aleph,IF($J126 = "No Work Package", "", $J126),DetailBudgetCategory_Aleph,$I126),IF(Budget_period="Annually",SUMIFS(INDIRECT(Z$10),DetailBudgetWPs_Aleph,IF($J126 = "No Work Package", "", $J126),DetailBudgetCategory_Aleph,$I126),""))))) / Z$6 * Z$7, 0), 0)</f>
        <v>0</v>
      </c>
      <c r="AA126" s="166">
        <f t="array" ref="AA126">IFERROR(IF(ROW()-16&lt;NoRowsBudget, IF($J126="Profit Margin",SUM(AA$16:AA125)*ProfitMargin,IF($J126="VAT",SUM(AA$16:AA125)*VAT,IF(Budget_period="Monthly",SUMIFS(INDIRECT(AA$8),DetailBudgetWPs_Aleph,IF($J126 = "No Work Package", "", $J126),DetailBudgetCategory_Aleph,$I126),IF(Budget_period="Quarterly",SUMIFS(INDIRECT(AA$9),DetailBudgetWPs_Aleph,IF($J126 = "No Work Package", "", $J126),DetailBudgetCategory_Aleph,$I126),IF(Budget_period="Annually",SUMIFS(INDIRECT(AA$10),DetailBudgetWPs_Aleph,IF($J126 = "No Work Package", "", $J126),DetailBudgetCategory_Aleph,$I126),""))))) / AA$6 * AA$7, 0), 0)</f>
        <v>0</v>
      </c>
      <c r="AB126" s="166">
        <f t="array" ref="AB126">IFERROR(IF(ROW()-16&lt;NoRowsBudget, IF($J126="Profit Margin",SUM(AB$16:AB125)*ProfitMargin,IF($J126="VAT",SUM(AB$16:AB125)*VAT,IF(Budget_period="Monthly",SUMIFS(INDIRECT(AB$8),DetailBudgetWPs_Aleph,IF($J126 = "No Work Package", "", $J126),DetailBudgetCategory_Aleph,$I126),IF(Budget_period="Quarterly",SUMIFS(INDIRECT(AB$9),DetailBudgetWPs_Aleph,IF($J126 = "No Work Package", "", $J126),DetailBudgetCategory_Aleph,$I126),IF(Budget_period="Annually",SUMIFS(INDIRECT(AB$10),DetailBudgetWPs_Aleph,IF($J126 = "No Work Package", "", $J126),DetailBudgetCategory_Aleph,$I126),""))))) / AB$6 * AB$7, 0), 0)</f>
        <v>0</v>
      </c>
      <c r="AC126" s="166">
        <f t="array" ref="AC126">IFERROR(IF(ROW()-16&lt;NoRowsBudget, IF($J126="Profit Margin",SUM(AC$16:AC125)*ProfitMargin,IF($J126="VAT",SUM(AC$16:AC125)*VAT,IF(Budget_period="Monthly",SUMIFS(INDIRECT(AC$8),DetailBudgetWPs_Aleph,IF($J126 = "No Work Package", "", $J126),DetailBudgetCategory_Aleph,$I126),IF(Budget_period="Quarterly",SUMIFS(INDIRECT(AC$9),DetailBudgetWPs_Aleph,IF($J126 = "No Work Package", "", $J126),DetailBudgetCategory_Aleph,$I126),IF(Budget_period="Annually",SUMIFS(INDIRECT(AC$10),DetailBudgetWPs_Aleph,IF($J126 = "No Work Package", "", $J126),DetailBudgetCategory_Aleph,$I126),""))))) / AC$6 * AC$7, 0), 0)</f>
        <v>0</v>
      </c>
      <c r="AD126" s="166">
        <f t="array" ref="AD126">IFERROR(IF(ROW()-16&lt;NoRowsBudget, IF($J126="Profit Margin",SUM(AD$16:AD125)*ProfitMargin,IF($J126="VAT",SUM(AD$16:AD125)*VAT,IF(Budget_period="Monthly",SUMIFS(INDIRECT(AD$8),DetailBudgetWPs_Aleph,IF($J126 = "No Work Package", "", $J126),DetailBudgetCategory_Aleph,$I126),IF(Budget_period="Quarterly",SUMIFS(INDIRECT(AD$9),DetailBudgetWPs_Aleph,IF($J126 = "No Work Package", "", $J126),DetailBudgetCategory_Aleph,$I126),IF(Budget_period="Annually",SUMIFS(INDIRECT(AD$10),DetailBudgetWPs_Aleph,IF($J126 = "No Work Package", "", $J126),DetailBudgetCategory_Aleph,$I126),""))))) / AD$6 * AD$7, 0), 0)</f>
        <v>0</v>
      </c>
      <c r="AE126" s="166">
        <f t="array" ref="AE126">IFERROR(IF(ROW()-16&lt;NoRowsBudget, IF($J126="Profit Margin",SUM(AE$16:AE125)*ProfitMargin,IF($J126="VAT",SUM(AE$16:AE125)*VAT,IF(Budget_period="Monthly",SUMIFS(INDIRECT(AE$8),DetailBudgetWPs_Aleph,IF($J126 = "No Work Package", "", $J126),DetailBudgetCategory_Aleph,$I126),IF(Budget_period="Quarterly",SUMIFS(INDIRECT(AE$9),DetailBudgetWPs_Aleph,IF($J126 = "No Work Package", "", $J126),DetailBudgetCategory_Aleph,$I126),IF(Budget_period="Annually",SUMIFS(INDIRECT(AE$10),DetailBudgetWPs_Aleph,IF($J126 = "No Work Package", "", $J126),DetailBudgetCategory_Aleph,$I126),""))))) / AE$6 * AE$7, 0), 0)</f>
        <v>0</v>
      </c>
      <c r="AF126" s="166">
        <f t="array" ref="AF126">IFERROR(IF(ROW()-16&lt;NoRowsBudget, IF($J126="Profit Margin",SUM(AF$16:AF125)*ProfitMargin,IF($J126="VAT",SUM(AF$16:AF125)*VAT,IF(Budget_period="Monthly",SUMIFS(INDIRECT(AF$8),DetailBudgetWPs_Aleph,IF($J126 = "No Work Package", "", $J126),DetailBudgetCategory_Aleph,$I126),IF(Budget_period="Quarterly",SUMIFS(INDIRECT(AF$9),DetailBudgetWPs_Aleph,IF($J126 = "No Work Package", "", $J126),DetailBudgetCategory_Aleph,$I126),IF(Budget_period="Annually",SUMIFS(INDIRECT(AF$10),DetailBudgetWPs_Aleph,IF($J126 = "No Work Package", "", $J126),DetailBudgetCategory_Aleph,$I126),""))))) / AF$6 * AF$7, 0), 0)</f>
        <v>0</v>
      </c>
      <c r="AG126" s="166">
        <f t="array" ref="AG126">IFERROR(IF(ROW()-16&lt;NoRowsBudget, IF($J126="Profit Margin",SUM(AG$16:AG125)*ProfitMargin,IF($J126="VAT",SUM(AG$16:AG125)*VAT,IF(Budget_period="Monthly",SUMIFS(INDIRECT(AG$8),DetailBudgetWPs_Aleph,IF($J126 = "No Work Package", "", $J126),DetailBudgetCategory_Aleph,$I126),IF(Budget_period="Quarterly",SUMIFS(INDIRECT(AG$9),DetailBudgetWPs_Aleph,IF($J126 = "No Work Package", "", $J126),DetailBudgetCategory_Aleph,$I126),IF(Budget_period="Annually",SUMIFS(INDIRECT(AG$10),DetailBudgetWPs_Aleph,IF($J126 = "No Work Package", "", $J126),DetailBudgetCategory_Aleph,$I126),""))))) / AG$6 * AG$7, 0), 0)</f>
        <v>0</v>
      </c>
      <c r="AH126" s="166">
        <f t="array" ref="AH126">IFERROR(IF(ROW()-16&lt;NoRowsBudget, IF($J126="Profit Margin",SUM(AH$16:AH125)*ProfitMargin,IF($J126="VAT",SUM(AH$16:AH125)*VAT,IF(Budget_period="Monthly",SUMIFS(INDIRECT(AH$8),DetailBudgetWPs_Aleph,IF($J126 = "No Work Package", "", $J126),DetailBudgetCategory_Aleph,$I126),IF(Budget_period="Quarterly",SUMIFS(INDIRECT(AH$9),DetailBudgetWPs_Aleph,IF($J126 = "No Work Package", "", $J126),DetailBudgetCategory_Aleph,$I126),IF(Budget_period="Annually",SUMIFS(INDIRECT(AH$10),DetailBudgetWPs_Aleph,IF($J126 = "No Work Package", "", $J126),DetailBudgetCategory_Aleph,$I126),""))))) / AH$6 * AH$7, 0), 0)</f>
        <v>0</v>
      </c>
      <c r="AI126" s="166">
        <f t="array" ref="AI126">IFERROR(IF(ROW()-16&lt;NoRowsBudget, IF($J126="Profit Margin",SUM(AI$16:AI125)*ProfitMargin,IF($J126="VAT",SUM(AI$16:AI125)*VAT,IF(Budget_period="Monthly",SUMIFS(INDIRECT(AI$8),DetailBudgetWPs_Aleph,IF($J126 = "No Work Package", "", $J126),DetailBudgetCategory_Aleph,$I126),IF(Budget_period="Quarterly",SUMIFS(INDIRECT(AI$9),DetailBudgetWPs_Aleph,IF($J126 = "No Work Package", "", $J126),DetailBudgetCategory_Aleph,$I126),IF(Budget_period="Annually",SUMIFS(INDIRECT(AI$10),DetailBudgetWPs_Aleph,IF($J126 = "No Work Package", "", $J126),DetailBudgetCategory_Aleph,$I126),""))))) / AI$6 * AI$7, 0), 0)</f>
        <v>0</v>
      </c>
      <c r="AJ126" s="166">
        <f t="array" ref="AJ126">IFERROR(IF(ROW()-16&lt;NoRowsBudget, IF($J126="Profit Margin",SUM(AJ$16:AJ125)*ProfitMargin,IF($J126="VAT",SUM(AJ$16:AJ125)*VAT,IF(Budget_period="Monthly",SUMIFS(INDIRECT(AJ$8),DetailBudgetWPs_Aleph,IF($J126 = "No Work Package", "", $J126),DetailBudgetCategory_Aleph,$I126),IF(Budget_period="Quarterly",SUMIFS(INDIRECT(AJ$9),DetailBudgetWPs_Aleph,IF($J126 = "No Work Package", "", $J126),DetailBudgetCategory_Aleph,$I126),IF(Budget_period="Annually",SUMIFS(INDIRECT(AJ$10),DetailBudgetWPs_Aleph,IF($J126 = "No Work Package", "", $J126),DetailBudgetCategory_Aleph,$I126),""))))) / AJ$6 * AJ$7, 0), 0)</f>
        <v>0</v>
      </c>
      <c r="AK126" s="166">
        <f t="array" ref="AK126">IFERROR(IF(ROW()-16&lt;NoRowsBudget, IF($J126="Profit Margin",SUM(AK$16:AK125)*ProfitMargin,IF($J126="VAT",SUM(AK$16:AK125)*VAT,IF(Budget_period="Monthly",SUMIFS(INDIRECT(AK$8),DetailBudgetWPs_Aleph,IF($J126 = "No Work Package", "", $J126),DetailBudgetCategory_Aleph,$I126),IF(Budget_period="Quarterly",SUMIFS(INDIRECT(AK$9),DetailBudgetWPs_Aleph,IF($J126 = "No Work Package", "", $J126),DetailBudgetCategory_Aleph,$I126),IF(Budget_period="Annually",SUMIFS(INDIRECT(AK$10),DetailBudgetWPs_Aleph,IF($J126 = "No Work Package", "", $J126),DetailBudgetCategory_Aleph,$I126),""))))) / AK$6 * AK$7, 0), 0)</f>
        <v>0</v>
      </c>
      <c r="AL126" s="166">
        <f t="array" ref="AL126">IFERROR(IF(ROW()-16&lt;NoRowsBudget, IF($J126="Profit Margin",SUM(AL$16:AL125)*ProfitMargin,IF($J126="VAT",SUM(AL$16:AL125)*VAT,IF(Budget_period="Monthly",SUMIFS(INDIRECT(AL$8),DetailBudgetWPs_Aleph,IF($J126 = "No Work Package", "", $J126),DetailBudgetCategory_Aleph,$I126),IF(Budget_period="Quarterly",SUMIFS(INDIRECT(AL$9),DetailBudgetWPs_Aleph,IF($J126 = "No Work Package", "", $J126),DetailBudgetCategory_Aleph,$I126),IF(Budget_period="Annually",SUMIFS(INDIRECT(AL$10),DetailBudgetWPs_Aleph,IF($J126 = "No Work Package", "", $J126),DetailBudgetCategory_Aleph,$I126),""))))) / AL$6 * AL$7, 0), 0)</f>
        <v>0</v>
      </c>
      <c r="AM126" s="166">
        <f t="array" ref="AM126">IFERROR(IF(ROW()-16&lt;NoRowsBudget, IF($J126="Profit Margin",SUM(AM$16:AM125)*ProfitMargin,IF($J126="VAT",SUM(AM$16:AM125)*VAT,IF(Budget_period="Monthly",SUMIFS(INDIRECT(AM$8),DetailBudgetWPs_Aleph,IF($J126 = "No Work Package", "", $J126),DetailBudgetCategory_Aleph,$I126),IF(Budget_period="Quarterly",SUMIFS(INDIRECT(AM$9),DetailBudgetWPs_Aleph,IF($J126 = "No Work Package", "", $J126),DetailBudgetCategory_Aleph,$I126),IF(Budget_period="Annually",SUMIFS(INDIRECT(AM$10),DetailBudgetWPs_Aleph,IF($J126 = "No Work Package", "", $J126),DetailBudgetCategory_Aleph,$I126),""))))) / AM$6 * AM$7, 0), 0)</f>
        <v>0</v>
      </c>
      <c r="AN126" s="166">
        <f t="array" ref="AN126">IFERROR(IF(ROW()-16&lt;NoRowsBudget, IF($J126="Profit Margin",SUM(AN$16:AN125)*ProfitMargin,IF($J126="VAT",SUM(AN$16:AN125)*VAT,IF(Budget_period="Monthly",SUMIFS(INDIRECT(AN$8),DetailBudgetWPs_Aleph,IF($J126 = "No Work Package", "", $J126),DetailBudgetCategory_Aleph,$I126),IF(Budget_period="Quarterly",SUMIFS(INDIRECT(AN$9),DetailBudgetWPs_Aleph,IF($J126 = "No Work Package", "", $J126),DetailBudgetCategory_Aleph,$I126),IF(Budget_period="Annually",SUMIFS(INDIRECT(AN$10),DetailBudgetWPs_Aleph,IF($J126 = "No Work Package", "", $J126),DetailBudgetCategory_Aleph,$I126),""))))) / AN$6 * AN$7, 0), 0)</f>
        <v>0</v>
      </c>
      <c r="AO126" s="166">
        <f t="array" ref="AO126">IFERROR(IF(ROW()-16&lt;NoRowsBudget, IF($J126="Profit Margin",SUM(AO$16:AO125)*ProfitMargin,IF($J126="VAT",SUM(AO$16:AO125)*VAT,IF(Budget_period="Monthly",SUMIFS(INDIRECT(AO$8),DetailBudgetWPs_Aleph,IF($J126 = "No Work Package", "", $J126),DetailBudgetCategory_Aleph,$I126),IF(Budget_period="Quarterly",SUMIFS(INDIRECT(AO$9),DetailBudgetWPs_Aleph,IF($J126 = "No Work Package", "", $J126),DetailBudgetCategory_Aleph,$I126),IF(Budget_period="Annually",SUMIFS(INDIRECT(AO$10),DetailBudgetWPs_Aleph,IF($J126 = "No Work Package", "", $J126),DetailBudgetCategory_Aleph,$I126),""))))) / AO$6 * AO$7, 0), 0)</f>
        <v>0</v>
      </c>
      <c r="AP126" s="166">
        <f t="array" ref="AP126">IFERROR(IF(ROW()-16&lt;NoRowsBudget, IF($J126="Profit Margin",SUM(AP$16:AP125)*ProfitMargin,IF($J126="VAT",SUM(AP$16:AP125)*VAT,IF(Budget_period="Monthly",SUMIFS(INDIRECT(AP$8),DetailBudgetWPs_Aleph,IF($J126 = "No Work Package", "", $J126),DetailBudgetCategory_Aleph,$I126),IF(Budget_period="Quarterly",SUMIFS(INDIRECT(AP$9),DetailBudgetWPs_Aleph,IF($J126 = "No Work Package", "", $J126),DetailBudgetCategory_Aleph,$I126),IF(Budget_period="Annually",SUMIFS(INDIRECT(AP$10),DetailBudgetWPs_Aleph,IF($J126 = "No Work Package", "", $J126),DetailBudgetCategory_Aleph,$I126),""))))) / AP$6 * AP$7, 0), 0)</f>
        <v>0</v>
      </c>
      <c r="AQ126" s="166">
        <f t="array" ref="AQ126">IFERROR(IF(ROW()-16&lt;NoRowsBudget, IF($J126="Profit Margin",SUM(AQ$16:AQ125)*ProfitMargin,IF($J126="VAT",SUM(AQ$16:AQ125)*VAT,IF(Budget_period="Monthly",SUMIFS(INDIRECT(AQ$8),DetailBudgetWPs_Aleph,IF($J126 = "No Work Package", "", $J126),DetailBudgetCategory_Aleph,$I126),IF(Budget_period="Quarterly",SUMIFS(INDIRECT(AQ$9),DetailBudgetWPs_Aleph,IF($J126 = "No Work Package", "", $J126),DetailBudgetCategory_Aleph,$I126),IF(Budget_period="Annually",SUMIFS(INDIRECT(AQ$10),DetailBudgetWPs_Aleph,IF($J126 = "No Work Package", "", $J126),DetailBudgetCategory_Aleph,$I126),""))))) / AQ$6 * AQ$7, 0), 0)</f>
        <v>0</v>
      </c>
      <c r="AR126" s="166">
        <f t="array" ref="AR126">IFERROR(IF(ROW()-16&lt;NoRowsBudget, IF($J126="Profit Margin",SUM(AR$16:AR125)*ProfitMargin,IF($J126="VAT",SUM(AR$16:AR125)*VAT,IF(Budget_period="Monthly",SUMIFS(INDIRECT(AR$8),DetailBudgetWPs_Aleph,IF($J126 = "No Work Package", "", $J126),DetailBudgetCategory_Aleph,$I126),IF(Budget_period="Quarterly",SUMIFS(INDIRECT(AR$9),DetailBudgetWPs_Aleph,IF($J126 = "No Work Package", "", $J126),DetailBudgetCategory_Aleph,$I126),IF(Budget_period="Annually",SUMIFS(INDIRECT(AR$10),DetailBudgetWPs_Aleph,IF($J126 = "No Work Package", "", $J126),DetailBudgetCategory_Aleph,$I126),""))))) / AR$6 * AR$7, 0), 0)</f>
        <v>0</v>
      </c>
      <c r="AS126" s="166">
        <f t="array" ref="AS126">IFERROR(IF(ROW()-16&lt;NoRowsBudget, IF($J126="Profit Margin",SUM(AS$16:AS125)*ProfitMargin,IF($J126="VAT",SUM(AS$16:AS125)*VAT,IF(Budget_period="Monthly",SUMIFS(INDIRECT(AS$8),DetailBudgetWPs_Aleph,IF($J126 = "No Work Package", "", $J126),DetailBudgetCategory_Aleph,$I126),IF(Budget_period="Quarterly",SUMIFS(INDIRECT(AS$9),DetailBudgetWPs_Aleph,IF($J126 = "No Work Package", "", $J126),DetailBudgetCategory_Aleph,$I126),IF(Budget_period="Annually",SUMIFS(INDIRECT(AS$10),DetailBudgetWPs_Aleph,IF($J126 = "No Work Package", "", $J126),DetailBudgetCategory_Aleph,$I126),""))))) / AS$6 * AS$7, 0), 0)</f>
        <v>0</v>
      </c>
      <c r="AT126" s="166">
        <f t="array" ref="AT126">IFERROR(IF(ROW()-16&lt;NoRowsBudget, IF($J126="Profit Margin",SUM(AT$16:AT125)*ProfitMargin,IF($J126="VAT",SUM(AT$16:AT125)*VAT,IF(Budget_period="Monthly",SUMIFS(INDIRECT(AT$8),DetailBudgetWPs_Aleph,IF($J126 = "No Work Package", "", $J126),DetailBudgetCategory_Aleph,$I126),IF(Budget_period="Quarterly",SUMIFS(INDIRECT(AT$9),DetailBudgetWPs_Aleph,IF($J126 = "No Work Package", "", $J126),DetailBudgetCategory_Aleph,$I126),IF(Budget_period="Annually",SUMIFS(INDIRECT(AT$10),DetailBudgetWPs_Aleph,IF($J126 = "No Work Package", "", $J126),DetailBudgetCategory_Aleph,$I126),""))))) / AT$6 * AT$7, 0), 0)</f>
        <v>0</v>
      </c>
      <c r="AU126" s="166">
        <f t="array" ref="AU126">IFERROR(IF(ROW()-16&lt;NoRowsBudget, IF($J126="Profit Margin",SUM(AU$16:AU125)*ProfitMargin,IF($J126="VAT",SUM(AU$16:AU125)*VAT,IF(Budget_period="Monthly",SUMIFS(INDIRECT(AU$8),DetailBudgetWPs_Aleph,IF($J126 = "No Work Package", "", $J126),DetailBudgetCategory_Aleph,$I126),IF(Budget_period="Quarterly",SUMIFS(INDIRECT(AU$9),DetailBudgetWPs_Aleph,IF($J126 = "No Work Package", "", $J126),DetailBudgetCategory_Aleph,$I126),IF(Budget_period="Annually",SUMIFS(INDIRECT(AU$10),DetailBudgetWPs_Aleph,IF($J126 = "No Work Package", "", $J126),DetailBudgetCategory_Aleph,$I126),""))))) / AU$6 * AU$7, 0), 0)</f>
        <v>0</v>
      </c>
      <c r="AV126" s="166">
        <f t="array" ref="AV126">IFERROR(IF(ROW()-16&lt;NoRowsBudget, IF($J126="Profit Margin",SUM(AV$16:AV125)*ProfitMargin,IF($J126="VAT",SUM(AV$16:AV125)*VAT,IF(Budget_period="Monthly",SUMIFS(INDIRECT(AV$8),DetailBudgetWPs_Aleph,IF($J126 = "No Work Package", "", $J126),DetailBudgetCategory_Aleph,$I126),IF(Budget_period="Quarterly",SUMIFS(INDIRECT(AV$9),DetailBudgetWPs_Aleph,IF($J126 = "No Work Package", "", $J126),DetailBudgetCategory_Aleph,$I126),IF(Budget_period="Annually",SUMIFS(INDIRECT(AV$10),DetailBudgetWPs_Aleph,IF($J126 = "No Work Package", "", $J126),DetailBudgetCategory_Aleph,$I126),""))))) / AV$6 * AV$7, 0), 0)</f>
        <v>0</v>
      </c>
      <c r="AW126" s="166">
        <f t="array" ref="AW126">IFERROR(IF(ROW()-16&lt;NoRowsBudget, IF($J126="Profit Margin",SUM(AW$16:AW125)*ProfitMargin,IF($J126="VAT",SUM(AW$16:AW125)*VAT,IF(Budget_period="Monthly",SUMIFS(INDIRECT(AW$8),DetailBudgetWPs_Aleph,IF($J126 = "No Work Package", "", $J126),DetailBudgetCategory_Aleph,$I126),IF(Budget_period="Quarterly",SUMIFS(INDIRECT(AW$9),DetailBudgetWPs_Aleph,IF($J126 = "No Work Package", "", $J126),DetailBudgetCategory_Aleph,$I126),IF(Budget_period="Annually",SUMIFS(INDIRECT(AW$10),DetailBudgetWPs_Aleph,IF($J126 = "No Work Package", "", $J126),DetailBudgetCategory_Aleph,$I126),""))))) / AW$6 * AW$7, 0), 0)</f>
        <v>0</v>
      </c>
      <c r="AX126" s="166">
        <f t="array" ref="AX126">IFERROR(IF(ROW()-16&lt;NoRowsBudget, IF($J126="Profit Margin",SUM(AX$16:AX125)*ProfitMargin,IF($J126="VAT",SUM(AX$16:AX125)*VAT,IF(Budget_period="Monthly",SUMIFS(INDIRECT(AX$8),DetailBudgetWPs_Aleph,IF($J126 = "No Work Package", "", $J126),DetailBudgetCategory_Aleph,$I126),IF(Budget_period="Quarterly",SUMIFS(INDIRECT(AX$9),DetailBudgetWPs_Aleph,IF($J126 = "No Work Package", "", $J126),DetailBudgetCategory_Aleph,$I126),IF(Budget_period="Annually",SUMIFS(INDIRECT(AX$10),DetailBudgetWPs_Aleph,IF($J126 = "No Work Package", "", $J126),DetailBudgetCategory_Aleph,$I126),""))))) / AX$6 * AX$7, 0), 0)</f>
        <v>0</v>
      </c>
      <c r="AY126" s="166">
        <f t="array" ref="AY126">IFERROR(IF(ROW()-16&lt;NoRowsBudget, IF($J126="Profit Margin",SUM(AY$16:AY125)*ProfitMargin,IF($J126="VAT",SUM(AY$16:AY125)*VAT,IF(Budget_period="Monthly",SUMIFS(INDIRECT(AY$8),DetailBudgetWPs_Aleph,IF($J126 = "No Work Package", "", $J126),DetailBudgetCategory_Aleph,$I126),IF(Budget_period="Quarterly",SUMIFS(INDIRECT(AY$9),DetailBudgetWPs_Aleph,IF($J126 = "No Work Package", "", $J126),DetailBudgetCategory_Aleph,$I126),IF(Budget_period="Annually",SUMIFS(INDIRECT(AY$10),DetailBudgetWPs_Aleph,IF($J126 = "No Work Package", "", $J126),DetailBudgetCategory_Aleph,$I126),""))))) / AY$6 * AY$7, 0), 0)</f>
        <v>0</v>
      </c>
      <c r="AZ126" s="166">
        <f t="array" ref="AZ126">IFERROR(IF(ROW()-16&lt;NoRowsBudget, IF($J126="Profit Margin",SUM(AZ$16:AZ125)*ProfitMargin,IF($J126="VAT",SUM(AZ$16:AZ125)*VAT,IF(Budget_period="Monthly",SUMIFS(INDIRECT(AZ$8),DetailBudgetWPs_Aleph,IF($J126 = "No Work Package", "", $J126),DetailBudgetCategory_Aleph,$I126),IF(Budget_period="Quarterly",SUMIFS(INDIRECT(AZ$9),DetailBudgetWPs_Aleph,IF($J126 = "No Work Package", "", $J126),DetailBudgetCategory_Aleph,$I126),IF(Budget_period="Annually",SUMIFS(INDIRECT(AZ$10),DetailBudgetWPs_Aleph,IF($J126 = "No Work Package", "", $J126),DetailBudgetCategory_Aleph,$I126),""))))) / AZ$6 * AZ$7, 0), 0)</f>
        <v>0</v>
      </c>
      <c r="BA126" s="166">
        <f t="array" ref="BA126">IFERROR(IF(ROW()-16&lt;NoRowsBudget, IF($J126="Profit Margin",SUM(BA$16:BA125)*ProfitMargin,IF($J126="VAT",SUM(BA$16:BA125)*VAT,IF(Budget_period="Monthly",SUMIFS(INDIRECT(BA$8),DetailBudgetWPs_Aleph,IF($J126 = "No Work Package", "", $J126),DetailBudgetCategory_Aleph,$I126),IF(Budget_period="Quarterly",SUMIFS(INDIRECT(BA$9),DetailBudgetWPs_Aleph,IF($J126 = "No Work Package", "", $J126),DetailBudgetCategory_Aleph,$I126),IF(Budget_period="Annually",SUMIFS(INDIRECT(BA$10),DetailBudgetWPs_Aleph,IF($J126 = "No Work Package", "", $J126),DetailBudgetCategory_Aleph,$I126),""))))) / BA$6 * BA$7, 0), 0)</f>
        <v>0</v>
      </c>
      <c r="BB126" s="166">
        <f t="array" ref="BB126">IFERROR(IF(ROW()-16&lt;NoRowsBudget, IF($J126="Profit Margin",SUM(BB$16:BB125)*ProfitMargin,IF($J126="VAT",SUM(BB$16:BB125)*VAT,IF(Budget_period="Monthly",SUMIFS(INDIRECT(BB$8),DetailBudgetWPs_Aleph,IF($J126 = "No Work Package", "", $J126),DetailBudgetCategory_Aleph,$I126),IF(Budget_period="Quarterly",SUMIFS(INDIRECT(BB$9),DetailBudgetWPs_Aleph,IF($J126 = "No Work Package", "", $J126),DetailBudgetCategory_Aleph,$I126),IF(Budget_period="Annually",SUMIFS(INDIRECT(BB$10),DetailBudgetWPs_Aleph,IF($J126 = "No Work Package", "", $J126),DetailBudgetCategory_Aleph,$I126),""))))) / BB$6 * BB$7, 0), 0)</f>
        <v>0</v>
      </c>
      <c r="BC126" s="166">
        <f t="array" ref="BC126">IFERROR(IF(ROW()-16&lt;NoRowsBudget, IF($J126="Profit Margin",SUM(BC$16:BC125)*ProfitMargin,IF($J126="VAT",SUM(BC$16:BC125)*VAT,IF(Budget_period="Monthly",SUMIFS(INDIRECT(BC$8),DetailBudgetWPs_Aleph,IF($J126 = "No Work Package", "", $J126),DetailBudgetCategory_Aleph,$I126),IF(Budget_period="Quarterly",SUMIFS(INDIRECT(BC$9),DetailBudgetWPs_Aleph,IF($J126 = "No Work Package", "", $J126),DetailBudgetCategory_Aleph,$I126),IF(Budget_period="Annually",SUMIFS(INDIRECT(BC$10),DetailBudgetWPs_Aleph,IF($J126 = "No Work Package", "", $J126),DetailBudgetCategory_Aleph,$I126),""))))) / BC$6 * BC$7, 0), 0)</f>
        <v>0</v>
      </c>
      <c r="BD126" s="166">
        <f t="array" ref="BD126">IFERROR(IF(ROW()-16&lt;NoRowsBudget, IF($J126="Profit Margin",SUM(BD$16:BD125)*ProfitMargin,IF($J126="VAT",SUM(BD$16:BD125)*VAT,IF(Budget_period="Monthly",SUMIFS(INDIRECT(BD$8),DetailBudgetWPs_Aleph,IF($J126 = "No Work Package", "", $J126),DetailBudgetCategory_Aleph,$I126),IF(Budget_period="Quarterly",SUMIFS(INDIRECT(BD$9),DetailBudgetWPs_Aleph,IF($J126 = "No Work Package", "", $J126),DetailBudgetCategory_Aleph,$I126),IF(Budget_period="Annually",SUMIFS(INDIRECT(BD$10),DetailBudgetWPs_Aleph,IF($J126 = "No Work Package", "", $J126),DetailBudgetCategory_Aleph,$I126),""))))) / BD$6 * BD$7, 0), 0)</f>
        <v>0</v>
      </c>
      <c r="BE126" s="166">
        <f t="array" ref="BE126">IFERROR(IF(ROW()-16&lt;NoRowsBudget, IF($J126="Profit Margin",SUM(BE$16:BE125)*ProfitMargin,IF($J126="VAT",SUM(BE$16:BE125)*VAT,IF(Budget_period="Monthly",SUMIFS(INDIRECT(BE$8),DetailBudgetWPs_Aleph,IF($J126 = "No Work Package", "", $J126),DetailBudgetCategory_Aleph,$I126),IF(Budget_period="Quarterly",SUMIFS(INDIRECT(BE$9),DetailBudgetWPs_Aleph,IF($J126 = "No Work Package", "", $J126),DetailBudgetCategory_Aleph,$I126),IF(Budget_period="Annually",SUMIFS(INDIRECT(BE$10),DetailBudgetWPs_Aleph,IF($J126 = "No Work Package", "", $J126),DetailBudgetCategory_Aleph,$I126),""))))) / BE$6 * BE$7, 0), 0)</f>
        <v>0</v>
      </c>
      <c r="BF126" s="166">
        <f t="array" ref="BF126">IFERROR(IF(ROW()-16&lt;NoRowsBudget, IF($J126="Profit Margin",SUM(BF$16:BF125)*ProfitMargin,IF($J126="VAT",SUM(BF$16:BF125)*VAT,IF(Budget_period="Monthly",SUMIFS(INDIRECT(BF$8),DetailBudgetWPs_Aleph,IF($J126 = "No Work Package", "", $J126),DetailBudgetCategory_Aleph,$I126),IF(Budget_period="Quarterly",SUMIFS(INDIRECT(BF$9),DetailBudgetWPs_Aleph,IF($J126 = "No Work Package", "", $J126),DetailBudgetCategory_Aleph,$I126),IF(Budget_period="Annually",SUMIFS(INDIRECT(BF$10),DetailBudgetWPs_Aleph,IF($J126 = "No Work Package", "", $J126),DetailBudgetCategory_Aleph,$I126),""))))) / BF$6 * BF$7, 0), 0)</f>
        <v>0</v>
      </c>
      <c r="BG126" s="166">
        <f t="array" ref="BG126">IFERROR(IF(ROW()-16&lt;NoRowsBudget, IF($J126="Profit Margin",SUM(BG$16:BG125)*ProfitMargin,IF($J126="VAT",SUM(BG$16:BG125)*VAT,IF(Budget_period="Monthly",SUMIFS(INDIRECT(BG$8),DetailBudgetWPs_Aleph,IF($J126 = "No Work Package", "", $J126),DetailBudgetCategory_Aleph,$I126),IF(Budget_period="Quarterly",SUMIFS(INDIRECT(BG$9),DetailBudgetWPs_Aleph,IF($J126 = "No Work Package", "", $J126),DetailBudgetCategory_Aleph,$I126),IF(Budget_period="Annually",SUMIFS(INDIRECT(BG$10),DetailBudgetWPs_Aleph,IF($J126 = "No Work Package", "", $J126),DetailBudgetCategory_Aleph,$I126),""))))) / BG$6 * BG$7, 0), 0)</f>
        <v>0</v>
      </c>
      <c r="BH126" s="166">
        <f t="array" ref="BH126">IFERROR(IF(ROW()-16&lt;NoRowsBudget, IF($J126="Profit Margin",SUM(BH$16:BH125)*ProfitMargin,IF($J126="VAT",SUM(BH$16:BH125)*VAT,IF(Budget_period="Monthly",SUMIFS(INDIRECT(BH$8),DetailBudgetWPs_Aleph,IF($J126 = "No Work Package", "", $J126),DetailBudgetCategory_Aleph,$I126),IF(Budget_period="Quarterly",SUMIFS(INDIRECT(BH$9),DetailBudgetWPs_Aleph,IF($J126 = "No Work Package", "", $J126),DetailBudgetCategory_Aleph,$I126),IF(Budget_period="Annually",SUMIFS(INDIRECT(BH$10),DetailBudgetWPs_Aleph,IF($J126 = "No Work Package", "", $J126),DetailBudgetCategory_Aleph,$I126),""))))) / BH$6 * BH$7, 0), 0)</f>
        <v>0</v>
      </c>
      <c r="BI126" s="166">
        <f t="array" ref="BI126">IFERROR(IF(ROW()-16&lt;NoRowsBudget, IF($J126="Profit Margin",SUM(BI$16:BI125)*ProfitMargin,IF($J126="VAT",SUM(BI$16:BI125)*VAT,IF(Budget_period="Monthly",SUMIFS(INDIRECT(BI$8),DetailBudgetWPs_Aleph,IF($J126 = "No Work Package", "", $J126),DetailBudgetCategory_Aleph,$I126),IF(Budget_period="Quarterly",SUMIFS(INDIRECT(BI$9),DetailBudgetWPs_Aleph,IF($J126 = "No Work Package", "", $J126),DetailBudgetCategory_Aleph,$I126),IF(Budget_period="Annually",SUMIFS(INDIRECT(BI$10),DetailBudgetWPs_Aleph,IF($J126 = "No Work Package", "", $J126),DetailBudgetCategory_Aleph,$I126),""))))) / BI$6 * BI$7, 0), 0)</f>
        <v>0</v>
      </c>
      <c r="BJ126" s="166">
        <f t="array" ref="BJ126">IFERROR(IF(ROW()-16&lt;NoRowsBudget, IF($J126="Profit Margin",SUM(BJ$16:BJ125)*ProfitMargin,IF($J126="VAT",SUM(BJ$16:BJ125)*VAT,IF(Budget_period="Monthly",SUMIFS(INDIRECT(BJ$8),DetailBudgetWPs_Aleph,IF($J126 = "No Work Package", "", $J126),DetailBudgetCategory_Aleph,$I126),IF(Budget_period="Quarterly",SUMIFS(INDIRECT(BJ$9),DetailBudgetWPs_Aleph,IF($J126 = "No Work Package", "", $J126),DetailBudgetCategory_Aleph,$I126),IF(Budget_period="Annually",SUMIFS(INDIRECT(BJ$10),DetailBudgetWPs_Aleph,IF($J126 = "No Work Package", "", $J126),DetailBudgetCategory_Aleph,$I126),""))))) / BJ$6 * BJ$7, 0), 0)</f>
        <v>0</v>
      </c>
      <c r="BK126" s="166">
        <f t="array" ref="BK126">IFERROR(IF(ROW()-16&lt;NoRowsBudget, IF($J126="Profit Margin",SUM(BK$16:BK125)*ProfitMargin,IF($J126="VAT",SUM(BK$16:BK125)*VAT,IF(Budget_period="Monthly",SUMIFS(INDIRECT(BK$8),DetailBudgetWPs_Aleph,IF($J126 = "No Work Package", "", $J126),DetailBudgetCategory_Aleph,$I126),IF(Budget_period="Quarterly",SUMIFS(INDIRECT(BK$9),DetailBudgetWPs_Aleph,IF($J126 = "No Work Package", "", $J126),DetailBudgetCategory_Aleph,$I126),IF(Budget_period="Annually",SUMIFS(INDIRECT(BK$10),DetailBudgetWPs_Aleph,IF($J126 = "No Work Package", "", $J126),DetailBudgetCategory_Aleph,$I126),""))))) / BK$6 * BK$7, 0), 0)</f>
        <v>0</v>
      </c>
      <c r="BL126" s="166">
        <f t="array" ref="BL126">IFERROR(IF(ROW()-16&lt;NoRowsBudget, IF($J126="Profit Margin",SUM(BL$16:BL125)*ProfitMargin,IF($J126="VAT",SUM(BL$16:BL125)*VAT,IF(Budget_period="Monthly",SUMIFS(INDIRECT(BL$8),DetailBudgetWPs_Aleph,IF($J126 = "No Work Package", "", $J126),DetailBudgetCategory_Aleph,$I126),IF(Budget_period="Quarterly",SUMIFS(INDIRECT(BL$9),DetailBudgetWPs_Aleph,IF($J126 = "No Work Package", "", $J126),DetailBudgetCategory_Aleph,$I126),IF(Budget_period="Annually",SUMIFS(INDIRECT(BL$10),DetailBudgetWPs_Aleph,IF($J126 = "No Work Package", "", $J126),DetailBudgetCategory_Aleph,$I126),""))))) / BL$6 * BL$7, 0), 0)</f>
        <v>0</v>
      </c>
      <c r="BM126" s="166">
        <f t="array" ref="BM126">IFERROR(IF(ROW()-16&lt;NoRowsBudget, IF($J126="Profit Margin",SUM(BM$16:BM125)*ProfitMargin,IF($J126="VAT",SUM(BM$16:BM125)*VAT,IF(Budget_period="Monthly",SUMIFS(INDIRECT(BM$8),DetailBudgetWPs_Aleph,IF($J126 = "No Work Package", "", $J126),DetailBudgetCategory_Aleph,$I126),IF(Budget_period="Quarterly",SUMIFS(INDIRECT(BM$9),DetailBudgetWPs_Aleph,IF($J126 = "No Work Package", "", $J126),DetailBudgetCategory_Aleph,$I126),IF(Budget_period="Annually",SUMIFS(INDIRECT(BM$10),DetailBudgetWPs_Aleph,IF($J126 = "No Work Package", "", $J126),DetailBudgetCategory_Aleph,$I126),""))))) / BM$6 * BM$7, 0), 0)</f>
        <v>0</v>
      </c>
      <c r="BN126" s="166">
        <f t="array" ref="BN126">IFERROR(IF(ROW()-16&lt;NoRowsBudget, IF($J126="Profit Margin",SUM(BN$16:BN125)*ProfitMargin,IF($J126="VAT",SUM(BN$16:BN125)*VAT,IF(Budget_period="Monthly",SUMIFS(INDIRECT(BN$8),DetailBudgetWPs_Aleph,IF($J126 = "No Work Package", "", $J126),DetailBudgetCategory_Aleph,$I126),IF(Budget_period="Quarterly",SUMIFS(INDIRECT(BN$9),DetailBudgetWPs_Aleph,IF($J126 = "No Work Package", "", $J126),DetailBudgetCategory_Aleph,$I126),IF(Budget_period="Annually",SUMIFS(INDIRECT(BN$10),DetailBudgetWPs_Aleph,IF($J126 = "No Work Package", "", $J126),DetailBudgetCategory_Aleph,$I126),""))))) / BN$6 * BN$7, 0), 0)</f>
        <v>0</v>
      </c>
      <c r="BO126" s="166">
        <f t="array" ref="BO126">IFERROR(IF(ROW()-16&lt;NoRowsBudget, IF($J126="Profit Margin",SUM(BO$16:BO125)*ProfitMargin,IF($J126="VAT",SUM(BO$16:BO125)*VAT,IF(Budget_period="Monthly",SUMIFS(INDIRECT(BO$8),DetailBudgetWPs_Aleph,IF($J126 = "No Work Package", "", $J126),DetailBudgetCategory_Aleph,$I126),IF(Budget_period="Quarterly",SUMIFS(INDIRECT(BO$9),DetailBudgetWPs_Aleph,IF($J126 = "No Work Package", "", $J126),DetailBudgetCategory_Aleph,$I126),IF(Budget_period="Annually",SUMIFS(INDIRECT(BO$10),DetailBudgetWPs_Aleph,IF($J126 = "No Work Package", "", $J126),DetailBudgetCategory_Aleph,$I126),""))))) / BO$6 * BO$7, 0), 0)</f>
        <v>0</v>
      </c>
      <c r="BP126" s="166">
        <f t="array" ref="BP126">IFERROR(IF(ROW()-16&lt;NoRowsBudget, IF($J126="Profit Margin",SUM(BP$16:BP125)*ProfitMargin,IF($J126="VAT",SUM(BP$16:BP125)*VAT,IF(Budget_period="Monthly",SUMIFS(INDIRECT(BP$8),DetailBudgetWPs_Aleph,IF($J126 = "No Work Package", "", $J126),DetailBudgetCategory_Aleph,$I126),IF(Budget_period="Quarterly",SUMIFS(INDIRECT(BP$9),DetailBudgetWPs_Aleph,IF($J126 = "No Work Package", "", $J126),DetailBudgetCategory_Aleph,$I126),IF(Budget_period="Annually",SUMIFS(INDIRECT(BP$10),DetailBudgetWPs_Aleph,IF($J126 = "No Work Package", "", $J126),DetailBudgetCategory_Aleph,$I126),""))))) / BP$6 * BP$7, 0), 0)</f>
        <v>0</v>
      </c>
      <c r="BQ126" s="166">
        <f t="array" ref="BQ126">IFERROR(IF(ROW()-16&lt;NoRowsBudget, IF($J126="Profit Margin",SUM(BQ$16:BQ125)*ProfitMargin,IF($J126="VAT",SUM(BQ$16:BQ125)*VAT,IF(Budget_period="Monthly",SUMIFS(INDIRECT(BQ$8),DetailBudgetWPs_Aleph,IF($J126 = "No Work Package", "", $J126),DetailBudgetCategory_Aleph,$I126),IF(Budget_period="Quarterly",SUMIFS(INDIRECT(BQ$9),DetailBudgetWPs_Aleph,IF($J126 = "No Work Package", "", $J126),DetailBudgetCategory_Aleph,$I126),IF(Budget_period="Annually",SUMIFS(INDIRECT(BQ$10),DetailBudgetWPs_Aleph,IF($J126 = "No Work Package", "", $J126),DetailBudgetCategory_Aleph,$I126),""))))) / BQ$6 * BQ$7, 0), 0)</f>
        <v>0</v>
      </c>
      <c r="BR126" s="166">
        <f t="array" ref="BR126">IFERROR(IF(ROW()-16&lt;NoRowsBudget, IF($J126="Profit Margin",SUM(BR$16:BR125)*ProfitMargin,IF($J126="VAT",SUM(BR$16:BR125)*VAT,IF(Budget_period="Monthly",SUMIFS(INDIRECT(BR$8),DetailBudgetWPs_Aleph,IF($J126 = "No Work Package", "", $J126),DetailBudgetCategory_Aleph,$I126),IF(Budget_period="Quarterly",SUMIFS(INDIRECT(BR$9),DetailBudgetWPs_Aleph,IF($J126 = "No Work Package", "", $J126),DetailBudgetCategory_Aleph,$I126),IF(Budget_period="Annually",SUMIFS(INDIRECT(BR$10),DetailBudgetWPs_Aleph,IF($J126 = "No Work Package", "", $J126),DetailBudgetCategory_Aleph,$I126),""))))) / BR$6 * BR$7, 0), 0)</f>
        <v>0</v>
      </c>
      <c r="BS126" s="166">
        <f t="array" ref="BS126">IFERROR(IF(ROW()-16&lt;NoRowsBudget, IF($J126="Profit Margin",SUM(BS$16:BS125)*ProfitMargin,IF($J126="VAT",SUM(BS$16:BS125)*VAT,IF(Budget_period="Monthly",SUMIFS(INDIRECT(BS$8),DetailBudgetWPs_Aleph,IF($J126 = "No Work Package", "", $J126),DetailBudgetCategory_Aleph,$I126),IF(Budget_period="Quarterly",SUMIFS(INDIRECT(BS$9),DetailBudgetWPs_Aleph,IF($J126 = "No Work Package", "", $J126),DetailBudgetCategory_Aleph,$I126),IF(Budget_period="Annually",SUMIFS(INDIRECT(BS$10),DetailBudgetWPs_Aleph,IF($J126 = "No Work Package", "", $J126),DetailBudgetCategory_Aleph,$I126),""))))) / BS$6 * BS$7, 0), 0)</f>
        <v>0</v>
      </c>
    </row>
    <row r="127" ht="15.75" customHeight="1">
      <c r="A127" s="114"/>
      <c r="B127" s="15" t="str">
        <f>IF(ROW()-16&lt;NoRowsBudget,OrgName,"")</f>
        <v/>
      </c>
      <c r="C127" s="15" t="str">
        <f>IF(ROW()-16&lt;NoRowsBudget,ProjectName,"")</f>
        <v/>
      </c>
      <c r="D127" s="15" t="str">
        <f>IF(ROW()-16&lt;NoRowsBudget,ProjectRef,"")</f>
        <v/>
      </c>
      <c r="E127" s="15" t="str">
        <f>IF(ROW()-16&lt;NoRowsBudget,ApplicationID,"")</f>
        <v/>
      </c>
      <c r="F127" s="15" t="str">
        <f>IF(ROW()-16&lt;NoRowsBudget,Version,"")</f>
        <v/>
      </c>
      <c r="G127" s="164" t="str">
        <f>IF(ROW()-16&lt;NoRowsBudget,StartDate,"")</f>
        <v/>
      </c>
      <c r="H127" s="164" t="str">
        <f>IF(ROW()-16&lt;NoRowsBudget,EndDate,"")</f>
        <v/>
      </c>
      <c r="I127" s="15" t="str">
        <f t="array" ref="I127">IF(ROW()-16&lt;(NoRowsBudget-3),INDEX(CostCategories,CEILING((ROW()-15)/NoWPs,1)),IF(ROW()-16=NoRowsBudget-3,"Overheads",IF(ROW()-16=NoRowsBudget-2,"Profit Margin",IF(ROW()-16=NoRowsBudget-1,"VAT",""))))</f>
        <v/>
      </c>
      <c r="J127" s="15" t="str">
        <f t="array" ref="J127">IF(ROW()-16&lt;NoRowsBudget-3,INDEX(WPUnique,,MOD(ROW()-16,NoWPs)+1),IF(ROW()-16=NoRowsBudget-3,"Overheads",IF(ROW()-16=NoRowsBudget-2,"Profit Margin",IF(ROW()-16=NoRowsBudget-1,"VAT",""))))</f>
        <v/>
      </c>
      <c r="K127" s="172" t="str">
        <f>IFERROR(IF(OR($J127="Indirect Cost",$J127="VAT",$J127="Profit Margin"),"",VLOOKUP(J127,'1. Basic Info'!$B$40:$C$52,2,FALSE)),BudgetExport!J127)</f>
        <v/>
      </c>
      <c r="L127" s="166">
        <f t="array" ref="L127">IFERROR(IF(ROW()-16&lt;NoRowsBudget, IF($J127="Profit Margin",SUM(L$16:L126)*ProfitMargin,IF($J127="VAT",SUM(L$16:L126)*VAT,IF(Budget_period="Monthly",SUMIFS(INDIRECT(L$8),DetailBudgetWPs_Aleph,IF($J127 = "No Work Package", "", $J127),DetailBudgetCategory_Aleph,$I127),IF(Budget_period="Quarterly",SUMIFS(INDIRECT(L$9),DetailBudgetWPs_Aleph,IF($J127 = "No Work Package", "", $J127),DetailBudgetCategory_Aleph,$I127),IF(Budget_period="Annually",SUMIFS(INDIRECT(L$10),DetailBudgetWPs_Aleph,IF($J127 = "No Work Package", "", $J127),DetailBudgetCategory_Aleph,$I127),""))))) / L$6 * L$7, 0), 0)</f>
        <v>0</v>
      </c>
      <c r="M127" s="166">
        <f t="array" ref="M127">IFERROR(IF(ROW()-16&lt;NoRowsBudget, IF($J127="Profit Margin",SUM(M$16:M126)*ProfitMargin,IF($J127="VAT",SUM(M$16:M126)*VAT,IF(Budget_period="Monthly",SUMIFS(INDIRECT(M$8),DetailBudgetWPs_Aleph,IF($J127 = "No Work Package", "", $J127),DetailBudgetCategory_Aleph,$I127),IF(Budget_period="Quarterly",SUMIFS(INDIRECT(M$9),DetailBudgetWPs_Aleph,IF($J127 = "No Work Package", "", $J127),DetailBudgetCategory_Aleph,$I127),IF(Budget_period="Annually",SUMIFS(INDIRECT(M$10),DetailBudgetWPs_Aleph,IF($J127 = "No Work Package", "", $J127),DetailBudgetCategory_Aleph,$I127),""))))) / M$6 * M$7, 0), 0)</f>
        <v>0</v>
      </c>
      <c r="N127" s="166">
        <f t="array" ref="N127">IFERROR(IF(ROW()-16&lt;NoRowsBudget, IF($J127="Profit Margin",SUM(N$16:N126)*ProfitMargin,IF($J127="VAT",SUM(N$16:N126)*VAT,IF(Budget_period="Monthly",SUMIFS(INDIRECT(N$8),DetailBudgetWPs_Aleph,IF($J127 = "No Work Package", "", $J127),DetailBudgetCategory_Aleph,$I127),IF(Budget_period="Quarterly",SUMIFS(INDIRECT(N$9),DetailBudgetWPs_Aleph,IF($J127 = "No Work Package", "", $J127),DetailBudgetCategory_Aleph,$I127),IF(Budget_period="Annually",SUMIFS(INDIRECT(N$10),DetailBudgetWPs_Aleph,IF($J127 = "No Work Package", "", $J127),DetailBudgetCategory_Aleph,$I127),""))))) / N$6 * N$7, 0), 0)</f>
        <v>0</v>
      </c>
      <c r="O127" s="166">
        <f t="array" ref="O127">IFERROR(IF(ROW()-16&lt;NoRowsBudget, IF($J127="Profit Margin",SUM(O$16:O126)*ProfitMargin,IF($J127="VAT",SUM(O$16:O126)*VAT,IF(Budget_period="Monthly",SUMIFS(INDIRECT(O$8),DetailBudgetWPs_Aleph,IF($J127 = "No Work Package", "", $J127),DetailBudgetCategory_Aleph,$I127),IF(Budget_period="Quarterly",SUMIFS(INDIRECT(O$9),DetailBudgetWPs_Aleph,IF($J127 = "No Work Package", "", $J127),DetailBudgetCategory_Aleph,$I127),IF(Budget_period="Annually",SUMIFS(INDIRECT(O$10),DetailBudgetWPs_Aleph,IF($J127 = "No Work Package", "", $J127),DetailBudgetCategory_Aleph,$I127),""))))) / O$6 * O$7, 0), 0)</f>
        <v>0</v>
      </c>
      <c r="P127" s="166">
        <f t="array" ref="P127">IFERROR(IF(ROW()-16&lt;NoRowsBudget, IF($J127="Profit Margin",SUM(P$16:P126)*ProfitMargin,IF($J127="VAT",SUM(P$16:P126)*VAT,IF(Budget_period="Monthly",SUMIFS(INDIRECT(P$8),DetailBudgetWPs_Aleph,IF($J127 = "No Work Package", "", $J127),DetailBudgetCategory_Aleph,$I127),IF(Budget_period="Quarterly",SUMIFS(INDIRECT(P$9),DetailBudgetWPs_Aleph,IF($J127 = "No Work Package", "", $J127),DetailBudgetCategory_Aleph,$I127),IF(Budget_period="Annually",SUMIFS(INDIRECT(P$10),DetailBudgetWPs_Aleph,IF($J127 = "No Work Package", "", $J127),DetailBudgetCategory_Aleph,$I127),""))))) / P$6 * P$7, 0), 0)</f>
        <v>0</v>
      </c>
      <c r="Q127" s="166">
        <f t="array" ref="Q127">IFERROR(IF(ROW()-16&lt;NoRowsBudget, IF($J127="Profit Margin",SUM(Q$16:Q126)*ProfitMargin,IF($J127="VAT",SUM(Q$16:Q126)*VAT,IF(Budget_period="Monthly",SUMIFS(INDIRECT(Q$8),DetailBudgetWPs_Aleph,IF($J127 = "No Work Package", "", $J127),DetailBudgetCategory_Aleph,$I127),IF(Budget_period="Quarterly",SUMIFS(INDIRECT(Q$9),DetailBudgetWPs_Aleph,IF($J127 = "No Work Package", "", $J127),DetailBudgetCategory_Aleph,$I127),IF(Budget_period="Annually",SUMIFS(INDIRECT(Q$10),DetailBudgetWPs_Aleph,IF($J127 = "No Work Package", "", $J127),DetailBudgetCategory_Aleph,$I127),""))))) / Q$6 * Q$7, 0), 0)</f>
        <v>0</v>
      </c>
      <c r="R127" s="166">
        <f t="array" ref="R127">IFERROR(IF(ROW()-16&lt;NoRowsBudget, IF($J127="Profit Margin",SUM(R$16:R126)*ProfitMargin,IF($J127="VAT",SUM(R$16:R126)*VAT,IF(Budget_period="Monthly",SUMIFS(INDIRECT(R$8),DetailBudgetWPs_Aleph,IF($J127 = "No Work Package", "", $J127),DetailBudgetCategory_Aleph,$I127),IF(Budget_period="Quarterly",SUMIFS(INDIRECT(R$9),DetailBudgetWPs_Aleph,IF($J127 = "No Work Package", "", $J127),DetailBudgetCategory_Aleph,$I127),IF(Budget_period="Annually",SUMIFS(INDIRECT(R$10),DetailBudgetWPs_Aleph,IF($J127 = "No Work Package", "", $J127),DetailBudgetCategory_Aleph,$I127),""))))) / R$6 * R$7, 0), 0)</f>
        <v>0</v>
      </c>
      <c r="S127" s="166">
        <f t="array" ref="S127">IFERROR(IF(ROW()-16&lt;NoRowsBudget, IF($J127="Profit Margin",SUM(S$16:S126)*ProfitMargin,IF($J127="VAT",SUM(S$16:S126)*VAT,IF(Budget_period="Monthly",SUMIFS(INDIRECT(S$8),DetailBudgetWPs_Aleph,IF($J127 = "No Work Package", "", $J127),DetailBudgetCategory_Aleph,$I127),IF(Budget_period="Quarterly",SUMIFS(INDIRECT(S$9),DetailBudgetWPs_Aleph,IF($J127 = "No Work Package", "", $J127),DetailBudgetCategory_Aleph,$I127),IF(Budget_period="Annually",SUMIFS(INDIRECT(S$10),DetailBudgetWPs_Aleph,IF($J127 = "No Work Package", "", $J127),DetailBudgetCategory_Aleph,$I127),""))))) / S$6 * S$7, 0), 0)</f>
        <v>0</v>
      </c>
      <c r="T127" s="166">
        <f t="array" ref="T127">IFERROR(IF(ROW()-16&lt;NoRowsBudget, IF($J127="Profit Margin",SUM(T$16:T126)*ProfitMargin,IF($J127="VAT",SUM(T$16:T126)*VAT,IF(Budget_period="Monthly",SUMIFS(INDIRECT(T$8),DetailBudgetWPs_Aleph,IF($J127 = "No Work Package", "", $J127),DetailBudgetCategory_Aleph,$I127),IF(Budget_period="Quarterly",SUMIFS(INDIRECT(T$9),DetailBudgetWPs_Aleph,IF($J127 = "No Work Package", "", $J127),DetailBudgetCategory_Aleph,$I127),IF(Budget_period="Annually",SUMIFS(INDIRECT(T$10),DetailBudgetWPs_Aleph,IF($J127 = "No Work Package", "", $J127),DetailBudgetCategory_Aleph,$I127),""))))) / T$6 * T$7, 0), 0)</f>
        <v>0</v>
      </c>
      <c r="U127" s="166">
        <f t="array" ref="U127">IFERROR(IF(ROW()-16&lt;NoRowsBudget, IF($J127="Profit Margin",SUM(U$16:U126)*ProfitMargin,IF($J127="VAT",SUM(U$16:U126)*VAT,IF(Budget_period="Monthly",SUMIFS(INDIRECT(U$8),DetailBudgetWPs_Aleph,IF($J127 = "No Work Package", "", $J127),DetailBudgetCategory_Aleph,$I127),IF(Budget_period="Quarterly",SUMIFS(INDIRECT(U$9),DetailBudgetWPs_Aleph,IF($J127 = "No Work Package", "", $J127),DetailBudgetCategory_Aleph,$I127),IF(Budget_period="Annually",SUMIFS(INDIRECT(U$10),DetailBudgetWPs_Aleph,IF($J127 = "No Work Package", "", $J127),DetailBudgetCategory_Aleph,$I127),""))))) / U$6 * U$7, 0), 0)</f>
        <v>0</v>
      </c>
      <c r="V127" s="166">
        <f t="array" ref="V127">IFERROR(IF(ROW()-16&lt;NoRowsBudget, IF($J127="Profit Margin",SUM(V$16:V126)*ProfitMargin,IF($J127="VAT",SUM(V$16:V126)*VAT,IF(Budget_period="Monthly",SUMIFS(INDIRECT(V$8),DetailBudgetWPs_Aleph,IF($J127 = "No Work Package", "", $J127),DetailBudgetCategory_Aleph,$I127),IF(Budget_period="Quarterly",SUMIFS(INDIRECT(V$9),DetailBudgetWPs_Aleph,IF($J127 = "No Work Package", "", $J127),DetailBudgetCategory_Aleph,$I127),IF(Budget_period="Annually",SUMIFS(INDIRECT(V$10),DetailBudgetWPs_Aleph,IF($J127 = "No Work Package", "", $J127),DetailBudgetCategory_Aleph,$I127),""))))) / V$6 * V$7, 0), 0)</f>
        <v>0</v>
      </c>
      <c r="W127" s="166">
        <f t="array" ref="W127">IFERROR(IF(ROW()-16&lt;NoRowsBudget, IF($J127="Profit Margin",SUM(W$16:W126)*ProfitMargin,IF($J127="VAT",SUM(W$16:W126)*VAT,IF(Budget_period="Monthly",SUMIFS(INDIRECT(W$8),DetailBudgetWPs_Aleph,IF($J127 = "No Work Package", "", $J127),DetailBudgetCategory_Aleph,$I127),IF(Budget_period="Quarterly",SUMIFS(INDIRECT(W$9),DetailBudgetWPs_Aleph,IF($J127 = "No Work Package", "", $J127),DetailBudgetCategory_Aleph,$I127),IF(Budget_period="Annually",SUMIFS(INDIRECT(W$10),DetailBudgetWPs_Aleph,IF($J127 = "No Work Package", "", $J127),DetailBudgetCategory_Aleph,$I127),""))))) / W$6 * W$7, 0), 0)</f>
        <v>0</v>
      </c>
      <c r="X127" s="166">
        <f t="array" ref="X127">IFERROR(IF(ROW()-16&lt;NoRowsBudget, IF($J127="Profit Margin",SUM(X$16:X126)*ProfitMargin,IF($J127="VAT",SUM(X$16:X126)*VAT,IF(Budget_period="Monthly",SUMIFS(INDIRECT(X$8),DetailBudgetWPs_Aleph,IF($J127 = "No Work Package", "", $J127),DetailBudgetCategory_Aleph,$I127),IF(Budget_period="Quarterly",SUMIFS(INDIRECT(X$9),DetailBudgetWPs_Aleph,IF($J127 = "No Work Package", "", $J127),DetailBudgetCategory_Aleph,$I127),IF(Budget_period="Annually",SUMIFS(INDIRECT(X$10),DetailBudgetWPs_Aleph,IF($J127 = "No Work Package", "", $J127),DetailBudgetCategory_Aleph,$I127),""))))) / X$6 * X$7, 0), 0)</f>
        <v>0</v>
      </c>
      <c r="Y127" s="166">
        <f t="array" ref="Y127">IFERROR(IF(ROW()-16&lt;NoRowsBudget, IF($J127="Profit Margin",SUM(Y$16:Y126)*ProfitMargin,IF($J127="VAT",SUM(Y$16:Y126)*VAT,IF(Budget_period="Monthly",SUMIFS(INDIRECT(Y$8),DetailBudgetWPs_Aleph,IF($J127 = "No Work Package", "", $J127),DetailBudgetCategory_Aleph,$I127),IF(Budget_period="Quarterly",SUMIFS(INDIRECT(Y$9),DetailBudgetWPs_Aleph,IF($J127 = "No Work Package", "", $J127),DetailBudgetCategory_Aleph,$I127),IF(Budget_period="Annually",SUMIFS(INDIRECT(Y$10),DetailBudgetWPs_Aleph,IF($J127 = "No Work Package", "", $J127),DetailBudgetCategory_Aleph,$I127),""))))) / Y$6 * Y$7, 0), 0)</f>
        <v>0</v>
      </c>
      <c r="Z127" s="166">
        <f t="array" ref="Z127">IFERROR(IF(ROW()-16&lt;NoRowsBudget, IF($J127="Profit Margin",SUM(Z$16:Z126)*ProfitMargin,IF($J127="VAT",SUM(Z$16:Z126)*VAT,IF(Budget_period="Monthly",SUMIFS(INDIRECT(Z$8),DetailBudgetWPs_Aleph,IF($J127 = "No Work Package", "", $J127),DetailBudgetCategory_Aleph,$I127),IF(Budget_period="Quarterly",SUMIFS(INDIRECT(Z$9),DetailBudgetWPs_Aleph,IF($J127 = "No Work Package", "", $J127),DetailBudgetCategory_Aleph,$I127),IF(Budget_period="Annually",SUMIFS(INDIRECT(Z$10),DetailBudgetWPs_Aleph,IF($J127 = "No Work Package", "", $J127),DetailBudgetCategory_Aleph,$I127),""))))) / Z$6 * Z$7, 0), 0)</f>
        <v>0</v>
      </c>
      <c r="AA127" s="166">
        <f t="array" ref="AA127">IFERROR(IF(ROW()-16&lt;NoRowsBudget, IF($J127="Profit Margin",SUM(AA$16:AA126)*ProfitMargin,IF($J127="VAT",SUM(AA$16:AA126)*VAT,IF(Budget_period="Monthly",SUMIFS(INDIRECT(AA$8),DetailBudgetWPs_Aleph,IF($J127 = "No Work Package", "", $J127),DetailBudgetCategory_Aleph,$I127),IF(Budget_period="Quarterly",SUMIFS(INDIRECT(AA$9),DetailBudgetWPs_Aleph,IF($J127 = "No Work Package", "", $J127),DetailBudgetCategory_Aleph,$I127),IF(Budget_period="Annually",SUMIFS(INDIRECT(AA$10),DetailBudgetWPs_Aleph,IF($J127 = "No Work Package", "", $J127),DetailBudgetCategory_Aleph,$I127),""))))) / AA$6 * AA$7, 0), 0)</f>
        <v>0</v>
      </c>
      <c r="AB127" s="166">
        <f t="array" ref="AB127">IFERROR(IF(ROW()-16&lt;NoRowsBudget, IF($J127="Profit Margin",SUM(AB$16:AB126)*ProfitMargin,IF($J127="VAT",SUM(AB$16:AB126)*VAT,IF(Budget_period="Monthly",SUMIFS(INDIRECT(AB$8),DetailBudgetWPs_Aleph,IF($J127 = "No Work Package", "", $J127),DetailBudgetCategory_Aleph,$I127),IF(Budget_period="Quarterly",SUMIFS(INDIRECT(AB$9),DetailBudgetWPs_Aleph,IF($J127 = "No Work Package", "", $J127),DetailBudgetCategory_Aleph,$I127),IF(Budget_period="Annually",SUMIFS(INDIRECT(AB$10),DetailBudgetWPs_Aleph,IF($J127 = "No Work Package", "", $J127),DetailBudgetCategory_Aleph,$I127),""))))) / AB$6 * AB$7, 0), 0)</f>
        <v>0</v>
      </c>
      <c r="AC127" s="166">
        <f t="array" ref="AC127">IFERROR(IF(ROW()-16&lt;NoRowsBudget, IF($J127="Profit Margin",SUM(AC$16:AC126)*ProfitMargin,IF($J127="VAT",SUM(AC$16:AC126)*VAT,IF(Budget_period="Monthly",SUMIFS(INDIRECT(AC$8),DetailBudgetWPs_Aleph,IF($J127 = "No Work Package", "", $J127),DetailBudgetCategory_Aleph,$I127),IF(Budget_period="Quarterly",SUMIFS(INDIRECT(AC$9),DetailBudgetWPs_Aleph,IF($J127 = "No Work Package", "", $J127),DetailBudgetCategory_Aleph,$I127),IF(Budget_period="Annually",SUMIFS(INDIRECT(AC$10),DetailBudgetWPs_Aleph,IF($J127 = "No Work Package", "", $J127),DetailBudgetCategory_Aleph,$I127),""))))) / AC$6 * AC$7, 0), 0)</f>
        <v>0</v>
      </c>
      <c r="AD127" s="166">
        <f t="array" ref="AD127">IFERROR(IF(ROW()-16&lt;NoRowsBudget, IF($J127="Profit Margin",SUM(AD$16:AD126)*ProfitMargin,IF($J127="VAT",SUM(AD$16:AD126)*VAT,IF(Budget_period="Monthly",SUMIFS(INDIRECT(AD$8),DetailBudgetWPs_Aleph,IF($J127 = "No Work Package", "", $J127),DetailBudgetCategory_Aleph,$I127),IF(Budget_period="Quarterly",SUMIFS(INDIRECT(AD$9),DetailBudgetWPs_Aleph,IF($J127 = "No Work Package", "", $J127),DetailBudgetCategory_Aleph,$I127),IF(Budget_period="Annually",SUMIFS(INDIRECT(AD$10),DetailBudgetWPs_Aleph,IF($J127 = "No Work Package", "", $J127),DetailBudgetCategory_Aleph,$I127),""))))) / AD$6 * AD$7, 0), 0)</f>
        <v>0</v>
      </c>
      <c r="AE127" s="166">
        <f t="array" ref="AE127">IFERROR(IF(ROW()-16&lt;NoRowsBudget, IF($J127="Profit Margin",SUM(AE$16:AE126)*ProfitMargin,IF($J127="VAT",SUM(AE$16:AE126)*VAT,IF(Budget_period="Monthly",SUMIFS(INDIRECT(AE$8),DetailBudgetWPs_Aleph,IF($J127 = "No Work Package", "", $J127),DetailBudgetCategory_Aleph,$I127),IF(Budget_period="Quarterly",SUMIFS(INDIRECT(AE$9),DetailBudgetWPs_Aleph,IF($J127 = "No Work Package", "", $J127),DetailBudgetCategory_Aleph,$I127),IF(Budget_period="Annually",SUMIFS(INDIRECT(AE$10),DetailBudgetWPs_Aleph,IF($J127 = "No Work Package", "", $J127),DetailBudgetCategory_Aleph,$I127),""))))) / AE$6 * AE$7, 0), 0)</f>
        <v>0</v>
      </c>
      <c r="AF127" s="166">
        <f t="array" ref="AF127">IFERROR(IF(ROW()-16&lt;NoRowsBudget, IF($J127="Profit Margin",SUM(AF$16:AF126)*ProfitMargin,IF($J127="VAT",SUM(AF$16:AF126)*VAT,IF(Budget_period="Monthly",SUMIFS(INDIRECT(AF$8),DetailBudgetWPs_Aleph,IF($J127 = "No Work Package", "", $J127),DetailBudgetCategory_Aleph,$I127),IF(Budget_period="Quarterly",SUMIFS(INDIRECT(AF$9),DetailBudgetWPs_Aleph,IF($J127 = "No Work Package", "", $J127),DetailBudgetCategory_Aleph,$I127),IF(Budget_period="Annually",SUMIFS(INDIRECT(AF$10),DetailBudgetWPs_Aleph,IF($J127 = "No Work Package", "", $J127),DetailBudgetCategory_Aleph,$I127),""))))) / AF$6 * AF$7, 0), 0)</f>
        <v>0</v>
      </c>
      <c r="AG127" s="166">
        <f t="array" ref="AG127">IFERROR(IF(ROW()-16&lt;NoRowsBudget, IF($J127="Profit Margin",SUM(AG$16:AG126)*ProfitMargin,IF($J127="VAT",SUM(AG$16:AG126)*VAT,IF(Budget_period="Monthly",SUMIFS(INDIRECT(AG$8),DetailBudgetWPs_Aleph,IF($J127 = "No Work Package", "", $J127),DetailBudgetCategory_Aleph,$I127),IF(Budget_period="Quarterly",SUMIFS(INDIRECT(AG$9),DetailBudgetWPs_Aleph,IF($J127 = "No Work Package", "", $J127),DetailBudgetCategory_Aleph,$I127),IF(Budget_period="Annually",SUMIFS(INDIRECT(AG$10),DetailBudgetWPs_Aleph,IF($J127 = "No Work Package", "", $J127),DetailBudgetCategory_Aleph,$I127),""))))) / AG$6 * AG$7, 0), 0)</f>
        <v>0</v>
      </c>
      <c r="AH127" s="166">
        <f t="array" ref="AH127">IFERROR(IF(ROW()-16&lt;NoRowsBudget, IF($J127="Profit Margin",SUM(AH$16:AH126)*ProfitMargin,IF($J127="VAT",SUM(AH$16:AH126)*VAT,IF(Budget_period="Monthly",SUMIFS(INDIRECT(AH$8),DetailBudgetWPs_Aleph,IF($J127 = "No Work Package", "", $J127),DetailBudgetCategory_Aleph,$I127),IF(Budget_period="Quarterly",SUMIFS(INDIRECT(AH$9),DetailBudgetWPs_Aleph,IF($J127 = "No Work Package", "", $J127),DetailBudgetCategory_Aleph,$I127),IF(Budget_period="Annually",SUMIFS(INDIRECT(AH$10),DetailBudgetWPs_Aleph,IF($J127 = "No Work Package", "", $J127),DetailBudgetCategory_Aleph,$I127),""))))) / AH$6 * AH$7, 0), 0)</f>
        <v>0</v>
      </c>
      <c r="AI127" s="166">
        <f t="array" ref="AI127">IFERROR(IF(ROW()-16&lt;NoRowsBudget, IF($J127="Profit Margin",SUM(AI$16:AI126)*ProfitMargin,IF($J127="VAT",SUM(AI$16:AI126)*VAT,IF(Budget_period="Monthly",SUMIFS(INDIRECT(AI$8),DetailBudgetWPs_Aleph,IF($J127 = "No Work Package", "", $J127),DetailBudgetCategory_Aleph,$I127),IF(Budget_period="Quarterly",SUMIFS(INDIRECT(AI$9),DetailBudgetWPs_Aleph,IF($J127 = "No Work Package", "", $J127),DetailBudgetCategory_Aleph,$I127),IF(Budget_period="Annually",SUMIFS(INDIRECT(AI$10),DetailBudgetWPs_Aleph,IF($J127 = "No Work Package", "", $J127),DetailBudgetCategory_Aleph,$I127),""))))) / AI$6 * AI$7, 0), 0)</f>
        <v>0</v>
      </c>
      <c r="AJ127" s="166">
        <f t="array" ref="AJ127">IFERROR(IF(ROW()-16&lt;NoRowsBudget, IF($J127="Profit Margin",SUM(AJ$16:AJ126)*ProfitMargin,IF($J127="VAT",SUM(AJ$16:AJ126)*VAT,IF(Budget_period="Monthly",SUMIFS(INDIRECT(AJ$8),DetailBudgetWPs_Aleph,IF($J127 = "No Work Package", "", $J127),DetailBudgetCategory_Aleph,$I127),IF(Budget_period="Quarterly",SUMIFS(INDIRECT(AJ$9),DetailBudgetWPs_Aleph,IF($J127 = "No Work Package", "", $J127),DetailBudgetCategory_Aleph,$I127),IF(Budget_period="Annually",SUMIFS(INDIRECT(AJ$10),DetailBudgetWPs_Aleph,IF($J127 = "No Work Package", "", $J127),DetailBudgetCategory_Aleph,$I127),""))))) / AJ$6 * AJ$7, 0), 0)</f>
        <v>0</v>
      </c>
      <c r="AK127" s="166">
        <f t="array" ref="AK127">IFERROR(IF(ROW()-16&lt;NoRowsBudget, IF($J127="Profit Margin",SUM(AK$16:AK126)*ProfitMargin,IF($J127="VAT",SUM(AK$16:AK126)*VAT,IF(Budget_period="Monthly",SUMIFS(INDIRECT(AK$8),DetailBudgetWPs_Aleph,IF($J127 = "No Work Package", "", $J127),DetailBudgetCategory_Aleph,$I127),IF(Budget_period="Quarterly",SUMIFS(INDIRECT(AK$9),DetailBudgetWPs_Aleph,IF($J127 = "No Work Package", "", $J127),DetailBudgetCategory_Aleph,$I127),IF(Budget_period="Annually",SUMIFS(INDIRECT(AK$10),DetailBudgetWPs_Aleph,IF($J127 = "No Work Package", "", $J127),DetailBudgetCategory_Aleph,$I127),""))))) / AK$6 * AK$7, 0), 0)</f>
        <v>0</v>
      </c>
      <c r="AL127" s="166">
        <f t="array" ref="AL127">IFERROR(IF(ROW()-16&lt;NoRowsBudget, IF($J127="Profit Margin",SUM(AL$16:AL126)*ProfitMargin,IF($J127="VAT",SUM(AL$16:AL126)*VAT,IF(Budget_period="Monthly",SUMIFS(INDIRECT(AL$8),DetailBudgetWPs_Aleph,IF($J127 = "No Work Package", "", $J127),DetailBudgetCategory_Aleph,$I127),IF(Budget_period="Quarterly",SUMIFS(INDIRECT(AL$9),DetailBudgetWPs_Aleph,IF($J127 = "No Work Package", "", $J127),DetailBudgetCategory_Aleph,$I127),IF(Budget_period="Annually",SUMIFS(INDIRECT(AL$10),DetailBudgetWPs_Aleph,IF($J127 = "No Work Package", "", $J127),DetailBudgetCategory_Aleph,$I127),""))))) / AL$6 * AL$7, 0), 0)</f>
        <v>0</v>
      </c>
      <c r="AM127" s="166">
        <f t="array" ref="AM127">IFERROR(IF(ROW()-16&lt;NoRowsBudget, IF($J127="Profit Margin",SUM(AM$16:AM126)*ProfitMargin,IF($J127="VAT",SUM(AM$16:AM126)*VAT,IF(Budget_period="Monthly",SUMIFS(INDIRECT(AM$8),DetailBudgetWPs_Aleph,IF($J127 = "No Work Package", "", $J127),DetailBudgetCategory_Aleph,$I127),IF(Budget_period="Quarterly",SUMIFS(INDIRECT(AM$9),DetailBudgetWPs_Aleph,IF($J127 = "No Work Package", "", $J127),DetailBudgetCategory_Aleph,$I127),IF(Budget_period="Annually",SUMIFS(INDIRECT(AM$10),DetailBudgetWPs_Aleph,IF($J127 = "No Work Package", "", $J127),DetailBudgetCategory_Aleph,$I127),""))))) / AM$6 * AM$7, 0), 0)</f>
        <v>0</v>
      </c>
      <c r="AN127" s="166">
        <f t="array" ref="AN127">IFERROR(IF(ROW()-16&lt;NoRowsBudget, IF($J127="Profit Margin",SUM(AN$16:AN126)*ProfitMargin,IF($J127="VAT",SUM(AN$16:AN126)*VAT,IF(Budget_period="Monthly",SUMIFS(INDIRECT(AN$8),DetailBudgetWPs_Aleph,IF($J127 = "No Work Package", "", $J127),DetailBudgetCategory_Aleph,$I127),IF(Budget_period="Quarterly",SUMIFS(INDIRECT(AN$9),DetailBudgetWPs_Aleph,IF($J127 = "No Work Package", "", $J127),DetailBudgetCategory_Aleph,$I127),IF(Budget_period="Annually",SUMIFS(INDIRECT(AN$10),DetailBudgetWPs_Aleph,IF($J127 = "No Work Package", "", $J127),DetailBudgetCategory_Aleph,$I127),""))))) / AN$6 * AN$7, 0), 0)</f>
        <v>0</v>
      </c>
      <c r="AO127" s="166">
        <f t="array" ref="AO127">IFERROR(IF(ROW()-16&lt;NoRowsBudget, IF($J127="Profit Margin",SUM(AO$16:AO126)*ProfitMargin,IF($J127="VAT",SUM(AO$16:AO126)*VAT,IF(Budget_period="Monthly",SUMIFS(INDIRECT(AO$8),DetailBudgetWPs_Aleph,IF($J127 = "No Work Package", "", $J127),DetailBudgetCategory_Aleph,$I127),IF(Budget_period="Quarterly",SUMIFS(INDIRECT(AO$9),DetailBudgetWPs_Aleph,IF($J127 = "No Work Package", "", $J127),DetailBudgetCategory_Aleph,$I127),IF(Budget_period="Annually",SUMIFS(INDIRECT(AO$10),DetailBudgetWPs_Aleph,IF($J127 = "No Work Package", "", $J127),DetailBudgetCategory_Aleph,$I127),""))))) / AO$6 * AO$7, 0), 0)</f>
        <v>0</v>
      </c>
      <c r="AP127" s="166">
        <f t="array" ref="AP127">IFERROR(IF(ROW()-16&lt;NoRowsBudget, IF($J127="Profit Margin",SUM(AP$16:AP126)*ProfitMargin,IF($J127="VAT",SUM(AP$16:AP126)*VAT,IF(Budget_period="Monthly",SUMIFS(INDIRECT(AP$8),DetailBudgetWPs_Aleph,IF($J127 = "No Work Package", "", $J127),DetailBudgetCategory_Aleph,$I127),IF(Budget_period="Quarterly",SUMIFS(INDIRECT(AP$9),DetailBudgetWPs_Aleph,IF($J127 = "No Work Package", "", $J127),DetailBudgetCategory_Aleph,$I127),IF(Budget_period="Annually",SUMIFS(INDIRECT(AP$10),DetailBudgetWPs_Aleph,IF($J127 = "No Work Package", "", $J127),DetailBudgetCategory_Aleph,$I127),""))))) / AP$6 * AP$7, 0), 0)</f>
        <v>0</v>
      </c>
      <c r="AQ127" s="166">
        <f t="array" ref="AQ127">IFERROR(IF(ROW()-16&lt;NoRowsBudget, IF($J127="Profit Margin",SUM(AQ$16:AQ126)*ProfitMargin,IF($J127="VAT",SUM(AQ$16:AQ126)*VAT,IF(Budget_period="Monthly",SUMIFS(INDIRECT(AQ$8),DetailBudgetWPs_Aleph,IF($J127 = "No Work Package", "", $J127),DetailBudgetCategory_Aleph,$I127),IF(Budget_period="Quarterly",SUMIFS(INDIRECT(AQ$9),DetailBudgetWPs_Aleph,IF($J127 = "No Work Package", "", $J127),DetailBudgetCategory_Aleph,$I127),IF(Budget_period="Annually",SUMIFS(INDIRECT(AQ$10),DetailBudgetWPs_Aleph,IF($J127 = "No Work Package", "", $J127),DetailBudgetCategory_Aleph,$I127),""))))) / AQ$6 * AQ$7, 0), 0)</f>
        <v>0</v>
      </c>
      <c r="AR127" s="166">
        <f t="array" ref="AR127">IFERROR(IF(ROW()-16&lt;NoRowsBudget, IF($J127="Profit Margin",SUM(AR$16:AR126)*ProfitMargin,IF($J127="VAT",SUM(AR$16:AR126)*VAT,IF(Budget_period="Monthly",SUMIFS(INDIRECT(AR$8),DetailBudgetWPs_Aleph,IF($J127 = "No Work Package", "", $J127),DetailBudgetCategory_Aleph,$I127),IF(Budget_period="Quarterly",SUMIFS(INDIRECT(AR$9),DetailBudgetWPs_Aleph,IF($J127 = "No Work Package", "", $J127),DetailBudgetCategory_Aleph,$I127),IF(Budget_period="Annually",SUMIFS(INDIRECT(AR$10),DetailBudgetWPs_Aleph,IF($J127 = "No Work Package", "", $J127),DetailBudgetCategory_Aleph,$I127),""))))) / AR$6 * AR$7, 0), 0)</f>
        <v>0</v>
      </c>
      <c r="AS127" s="166">
        <f t="array" ref="AS127">IFERROR(IF(ROW()-16&lt;NoRowsBudget, IF($J127="Profit Margin",SUM(AS$16:AS126)*ProfitMargin,IF($J127="VAT",SUM(AS$16:AS126)*VAT,IF(Budget_period="Monthly",SUMIFS(INDIRECT(AS$8),DetailBudgetWPs_Aleph,IF($J127 = "No Work Package", "", $J127),DetailBudgetCategory_Aleph,$I127),IF(Budget_period="Quarterly",SUMIFS(INDIRECT(AS$9),DetailBudgetWPs_Aleph,IF($J127 = "No Work Package", "", $J127),DetailBudgetCategory_Aleph,$I127),IF(Budget_period="Annually",SUMIFS(INDIRECT(AS$10),DetailBudgetWPs_Aleph,IF($J127 = "No Work Package", "", $J127),DetailBudgetCategory_Aleph,$I127),""))))) / AS$6 * AS$7, 0), 0)</f>
        <v>0</v>
      </c>
      <c r="AT127" s="166">
        <f t="array" ref="AT127">IFERROR(IF(ROW()-16&lt;NoRowsBudget, IF($J127="Profit Margin",SUM(AT$16:AT126)*ProfitMargin,IF($J127="VAT",SUM(AT$16:AT126)*VAT,IF(Budget_period="Monthly",SUMIFS(INDIRECT(AT$8),DetailBudgetWPs_Aleph,IF($J127 = "No Work Package", "", $J127),DetailBudgetCategory_Aleph,$I127),IF(Budget_period="Quarterly",SUMIFS(INDIRECT(AT$9),DetailBudgetWPs_Aleph,IF($J127 = "No Work Package", "", $J127),DetailBudgetCategory_Aleph,$I127),IF(Budget_period="Annually",SUMIFS(INDIRECT(AT$10),DetailBudgetWPs_Aleph,IF($J127 = "No Work Package", "", $J127),DetailBudgetCategory_Aleph,$I127),""))))) / AT$6 * AT$7, 0), 0)</f>
        <v>0</v>
      </c>
      <c r="AU127" s="166">
        <f t="array" ref="AU127">IFERROR(IF(ROW()-16&lt;NoRowsBudget, IF($J127="Profit Margin",SUM(AU$16:AU126)*ProfitMargin,IF($J127="VAT",SUM(AU$16:AU126)*VAT,IF(Budget_period="Monthly",SUMIFS(INDIRECT(AU$8),DetailBudgetWPs_Aleph,IF($J127 = "No Work Package", "", $J127),DetailBudgetCategory_Aleph,$I127),IF(Budget_period="Quarterly",SUMIFS(INDIRECT(AU$9),DetailBudgetWPs_Aleph,IF($J127 = "No Work Package", "", $J127),DetailBudgetCategory_Aleph,$I127),IF(Budget_period="Annually",SUMIFS(INDIRECT(AU$10),DetailBudgetWPs_Aleph,IF($J127 = "No Work Package", "", $J127),DetailBudgetCategory_Aleph,$I127),""))))) / AU$6 * AU$7, 0), 0)</f>
        <v>0</v>
      </c>
      <c r="AV127" s="166">
        <f t="array" ref="AV127">IFERROR(IF(ROW()-16&lt;NoRowsBudget, IF($J127="Profit Margin",SUM(AV$16:AV126)*ProfitMargin,IF($J127="VAT",SUM(AV$16:AV126)*VAT,IF(Budget_period="Monthly",SUMIFS(INDIRECT(AV$8),DetailBudgetWPs_Aleph,IF($J127 = "No Work Package", "", $J127),DetailBudgetCategory_Aleph,$I127),IF(Budget_period="Quarterly",SUMIFS(INDIRECT(AV$9),DetailBudgetWPs_Aleph,IF($J127 = "No Work Package", "", $J127),DetailBudgetCategory_Aleph,$I127),IF(Budget_period="Annually",SUMIFS(INDIRECT(AV$10),DetailBudgetWPs_Aleph,IF($J127 = "No Work Package", "", $J127),DetailBudgetCategory_Aleph,$I127),""))))) / AV$6 * AV$7, 0), 0)</f>
        <v>0</v>
      </c>
      <c r="AW127" s="166">
        <f t="array" ref="AW127">IFERROR(IF(ROW()-16&lt;NoRowsBudget, IF($J127="Profit Margin",SUM(AW$16:AW126)*ProfitMargin,IF($J127="VAT",SUM(AW$16:AW126)*VAT,IF(Budget_period="Monthly",SUMIFS(INDIRECT(AW$8),DetailBudgetWPs_Aleph,IF($J127 = "No Work Package", "", $J127),DetailBudgetCategory_Aleph,$I127),IF(Budget_period="Quarterly",SUMIFS(INDIRECT(AW$9),DetailBudgetWPs_Aleph,IF($J127 = "No Work Package", "", $J127),DetailBudgetCategory_Aleph,$I127),IF(Budget_period="Annually",SUMIFS(INDIRECT(AW$10),DetailBudgetWPs_Aleph,IF($J127 = "No Work Package", "", $J127),DetailBudgetCategory_Aleph,$I127),""))))) / AW$6 * AW$7, 0), 0)</f>
        <v>0</v>
      </c>
      <c r="AX127" s="166">
        <f t="array" ref="AX127">IFERROR(IF(ROW()-16&lt;NoRowsBudget, IF($J127="Profit Margin",SUM(AX$16:AX126)*ProfitMargin,IF($J127="VAT",SUM(AX$16:AX126)*VAT,IF(Budget_period="Monthly",SUMIFS(INDIRECT(AX$8),DetailBudgetWPs_Aleph,IF($J127 = "No Work Package", "", $J127),DetailBudgetCategory_Aleph,$I127),IF(Budget_period="Quarterly",SUMIFS(INDIRECT(AX$9),DetailBudgetWPs_Aleph,IF($J127 = "No Work Package", "", $J127),DetailBudgetCategory_Aleph,$I127),IF(Budget_period="Annually",SUMIFS(INDIRECT(AX$10),DetailBudgetWPs_Aleph,IF($J127 = "No Work Package", "", $J127),DetailBudgetCategory_Aleph,$I127),""))))) / AX$6 * AX$7, 0), 0)</f>
        <v>0</v>
      </c>
      <c r="AY127" s="166">
        <f t="array" ref="AY127">IFERROR(IF(ROW()-16&lt;NoRowsBudget, IF($J127="Profit Margin",SUM(AY$16:AY126)*ProfitMargin,IF($J127="VAT",SUM(AY$16:AY126)*VAT,IF(Budget_period="Monthly",SUMIFS(INDIRECT(AY$8),DetailBudgetWPs_Aleph,IF($J127 = "No Work Package", "", $J127),DetailBudgetCategory_Aleph,$I127),IF(Budget_period="Quarterly",SUMIFS(INDIRECT(AY$9),DetailBudgetWPs_Aleph,IF($J127 = "No Work Package", "", $J127),DetailBudgetCategory_Aleph,$I127),IF(Budget_period="Annually",SUMIFS(INDIRECT(AY$10),DetailBudgetWPs_Aleph,IF($J127 = "No Work Package", "", $J127),DetailBudgetCategory_Aleph,$I127),""))))) / AY$6 * AY$7, 0), 0)</f>
        <v>0</v>
      </c>
      <c r="AZ127" s="166">
        <f t="array" ref="AZ127">IFERROR(IF(ROW()-16&lt;NoRowsBudget, IF($J127="Profit Margin",SUM(AZ$16:AZ126)*ProfitMargin,IF($J127="VAT",SUM(AZ$16:AZ126)*VAT,IF(Budget_period="Monthly",SUMIFS(INDIRECT(AZ$8),DetailBudgetWPs_Aleph,IF($J127 = "No Work Package", "", $J127),DetailBudgetCategory_Aleph,$I127),IF(Budget_period="Quarterly",SUMIFS(INDIRECT(AZ$9),DetailBudgetWPs_Aleph,IF($J127 = "No Work Package", "", $J127),DetailBudgetCategory_Aleph,$I127),IF(Budget_period="Annually",SUMIFS(INDIRECT(AZ$10),DetailBudgetWPs_Aleph,IF($J127 = "No Work Package", "", $J127),DetailBudgetCategory_Aleph,$I127),""))))) / AZ$6 * AZ$7, 0), 0)</f>
        <v>0</v>
      </c>
      <c r="BA127" s="166">
        <f t="array" ref="BA127">IFERROR(IF(ROW()-16&lt;NoRowsBudget, IF($J127="Profit Margin",SUM(BA$16:BA126)*ProfitMargin,IF($J127="VAT",SUM(BA$16:BA126)*VAT,IF(Budget_period="Monthly",SUMIFS(INDIRECT(BA$8),DetailBudgetWPs_Aleph,IF($J127 = "No Work Package", "", $J127),DetailBudgetCategory_Aleph,$I127),IF(Budget_period="Quarterly",SUMIFS(INDIRECT(BA$9),DetailBudgetWPs_Aleph,IF($J127 = "No Work Package", "", $J127),DetailBudgetCategory_Aleph,$I127),IF(Budget_period="Annually",SUMIFS(INDIRECT(BA$10),DetailBudgetWPs_Aleph,IF($J127 = "No Work Package", "", $J127),DetailBudgetCategory_Aleph,$I127),""))))) / BA$6 * BA$7, 0), 0)</f>
        <v>0</v>
      </c>
      <c r="BB127" s="166">
        <f t="array" ref="BB127">IFERROR(IF(ROW()-16&lt;NoRowsBudget, IF($J127="Profit Margin",SUM(BB$16:BB126)*ProfitMargin,IF($J127="VAT",SUM(BB$16:BB126)*VAT,IF(Budget_period="Monthly",SUMIFS(INDIRECT(BB$8),DetailBudgetWPs_Aleph,IF($J127 = "No Work Package", "", $J127),DetailBudgetCategory_Aleph,$I127),IF(Budget_period="Quarterly",SUMIFS(INDIRECT(BB$9),DetailBudgetWPs_Aleph,IF($J127 = "No Work Package", "", $J127),DetailBudgetCategory_Aleph,$I127),IF(Budget_period="Annually",SUMIFS(INDIRECT(BB$10),DetailBudgetWPs_Aleph,IF($J127 = "No Work Package", "", $J127),DetailBudgetCategory_Aleph,$I127),""))))) / BB$6 * BB$7, 0), 0)</f>
        <v>0</v>
      </c>
      <c r="BC127" s="166">
        <f t="array" ref="BC127">IFERROR(IF(ROW()-16&lt;NoRowsBudget, IF($J127="Profit Margin",SUM(BC$16:BC126)*ProfitMargin,IF($J127="VAT",SUM(BC$16:BC126)*VAT,IF(Budget_period="Monthly",SUMIFS(INDIRECT(BC$8),DetailBudgetWPs_Aleph,IF($J127 = "No Work Package", "", $J127),DetailBudgetCategory_Aleph,$I127),IF(Budget_period="Quarterly",SUMIFS(INDIRECT(BC$9),DetailBudgetWPs_Aleph,IF($J127 = "No Work Package", "", $J127),DetailBudgetCategory_Aleph,$I127),IF(Budget_period="Annually",SUMIFS(INDIRECT(BC$10),DetailBudgetWPs_Aleph,IF($J127 = "No Work Package", "", $J127),DetailBudgetCategory_Aleph,$I127),""))))) / BC$6 * BC$7, 0), 0)</f>
        <v>0</v>
      </c>
      <c r="BD127" s="166">
        <f t="array" ref="BD127">IFERROR(IF(ROW()-16&lt;NoRowsBudget, IF($J127="Profit Margin",SUM(BD$16:BD126)*ProfitMargin,IF($J127="VAT",SUM(BD$16:BD126)*VAT,IF(Budget_period="Monthly",SUMIFS(INDIRECT(BD$8),DetailBudgetWPs_Aleph,IF($J127 = "No Work Package", "", $J127),DetailBudgetCategory_Aleph,$I127),IF(Budget_period="Quarterly",SUMIFS(INDIRECT(BD$9),DetailBudgetWPs_Aleph,IF($J127 = "No Work Package", "", $J127),DetailBudgetCategory_Aleph,$I127),IF(Budget_period="Annually",SUMIFS(INDIRECT(BD$10),DetailBudgetWPs_Aleph,IF($J127 = "No Work Package", "", $J127),DetailBudgetCategory_Aleph,$I127),""))))) / BD$6 * BD$7, 0), 0)</f>
        <v>0</v>
      </c>
      <c r="BE127" s="166">
        <f t="array" ref="BE127">IFERROR(IF(ROW()-16&lt;NoRowsBudget, IF($J127="Profit Margin",SUM(BE$16:BE126)*ProfitMargin,IF($J127="VAT",SUM(BE$16:BE126)*VAT,IF(Budget_period="Monthly",SUMIFS(INDIRECT(BE$8),DetailBudgetWPs_Aleph,IF($J127 = "No Work Package", "", $J127),DetailBudgetCategory_Aleph,$I127),IF(Budget_period="Quarterly",SUMIFS(INDIRECT(BE$9),DetailBudgetWPs_Aleph,IF($J127 = "No Work Package", "", $J127),DetailBudgetCategory_Aleph,$I127),IF(Budget_period="Annually",SUMIFS(INDIRECT(BE$10),DetailBudgetWPs_Aleph,IF($J127 = "No Work Package", "", $J127),DetailBudgetCategory_Aleph,$I127),""))))) / BE$6 * BE$7, 0), 0)</f>
        <v>0</v>
      </c>
      <c r="BF127" s="166">
        <f t="array" ref="BF127">IFERROR(IF(ROW()-16&lt;NoRowsBudget, IF($J127="Profit Margin",SUM(BF$16:BF126)*ProfitMargin,IF($J127="VAT",SUM(BF$16:BF126)*VAT,IF(Budget_period="Monthly",SUMIFS(INDIRECT(BF$8),DetailBudgetWPs_Aleph,IF($J127 = "No Work Package", "", $J127),DetailBudgetCategory_Aleph,$I127),IF(Budget_period="Quarterly",SUMIFS(INDIRECT(BF$9),DetailBudgetWPs_Aleph,IF($J127 = "No Work Package", "", $J127),DetailBudgetCategory_Aleph,$I127),IF(Budget_period="Annually",SUMIFS(INDIRECT(BF$10),DetailBudgetWPs_Aleph,IF($J127 = "No Work Package", "", $J127),DetailBudgetCategory_Aleph,$I127),""))))) / BF$6 * BF$7, 0), 0)</f>
        <v>0</v>
      </c>
      <c r="BG127" s="166">
        <f t="array" ref="BG127">IFERROR(IF(ROW()-16&lt;NoRowsBudget, IF($J127="Profit Margin",SUM(BG$16:BG126)*ProfitMargin,IF($J127="VAT",SUM(BG$16:BG126)*VAT,IF(Budget_period="Monthly",SUMIFS(INDIRECT(BG$8),DetailBudgetWPs_Aleph,IF($J127 = "No Work Package", "", $J127),DetailBudgetCategory_Aleph,$I127),IF(Budget_period="Quarterly",SUMIFS(INDIRECT(BG$9),DetailBudgetWPs_Aleph,IF($J127 = "No Work Package", "", $J127),DetailBudgetCategory_Aleph,$I127),IF(Budget_period="Annually",SUMIFS(INDIRECT(BG$10),DetailBudgetWPs_Aleph,IF($J127 = "No Work Package", "", $J127),DetailBudgetCategory_Aleph,$I127),""))))) / BG$6 * BG$7, 0), 0)</f>
        <v>0</v>
      </c>
      <c r="BH127" s="166">
        <f t="array" ref="BH127">IFERROR(IF(ROW()-16&lt;NoRowsBudget, IF($J127="Profit Margin",SUM(BH$16:BH126)*ProfitMargin,IF($J127="VAT",SUM(BH$16:BH126)*VAT,IF(Budget_period="Monthly",SUMIFS(INDIRECT(BH$8),DetailBudgetWPs_Aleph,IF($J127 = "No Work Package", "", $J127),DetailBudgetCategory_Aleph,$I127),IF(Budget_period="Quarterly",SUMIFS(INDIRECT(BH$9),DetailBudgetWPs_Aleph,IF($J127 = "No Work Package", "", $J127),DetailBudgetCategory_Aleph,$I127),IF(Budget_period="Annually",SUMIFS(INDIRECT(BH$10),DetailBudgetWPs_Aleph,IF($J127 = "No Work Package", "", $J127),DetailBudgetCategory_Aleph,$I127),""))))) / BH$6 * BH$7, 0), 0)</f>
        <v>0</v>
      </c>
      <c r="BI127" s="166">
        <f t="array" ref="BI127">IFERROR(IF(ROW()-16&lt;NoRowsBudget, IF($J127="Profit Margin",SUM(BI$16:BI126)*ProfitMargin,IF($J127="VAT",SUM(BI$16:BI126)*VAT,IF(Budget_period="Monthly",SUMIFS(INDIRECT(BI$8),DetailBudgetWPs_Aleph,IF($J127 = "No Work Package", "", $J127),DetailBudgetCategory_Aleph,$I127),IF(Budget_period="Quarterly",SUMIFS(INDIRECT(BI$9),DetailBudgetWPs_Aleph,IF($J127 = "No Work Package", "", $J127),DetailBudgetCategory_Aleph,$I127),IF(Budget_period="Annually",SUMIFS(INDIRECT(BI$10),DetailBudgetWPs_Aleph,IF($J127 = "No Work Package", "", $J127),DetailBudgetCategory_Aleph,$I127),""))))) / BI$6 * BI$7, 0), 0)</f>
        <v>0</v>
      </c>
      <c r="BJ127" s="166">
        <f t="array" ref="BJ127">IFERROR(IF(ROW()-16&lt;NoRowsBudget, IF($J127="Profit Margin",SUM(BJ$16:BJ126)*ProfitMargin,IF($J127="VAT",SUM(BJ$16:BJ126)*VAT,IF(Budget_period="Monthly",SUMIFS(INDIRECT(BJ$8),DetailBudgetWPs_Aleph,IF($J127 = "No Work Package", "", $J127),DetailBudgetCategory_Aleph,$I127),IF(Budget_period="Quarterly",SUMIFS(INDIRECT(BJ$9),DetailBudgetWPs_Aleph,IF($J127 = "No Work Package", "", $J127),DetailBudgetCategory_Aleph,$I127),IF(Budget_period="Annually",SUMIFS(INDIRECT(BJ$10),DetailBudgetWPs_Aleph,IF($J127 = "No Work Package", "", $J127),DetailBudgetCategory_Aleph,$I127),""))))) / BJ$6 * BJ$7, 0), 0)</f>
        <v>0</v>
      </c>
      <c r="BK127" s="166">
        <f t="array" ref="BK127">IFERROR(IF(ROW()-16&lt;NoRowsBudget, IF($J127="Profit Margin",SUM(BK$16:BK126)*ProfitMargin,IF($J127="VAT",SUM(BK$16:BK126)*VAT,IF(Budget_period="Monthly",SUMIFS(INDIRECT(BK$8),DetailBudgetWPs_Aleph,IF($J127 = "No Work Package", "", $J127),DetailBudgetCategory_Aleph,$I127),IF(Budget_period="Quarterly",SUMIFS(INDIRECT(BK$9),DetailBudgetWPs_Aleph,IF($J127 = "No Work Package", "", $J127),DetailBudgetCategory_Aleph,$I127),IF(Budget_period="Annually",SUMIFS(INDIRECT(BK$10),DetailBudgetWPs_Aleph,IF($J127 = "No Work Package", "", $J127),DetailBudgetCategory_Aleph,$I127),""))))) / BK$6 * BK$7, 0), 0)</f>
        <v>0</v>
      </c>
      <c r="BL127" s="166">
        <f t="array" ref="BL127">IFERROR(IF(ROW()-16&lt;NoRowsBudget, IF($J127="Profit Margin",SUM(BL$16:BL126)*ProfitMargin,IF($J127="VAT",SUM(BL$16:BL126)*VAT,IF(Budget_period="Monthly",SUMIFS(INDIRECT(BL$8),DetailBudgetWPs_Aleph,IF($J127 = "No Work Package", "", $J127),DetailBudgetCategory_Aleph,$I127),IF(Budget_period="Quarterly",SUMIFS(INDIRECT(BL$9),DetailBudgetWPs_Aleph,IF($J127 = "No Work Package", "", $J127),DetailBudgetCategory_Aleph,$I127),IF(Budget_period="Annually",SUMIFS(INDIRECT(BL$10),DetailBudgetWPs_Aleph,IF($J127 = "No Work Package", "", $J127),DetailBudgetCategory_Aleph,$I127),""))))) / BL$6 * BL$7, 0), 0)</f>
        <v>0</v>
      </c>
      <c r="BM127" s="166">
        <f t="array" ref="BM127">IFERROR(IF(ROW()-16&lt;NoRowsBudget, IF($J127="Profit Margin",SUM(BM$16:BM126)*ProfitMargin,IF($J127="VAT",SUM(BM$16:BM126)*VAT,IF(Budget_period="Monthly",SUMIFS(INDIRECT(BM$8),DetailBudgetWPs_Aleph,IF($J127 = "No Work Package", "", $J127),DetailBudgetCategory_Aleph,$I127),IF(Budget_period="Quarterly",SUMIFS(INDIRECT(BM$9),DetailBudgetWPs_Aleph,IF($J127 = "No Work Package", "", $J127),DetailBudgetCategory_Aleph,$I127),IF(Budget_period="Annually",SUMIFS(INDIRECT(BM$10),DetailBudgetWPs_Aleph,IF($J127 = "No Work Package", "", $J127),DetailBudgetCategory_Aleph,$I127),""))))) / BM$6 * BM$7, 0), 0)</f>
        <v>0</v>
      </c>
      <c r="BN127" s="166">
        <f t="array" ref="BN127">IFERROR(IF(ROW()-16&lt;NoRowsBudget, IF($J127="Profit Margin",SUM(BN$16:BN126)*ProfitMargin,IF($J127="VAT",SUM(BN$16:BN126)*VAT,IF(Budget_period="Monthly",SUMIFS(INDIRECT(BN$8),DetailBudgetWPs_Aleph,IF($J127 = "No Work Package", "", $J127),DetailBudgetCategory_Aleph,$I127),IF(Budget_period="Quarterly",SUMIFS(INDIRECT(BN$9),DetailBudgetWPs_Aleph,IF($J127 = "No Work Package", "", $J127),DetailBudgetCategory_Aleph,$I127),IF(Budget_period="Annually",SUMIFS(INDIRECT(BN$10),DetailBudgetWPs_Aleph,IF($J127 = "No Work Package", "", $J127),DetailBudgetCategory_Aleph,$I127),""))))) / BN$6 * BN$7, 0), 0)</f>
        <v>0</v>
      </c>
      <c r="BO127" s="166">
        <f t="array" ref="BO127">IFERROR(IF(ROW()-16&lt;NoRowsBudget, IF($J127="Profit Margin",SUM(BO$16:BO126)*ProfitMargin,IF($J127="VAT",SUM(BO$16:BO126)*VAT,IF(Budget_period="Monthly",SUMIFS(INDIRECT(BO$8),DetailBudgetWPs_Aleph,IF($J127 = "No Work Package", "", $J127),DetailBudgetCategory_Aleph,$I127),IF(Budget_period="Quarterly",SUMIFS(INDIRECT(BO$9),DetailBudgetWPs_Aleph,IF($J127 = "No Work Package", "", $J127),DetailBudgetCategory_Aleph,$I127),IF(Budget_period="Annually",SUMIFS(INDIRECT(BO$10),DetailBudgetWPs_Aleph,IF($J127 = "No Work Package", "", $J127),DetailBudgetCategory_Aleph,$I127),""))))) / BO$6 * BO$7, 0), 0)</f>
        <v>0</v>
      </c>
      <c r="BP127" s="166">
        <f t="array" ref="BP127">IFERROR(IF(ROW()-16&lt;NoRowsBudget, IF($J127="Profit Margin",SUM(BP$16:BP126)*ProfitMargin,IF($J127="VAT",SUM(BP$16:BP126)*VAT,IF(Budget_period="Monthly",SUMIFS(INDIRECT(BP$8),DetailBudgetWPs_Aleph,IF($J127 = "No Work Package", "", $J127),DetailBudgetCategory_Aleph,$I127),IF(Budget_period="Quarterly",SUMIFS(INDIRECT(BP$9),DetailBudgetWPs_Aleph,IF($J127 = "No Work Package", "", $J127),DetailBudgetCategory_Aleph,$I127),IF(Budget_period="Annually",SUMIFS(INDIRECT(BP$10),DetailBudgetWPs_Aleph,IF($J127 = "No Work Package", "", $J127),DetailBudgetCategory_Aleph,$I127),""))))) / BP$6 * BP$7, 0), 0)</f>
        <v>0</v>
      </c>
      <c r="BQ127" s="166">
        <f t="array" ref="BQ127">IFERROR(IF(ROW()-16&lt;NoRowsBudget, IF($J127="Profit Margin",SUM(BQ$16:BQ126)*ProfitMargin,IF($J127="VAT",SUM(BQ$16:BQ126)*VAT,IF(Budget_period="Monthly",SUMIFS(INDIRECT(BQ$8),DetailBudgetWPs_Aleph,IF($J127 = "No Work Package", "", $J127),DetailBudgetCategory_Aleph,$I127),IF(Budget_period="Quarterly",SUMIFS(INDIRECT(BQ$9),DetailBudgetWPs_Aleph,IF($J127 = "No Work Package", "", $J127),DetailBudgetCategory_Aleph,$I127),IF(Budget_period="Annually",SUMIFS(INDIRECT(BQ$10),DetailBudgetWPs_Aleph,IF($J127 = "No Work Package", "", $J127),DetailBudgetCategory_Aleph,$I127),""))))) / BQ$6 * BQ$7, 0), 0)</f>
        <v>0</v>
      </c>
      <c r="BR127" s="166">
        <f t="array" ref="BR127">IFERROR(IF(ROW()-16&lt;NoRowsBudget, IF($J127="Profit Margin",SUM(BR$16:BR126)*ProfitMargin,IF($J127="VAT",SUM(BR$16:BR126)*VAT,IF(Budget_period="Monthly",SUMIFS(INDIRECT(BR$8),DetailBudgetWPs_Aleph,IF($J127 = "No Work Package", "", $J127),DetailBudgetCategory_Aleph,$I127),IF(Budget_period="Quarterly",SUMIFS(INDIRECT(BR$9),DetailBudgetWPs_Aleph,IF($J127 = "No Work Package", "", $J127),DetailBudgetCategory_Aleph,$I127),IF(Budget_period="Annually",SUMIFS(INDIRECT(BR$10),DetailBudgetWPs_Aleph,IF($J127 = "No Work Package", "", $J127),DetailBudgetCategory_Aleph,$I127),""))))) / BR$6 * BR$7, 0), 0)</f>
        <v>0</v>
      </c>
      <c r="BS127" s="166">
        <f t="array" ref="BS127">IFERROR(IF(ROW()-16&lt;NoRowsBudget, IF($J127="Profit Margin",SUM(BS$16:BS126)*ProfitMargin,IF($J127="VAT",SUM(BS$16:BS126)*VAT,IF(Budget_period="Monthly",SUMIFS(INDIRECT(BS$8),DetailBudgetWPs_Aleph,IF($J127 = "No Work Package", "", $J127),DetailBudgetCategory_Aleph,$I127),IF(Budget_period="Quarterly",SUMIFS(INDIRECT(BS$9),DetailBudgetWPs_Aleph,IF($J127 = "No Work Package", "", $J127),DetailBudgetCategory_Aleph,$I127),IF(Budget_period="Annually",SUMIFS(INDIRECT(BS$10),DetailBudgetWPs_Aleph,IF($J127 = "No Work Package", "", $J127),DetailBudgetCategory_Aleph,$I127),""))))) / BS$6 * BS$7, 0), 0)</f>
        <v>0</v>
      </c>
    </row>
    <row r="128" ht="15.75" customHeight="1">
      <c r="A128" s="114"/>
      <c r="B128" s="15" t="str">
        <f>IF(ROW()-16&lt;NoRowsBudget,OrgName,"")</f>
        <v/>
      </c>
      <c r="C128" s="15" t="str">
        <f>IF(ROW()-16&lt;NoRowsBudget,ProjectName,"")</f>
        <v/>
      </c>
      <c r="D128" s="15" t="str">
        <f>IF(ROW()-16&lt;NoRowsBudget,ProjectRef,"")</f>
        <v/>
      </c>
      <c r="E128" s="15" t="str">
        <f>IF(ROW()-16&lt;NoRowsBudget,ApplicationID,"")</f>
        <v/>
      </c>
      <c r="F128" s="15" t="str">
        <f>IF(ROW()-16&lt;NoRowsBudget,Version,"")</f>
        <v/>
      </c>
      <c r="G128" s="164" t="str">
        <f>IF(ROW()-16&lt;NoRowsBudget,StartDate,"")</f>
        <v/>
      </c>
      <c r="H128" s="164" t="str">
        <f>IF(ROW()-16&lt;NoRowsBudget,EndDate,"")</f>
        <v/>
      </c>
      <c r="I128" s="15" t="str">
        <f t="array" ref="I128">IF(ROW()-16&lt;(NoRowsBudget-3),INDEX(CostCategories,CEILING((ROW()-15)/NoWPs,1)),IF(ROW()-16=NoRowsBudget-3,"Overheads",IF(ROW()-16=NoRowsBudget-2,"Profit Margin",IF(ROW()-16=NoRowsBudget-1,"VAT",""))))</f>
        <v/>
      </c>
      <c r="J128" s="15" t="str">
        <f t="array" ref="J128">IF(ROW()-16&lt;NoRowsBudget-3,INDEX(WPUnique,,MOD(ROW()-16,NoWPs)+1),IF(ROW()-16=NoRowsBudget-3,"Overheads",IF(ROW()-16=NoRowsBudget-2,"Profit Margin",IF(ROW()-16=NoRowsBudget-1,"VAT",""))))</f>
        <v/>
      </c>
      <c r="K128" s="172" t="str">
        <f>IFERROR(IF(OR($J128="Indirect Cost",$J128="VAT",$J128="Profit Margin"),"",VLOOKUP(J128,'1. Basic Info'!$B$40:$C$52,2,FALSE)),BudgetExport!J128)</f>
        <v/>
      </c>
      <c r="L128" s="166">
        <f t="array" ref="L128">IFERROR(IF(ROW()-16&lt;NoRowsBudget, IF($J128="Profit Margin",SUM(L$16:L127)*ProfitMargin,IF($J128="VAT",SUM(L$16:L127)*VAT,IF(Budget_period="Monthly",SUMIFS(INDIRECT(L$8),DetailBudgetWPs_Aleph,IF($J128 = "No Work Package", "", $J128),DetailBudgetCategory_Aleph,$I128),IF(Budget_period="Quarterly",SUMIFS(INDIRECT(L$9),DetailBudgetWPs_Aleph,IF($J128 = "No Work Package", "", $J128),DetailBudgetCategory_Aleph,$I128),IF(Budget_period="Annually",SUMIFS(INDIRECT(L$10),DetailBudgetWPs_Aleph,IF($J128 = "No Work Package", "", $J128),DetailBudgetCategory_Aleph,$I128),""))))) / L$6 * L$7, 0), 0)</f>
        <v>0</v>
      </c>
      <c r="M128" s="166">
        <f t="array" ref="M128">IFERROR(IF(ROW()-16&lt;NoRowsBudget, IF($J128="Profit Margin",SUM(M$16:M127)*ProfitMargin,IF($J128="VAT",SUM(M$16:M127)*VAT,IF(Budget_period="Monthly",SUMIFS(INDIRECT(M$8),DetailBudgetWPs_Aleph,IF($J128 = "No Work Package", "", $J128),DetailBudgetCategory_Aleph,$I128),IF(Budget_period="Quarterly",SUMIFS(INDIRECT(M$9),DetailBudgetWPs_Aleph,IF($J128 = "No Work Package", "", $J128),DetailBudgetCategory_Aleph,$I128),IF(Budget_period="Annually",SUMIFS(INDIRECT(M$10),DetailBudgetWPs_Aleph,IF($J128 = "No Work Package", "", $J128),DetailBudgetCategory_Aleph,$I128),""))))) / M$6 * M$7, 0), 0)</f>
        <v>0</v>
      </c>
      <c r="N128" s="166">
        <f t="array" ref="N128">IFERROR(IF(ROW()-16&lt;NoRowsBudget, IF($J128="Profit Margin",SUM(N$16:N127)*ProfitMargin,IF($J128="VAT",SUM(N$16:N127)*VAT,IF(Budget_period="Monthly",SUMIFS(INDIRECT(N$8),DetailBudgetWPs_Aleph,IF($J128 = "No Work Package", "", $J128),DetailBudgetCategory_Aleph,$I128),IF(Budget_period="Quarterly",SUMIFS(INDIRECT(N$9),DetailBudgetWPs_Aleph,IF($J128 = "No Work Package", "", $J128),DetailBudgetCategory_Aleph,$I128),IF(Budget_period="Annually",SUMIFS(INDIRECT(N$10),DetailBudgetWPs_Aleph,IF($J128 = "No Work Package", "", $J128),DetailBudgetCategory_Aleph,$I128),""))))) / N$6 * N$7, 0), 0)</f>
        <v>0</v>
      </c>
      <c r="O128" s="166">
        <f t="array" ref="O128">IFERROR(IF(ROW()-16&lt;NoRowsBudget, IF($J128="Profit Margin",SUM(O$16:O127)*ProfitMargin,IF($J128="VAT",SUM(O$16:O127)*VAT,IF(Budget_period="Monthly",SUMIFS(INDIRECT(O$8),DetailBudgetWPs_Aleph,IF($J128 = "No Work Package", "", $J128),DetailBudgetCategory_Aleph,$I128),IF(Budget_period="Quarterly",SUMIFS(INDIRECT(O$9),DetailBudgetWPs_Aleph,IF($J128 = "No Work Package", "", $J128),DetailBudgetCategory_Aleph,$I128),IF(Budget_period="Annually",SUMIFS(INDIRECT(O$10),DetailBudgetWPs_Aleph,IF($J128 = "No Work Package", "", $J128),DetailBudgetCategory_Aleph,$I128),""))))) / O$6 * O$7, 0), 0)</f>
        <v>0</v>
      </c>
      <c r="P128" s="166">
        <f t="array" ref="P128">IFERROR(IF(ROW()-16&lt;NoRowsBudget, IF($J128="Profit Margin",SUM(P$16:P127)*ProfitMargin,IF($J128="VAT",SUM(P$16:P127)*VAT,IF(Budget_period="Monthly",SUMIFS(INDIRECT(P$8),DetailBudgetWPs_Aleph,IF($J128 = "No Work Package", "", $J128),DetailBudgetCategory_Aleph,$I128),IF(Budget_period="Quarterly",SUMIFS(INDIRECT(P$9),DetailBudgetWPs_Aleph,IF($J128 = "No Work Package", "", $J128),DetailBudgetCategory_Aleph,$I128),IF(Budget_period="Annually",SUMIFS(INDIRECT(P$10),DetailBudgetWPs_Aleph,IF($J128 = "No Work Package", "", $J128),DetailBudgetCategory_Aleph,$I128),""))))) / P$6 * P$7, 0), 0)</f>
        <v>0</v>
      </c>
      <c r="Q128" s="166">
        <f t="array" ref="Q128">IFERROR(IF(ROW()-16&lt;NoRowsBudget, IF($J128="Profit Margin",SUM(Q$16:Q127)*ProfitMargin,IF($J128="VAT",SUM(Q$16:Q127)*VAT,IF(Budget_period="Monthly",SUMIFS(INDIRECT(Q$8),DetailBudgetWPs_Aleph,IF($J128 = "No Work Package", "", $J128),DetailBudgetCategory_Aleph,$I128),IF(Budget_period="Quarterly",SUMIFS(INDIRECT(Q$9),DetailBudgetWPs_Aleph,IF($J128 = "No Work Package", "", $J128),DetailBudgetCategory_Aleph,$I128),IF(Budget_period="Annually",SUMIFS(INDIRECT(Q$10),DetailBudgetWPs_Aleph,IF($J128 = "No Work Package", "", $J128),DetailBudgetCategory_Aleph,$I128),""))))) / Q$6 * Q$7, 0), 0)</f>
        <v>0</v>
      </c>
      <c r="R128" s="166">
        <f t="array" ref="R128">IFERROR(IF(ROW()-16&lt;NoRowsBudget, IF($J128="Profit Margin",SUM(R$16:R127)*ProfitMargin,IF($J128="VAT",SUM(R$16:R127)*VAT,IF(Budget_period="Monthly",SUMIFS(INDIRECT(R$8),DetailBudgetWPs_Aleph,IF($J128 = "No Work Package", "", $J128),DetailBudgetCategory_Aleph,$I128),IF(Budget_period="Quarterly",SUMIFS(INDIRECT(R$9),DetailBudgetWPs_Aleph,IF($J128 = "No Work Package", "", $J128),DetailBudgetCategory_Aleph,$I128),IF(Budget_period="Annually",SUMIFS(INDIRECT(R$10),DetailBudgetWPs_Aleph,IF($J128 = "No Work Package", "", $J128),DetailBudgetCategory_Aleph,$I128),""))))) / R$6 * R$7, 0), 0)</f>
        <v>0</v>
      </c>
      <c r="S128" s="166">
        <f t="array" ref="S128">IFERROR(IF(ROW()-16&lt;NoRowsBudget, IF($J128="Profit Margin",SUM(S$16:S127)*ProfitMargin,IF($J128="VAT",SUM(S$16:S127)*VAT,IF(Budget_period="Monthly",SUMIFS(INDIRECT(S$8),DetailBudgetWPs_Aleph,IF($J128 = "No Work Package", "", $J128),DetailBudgetCategory_Aleph,$I128),IF(Budget_period="Quarterly",SUMIFS(INDIRECT(S$9),DetailBudgetWPs_Aleph,IF($J128 = "No Work Package", "", $J128),DetailBudgetCategory_Aleph,$I128),IF(Budget_period="Annually",SUMIFS(INDIRECT(S$10),DetailBudgetWPs_Aleph,IF($J128 = "No Work Package", "", $J128),DetailBudgetCategory_Aleph,$I128),""))))) / S$6 * S$7, 0), 0)</f>
        <v>0</v>
      </c>
      <c r="T128" s="166">
        <f t="array" ref="T128">IFERROR(IF(ROW()-16&lt;NoRowsBudget, IF($J128="Profit Margin",SUM(T$16:T127)*ProfitMargin,IF($J128="VAT",SUM(T$16:T127)*VAT,IF(Budget_period="Monthly",SUMIFS(INDIRECT(T$8),DetailBudgetWPs_Aleph,IF($J128 = "No Work Package", "", $J128),DetailBudgetCategory_Aleph,$I128),IF(Budget_period="Quarterly",SUMIFS(INDIRECT(T$9),DetailBudgetWPs_Aleph,IF($J128 = "No Work Package", "", $J128),DetailBudgetCategory_Aleph,$I128),IF(Budget_period="Annually",SUMIFS(INDIRECT(T$10),DetailBudgetWPs_Aleph,IF($J128 = "No Work Package", "", $J128),DetailBudgetCategory_Aleph,$I128),""))))) / T$6 * T$7, 0), 0)</f>
        <v>0</v>
      </c>
      <c r="U128" s="166">
        <f t="array" ref="U128">IFERROR(IF(ROW()-16&lt;NoRowsBudget, IF($J128="Profit Margin",SUM(U$16:U127)*ProfitMargin,IF($J128="VAT",SUM(U$16:U127)*VAT,IF(Budget_period="Monthly",SUMIFS(INDIRECT(U$8),DetailBudgetWPs_Aleph,IF($J128 = "No Work Package", "", $J128),DetailBudgetCategory_Aleph,$I128),IF(Budget_period="Quarterly",SUMIFS(INDIRECT(U$9),DetailBudgetWPs_Aleph,IF($J128 = "No Work Package", "", $J128),DetailBudgetCategory_Aleph,$I128),IF(Budget_period="Annually",SUMIFS(INDIRECT(U$10),DetailBudgetWPs_Aleph,IF($J128 = "No Work Package", "", $J128),DetailBudgetCategory_Aleph,$I128),""))))) / U$6 * U$7, 0), 0)</f>
        <v>0</v>
      </c>
      <c r="V128" s="166">
        <f t="array" ref="V128">IFERROR(IF(ROW()-16&lt;NoRowsBudget, IF($J128="Profit Margin",SUM(V$16:V127)*ProfitMargin,IF($J128="VAT",SUM(V$16:V127)*VAT,IF(Budget_period="Monthly",SUMIFS(INDIRECT(V$8),DetailBudgetWPs_Aleph,IF($J128 = "No Work Package", "", $J128),DetailBudgetCategory_Aleph,$I128),IF(Budget_period="Quarterly",SUMIFS(INDIRECT(V$9),DetailBudgetWPs_Aleph,IF($J128 = "No Work Package", "", $J128),DetailBudgetCategory_Aleph,$I128),IF(Budget_period="Annually",SUMIFS(INDIRECT(V$10),DetailBudgetWPs_Aleph,IF($J128 = "No Work Package", "", $J128),DetailBudgetCategory_Aleph,$I128),""))))) / V$6 * V$7, 0), 0)</f>
        <v>0</v>
      </c>
      <c r="W128" s="166">
        <f t="array" ref="W128">IFERROR(IF(ROW()-16&lt;NoRowsBudget, IF($J128="Profit Margin",SUM(W$16:W127)*ProfitMargin,IF($J128="VAT",SUM(W$16:W127)*VAT,IF(Budget_period="Monthly",SUMIFS(INDIRECT(W$8),DetailBudgetWPs_Aleph,IF($J128 = "No Work Package", "", $J128),DetailBudgetCategory_Aleph,$I128),IF(Budget_period="Quarterly",SUMIFS(INDIRECT(W$9),DetailBudgetWPs_Aleph,IF($J128 = "No Work Package", "", $J128),DetailBudgetCategory_Aleph,$I128),IF(Budget_period="Annually",SUMIFS(INDIRECT(W$10),DetailBudgetWPs_Aleph,IF($J128 = "No Work Package", "", $J128),DetailBudgetCategory_Aleph,$I128),""))))) / W$6 * W$7, 0), 0)</f>
        <v>0</v>
      </c>
      <c r="X128" s="166">
        <f t="array" ref="X128">IFERROR(IF(ROW()-16&lt;NoRowsBudget, IF($J128="Profit Margin",SUM(X$16:X127)*ProfitMargin,IF($J128="VAT",SUM(X$16:X127)*VAT,IF(Budget_period="Monthly",SUMIFS(INDIRECT(X$8),DetailBudgetWPs_Aleph,IF($J128 = "No Work Package", "", $J128),DetailBudgetCategory_Aleph,$I128),IF(Budget_period="Quarterly",SUMIFS(INDIRECT(X$9),DetailBudgetWPs_Aleph,IF($J128 = "No Work Package", "", $J128),DetailBudgetCategory_Aleph,$I128),IF(Budget_period="Annually",SUMIFS(INDIRECT(X$10),DetailBudgetWPs_Aleph,IF($J128 = "No Work Package", "", $J128),DetailBudgetCategory_Aleph,$I128),""))))) / X$6 * X$7, 0), 0)</f>
        <v>0</v>
      </c>
      <c r="Y128" s="166">
        <f t="array" ref="Y128">IFERROR(IF(ROW()-16&lt;NoRowsBudget, IF($J128="Profit Margin",SUM(Y$16:Y127)*ProfitMargin,IF($J128="VAT",SUM(Y$16:Y127)*VAT,IF(Budget_period="Monthly",SUMIFS(INDIRECT(Y$8),DetailBudgetWPs_Aleph,IF($J128 = "No Work Package", "", $J128),DetailBudgetCategory_Aleph,$I128),IF(Budget_period="Quarterly",SUMIFS(INDIRECT(Y$9),DetailBudgetWPs_Aleph,IF($J128 = "No Work Package", "", $J128),DetailBudgetCategory_Aleph,$I128),IF(Budget_period="Annually",SUMIFS(INDIRECT(Y$10),DetailBudgetWPs_Aleph,IF($J128 = "No Work Package", "", $J128),DetailBudgetCategory_Aleph,$I128),""))))) / Y$6 * Y$7, 0), 0)</f>
        <v>0</v>
      </c>
      <c r="Z128" s="166">
        <f t="array" ref="Z128">IFERROR(IF(ROW()-16&lt;NoRowsBudget, IF($J128="Profit Margin",SUM(Z$16:Z127)*ProfitMargin,IF($J128="VAT",SUM(Z$16:Z127)*VAT,IF(Budget_period="Monthly",SUMIFS(INDIRECT(Z$8),DetailBudgetWPs_Aleph,IF($J128 = "No Work Package", "", $J128),DetailBudgetCategory_Aleph,$I128),IF(Budget_period="Quarterly",SUMIFS(INDIRECT(Z$9),DetailBudgetWPs_Aleph,IF($J128 = "No Work Package", "", $J128),DetailBudgetCategory_Aleph,$I128),IF(Budget_period="Annually",SUMIFS(INDIRECT(Z$10),DetailBudgetWPs_Aleph,IF($J128 = "No Work Package", "", $J128),DetailBudgetCategory_Aleph,$I128),""))))) / Z$6 * Z$7, 0), 0)</f>
        <v>0</v>
      </c>
      <c r="AA128" s="166">
        <f t="array" ref="AA128">IFERROR(IF(ROW()-16&lt;NoRowsBudget, IF($J128="Profit Margin",SUM(AA$16:AA127)*ProfitMargin,IF($J128="VAT",SUM(AA$16:AA127)*VAT,IF(Budget_period="Monthly",SUMIFS(INDIRECT(AA$8),DetailBudgetWPs_Aleph,IF($J128 = "No Work Package", "", $J128),DetailBudgetCategory_Aleph,$I128),IF(Budget_period="Quarterly",SUMIFS(INDIRECT(AA$9),DetailBudgetWPs_Aleph,IF($J128 = "No Work Package", "", $J128),DetailBudgetCategory_Aleph,$I128),IF(Budget_period="Annually",SUMIFS(INDIRECT(AA$10),DetailBudgetWPs_Aleph,IF($J128 = "No Work Package", "", $J128),DetailBudgetCategory_Aleph,$I128),""))))) / AA$6 * AA$7, 0), 0)</f>
        <v>0</v>
      </c>
      <c r="AB128" s="166">
        <f t="array" ref="AB128">IFERROR(IF(ROW()-16&lt;NoRowsBudget, IF($J128="Profit Margin",SUM(AB$16:AB127)*ProfitMargin,IF($J128="VAT",SUM(AB$16:AB127)*VAT,IF(Budget_period="Monthly",SUMIFS(INDIRECT(AB$8),DetailBudgetWPs_Aleph,IF($J128 = "No Work Package", "", $J128),DetailBudgetCategory_Aleph,$I128),IF(Budget_period="Quarterly",SUMIFS(INDIRECT(AB$9),DetailBudgetWPs_Aleph,IF($J128 = "No Work Package", "", $J128),DetailBudgetCategory_Aleph,$I128),IF(Budget_period="Annually",SUMIFS(INDIRECT(AB$10),DetailBudgetWPs_Aleph,IF($J128 = "No Work Package", "", $J128),DetailBudgetCategory_Aleph,$I128),""))))) / AB$6 * AB$7, 0), 0)</f>
        <v>0</v>
      </c>
      <c r="AC128" s="166">
        <f t="array" ref="AC128">IFERROR(IF(ROW()-16&lt;NoRowsBudget, IF($J128="Profit Margin",SUM(AC$16:AC127)*ProfitMargin,IF($J128="VAT",SUM(AC$16:AC127)*VAT,IF(Budget_period="Monthly",SUMIFS(INDIRECT(AC$8),DetailBudgetWPs_Aleph,IF($J128 = "No Work Package", "", $J128),DetailBudgetCategory_Aleph,$I128),IF(Budget_period="Quarterly",SUMIFS(INDIRECT(AC$9),DetailBudgetWPs_Aleph,IF($J128 = "No Work Package", "", $J128),DetailBudgetCategory_Aleph,$I128),IF(Budget_period="Annually",SUMIFS(INDIRECT(AC$10),DetailBudgetWPs_Aleph,IF($J128 = "No Work Package", "", $J128),DetailBudgetCategory_Aleph,$I128),""))))) / AC$6 * AC$7, 0), 0)</f>
        <v>0</v>
      </c>
      <c r="AD128" s="166">
        <f t="array" ref="AD128">IFERROR(IF(ROW()-16&lt;NoRowsBudget, IF($J128="Profit Margin",SUM(AD$16:AD127)*ProfitMargin,IF($J128="VAT",SUM(AD$16:AD127)*VAT,IF(Budget_period="Monthly",SUMIFS(INDIRECT(AD$8),DetailBudgetWPs_Aleph,IF($J128 = "No Work Package", "", $J128),DetailBudgetCategory_Aleph,$I128),IF(Budget_period="Quarterly",SUMIFS(INDIRECT(AD$9),DetailBudgetWPs_Aleph,IF($J128 = "No Work Package", "", $J128),DetailBudgetCategory_Aleph,$I128),IF(Budget_period="Annually",SUMIFS(INDIRECT(AD$10),DetailBudgetWPs_Aleph,IF($J128 = "No Work Package", "", $J128),DetailBudgetCategory_Aleph,$I128),""))))) / AD$6 * AD$7, 0), 0)</f>
        <v>0</v>
      </c>
      <c r="AE128" s="166">
        <f t="array" ref="AE128">IFERROR(IF(ROW()-16&lt;NoRowsBudget, IF($J128="Profit Margin",SUM(AE$16:AE127)*ProfitMargin,IF($J128="VAT",SUM(AE$16:AE127)*VAT,IF(Budget_period="Monthly",SUMIFS(INDIRECT(AE$8),DetailBudgetWPs_Aleph,IF($J128 = "No Work Package", "", $J128),DetailBudgetCategory_Aleph,$I128),IF(Budget_period="Quarterly",SUMIFS(INDIRECT(AE$9),DetailBudgetWPs_Aleph,IF($J128 = "No Work Package", "", $J128),DetailBudgetCategory_Aleph,$I128),IF(Budget_period="Annually",SUMIFS(INDIRECT(AE$10),DetailBudgetWPs_Aleph,IF($J128 = "No Work Package", "", $J128),DetailBudgetCategory_Aleph,$I128),""))))) / AE$6 * AE$7, 0), 0)</f>
        <v>0</v>
      </c>
      <c r="AF128" s="166">
        <f t="array" ref="AF128">IFERROR(IF(ROW()-16&lt;NoRowsBudget, IF($J128="Profit Margin",SUM(AF$16:AF127)*ProfitMargin,IF($J128="VAT",SUM(AF$16:AF127)*VAT,IF(Budget_period="Monthly",SUMIFS(INDIRECT(AF$8),DetailBudgetWPs_Aleph,IF($J128 = "No Work Package", "", $J128),DetailBudgetCategory_Aleph,$I128),IF(Budget_period="Quarterly",SUMIFS(INDIRECT(AF$9),DetailBudgetWPs_Aleph,IF($J128 = "No Work Package", "", $J128),DetailBudgetCategory_Aleph,$I128),IF(Budget_period="Annually",SUMIFS(INDIRECT(AF$10),DetailBudgetWPs_Aleph,IF($J128 = "No Work Package", "", $J128),DetailBudgetCategory_Aleph,$I128),""))))) / AF$6 * AF$7, 0), 0)</f>
        <v>0</v>
      </c>
      <c r="AG128" s="166">
        <f t="array" ref="AG128">IFERROR(IF(ROW()-16&lt;NoRowsBudget, IF($J128="Profit Margin",SUM(AG$16:AG127)*ProfitMargin,IF($J128="VAT",SUM(AG$16:AG127)*VAT,IF(Budget_period="Monthly",SUMIFS(INDIRECT(AG$8),DetailBudgetWPs_Aleph,IF($J128 = "No Work Package", "", $J128),DetailBudgetCategory_Aleph,$I128),IF(Budget_period="Quarterly",SUMIFS(INDIRECT(AG$9),DetailBudgetWPs_Aleph,IF($J128 = "No Work Package", "", $J128),DetailBudgetCategory_Aleph,$I128),IF(Budget_period="Annually",SUMIFS(INDIRECT(AG$10),DetailBudgetWPs_Aleph,IF($J128 = "No Work Package", "", $J128),DetailBudgetCategory_Aleph,$I128),""))))) / AG$6 * AG$7, 0), 0)</f>
        <v>0</v>
      </c>
      <c r="AH128" s="166">
        <f t="array" ref="AH128">IFERROR(IF(ROW()-16&lt;NoRowsBudget, IF($J128="Profit Margin",SUM(AH$16:AH127)*ProfitMargin,IF($J128="VAT",SUM(AH$16:AH127)*VAT,IF(Budget_period="Monthly",SUMIFS(INDIRECT(AH$8),DetailBudgetWPs_Aleph,IF($J128 = "No Work Package", "", $J128),DetailBudgetCategory_Aleph,$I128),IF(Budget_period="Quarterly",SUMIFS(INDIRECT(AH$9),DetailBudgetWPs_Aleph,IF($J128 = "No Work Package", "", $J128),DetailBudgetCategory_Aleph,$I128),IF(Budget_period="Annually",SUMIFS(INDIRECT(AH$10),DetailBudgetWPs_Aleph,IF($J128 = "No Work Package", "", $J128),DetailBudgetCategory_Aleph,$I128),""))))) / AH$6 * AH$7, 0), 0)</f>
        <v>0</v>
      </c>
      <c r="AI128" s="166">
        <f t="array" ref="AI128">IFERROR(IF(ROW()-16&lt;NoRowsBudget, IF($J128="Profit Margin",SUM(AI$16:AI127)*ProfitMargin,IF($J128="VAT",SUM(AI$16:AI127)*VAT,IF(Budget_period="Monthly",SUMIFS(INDIRECT(AI$8),DetailBudgetWPs_Aleph,IF($J128 = "No Work Package", "", $J128),DetailBudgetCategory_Aleph,$I128),IF(Budget_period="Quarterly",SUMIFS(INDIRECT(AI$9),DetailBudgetWPs_Aleph,IF($J128 = "No Work Package", "", $J128),DetailBudgetCategory_Aleph,$I128),IF(Budget_period="Annually",SUMIFS(INDIRECT(AI$10),DetailBudgetWPs_Aleph,IF($J128 = "No Work Package", "", $J128),DetailBudgetCategory_Aleph,$I128),""))))) / AI$6 * AI$7, 0), 0)</f>
        <v>0</v>
      </c>
      <c r="AJ128" s="166">
        <f t="array" ref="AJ128">IFERROR(IF(ROW()-16&lt;NoRowsBudget, IF($J128="Profit Margin",SUM(AJ$16:AJ127)*ProfitMargin,IF($J128="VAT",SUM(AJ$16:AJ127)*VAT,IF(Budget_period="Monthly",SUMIFS(INDIRECT(AJ$8),DetailBudgetWPs_Aleph,IF($J128 = "No Work Package", "", $J128),DetailBudgetCategory_Aleph,$I128),IF(Budget_period="Quarterly",SUMIFS(INDIRECT(AJ$9),DetailBudgetWPs_Aleph,IF($J128 = "No Work Package", "", $J128),DetailBudgetCategory_Aleph,$I128),IF(Budget_period="Annually",SUMIFS(INDIRECT(AJ$10),DetailBudgetWPs_Aleph,IF($J128 = "No Work Package", "", $J128),DetailBudgetCategory_Aleph,$I128),""))))) / AJ$6 * AJ$7, 0), 0)</f>
        <v>0</v>
      </c>
      <c r="AK128" s="166">
        <f t="array" ref="AK128">IFERROR(IF(ROW()-16&lt;NoRowsBudget, IF($J128="Profit Margin",SUM(AK$16:AK127)*ProfitMargin,IF($J128="VAT",SUM(AK$16:AK127)*VAT,IF(Budget_period="Monthly",SUMIFS(INDIRECT(AK$8),DetailBudgetWPs_Aleph,IF($J128 = "No Work Package", "", $J128),DetailBudgetCategory_Aleph,$I128),IF(Budget_period="Quarterly",SUMIFS(INDIRECT(AK$9),DetailBudgetWPs_Aleph,IF($J128 = "No Work Package", "", $J128),DetailBudgetCategory_Aleph,$I128),IF(Budget_period="Annually",SUMIFS(INDIRECT(AK$10),DetailBudgetWPs_Aleph,IF($J128 = "No Work Package", "", $J128),DetailBudgetCategory_Aleph,$I128),""))))) / AK$6 * AK$7, 0), 0)</f>
        <v>0</v>
      </c>
      <c r="AL128" s="166">
        <f t="array" ref="AL128">IFERROR(IF(ROW()-16&lt;NoRowsBudget, IF($J128="Profit Margin",SUM(AL$16:AL127)*ProfitMargin,IF($J128="VAT",SUM(AL$16:AL127)*VAT,IF(Budget_period="Monthly",SUMIFS(INDIRECT(AL$8),DetailBudgetWPs_Aleph,IF($J128 = "No Work Package", "", $J128),DetailBudgetCategory_Aleph,$I128),IF(Budget_period="Quarterly",SUMIFS(INDIRECT(AL$9),DetailBudgetWPs_Aleph,IF($J128 = "No Work Package", "", $J128),DetailBudgetCategory_Aleph,$I128),IF(Budget_period="Annually",SUMIFS(INDIRECT(AL$10),DetailBudgetWPs_Aleph,IF($J128 = "No Work Package", "", $J128),DetailBudgetCategory_Aleph,$I128),""))))) / AL$6 * AL$7, 0), 0)</f>
        <v>0</v>
      </c>
      <c r="AM128" s="166">
        <f t="array" ref="AM128">IFERROR(IF(ROW()-16&lt;NoRowsBudget, IF($J128="Profit Margin",SUM(AM$16:AM127)*ProfitMargin,IF($J128="VAT",SUM(AM$16:AM127)*VAT,IF(Budget_period="Monthly",SUMIFS(INDIRECT(AM$8),DetailBudgetWPs_Aleph,IF($J128 = "No Work Package", "", $J128),DetailBudgetCategory_Aleph,$I128),IF(Budget_period="Quarterly",SUMIFS(INDIRECT(AM$9),DetailBudgetWPs_Aleph,IF($J128 = "No Work Package", "", $J128),DetailBudgetCategory_Aleph,$I128),IF(Budget_period="Annually",SUMIFS(INDIRECT(AM$10),DetailBudgetWPs_Aleph,IF($J128 = "No Work Package", "", $J128),DetailBudgetCategory_Aleph,$I128),""))))) / AM$6 * AM$7, 0), 0)</f>
        <v>0</v>
      </c>
      <c r="AN128" s="166">
        <f t="array" ref="AN128">IFERROR(IF(ROW()-16&lt;NoRowsBudget, IF($J128="Profit Margin",SUM(AN$16:AN127)*ProfitMargin,IF($J128="VAT",SUM(AN$16:AN127)*VAT,IF(Budget_period="Monthly",SUMIFS(INDIRECT(AN$8),DetailBudgetWPs_Aleph,IF($J128 = "No Work Package", "", $J128),DetailBudgetCategory_Aleph,$I128),IF(Budget_period="Quarterly",SUMIFS(INDIRECT(AN$9),DetailBudgetWPs_Aleph,IF($J128 = "No Work Package", "", $J128),DetailBudgetCategory_Aleph,$I128),IF(Budget_period="Annually",SUMIFS(INDIRECT(AN$10),DetailBudgetWPs_Aleph,IF($J128 = "No Work Package", "", $J128),DetailBudgetCategory_Aleph,$I128),""))))) / AN$6 * AN$7, 0), 0)</f>
        <v>0</v>
      </c>
      <c r="AO128" s="166">
        <f t="array" ref="AO128">IFERROR(IF(ROW()-16&lt;NoRowsBudget, IF($J128="Profit Margin",SUM(AO$16:AO127)*ProfitMargin,IF($J128="VAT",SUM(AO$16:AO127)*VAT,IF(Budget_period="Monthly",SUMIFS(INDIRECT(AO$8),DetailBudgetWPs_Aleph,IF($J128 = "No Work Package", "", $J128),DetailBudgetCategory_Aleph,$I128),IF(Budget_period="Quarterly",SUMIFS(INDIRECT(AO$9),DetailBudgetWPs_Aleph,IF($J128 = "No Work Package", "", $J128),DetailBudgetCategory_Aleph,$I128),IF(Budget_period="Annually",SUMIFS(INDIRECT(AO$10),DetailBudgetWPs_Aleph,IF($J128 = "No Work Package", "", $J128),DetailBudgetCategory_Aleph,$I128),""))))) / AO$6 * AO$7, 0), 0)</f>
        <v>0</v>
      </c>
      <c r="AP128" s="166">
        <f t="array" ref="AP128">IFERROR(IF(ROW()-16&lt;NoRowsBudget, IF($J128="Profit Margin",SUM(AP$16:AP127)*ProfitMargin,IF($J128="VAT",SUM(AP$16:AP127)*VAT,IF(Budget_period="Monthly",SUMIFS(INDIRECT(AP$8),DetailBudgetWPs_Aleph,IF($J128 = "No Work Package", "", $J128),DetailBudgetCategory_Aleph,$I128),IF(Budget_period="Quarterly",SUMIFS(INDIRECT(AP$9),DetailBudgetWPs_Aleph,IF($J128 = "No Work Package", "", $J128),DetailBudgetCategory_Aleph,$I128),IF(Budget_period="Annually",SUMIFS(INDIRECT(AP$10),DetailBudgetWPs_Aleph,IF($J128 = "No Work Package", "", $J128),DetailBudgetCategory_Aleph,$I128),""))))) / AP$6 * AP$7, 0), 0)</f>
        <v>0</v>
      </c>
      <c r="AQ128" s="166">
        <f t="array" ref="AQ128">IFERROR(IF(ROW()-16&lt;NoRowsBudget, IF($J128="Profit Margin",SUM(AQ$16:AQ127)*ProfitMargin,IF($J128="VAT",SUM(AQ$16:AQ127)*VAT,IF(Budget_period="Monthly",SUMIFS(INDIRECT(AQ$8),DetailBudgetWPs_Aleph,IF($J128 = "No Work Package", "", $J128),DetailBudgetCategory_Aleph,$I128),IF(Budget_period="Quarterly",SUMIFS(INDIRECT(AQ$9),DetailBudgetWPs_Aleph,IF($J128 = "No Work Package", "", $J128),DetailBudgetCategory_Aleph,$I128),IF(Budget_period="Annually",SUMIFS(INDIRECT(AQ$10),DetailBudgetWPs_Aleph,IF($J128 = "No Work Package", "", $J128),DetailBudgetCategory_Aleph,$I128),""))))) / AQ$6 * AQ$7, 0), 0)</f>
        <v>0</v>
      </c>
      <c r="AR128" s="166">
        <f t="array" ref="AR128">IFERROR(IF(ROW()-16&lt;NoRowsBudget, IF($J128="Profit Margin",SUM(AR$16:AR127)*ProfitMargin,IF($J128="VAT",SUM(AR$16:AR127)*VAT,IF(Budget_period="Monthly",SUMIFS(INDIRECT(AR$8),DetailBudgetWPs_Aleph,IF($J128 = "No Work Package", "", $J128),DetailBudgetCategory_Aleph,$I128),IF(Budget_period="Quarterly",SUMIFS(INDIRECT(AR$9),DetailBudgetWPs_Aleph,IF($J128 = "No Work Package", "", $J128),DetailBudgetCategory_Aleph,$I128),IF(Budget_period="Annually",SUMIFS(INDIRECT(AR$10),DetailBudgetWPs_Aleph,IF($J128 = "No Work Package", "", $J128),DetailBudgetCategory_Aleph,$I128),""))))) / AR$6 * AR$7, 0), 0)</f>
        <v>0</v>
      </c>
      <c r="AS128" s="166">
        <f t="array" ref="AS128">IFERROR(IF(ROW()-16&lt;NoRowsBudget, IF($J128="Profit Margin",SUM(AS$16:AS127)*ProfitMargin,IF($J128="VAT",SUM(AS$16:AS127)*VAT,IF(Budget_period="Monthly",SUMIFS(INDIRECT(AS$8),DetailBudgetWPs_Aleph,IF($J128 = "No Work Package", "", $J128),DetailBudgetCategory_Aleph,$I128),IF(Budget_period="Quarterly",SUMIFS(INDIRECT(AS$9),DetailBudgetWPs_Aleph,IF($J128 = "No Work Package", "", $J128),DetailBudgetCategory_Aleph,$I128),IF(Budget_period="Annually",SUMIFS(INDIRECT(AS$10),DetailBudgetWPs_Aleph,IF($J128 = "No Work Package", "", $J128),DetailBudgetCategory_Aleph,$I128),""))))) / AS$6 * AS$7, 0), 0)</f>
        <v>0</v>
      </c>
      <c r="AT128" s="166">
        <f t="array" ref="AT128">IFERROR(IF(ROW()-16&lt;NoRowsBudget, IF($J128="Profit Margin",SUM(AT$16:AT127)*ProfitMargin,IF($J128="VAT",SUM(AT$16:AT127)*VAT,IF(Budget_period="Monthly",SUMIFS(INDIRECT(AT$8),DetailBudgetWPs_Aleph,IF($J128 = "No Work Package", "", $J128),DetailBudgetCategory_Aleph,$I128),IF(Budget_period="Quarterly",SUMIFS(INDIRECT(AT$9),DetailBudgetWPs_Aleph,IF($J128 = "No Work Package", "", $J128),DetailBudgetCategory_Aleph,$I128),IF(Budget_period="Annually",SUMIFS(INDIRECT(AT$10),DetailBudgetWPs_Aleph,IF($J128 = "No Work Package", "", $J128),DetailBudgetCategory_Aleph,$I128),""))))) / AT$6 * AT$7, 0), 0)</f>
        <v>0</v>
      </c>
      <c r="AU128" s="166">
        <f t="array" ref="AU128">IFERROR(IF(ROW()-16&lt;NoRowsBudget, IF($J128="Profit Margin",SUM(AU$16:AU127)*ProfitMargin,IF($J128="VAT",SUM(AU$16:AU127)*VAT,IF(Budget_period="Monthly",SUMIFS(INDIRECT(AU$8),DetailBudgetWPs_Aleph,IF($J128 = "No Work Package", "", $J128),DetailBudgetCategory_Aleph,$I128),IF(Budget_period="Quarterly",SUMIFS(INDIRECT(AU$9),DetailBudgetWPs_Aleph,IF($J128 = "No Work Package", "", $J128),DetailBudgetCategory_Aleph,$I128),IF(Budget_period="Annually",SUMIFS(INDIRECT(AU$10),DetailBudgetWPs_Aleph,IF($J128 = "No Work Package", "", $J128),DetailBudgetCategory_Aleph,$I128),""))))) / AU$6 * AU$7, 0), 0)</f>
        <v>0</v>
      </c>
      <c r="AV128" s="166">
        <f t="array" ref="AV128">IFERROR(IF(ROW()-16&lt;NoRowsBudget, IF($J128="Profit Margin",SUM(AV$16:AV127)*ProfitMargin,IF($J128="VAT",SUM(AV$16:AV127)*VAT,IF(Budget_period="Monthly",SUMIFS(INDIRECT(AV$8),DetailBudgetWPs_Aleph,IF($J128 = "No Work Package", "", $J128),DetailBudgetCategory_Aleph,$I128),IF(Budget_period="Quarterly",SUMIFS(INDIRECT(AV$9),DetailBudgetWPs_Aleph,IF($J128 = "No Work Package", "", $J128),DetailBudgetCategory_Aleph,$I128),IF(Budget_period="Annually",SUMIFS(INDIRECT(AV$10),DetailBudgetWPs_Aleph,IF($J128 = "No Work Package", "", $J128),DetailBudgetCategory_Aleph,$I128),""))))) / AV$6 * AV$7, 0), 0)</f>
        <v>0</v>
      </c>
      <c r="AW128" s="166">
        <f t="array" ref="AW128">IFERROR(IF(ROW()-16&lt;NoRowsBudget, IF($J128="Profit Margin",SUM(AW$16:AW127)*ProfitMargin,IF($J128="VAT",SUM(AW$16:AW127)*VAT,IF(Budget_period="Monthly",SUMIFS(INDIRECT(AW$8),DetailBudgetWPs_Aleph,IF($J128 = "No Work Package", "", $J128),DetailBudgetCategory_Aleph,$I128),IF(Budget_period="Quarterly",SUMIFS(INDIRECT(AW$9),DetailBudgetWPs_Aleph,IF($J128 = "No Work Package", "", $J128),DetailBudgetCategory_Aleph,$I128),IF(Budget_period="Annually",SUMIFS(INDIRECT(AW$10),DetailBudgetWPs_Aleph,IF($J128 = "No Work Package", "", $J128),DetailBudgetCategory_Aleph,$I128),""))))) / AW$6 * AW$7, 0), 0)</f>
        <v>0</v>
      </c>
      <c r="AX128" s="166">
        <f t="array" ref="AX128">IFERROR(IF(ROW()-16&lt;NoRowsBudget, IF($J128="Profit Margin",SUM(AX$16:AX127)*ProfitMargin,IF($J128="VAT",SUM(AX$16:AX127)*VAT,IF(Budget_period="Monthly",SUMIFS(INDIRECT(AX$8),DetailBudgetWPs_Aleph,IF($J128 = "No Work Package", "", $J128),DetailBudgetCategory_Aleph,$I128),IF(Budget_period="Quarterly",SUMIFS(INDIRECT(AX$9),DetailBudgetWPs_Aleph,IF($J128 = "No Work Package", "", $J128),DetailBudgetCategory_Aleph,$I128),IF(Budget_period="Annually",SUMIFS(INDIRECT(AX$10),DetailBudgetWPs_Aleph,IF($J128 = "No Work Package", "", $J128),DetailBudgetCategory_Aleph,$I128),""))))) / AX$6 * AX$7, 0), 0)</f>
        <v>0</v>
      </c>
      <c r="AY128" s="166">
        <f t="array" ref="AY128">IFERROR(IF(ROW()-16&lt;NoRowsBudget, IF($J128="Profit Margin",SUM(AY$16:AY127)*ProfitMargin,IF($J128="VAT",SUM(AY$16:AY127)*VAT,IF(Budget_period="Monthly",SUMIFS(INDIRECT(AY$8),DetailBudgetWPs_Aleph,IF($J128 = "No Work Package", "", $J128),DetailBudgetCategory_Aleph,$I128),IF(Budget_period="Quarterly",SUMIFS(INDIRECT(AY$9),DetailBudgetWPs_Aleph,IF($J128 = "No Work Package", "", $J128),DetailBudgetCategory_Aleph,$I128),IF(Budget_period="Annually",SUMIFS(INDIRECT(AY$10),DetailBudgetWPs_Aleph,IF($J128 = "No Work Package", "", $J128),DetailBudgetCategory_Aleph,$I128),""))))) / AY$6 * AY$7, 0), 0)</f>
        <v>0</v>
      </c>
      <c r="AZ128" s="166">
        <f t="array" ref="AZ128">IFERROR(IF(ROW()-16&lt;NoRowsBudget, IF($J128="Profit Margin",SUM(AZ$16:AZ127)*ProfitMargin,IF($J128="VAT",SUM(AZ$16:AZ127)*VAT,IF(Budget_period="Monthly",SUMIFS(INDIRECT(AZ$8),DetailBudgetWPs_Aleph,IF($J128 = "No Work Package", "", $J128),DetailBudgetCategory_Aleph,$I128),IF(Budget_period="Quarterly",SUMIFS(INDIRECT(AZ$9),DetailBudgetWPs_Aleph,IF($J128 = "No Work Package", "", $J128),DetailBudgetCategory_Aleph,$I128),IF(Budget_period="Annually",SUMIFS(INDIRECT(AZ$10),DetailBudgetWPs_Aleph,IF($J128 = "No Work Package", "", $J128),DetailBudgetCategory_Aleph,$I128),""))))) / AZ$6 * AZ$7, 0), 0)</f>
        <v>0</v>
      </c>
      <c r="BA128" s="166">
        <f t="array" ref="BA128">IFERROR(IF(ROW()-16&lt;NoRowsBudget, IF($J128="Profit Margin",SUM(BA$16:BA127)*ProfitMargin,IF($J128="VAT",SUM(BA$16:BA127)*VAT,IF(Budget_period="Monthly",SUMIFS(INDIRECT(BA$8),DetailBudgetWPs_Aleph,IF($J128 = "No Work Package", "", $J128),DetailBudgetCategory_Aleph,$I128),IF(Budget_period="Quarterly",SUMIFS(INDIRECT(BA$9),DetailBudgetWPs_Aleph,IF($J128 = "No Work Package", "", $J128),DetailBudgetCategory_Aleph,$I128),IF(Budget_period="Annually",SUMIFS(INDIRECT(BA$10),DetailBudgetWPs_Aleph,IF($J128 = "No Work Package", "", $J128),DetailBudgetCategory_Aleph,$I128),""))))) / BA$6 * BA$7, 0), 0)</f>
        <v>0</v>
      </c>
      <c r="BB128" s="166">
        <f t="array" ref="BB128">IFERROR(IF(ROW()-16&lt;NoRowsBudget, IF($J128="Profit Margin",SUM(BB$16:BB127)*ProfitMargin,IF($J128="VAT",SUM(BB$16:BB127)*VAT,IF(Budget_period="Monthly",SUMIFS(INDIRECT(BB$8),DetailBudgetWPs_Aleph,IF($J128 = "No Work Package", "", $J128),DetailBudgetCategory_Aleph,$I128),IF(Budget_period="Quarterly",SUMIFS(INDIRECT(BB$9),DetailBudgetWPs_Aleph,IF($J128 = "No Work Package", "", $J128),DetailBudgetCategory_Aleph,$I128),IF(Budget_period="Annually",SUMIFS(INDIRECT(BB$10),DetailBudgetWPs_Aleph,IF($J128 = "No Work Package", "", $J128),DetailBudgetCategory_Aleph,$I128),""))))) / BB$6 * BB$7, 0), 0)</f>
        <v>0</v>
      </c>
      <c r="BC128" s="166">
        <f t="array" ref="BC128">IFERROR(IF(ROW()-16&lt;NoRowsBudget, IF($J128="Profit Margin",SUM(BC$16:BC127)*ProfitMargin,IF($J128="VAT",SUM(BC$16:BC127)*VAT,IF(Budget_period="Monthly",SUMIFS(INDIRECT(BC$8),DetailBudgetWPs_Aleph,IF($J128 = "No Work Package", "", $J128),DetailBudgetCategory_Aleph,$I128),IF(Budget_period="Quarterly",SUMIFS(INDIRECT(BC$9),DetailBudgetWPs_Aleph,IF($J128 = "No Work Package", "", $J128),DetailBudgetCategory_Aleph,$I128),IF(Budget_period="Annually",SUMIFS(INDIRECT(BC$10),DetailBudgetWPs_Aleph,IF($J128 = "No Work Package", "", $J128),DetailBudgetCategory_Aleph,$I128),""))))) / BC$6 * BC$7, 0), 0)</f>
        <v>0</v>
      </c>
      <c r="BD128" s="166">
        <f t="array" ref="BD128">IFERROR(IF(ROW()-16&lt;NoRowsBudget, IF($J128="Profit Margin",SUM(BD$16:BD127)*ProfitMargin,IF($J128="VAT",SUM(BD$16:BD127)*VAT,IF(Budget_period="Monthly",SUMIFS(INDIRECT(BD$8),DetailBudgetWPs_Aleph,IF($J128 = "No Work Package", "", $J128),DetailBudgetCategory_Aleph,$I128),IF(Budget_period="Quarterly",SUMIFS(INDIRECT(BD$9),DetailBudgetWPs_Aleph,IF($J128 = "No Work Package", "", $J128),DetailBudgetCategory_Aleph,$I128),IF(Budget_period="Annually",SUMIFS(INDIRECT(BD$10),DetailBudgetWPs_Aleph,IF($J128 = "No Work Package", "", $J128),DetailBudgetCategory_Aleph,$I128),""))))) / BD$6 * BD$7, 0), 0)</f>
        <v>0</v>
      </c>
      <c r="BE128" s="166">
        <f t="array" ref="BE128">IFERROR(IF(ROW()-16&lt;NoRowsBudget, IF($J128="Profit Margin",SUM(BE$16:BE127)*ProfitMargin,IF($J128="VAT",SUM(BE$16:BE127)*VAT,IF(Budget_period="Monthly",SUMIFS(INDIRECT(BE$8),DetailBudgetWPs_Aleph,IF($J128 = "No Work Package", "", $J128),DetailBudgetCategory_Aleph,$I128),IF(Budget_period="Quarterly",SUMIFS(INDIRECT(BE$9),DetailBudgetWPs_Aleph,IF($J128 = "No Work Package", "", $J128),DetailBudgetCategory_Aleph,$I128),IF(Budget_period="Annually",SUMIFS(INDIRECT(BE$10),DetailBudgetWPs_Aleph,IF($J128 = "No Work Package", "", $J128),DetailBudgetCategory_Aleph,$I128),""))))) / BE$6 * BE$7, 0), 0)</f>
        <v>0</v>
      </c>
      <c r="BF128" s="166">
        <f t="array" ref="BF128">IFERROR(IF(ROW()-16&lt;NoRowsBudget, IF($J128="Profit Margin",SUM(BF$16:BF127)*ProfitMargin,IF($J128="VAT",SUM(BF$16:BF127)*VAT,IF(Budget_period="Monthly",SUMIFS(INDIRECT(BF$8),DetailBudgetWPs_Aleph,IF($J128 = "No Work Package", "", $J128),DetailBudgetCategory_Aleph,$I128),IF(Budget_period="Quarterly",SUMIFS(INDIRECT(BF$9),DetailBudgetWPs_Aleph,IF($J128 = "No Work Package", "", $J128),DetailBudgetCategory_Aleph,$I128),IF(Budget_period="Annually",SUMIFS(INDIRECT(BF$10),DetailBudgetWPs_Aleph,IF($J128 = "No Work Package", "", $J128),DetailBudgetCategory_Aleph,$I128),""))))) / BF$6 * BF$7, 0), 0)</f>
        <v>0</v>
      </c>
      <c r="BG128" s="166">
        <f t="array" ref="BG128">IFERROR(IF(ROW()-16&lt;NoRowsBudget, IF($J128="Profit Margin",SUM(BG$16:BG127)*ProfitMargin,IF($J128="VAT",SUM(BG$16:BG127)*VAT,IF(Budget_period="Monthly",SUMIFS(INDIRECT(BG$8),DetailBudgetWPs_Aleph,IF($J128 = "No Work Package", "", $J128),DetailBudgetCategory_Aleph,$I128),IF(Budget_period="Quarterly",SUMIFS(INDIRECT(BG$9),DetailBudgetWPs_Aleph,IF($J128 = "No Work Package", "", $J128),DetailBudgetCategory_Aleph,$I128),IF(Budget_period="Annually",SUMIFS(INDIRECT(BG$10),DetailBudgetWPs_Aleph,IF($J128 = "No Work Package", "", $J128),DetailBudgetCategory_Aleph,$I128),""))))) / BG$6 * BG$7, 0), 0)</f>
        <v>0</v>
      </c>
      <c r="BH128" s="166">
        <f t="array" ref="BH128">IFERROR(IF(ROW()-16&lt;NoRowsBudget, IF($J128="Profit Margin",SUM(BH$16:BH127)*ProfitMargin,IF($J128="VAT",SUM(BH$16:BH127)*VAT,IF(Budget_period="Monthly",SUMIFS(INDIRECT(BH$8),DetailBudgetWPs_Aleph,IF($J128 = "No Work Package", "", $J128),DetailBudgetCategory_Aleph,$I128),IF(Budget_period="Quarterly",SUMIFS(INDIRECT(BH$9),DetailBudgetWPs_Aleph,IF($J128 = "No Work Package", "", $J128),DetailBudgetCategory_Aleph,$I128),IF(Budget_period="Annually",SUMIFS(INDIRECT(BH$10),DetailBudgetWPs_Aleph,IF($J128 = "No Work Package", "", $J128),DetailBudgetCategory_Aleph,$I128),""))))) / BH$6 * BH$7, 0), 0)</f>
        <v>0</v>
      </c>
      <c r="BI128" s="166">
        <f t="array" ref="BI128">IFERROR(IF(ROW()-16&lt;NoRowsBudget, IF($J128="Profit Margin",SUM(BI$16:BI127)*ProfitMargin,IF($J128="VAT",SUM(BI$16:BI127)*VAT,IF(Budget_period="Monthly",SUMIFS(INDIRECT(BI$8),DetailBudgetWPs_Aleph,IF($J128 = "No Work Package", "", $J128),DetailBudgetCategory_Aleph,$I128),IF(Budget_period="Quarterly",SUMIFS(INDIRECT(BI$9),DetailBudgetWPs_Aleph,IF($J128 = "No Work Package", "", $J128),DetailBudgetCategory_Aleph,$I128),IF(Budget_period="Annually",SUMIFS(INDIRECT(BI$10),DetailBudgetWPs_Aleph,IF($J128 = "No Work Package", "", $J128),DetailBudgetCategory_Aleph,$I128),""))))) / BI$6 * BI$7, 0), 0)</f>
        <v>0</v>
      </c>
      <c r="BJ128" s="166">
        <f t="array" ref="BJ128">IFERROR(IF(ROW()-16&lt;NoRowsBudget, IF($J128="Profit Margin",SUM(BJ$16:BJ127)*ProfitMargin,IF($J128="VAT",SUM(BJ$16:BJ127)*VAT,IF(Budget_period="Monthly",SUMIFS(INDIRECT(BJ$8),DetailBudgetWPs_Aleph,IF($J128 = "No Work Package", "", $J128),DetailBudgetCategory_Aleph,$I128),IF(Budget_period="Quarterly",SUMIFS(INDIRECT(BJ$9),DetailBudgetWPs_Aleph,IF($J128 = "No Work Package", "", $J128),DetailBudgetCategory_Aleph,$I128),IF(Budget_period="Annually",SUMIFS(INDIRECT(BJ$10),DetailBudgetWPs_Aleph,IF($J128 = "No Work Package", "", $J128),DetailBudgetCategory_Aleph,$I128),""))))) / BJ$6 * BJ$7, 0), 0)</f>
        <v>0</v>
      </c>
      <c r="BK128" s="166">
        <f t="array" ref="BK128">IFERROR(IF(ROW()-16&lt;NoRowsBudget, IF($J128="Profit Margin",SUM(BK$16:BK127)*ProfitMargin,IF($J128="VAT",SUM(BK$16:BK127)*VAT,IF(Budget_period="Monthly",SUMIFS(INDIRECT(BK$8),DetailBudgetWPs_Aleph,IF($J128 = "No Work Package", "", $J128),DetailBudgetCategory_Aleph,$I128),IF(Budget_period="Quarterly",SUMIFS(INDIRECT(BK$9),DetailBudgetWPs_Aleph,IF($J128 = "No Work Package", "", $J128),DetailBudgetCategory_Aleph,$I128),IF(Budget_period="Annually",SUMIFS(INDIRECT(BK$10),DetailBudgetWPs_Aleph,IF($J128 = "No Work Package", "", $J128),DetailBudgetCategory_Aleph,$I128),""))))) / BK$6 * BK$7, 0), 0)</f>
        <v>0</v>
      </c>
      <c r="BL128" s="166">
        <f t="array" ref="BL128">IFERROR(IF(ROW()-16&lt;NoRowsBudget, IF($J128="Profit Margin",SUM(BL$16:BL127)*ProfitMargin,IF($J128="VAT",SUM(BL$16:BL127)*VAT,IF(Budget_period="Monthly",SUMIFS(INDIRECT(BL$8),DetailBudgetWPs_Aleph,IF($J128 = "No Work Package", "", $J128),DetailBudgetCategory_Aleph,$I128),IF(Budget_period="Quarterly",SUMIFS(INDIRECT(BL$9),DetailBudgetWPs_Aleph,IF($J128 = "No Work Package", "", $J128),DetailBudgetCategory_Aleph,$I128),IF(Budget_period="Annually",SUMIFS(INDIRECT(BL$10),DetailBudgetWPs_Aleph,IF($J128 = "No Work Package", "", $J128),DetailBudgetCategory_Aleph,$I128),""))))) / BL$6 * BL$7, 0), 0)</f>
        <v>0</v>
      </c>
      <c r="BM128" s="166">
        <f t="array" ref="BM128">IFERROR(IF(ROW()-16&lt;NoRowsBudget, IF($J128="Profit Margin",SUM(BM$16:BM127)*ProfitMargin,IF($J128="VAT",SUM(BM$16:BM127)*VAT,IF(Budget_period="Monthly",SUMIFS(INDIRECT(BM$8),DetailBudgetWPs_Aleph,IF($J128 = "No Work Package", "", $J128),DetailBudgetCategory_Aleph,$I128),IF(Budget_period="Quarterly",SUMIFS(INDIRECT(BM$9),DetailBudgetWPs_Aleph,IF($J128 = "No Work Package", "", $J128),DetailBudgetCategory_Aleph,$I128),IF(Budget_period="Annually",SUMIFS(INDIRECT(BM$10),DetailBudgetWPs_Aleph,IF($J128 = "No Work Package", "", $J128),DetailBudgetCategory_Aleph,$I128),""))))) / BM$6 * BM$7, 0), 0)</f>
        <v>0</v>
      </c>
      <c r="BN128" s="166">
        <f t="array" ref="BN128">IFERROR(IF(ROW()-16&lt;NoRowsBudget, IF($J128="Profit Margin",SUM(BN$16:BN127)*ProfitMargin,IF($J128="VAT",SUM(BN$16:BN127)*VAT,IF(Budget_period="Monthly",SUMIFS(INDIRECT(BN$8),DetailBudgetWPs_Aleph,IF($J128 = "No Work Package", "", $J128),DetailBudgetCategory_Aleph,$I128),IF(Budget_period="Quarterly",SUMIFS(INDIRECT(BN$9),DetailBudgetWPs_Aleph,IF($J128 = "No Work Package", "", $J128),DetailBudgetCategory_Aleph,$I128),IF(Budget_period="Annually",SUMIFS(INDIRECT(BN$10),DetailBudgetWPs_Aleph,IF($J128 = "No Work Package", "", $J128),DetailBudgetCategory_Aleph,$I128),""))))) / BN$6 * BN$7, 0), 0)</f>
        <v>0</v>
      </c>
      <c r="BO128" s="166">
        <f t="array" ref="BO128">IFERROR(IF(ROW()-16&lt;NoRowsBudget, IF($J128="Profit Margin",SUM(BO$16:BO127)*ProfitMargin,IF($J128="VAT",SUM(BO$16:BO127)*VAT,IF(Budget_period="Monthly",SUMIFS(INDIRECT(BO$8),DetailBudgetWPs_Aleph,IF($J128 = "No Work Package", "", $J128),DetailBudgetCategory_Aleph,$I128),IF(Budget_period="Quarterly",SUMIFS(INDIRECT(BO$9),DetailBudgetWPs_Aleph,IF($J128 = "No Work Package", "", $J128),DetailBudgetCategory_Aleph,$I128),IF(Budget_period="Annually",SUMIFS(INDIRECT(BO$10),DetailBudgetWPs_Aleph,IF($J128 = "No Work Package", "", $J128),DetailBudgetCategory_Aleph,$I128),""))))) / BO$6 * BO$7, 0), 0)</f>
        <v>0</v>
      </c>
      <c r="BP128" s="166">
        <f t="array" ref="BP128">IFERROR(IF(ROW()-16&lt;NoRowsBudget, IF($J128="Profit Margin",SUM(BP$16:BP127)*ProfitMargin,IF($J128="VAT",SUM(BP$16:BP127)*VAT,IF(Budget_period="Monthly",SUMIFS(INDIRECT(BP$8),DetailBudgetWPs_Aleph,IF($J128 = "No Work Package", "", $J128),DetailBudgetCategory_Aleph,$I128),IF(Budget_period="Quarterly",SUMIFS(INDIRECT(BP$9),DetailBudgetWPs_Aleph,IF($J128 = "No Work Package", "", $J128),DetailBudgetCategory_Aleph,$I128),IF(Budget_period="Annually",SUMIFS(INDIRECT(BP$10),DetailBudgetWPs_Aleph,IF($J128 = "No Work Package", "", $J128),DetailBudgetCategory_Aleph,$I128),""))))) / BP$6 * BP$7, 0), 0)</f>
        <v>0</v>
      </c>
      <c r="BQ128" s="166">
        <f t="array" ref="BQ128">IFERROR(IF(ROW()-16&lt;NoRowsBudget, IF($J128="Profit Margin",SUM(BQ$16:BQ127)*ProfitMargin,IF($J128="VAT",SUM(BQ$16:BQ127)*VAT,IF(Budget_period="Monthly",SUMIFS(INDIRECT(BQ$8),DetailBudgetWPs_Aleph,IF($J128 = "No Work Package", "", $J128),DetailBudgetCategory_Aleph,$I128),IF(Budget_period="Quarterly",SUMIFS(INDIRECT(BQ$9),DetailBudgetWPs_Aleph,IF($J128 = "No Work Package", "", $J128),DetailBudgetCategory_Aleph,$I128),IF(Budget_period="Annually",SUMIFS(INDIRECT(BQ$10),DetailBudgetWPs_Aleph,IF($J128 = "No Work Package", "", $J128),DetailBudgetCategory_Aleph,$I128),""))))) / BQ$6 * BQ$7, 0), 0)</f>
        <v>0</v>
      </c>
      <c r="BR128" s="166">
        <f t="array" ref="BR128">IFERROR(IF(ROW()-16&lt;NoRowsBudget, IF($J128="Profit Margin",SUM(BR$16:BR127)*ProfitMargin,IF($J128="VAT",SUM(BR$16:BR127)*VAT,IF(Budget_period="Monthly",SUMIFS(INDIRECT(BR$8),DetailBudgetWPs_Aleph,IF($J128 = "No Work Package", "", $J128),DetailBudgetCategory_Aleph,$I128),IF(Budget_period="Quarterly",SUMIFS(INDIRECT(BR$9),DetailBudgetWPs_Aleph,IF($J128 = "No Work Package", "", $J128),DetailBudgetCategory_Aleph,$I128),IF(Budget_period="Annually",SUMIFS(INDIRECT(BR$10),DetailBudgetWPs_Aleph,IF($J128 = "No Work Package", "", $J128),DetailBudgetCategory_Aleph,$I128),""))))) / BR$6 * BR$7, 0), 0)</f>
        <v>0</v>
      </c>
      <c r="BS128" s="166">
        <f t="array" ref="BS128">IFERROR(IF(ROW()-16&lt;NoRowsBudget, IF($J128="Profit Margin",SUM(BS$16:BS127)*ProfitMargin,IF($J128="VAT",SUM(BS$16:BS127)*VAT,IF(Budget_period="Monthly",SUMIFS(INDIRECT(BS$8),DetailBudgetWPs_Aleph,IF($J128 = "No Work Package", "", $J128),DetailBudgetCategory_Aleph,$I128),IF(Budget_period="Quarterly",SUMIFS(INDIRECT(BS$9),DetailBudgetWPs_Aleph,IF($J128 = "No Work Package", "", $J128),DetailBudgetCategory_Aleph,$I128),IF(Budget_period="Annually",SUMIFS(INDIRECT(BS$10),DetailBudgetWPs_Aleph,IF($J128 = "No Work Package", "", $J128),DetailBudgetCategory_Aleph,$I128),""))))) / BS$6 * BS$7, 0), 0)</f>
        <v>0</v>
      </c>
    </row>
    <row r="129" ht="15.75" customHeight="1">
      <c r="A129" s="114"/>
      <c r="B129" s="15" t="str">
        <f>IF(ROW()-16&lt;NoRowsBudget,OrgName,"")</f>
        <v/>
      </c>
      <c r="C129" s="15" t="str">
        <f>IF(ROW()-16&lt;NoRowsBudget,ProjectName,"")</f>
        <v/>
      </c>
      <c r="D129" s="15" t="str">
        <f>IF(ROW()-16&lt;NoRowsBudget,ProjectRef,"")</f>
        <v/>
      </c>
      <c r="E129" s="15" t="str">
        <f>IF(ROW()-16&lt;NoRowsBudget,ApplicationID,"")</f>
        <v/>
      </c>
      <c r="F129" s="15" t="str">
        <f>IF(ROW()-16&lt;NoRowsBudget,Version,"")</f>
        <v/>
      </c>
      <c r="G129" s="164" t="str">
        <f>IF(ROW()-16&lt;NoRowsBudget,StartDate,"")</f>
        <v/>
      </c>
      <c r="H129" s="164" t="str">
        <f>IF(ROW()-16&lt;NoRowsBudget,EndDate,"")</f>
        <v/>
      </c>
      <c r="I129" s="15" t="str">
        <f t="array" ref="I129">IF(ROW()-16&lt;(NoRowsBudget-3),INDEX(CostCategories,CEILING((ROW()-15)/NoWPs,1)),IF(ROW()-16=NoRowsBudget-3,"Overheads",IF(ROW()-16=NoRowsBudget-2,"Profit Margin",IF(ROW()-16=NoRowsBudget-1,"VAT",""))))</f>
        <v/>
      </c>
      <c r="J129" s="15" t="str">
        <f t="array" ref="J129">IF(ROW()-16&lt;NoRowsBudget-3,INDEX(WPUnique,,MOD(ROW()-16,NoWPs)+1),IF(ROW()-16=NoRowsBudget-3,"Overheads",IF(ROW()-16=NoRowsBudget-2,"Profit Margin",IF(ROW()-16=NoRowsBudget-1,"VAT",""))))</f>
        <v/>
      </c>
      <c r="K129" s="172" t="str">
        <f>IFERROR(IF(OR($J129="Indirect Cost",$J129="VAT",$J129="Profit Margin"),"",VLOOKUP(J129,'1. Basic Info'!$B$40:$C$52,2,FALSE)),BudgetExport!J129)</f>
        <v/>
      </c>
      <c r="L129" s="166">
        <f t="array" ref="L129">IFERROR(IF(ROW()-16&lt;NoRowsBudget, IF($J129="Profit Margin",SUM(L$16:L128)*ProfitMargin,IF($J129="VAT",SUM(L$16:L128)*VAT,IF(Budget_period="Monthly",SUMIFS(INDIRECT(L$8),DetailBudgetWPs_Aleph,IF($J129 = "No Work Package", "", $J129),DetailBudgetCategory_Aleph,$I129),IF(Budget_period="Quarterly",SUMIFS(INDIRECT(L$9),DetailBudgetWPs_Aleph,IF($J129 = "No Work Package", "", $J129),DetailBudgetCategory_Aleph,$I129),IF(Budget_period="Annually",SUMIFS(INDIRECT(L$10),DetailBudgetWPs_Aleph,IF($J129 = "No Work Package", "", $J129),DetailBudgetCategory_Aleph,$I129),""))))) / L$6 * L$7, 0), 0)</f>
        <v>0</v>
      </c>
      <c r="M129" s="166">
        <f t="array" ref="M129">IFERROR(IF(ROW()-16&lt;NoRowsBudget, IF($J129="Profit Margin",SUM(M$16:M128)*ProfitMargin,IF($J129="VAT",SUM(M$16:M128)*VAT,IF(Budget_period="Monthly",SUMIFS(INDIRECT(M$8),DetailBudgetWPs_Aleph,IF($J129 = "No Work Package", "", $J129),DetailBudgetCategory_Aleph,$I129),IF(Budget_period="Quarterly",SUMIFS(INDIRECT(M$9),DetailBudgetWPs_Aleph,IF($J129 = "No Work Package", "", $J129),DetailBudgetCategory_Aleph,$I129),IF(Budget_period="Annually",SUMIFS(INDIRECT(M$10),DetailBudgetWPs_Aleph,IF($J129 = "No Work Package", "", $J129),DetailBudgetCategory_Aleph,$I129),""))))) / M$6 * M$7, 0), 0)</f>
        <v>0</v>
      </c>
      <c r="N129" s="166">
        <f t="array" ref="N129">IFERROR(IF(ROW()-16&lt;NoRowsBudget, IF($J129="Profit Margin",SUM(N$16:N128)*ProfitMargin,IF($J129="VAT",SUM(N$16:N128)*VAT,IF(Budget_period="Monthly",SUMIFS(INDIRECT(N$8),DetailBudgetWPs_Aleph,IF($J129 = "No Work Package", "", $J129),DetailBudgetCategory_Aleph,$I129),IF(Budget_period="Quarterly",SUMIFS(INDIRECT(N$9),DetailBudgetWPs_Aleph,IF($J129 = "No Work Package", "", $J129),DetailBudgetCategory_Aleph,$I129),IF(Budget_period="Annually",SUMIFS(INDIRECT(N$10),DetailBudgetWPs_Aleph,IF($J129 = "No Work Package", "", $J129),DetailBudgetCategory_Aleph,$I129),""))))) / N$6 * N$7, 0), 0)</f>
        <v>0</v>
      </c>
      <c r="O129" s="166">
        <f t="array" ref="O129">IFERROR(IF(ROW()-16&lt;NoRowsBudget, IF($J129="Profit Margin",SUM(O$16:O128)*ProfitMargin,IF($J129="VAT",SUM(O$16:O128)*VAT,IF(Budget_period="Monthly",SUMIFS(INDIRECT(O$8),DetailBudgetWPs_Aleph,IF($J129 = "No Work Package", "", $J129),DetailBudgetCategory_Aleph,$I129),IF(Budget_period="Quarterly",SUMIFS(INDIRECT(O$9),DetailBudgetWPs_Aleph,IF($J129 = "No Work Package", "", $J129),DetailBudgetCategory_Aleph,$I129),IF(Budget_period="Annually",SUMIFS(INDIRECT(O$10),DetailBudgetWPs_Aleph,IF($J129 = "No Work Package", "", $J129),DetailBudgetCategory_Aleph,$I129),""))))) / O$6 * O$7, 0), 0)</f>
        <v>0</v>
      </c>
      <c r="P129" s="166">
        <f t="array" ref="P129">IFERROR(IF(ROW()-16&lt;NoRowsBudget, IF($J129="Profit Margin",SUM(P$16:P128)*ProfitMargin,IF($J129="VAT",SUM(P$16:P128)*VAT,IF(Budget_period="Monthly",SUMIFS(INDIRECT(P$8),DetailBudgetWPs_Aleph,IF($J129 = "No Work Package", "", $J129),DetailBudgetCategory_Aleph,$I129),IF(Budget_period="Quarterly",SUMIFS(INDIRECT(P$9),DetailBudgetWPs_Aleph,IF($J129 = "No Work Package", "", $J129),DetailBudgetCategory_Aleph,$I129),IF(Budget_period="Annually",SUMIFS(INDIRECT(P$10),DetailBudgetWPs_Aleph,IF($J129 = "No Work Package", "", $J129),DetailBudgetCategory_Aleph,$I129),""))))) / P$6 * P$7, 0), 0)</f>
        <v>0</v>
      </c>
      <c r="Q129" s="166">
        <f t="array" ref="Q129">IFERROR(IF(ROW()-16&lt;NoRowsBudget, IF($J129="Profit Margin",SUM(Q$16:Q128)*ProfitMargin,IF($J129="VAT",SUM(Q$16:Q128)*VAT,IF(Budget_period="Monthly",SUMIFS(INDIRECT(Q$8),DetailBudgetWPs_Aleph,IF($J129 = "No Work Package", "", $J129),DetailBudgetCategory_Aleph,$I129),IF(Budget_period="Quarterly",SUMIFS(INDIRECT(Q$9),DetailBudgetWPs_Aleph,IF($J129 = "No Work Package", "", $J129),DetailBudgetCategory_Aleph,$I129),IF(Budget_period="Annually",SUMIFS(INDIRECT(Q$10),DetailBudgetWPs_Aleph,IF($J129 = "No Work Package", "", $J129),DetailBudgetCategory_Aleph,$I129),""))))) / Q$6 * Q$7, 0), 0)</f>
        <v>0</v>
      </c>
      <c r="R129" s="166">
        <f t="array" ref="R129">IFERROR(IF(ROW()-16&lt;NoRowsBudget, IF($J129="Profit Margin",SUM(R$16:R128)*ProfitMargin,IF($J129="VAT",SUM(R$16:R128)*VAT,IF(Budget_period="Monthly",SUMIFS(INDIRECT(R$8),DetailBudgetWPs_Aleph,IF($J129 = "No Work Package", "", $J129),DetailBudgetCategory_Aleph,$I129),IF(Budget_period="Quarterly",SUMIFS(INDIRECT(R$9),DetailBudgetWPs_Aleph,IF($J129 = "No Work Package", "", $J129),DetailBudgetCategory_Aleph,$I129),IF(Budget_period="Annually",SUMIFS(INDIRECT(R$10),DetailBudgetWPs_Aleph,IF($J129 = "No Work Package", "", $J129),DetailBudgetCategory_Aleph,$I129),""))))) / R$6 * R$7, 0), 0)</f>
        <v>0</v>
      </c>
      <c r="S129" s="166">
        <f t="array" ref="S129">IFERROR(IF(ROW()-16&lt;NoRowsBudget, IF($J129="Profit Margin",SUM(S$16:S128)*ProfitMargin,IF($J129="VAT",SUM(S$16:S128)*VAT,IF(Budget_period="Monthly",SUMIFS(INDIRECT(S$8),DetailBudgetWPs_Aleph,IF($J129 = "No Work Package", "", $J129),DetailBudgetCategory_Aleph,$I129),IF(Budget_period="Quarterly",SUMIFS(INDIRECT(S$9),DetailBudgetWPs_Aleph,IF($J129 = "No Work Package", "", $J129),DetailBudgetCategory_Aleph,$I129),IF(Budget_period="Annually",SUMIFS(INDIRECT(S$10),DetailBudgetWPs_Aleph,IF($J129 = "No Work Package", "", $J129),DetailBudgetCategory_Aleph,$I129),""))))) / S$6 * S$7, 0), 0)</f>
        <v>0</v>
      </c>
      <c r="T129" s="166">
        <f t="array" ref="T129">IFERROR(IF(ROW()-16&lt;NoRowsBudget, IF($J129="Profit Margin",SUM(T$16:T128)*ProfitMargin,IF($J129="VAT",SUM(T$16:T128)*VAT,IF(Budget_period="Monthly",SUMIFS(INDIRECT(T$8),DetailBudgetWPs_Aleph,IF($J129 = "No Work Package", "", $J129),DetailBudgetCategory_Aleph,$I129),IF(Budget_period="Quarterly",SUMIFS(INDIRECT(T$9),DetailBudgetWPs_Aleph,IF($J129 = "No Work Package", "", $J129),DetailBudgetCategory_Aleph,$I129),IF(Budget_period="Annually",SUMIFS(INDIRECT(T$10),DetailBudgetWPs_Aleph,IF($J129 = "No Work Package", "", $J129),DetailBudgetCategory_Aleph,$I129),""))))) / T$6 * T$7, 0), 0)</f>
        <v>0</v>
      </c>
      <c r="U129" s="166">
        <f t="array" ref="U129">IFERROR(IF(ROW()-16&lt;NoRowsBudget, IF($J129="Profit Margin",SUM(U$16:U128)*ProfitMargin,IF($J129="VAT",SUM(U$16:U128)*VAT,IF(Budget_period="Monthly",SUMIFS(INDIRECT(U$8),DetailBudgetWPs_Aleph,IF($J129 = "No Work Package", "", $J129),DetailBudgetCategory_Aleph,$I129),IF(Budget_period="Quarterly",SUMIFS(INDIRECT(U$9),DetailBudgetWPs_Aleph,IF($J129 = "No Work Package", "", $J129),DetailBudgetCategory_Aleph,$I129),IF(Budget_period="Annually",SUMIFS(INDIRECT(U$10),DetailBudgetWPs_Aleph,IF($J129 = "No Work Package", "", $J129),DetailBudgetCategory_Aleph,$I129),""))))) / U$6 * U$7, 0), 0)</f>
        <v>0</v>
      </c>
      <c r="V129" s="166">
        <f t="array" ref="V129">IFERROR(IF(ROW()-16&lt;NoRowsBudget, IF($J129="Profit Margin",SUM(V$16:V128)*ProfitMargin,IF($J129="VAT",SUM(V$16:V128)*VAT,IF(Budget_period="Monthly",SUMIFS(INDIRECT(V$8),DetailBudgetWPs_Aleph,IF($J129 = "No Work Package", "", $J129),DetailBudgetCategory_Aleph,$I129),IF(Budget_period="Quarterly",SUMIFS(INDIRECT(V$9),DetailBudgetWPs_Aleph,IF($J129 = "No Work Package", "", $J129),DetailBudgetCategory_Aleph,$I129),IF(Budget_period="Annually",SUMIFS(INDIRECT(V$10),DetailBudgetWPs_Aleph,IF($J129 = "No Work Package", "", $J129),DetailBudgetCategory_Aleph,$I129),""))))) / V$6 * V$7, 0), 0)</f>
        <v>0</v>
      </c>
      <c r="W129" s="166">
        <f t="array" ref="W129">IFERROR(IF(ROW()-16&lt;NoRowsBudget, IF($J129="Profit Margin",SUM(W$16:W128)*ProfitMargin,IF($J129="VAT",SUM(W$16:W128)*VAT,IF(Budget_period="Monthly",SUMIFS(INDIRECT(W$8),DetailBudgetWPs_Aleph,IF($J129 = "No Work Package", "", $J129),DetailBudgetCategory_Aleph,$I129),IF(Budget_period="Quarterly",SUMIFS(INDIRECT(W$9),DetailBudgetWPs_Aleph,IF($J129 = "No Work Package", "", $J129),DetailBudgetCategory_Aleph,$I129),IF(Budget_period="Annually",SUMIFS(INDIRECT(W$10),DetailBudgetWPs_Aleph,IF($J129 = "No Work Package", "", $J129),DetailBudgetCategory_Aleph,$I129),""))))) / W$6 * W$7, 0), 0)</f>
        <v>0</v>
      </c>
      <c r="X129" s="166">
        <f t="array" ref="X129">IFERROR(IF(ROW()-16&lt;NoRowsBudget, IF($J129="Profit Margin",SUM(X$16:X128)*ProfitMargin,IF($J129="VAT",SUM(X$16:X128)*VAT,IF(Budget_period="Monthly",SUMIFS(INDIRECT(X$8),DetailBudgetWPs_Aleph,IF($J129 = "No Work Package", "", $J129),DetailBudgetCategory_Aleph,$I129),IF(Budget_period="Quarterly",SUMIFS(INDIRECT(X$9),DetailBudgetWPs_Aleph,IF($J129 = "No Work Package", "", $J129),DetailBudgetCategory_Aleph,$I129),IF(Budget_period="Annually",SUMIFS(INDIRECT(X$10),DetailBudgetWPs_Aleph,IF($J129 = "No Work Package", "", $J129),DetailBudgetCategory_Aleph,$I129),""))))) / X$6 * X$7, 0), 0)</f>
        <v>0</v>
      </c>
      <c r="Y129" s="166">
        <f t="array" ref="Y129">IFERROR(IF(ROW()-16&lt;NoRowsBudget, IF($J129="Profit Margin",SUM(Y$16:Y128)*ProfitMargin,IF($J129="VAT",SUM(Y$16:Y128)*VAT,IF(Budget_period="Monthly",SUMIFS(INDIRECT(Y$8),DetailBudgetWPs_Aleph,IF($J129 = "No Work Package", "", $J129),DetailBudgetCategory_Aleph,$I129),IF(Budget_period="Quarterly",SUMIFS(INDIRECT(Y$9),DetailBudgetWPs_Aleph,IF($J129 = "No Work Package", "", $J129),DetailBudgetCategory_Aleph,$I129),IF(Budget_period="Annually",SUMIFS(INDIRECT(Y$10),DetailBudgetWPs_Aleph,IF($J129 = "No Work Package", "", $J129),DetailBudgetCategory_Aleph,$I129),""))))) / Y$6 * Y$7, 0), 0)</f>
        <v>0</v>
      </c>
      <c r="Z129" s="166">
        <f t="array" ref="Z129">IFERROR(IF(ROW()-16&lt;NoRowsBudget, IF($J129="Profit Margin",SUM(Z$16:Z128)*ProfitMargin,IF($J129="VAT",SUM(Z$16:Z128)*VAT,IF(Budget_period="Monthly",SUMIFS(INDIRECT(Z$8),DetailBudgetWPs_Aleph,IF($J129 = "No Work Package", "", $J129),DetailBudgetCategory_Aleph,$I129),IF(Budget_period="Quarterly",SUMIFS(INDIRECT(Z$9),DetailBudgetWPs_Aleph,IF($J129 = "No Work Package", "", $J129),DetailBudgetCategory_Aleph,$I129),IF(Budget_period="Annually",SUMIFS(INDIRECT(Z$10),DetailBudgetWPs_Aleph,IF($J129 = "No Work Package", "", $J129),DetailBudgetCategory_Aleph,$I129),""))))) / Z$6 * Z$7, 0), 0)</f>
        <v>0</v>
      </c>
      <c r="AA129" s="166">
        <f t="array" ref="AA129">IFERROR(IF(ROW()-16&lt;NoRowsBudget, IF($J129="Profit Margin",SUM(AA$16:AA128)*ProfitMargin,IF($J129="VAT",SUM(AA$16:AA128)*VAT,IF(Budget_period="Monthly",SUMIFS(INDIRECT(AA$8),DetailBudgetWPs_Aleph,IF($J129 = "No Work Package", "", $J129),DetailBudgetCategory_Aleph,$I129),IF(Budget_period="Quarterly",SUMIFS(INDIRECT(AA$9),DetailBudgetWPs_Aleph,IF($J129 = "No Work Package", "", $J129),DetailBudgetCategory_Aleph,$I129),IF(Budget_period="Annually",SUMIFS(INDIRECT(AA$10),DetailBudgetWPs_Aleph,IF($J129 = "No Work Package", "", $J129),DetailBudgetCategory_Aleph,$I129),""))))) / AA$6 * AA$7, 0), 0)</f>
        <v>0</v>
      </c>
      <c r="AB129" s="166">
        <f t="array" ref="AB129">IFERROR(IF(ROW()-16&lt;NoRowsBudget, IF($J129="Profit Margin",SUM(AB$16:AB128)*ProfitMargin,IF($J129="VAT",SUM(AB$16:AB128)*VAT,IF(Budget_period="Monthly",SUMIFS(INDIRECT(AB$8),DetailBudgetWPs_Aleph,IF($J129 = "No Work Package", "", $J129),DetailBudgetCategory_Aleph,$I129),IF(Budget_period="Quarterly",SUMIFS(INDIRECT(AB$9),DetailBudgetWPs_Aleph,IF($J129 = "No Work Package", "", $J129),DetailBudgetCategory_Aleph,$I129),IF(Budget_period="Annually",SUMIFS(INDIRECT(AB$10),DetailBudgetWPs_Aleph,IF($J129 = "No Work Package", "", $J129),DetailBudgetCategory_Aleph,$I129),""))))) / AB$6 * AB$7, 0), 0)</f>
        <v>0</v>
      </c>
      <c r="AC129" s="166">
        <f t="array" ref="AC129">IFERROR(IF(ROW()-16&lt;NoRowsBudget, IF($J129="Profit Margin",SUM(AC$16:AC128)*ProfitMargin,IF($J129="VAT",SUM(AC$16:AC128)*VAT,IF(Budget_period="Monthly",SUMIFS(INDIRECT(AC$8),DetailBudgetWPs_Aleph,IF($J129 = "No Work Package", "", $J129),DetailBudgetCategory_Aleph,$I129),IF(Budget_period="Quarterly",SUMIFS(INDIRECT(AC$9),DetailBudgetWPs_Aleph,IF($J129 = "No Work Package", "", $J129),DetailBudgetCategory_Aleph,$I129),IF(Budget_period="Annually",SUMIFS(INDIRECT(AC$10),DetailBudgetWPs_Aleph,IF($J129 = "No Work Package", "", $J129),DetailBudgetCategory_Aleph,$I129),""))))) / AC$6 * AC$7, 0), 0)</f>
        <v>0</v>
      </c>
      <c r="AD129" s="166">
        <f t="array" ref="AD129">IFERROR(IF(ROW()-16&lt;NoRowsBudget, IF($J129="Profit Margin",SUM(AD$16:AD128)*ProfitMargin,IF($J129="VAT",SUM(AD$16:AD128)*VAT,IF(Budget_period="Monthly",SUMIFS(INDIRECT(AD$8),DetailBudgetWPs_Aleph,IF($J129 = "No Work Package", "", $J129),DetailBudgetCategory_Aleph,$I129),IF(Budget_period="Quarterly",SUMIFS(INDIRECT(AD$9),DetailBudgetWPs_Aleph,IF($J129 = "No Work Package", "", $J129),DetailBudgetCategory_Aleph,$I129),IF(Budget_period="Annually",SUMIFS(INDIRECT(AD$10),DetailBudgetWPs_Aleph,IF($J129 = "No Work Package", "", $J129),DetailBudgetCategory_Aleph,$I129),""))))) / AD$6 * AD$7, 0), 0)</f>
        <v>0</v>
      </c>
      <c r="AE129" s="166">
        <f t="array" ref="AE129">IFERROR(IF(ROW()-16&lt;NoRowsBudget, IF($J129="Profit Margin",SUM(AE$16:AE128)*ProfitMargin,IF($J129="VAT",SUM(AE$16:AE128)*VAT,IF(Budget_period="Monthly",SUMIFS(INDIRECT(AE$8),DetailBudgetWPs_Aleph,IF($J129 = "No Work Package", "", $J129),DetailBudgetCategory_Aleph,$I129),IF(Budget_period="Quarterly",SUMIFS(INDIRECT(AE$9),DetailBudgetWPs_Aleph,IF($J129 = "No Work Package", "", $J129),DetailBudgetCategory_Aleph,$I129),IF(Budget_period="Annually",SUMIFS(INDIRECT(AE$10),DetailBudgetWPs_Aleph,IF($J129 = "No Work Package", "", $J129),DetailBudgetCategory_Aleph,$I129),""))))) / AE$6 * AE$7, 0), 0)</f>
        <v>0</v>
      </c>
      <c r="AF129" s="166">
        <f t="array" ref="AF129">IFERROR(IF(ROW()-16&lt;NoRowsBudget, IF($J129="Profit Margin",SUM(AF$16:AF128)*ProfitMargin,IF($J129="VAT",SUM(AF$16:AF128)*VAT,IF(Budget_period="Monthly",SUMIFS(INDIRECT(AF$8),DetailBudgetWPs_Aleph,IF($J129 = "No Work Package", "", $J129),DetailBudgetCategory_Aleph,$I129),IF(Budget_period="Quarterly",SUMIFS(INDIRECT(AF$9),DetailBudgetWPs_Aleph,IF($J129 = "No Work Package", "", $J129),DetailBudgetCategory_Aleph,$I129),IF(Budget_period="Annually",SUMIFS(INDIRECT(AF$10),DetailBudgetWPs_Aleph,IF($J129 = "No Work Package", "", $J129),DetailBudgetCategory_Aleph,$I129),""))))) / AF$6 * AF$7, 0), 0)</f>
        <v>0</v>
      </c>
      <c r="AG129" s="166">
        <f t="array" ref="AG129">IFERROR(IF(ROW()-16&lt;NoRowsBudget, IF($J129="Profit Margin",SUM(AG$16:AG128)*ProfitMargin,IF($J129="VAT",SUM(AG$16:AG128)*VAT,IF(Budget_period="Monthly",SUMIFS(INDIRECT(AG$8),DetailBudgetWPs_Aleph,IF($J129 = "No Work Package", "", $J129),DetailBudgetCategory_Aleph,$I129),IF(Budget_period="Quarterly",SUMIFS(INDIRECT(AG$9),DetailBudgetWPs_Aleph,IF($J129 = "No Work Package", "", $J129),DetailBudgetCategory_Aleph,$I129),IF(Budget_period="Annually",SUMIFS(INDIRECT(AG$10),DetailBudgetWPs_Aleph,IF($J129 = "No Work Package", "", $J129),DetailBudgetCategory_Aleph,$I129),""))))) / AG$6 * AG$7, 0), 0)</f>
        <v>0</v>
      </c>
      <c r="AH129" s="166">
        <f t="array" ref="AH129">IFERROR(IF(ROW()-16&lt;NoRowsBudget, IF($J129="Profit Margin",SUM(AH$16:AH128)*ProfitMargin,IF($J129="VAT",SUM(AH$16:AH128)*VAT,IF(Budget_period="Monthly",SUMIFS(INDIRECT(AH$8),DetailBudgetWPs_Aleph,IF($J129 = "No Work Package", "", $J129),DetailBudgetCategory_Aleph,$I129),IF(Budget_period="Quarterly",SUMIFS(INDIRECT(AH$9),DetailBudgetWPs_Aleph,IF($J129 = "No Work Package", "", $J129),DetailBudgetCategory_Aleph,$I129),IF(Budget_period="Annually",SUMIFS(INDIRECT(AH$10),DetailBudgetWPs_Aleph,IF($J129 = "No Work Package", "", $J129),DetailBudgetCategory_Aleph,$I129),""))))) / AH$6 * AH$7, 0), 0)</f>
        <v>0</v>
      </c>
      <c r="AI129" s="166">
        <f t="array" ref="AI129">IFERROR(IF(ROW()-16&lt;NoRowsBudget, IF($J129="Profit Margin",SUM(AI$16:AI128)*ProfitMargin,IF($J129="VAT",SUM(AI$16:AI128)*VAT,IF(Budget_period="Monthly",SUMIFS(INDIRECT(AI$8),DetailBudgetWPs_Aleph,IF($J129 = "No Work Package", "", $J129),DetailBudgetCategory_Aleph,$I129),IF(Budget_period="Quarterly",SUMIFS(INDIRECT(AI$9),DetailBudgetWPs_Aleph,IF($J129 = "No Work Package", "", $J129),DetailBudgetCategory_Aleph,$I129),IF(Budget_period="Annually",SUMIFS(INDIRECT(AI$10),DetailBudgetWPs_Aleph,IF($J129 = "No Work Package", "", $J129),DetailBudgetCategory_Aleph,$I129),""))))) / AI$6 * AI$7, 0), 0)</f>
        <v>0</v>
      </c>
      <c r="AJ129" s="166">
        <f t="array" ref="AJ129">IFERROR(IF(ROW()-16&lt;NoRowsBudget, IF($J129="Profit Margin",SUM(AJ$16:AJ128)*ProfitMargin,IF($J129="VAT",SUM(AJ$16:AJ128)*VAT,IF(Budget_period="Monthly",SUMIFS(INDIRECT(AJ$8),DetailBudgetWPs_Aleph,IF($J129 = "No Work Package", "", $J129),DetailBudgetCategory_Aleph,$I129),IF(Budget_period="Quarterly",SUMIFS(INDIRECT(AJ$9),DetailBudgetWPs_Aleph,IF($J129 = "No Work Package", "", $J129),DetailBudgetCategory_Aleph,$I129),IF(Budget_period="Annually",SUMIFS(INDIRECT(AJ$10),DetailBudgetWPs_Aleph,IF($J129 = "No Work Package", "", $J129),DetailBudgetCategory_Aleph,$I129),""))))) / AJ$6 * AJ$7, 0), 0)</f>
        <v>0</v>
      </c>
      <c r="AK129" s="166">
        <f t="array" ref="AK129">IFERROR(IF(ROW()-16&lt;NoRowsBudget, IF($J129="Profit Margin",SUM(AK$16:AK128)*ProfitMargin,IF($J129="VAT",SUM(AK$16:AK128)*VAT,IF(Budget_period="Monthly",SUMIFS(INDIRECT(AK$8),DetailBudgetWPs_Aleph,IF($J129 = "No Work Package", "", $J129),DetailBudgetCategory_Aleph,$I129),IF(Budget_period="Quarterly",SUMIFS(INDIRECT(AK$9),DetailBudgetWPs_Aleph,IF($J129 = "No Work Package", "", $J129),DetailBudgetCategory_Aleph,$I129),IF(Budget_period="Annually",SUMIFS(INDIRECT(AK$10),DetailBudgetWPs_Aleph,IF($J129 = "No Work Package", "", $J129),DetailBudgetCategory_Aleph,$I129),""))))) / AK$6 * AK$7, 0), 0)</f>
        <v>0</v>
      </c>
      <c r="AL129" s="166">
        <f t="array" ref="AL129">IFERROR(IF(ROW()-16&lt;NoRowsBudget, IF($J129="Profit Margin",SUM(AL$16:AL128)*ProfitMargin,IF($J129="VAT",SUM(AL$16:AL128)*VAT,IF(Budget_period="Monthly",SUMIFS(INDIRECT(AL$8),DetailBudgetWPs_Aleph,IF($J129 = "No Work Package", "", $J129),DetailBudgetCategory_Aleph,$I129),IF(Budget_period="Quarterly",SUMIFS(INDIRECT(AL$9),DetailBudgetWPs_Aleph,IF($J129 = "No Work Package", "", $J129),DetailBudgetCategory_Aleph,$I129),IF(Budget_period="Annually",SUMIFS(INDIRECT(AL$10),DetailBudgetWPs_Aleph,IF($J129 = "No Work Package", "", $J129),DetailBudgetCategory_Aleph,$I129),""))))) / AL$6 * AL$7, 0), 0)</f>
        <v>0</v>
      </c>
      <c r="AM129" s="166">
        <f t="array" ref="AM129">IFERROR(IF(ROW()-16&lt;NoRowsBudget, IF($J129="Profit Margin",SUM(AM$16:AM128)*ProfitMargin,IF($J129="VAT",SUM(AM$16:AM128)*VAT,IF(Budget_period="Monthly",SUMIFS(INDIRECT(AM$8),DetailBudgetWPs_Aleph,IF($J129 = "No Work Package", "", $J129),DetailBudgetCategory_Aleph,$I129),IF(Budget_period="Quarterly",SUMIFS(INDIRECT(AM$9),DetailBudgetWPs_Aleph,IF($J129 = "No Work Package", "", $J129),DetailBudgetCategory_Aleph,$I129),IF(Budget_period="Annually",SUMIFS(INDIRECT(AM$10),DetailBudgetWPs_Aleph,IF($J129 = "No Work Package", "", $J129),DetailBudgetCategory_Aleph,$I129),""))))) / AM$6 * AM$7, 0), 0)</f>
        <v>0</v>
      </c>
      <c r="AN129" s="166">
        <f t="array" ref="AN129">IFERROR(IF(ROW()-16&lt;NoRowsBudget, IF($J129="Profit Margin",SUM(AN$16:AN128)*ProfitMargin,IF($J129="VAT",SUM(AN$16:AN128)*VAT,IF(Budget_period="Monthly",SUMIFS(INDIRECT(AN$8),DetailBudgetWPs_Aleph,IF($J129 = "No Work Package", "", $J129),DetailBudgetCategory_Aleph,$I129),IF(Budget_period="Quarterly",SUMIFS(INDIRECT(AN$9),DetailBudgetWPs_Aleph,IF($J129 = "No Work Package", "", $J129),DetailBudgetCategory_Aleph,$I129),IF(Budget_period="Annually",SUMIFS(INDIRECT(AN$10),DetailBudgetWPs_Aleph,IF($J129 = "No Work Package", "", $J129),DetailBudgetCategory_Aleph,$I129),""))))) / AN$6 * AN$7, 0), 0)</f>
        <v>0</v>
      </c>
      <c r="AO129" s="166">
        <f t="array" ref="AO129">IFERROR(IF(ROW()-16&lt;NoRowsBudget, IF($J129="Profit Margin",SUM(AO$16:AO128)*ProfitMargin,IF($J129="VAT",SUM(AO$16:AO128)*VAT,IF(Budget_period="Monthly",SUMIFS(INDIRECT(AO$8),DetailBudgetWPs_Aleph,IF($J129 = "No Work Package", "", $J129),DetailBudgetCategory_Aleph,$I129),IF(Budget_period="Quarterly",SUMIFS(INDIRECT(AO$9),DetailBudgetWPs_Aleph,IF($J129 = "No Work Package", "", $J129),DetailBudgetCategory_Aleph,$I129),IF(Budget_period="Annually",SUMIFS(INDIRECT(AO$10),DetailBudgetWPs_Aleph,IF($J129 = "No Work Package", "", $J129),DetailBudgetCategory_Aleph,$I129),""))))) / AO$6 * AO$7, 0), 0)</f>
        <v>0</v>
      </c>
      <c r="AP129" s="166">
        <f t="array" ref="AP129">IFERROR(IF(ROW()-16&lt;NoRowsBudget, IF($J129="Profit Margin",SUM(AP$16:AP128)*ProfitMargin,IF($J129="VAT",SUM(AP$16:AP128)*VAT,IF(Budget_period="Monthly",SUMIFS(INDIRECT(AP$8),DetailBudgetWPs_Aleph,IF($J129 = "No Work Package", "", $J129),DetailBudgetCategory_Aleph,$I129),IF(Budget_period="Quarterly",SUMIFS(INDIRECT(AP$9),DetailBudgetWPs_Aleph,IF($J129 = "No Work Package", "", $J129),DetailBudgetCategory_Aleph,$I129),IF(Budget_period="Annually",SUMIFS(INDIRECT(AP$10),DetailBudgetWPs_Aleph,IF($J129 = "No Work Package", "", $J129),DetailBudgetCategory_Aleph,$I129),""))))) / AP$6 * AP$7, 0), 0)</f>
        <v>0</v>
      </c>
      <c r="AQ129" s="166">
        <f t="array" ref="AQ129">IFERROR(IF(ROW()-16&lt;NoRowsBudget, IF($J129="Profit Margin",SUM(AQ$16:AQ128)*ProfitMargin,IF($J129="VAT",SUM(AQ$16:AQ128)*VAT,IF(Budget_period="Monthly",SUMIFS(INDIRECT(AQ$8),DetailBudgetWPs_Aleph,IF($J129 = "No Work Package", "", $J129),DetailBudgetCategory_Aleph,$I129),IF(Budget_period="Quarterly",SUMIFS(INDIRECT(AQ$9),DetailBudgetWPs_Aleph,IF($J129 = "No Work Package", "", $J129),DetailBudgetCategory_Aleph,$I129),IF(Budget_period="Annually",SUMIFS(INDIRECT(AQ$10),DetailBudgetWPs_Aleph,IF($J129 = "No Work Package", "", $J129),DetailBudgetCategory_Aleph,$I129),""))))) / AQ$6 * AQ$7, 0), 0)</f>
        <v>0</v>
      </c>
      <c r="AR129" s="166">
        <f t="array" ref="AR129">IFERROR(IF(ROW()-16&lt;NoRowsBudget, IF($J129="Profit Margin",SUM(AR$16:AR128)*ProfitMargin,IF($J129="VAT",SUM(AR$16:AR128)*VAT,IF(Budget_period="Monthly",SUMIFS(INDIRECT(AR$8),DetailBudgetWPs_Aleph,IF($J129 = "No Work Package", "", $J129),DetailBudgetCategory_Aleph,$I129),IF(Budget_period="Quarterly",SUMIFS(INDIRECT(AR$9),DetailBudgetWPs_Aleph,IF($J129 = "No Work Package", "", $J129),DetailBudgetCategory_Aleph,$I129),IF(Budget_period="Annually",SUMIFS(INDIRECT(AR$10),DetailBudgetWPs_Aleph,IF($J129 = "No Work Package", "", $J129),DetailBudgetCategory_Aleph,$I129),""))))) / AR$6 * AR$7, 0), 0)</f>
        <v>0</v>
      </c>
      <c r="AS129" s="166">
        <f t="array" ref="AS129">IFERROR(IF(ROW()-16&lt;NoRowsBudget, IF($J129="Profit Margin",SUM(AS$16:AS128)*ProfitMargin,IF($J129="VAT",SUM(AS$16:AS128)*VAT,IF(Budget_period="Monthly",SUMIFS(INDIRECT(AS$8),DetailBudgetWPs_Aleph,IF($J129 = "No Work Package", "", $J129),DetailBudgetCategory_Aleph,$I129),IF(Budget_period="Quarterly",SUMIFS(INDIRECT(AS$9),DetailBudgetWPs_Aleph,IF($J129 = "No Work Package", "", $J129),DetailBudgetCategory_Aleph,$I129),IF(Budget_period="Annually",SUMIFS(INDIRECT(AS$10),DetailBudgetWPs_Aleph,IF($J129 = "No Work Package", "", $J129),DetailBudgetCategory_Aleph,$I129),""))))) / AS$6 * AS$7, 0), 0)</f>
        <v>0</v>
      </c>
      <c r="AT129" s="166">
        <f t="array" ref="AT129">IFERROR(IF(ROW()-16&lt;NoRowsBudget, IF($J129="Profit Margin",SUM(AT$16:AT128)*ProfitMargin,IF($J129="VAT",SUM(AT$16:AT128)*VAT,IF(Budget_period="Monthly",SUMIFS(INDIRECT(AT$8),DetailBudgetWPs_Aleph,IF($J129 = "No Work Package", "", $J129),DetailBudgetCategory_Aleph,$I129),IF(Budget_period="Quarterly",SUMIFS(INDIRECT(AT$9),DetailBudgetWPs_Aleph,IF($J129 = "No Work Package", "", $J129),DetailBudgetCategory_Aleph,$I129),IF(Budget_period="Annually",SUMIFS(INDIRECT(AT$10),DetailBudgetWPs_Aleph,IF($J129 = "No Work Package", "", $J129),DetailBudgetCategory_Aleph,$I129),""))))) / AT$6 * AT$7, 0), 0)</f>
        <v>0</v>
      </c>
      <c r="AU129" s="166">
        <f t="array" ref="AU129">IFERROR(IF(ROW()-16&lt;NoRowsBudget, IF($J129="Profit Margin",SUM(AU$16:AU128)*ProfitMargin,IF($J129="VAT",SUM(AU$16:AU128)*VAT,IF(Budget_period="Monthly",SUMIFS(INDIRECT(AU$8),DetailBudgetWPs_Aleph,IF($J129 = "No Work Package", "", $J129),DetailBudgetCategory_Aleph,$I129),IF(Budget_period="Quarterly",SUMIFS(INDIRECT(AU$9),DetailBudgetWPs_Aleph,IF($J129 = "No Work Package", "", $J129),DetailBudgetCategory_Aleph,$I129),IF(Budget_period="Annually",SUMIFS(INDIRECT(AU$10),DetailBudgetWPs_Aleph,IF($J129 = "No Work Package", "", $J129),DetailBudgetCategory_Aleph,$I129),""))))) / AU$6 * AU$7, 0), 0)</f>
        <v>0</v>
      </c>
      <c r="AV129" s="166">
        <f t="array" ref="AV129">IFERROR(IF(ROW()-16&lt;NoRowsBudget, IF($J129="Profit Margin",SUM(AV$16:AV128)*ProfitMargin,IF($J129="VAT",SUM(AV$16:AV128)*VAT,IF(Budget_period="Monthly",SUMIFS(INDIRECT(AV$8),DetailBudgetWPs_Aleph,IF($J129 = "No Work Package", "", $J129),DetailBudgetCategory_Aleph,$I129),IF(Budget_period="Quarterly",SUMIFS(INDIRECT(AV$9),DetailBudgetWPs_Aleph,IF($J129 = "No Work Package", "", $J129),DetailBudgetCategory_Aleph,$I129),IF(Budget_period="Annually",SUMIFS(INDIRECT(AV$10),DetailBudgetWPs_Aleph,IF($J129 = "No Work Package", "", $J129),DetailBudgetCategory_Aleph,$I129),""))))) / AV$6 * AV$7, 0), 0)</f>
        <v>0</v>
      </c>
      <c r="AW129" s="166">
        <f t="array" ref="AW129">IFERROR(IF(ROW()-16&lt;NoRowsBudget, IF($J129="Profit Margin",SUM(AW$16:AW128)*ProfitMargin,IF($J129="VAT",SUM(AW$16:AW128)*VAT,IF(Budget_period="Monthly",SUMIFS(INDIRECT(AW$8),DetailBudgetWPs_Aleph,IF($J129 = "No Work Package", "", $J129),DetailBudgetCategory_Aleph,$I129),IF(Budget_period="Quarterly",SUMIFS(INDIRECT(AW$9),DetailBudgetWPs_Aleph,IF($J129 = "No Work Package", "", $J129),DetailBudgetCategory_Aleph,$I129),IF(Budget_period="Annually",SUMIFS(INDIRECT(AW$10),DetailBudgetWPs_Aleph,IF($J129 = "No Work Package", "", $J129),DetailBudgetCategory_Aleph,$I129),""))))) / AW$6 * AW$7, 0), 0)</f>
        <v>0</v>
      </c>
      <c r="AX129" s="166">
        <f t="array" ref="AX129">IFERROR(IF(ROW()-16&lt;NoRowsBudget, IF($J129="Profit Margin",SUM(AX$16:AX128)*ProfitMargin,IF($J129="VAT",SUM(AX$16:AX128)*VAT,IF(Budget_period="Monthly",SUMIFS(INDIRECT(AX$8),DetailBudgetWPs_Aleph,IF($J129 = "No Work Package", "", $J129),DetailBudgetCategory_Aleph,$I129),IF(Budget_period="Quarterly",SUMIFS(INDIRECT(AX$9),DetailBudgetWPs_Aleph,IF($J129 = "No Work Package", "", $J129),DetailBudgetCategory_Aleph,$I129),IF(Budget_period="Annually",SUMIFS(INDIRECT(AX$10),DetailBudgetWPs_Aleph,IF($J129 = "No Work Package", "", $J129),DetailBudgetCategory_Aleph,$I129),""))))) / AX$6 * AX$7, 0), 0)</f>
        <v>0</v>
      </c>
      <c r="AY129" s="166">
        <f t="array" ref="AY129">IFERROR(IF(ROW()-16&lt;NoRowsBudget, IF($J129="Profit Margin",SUM(AY$16:AY128)*ProfitMargin,IF($J129="VAT",SUM(AY$16:AY128)*VAT,IF(Budget_period="Monthly",SUMIFS(INDIRECT(AY$8),DetailBudgetWPs_Aleph,IF($J129 = "No Work Package", "", $J129),DetailBudgetCategory_Aleph,$I129),IF(Budget_period="Quarterly",SUMIFS(INDIRECT(AY$9),DetailBudgetWPs_Aleph,IF($J129 = "No Work Package", "", $J129),DetailBudgetCategory_Aleph,$I129),IF(Budget_period="Annually",SUMIFS(INDIRECT(AY$10),DetailBudgetWPs_Aleph,IF($J129 = "No Work Package", "", $J129),DetailBudgetCategory_Aleph,$I129),""))))) / AY$6 * AY$7, 0), 0)</f>
        <v>0</v>
      </c>
      <c r="AZ129" s="166">
        <f t="array" ref="AZ129">IFERROR(IF(ROW()-16&lt;NoRowsBudget, IF($J129="Profit Margin",SUM(AZ$16:AZ128)*ProfitMargin,IF($J129="VAT",SUM(AZ$16:AZ128)*VAT,IF(Budget_period="Monthly",SUMIFS(INDIRECT(AZ$8),DetailBudgetWPs_Aleph,IF($J129 = "No Work Package", "", $J129),DetailBudgetCategory_Aleph,$I129),IF(Budget_period="Quarterly",SUMIFS(INDIRECT(AZ$9),DetailBudgetWPs_Aleph,IF($J129 = "No Work Package", "", $J129),DetailBudgetCategory_Aleph,$I129),IF(Budget_period="Annually",SUMIFS(INDIRECT(AZ$10),DetailBudgetWPs_Aleph,IF($J129 = "No Work Package", "", $J129),DetailBudgetCategory_Aleph,$I129),""))))) / AZ$6 * AZ$7, 0), 0)</f>
        <v>0</v>
      </c>
      <c r="BA129" s="166">
        <f t="array" ref="BA129">IFERROR(IF(ROW()-16&lt;NoRowsBudget, IF($J129="Profit Margin",SUM(BA$16:BA128)*ProfitMargin,IF($J129="VAT",SUM(BA$16:BA128)*VAT,IF(Budget_period="Monthly",SUMIFS(INDIRECT(BA$8),DetailBudgetWPs_Aleph,IF($J129 = "No Work Package", "", $J129),DetailBudgetCategory_Aleph,$I129),IF(Budget_period="Quarterly",SUMIFS(INDIRECT(BA$9),DetailBudgetWPs_Aleph,IF($J129 = "No Work Package", "", $J129),DetailBudgetCategory_Aleph,$I129),IF(Budget_period="Annually",SUMIFS(INDIRECT(BA$10),DetailBudgetWPs_Aleph,IF($J129 = "No Work Package", "", $J129),DetailBudgetCategory_Aleph,$I129),""))))) / BA$6 * BA$7, 0), 0)</f>
        <v>0</v>
      </c>
      <c r="BB129" s="166">
        <f t="array" ref="BB129">IFERROR(IF(ROW()-16&lt;NoRowsBudget, IF($J129="Profit Margin",SUM(BB$16:BB128)*ProfitMargin,IF($J129="VAT",SUM(BB$16:BB128)*VAT,IF(Budget_period="Monthly",SUMIFS(INDIRECT(BB$8),DetailBudgetWPs_Aleph,IF($J129 = "No Work Package", "", $J129),DetailBudgetCategory_Aleph,$I129),IF(Budget_period="Quarterly",SUMIFS(INDIRECT(BB$9),DetailBudgetWPs_Aleph,IF($J129 = "No Work Package", "", $J129),DetailBudgetCategory_Aleph,$I129),IF(Budget_period="Annually",SUMIFS(INDIRECT(BB$10),DetailBudgetWPs_Aleph,IF($J129 = "No Work Package", "", $J129),DetailBudgetCategory_Aleph,$I129),""))))) / BB$6 * BB$7, 0), 0)</f>
        <v>0</v>
      </c>
      <c r="BC129" s="166">
        <f t="array" ref="BC129">IFERROR(IF(ROW()-16&lt;NoRowsBudget, IF($J129="Profit Margin",SUM(BC$16:BC128)*ProfitMargin,IF($J129="VAT",SUM(BC$16:BC128)*VAT,IF(Budget_period="Monthly",SUMIFS(INDIRECT(BC$8),DetailBudgetWPs_Aleph,IF($J129 = "No Work Package", "", $J129),DetailBudgetCategory_Aleph,$I129),IF(Budget_period="Quarterly",SUMIFS(INDIRECT(BC$9),DetailBudgetWPs_Aleph,IF($J129 = "No Work Package", "", $J129),DetailBudgetCategory_Aleph,$I129),IF(Budget_period="Annually",SUMIFS(INDIRECT(BC$10),DetailBudgetWPs_Aleph,IF($J129 = "No Work Package", "", $J129),DetailBudgetCategory_Aleph,$I129),""))))) / BC$6 * BC$7, 0), 0)</f>
        <v>0</v>
      </c>
      <c r="BD129" s="166">
        <f t="array" ref="BD129">IFERROR(IF(ROW()-16&lt;NoRowsBudget, IF($J129="Profit Margin",SUM(BD$16:BD128)*ProfitMargin,IF($J129="VAT",SUM(BD$16:BD128)*VAT,IF(Budget_period="Monthly",SUMIFS(INDIRECT(BD$8),DetailBudgetWPs_Aleph,IF($J129 = "No Work Package", "", $J129),DetailBudgetCategory_Aleph,$I129),IF(Budget_period="Quarterly",SUMIFS(INDIRECT(BD$9),DetailBudgetWPs_Aleph,IF($J129 = "No Work Package", "", $J129),DetailBudgetCategory_Aleph,$I129),IF(Budget_period="Annually",SUMIFS(INDIRECT(BD$10),DetailBudgetWPs_Aleph,IF($J129 = "No Work Package", "", $J129),DetailBudgetCategory_Aleph,$I129),""))))) / BD$6 * BD$7, 0), 0)</f>
        <v>0</v>
      </c>
      <c r="BE129" s="166">
        <f t="array" ref="BE129">IFERROR(IF(ROW()-16&lt;NoRowsBudget, IF($J129="Profit Margin",SUM(BE$16:BE128)*ProfitMargin,IF($J129="VAT",SUM(BE$16:BE128)*VAT,IF(Budget_period="Monthly",SUMIFS(INDIRECT(BE$8),DetailBudgetWPs_Aleph,IF($J129 = "No Work Package", "", $J129),DetailBudgetCategory_Aleph,$I129),IF(Budget_period="Quarterly",SUMIFS(INDIRECT(BE$9),DetailBudgetWPs_Aleph,IF($J129 = "No Work Package", "", $J129),DetailBudgetCategory_Aleph,$I129),IF(Budget_period="Annually",SUMIFS(INDIRECT(BE$10),DetailBudgetWPs_Aleph,IF($J129 = "No Work Package", "", $J129),DetailBudgetCategory_Aleph,$I129),""))))) / BE$6 * BE$7, 0), 0)</f>
        <v>0</v>
      </c>
      <c r="BF129" s="166">
        <f t="array" ref="BF129">IFERROR(IF(ROW()-16&lt;NoRowsBudget, IF($J129="Profit Margin",SUM(BF$16:BF128)*ProfitMargin,IF($J129="VAT",SUM(BF$16:BF128)*VAT,IF(Budget_period="Monthly",SUMIFS(INDIRECT(BF$8),DetailBudgetWPs_Aleph,IF($J129 = "No Work Package", "", $J129),DetailBudgetCategory_Aleph,$I129),IF(Budget_period="Quarterly",SUMIFS(INDIRECT(BF$9),DetailBudgetWPs_Aleph,IF($J129 = "No Work Package", "", $J129),DetailBudgetCategory_Aleph,$I129),IF(Budget_period="Annually",SUMIFS(INDIRECT(BF$10),DetailBudgetWPs_Aleph,IF($J129 = "No Work Package", "", $J129),DetailBudgetCategory_Aleph,$I129),""))))) / BF$6 * BF$7, 0), 0)</f>
        <v>0</v>
      </c>
      <c r="BG129" s="166">
        <f t="array" ref="BG129">IFERROR(IF(ROW()-16&lt;NoRowsBudget, IF($J129="Profit Margin",SUM(BG$16:BG128)*ProfitMargin,IF($J129="VAT",SUM(BG$16:BG128)*VAT,IF(Budget_period="Monthly",SUMIFS(INDIRECT(BG$8),DetailBudgetWPs_Aleph,IF($J129 = "No Work Package", "", $J129),DetailBudgetCategory_Aleph,$I129),IF(Budget_period="Quarterly",SUMIFS(INDIRECT(BG$9),DetailBudgetWPs_Aleph,IF($J129 = "No Work Package", "", $J129),DetailBudgetCategory_Aleph,$I129),IF(Budget_period="Annually",SUMIFS(INDIRECT(BG$10),DetailBudgetWPs_Aleph,IF($J129 = "No Work Package", "", $J129),DetailBudgetCategory_Aleph,$I129),""))))) / BG$6 * BG$7, 0), 0)</f>
        <v>0</v>
      </c>
      <c r="BH129" s="166">
        <f t="array" ref="BH129">IFERROR(IF(ROW()-16&lt;NoRowsBudget, IF($J129="Profit Margin",SUM(BH$16:BH128)*ProfitMargin,IF($J129="VAT",SUM(BH$16:BH128)*VAT,IF(Budget_period="Monthly",SUMIFS(INDIRECT(BH$8),DetailBudgetWPs_Aleph,IF($J129 = "No Work Package", "", $J129),DetailBudgetCategory_Aleph,$I129),IF(Budget_period="Quarterly",SUMIFS(INDIRECT(BH$9),DetailBudgetWPs_Aleph,IF($J129 = "No Work Package", "", $J129),DetailBudgetCategory_Aleph,$I129),IF(Budget_period="Annually",SUMIFS(INDIRECT(BH$10),DetailBudgetWPs_Aleph,IF($J129 = "No Work Package", "", $J129),DetailBudgetCategory_Aleph,$I129),""))))) / BH$6 * BH$7, 0), 0)</f>
        <v>0</v>
      </c>
      <c r="BI129" s="166">
        <f t="array" ref="BI129">IFERROR(IF(ROW()-16&lt;NoRowsBudget, IF($J129="Profit Margin",SUM(BI$16:BI128)*ProfitMargin,IF($J129="VAT",SUM(BI$16:BI128)*VAT,IF(Budget_period="Monthly",SUMIFS(INDIRECT(BI$8),DetailBudgetWPs_Aleph,IF($J129 = "No Work Package", "", $J129),DetailBudgetCategory_Aleph,$I129),IF(Budget_period="Quarterly",SUMIFS(INDIRECT(BI$9),DetailBudgetWPs_Aleph,IF($J129 = "No Work Package", "", $J129),DetailBudgetCategory_Aleph,$I129),IF(Budget_period="Annually",SUMIFS(INDIRECT(BI$10),DetailBudgetWPs_Aleph,IF($J129 = "No Work Package", "", $J129),DetailBudgetCategory_Aleph,$I129),""))))) / BI$6 * BI$7, 0), 0)</f>
        <v>0</v>
      </c>
      <c r="BJ129" s="166">
        <f t="array" ref="BJ129">IFERROR(IF(ROW()-16&lt;NoRowsBudget, IF($J129="Profit Margin",SUM(BJ$16:BJ128)*ProfitMargin,IF($J129="VAT",SUM(BJ$16:BJ128)*VAT,IF(Budget_period="Monthly",SUMIFS(INDIRECT(BJ$8),DetailBudgetWPs_Aleph,IF($J129 = "No Work Package", "", $J129),DetailBudgetCategory_Aleph,$I129),IF(Budget_period="Quarterly",SUMIFS(INDIRECT(BJ$9),DetailBudgetWPs_Aleph,IF($J129 = "No Work Package", "", $J129),DetailBudgetCategory_Aleph,$I129),IF(Budget_period="Annually",SUMIFS(INDIRECT(BJ$10),DetailBudgetWPs_Aleph,IF($J129 = "No Work Package", "", $J129),DetailBudgetCategory_Aleph,$I129),""))))) / BJ$6 * BJ$7, 0), 0)</f>
        <v>0</v>
      </c>
      <c r="BK129" s="166">
        <f t="array" ref="BK129">IFERROR(IF(ROW()-16&lt;NoRowsBudget, IF($J129="Profit Margin",SUM(BK$16:BK128)*ProfitMargin,IF($J129="VAT",SUM(BK$16:BK128)*VAT,IF(Budget_period="Monthly",SUMIFS(INDIRECT(BK$8),DetailBudgetWPs_Aleph,IF($J129 = "No Work Package", "", $J129),DetailBudgetCategory_Aleph,$I129),IF(Budget_period="Quarterly",SUMIFS(INDIRECT(BK$9),DetailBudgetWPs_Aleph,IF($J129 = "No Work Package", "", $J129),DetailBudgetCategory_Aleph,$I129),IF(Budget_period="Annually",SUMIFS(INDIRECT(BK$10),DetailBudgetWPs_Aleph,IF($J129 = "No Work Package", "", $J129),DetailBudgetCategory_Aleph,$I129),""))))) / BK$6 * BK$7, 0), 0)</f>
        <v>0</v>
      </c>
      <c r="BL129" s="166">
        <f t="array" ref="BL129">IFERROR(IF(ROW()-16&lt;NoRowsBudget, IF($J129="Profit Margin",SUM(BL$16:BL128)*ProfitMargin,IF($J129="VAT",SUM(BL$16:BL128)*VAT,IF(Budget_period="Monthly",SUMIFS(INDIRECT(BL$8),DetailBudgetWPs_Aleph,IF($J129 = "No Work Package", "", $J129),DetailBudgetCategory_Aleph,$I129),IF(Budget_period="Quarterly",SUMIFS(INDIRECT(BL$9),DetailBudgetWPs_Aleph,IF($J129 = "No Work Package", "", $J129),DetailBudgetCategory_Aleph,$I129),IF(Budget_period="Annually",SUMIFS(INDIRECT(BL$10),DetailBudgetWPs_Aleph,IF($J129 = "No Work Package", "", $J129),DetailBudgetCategory_Aleph,$I129),""))))) / BL$6 * BL$7, 0), 0)</f>
        <v>0</v>
      </c>
      <c r="BM129" s="166">
        <f t="array" ref="BM129">IFERROR(IF(ROW()-16&lt;NoRowsBudget, IF($J129="Profit Margin",SUM(BM$16:BM128)*ProfitMargin,IF($J129="VAT",SUM(BM$16:BM128)*VAT,IF(Budget_period="Monthly",SUMIFS(INDIRECT(BM$8),DetailBudgetWPs_Aleph,IF($J129 = "No Work Package", "", $J129),DetailBudgetCategory_Aleph,$I129),IF(Budget_period="Quarterly",SUMIFS(INDIRECT(BM$9),DetailBudgetWPs_Aleph,IF($J129 = "No Work Package", "", $J129),DetailBudgetCategory_Aleph,$I129),IF(Budget_period="Annually",SUMIFS(INDIRECT(BM$10),DetailBudgetWPs_Aleph,IF($J129 = "No Work Package", "", $J129),DetailBudgetCategory_Aleph,$I129),""))))) / BM$6 * BM$7, 0), 0)</f>
        <v>0</v>
      </c>
      <c r="BN129" s="166">
        <f t="array" ref="BN129">IFERROR(IF(ROW()-16&lt;NoRowsBudget, IF($J129="Profit Margin",SUM(BN$16:BN128)*ProfitMargin,IF($J129="VAT",SUM(BN$16:BN128)*VAT,IF(Budget_period="Monthly",SUMIFS(INDIRECT(BN$8),DetailBudgetWPs_Aleph,IF($J129 = "No Work Package", "", $J129),DetailBudgetCategory_Aleph,$I129),IF(Budget_period="Quarterly",SUMIFS(INDIRECT(BN$9),DetailBudgetWPs_Aleph,IF($J129 = "No Work Package", "", $J129),DetailBudgetCategory_Aleph,$I129),IF(Budget_period="Annually",SUMIFS(INDIRECT(BN$10),DetailBudgetWPs_Aleph,IF($J129 = "No Work Package", "", $J129),DetailBudgetCategory_Aleph,$I129),""))))) / BN$6 * BN$7, 0), 0)</f>
        <v>0</v>
      </c>
      <c r="BO129" s="166">
        <f t="array" ref="BO129">IFERROR(IF(ROW()-16&lt;NoRowsBudget, IF($J129="Profit Margin",SUM(BO$16:BO128)*ProfitMargin,IF($J129="VAT",SUM(BO$16:BO128)*VAT,IF(Budget_period="Monthly",SUMIFS(INDIRECT(BO$8),DetailBudgetWPs_Aleph,IF($J129 = "No Work Package", "", $J129),DetailBudgetCategory_Aleph,$I129),IF(Budget_period="Quarterly",SUMIFS(INDIRECT(BO$9),DetailBudgetWPs_Aleph,IF($J129 = "No Work Package", "", $J129),DetailBudgetCategory_Aleph,$I129),IF(Budget_period="Annually",SUMIFS(INDIRECT(BO$10),DetailBudgetWPs_Aleph,IF($J129 = "No Work Package", "", $J129),DetailBudgetCategory_Aleph,$I129),""))))) / BO$6 * BO$7, 0), 0)</f>
        <v>0</v>
      </c>
      <c r="BP129" s="166">
        <f t="array" ref="BP129">IFERROR(IF(ROW()-16&lt;NoRowsBudget, IF($J129="Profit Margin",SUM(BP$16:BP128)*ProfitMargin,IF($J129="VAT",SUM(BP$16:BP128)*VAT,IF(Budget_period="Monthly",SUMIFS(INDIRECT(BP$8),DetailBudgetWPs_Aleph,IF($J129 = "No Work Package", "", $J129),DetailBudgetCategory_Aleph,$I129),IF(Budget_period="Quarterly",SUMIFS(INDIRECT(BP$9),DetailBudgetWPs_Aleph,IF($J129 = "No Work Package", "", $J129),DetailBudgetCategory_Aleph,$I129),IF(Budget_period="Annually",SUMIFS(INDIRECT(BP$10),DetailBudgetWPs_Aleph,IF($J129 = "No Work Package", "", $J129),DetailBudgetCategory_Aleph,$I129),""))))) / BP$6 * BP$7, 0), 0)</f>
        <v>0</v>
      </c>
      <c r="BQ129" s="166">
        <f t="array" ref="BQ129">IFERROR(IF(ROW()-16&lt;NoRowsBudget, IF($J129="Profit Margin",SUM(BQ$16:BQ128)*ProfitMargin,IF($J129="VAT",SUM(BQ$16:BQ128)*VAT,IF(Budget_period="Monthly",SUMIFS(INDIRECT(BQ$8),DetailBudgetWPs_Aleph,IF($J129 = "No Work Package", "", $J129),DetailBudgetCategory_Aleph,$I129),IF(Budget_period="Quarterly",SUMIFS(INDIRECT(BQ$9),DetailBudgetWPs_Aleph,IF($J129 = "No Work Package", "", $J129),DetailBudgetCategory_Aleph,$I129),IF(Budget_period="Annually",SUMIFS(INDIRECT(BQ$10),DetailBudgetWPs_Aleph,IF($J129 = "No Work Package", "", $J129),DetailBudgetCategory_Aleph,$I129),""))))) / BQ$6 * BQ$7, 0), 0)</f>
        <v>0</v>
      </c>
      <c r="BR129" s="166">
        <f t="array" ref="BR129">IFERROR(IF(ROW()-16&lt;NoRowsBudget, IF($J129="Profit Margin",SUM(BR$16:BR128)*ProfitMargin,IF($J129="VAT",SUM(BR$16:BR128)*VAT,IF(Budget_period="Monthly",SUMIFS(INDIRECT(BR$8),DetailBudgetWPs_Aleph,IF($J129 = "No Work Package", "", $J129),DetailBudgetCategory_Aleph,$I129),IF(Budget_period="Quarterly",SUMIFS(INDIRECT(BR$9),DetailBudgetWPs_Aleph,IF($J129 = "No Work Package", "", $J129),DetailBudgetCategory_Aleph,$I129),IF(Budget_period="Annually",SUMIFS(INDIRECT(BR$10),DetailBudgetWPs_Aleph,IF($J129 = "No Work Package", "", $J129),DetailBudgetCategory_Aleph,$I129),""))))) / BR$6 * BR$7, 0), 0)</f>
        <v>0</v>
      </c>
      <c r="BS129" s="166">
        <f t="array" ref="BS129">IFERROR(IF(ROW()-16&lt;NoRowsBudget, IF($J129="Profit Margin",SUM(BS$16:BS128)*ProfitMargin,IF($J129="VAT",SUM(BS$16:BS128)*VAT,IF(Budget_period="Monthly",SUMIFS(INDIRECT(BS$8),DetailBudgetWPs_Aleph,IF($J129 = "No Work Package", "", $J129),DetailBudgetCategory_Aleph,$I129),IF(Budget_period="Quarterly",SUMIFS(INDIRECT(BS$9),DetailBudgetWPs_Aleph,IF($J129 = "No Work Package", "", $J129),DetailBudgetCategory_Aleph,$I129),IF(Budget_period="Annually",SUMIFS(INDIRECT(BS$10),DetailBudgetWPs_Aleph,IF($J129 = "No Work Package", "", $J129),DetailBudgetCategory_Aleph,$I129),""))))) / BS$6 * BS$7, 0), 0)</f>
        <v>0</v>
      </c>
    </row>
    <row r="130" ht="15.75" customHeight="1">
      <c r="A130" s="114"/>
      <c r="B130" s="15" t="str">
        <f>IF(ROW()-16&lt;NoRowsBudget,OrgName,"")</f>
        <v/>
      </c>
      <c r="C130" s="15" t="str">
        <f>IF(ROW()-16&lt;NoRowsBudget,ProjectName,"")</f>
        <v/>
      </c>
      <c r="D130" s="15" t="str">
        <f>IF(ROW()-16&lt;NoRowsBudget,ProjectRef,"")</f>
        <v/>
      </c>
      <c r="E130" s="15" t="str">
        <f>IF(ROW()-16&lt;NoRowsBudget,ApplicationID,"")</f>
        <v/>
      </c>
      <c r="F130" s="15" t="str">
        <f>IF(ROW()-16&lt;NoRowsBudget,Version,"")</f>
        <v/>
      </c>
      <c r="G130" s="164" t="str">
        <f>IF(ROW()-16&lt;NoRowsBudget,StartDate,"")</f>
        <v/>
      </c>
      <c r="H130" s="164" t="str">
        <f>IF(ROW()-16&lt;NoRowsBudget,EndDate,"")</f>
        <v/>
      </c>
      <c r="I130" s="15" t="str">
        <f t="array" ref="I130">IF(ROW()-16&lt;(NoRowsBudget-3),INDEX(CostCategories,CEILING((ROW()-15)/NoWPs,1)),IF(ROW()-16=NoRowsBudget-3,"Overheads",IF(ROW()-16=NoRowsBudget-2,"Profit Margin",IF(ROW()-16=NoRowsBudget-1,"VAT",""))))</f>
        <v/>
      </c>
      <c r="J130" s="15" t="str">
        <f t="array" ref="J130">IF(ROW()-16&lt;NoRowsBudget-3,INDEX(WPUnique,,MOD(ROW()-16,NoWPs)+1),IF(ROW()-16=NoRowsBudget-3,"Overheads",IF(ROW()-16=NoRowsBudget-2,"Profit Margin",IF(ROW()-16=NoRowsBudget-1,"VAT",""))))</f>
        <v/>
      </c>
      <c r="K130" s="172" t="str">
        <f>IFERROR(IF(OR($J130="Indirect Cost",$J130="VAT",$J130="Profit Margin"),"",VLOOKUP(J130,'1. Basic Info'!$B$40:$C$52,2,FALSE)),BudgetExport!J130)</f>
        <v/>
      </c>
      <c r="L130" s="166">
        <f t="array" ref="L130">IFERROR(IF(ROW()-16&lt;NoRowsBudget, IF($J130="Profit Margin",SUM(L$16:L129)*ProfitMargin,IF($J130="VAT",SUM(L$16:L129)*VAT,IF(Budget_period="Monthly",SUMIFS(INDIRECT(L$8),DetailBudgetWPs_Aleph,IF($J130 = "No Work Package", "", $J130),DetailBudgetCategory_Aleph,$I130),IF(Budget_period="Quarterly",SUMIFS(INDIRECT(L$9),DetailBudgetWPs_Aleph,IF($J130 = "No Work Package", "", $J130),DetailBudgetCategory_Aleph,$I130),IF(Budget_period="Annually",SUMIFS(INDIRECT(L$10),DetailBudgetWPs_Aleph,IF($J130 = "No Work Package", "", $J130),DetailBudgetCategory_Aleph,$I130),""))))) / L$6 * L$7, 0), 0)</f>
        <v>0</v>
      </c>
      <c r="M130" s="166">
        <f t="array" ref="M130">IFERROR(IF(ROW()-16&lt;NoRowsBudget, IF($J130="Profit Margin",SUM(M$16:M129)*ProfitMargin,IF($J130="VAT",SUM(M$16:M129)*VAT,IF(Budget_period="Monthly",SUMIFS(INDIRECT(M$8),DetailBudgetWPs_Aleph,IF($J130 = "No Work Package", "", $J130),DetailBudgetCategory_Aleph,$I130),IF(Budget_period="Quarterly",SUMIFS(INDIRECT(M$9),DetailBudgetWPs_Aleph,IF($J130 = "No Work Package", "", $J130),DetailBudgetCategory_Aleph,$I130),IF(Budget_period="Annually",SUMIFS(INDIRECT(M$10),DetailBudgetWPs_Aleph,IF($J130 = "No Work Package", "", $J130),DetailBudgetCategory_Aleph,$I130),""))))) / M$6 * M$7, 0), 0)</f>
        <v>0</v>
      </c>
      <c r="N130" s="166">
        <f t="array" ref="N130">IFERROR(IF(ROW()-16&lt;NoRowsBudget, IF($J130="Profit Margin",SUM(N$16:N129)*ProfitMargin,IF($J130="VAT",SUM(N$16:N129)*VAT,IF(Budget_period="Monthly",SUMIFS(INDIRECT(N$8),DetailBudgetWPs_Aleph,IF($J130 = "No Work Package", "", $J130),DetailBudgetCategory_Aleph,$I130),IF(Budget_period="Quarterly",SUMIFS(INDIRECT(N$9),DetailBudgetWPs_Aleph,IF($J130 = "No Work Package", "", $J130),DetailBudgetCategory_Aleph,$I130),IF(Budget_period="Annually",SUMIFS(INDIRECT(N$10),DetailBudgetWPs_Aleph,IF($J130 = "No Work Package", "", $J130),DetailBudgetCategory_Aleph,$I130),""))))) / N$6 * N$7, 0), 0)</f>
        <v>0</v>
      </c>
      <c r="O130" s="166">
        <f t="array" ref="O130">IFERROR(IF(ROW()-16&lt;NoRowsBudget, IF($J130="Profit Margin",SUM(O$16:O129)*ProfitMargin,IF($J130="VAT",SUM(O$16:O129)*VAT,IF(Budget_period="Monthly",SUMIFS(INDIRECT(O$8),DetailBudgetWPs_Aleph,IF($J130 = "No Work Package", "", $J130),DetailBudgetCategory_Aleph,$I130),IF(Budget_period="Quarterly",SUMIFS(INDIRECT(O$9),DetailBudgetWPs_Aleph,IF($J130 = "No Work Package", "", $J130),DetailBudgetCategory_Aleph,$I130),IF(Budget_period="Annually",SUMIFS(INDIRECT(O$10),DetailBudgetWPs_Aleph,IF($J130 = "No Work Package", "", $J130),DetailBudgetCategory_Aleph,$I130),""))))) / O$6 * O$7, 0), 0)</f>
        <v>0</v>
      </c>
      <c r="P130" s="166">
        <f t="array" ref="P130">IFERROR(IF(ROW()-16&lt;NoRowsBudget, IF($J130="Profit Margin",SUM(P$16:P129)*ProfitMargin,IF($J130="VAT",SUM(P$16:P129)*VAT,IF(Budget_period="Monthly",SUMIFS(INDIRECT(P$8),DetailBudgetWPs_Aleph,IF($J130 = "No Work Package", "", $J130),DetailBudgetCategory_Aleph,$I130),IF(Budget_period="Quarterly",SUMIFS(INDIRECT(P$9),DetailBudgetWPs_Aleph,IF($J130 = "No Work Package", "", $J130),DetailBudgetCategory_Aleph,$I130),IF(Budget_period="Annually",SUMIFS(INDIRECT(P$10),DetailBudgetWPs_Aleph,IF($J130 = "No Work Package", "", $J130),DetailBudgetCategory_Aleph,$I130),""))))) / P$6 * P$7, 0), 0)</f>
        <v>0</v>
      </c>
      <c r="Q130" s="166">
        <f t="array" ref="Q130">IFERROR(IF(ROW()-16&lt;NoRowsBudget, IF($J130="Profit Margin",SUM(Q$16:Q129)*ProfitMargin,IF($J130="VAT",SUM(Q$16:Q129)*VAT,IF(Budget_period="Monthly",SUMIFS(INDIRECT(Q$8),DetailBudgetWPs_Aleph,IF($J130 = "No Work Package", "", $J130),DetailBudgetCategory_Aleph,$I130),IF(Budget_period="Quarterly",SUMIFS(INDIRECT(Q$9),DetailBudgetWPs_Aleph,IF($J130 = "No Work Package", "", $J130),DetailBudgetCategory_Aleph,$I130),IF(Budget_period="Annually",SUMIFS(INDIRECT(Q$10),DetailBudgetWPs_Aleph,IF($J130 = "No Work Package", "", $J130),DetailBudgetCategory_Aleph,$I130),""))))) / Q$6 * Q$7, 0), 0)</f>
        <v>0</v>
      </c>
      <c r="R130" s="166">
        <f t="array" ref="R130">IFERROR(IF(ROW()-16&lt;NoRowsBudget, IF($J130="Profit Margin",SUM(R$16:R129)*ProfitMargin,IF($J130="VAT",SUM(R$16:R129)*VAT,IF(Budget_period="Monthly",SUMIFS(INDIRECT(R$8),DetailBudgetWPs_Aleph,IF($J130 = "No Work Package", "", $J130),DetailBudgetCategory_Aleph,$I130),IF(Budget_period="Quarterly",SUMIFS(INDIRECT(R$9),DetailBudgetWPs_Aleph,IF($J130 = "No Work Package", "", $J130),DetailBudgetCategory_Aleph,$I130),IF(Budget_period="Annually",SUMIFS(INDIRECT(R$10),DetailBudgetWPs_Aleph,IF($J130 = "No Work Package", "", $J130),DetailBudgetCategory_Aleph,$I130),""))))) / R$6 * R$7, 0), 0)</f>
        <v>0</v>
      </c>
      <c r="S130" s="166">
        <f t="array" ref="S130">IFERROR(IF(ROW()-16&lt;NoRowsBudget, IF($J130="Profit Margin",SUM(S$16:S129)*ProfitMargin,IF($J130="VAT",SUM(S$16:S129)*VAT,IF(Budget_period="Monthly",SUMIFS(INDIRECT(S$8),DetailBudgetWPs_Aleph,IF($J130 = "No Work Package", "", $J130),DetailBudgetCategory_Aleph,$I130),IF(Budget_period="Quarterly",SUMIFS(INDIRECT(S$9),DetailBudgetWPs_Aleph,IF($J130 = "No Work Package", "", $J130),DetailBudgetCategory_Aleph,$I130),IF(Budget_period="Annually",SUMIFS(INDIRECT(S$10),DetailBudgetWPs_Aleph,IF($J130 = "No Work Package", "", $J130),DetailBudgetCategory_Aleph,$I130),""))))) / S$6 * S$7, 0), 0)</f>
        <v>0</v>
      </c>
      <c r="T130" s="166">
        <f t="array" ref="T130">IFERROR(IF(ROW()-16&lt;NoRowsBudget, IF($J130="Profit Margin",SUM(T$16:T129)*ProfitMargin,IF($J130="VAT",SUM(T$16:T129)*VAT,IF(Budget_period="Monthly",SUMIFS(INDIRECT(T$8),DetailBudgetWPs_Aleph,IF($J130 = "No Work Package", "", $J130),DetailBudgetCategory_Aleph,$I130),IF(Budget_period="Quarterly",SUMIFS(INDIRECT(T$9),DetailBudgetWPs_Aleph,IF($J130 = "No Work Package", "", $J130),DetailBudgetCategory_Aleph,$I130),IF(Budget_period="Annually",SUMIFS(INDIRECT(T$10),DetailBudgetWPs_Aleph,IF($J130 = "No Work Package", "", $J130),DetailBudgetCategory_Aleph,$I130),""))))) / T$6 * T$7, 0), 0)</f>
        <v>0</v>
      </c>
      <c r="U130" s="166">
        <f t="array" ref="U130">IFERROR(IF(ROW()-16&lt;NoRowsBudget, IF($J130="Profit Margin",SUM(U$16:U129)*ProfitMargin,IF($J130="VAT",SUM(U$16:U129)*VAT,IF(Budget_period="Monthly",SUMIFS(INDIRECT(U$8),DetailBudgetWPs_Aleph,IF($J130 = "No Work Package", "", $J130),DetailBudgetCategory_Aleph,$I130),IF(Budget_period="Quarterly",SUMIFS(INDIRECT(U$9),DetailBudgetWPs_Aleph,IF($J130 = "No Work Package", "", $J130),DetailBudgetCategory_Aleph,$I130),IF(Budget_period="Annually",SUMIFS(INDIRECT(U$10),DetailBudgetWPs_Aleph,IF($J130 = "No Work Package", "", $J130),DetailBudgetCategory_Aleph,$I130),""))))) / U$6 * U$7, 0), 0)</f>
        <v>0</v>
      </c>
      <c r="V130" s="166">
        <f t="array" ref="V130">IFERROR(IF(ROW()-16&lt;NoRowsBudget, IF($J130="Profit Margin",SUM(V$16:V129)*ProfitMargin,IF($J130="VAT",SUM(V$16:V129)*VAT,IF(Budget_period="Monthly",SUMIFS(INDIRECT(V$8),DetailBudgetWPs_Aleph,IF($J130 = "No Work Package", "", $J130),DetailBudgetCategory_Aleph,$I130),IF(Budget_period="Quarterly",SUMIFS(INDIRECT(V$9),DetailBudgetWPs_Aleph,IF($J130 = "No Work Package", "", $J130),DetailBudgetCategory_Aleph,$I130),IF(Budget_period="Annually",SUMIFS(INDIRECT(V$10),DetailBudgetWPs_Aleph,IF($J130 = "No Work Package", "", $J130),DetailBudgetCategory_Aleph,$I130),""))))) / V$6 * V$7, 0), 0)</f>
        <v>0</v>
      </c>
      <c r="W130" s="166">
        <f t="array" ref="W130">IFERROR(IF(ROW()-16&lt;NoRowsBudget, IF($J130="Profit Margin",SUM(W$16:W129)*ProfitMargin,IF($J130="VAT",SUM(W$16:W129)*VAT,IF(Budget_period="Monthly",SUMIFS(INDIRECT(W$8),DetailBudgetWPs_Aleph,IF($J130 = "No Work Package", "", $J130),DetailBudgetCategory_Aleph,$I130),IF(Budget_period="Quarterly",SUMIFS(INDIRECT(W$9),DetailBudgetWPs_Aleph,IF($J130 = "No Work Package", "", $J130),DetailBudgetCategory_Aleph,$I130),IF(Budget_period="Annually",SUMIFS(INDIRECT(W$10),DetailBudgetWPs_Aleph,IF($J130 = "No Work Package", "", $J130),DetailBudgetCategory_Aleph,$I130),""))))) / W$6 * W$7, 0), 0)</f>
        <v>0</v>
      </c>
      <c r="X130" s="166">
        <f t="array" ref="X130">IFERROR(IF(ROW()-16&lt;NoRowsBudget, IF($J130="Profit Margin",SUM(X$16:X129)*ProfitMargin,IF($J130="VAT",SUM(X$16:X129)*VAT,IF(Budget_period="Monthly",SUMIFS(INDIRECT(X$8),DetailBudgetWPs_Aleph,IF($J130 = "No Work Package", "", $J130),DetailBudgetCategory_Aleph,$I130),IF(Budget_period="Quarterly",SUMIFS(INDIRECT(X$9),DetailBudgetWPs_Aleph,IF($J130 = "No Work Package", "", $J130),DetailBudgetCategory_Aleph,$I130),IF(Budget_period="Annually",SUMIFS(INDIRECT(X$10),DetailBudgetWPs_Aleph,IF($J130 = "No Work Package", "", $J130),DetailBudgetCategory_Aleph,$I130),""))))) / X$6 * X$7, 0), 0)</f>
        <v>0</v>
      </c>
      <c r="Y130" s="166">
        <f t="array" ref="Y130">IFERROR(IF(ROW()-16&lt;NoRowsBudget, IF($J130="Profit Margin",SUM(Y$16:Y129)*ProfitMargin,IF($J130="VAT",SUM(Y$16:Y129)*VAT,IF(Budget_period="Monthly",SUMIFS(INDIRECT(Y$8),DetailBudgetWPs_Aleph,IF($J130 = "No Work Package", "", $J130),DetailBudgetCategory_Aleph,$I130),IF(Budget_period="Quarterly",SUMIFS(INDIRECT(Y$9),DetailBudgetWPs_Aleph,IF($J130 = "No Work Package", "", $J130),DetailBudgetCategory_Aleph,$I130),IF(Budget_period="Annually",SUMIFS(INDIRECT(Y$10),DetailBudgetWPs_Aleph,IF($J130 = "No Work Package", "", $J130),DetailBudgetCategory_Aleph,$I130),""))))) / Y$6 * Y$7, 0), 0)</f>
        <v>0</v>
      </c>
      <c r="Z130" s="166">
        <f t="array" ref="Z130">IFERROR(IF(ROW()-16&lt;NoRowsBudget, IF($J130="Profit Margin",SUM(Z$16:Z129)*ProfitMargin,IF($J130="VAT",SUM(Z$16:Z129)*VAT,IF(Budget_period="Monthly",SUMIFS(INDIRECT(Z$8),DetailBudgetWPs_Aleph,IF($J130 = "No Work Package", "", $J130),DetailBudgetCategory_Aleph,$I130),IF(Budget_period="Quarterly",SUMIFS(INDIRECT(Z$9),DetailBudgetWPs_Aleph,IF($J130 = "No Work Package", "", $J130),DetailBudgetCategory_Aleph,$I130),IF(Budget_period="Annually",SUMIFS(INDIRECT(Z$10),DetailBudgetWPs_Aleph,IF($J130 = "No Work Package", "", $J130),DetailBudgetCategory_Aleph,$I130),""))))) / Z$6 * Z$7, 0), 0)</f>
        <v>0</v>
      </c>
      <c r="AA130" s="166">
        <f t="array" ref="AA130">IFERROR(IF(ROW()-16&lt;NoRowsBudget, IF($J130="Profit Margin",SUM(AA$16:AA129)*ProfitMargin,IF($J130="VAT",SUM(AA$16:AA129)*VAT,IF(Budget_period="Monthly",SUMIFS(INDIRECT(AA$8),DetailBudgetWPs_Aleph,IF($J130 = "No Work Package", "", $J130),DetailBudgetCategory_Aleph,$I130),IF(Budget_period="Quarterly",SUMIFS(INDIRECT(AA$9),DetailBudgetWPs_Aleph,IF($J130 = "No Work Package", "", $J130),DetailBudgetCategory_Aleph,$I130),IF(Budget_period="Annually",SUMIFS(INDIRECT(AA$10),DetailBudgetWPs_Aleph,IF($J130 = "No Work Package", "", $J130),DetailBudgetCategory_Aleph,$I130),""))))) / AA$6 * AA$7, 0), 0)</f>
        <v>0</v>
      </c>
      <c r="AB130" s="166">
        <f t="array" ref="AB130">IFERROR(IF(ROW()-16&lt;NoRowsBudget, IF($J130="Profit Margin",SUM(AB$16:AB129)*ProfitMargin,IF($J130="VAT",SUM(AB$16:AB129)*VAT,IF(Budget_period="Monthly",SUMIFS(INDIRECT(AB$8),DetailBudgetWPs_Aleph,IF($J130 = "No Work Package", "", $J130),DetailBudgetCategory_Aleph,$I130),IF(Budget_period="Quarterly",SUMIFS(INDIRECT(AB$9),DetailBudgetWPs_Aleph,IF($J130 = "No Work Package", "", $J130),DetailBudgetCategory_Aleph,$I130),IF(Budget_period="Annually",SUMIFS(INDIRECT(AB$10),DetailBudgetWPs_Aleph,IF($J130 = "No Work Package", "", $J130),DetailBudgetCategory_Aleph,$I130),""))))) / AB$6 * AB$7, 0), 0)</f>
        <v>0</v>
      </c>
      <c r="AC130" s="166">
        <f t="array" ref="AC130">IFERROR(IF(ROW()-16&lt;NoRowsBudget, IF($J130="Profit Margin",SUM(AC$16:AC129)*ProfitMargin,IF($J130="VAT",SUM(AC$16:AC129)*VAT,IF(Budget_period="Monthly",SUMIFS(INDIRECT(AC$8),DetailBudgetWPs_Aleph,IF($J130 = "No Work Package", "", $J130),DetailBudgetCategory_Aleph,$I130),IF(Budget_period="Quarterly",SUMIFS(INDIRECT(AC$9),DetailBudgetWPs_Aleph,IF($J130 = "No Work Package", "", $J130),DetailBudgetCategory_Aleph,$I130),IF(Budget_period="Annually",SUMIFS(INDIRECT(AC$10),DetailBudgetWPs_Aleph,IF($J130 = "No Work Package", "", $J130),DetailBudgetCategory_Aleph,$I130),""))))) / AC$6 * AC$7, 0), 0)</f>
        <v>0</v>
      </c>
      <c r="AD130" s="166">
        <f t="array" ref="AD130">IFERROR(IF(ROW()-16&lt;NoRowsBudget, IF($J130="Profit Margin",SUM(AD$16:AD129)*ProfitMargin,IF($J130="VAT",SUM(AD$16:AD129)*VAT,IF(Budget_period="Monthly",SUMIFS(INDIRECT(AD$8),DetailBudgetWPs_Aleph,IF($J130 = "No Work Package", "", $J130),DetailBudgetCategory_Aleph,$I130),IF(Budget_period="Quarterly",SUMIFS(INDIRECT(AD$9),DetailBudgetWPs_Aleph,IF($J130 = "No Work Package", "", $J130),DetailBudgetCategory_Aleph,$I130),IF(Budget_period="Annually",SUMIFS(INDIRECT(AD$10),DetailBudgetWPs_Aleph,IF($J130 = "No Work Package", "", $J130),DetailBudgetCategory_Aleph,$I130),""))))) / AD$6 * AD$7, 0), 0)</f>
        <v>0</v>
      </c>
      <c r="AE130" s="166">
        <f t="array" ref="AE130">IFERROR(IF(ROW()-16&lt;NoRowsBudget, IF($J130="Profit Margin",SUM(AE$16:AE129)*ProfitMargin,IF($J130="VAT",SUM(AE$16:AE129)*VAT,IF(Budget_period="Monthly",SUMIFS(INDIRECT(AE$8),DetailBudgetWPs_Aleph,IF($J130 = "No Work Package", "", $J130),DetailBudgetCategory_Aleph,$I130),IF(Budget_period="Quarterly",SUMIFS(INDIRECT(AE$9),DetailBudgetWPs_Aleph,IF($J130 = "No Work Package", "", $J130),DetailBudgetCategory_Aleph,$I130),IF(Budget_period="Annually",SUMIFS(INDIRECT(AE$10),DetailBudgetWPs_Aleph,IF($J130 = "No Work Package", "", $J130),DetailBudgetCategory_Aleph,$I130),""))))) / AE$6 * AE$7, 0), 0)</f>
        <v>0</v>
      </c>
      <c r="AF130" s="166">
        <f t="array" ref="AF130">IFERROR(IF(ROW()-16&lt;NoRowsBudget, IF($J130="Profit Margin",SUM(AF$16:AF129)*ProfitMargin,IF($J130="VAT",SUM(AF$16:AF129)*VAT,IF(Budget_period="Monthly",SUMIFS(INDIRECT(AF$8),DetailBudgetWPs_Aleph,IF($J130 = "No Work Package", "", $J130),DetailBudgetCategory_Aleph,$I130),IF(Budget_period="Quarterly",SUMIFS(INDIRECT(AF$9),DetailBudgetWPs_Aleph,IF($J130 = "No Work Package", "", $J130),DetailBudgetCategory_Aleph,$I130),IF(Budget_period="Annually",SUMIFS(INDIRECT(AF$10),DetailBudgetWPs_Aleph,IF($J130 = "No Work Package", "", $J130),DetailBudgetCategory_Aleph,$I130),""))))) / AF$6 * AF$7, 0), 0)</f>
        <v>0</v>
      </c>
      <c r="AG130" s="166">
        <f t="array" ref="AG130">IFERROR(IF(ROW()-16&lt;NoRowsBudget, IF($J130="Profit Margin",SUM(AG$16:AG129)*ProfitMargin,IF($J130="VAT",SUM(AG$16:AG129)*VAT,IF(Budget_period="Monthly",SUMIFS(INDIRECT(AG$8),DetailBudgetWPs_Aleph,IF($J130 = "No Work Package", "", $J130),DetailBudgetCategory_Aleph,$I130),IF(Budget_period="Quarterly",SUMIFS(INDIRECT(AG$9),DetailBudgetWPs_Aleph,IF($J130 = "No Work Package", "", $J130),DetailBudgetCategory_Aleph,$I130),IF(Budget_period="Annually",SUMIFS(INDIRECT(AG$10),DetailBudgetWPs_Aleph,IF($J130 = "No Work Package", "", $J130),DetailBudgetCategory_Aleph,$I130),""))))) / AG$6 * AG$7, 0), 0)</f>
        <v>0</v>
      </c>
      <c r="AH130" s="166">
        <f t="array" ref="AH130">IFERROR(IF(ROW()-16&lt;NoRowsBudget, IF($J130="Profit Margin",SUM(AH$16:AH129)*ProfitMargin,IF($J130="VAT",SUM(AH$16:AH129)*VAT,IF(Budget_period="Monthly",SUMIFS(INDIRECT(AH$8),DetailBudgetWPs_Aleph,IF($J130 = "No Work Package", "", $J130),DetailBudgetCategory_Aleph,$I130),IF(Budget_period="Quarterly",SUMIFS(INDIRECT(AH$9),DetailBudgetWPs_Aleph,IF($J130 = "No Work Package", "", $J130),DetailBudgetCategory_Aleph,$I130),IF(Budget_period="Annually",SUMIFS(INDIRECT(AH$10),DetailBudgetWPs_Aleph,IF($J130 = "No Work Package", "", $J130),DetailBudgetCategory_Aleph,$I130),""))))) / AH$6 * AH$7, 0), 0)</f>
        <v>0</v>
      </c>
      <c r="AI130" s="166">
        <f t="array" ref="AI130">IFERROR(IF(ROW()-16&lt;NoRowsBudget, IF($J130="Profit Margin",SUM(AI$16:AI129)*ProfitMargin,IF($J130="VAT",SUM(AI$16:AI129)*VAT,IF(Budget_period="Monthly",SUMIFS(INDIRECT(AI$8),DetailBudgetWPs_Aleph,IF($J130 = "No Work Package", "", $J130),DetailBudgetCategory_Aleph,$I130),IF(Budget_period="Quarterly",SUMIFS(INDIRECT(AI$9),DetailBudgetWPs_Aleph,IF($J130 = "No Work Package", "", $J130),DetailBudgetCategory_Aleph,$I130),IF(Budget_period="Annually",SUMIFS(INDIRECT(AI$10),DetailBudgetWPs_Aleph,IF($J130 = "No Work Package", "", $J130),DetailBudgetCategory_Aleph,$I130),""))))) / AI$6 * AI$7, 0), 0)</f>
        <v>0</v>
      </c>
      <c r="AJ130" s="166">
        <f t="array" ref="AJ130">IFERROR(IF(ROW()-16&lt;NoRowsBudget, IF($J130="Profit Margin",SUM(AJ$16:AJ129)*ProfitMargin,IF($J130="VAT",SUM(AJ$16:AJ129)*VAT,IF(Budget_period="Monthly",SUMIFS(INDIRECT(AJ$8),DetailBudgetWPs_Aleph,IF($J130 = "No Work Package", "", $J130),DetailBudgetCategory_Aleph,$I130),IF(Budget_period="Quarterly",SUMIFS(INDIRECT(AJ$9),DetailBudgetWPs_Aleph,IF($J130 = "No Work Package", "", $J130),DetailBudgetCategory_Aleph,$I130),IF(Budget_period="Annually",SUMIFS(INDIRECT(AJ$10),DetailBudgetWPs_Aleph,IF($J130 = "No Work Package", "", $J130),DetailBudgetCategory_Aleph,$I130),""))))) / AJ$6 * AJ$7, 0), 0)</f>
        <v>0</v>
      </c>
      <c r="AK130" s="166">
        <f t="array" ref="AK130">IFERROR(IF(ROW()-16&lt;NoRowsBudget, IF($J130="Profit Margin",SUM(AK$16:AK129)*ProfitMargin,IF($J130="VAT",SUM(AK$16:AK129)*VAT,IF(Budget_period="Monthly",SUMIFS(INDIRECT(AK$8),DetailBudgetWPs_Aleph,IF($J130 = "No Work Package", "", $J130),DetailBudgetCategory_Aleph,$I130),IF(Budget_period="Quarterly",SUMIFS(INDIRECT(AK$9),DetailBudgetWPs_Aleph,IF($J130 = "No Work Package", "", $J130),DetailBudgetCategory_Aleph,$I130),IF(Budget_period="Annually",SUMIFS(INDIRECT(AK$10),DetailBudgetWPs_Aleph,IF($J130 = "No Work Package", "", $J130),DetailBudgetCategory_Aleph,$I130),""))))) / AK$6 * AK$7, 0), 0)</f>
        <v>0</v>
      </c>
      <c r="AL130" s="166">
        <f t="array" ref="AL130">IFERROR(IF(ROW()-16&lt;NoRowsBudget, IF($J130="Profit Margin",SUM(AL$16:AL129)*ProfitMargin,IF($J130="VAT",SUM(AL$16:AL129)*VAT,IF(Budget_period="Monthly",SUMIFS(INDIRECT(AL$8),DetailBudgetWPs_Aleph,IF($J130 = "No Work Package", "", $J130),DetailBudgetCategory_Aleph,$I130),IF(Budget_period="Quarterly",SUMIFS(INDIRECT(AL$9),DetailBudgetWPs_Aleph,IF($J130 = "No Work Package", "", $J130),DetailBudgetCategory_Aleph,$I130),IF(Budget_period="Annually",SUMIFS(INDIRECT(AL$10),DetailBudgetWPs_Aleph,IF($J130 = "No Work Package", "", $J130),DetailBudgetCategory_Aleph,$I130),""))))) / AL$6 * AL$7, 0), 0)</f>
        <v>0</v>
      </c>
      <c r="AM130" s="166">
        <f t="array" ref="AM130">IFERROR(IF(ROW()-16&lt;NoRowsBudget, IF($J130="Profit Margin",SUM(AM$16:AM129)*ProfitMargin,IF($J130="VAT",SUM(AM$16:AM129)*VAT,IF(Budget_period="Monthly",SUMIFS(INDIRECT(AM$8),DetailBudgetWPs_Aleph,IF($J130 = "No Work Package", "", $J130),DetailBudgetCategory_Aleph,$I130),IF(Budget_period="Quarterly",SUMIFS(INDIRECT(AM$9),DetailBudgetWPs_Aleph,IF($J130 = "No Work Package", "", $J130),DetailBudgetCategory_Aleph,$I130),IF(Budget_period="Annually",SUMIFS(INDIRECT(AM$10),DetailBudgetWPs_Aleph,IF($J130 = "No Work Package", "", $J130),DetailBudgetCategory_Aleph,$I130),""))))) / AM$6 * AM$7, 0), 0)</f>
        <v>0</v>
      </c>
      <c r="AN130" s="166">
        <f t="array" ref="AN130">IFERROR(IF(ROW()-16&lt;NoRowsBudget, IF($J130="Profit Margin",SUM(AN$16:AN129)*ProfitMargin,IF($J130="VAT",SUM(AN$16:AN129)*VAT,IF(Budget_period="Monthly",SUMIFS(INDIRECT(AN$8),DetailBudgetWPs_Aleph,IF($J130 = "No Work Package", "", $J130),DetailBudgetCategory_Aleph,$I130),IF(Budget_period="Quarterly",SUMIFS(INDIRECT(AN$9),DetailBudgetWPs_Aleph,IF($J130 = "No Work Package", "", $J130),DetailBudgetCategory_Aleph,$I130),IF(Budget_period="Annually",SUMIFS(INDIRECT(AN$10),DetailBudgetWPs_Aleph,IF($J130 = "No Work Package", "", $J130),DetailBudgetCategory_Aleph,$I130),""))))) / AN$6 * AN$7, 0), 0)</f>
        <v>0</v>
      </c>
      <c r="AO130" s="166">
        <f t="array" ref="AO130">IFERROR(IF(ROW()-16&lt;NoRowsBudget, IF($J130="Profit Margin",SUM(AO$16:AO129)*ProfitMargin,IF($J130="VAT",SUM(AO$16:AO129)*VAT,IF(Budget_period="Monthly",SUMIFS(INDIRECT(AO$8),DetailBudgetWPs_Aleph,IF($J130 = "No Work Package", "", $J130),DetailBudgetCategory_Aleph,$I130),IF(Budget_period="Quarterly",SUMIFS(INDIRECT(AO$9),DetailBudgetWPs_Aleph,IF($J130 = "No Work Package", "", $J130),DetailBudgetCategory_Aleph,$I130),IF(Budget_period="Annually",SUMIFS(INDIRECT(AO$10),DetailBudgetWPs_Aleph,IF($J130 = "No Work Package", "", $J130),DetailBudgetCategory_Aleph,$I130),""))))) / AO$6 * AO$7, 0), 0)</f>
        <v>0</v>
      </c>
      <c r="AP130" s="166">
        <f t="array" ref="AP130">IFERROR(IF(ROW()-16&lt;NoRowsBudget, IF($J130="Profit Margin",SUM(AP$16:AP129)*ProfitMargin,IF($J130="VAT",SUM(AP$16:AP129)*VAT,IF(Budget_period="Monthly",SUMIFS(INDIRECT(AP$8),DetailBudgetWPs_Aleph,IF($J130 = "No Work Package", "", $J130),DetailBudgetCategory_Aleph,$I130),IF(Budget_period="Quarterly",SUMIFS(INDIRECT(AP$9),DetailBudgetWPs_Aleph,IF($J130 = "No Work Package", "", $J130),DetailBudgetCategory_Aleph,$I130),IF(Budget_period="Annually",SUMIFS(INDIRECT(AP$10),DetailBudgetWPs_Aleph,IF($J130 = "No Work Package", "", $J130),DetailBudgetCategory_Aleph,$I130),""))))) / AP$6 * AP$7, 0), 0)</f>
        <v>0</v>
      </c>
      <c r="AQ130" s="166">
        <f t="array" ref="AQ130">IFERROR(IF(ROW()-16&lt;NoRowsBudget, IF($J130="Profit Margin",SUM(AQ$16:AQ129)*ProfitMargin,IF($J130="VAT",SUM(AQ$16:AQ129)*VAT,IF(Budget_period="Monthly",SUMIFS(INDIRECT(AQ$8),DetailBudgetWPs_Aleph,IF($J130 = "No Work Package", "", $J130),DetailBudgetCategory_Aleph,$I130),IF(Budget_period="Quarterly",SUMIFS(INDIRECT(AQ$9),DetailBudgetWPs_Aleph,IF($J130 = "No Work Package", "", $J130),DetailBudgetCategory_Aleph,$I130),IF(Budget_period="Annually",SUMIFS(INDIRECT(AQ$10),DetailBudgetWPs_Aleph,IF($J130 = "No Work Package", "", $J130),DetailBudgetCategory_Aleph,$I130),""))))) / AQ$6 * AQ$7, 0), 0)</f>
        <v>0</v>
      </c>
      <c r="AR130" s="166">
        <f t="array" ref="AR130">IFERROR(IF(ROW()-16&lt;NoRowsBudget, IF($J130="Profit Margin",SUM(AR$16:AR129)*ProfitMargin,IF($J130="VAT",SUM(AR$16:AR129)*VAT,IF(Budget_period="Monthly",SUMIFS(INDIRECT(AR$8),DetailBudgetWPs_Aleph,IF($J130 = "No Work Package", "", $J130),DetailBudgetCategory_Aleph,$I130),IF(Budget_period="Quarterly",SUMIFS(INDIRECT(AR$9),DetailBudgetWPs_Aleph,IF($J130 = "No Work Package", "", $J130),DetailBudgetCategory_Aleph,$I130),IF(Budget_period="Annually",SUMIFS(INDIRECT(AR$10),DetailBudgetWPs_Aleph,IF($J130 = "No Work Package", "", $J130),DetailBudgetCategory_Aleph,$I130),""))))) / AR$6 * AR$7, 0), 0)</f>
        <v>0</v>
      </c>
      <c r="AS130" s="166">
        <f t="array" ref="AS130">IFERROR(IF(ROW()-16&lt;NoRowsBudget, IF($J130="Profit Margin",SUM(AS$16:AS129)*ProfitMargin,IF($J130="VAT",SUM(AS$16:AS129)*VAT,IF(Budget_period="Monthly",SUMIFS(INDIRECT(AS$8),DetailBudgetWPs_Aleph,IF($J130 = "No Work Package", "", $J130),DetailBudgetCategory_Aleph,$I130),IF(Budget_period="Quarterly",SUMIFS(INDIRECT(AS$9),DetailBudgetWPs_Aleph,IF($J130 = "No Work Package", "", $J130),DetailBudgetCategory_Aleph,$I130),IF(Budget_period="Annually",SUMIFS(INDIRECT(AS$10),DetailBudgetWPs_Aleph,IF($J130 = "No Work Package", "", $J130),DetailBudgetCategory_Aleph,$I130),""))))) / AS$6 * AS$7, 0), 0)</f>
        <v>0</v>
      </c>
      <c r="AT130" s="166">
        <f t="array" ref="AT130">IFERROR(IF(ROW()-16&lt;NoRowsBudget, IF($J130="Profit Margin",SUM(AT$16:AT129)*ProfitMargin,IF($J130="VAT",SUM(AT$16:AT129)*VAT,IF(Budget_period="Monthly",SUMIFS(INDIRECT(AT$8),DetailBudgetWPs_Aleph,IF($J130 = "No Work Package", "", $J130),DetailBudgetCategory_Aleph,$I130),IF(Budget_period="Quarterly",SUMIFS(INDIRECT(AT$9),DetailBudgetWPs_Aleph,IF($J130 = "No Work Package", "", $J130),DetailBudgetCategory_Aleph,$I130),IF(Budget_period="Annually",SUMIFS(INDIRECT(AT$10),DetailBudgetWPs_Aleph,IF($J130 = "No Work Package", "", $J130),DetailBudgetCategory_Aleph,$I130),""))))) / AT$6 * AT$7, 0), 0)</f>
        <v>0</v>
      </c>
      <c r="AU130" s="166">
        <f t="array" ref="AU130">IFERROR(IF(ROW()-16&lt;NoRowsBudget, IF($J130="Profit Margin",SUM(AU$16:AU129)*ProfitMargin,IF($J130="VAT",SUM(AU$16:AU129)*VAT,IF(Budget_period="Monthly",SUMIFS(INDIRECT(AU$8),DetailBudgetWPs_Aleph,IF($J130 = "No Work Package", "", $J130),DetailBudgetCategory_Aleph,$I130),IF(Budget_period="Quarterly",SUMIFS(INDIRECT(AU$9),DetailBudgetWPs_Aleph,IF($J130 = "No Work Package", "", $J130),DetailBudgetCategory_Aleph,$I130),IF(Budget_period="Annually",SUMIFS(INDIRECT(AU$10),DetailBudgetWPs_Aleph,IF($J130 = "No Work Package", "", $J130),DetailBudgetCategory_Aleph,$I130),""))))) / AU$6 * AU$7, 0), 0)</f>
        <v>0</v>
      </c>
      <c r="AV130" s="166">
        <f t="array" ref="AV130">IFERROR(IF(ROW()-16&lt;NoRowsBudget, IF($J130="Profit Margin",SUM(AV$16:AV129)*ProfitMargin,IF($J130="VAT",SUM(AV$16:AV129)*VAT,IF(Budget_period="Monthly",SUMIFS(INDIRECT(AV$8),DetailBudgetWPs_Aleph,IF($J130 = "No Work Package", "", $J130),DetailBudgetCategory_Aleph,$I130),IF(Budget_period="Quarterly",SUMIFS(INDIRECT(AV$9),DetailBudgetWPs_Aleph,IF($J130 = "No Work Package", "", $J130),DetailBudgetCategory_Aleph,$I130),IF(Budget_period="Annually",SUMIFS(INDIRECT(AV$10),DetailBudgetWPs_Aleph,IF($J130 = "No Work Package", "", $J130),DetailBudgetCategory_Aleph,$I130),""))))) / AV$6 * AV$7, 0), 0)</f>
        <v>0</v>
      </c>
      <c r="AW130" s="166">
        <f t="array" ref="AW130">IFERROR(IF(ROW()-16&lt;NoRowsBudget, IF($J130="Profit Margin",SUM(AW$16:AW129)*ProfitMargin,IF($J130="VAT",SUM(AW$16:AW129)*VAT,IF(Budget_period="Monthly",SUMIFS(INDIRECT(AW$8),DetailBudgetWPs_Aleph,IF($J130 = "No Work Package", "", $J130),DetailBudgetCategory_Aleph,$I130),IF(Budget_period="Quarterly",SUMIFS(INDIRECT(AW$9),DetailBudgetWPs_Aleph,IF($J130 = "No Work Package", "", $J130),DetailBudgetCategory_Aleph,$I130),IF(Budget_period="Annually",SUMIFS(INDIRECT(AW$10),DetailBudgetWPs_Aleph,IF($J130 = "No Work Package", "", $J130),DetailBudgetCategory_Aleph,$I130),""))))) / AW$6 * AW$7, 0), 0)</f>
        <v>0</v>
      </c>
      <c r="AX130" s="166">
        <f t="array" ref="AX130">IFERROR(IF(ROW()-16&lt;NoRowsBudget, IF($J130="Profit Margin",SUM(AX$16:AX129)*ProfitMargin,IF($J130="VAT",SUM(AX$16:AX129)*VAT,IF(Budget_period="Monthly",SUMIFS(INDIRECT(AX$8),DetailBudgetWPs_Aleph,IF($J130 = "No Work Package", "", $J130),DetailBudgetCategory_Aleph,$I130),IF(Budget_period="Quarterly",SUMIFS(INDIRECT(AX$9),DetailBudgetWPs_Aleph,IF($J130 = "No Work Package", "", $J130),DetailBudgetCategory_Aleph,$I130),IF(Budget_period="Annually",SUMIFS(INDIRECT(AX$10),DetailBudgetWPs_Aleph,IF($J130 = "No Work Package", "", $J130),DetailBudgetCategory_Aleph,$I130),""))))) / AX$6 * AX$7, 0), 0)</f>
        <v>0</v>
      </c>
      <c r="AY130" s="166">
        <f t="array" ref="AY130">IFERROR(IF(ROW()-16&lt;NoRowsBudget, IF($J130="Profit Margin",SUM(AY$16:AY129)*ProfitMargin,IF($J130="VAT",SUM(AY$16:AY129)*VAT,IF(Budget_period="Monthly",SUMIFS(INDIRECT(AY$8),DetailBudgetWPs_Aleph,IF($J130 = "No Work Package", "", $J130),DetailBudgetCategory_Aleph,$I130),IF(Budget_period="Quarterly",SUMIFS(INDIRECT(AY$9),DetailBudgetWPs_Aleph,IF($J130 = "No Work Package", "", $J130),DetailBudgetCategory_Aleph,$I130),IF(Budget_period="Annually",SUMIFS(INDIRECT(AY$10),DetailBudgetWPs_Aleph,IF($J130 = "No Work Package", "", $J130),DetailBudgetCategory_Aleph,$I130),""))))) / AY$6 * AY$7, 0), 0)</f>
        <v>0</v>
      </c>
      <c r="AZ130" s="166">
        <f t="array" ref="AZ130">IFERROR(IF(ROW()-16&lt;NoRowsBudget, IF($J130="Profit Margin",SUM(AZ$16:AZ129)*ProfitMargin,IF($J130="VAT",SUM(AZ$16:AZ129)*VAT,IF(Budget_period="Monthly",SUMIFS(INDIRECT(AZ$8),DetailBudgetWPs_Aleph,IF($J130 = "No Work Package", "", $J130),DetailBudgetCategory_Aleph,$I130),IF(Budget_period="Quarterly",SUMIFS(INDIRECT(AZ$9),DetailBudgetWPs_Aleph,IF($J130 = "No Work Package", "", $J130),DetailBudgetCategory_Aleph,$I130),IF(Budget_period="Annually",SUMIFS(INDIRECT(AZ$10),DetailBudgetWPs_Aleph,IF($J130 = "No Work Package", "", $J130),DetailBudgetCategory_Aleph,$I130),""))))) / AZ$6 * AZ$7, 0), 0)</f>
        <v>0</v>
      </c>
      <c r="BA130" s="166">
        <f t="array" ref="BA130">IFERROR(IF(ROW()-16&lt;NoRowsBudget, IF($J130="Profit Margin",SUM(BA$16:BA129)*ProfitMargin,IF($J130="VAT",SUM(BA$16:BA129)*VAT,IF(Budget_period="Monthly",SUMIFS(INDIRECT(BA$8),DetailBudgetWPs_Aleph,IF($J130 = "No Work Package", "", $J130),DetailBudgetCategory_Aleph,$I130),IF(Budget_period="Quarterly",SUMIFS(INDIRECT(BA$9),DetailBudgetWPs_Aleph,IF($J130 = "No Work Package", "", $J130),DetailBudgetCategory_Aleph,$I130),IF(Budget_period="Annually",SUMIFS(INDIRECT(BA$10),DetailBudgetWPs_Aleph,IF($J130 = "No Work Package", "", $J130),DetailBudgetCategory_Aleph,$I130),""))))) / BA$6 * BA$7, 0), 0)</f>
        <v>0</v>
      </c>
      <c r="BB130" s="166">
        <f t="array" ref="BB130">IFERROR(IF(ROW()-16&lt;NoRowsBudget, IF($J130="Profit Margin",SUM(BB$16:BB129)*ProfitMargin,IF($J130="VAT",SUM(BB$16:BB129)*VAT,IF(Budget_period="Monthly",SUMIFS(INDIRECT(BB$8),DetailBudgetWPs_Aleph,IF($J130 = "No Work Package", "", $J130),DetailBudgetCategory_Aleph,$I130),IF(Budget_period="Quarterly",SUMIFS(INDIRECT(BB$9),DetailBudgetWPs_Aleph,IF($J130 = "No Work Package", "", $J130),DetailBudgetCategory_Aleph,$I130),IF(Budget_period="Annually",SUMIFS(INDIRECT(BB$10),DetailBudgetWPs_Aleph,IF($J130 = "No Work Package", "", $J130),DetailBudgetCategory_Aleph,$I130),""))))) / BB$6 * BB$7, 0), 0)</f>
        <v>0</v>
      </c>
      <c r="BC130" s="166">
        <f t="array" ref="BC130">IFERROR(IF(ROW()-16&lt;NoRowsBudget, IF($J130="Profit Margin",SUM(BC$16:BC129)*ProfitMargin,IF($J130="VAT",SUM(BC$16:BC129)*VAT,IF(Budget_period="Monthly",SUMIFS(INDIRECT(BC$8),DetailBudgetWPs_Aleph,IF($J130 = "No Work Package", "", $J130),DetailBudgetCategory_Aleph,$I130),IF(Budget_period="Quarterly",SUMIFS(INDIRECT(BC$9),DetailBudgetWPs_Aleph,IF($J130 = "No Work Package", "", $J130),DetailBudgetCategory_Aleph,$I130),IF(Budget_period="Annually",SUMIFS(INDIRECT(BC$10),DetailBudgetWPs_Aleph,IF($J130 = "No Work Package", "", $J130),DetailBudgetCategory_Aleph,$I130),""))))) / BC$6 * BC$7, 0), 0)</f>
        <v>0</v>
      </c>
      <c r="BD130" s="166">
        <f t="array" ref="BD130">IFERROR(IF(ROW()-16&lt;NoRowsBudget, IF($J130="Profit Margin",SUM(BD$16:BD129)*ProfitMargin,IF($J130="VAT",SUM(BD$16:BD129)*VAT,IF(Budget_period="Monthly",SUMIFS(INDIRECT(BD$8),DetailBudgetWPs_Aleph,IF($J130 = "No Work Package", "", $J130),DetailBudgetCategory_Aleph,$I130),IF(Budget_period="Quarterly",SUMIFS(INDIRECT(BD$9),DetailBudgetWPs_Aleph,IF($J130 = "No Work Package", "", $J130),DetailBudgetCategory_Aleph,$I130),IF(Budget_period="Annually",SUMIFS(INDIRECT(BD$10),DetailBudgetWPs_Aleph,IF($J130 = "No Work Package", "", $J130),DetailBudgetCategory_Aleph,$I130),""))))) / BD$6 * BD$7, 0), 0)</f>
        <v>0</v>
      </c>
      <c r="BE130" s="166">
        <f t="array" ref="BE130">IFERROR(IF(ROW()-16&lt;NoRowsBudget, IF($J130="Profit Margin",SUM(BE$16:BE129)*ProfitMargin,IF($J130="VAT",SUM(BE$16:BE129)*VAT,IF(Budget_period="Monthly",SUMIFS(INDIRECT(BE$8),DetailBudgetWPs_Aleph,IF($J130 = "No Work Package", "", $J130),DetailBudgetCategory_Aleph,$I130),IF(Budget_period="Quarterly",SUMIFS(INDIRECT(BE$9),DetailBudgetWPs_Aleph,IF($J130 = "No Work Package", "", $J130),DetailBudgetCategory_Aleph,$I130),IF(Budget_period="Annually",SUMIFS(INDIRECT(BE$10),DetailBudgetWPs_Aleph,IF($J130 = "No Work Package", "", $J130),DetailBudgetCategory_Aleph,$I130),""))))) / BE$6 * BE$7, 0), 0)</f>
        <v>0</v>
      </c>
      <c r="BF130" s="166">
        <f t="array" ref="BF130">IFERROR(IF(ROW()-16&lt;NoRowsBudget, IF($J130="Profit Margin",SUM(BF$16:BF129)*ProfitMargin,IF($J130="VAT",SUM(BF$16:BF129)*VAT,IF(Budget_period="Monthly",SUMIFS(INDIRECT(BF$8),DetailBudgetWPs_Aleph,IF($J130 = "No Work Package", "", $J130),DetailBudgetCategory_Aleph,$I130),IF(Budget_period="Quarterly",SUMIFS(INDIRECT(BF$9),DetailBudgetWPs_Aleph,IF($J130 = "No Work Package", "", $J130),DetailBudgetCategory_Aleph,$I130),IF(Budget_period="Annually",SUMIFS(INDIRECT(BF$10),DetailBudgetWPs_Aleph,IF($J130 = "No Work Package", "", $J130),DetailBudgetCategory_Aleph,$I130),""))))) / BF$6 * BF$7, 0), 0)</f>
        <v>0</v>
      </c>
      <c r="BG130" s="166">
        <f t="array" ref="BG130">IFERROR(IF(ROW()-16&lt;NoRowsBudget, IF($J130="Profit Margin",SUM(BG$16:BG129)*ProfitMargin,IF($J130="VAT",SUM(BG$16:BG129)*VAT,IF(Budget_period="Monthly",SUMIFS(INDIRECT(BG$8),DetailBudgetWPs_Aleph,IF($J130 = "No Work Package", "", $J130),DetailBudgetCategory_Aleph,$I130),IF(Budget_period="Quarterly",SUMIFS(INDIRECT(BG$9),DetailBudgetWPs_Aleph,IF($J130 = "No Work Package", "", $J130),DetailBudgetCategory_Aleph,$I130),IF(Budget_period="Annually",SUMIFS(INDIRECT(BG$10),DetailBudgetWPs_Aleph,IF($J130 = "No Work Package", "", $J130),DetailBudgetCategory_Aleph,$I130),""))))) / BG$6 * BG$7, 0), 0)</f>
        <v>0</v>
      </c>
      <c r="BH130" s="166">
        <f t="array" ref="BH130">IFERROR(IF(ROW()-16&lt;NoRowsBudget, IF($J130="Profit Margin",SUM(BH$16:BH129)*ProfitMargin,IF($J130="VAT",SUM(BH$16:BH129)*VAT,IF(Budget_period="Monthly",SUMIFS(INDIRECT(BH$8),DetailBudgetWPs_Aleph,IF($J130 = "No Work Package", "", $J130),DetailBudgetCategory_Aleph,$I130),IF(Budget_period="Quarterly",SUMIFS(INDIRECT(BH$9),DetailBudgetWPs_Aleph,IF($J130 = "No Work Package", "", $J130),DetailBudgetCategory_Aleph,$I130),IF(Budget_period="Annually",SUMIFS(INDIRECT(BH$10),DetailBudgetWPs_Aleph,IF($J130 = "No Work Package", "", $J130),DetailBudgetCategory_Aleph,$I130),""))))) / BH$6 * BH$7, 0), 0)</f>
        <v>0</v>
      </c>
      <c r="BI130" s="166">
        <f t="array" ref="BI130">IFERROR(IF(ROW()-16&lt;NoRowsBudget, IF($J130="Profit Margin",SUM(BI$16:BI129)*ProfitMargin,IF($J130="VAT",SUM(BI$16:BI129)*VAT,IF(Budget_period="Monthly",SUMIFS(INDIRECT(BI$8),DetailBudgetWPs_Aleph,IF($J130 = "No Work Package", "", $J130),DetailBudgetCategory_Aleph,$I130),IF(Budget_period="Quarterly",SUMIFS(INDIRECT(BI$9),DetailBudgetWPs_Aleph,IF($J130 = "No Work Package", "", $J130),DetailBudgetCategory_Aleph,$I130),IF(Budget_period="Annually",SUMIFS(INDIRECT(BI$10),DetailBudgetWPs_Aleph,IF($J130 = "No Work Package", "", $J130),DetailBudgetCategory_Aleph,$I130),""))))) / BI$6 * BI$7, 0), 0)</f>
        <v>0</v>
      </c>
      <c r="BJ130" s="166">
        <f t="array" ref="BJ130">IFERROR(IF(ROW()-16&lt;NoRowsBudget, IF($J130="Profit Margin",SUM(BJ$16:BJ129)*ProfitMargin,IF($J130="VAT",SUM(BJ$16:BJ129)*VAT,IF(Budget_period="Monthly",SUMIFS(INDIRECT(BJ$8),DetailBudgetWPs_Aleph,IF($J130 = "No Work Package", "", $J130),DetailBudgetCategory_Aleph,$I130),IF(Budget_period="Quarterly",SUMIFS(INDIRECT(BJ$9),DetailBudgetWPs_Aleph,IF($J130 = "No Work Package", "", $J130),DetailBudgetCategory_Aleph,$I130),IF(Budget_period="Annually",SUMIFS(INDIRECT(BJ$10),DetailBudgetWPs_Aleph,IF($J130 = "No Work Package", "", $J130),DetailBudgetCategory_Aleph,$I130),""))))) / BJ$6 * BJ$7, 0), 0)</f>
        <v>0</v>
      </c>
      <c r="BK130" s="166">
        <f t="array" ref="BK130">IFERROR(IF(ROW()-16&lt;NoRowsBudget, IF($J130="Profit Margin",SUM(BK$16:BK129)*ProfitMargin,IF($J130="VAT",SUM(BK$16:BK129)*VAT,IF(Budget_period="Monthly",SUMIFS(INDIRECT(BK$8),DetailBudgetWPs_Aleph,IF($J130 = "No Work Package", "", $J130),DetailBudgetCategory_Aleph,$I130),IF(Budget_period="Quarterly",SUMIFS(INDIRECT(BK$9),DetailBudgetWPs_Aleph,IF($J130 = "No Work Package", "", $J130),DetailBudgetCategory_Aleph,$I130),IF(Budget_period="Annually",SUMIFS(INDIRECT(BK$10),DetailBudgetWPs_Aleph,IF($J130 = "No Work Package", "", $J130),DetailBudgetCategory_Aleph,$I130),""))))) / BK$6 * BK$7, 0), 0)</f>
        <v>0</v>
      </c>
      <c r="BL130" s="166">
        <f t="array" ref="BL130">IFERROR(IF(ROW()-16&lt;NoRowsBudget, IF($J130="Profit Margin",SUM(BL$16:BL129)*ProfitMargin,IF($J130="VAT",SUM(BL$16:BL129)*VAT,IF(Budget_period="Monthly",SUMIFS(INDIRECT(BL$8),DetailBudgetWPs_Aleph,IF($J130 = "No Work Package", "", $J130),DetailBudgetCategory_Aleph,$I130),IF(Budget_period="Quarterly",SUMIFS(INDIRECT(BL$9),DetailBudgetWPs_Aleph,IF($J130 = "No Work Package", "", $J130),DetailBudgetCategory_Aleph,$I130),IF(Budget_period="Annually",SUMIFS(INDIRECT(BL$10),DetailBudgetWPs_Aleph,IF($J130 = "No Work Package", "", $J130),DetailBudgetCategory_Aleph,$I130),""))))) / BL$6 * BL$7, 0), 0)</f>
        <v>0</v>
      </c>
      <c r="BM130" s="166">
        <f t="array" ref="BM130">IFERROR(IF(ROW()-16&lt;NoRowsBudget, IF($J130="Profit Margin",SUM(BM$16:BM129)*ProfitMargin,IF($J130="VAT",SUM(BM$16:BM129)*VAT,IF(Budget_period="Monthly",SUMIFS(INDIRECT(BM$8),DetailBudgetWPs_Aleph,IF($J130 = "No Work Package", "", $J130),DetailBudgetCategory_Aleph,$I130),IF(Budget_period="Quarterly",SUMIFS(INDIRECT(BM$9),DetailBudgetWPs_Aleph,IF($J130 = "No Work Package", "", $J130),DetailBudgetCategory_Aleph,$I130),IF(Budget_period="Annually",SUMIFS(INDIRECT(BM$10),DetailBudgetWPs_Aleph,IF($J130 = "No Work Package", "", $J130),DetailBudgetCategory_Aleph,$I130),""))))) / BM$6 * BM$7, 0), 0)</f>
        <v>0</v>
      </c>
      <c r="BN130" s="166">
        <f t="array" ref="BN130">IFERROR(IF(ROW()-16&lt;NoRowsBudget, IF($J130="Profit Margin",SUM(BN$16:BN129)*ProfitMargin,IF($J130="VAT",SUM(BN$16:BN129)*VAT,IF(Budget_period="Monthly",SUMIFS(INDIRECT(BN$8),DetailBudgetWPs_Aleph,IF($J130 = "No Work Package", "", $J130),DetailBudgetCategory_Aleph,$I130),IF(Budget_period="Quarterly",SUMIFS(INDIRECT(BN$9),DetailBudgetWPs_Aleph,IF($J130 = "No Work Package", "", $J130),DetailBudgetCategory_Aleph,$I130),IF(Budget_period="Annually",SUMIFS(INDIRECT(BN$10),DetailBudgetWPs_Aleph,IF($J130 = "No Work Package", "", $J130),DetailBudgetCategory_Aleph,$I130),""))))) / BN$6 * BN$7, 0), 0)</f>
        <v>0</v>
      </c>
      <c r="BO130" s="166">
        <f t="array" ref="BO130">IFERROR(IF(ROW()-16&lt;NoRowsBudget, IF($J130="Profit Margin",SUM(BO$16:BO129)*ProfitMargin,IF($J130="VAT",SUM(BO$16:BO129)*VAT,IF(Budget_period="Monthly",SUMIFS(INDIRECT(BO$8),DetailBudgetWPs_Aleph,IF($J130 = "No Work Package", "", $J130),DetailBudgetCategory_Aleph,$I130),IF(Budget_period="Quarterly",SUMIFS(INDIRECT(BO$9),DetailBudgetWPs_Aleph,IF($J130 = "No Work Package", "", $J130),DetailBudgetCategory_Aleph,$I130),IF(Budget_period="Annually",SUMIFS(INDIRECT(BO$10),DetailBudgetWPs_Aleph,IF($J130 = "No Work Package", "", $J130),DetailBudgetCategory_Aleph,$I130),""))))) / BO$6 * BO$7, 0), 0)</f>
        <v>0</v>
      </c>
      <c r="BP130" s="166">
        <f t="array" ref="BP130">IFERROR(IF(ROW()-16&lt;NoRowsBudget, IF($J130="Profit Margin",SUM(BP$16:BP129)*ProfitMargin,IF($J130="VAT",SUM(BP$16:BP129)*VAT,IF(Budget_period="Monthly",SUMIFS(INDIRECT(BP$8),DetailBudgetWPs_Aleph,IF($J130 = "No Work Package", "", $J130),DetailBudgetCategory_Aleph,$I130),IF(Budget_period="Quarterly",SUMIFS(INDIRECT(BP$9),DetailBudgetWPs_Aleph,IF($J130 = "No Work Package", "", $J130),DetailBudgetCategory_Aleph,$I130),IF(Budget_period="Annually",SUMIFS(INDIRECT(BP$10),DetailBudgetWPs_Aleph,IF($J130 = "No Work Package", "", $J130),DetailBudgetCategory_Aleph,$I130),""))))) / BP$6 * BP$7, 0), 0)</f>
        <v>0</v>
      </c>
      <c r="BQ130" s="166">
        <f t="array" ref="BQ130">IFERROR(IF(ROW()-16&lt;NoRowsBudget, IF($J130="Profit Margin",SUM(BQ$16:BQ129)*ProfitMargin,IF($J130="VAT",SUM(BQ$16:BQ129)*VAT,IF(Budget_period="Monthly",SUMIFS(INDIRECT(BQ$8),DetailBudgetWPs_Aleph,IF($J130 = "No Work Package", "", $J130),DetailBudgetCategory_Aleph,$I130),IF(Budget_period="Quarterly",SUMIFS(INDIRECT(BQ$9),DetailBudgetWPs_Aleph,IF($J130 = "No Work Package", "", $J130),DetailBudgetCategory_Aleph,$I130),IF(Budget_period="Annually",SUMIFS(INDIRECT(BQ$10),DetailBudgetWPs_Aleph,IF($J130 = "No Work Package", "", $J130),DetailBudgetCategory_Aleph,$I130),""))))) / BQ$6 * BQ$7, 0), 0)</f>
        <v>0</v>
      </c>
      <c r="BR130" s="166">
        <f t="array" ref="BR130">IFERROR(IF(ROW()-16&lt;NoRowsBudget, IF($J130="Profit Margin",SUM(BR$16:BR129)*ProfitMargin,IF($J130="VAT",SUM(BR$16:BR129)*VAT,IF(Budget_period="Monthly",SUMIFS(INDIRECT(BR$8),DetailBudgetWPs_Aleph,IF($J130 = "No Work Package", "", $J130),DetailBudgetCategory_Aleph,$I130),IF(Budget_period="Quarterly",SUMIFS(INDIRECT(BR$9),DetailBudgetWPs_Aleph,IF($J130 = "No Work Package", "", $J130),DetailBudgetCategory_Aleph,$I130),IF(Budget_period="Annually",SUMIFS(INDIRECT(BR$10),DetailBudgetWPs_Aleph,IF($J130 = "No Work Package", "", $J130),DetailBudgetCategory_Aleph,$I130),""))))) / BR$6 * BR$7, 0), 0)</f>
        <v>0</v>
      </c>
      <c r="BS130" s="166">
        <f t="array" ref="BS130">IFERROR(IF(ROW()-16&lt;NoRowsBudget, IF($J130="Profit Margin",SUM(BS$16:BS129)*ProfitMargin,IF($J130="VAT",SUM(BS$16:BS129)*VAT,IF(Budget_period="Monthly",SUMIFS(INDIRECT(BS$8),DetailBudgetWPs_Aleph,IF($J130 = "No Work Package", "", $J130),DetailBudgetCategory_Aleph,$I130),IF(Budget_period="Quarterly",SUMIFS(INDIRECT(BS$9),DetailBudgetWPs_Aleph,IF($J130 = "No Work Package", "", $J130),DetailBudgetCategory_Aleph,$I130),IF(Budget_period="Annually",SUMIFS(INDIRECT(BS$10),DetailBudgetWPs_Aleph,IF($J130 = "No Work Package", "", $J130),DetailBudgetCategory_Aleph,$I130),""))))) / BS$6 * BS$7, 0), 0)</f>
        <v>0</v>
      </c>
    </row>
    <row r="131" ht="15.75" customHeight="1">
      <c r="A131" s="114"/>
      <c r="B131" s="15" t="str">
        <f>IF(ROW()-16&lt;NoRowsBudget,OrgName,"")</f>
        <v/>
      </c>
      <c r="C131" s="15" t="str">
        <f>IF(ROW()-16&lt;NoRowsBudget,ProjectName,"")</f>
        <v/>
      </c>
      <c r="D131" s="15" t="str">
        <f>IF(ROW()-16&lt;NoRowsBudget,ProjectRef,"")</f>
        <v/>
      </c>
      <c r="E131" s="15" t="str">
        <f>IF(ROW()-16&lt;NoRowsBudget,ApplicationID,"")</f>
        <v/>
      </c>
      <c r="F131" s="15" t="str">
        <f>IF(ROW()-16&lt;NoRowsBudget,Version,"")</f>
        <v/>
      </c>
      <c r="G131" s="164" t="str">
        <f>IF(ROW()-16&lt;NoRowsBudget,StartDate,"")</f>
        <v/>
      </c>
      <c r="H131" s="164" t="str">
        <f>IF(ROW()-16&lt;NoRowsBudget,EndDate,"")</f>
        <v/>
      </c>
      <c r="I131" s="15" t="str">
        <f t="array" ref="I131">IF(ROW()-16&lt;(NoRowsBudget-3),INDEX(CostCategories,CEILING((ROW()-15)/NoWPs,1)),IF(ROW()-16=NoRowsBudget-3,"Overheads",IF(ROW()-16=NoRowsBudget-2,"Profit Margin",IF(ROW()-16=NoRowsBudget-1,"VAT",""))))</f>
        <v/>
      </c>
      <c r="J131" s="15" t="str">
        <f t="array" ref="J131">IF(ROW()-16&lt;NoRowsBudget-3,INDEX(WPUnique,,MOD(ROW()-16,NoWPs)+1),IF(ROW()-16=NoRowsBudget-3,"Overheads",IF(ROW()-16=NoRowsBudget-2,"Profit Margin",IF(ROW()-16=NoRowsBudget-1,"VAT",""))))</f>
        <v/>
      </c>
      <c r="K131" s="172" t="str">
        <f>IFERROR(IF(OR($J131="Indirect Cost",$J131="VAT",$J131="Profit Margin"),"",VLOOKUP(J131,'1. Basic Info'!$B$40:$C$52,2,FALSE)),BudgetExport!J131)</f>
        <v/>
      </c>
      <c r="L131" s="166">
        <f t="array" ref="L131">IFERROR(IF(ROW()-16&lt;NoRowsBudget, IF($J131="Profit Margin",SUM(L$16:L130)*ProfitMargin,IF($J131="VAT",SUM(L$16:L130)*VAT,IF(Budget_period="Monthly",SUMIFS(INDIRECT(L$8),DetailBudgetWPs_Aleph,IF($J131 = "No Work Package", "", $J131),DetailBudgetCategory_Aleph,$I131),IF(Budget_period="Quarterly",SUMIFS(INDIRECT(L$9),DetailBudgetWPs_Aleph,IF($J131 = "No Work Package", "", $J131),DetailBudgetCategory_Aleph,$I131),IF(Budget_period="Annually",SUMIFS(INDIRECT(L$10),DetailBudgetWPs_Aleph,IF($J131 = "No Work Package", "", $J131),DetailBudgetCategory_Aleph,$I131),""))))) / L$6 * L$7, 0), 0)</f>
        <v>0</v>
      </c>
      <c r="M131" s="166">
        <f t="array" ref="M131">IFERROR(IF(ROW()-16&lt;NoRowsBudget, IF($J131="Profit Margin",SUM(M$16:M130)*ProfitMargin,IF($J131="VAT",SUM(M$16:M130)*VAT,IF(Budget_period="Monthly",SUMIFS(INDIRECT(M$8),DetailBudgetWPs_Aleph,IF($J131 = "No Work Package", "", $J131),DetailBudgetCategory_Aleph,$I131),IF(Budget_period="Quarterly",SUMIFS(INDIRECT(M$9),DetailBudgetWPs_Aleph,IF($J131 = "No Work Package", "", $J131),DetailBudgetCategory_Aleph,$I131),IF(Budget_period="Annually",SUMIFS(INDIRECT(M$10),DetailBudgetWPs_Aleph,IF($J131 = "No Work Package", "", $J131),DetailBudgetCategory_Aleph,$I131),""))))) / M$6 * M$7, 0), 0)</f>
        <v>0</v>
      </c>
      <c r="N131" s="166">
        <f t="array" ref="N131">IFERROR(IF(ROW()-16&lt;NoRowsBudget, IF($J131="Profit Margin",SUM(N$16:N130)*ProfitMargin,IF($J131="VAT",SUM(N$16:N130)*VAT,IF(Budget_period="Monthly",SUMIFS(INDIRECT(N$8),DetailBudgetWPs_Aleph,IF($J131 = "No Work Package", "", $J131),DetailBudgetCategory_Aleph,$I131),IF(Budget_period="Quarterly",SUMIFS(INDIRECT(N$9),DetailBudgetWPs_Aleph,IF($J131 = "No Work Package", "", $J131),DetailBudgetCategory_Aleph,$I131),IF(Budget_period="Annually",SUMIFS(INDIRECT(N$10),DetailBudgetWPs_Aleph,IF($J131 = "No Work Package", "", $J131),DetailBudgetCategory_Aleph,$I131),""))))) / N$6 * N$7, 0), 0)</f>
        <v>0</v>
      </c>
      <c r="O131" s="166">
        <f t="array" ref="O131">IFERROR(IF(ROW()-16&lt;NoRowsBudget, IF($J131="Profit Margin",SUM(O$16:O130)*ProfitMargin,IF($J131="VAT",SUM(O$16:O130)*VAT,IF(Budget_period="Monthly",SUMIFS(INDIRECT(O$8),DetailBudgetWPs_Aleph,IF($J131 = "No Work Package", "", $J131),DetailBudgetCategory_Aleph,$I131),IF(Budget_period="Quarterly",SUMIFS(INDIRECT(O$9),DetailBudgetWPs_Aleph,IF($J131 = "No Work Package", "", $J131),DetailBudgetCategory_Aleph,$I131),IF(Budget_period="Annually",SUMIFS(INDIRECT(O$10),DetailBudgetWPs_Aleph,IF($J131 = "No Work Package", "", $J131),DetailBudgetCategory_Aleph,$I131),""))))) / O$6 * O$7, 0), 0)</f>
        <v>0</v>
      </c>
      <c r="P131" s="166">
        <f t="array" ref="P131">IFERROR(IF(ROW()-16&lt;NoRowsBudget, IF($J131="Profit Margin",SUM(P$16:P130)*ProfitMargin,IF($J131="VAT",SUM(P$16:P130)*VAT,IF(Budget_period="Monthly",SUMIFS(INDIRECT(P$8),DetailBudgetWPs_Aleph,IF($J131 = "No Work Package", "", $J131),DetailBudgetCategory_Aleph,$I131),IF(Budget_period="Quarterly",SUMIFS(INDIRECT(P$9),DetailBudgetWPs_Aleph,IF($J131 = "No Work Package", "", $J131),DetailBudgetCategory_Aleph,$I131),IF(Budget_period="Annually",SUMIFS(INDIRECT(P$10),DetailBudgetWPs_Aleph,IF($J131 = "No Work Package", "", $J131),DetailBudgetCategory_Aleph,$I131),""))))) / P$6 * P$7, 0), 0)</f>
        <v>0</v>
      </c>
      <c r="Q131" s="166">
        <f t="array" ref="Q131">IFERROR(IF(ROW()-16&lt;NoRowsBudget, IF($J131="Profit Margin",SUM(Q$16:Q130)*ProfitMargin,IF($J131="VAT",SUM(Q$16:Q130)*VAT,IF(Budget_period="Monthly",SUMIFS(INDIRECT(Q$8),DetailBudgetWPs_Aleph,IF($J131 = "No Work Package", "", $J131),DetailBudgetCategory_Aleph,$I131),IF(Budget_period="Quarterly",SUMIFS(INDIRECT(Q$9),DetailBudgetWPs_Aleph,IF($J131 = "No Work Package", "", $J131),DetailBudgetCategory_Aleph,$I131),IF(Budget_period="Annually",SUMIFS(INDIRECT(Q$10),DetailBudgetWPs_Aleph,IF($J131 = "No Work Package", "", $J131),DetailBudgetCategory_Aleph,$I131),""))))) / Q$6 * Q$7, 0), 0)</f>
        <v>0</v>
      </c>
      <c r="R131" s="166">
        <f t="array" ref="R131">IFERROR(IF(ROW()-16&lt;NoRowsBudget, IF($J131="Profit Margin",SUM(R$16:R130)*ProfitMargin,IF($J131="VAT",SUM(R$16:R130)*VAT,IF(Budget_period="Monthly",SUMIFS(INDIRECT(R$8),DetailBudgetWPs_Aleph,IF($J131 = "No Work Package", "", $J131),DetailBudgetCategory_Aleph,$I131),IF(Budget_period="Quarterly",SUMIFS(INDIRECT(R$9),DetailBudgetWPs_Aleph,IF($J131 = "No Work Package", "", $J131),DetailBudgetCategory_Aleph,$I131),IF(Budget_period="Annually",SUMIFS(INDIRECT(R$10),DetailBudgetWPs_Aleph,IF($J131 = "No Work Package", "", $J131),DetailBudgetCategory_Aleph,$I131),""))))) / R$6 * R$7, 0), 0)</f>
        <v>0</v>
      </c>
      <c r="S131" s="166">
        <f t="array" ref="S131">IFERROR(IF(ROW()-16&lt;NoRowsBudget, IF($J131="Profit Margin",SUM(S$16:S130)*ProfitMargin,IF($J131="VAT",SUM(S$16:S130)*VAT,IF(Budget_period="Monthly",SUMIFS(INDIRECT(S$8),DetailBudgetWPs_Aleph,IF($J131 = "No Work Package", "", $J131),DetailBudgetCategory_Aleph,$I131),IF(Budget_period="Quarterly",SUMIFS(INDIRECT(S$9),DetailBudgetWPs_Aleph,IF($J131 = "No Work Package", "", $J131),DetailBudgetCategory_Aleph,$I131),IF(Budget_period="Annually",SUMIFS(INDIRECT(S$10),DetailBudgetWPs_Aleph,IF($J131 = "No Work Package", "", $J131),DetailBudgetCategory_Aleph,$I131),""))))) / S$6 * S$7, 0), 0)</f>
        <v>0</v>
      </c>
      <c r="T131" s="166">
        <f t="array" ref="T131">IFERROR(IF(ROW()-16&lt;NoRowsBudget, IF($J131="Profit Margin",SUM(T$16:T130)*ProfitMargin,IF($J131="VAT",SUM(T$16:T130)*VAT,IF(Budget_period="Monthly",SUMIFS(INDIRECT(T$8),DetailBudgetWPs_Aleph,IF($J131 = "No Work Package", "", $J131),DetailBudgetCategory_Aleph,$I131),IF(Budget_period="Quarterly",SUMIFS(INDIRECT(T$9),DetailBudgetWPs_Aleph,IF($J131 = "No Work Package", "", $J131),DetailBudgetCategory_Aleph,$I131),IF(Budget_period="Annually",SUMIFS(INDIRECT(T$10),DetailBudgetWPs_Aleph,IF($J131 = "No Work Package", "", $J131),DetailBudgetCategory_Aleph,$I131),""))))) / T$6 * T$7, 0), 0)</f>
        <v>0</v>
      </c>
      <c r="U131" s="166">
        <f t="array" ref="U131">IFERROR(IF(ROW()-16&lt;NoRowsBudget, IF($J131="Profit Margin",SUM(U$16:U130)*ProfitMargin,IF($J131="VAT",SUM(U$16:U130)*VAT,IF(Budget_period="Monthly",SUMIFS(INDIRECT(U$8),DetailBudgetWPs_Aleph,IF($J131 = "No Work Package", "", $J131),DetailBudgetCategory_Aleph,$I131),IF(Budget_period="Quarterly",SUMIFS(INDIRECT(U$9),DetailBudgetWPs_Aleph,IF($J131 = "No Work Package", "", $J131),DetailBudgetCategory_Aleph,$I131),IF(Budget_period="Annually",SUMIFS(INDIRECT(U$10),DetailBudgetWPs_Aleph,IF($J131 = "No Work Package", "", $J131),DetailBudgetCategory_Aleph,$I131),""))))) / U$6 * U$7, 0), 0)</f>
        <v>0</v>
      </c>
      <c r="V131" s="166">
        <f t="array" ref="V131">IFERROR(IF(ROW()-16&lt;NoRowsBudget, IF($J131="Profit Margin",SUM(V$16:V130)*ProfitMargin,IF($J131="VAT",SUM(V$16:V130)*VAT,IF(Budget_period="Monthly",SUMIFS(INDIRECT(V$8),DetailBudgetWPs_Aleph,IF($J131 = "No Work Package", "", $J131),DetailBudgetCategory_Aleph,$I131),IF(Budget_period="Quarterly",SUMIFS(INDIRECT(V$9),DetailBudgetWPs_Aleph,IF($J131 = "No Work Package", "", $J131),DetailBudgetCategory_Aleph,$I131),IF(Budget_period="Annually",SUMIFS(INDIRECT(V$10),DetailBudgetWPs_Aleph,IF($J131 = "No Work Package", "", $J131),DetailBudgetCategory_Aleph,$I131),""))))) / V$6 * V$7, 0), 0)</f>
        <v>0</v>
      </c>
      <c r="W131" s="166">
        <f t="array" ref="W131">IFERROR(IF(ROW()-16&lt;NoRowsBudget, IF($J131="Profit Margin",SUM(W$16:W130)*ProfitMargin,IF($J131="VAT",SUM(W$16:W130)*VAT,IF(Budget_period="Monthly",SUMIFS(INDIRECT(W$8),DetailBudgetWPs_Aleph,IF($J131 = "No Work Package", "", $J131),DetailBudgetCategory_Aleph,$I131),IF(Budget_period="Quarterly",SUMIFS(INDIRECT(W$9),DetailBudgetWPs_Aleph,IF($J131 = "No Work Package", "", $J131),DetailBudgetCategory_Aleph,$I131),IF(Budget_period="Annually",SUMIFS(INDIRECT(W$10),DetailBudgetWPs_Aleph,IF($J131 = "No Work Package", "", $J131),DetailBudgetCategory_Aleph,$I131),""))))) / W$6 * W$7, 0), 0)</f>
        <v>0</v>
      </c>
      <c r="X131" s="166">
        <f t="array" ref="X131">IFERROR(IF(ROW()-16&lt;NoRowsBudget, IF($J131="Profit Margin",SUM(X$16:X130)*ProfitMargin,IF($J131="VAT",SUM(X$16:X130)*VAT,IF(Budget_period="Monthly",SUMIFS(INDIRECT(X$8),DetailBudgetWPs_Aleph,IF($J131 = "No Work Package", "", $J131),DetailBudgetCategory_Aleph,$I131),IF(Budget_period="Quarterly",SUMIFS(INDIRECT(X$9),DetailBudgetWPs_Aleph,IF($J131 = "No Work Package", "", $J131),DetailBudgetCategory_Aleph,$I131),IF(Budget_period="Annually",SUMIFS(INDIRECT(X$10),DetailBudgetWPs_Aleph,IF($J131 = "No Work Package", "", $J131),DetailBudgetCategory_Aleph,$I131),""))))) / X$6 * X$7, 0), 0)</f>
        <v>0</v>
      </c>
      <c r="Y131" s="166">
        <f t="array" ref="Y131">IFERROR(IF(ROW()-16&lt;NoRowsBudget, IF($J131="Profit Margin",SUM(Y$16:Y130)*ProfitMargin,IF($J131="VAT",SUM(Y$16:Y130)*VAT,IF(Budget_period="Monthly",SUMIFS(INDIRECT(Y$8),DetailBudgetWPs_Aleph,IF($J131 = "No Work Package", "", $J131),DetailBudgetCategory_Aleph,$I131),IF(Budget_period="Quarterly",SUMIFS(INDIRECT(Y$9),DetailBudgetWPs_Aleph,IF($J131 = "No Work Package", "", $J131),DetailBudgetCategory_Aleph,$I131),IF(Budget_period="Annually",SUMIFS(INDIRECT(Y$10),DetailBudgetWPs_Aleph,IF($J131 = "No Work Package", "", $J131),DetailBudgetCategory_Aleph,$I131),""))))) / Y$6 * Y$7, 0), 0)</f>
        <v>0</v>
      </c>
      <c r="Z131" s="166">
        <f t="array" ref="Z131">IFERROR(IF(ROW()-16&lt;NoRowsBudget, IF($J131="Profit Margin",SUM(Z$16:Z130)*ProfitMargin,IF($J131="VAT",SUM(Z$16:Z130)*VAT,IF(Budget_period="Monthly",SUMIFS(INDIRECT(Z$8),DetailBudgetWPs_Aleph,IF($J131 = "No Work Package", "", $J131),DetailBudgetCategory_Aleph,$I131),IF(Budget_period="Quarterly",SUMIFS(INDIRECT(Z$9),DetailBudgetWPs_Aleph,IF($J131 = "No Work Package", "", $J131),DetailBudgetCategory_Aleph,$I131),IF(Budget_period="Annually",SUMIFS(INDIRECT(Z$10),DetailBudgetWPs_Aleph,IF($J131 = "No Work Package", "", $J131),DetailBudgetCategory_Aleph,$I131),""))))) / Z$6 * Z$7, 0), 0)</f>
        <v>0</v>
      </c>
      <c r="AA131" s="166">
        <f t="array" ref="AA131">IFERROR(IF(ROW()-16&lt;NoRowsBudget, IF($J131="Profit Margin",SUM(AA$16:AA130)*ProfitMargin,IF($J131="VAT",SUM(AA$16:AA130)*VAT,IF(Budget_period="Monthly",SUMIFS(INDIRECT(AA$8),DetailBudgetWPs_Aleph,IF($J131 = "No Work Package", "", $J131),DetailBudgetCategory_Aleph,$I131),IF(Budget_period="Quarterly",SUMIFS(INDIRECT(AA$9),DetailBudgetWPs_Aleph,IF($J131 = "No Work Package", "", $J131),DetailBudgetCategory_Aleph,$I131),IF(Budget_period="Annually",SUMIFS(INDIRECT(AA$10),DetailBudgetWPs_Aleph,IF($J131 = "No Work Package", "", $J131),DetailBudgetCategory_Aleph,$I131),""))))) / AA$6 * AA$7, 0), 0)</f>
        <v>0</v>
      </c>
      <c r="AB131" s="166">
        <f t="array" ref="AB131">IFERROR(IF(ROW()-16&lt;NoRowsBudget, IF($J131="Profit Margin",SUM(AB$16:AB130)*ProfitMargin,IF($J131="VAT",SUM(AB$16:AB130)*VAT,IF(Budget_period="Monthly",SUMIFS(INDIRECT(AB$8),DetailBudgetWPs_Aleph,IF($J131 = "No Work Package", "", $J131),DetailBudgetCategory_Aleph,$I131),IF(Budget_period="Quarterly",SUMIFS(INDIRECT(AB$9),DetailBudgetWPs_Aleph,IF($J131 = "No Work Package", "", $J131),DetailBudgetCategory_Aleph,$I131),IF(Budget_period="Annually",SUMIFS(INDIRECT(AB$10),DetailBudgetWPs_Aleph,IF($J131 = "No Work Package", "", $J131),DetailBudgetCategory_Aleph,$I131),""))))) / AB$6 * AB$7, 0), 0)</f>
        <v>0</v>
      </c>
      <c r="AC131" s="166">
        <f t="array" ref="AC131">IFERROR(IF(ROW()-16&lt;NoRowsBudget, IF($J131="Profit Margin",SUM(AC$16:AC130)*ProfitMargin,IF($J131="VAT",SUM(AC$16:AC130)*VAT,IF(Budget_period="Monthly",SUMIFS(INDIRECT(AC$8),DetailBudgetWPs_Aleph,IF($J131 = "No Work Package", "", $J131),DetailBudgetCategory_Aleph,$I131),IF(Budget_period="Quarterly",SUMIFS(INDIRECT(AC$9),DetailBudgetWPs_Aleph,IF($J131 = "No Work Package", "", $J131),DetailBudgetCategory_Aleph,$I131),IF(Budget_period="Annually",SUMIFS(INDIRECT(AC$10),DetailBudgetWPs_Aleph,IF($J131 = "No Work Package", "", $J131),DetailBudgetCategory_Aleph,$I131),""))))) / AC$6 * AC$7, 0), 0)</f>
        <v>0</v>
      </c>
      <c r="AD131" s="166">
        <f t="array" ref="AD131">IFERROR(IF(ROW()-16&lt;NoRowsBudget, IF($J131="Profit Margin",SUM(AD$16:AD130)*ProfitMargin,IF($J131="VAT",SUM(AD$16:AD130)*VAT,IF(Budget_period="Monthly",SUMIFS(INDIRECT(AD$8),DetailBudgetWPs_Aleph,IF($J131 = "No Work Package", "", $J131),DetailBudgetCategory_Aleph,$I131),IF(Budget_period="Quarterly",SUMIFS(INDIRECT(AD$9),DetailBudgetWPs_Aleph,IF($J131 = "No Work Package", "", $J131),DetailBudgetCategory_Aleph,$I131),IF(Budget_period="Annually",SUMIFS(INDIRECT(AD$10),DetailBudgetWPs_Aleph,IF($J131 = "No Work Package", "", $J131),DetailBudgetCategory_Aleph,$I131),""))))) / AD$6 * AD$7, 0), 0)</f>
        <v>0</v>
      </c>
      <c r="AE131" s="166">
        <f t="array" ref="AE131">IFERROR(IF(ROW()-16&lt;NoRowsBudget, IF($J131="Profit Margin",SUM(AE$16:AE130)*ProfitMargin,IF($J131="VAT",SUM(AE$16:AE130)*VAT,IF(Budget_period="Monthly",SUMIFS(INDIRECT(AE$8),DetailBudgetWPs_Aleph,IF($J131 = "No Work Package", "", $J131),DetailBudgetCategory_Aleph,$I131),IF(Budget_period="Quarterly",SUMIFS(INDIRECT(AE$9),DetailBudgetWPs_Aleph,IF($J131 = "No Work Package", "", $J131),DetailBudgetCategory_Aleph,$I131),IF(Budget_period="Annually",SUMIFS(INDIRECT(AE$10),DetailBudgetWPs_Aleph,IF($J131 = "No Work Package", "", $J131),DetailBudgetCategory_Aleph,$I131),""))))) / AE$6 * AE$7, 0), 0)</f>
        <v>0</v>
      </c>
      <c r="AF131" s="166">
        <f t="array" ref="AF131">IFERROR(IF(ROW()-16&lt;NoRowsBudget, IF($J131="Profit Margin",SUM(AF$16:AF130)*ProfitMargin,IF($J131="VAT",SUM(AF$16:AF130)*VAT,IF(Budget_period="Monthly",SUMIFS(INDIRECT(AF$8),DetailBudgetWPs_Aleph,IF($J131 = "No Work Package", "", $J131),DetailBudgetCategory_Aleph,$I131),IF(Budget_period="Quarterly",SUMIFS(INDIRECT(AF$9),DetailBudgetWPs_Aleph,IF($J131 = "No Work Package", "", $J131),DetailBudgetCategory_Aleph,$I131),IF(Budget_period="Annually",SUMIFS(INDIRECT(AF$10),DetailBudgetWPs_Aleph,IF($J131 = "No Work Package", "", $J131),DetailBudgetCategory_Aleph,$I131),""))))) / AF$6 * AF$7, 0), 0)</f>
        <v>0</v>
      </c>
      <c r="AG131" s="166">
        <f t="array" ref="AG131">IFERROR(IF(ROW()-16&lt;NoRowsBudget, IF($J131="Profit Margin",SUM(AG$16:AG130)*ProfitMargin,IF($J131="VAT",SUM(AG$16:AG130)*VAT,IF(Budget_period="Monthly",SUMIFS(INDIRECT(AG$8),DetailBudgetWPs_Aleph,IF($J131 = "No Work Package", "", $J131),DetailBudgetCategory_Aleph,$I131),IF(Budget_period="Quarterly",SUMIFS(INDIRECT(AG$9),DetailBudgetWPs_Aleph,IF($J131 = "No Work Package", "", $J131),DetailBudgetCategory_Aleph,$I131),IF(Budget_period="Annually",SUMIFS(INDIRECT(AG$10),DetailBudgetWPs_Aleph,IF($J131 = "No Work Package", "", $J131),DetailBudgetCategory_Aleph,$I131),""))))) / AG$6 * AG$7, 0), 0)</f>
        <v>0</v>
      </c>
      <c r="AH131" s="166">
        <f t="array" ref="AH131">IFERROR(IF(ROW()-16&lt;NoRowsBudget, IF($J131="Profit Margin",SUM(AH$16:AH130)*ProfitMargin,IF($J131="VAT",SUM(AH$16:AH130)*VAT,IF(Budget_period="Monthly",SUMIFS(INDIRECT(AH$8),DetailBudgetWPs_Aleph,IF($J131 = "No Work Package", "", $J131),DetailBudgetCategory_Aleph,$I131),IF(Budget_period="Quarterly",SUMIFS(INDIRECT(AH$9),DetailBudgetWPs_Aleph,IF($J131 = "No Work Package", "", $J131),DetailBudgetCategory_Aleph,$I131),IF(Budget_period="Annually",SUMIFS(INDIRECT(AH$10),DetailBudgetWPs_Aleph,IF($J131 = "No Work Package", "", $J131),DetailBudgetCategory_Aleph,$I131),""))))) / AH$6 * AH$7, 0), 0)</f>
        <v>0</v>
      </c>
      <c r="AI131" s="166">
        <f t="array" ref="AI131">IFERROR(IF(ROW()-16&lt;NoRowsBudget, IF($J131="Profit Margin",SUM(AI$16:AI130)*ProfitMargin,IF($J131="VAT",SUM(AI$16:AI130)*VAT,IF(Budget_period="Monthly",SUMIFS(INDIRECT(AI$8),DetailBudgetWPs_Aleph,IF($J131 = "No Work Package", "", $J131),DetailBudgetCategory_Aleph,$I131),IF(Budget_period="Quarterly",SUMIFS(INDIRECT(AI$9),DetailBudgetWPs_Aleph,IF($J131 = "No Work Package", "", $J131),DetailBudgetCategory_Aleph,$I131),IF(Budget_period="Annually",SUMIFS(INDIRECT(AI$10),DetailBudgetWPs_Aleph,IF($J131 = "No Work Package", "", $J131),DetailBudgetCategory_Aleph,$I131),""))))) / AI$6 * AI$7, 0), 0)</f>
        <v>0</v>
      </c>
      <c r="AJ131" s="166">
        <f t="array" ref="AJ131">IFERROR(IF(ROW()-16&lt;NoRowsBudget, IF($J131="Profit Margin",SUM(AJ$16:AJ130)*ProfitMargin,IF($J131="VAT",SUM(AJ$16:AJ130)*VAT,IF(Budget_period="Monthly",SUMIFS(INDIRECT(AJ$8),DetailBudgetWPs_Aleph,IF($J131 = "No Work Package", "", $J131),DetailBudgetCategory_Aleph,$I131),IF(Budget_period="Quarterly",SUMIFS(INDIRECT(AJ$9),DetailBudgetWPs_Aleph,IF($J131 = "No Work Package", "", $J131),DetailBudgetCategory_Aleph,$I131),IF(Budget_period="Annually",SUMIFS(INDIRECT(AJ$10),DetailBudgetWPs_Aleph,IF($J131 = "No Work Package", "", $J131),DetailBudgetCategory_Aleph,$I131),""))))) / AJ$6 * AJ$7, 0), 0)</f>
        <v>0</v>
      </c>
      <c r="AK131" s="166">
        <f t="array" ref="AK131">IFERROR(IF(ROW()-16&lt;NoRowsBudget, IF($J131="Profit Margin",SUM(AK$16:AK130)*ProfitMargin,IF($J131="VAT",SUM(AK$16:AK130)*VAT,IF(Budget_period="Monthly",SUMIFS(INDIRECT(AK$8),DetailBudgetWPs_Aleph,IF($J131 = "No Work Package", "", $J131),DetailBudgetCategory_Aleph,$I131),IF(Budget_period="Quarterly",SUMIFS(INDIRECT(AK$9),DetailBudgetWPs_Aleph,IF($J131 = "No Work Package", "", $J131),DetailBudgetCategory_Aleph,$I131),IF(Budget_period="Annually",SUMIFS(INDIRECT(AK$10),DetailBudgetWPs_Aleph,IF($J131 = "No Work Package", "", $J131),DetailBudgetCategory_Aleph,$I131),""))))) / AK$6 * AK$7, 0), 0)</f>
        <v>0</v>
      </c>
      <c r="AL131" s="166">
        <f t="array" ref="AL131">IFERROR(IF(ROW()-16&lt;NoRowsBudget, IF($J131="Profit Margin",SUM(AL$16:AL130)*ProfitMargin,IF($J131="VAT",SUM(AL$16:AL130)*VAT,IF(Budget_period="Monthly",SUMIFS(INDIRECT(AL$8),DetailBudgetWPs_Aleph,IF($J131 = "No Work Package", "", $J131),DetailBudgetCategory_Aleph,$I131),IF(Budget_period="Quarterly",SUMIFS(INDIRECT(AL$9),DetailBudgetWPs_Aleph,IF($J131 = "No Work Package", "", $J131),DetailBudgetCategory_Aleph,$I131),IF(Budget_period="Annually",SUMIFS(INDIRECT(AL$10),DetailBudgetWPs_Aleph,IF($J131 = "No Work Package", "", $J131),DetailBudgetCategory_Aleph,$I131),""))))) / AL$6 * AL$7, 0), 0)</f>
        <v>0</v>
      </c>
      <c r="AM131" s="166">
        <f t="array" ref="AM131">IFERROR(IF(ROW()-16&lt;NoRowsBudget, IF($J131="Profit Margin",SUM(AM$16:AM130)*ProfitMargin,IF($J131="VAT",SUM(AM$16:AM130)*VAT,IF(Budget_period="Monthly",SUMIFS(INDIRECT(AM$8),DetailBudgetWPs_Aleph,IF($J131 = "No Work Package", "", $J131),DetailBudgetCategory_Aleph,$I131),IF(Budget_period="Quarterly",SUMIFS(INDIRECT(AM$9),DetailBudgetWPs_Aleph,IF($J131 = "No Work Package", "", $J131),DetailBudgetCategory_Aleph,$I131),IF(Budget_period="Annually",SUMIFS(INDIRECT(AM$10),DetailBudgetWPs_Aleph,IF($J131 = "No Work Package", "", $J131),DetailBudgetCategory_Aleph,$I131),""))))) / AM$6 * AM$7, 0), 0)</f>
        <v>0</v>
      </c>
      <c r="AN131" s="166">
        <f t="array" ref="AN131">IFERROR(IF(ROW()-16&lt;NoRowsBudget, IF($J131="Profit Margin",SUM(AN$16:AN130)*ProfitMargin,IF($J131="VAT",SUM(AN$16:AN130)*VAT,IF(Budget_period="Monthly",SUMIFS(INDIRECT(AN$8),DetailBudgetWPs_Aleph,IF($J131 = "No Work Package", "", $J131),DetailBudgetCategory_Aleph,$I131),IF(Budget_period="Quarterly",SUMIFS(INDIRECT(AN$9),DetailBudgetWPs_Aleph,IF($J131 = "No Work Package", "", $J131),DetailBudgetCategory_Aleph,$I131),IF(Budget_period="Annually",SUMIFS(INDIRECT(AN$10),DetailBudgetWPs_Aleph,IF($J131 = "No Work Package", "", $J131),DetailBudgetCategory_Aleph,$I131),""))))) / AN$6 * AN$7, 0), 0)</f>
        <v>0</v>
      </c>
      <c r="AO131" s="166">
        <f t="array" ref="AO131">IFERROR(IF(ROW()-16&lt;NoRowsBudget, IF($J131="Profit Margin",SUM(AO$16:AO130)*ProfitMargin,IF($J131="VAT",SUM(AO$16:AO130)*VAT,IF(Budget_period="Monthly",SUMIFS(INDIRECT(AO$8),DetailBudgetWPs_Aleph,IF($J131 = "No Work Package", "", $J131),DetailBudgetCategory_Aleph,$I131),IF(Budget_period="Quarterly",SUMIFS(INDIRECT(AO$9),DetailBudgetWPs_Aleph,IF($J131 = "No Work Package", "", $J131),DetailBudgetCategory_Aleph,$I131),IF(Budget_period="Annually",SUMIFS(INDIRECT(AO$10),DetailBudgetWPs_Aleph,IF($J131 = "No Work Package", "", $J131),DetailBudgetCategory_Aleph,$I131),""))))) / AO$6 * AO$7, 0), 0)</f>
        <v>0</v>
      </c>
      <c r="AP131" s="166">
        <f t="array" ref="AP131">IFERROR(IF(ROW()-16&lt;NoRowsBudget, IF($J131="Profit Margin",SUM(AP$16:AP130)*ProfitMargin,IF($J131="VAT",SUM(AP$16:AP130)*VAT,IF(Budget_period="Monthly",SUMIFS(INDIRECT(AP$8),DetailBudgetWPs_Aleph,IF($J131 = "No Work Package", "", $J131),DetailBudgetCategory_Aleph,$I131),IF(Budget_period="Quarterly",SUMIFS(INDIRECT(AP$9),DetailBudgetWPs_Aleph,IF($J131 = "No Work Package", "", $J131),DetailBudgetCategory_Aleph,$I131),IF(Budget_period="Annually",SUMIFS(INDIRECT(AP$10),DetailBudgetWPs_Aleph,IF($J131 = "No Work Package", "", $J131),DetailBudgetCategory_Aleph,$I131),""))))) / AP$6 * AP$7, 0), 0)</f>
        <v>0</v>
      </c>
      <c r="AQ131" s="166">
        <f t="array" ref="AQ131">IFERROR(IF(ROW()-16&lt;NoRowsBudget, IF($J131="Profit Margin",SUM(AQ$16:AQ130)*ProfitMargin,IF($J131="VAT",SUM(AQ$16:AQ130)*VAT,IF(Budget_period="Monthly",SUMIFS(INDIRECT(AQ$8),DetailBudgetWPs_Aleph,IF($J131 = "No Work Package", "", $J131),DetailBudgetCategory_Aleph,$I131),IF(Budget_period="Quarterly",SUMIFS(INDIRECT(AQ$9),DetailBudgetWPs_Aleph,IF($J131 = "No Work Package", "", $J131),DetailBudgetCategory_Aleph,$I131),IF(Budget_period="Annually",SUMIFS(INDIRECT(AQ$10),DetailBudgetWPs_Aleph,IF($J131 = "No Work Package", "", $J131),DetailBudgetCategory_Aleph,$I131),""))))) / AQ$6 * AQ$7, 0), 0)</f>
        <v>0</v>
      </c>
      <c r="AR131" s="166">
        <f t="array" ref="AR131">IFERROR(IF(ROW()-16&lt;NoRowsBudget, IF($J131="Profit Margin",SUM(AR$16:AR130)*ProfitMargin,IF($J131="VAT",SUM(AR$16:AR130)*VAT,IF(Budget_period="Monthly",SUMIFS(INDIRECT(AR$8),DetailBudgetWPs_Aleph,IF($J131 = "No Work Package", "", $J131),DetailBudgetCategory_Aleph,$I131),IF(Budget_period="Quarterly",SUMIFS(INDIRECT(AR$9),DetailBudgetWPs_Aleph,IF($J131 = "No Work Package", "", $J131),DetailBudgetCategory_Aleph,$I131),IF(Budget_period="Annually",SUMIFS(INDIRECT(AR$10),DetailBudgetWPs_Aleph,IF($J131 = "No Work Package", "", $J131),DetailBudgetCategory_Aleph,$I131),""))))) / AR$6 * AR$7, 0), 0)</f>
        <v>0</v>
      </c>
      <c r="AS131" s="166">
        <f t="array" ref="AS131">IFERROR(IF(ROW()-16&lt;NoRowsBudget, IF($J131="Profit Margin",SUM(AS$16:AS130)*ProfitMargin,IF($J131="VAT",SUM(AS$16:AS130)*VAT,IF(Budget_period="Monthly",SUMIFS(INDIRECT(AS$8),DetailBudgetWPs_Aleph,IF($J131 = "No Work Package", "", $J131),DetailBudgetCategory_Aleph,$I131),IF(Budget_period="Quarterly",SUMIFS(INDIRECT(AS$9),DetailBudgetWPs_Aleph,IF($J131 = "No Work Package", "", $J131),DetailBudgetCategory_Aleph,$I131),IF(Budget_period="Annually",SUMIFS(INDIRECT(AS$10),DetailBudgetWPs_Aleph,IF($J131 = "No Work Package", "", $J131),DetailBudgetCategory_Aleph,$I131),""))))) / AS$6 * AS$7, 0), 0)</f>
        <v>0</v>
      </c>
      <c r="AT131" s="166">
        <f t="array" ref="AT131">IFERROR(IF(ROW()-16&lt;NoRowsBudget, IF($J131="Profit Margin",SUM(AT$16:AT130)*ProfitMargin,IF($J131="VAT",SUM(AT$16:AT130)*VAT,IF(Budget_period="Monthly",SUMIFS(INDIRECT(AT$8),DetailBudgetWPs_Aleph,IF($J131 = "No Work Package", "", $J131),DetailBudgetCategory_Aleph,$I131),IF(Budget_period="Quarterly",SUMIFS(INDIRECT(AT$9),DetailBudgetWPs_Aleph,IF($J131 = "No Work Package", "", $J131),DetailBudgetCategory_Aleph,$I131),IF(Budget_period="Annually",SUMIFS(INDIRECT(AT$10),DetailBudgetWPs_Aleph,IF($J131 = "No Work Package", "", $J131),DetailBudgetCategory_Aleph,$I131),""))))) / AT$6 * AT$7, 0), 0)</f>
        <v>0</v>
      </c>
      <c r="AU131" s="166">
        <f t="array" ref="AU131">IFERROR(IF(ROW()-16&lt;NoRowsBudget, IF($J131="Profit Margin",SUM(AU$16:AU130)*ProfitMargin,IF($J131="VAT",SUM(AU$16:AU130)*VAT,IF(Budget_period="Monthly",SUMIFS(INDIRECT(AU$8),DetailBudgetWPs_Aleph,IF($J131 = "No Work Package", "", $J131),DetailBudgetCategory_Aleph,$I131),IF(Budget_period="Quarterly",SUMIFS(INDIRECT(AU$9),DetailBudgetWPs_Aleph,IF($J131 = "No Work Package", "", $J131),DetailBudgetCategory_Aleph,$I131),IF(Budget_period="Annually",SUMIFS(INDIRECT(AU$10),DetailBudgetWPs_Aleph,IF($J131 = "No Work Package", "", $J131),DetailBudgetCategory_Aleph,$I131),""))))) / AU$6 * AU$7, 0), 0)</f>
        <v>0</v>
      </c>
      <c r="AV131" s="166">
        <f t="array" ref="AV131">IFERROR(IF(ROW()-16&lt;NoRowsBudget, IF($J131="Profit Margin",SUM(AV$16:AV130)*ProfitMargin,IF($J131="VAT",SUM(AV$16:AV130)*VAT,IF(Budget_period="Monthly",SUMIFS(INDIRECT(AV$8),DetailBudgetWPs_Aleph,IF($J131 = "No Work Package", "", $J131),DetailBudgetCategory_Aleph,$I131),IF(Budget_period="Quarterly",SUMIFS(INDIRECT(AV$9),DetailBudgetWPs_Aleph,IF($J131 = "No Work Package", "", $J131),DetailBudgetCategory_Aleph,$I131),IF(Budget_period="Annually",SUMIFS(INDIRECT(AV$10),DetailBudgetWPs_Aleph,IF($J131 = "No Work Package", "", $J131),DetailBudgetCategory_Aleph,$I131),""))))) / AV$6 * AV$7, 0), 0)</f>
        <v>0</v>
      </c>
      <c r="AW131" s="166">
        <f t="array" ref="AW131">IFERROR(IF(ROW()-16&lt;NoRowsBudget, IF($J131="Profit Margin",SUM(AW$16:AW130)*ProfitMargin,IF($J131="VAT",SUM(AW$16:AW130)*VAT,IF(Budget_period="Monthly",SUMIFS(INDIRECT(AW$8),DetailBudgetWPs_Aleph,IF($J131 = "No Work Package", "", $J131),DetailBudgetCategory_Aleph,$I131),IF(Budget_period="Quarterly",SUMIFS(INDIRECT(AW$9),DetailBudgetWPs_Aleph,IF($J131 = "No Work Package", "", $J131),DetailBudgetCategory_Aleph,$I131),IF(Budget_period="Annually",SUMIFS(INDIRECT(AW$10),DetailBudgetWPs_Aleph,IF($J131 = "No Work Package", "", $J131),DetailBudgetCategory_Aleph,$I131),""))))) / AW$6 * AW$7, 0), 0)</f>
        <v>0</v>
      </c>
      <c r="AX131" s="166">
        <f t="array" ref="AX131">IFERROR(IF(ROW()-16&lt;NoRowsBudget, IF($J131="Profit Margin",SUM(AX$16:AX130)*ProfitMargin,IF($J131="VAT",SUM(AX$16:AX130)*VAT,IF(Budget_period="Monthly",SUMIFS(INDIRECT(AX$8),DetailBudgetWPs_Aleph,IF($J131 = "No Work Package", "", $J131),DetailBudgetCategory_Aleph,$I131),IF(Budget_period="Quarterly",SUMIFS(INDIRECT(AX$9),DetailBudgetWPs_Aleph,IF($J131 = "No Work Package", "", $J131),DetailBudgetCategory_Aleph,$I131),IF(Budget_period="Annually",SUMIFS(INDIRECT(AX$10),DetailBudgetWPs_Aleph,IF($J131 = "No Work Package", "", $J131),DetailBudgetCategory_Aleph,$I131),""))))) / AX$6 * AX$7, 0), 0)</f>
        <v>0</v>
      </c>
      <c r="AY131" s="166">
        <f t="array" ref="AY131">IFERROR(IF(ROW()-16&lt;NoRowsBudget, IF($J131="Profit Margin",SUM(AY$16:AY130)*ProfitMargin,IF($J131="VAT",SUM(AY$16:AY130)*VAT,IF(Budget_period="Monthly",SUMIFS(INDIRECT(AY$8),DetailBudgetWPs_Aleph,IF($J131 = "No Work Package", "", $J131),DetailBudgetCategory_Aleph,$I131),IF(Budget_period="Quarterly",SUMIFS(INDIRECT(AY$9),DetailBudgetWPs_Aleph,IF($J131 = "No Work Package", "", $J131),DetailBudgetCategory_Aleph,$I131),IF(Budget_period="Annually",SUMIFS(INDIRECT(AY$10),DetailBudgetWPs_Aleph,IF($J131 = "No Work Package", "", $J131),DetailBudgetCategory_Aleph,$I131),""))))) / AY$6 * AY$7, 0), 0)</f>
        <v>0</v>
      </c>
      <c r="AZ131" s="166">
        <f t="array" ref="AZ131">IFERROR(IF(ROW()-16&lt;NoRowsBudget, IF($J131="Profit Margin",SUM(AZ$16:AZ130)*ProfitMargin,IF($J131="VAT",SUM(AZ$16:AZ130)*VAT,IF(Budget_period="Monthly",SUMIFS(INDIRECT(AZ$8),DetailBudgetWPs_Aleph,IF($J131 = "No Work Package", "", $J131),DetailBudgetCategory_Aleph,$I131),IF(Budget_period="Quarterly",SUMIFS(INDIRECT(AZ$9),DetailBudgetWPs_Aleph,IF($J131 = "No Work Package", "", $J131),DetailBudgetCategory_Aleph,$I131),IF(Budget_period="Annually",SUMIFS(INDIRECT(AZ$10),DetailBudgetWPs_Aleph,IF($J131 = "No Work Package", "", $J131),DetailBudgetCategory_Aleph,$I131),""))))) / AZ$6 * AZ$7, 0), 0)</f>
        <v>0</v>
      </c>
      <c r="BA131" s="166">
        <f t="array" ref="BA131">IFERROR(IF(ROW()-16&lt;NoRowsBudget, IF($J131="Profit Margin",SUM(BA$16:BA130)*ProfitMargin,IF($J131="VAT",SUM(BA$16:BA130)*VAT,IF(Budget_period="Monthly",SUMIFS(INDIRECT(BA$8),DetailBudgetWPs_Aleph,IF($J131 = "No Work Package", "", $J131),DetailBudgetCategory_Aleph,$I131),IF(Budget_period="Quarterly",SUMIFS(INDIRECT(BA$9),DetailBudgetWPs_Aleph,IF($J131 = "No Work Package", "", $J131),DetailBudgetCategory_Aleph,$I131),IF(Budget_period="Annually",SUMIFS(INDIRECT(BA$10),DetailBudgetWPs_Aleph,IF($J131 = "No Work Package", "", $J131),DetailBudgetCategory_Aleph,$I131),""))))) / BA$6 * BA$7, 0), 0)</f>
        <v>0</v>
      </c>
      <c r="BB131" s="166">
        <f t="array" ref="BB131">IFERROR(IF(ROW()-16&lt;NoRowsBudget, IF($J131="Profit Margin",SUM(BB$16:BB130)*ProfitMargin,IF($J131="VAT",SUM(BB$16:BB130)*VAT,IF(Budget_period="Monthly",SUMIFS(INDIRECT(BB$8),DetailBudgetWPs_Aleph,IF($J131 = "No Work Package", "", $J131),DetailBudgetCategory_Aleph,$I131),IF(Budget_period="Quarterly",SUMIFS(INDIRECT(BB$9),DetailBudgetWPs_Aleph,IF($J131 = "No Work Package", "", $J131),DetailBudgetCategory_Aleph,$I131),IF(Budget_period="Annually",SUMIFS(INDIRECT(BB$10),DetailBudgetWPs_Aleph,IF($J131 = "No Work Package", "", $J131),DetailBudgetCategory_Aleph,$I131),""))))) / BB$6 * BB$7, 0), 0)</f>
        <v>0</v>
      </c>
      <c r="BC131" s="166">
        <f t="array" ref="BC131">IFERROR(IF(ROW()-16&lt;NoRowsBudget, IF($J131="Profit Margin",SUM(BC$16:BC130)*ProfitMargin,IF($J131="VAT",SUM(BC$16:BC130)*VAT,IF(Budget_period="Monthly",SUMIFS(INDIRECT(BC$8),DetailBudgetWPs_Aleph,IF($J131 = "No Work Package", "", $J131),DetailBudgetCategory_Aleph,$I131),IF(Budget_period="Quarterly",SUMIFS(INDIRECT(BC$9),DetailBudgetWPs_Aleph,IF($J131 = "No Work Package", "", $J131),DetailBudgetCategory_Aleph,$I131),IF(Budget_period="Annually",SUMIFS(INDIRECT(BC$10),DetailBudgetWPs_Aleph,IF($J131 = "No Work Package", "", $J131),DetailBudgetCategory_Aleph,$I131),""))))) / BC$6 * BC$7, 0), 0)</f>
        <v>0</v>
      </c>
      <c r="BD131" s="166">
        <f t="array" ref="BD131">IFERROR(IF(ROW()-16&lt;NoRowsBudget, IF($J131="Profit Margin",SUM(BD$16:BD130)*ProfitMargin,IF($J131="VAT",SUM(BD$16:BD130)*VAT,IF(Budget_period="Monthly",SUMIFS(INDIRECT(BD$8),DetailBudgetWPs_Aleph,IF($J131 = "No Work Package", "", $J131),DetailBudgetCategory_Aleph,$I131),IF(Budget_period="Quarterly",SUMIFS(INDIRECT(BD$9),DetailBudgetWPs_Aleph,IF($J131 = "No Work Package", "", $J131),DetailBudgetCategory_Aleph,$I131),IF(Budget_period="Annually",SUMIFS(INDIRECT(BD$10),DetailBudgetWPs_Aleph,IF($J131 = "No Work Package", "", $J131),DetailBudgetCategory_Aleph,$I131),""))))) / BD$6 * BD$7, 0), 0)</f>
        <v>0</v>
      </c>
      <c r="BE131" s="166">
        <f t="array" ref="BE131">IFERROR(IF(ROW()-16&lt;NoRowsBudget, IF($J131="Profit Margin",SUM(BE$16:BE130)*ProfitMargin,IF($J131="VAT",SUM(BE$16:BE130)*VAT,IF(Budget_period="Monthly",SUMIFS(INDIRECT(BE$8),DetailBudgetWPs_Aleph,IF($J131 = "No Work Package", "", $J131),DetailBudgetCategory_Aleph,$I131),IF(Budget_period="Quarterly",SUMIFS(INDIRECT(BE$9),DetailBudgetWPs_Aleph,IF($J131 = "No Work Package", "", $J131),DetailBudgetCategory_Aleph,$I131),IF(Budget_period="Annually",SUMIFS(INDIRECT(BE$10),DetailBudgetWPs_Aleph,IF($J131 = "No Work Package", "", $J131),DetailBudgetCategory_Aleph,$I131),""))))) / BE$6 * BE$7, 0), 0)</f>
        <v>0</v>
      </c>
      <c r="BF131" s="166">
        <f t="array" ref="BF131">IFERROR(IF(ROW()-16&lt;NoRowsBudget, IF($J131="Profit Margin",SUM(BF$16:BF130)*ProfitMargin,IF($J131="VAT",SUM(BF$16:BF130)*VAT,IF(Budget_period="Monthly",SUMIFS(INDIRECT(BF$8),DetailBudgetWPs_Aleph,IF($J131 = "No Work Package", "", $J131),DetailBudgetCategory_Aleph,$I131),IF(Budget_period="Quarterly",SUMIFS(INDIRECT(BF$9),DetailBudgetWPs_Aleph,IF($J131 = "No Work Package", "", $J131),DetailBudgetCategory_Aleph,$I131),IF(Budget_period="Annually",SUMIFS(INDIRECT(BF$10),DetailBudgetWPs_Aleph,IF($J131 = "No Work Package", "", $J131),DetailBudgetCategory_Aleph,$I131),""))))) / BF$6 * BF$7, 0), 0)</f>
        <v>0</v>
      </c>
      <c r="BG131" s="166">
        <f t="array" ref="BG131">IFERROR(IF(ROW()-16&lt;NoRowsBudget, IF($J131="Profit Margin",SUM(BG$16:BG130)*ProfitMargin,IF($J131="VAT",SUM(BG$16:BG130)*VAT,IF(Budget_period="Monthly",SUMIFS(INDIRECT(BG$8),DetailBudgetWPs_Aleph,IF($J131 = "No Work Package", "", $J131),DetailBudgetCategory_Aleph,$I131),IF(Budget_period="Quarterly",SUMIFS(INDIRECT(BG$9),DetailBudgetWPs_Aleph,IF($J131 = "No Work Package", "", $J131),DetailBudgetCategory_Aleph,$I131),IF(Budget_period="Annually",SUMIFS(INDIRECT(BG$10),DetailBudgetWPs_Aleph,IF($J131 = "No Work Package", "", $J131),DetailBudgetCategory_Aleph,$I131),""))))) / BG$6 * BG$7, 0), 0)</f>
        <v>0</v>
      </c>
      <c r="BH131" s="166">
        <f t="array" ref="BH131">IFERROR(IF(ROW()-16&lt;NoRowsBudget, IF($J131="Profit Margin",SUM(BH$16:BH130)*ProfitMargin,IF($J131="VAT",SUM(BH$16:BH130)*VAT,IF(Budget_period="Monthly",SUMIFS(INDIRECT(BH$8),DetailBudgetWPs_Aleph,IF($J131 = "No Work Package", "", $J131),DetailBudgetCategory_Aleph,$I131),IF(Budget_period="Quarterly",SUMIFS(INDIRECT(BH$9),DetailBudgetWPs_Aleph,IF($J131 = "No Work Package", "", $J131),DetailBudgetCategory_Aleph,$I131),IF(Budget_period="Annually",SUMIFS(INDIRECT(BH$10),DetailBudgetWPs_Aleph,IF($J131 = "No Work Package", "", $J131),DetailBudgetCategory_Aleph,$I131),""))))) / BH$6 * BH$7, 0), 0)</f>
        <v>0</v>
      </c>
      <c r="BI131" s="166">
        <f t="array" ref="BI131">IFERROR(IF(ROW()-16&lt;NoRowsBudget, IF($J131="Profit Margin",SUM(BI$16:BI130)*ProfitMargin,IF($J131="VAT",SUM(BI$16:BI130)*VAT,IF(Budget_period="Monthly",SUMIFS(INDIRECT(BI$8),DetailBudgetWPs_Aleph,IF($J131 = "No Work Package", "", $J131),DetailBudgetCategory_Aleph,$I131),IF(Budget_period="Quarterly",SUMIFS(INDIRECT(BI$9),DetailBudgetWPs_Aleph,IF($J131 = "No Work Package", "", $J131),DetailBudgetCategory_Aleph,$I131),IF(Budget_period="Annually",SUMIFS(INDIRECT(BI$10),DetailBudgetWPs_Aleph,IF($J131 = "No Work Package", "", $J131),DetailBudgetCategory_Aleph,$I131),""))))) / BI$6 * BI$7, 0), 0)</f>
        <v>0</v>
      </c>
      <c r="BJ131" s="166">
        <f t="array" ref="BJ131">IFERROR(IF(ROW()-16&lt;NoRowsBudget, IF($J131="Profit Margin",SUM(BJ$16:BJ130)*ProfitMargin,IF($J131="VAT",SUM(BJ$16:BJ130)*VAT,IF(Budget_period="Monthly",SUMIFS(INDIRECT(BJ$8),DetailBudgetWPs_Aleph,IF($J131 = "No Work Package", "", $J131),DetailBudgetCategory_Aleph,$I131),IF(Budget_period="Quarterly",SUMIFS(INDIRECT(BJ$9),DetailBudgetWPs_Aleph,IF($J131 = "No Work Package", "", $J131),DetailBudgetCategory_Aleph,$I131),IF(Budget_period="Annually",SUMIFS(INDIRECT(BJ$10),DetailBudgetWPs_Aleph,IF($J131 = "No Work Package", "", $J131),DetailBudgetCategory_Aleph,$I131),""))))) / BJ$6 * BJ$7, 0), 0)</f>
        <v>0</v>
      </c>
      <c r="BK131" s="166">
        <f t="array" ref="BK131">IFERROR(IF(ROW()-16&lt;NoRowsBudget, IF($J131="Profit Margin",SUM(BK$16:BK130)*ProfitMargin,IF($J131="VAT",SUM(BK$16:BK130)*VAT,IF(Budget_period="Monthly",SUMIFS(INDIRECT(BK$8),DetailBudgetWPs_Aleph,IF($J131 = "No Work Package", "", $J131),DetailBudgetCategory_Aleph,$I131),IF(Budget_period="Quarterly",SUMIFS(INDIRECT(BK$9),DetailBudgetWPs_Aleph,IF($J131 = "No Work Package", "", $J131),DetailBudgetCategory_Aleph,$I131),IF(Budget_period="Annually",SUMIFS(INDIRECT(BK$10),DetailBudgetWPs_Aleph,IF($J131 = "No Work Package", "", $J131),DetailBudgetCategory_Aleph,$I131),""))))) / BK$6 * BK$7, 0), 0)</f>
        <v>0</v>
      </c>
      <c r="BL131" s="166">
        <f t="array" ref="BL131">IFERROR(IF(ROW()-16&lt;NoRowsBudget, IF($J131="Profit Margin",SUM(BL$16:BL130)*ProfitMargin,IF($J131="VAT",SUM(BL$16:BL130)*VAT,IF(Budget_period="Monthly",SUMIFS(INDIRECT(BL$8),DetailBudgetWPs_Aleph,IF($J131 = "No Work Package", "", $J131),DetailBudgetCategory_Aleph,$I131),IF(Budget_period="Quarterly",SUMIFS(INDIRECT(BL$9),DetailBudgetWPs_Aleph,IF($J131 = "No Work Package", "", $J131),DetailBudgetCategory_Aleph,$I131),IF(Budget_period="Annually",SUMIFS(INDIRECT(BL$10),DetailBudgetWPs_Aleph,IF($J131 = "No Work Package", "", $J131),DetailBudgetCategory_Aleph,$I131),""))))) / BL$6 * BL$7, 0), 0)</f>
        <v>0</v>
      </c>
      <c r="BM131" s="166">
        <f t="array" ref="BM131">IFERROR(IF(ROW()-16&lt;NoRowsBudget, IF($J131="Profit Margin",SUM(BM$16:BM130)*ProfitMargin,IF($J131="VAT",SUM(BM$16:BM130)*VAT,IF(Budget_period="Monthly",SUMIFS(INDIRECT(BM$8),DetailBudgetWPs_Aleph,IF($J131 = "No Work Package", "", $J131),DetailBudgetCategory_Aleph,$I131),IF(Budget_period="Quarterly",SUMIFS(INDIRECT(BM$9),DetailBudgetWPs_Aleph,IF($J131 = "No Work Package", "", $J131),DetailBudgetCategory_Aleph,$I131),IF(Budget_period="Annually",SUMIFS(INDIRECT(BM$10),DetailBudgetWPs_Aleph,IF($J131 = "No Work Package", "", $J131),DetailBudgetCategory_Aleph,$I131),""))))) / BM$6 * BM$7, 0), 0)</f>
        <v>0</v>
      </c>
      <c r="BN131" s="166">
        <f t="array" ref="BN131">IFERROR(IF(ROW()-16&lt;NoRowsBudget, IF($J131="Profit Margin",SUM(BN$16:BN130)*ProfitMargin,IF($J131="VAT",SUM(BN$16:BN130)*VAT,IF(Budget_period="Monthly",SUMIFS(INDIRECT(BN$8),DetailBudgetWPs_Aleph,IF($J131 = "No Work Package", "", $J131),DetailBudgetCategory_Aleph,$I131),IF(Budget_period="Quarterly",SUMIFS(INDIRECT(BN$9),DetailBudgetWPs_Aleph,IF($J131 = "No Work Package", "", $J131),DetailBudgetCategory_Aleph,$I131),IF(Budget_period="Annually",SUMIFS(INDIRECT(BN$10),DetailBudgetWPs_Aleph,IF($J131 = "No Work Package", "", $J131),DetailBudgetCategory_Aleph,$I131),""))))) / BN$6 * BN$7, 0), 0)</f>
        <v>0</v>
      </c>
      <c r="BO131" s="166">
        <f t="array" ref="BO131">IFERROR(IF(ROW()-16&lt;NoRowsBudget, IF($J131="Profit Margin",SUM(BO$16:BO130)*ProfitMargin,IF($J131="VAT",SUM(BO$16:BO130)*VAT,IF(Budget_period="Monthly",SUMIFS(INDIRECT(BO$8),DetailBudgetWPs_Aleph,IF($J131 = "No Work Package", "", $J131),DetailBudgetCategory_Aleph,$I131),IF(Budget_period="Quarterly",SUMIFS(INDIRECT(BO$9),DetailBudgetWPs_Aleph,IF($J131 = "No Work Package", "", $J131),DetailBudgetCategory_Aleph,$I131),IF(Budget_period="Annually",SUMIFS(INDIRECT(BO$10),DetailBudgetWPs_Aleph,IF($J131 = "No Work Package", "", $J131),DetailBudgetCategory_Aleph,$I131),""))))) / BO$6 * BO$7, 0), 0)</f>
        <v>0</v>
      </c>
      <c r="BP131" s="166">
        <f t="array" ref="BP131">IFERROR(IF(ROW()-16&lt;NoRowsBudget, IF($J131="Profit Margin",SUM(BP$16:BP130)*ProfitMargin,IF($J131="VAT",SUM(BP$16:BP130)*VAT,IF(Budget_period="Monthly",SUMIFS(INDIRECT(BP$8),DetailBudgetWPs_Aleph,IF($J131 = "No Work Package", "", $J131),DetailBudgetCategory_Aleph,$I131),IF(Budget_period="Quarterly",SUMIFS(INDIRECT(BP$9),DetailBudgetWPs_Aleph,IF($J131 = "No Work Package", "", $J131),DetailBudgetCategory_Aleph,$I131),IF(Budget_period="Annually",SUMIFS(INDIRECT(BP$10),DetailBudgetWPs_Aleph,IF($J131 = "No Work Package", "", $J131),DetailBudgetCategory_Aleph,$I131),""))))) / BP$6 * BP$7, 0), 0)</f>
        <v>0</v>
      </c>
      <c r="BQ131" s="166">
        <f t="array" ref="BQ131">IFERROR(IF(ROW()-16&lt;NoRowsBudget, IF($J131="Profit Margin",SUM(BQ$16:BQ130)*ProfitMargin,IF($J131="VAT",SUM(BQ$16:BQ130)*VAT,IF(Budget_period="Monthly",SUMIFS(INDIRECT(BQ$8),DetailBudgetWPs_Aleph,IF($J131 = "No Work Package", "", $J131),DetailBudgetCategory_Aleph,$I131),IF(Budget_period="Quarterly",SUMIFS(INDIRECT(BQ$9),DetailBudgetWPs_Aleph,IF($J131 = "No Work Package", "", $J131),DetailBudgetCategory_Aleph,$I131),IF(Budget_period="Annually",SUMIFS(INDIRECT(BQ$10),DetailBudgetWPs_Aleph,IF($J131 = "No Work Package", "", $J131),DetailBudgetCategory_Aleph,$I131),""))))) / BQ$6 * BQ$7, 0), 0)</f>
        <v>0</v>
      </c>
      <c r="BR131" s="166">
        <f t="array" ref="BR131">IFERROR(IF(ROW()-16&lt;NoRowsBudget, IF($J131="Profit Margin",SUM(BR$16:BR130)*ProfitMargin,IF($J131="VAT",SUM(BR$16:BR130)*VAT,IF(Budget_period="Monthly",SUMIFS(INDIRECT(BR$8),DetailBudgetWPs_Aleph,IF($J131 = "No Work Package", "", $J131),DetailBudgetCategory_Aleph,$I131),IF(Budget_period="Quarterly",SUMIFS(INDIRECT(BR$9),DetailBudgetWPs_Aleph,IF($J131 = "No Work Package", "", $J131),DetailBudgetCategory_Aleph,$I131),IF(Budget_period="Annually",SUMIFS(INDIRECT(BR$10),DetailBudgetWPs_Aleph,IF($J131 = "No Work Package", "", $J131),DetailBudgetCategory_Aleph,$I131),""))))) / BR$6 * BR$7, 0), 0)</f>
        <v>0</v>
      </c>
      <c r="BS131" s="166">
        <f t="array" ref="BS131">IFERROR(IF(ROW()-16&lt;NoRowsBudget, IF($J131="Profit Margin",SUM(BS$16:BS130)*ProfitMargin,IF($J131="VAT",SUM(BS$16:BS130)*VAT,IF(Budget_period="Monthly",SUMIFS(INDIRECT(BS$8),DetailBudgetWPs_Aleph,IF($J131 = "No Work Package", "", $J131),DetailBudgetCategory_Aleph,$I131),IF(Budget_period="Quarterly",SUMIFS(INDIRECT(BS$9),DetailBudgetWPs_Aleph,IF($J131 = "No Work Package", "", $J131),DetailBudgetCategory_Aleph,$I131),IF(Budget_period="Annually",SUMIFS(INDIRECT(BS$10),DetailBudgetWPs_Aleph,IF($J131 = "No Work Package", "", $J131),DetailBudgetCategory_Aleph,$I131),""))))) / BS$6 * BS$7, 0), 0)</f>
        <v>0</v>
      </c>
    </row>
    <row r="132" ht="15.75" customHeight="1">
      <c r="A132" s="114"/>
      <c r="B132" s="15" t="str">
        <f>IF(ROW()-16&lt;NoRowsBudget,OrgName,"")</f>
        <v/>
      </c>
      <c r="C132" s="15" t="str">
        <f>IF(ROW()-16&lt;NoRowsBudget,ProjectName,"")</f>
        <v/>
      </c>
      <c r="D132" s="15" t="str">
        <f>IF(ROW()-16&lt;NoRowsBudget,ProjectRef,"")</f>
        <v/>
      </c>
      <c r="E132" s="15" t="str">
        <f>IF(ROW()-16&lt;NoRowsBudget,ApplicationID,"")</f>
        <v/>
      </c>
      <c r="F132" s="15" t="str">
        <f>IF(ROW()-16&lt;NoRowsBudget,Version,"")</f>
        <v/>
      </c>
      <c r="G132" s="164" t="str">
        <f>IF(ROW()-16&lt;NoRowsBudget,StartDate,"")</f>
        <v/>
      </c>
      <c r="H132" s="164" t="str">
        <f>IF(ROW()-16&lt;NoRowsBudget,EndDate,"")</f>
        <v/>
      </c>
      <c r="I132" s="15" t="str">
        <f t="array" ref="I132">IF(ROW()-16&lt;(NoRowsBudget-3),INDEX(CostCategories,CEILING((ROW()-15)/NoWPs,1)),IF(ROW()-16=NoRowsBudget-3,"Overheads",IF(ROW()-16=NoRowsBudget-2,"Profit Margin",IF(ROW()-16=NoRowsBudget-1,"VAT",""))))</f>
        <v/>
      </c>
      <c r="J132" s="15" t="str">
        <f t="array" ref="J132">IF(ROW()-16&lt;NoRowsBudget-3,INDEX(WPUnique,,MOD(ROW()-16,NoWPs)+1),IF(ROW()-16=NoRowsBudget-3,"Overheads",IF(ROW()-16=NoRowsBudget-2,"Profit Margin",IF(ROW()-16=NoRowsBudget-1,"VAT",""))))</f>
        <v/>
      </c>
      <c r="K132" s="172" t="str">
        <f>IFERROR(IF(OR($J132="Indirect Cost",$J132="VAT",$J132="Profit Margin"),"",VLOOKUP(J132,'1. Basic Info'!$B$40:$C$52,2,FALSE)),BudgetExport!J132)</f>
        <v/>
      </c>
      <c r="L132" s="166">
        <f t="array" ref="L132">IFERROR(IF(ROW()-16&lt;NoRowsBudget, IF($J132="Profit Margin",SUM(L$16:L131)*ProfitMargin,IF($J132="VAT",SUM(L$16:L131)*VAT,IF(Budget_period="Monthly",SUMIFS(INDIRECT(L$8),DetailBudgetWPs_Aleph,IF($J132 = "No Work Package", "", $J132),DetailBudgetCategory_Aleph,$I132),IF(Budget_period="Quarterly",SUMIFS(INDIRECT(L$9),DetailBudgetWPs_Aleph,IF($J132 = "No Work Package", "", $J132),DetailBudgetCategory_Aleph,$I132),IF(Budget_period="Annually",SUMIFS(INDIRECT(L$10),DetailBudgetWPs_Aleph,IF($J132 = "No Work Package", "", $J132),DetailBudgetCategory_Aleph,$I132),""))))) / L$6 * L$7, 0), 0)</f>
        <v>0</v>
      </c>
      <c r="M132" s="166">
        <f t="array" ref="M132">IFERROR(IF(ROW()-16&lt;NoRowsBudget, IF($J132="Profit Margin",SUM(M$16:M131)*ProfitMargin,IF($J132="VAT",SUM(M$16:M131)*VAT,IF(Budget_period="Monthly",SUMIFS(INDIRECT(M$8),DetailBudgetWPs_Aleph,IF($J132 = "No Work Package", "", $J132),DetailBudgetCategory_Aleph,$I132),IF(Budget_period="Quarterly",SUMIFS(INDIRECT(M$9),DetailBudgetWPs_Aleph,IF($J132 = "No Work Package", "", $J132),DetailBudgetCategory_Aleph,$I132),IF(Budget_period="Annually",SUMIFS(INDIRECT(M$10),DetailBudgetWPs_Aleph,IF($J132 = "No Work Package", "", $J132),DetailBudgetCategory_Aleph,$I132),""))))) / M$6 * M$7, 0), 0)</f>
        <v>0</v>
      </c>
      <c r="N132" s="166">
        <f t="array" ref="N132">IFERROR(IF(ROW()-16&lt;NoRowsBudget, IF($J132="Profit Margin",SUM(N$16:N131)*ProfitMargin,IF($J132="VAT",SUM(N$16:N131)*VAT,IF(Budget_period="Monthly",SUMIFS(INDIRECT(N$8),DetailBudgetWPs_Aleph,IF($J132 = "No Work Package", "", $J132),DetailBudgetCategory_Aleph,$I132),IF(Budget_period="Quarterly",SUMIFS(INDIRECT(N$9),DetailBudgetWPs_Aleph,IF($J132 = "No Work Package", "", $J132),DetailBudgetCategory_Aleph,$I132),IF(Budget_period="Annually",SUMIFS(INDIRECT(N$10),DetailBudgetWPs_Aleph,IF($J132 = "No Work Package", "", $J132),DetailBudgetCategory_Aleph,$I132),""))))) / N$6 * N$7, 0), 0)</f>
        <v>0</v>
      </c>
      <c r="O132" s="166">
        <f t="array" ref="O132">IFERROR(IF(ROW()-16&lt;NoRowsBudget, IF($J132="Profit Margin",SUM(O$16:O131)*ProfitMargin,IF($J132="VAT",SUM(O$16:O131)*VAT,IF(Budget_period="Monthly",SUMIFS(INDIRECT(O$8),DetailBudgetWPs_Aleph,IF($J132 = "No Work Package", "", $J132),DetailBudgetCategory_Aleph,$I132),IF(Budget_period="Quarterly",SUMIFS(INDIRECT(O$9),DetailBudgetWPs_Aleph,IF($J132 = "No Work Package", "", $J132),DetailBudgetCategory_Aleph,$I132),IF(Budget_period="Annually",SUMIFS(INDIRECT(O$10),DetailBudgetWPs_Aleph,IF($J132 = "No Work Package", "", $J132),DetailBudgetCategory_Aleph,$I132),""))))) / O$6 * O$7, 0), 0)</f>
        <v>0</v>
      </c>
      <c r="P132" s="166">
        <f t="array" ref="P132">IFERROR(IF(ROW()-16&lt;NoRowsBudget, IF($J132="Profit Margin",SUM(P$16:P131)*ProfitMargin,IF($J132="VAT",SUM(P$16:P131)*VAT,IF(Budget_period="Monthly",SUMIFS(INDIRECT(P$8),DetailBudgetWPs_Aleph,IF($J132 = "No Work Package", "", $J132),DetailBudgetCategory_Aleph,$I132),IF(Budget_period="Quarterly",SUMIFS(INDIRECT(P$9),DetailBudgetWPs_Aleph,IF($J132 = "No Work Package", "", $J132),DetailBudgetCategory_Aleph,$I132),IF(Budget_period="Annually",SUMIFS(INDIRECT(P$10),DetailBudgetWPs_Aleph,IF($J132 = "No Work Package", "", $J132),DetailBudgetCategory_Aleph,$I132),""))))) / P$6 * P$7, 0), 0)</f>
        <v>0</v>
      </c>
      <c r="Q132" s="166">
        <f t="array" ref="Q132">IFERROR(IF(ROW()-16&lt;NoRowsBudget, IF($J132="Profit Margin",SUM(Q$16:Q131)*ProfitMargin,IF($J132="VAT",SUM(Q$16:Q131)*VAT,IF(Budget_period="Monthly",SUMIFS(INDIRECT(Q$8),DetailBudgetWPs_Aleph,IF($J132 = "No Work Package", "", $J132),DetailBudgetCategory_Aleph,$I132),IF(Budget_period="Quarterly",SUMIFS(INDIRECT(Q$9),DetailBudgetWPs_Aleph,IF($J132 = "No Work Package", "", $J132),DetailBudgetCategory_Aleph,$I132),IF(Budget_period="Annually",SUMIFS(INDIRECT(Q$10),DetailBudgetWPs_Aleph,IF($J132 = "No Work Package", "", $J132),DetailBudgetCategory_Aleph,$I132),""))))) / Q$6 * Q$7, 0), 0)</f>
        <v>0</v>
      </c>
      <c r="R132" s="166">
        <f t="array" ref="R132">IFERROR(IF(ROW()-16&lt;NoRowsBudget, IF($J132="Profit Margin",SUM(R$16:R131)*ProfitMargin,IF($J132="VAT",SUM(R$16:R131)*VAT,IF(Budget_period="Monthly",SUMIFS(INDIRECT(R$8),DetailBudgetWPs_Aleph,IF($J132 = "No Work Package", "", $J132),DetailBudgetCategory_Aleph,$I132),IF(Budget_period="Quarterly",SUMIFS(INDIRECT(R$9),DetailBudgetWPs_Aleph,IF($J132 = "No Work Package", "", $J132),DetailBudgetCategory_Aleph,$I132),IF(Budget_period="Annually",SUMIFS(INDIRECT(R$10),DetailBudgetWPs_Aleph,IF($J132 = "No Work Package", "", $J132),DetailBudgetCategory_Aleph,$I132),""))))) / R$6 * R$7, 0), 0)</f>
        <v>0</v>
      </c>
      <c r="S132" s="166">
        <f t="array" ref="S132">IFERROR(IF(ROW()-16&lt;NoRowsBudget, IF($J132="Profit Margin",SUM(S$16:S131)*ProfitMargin,IF($J132="VAT",SUM(S$16:S131)*VAT,IF(Budget_period="Monthly",SUMIFS(INDIRECT(S$8),DetailBudgetWPs_Aleph,IF($J132 = "No Work Package", "", $J132),DetailBudgetCategory_Aleph,$I132),IF(Budget_period="Quarterly",SUMIFS(INDIRECT(S$9),DetailBudgetWPs_Aleph,IF($J132 = "No Work Package", "", $J132),DetailBudgetCategory_Aleph,$I132),IF(Budget_period="Annually",SUMIFS(INDIRECT(S$10),DetailBudgetWPs_Aleph,IF($J132 = "No Work Package", "", $J132),DetailBudgetCategory_Aleph,$I132),""))))) / S$6 * S$7, 0), 0)</f>
        <v>0</v>
      </c>
      <c r="T132" s="166">
        <f t="array" ref="T132">IFERROR(IF(ROW()-16&lt;NoRowsBudget, IF($J132="Profit Margin",SUM(T$16:T131)*ProfitMargin,IF($J132="VAT",SUM(T$16:T131)*VAT,IF(Budget_period="Monthly",SUMIFS(INDIRECT(T$8),DetailBudgetWPs_Aleph,IF($J132 = "No Work Package", "", $J132),DetailBudgetCategory_Aleph,$I132),IF(Budget_period="Quarterly",SUMIFS(INDIRECT(T$9),DetailBudgetWPs_Aleph,IF($J132 = "No Work Package", "", $J132),DetailBudgetCategory_Aleph,$I132),IF(Budget_period="Annually",SUMIFS(INDIRECT(T$10),DetailBudgetWPs_Aleph,IF($J132 = "No Work Package", "", $J132),DetailBudgetCategory_Aleph,$I132),""))))) / T$6 * T$7, 0), 0)</f>
        <v>0</v>
      </c>
      <c r="U132" s="166">
        <f t="array" ref="U132">IFERROR(IF(ROW()-16&lt;NoRowsBudget, IF($J132="Profit Margin",SUM(U$16:U131)*ProfitMargin,IF($J132="VAT",SUM(U$16:U131)*VAT,IF(Budget_period="Monthly",SUMIFS(INDIRECT(U$8),DetailBudgetWPs_Aleph,IF($J132 = "No Work Package", "", $J132),DetailBudgetCategory_Aleph,$I132),IF(Budget_period="Quarterly",SUMIFS(INDIRECT(U$9),DetailBudgetWPs_Aleph,IF($J132 = "No Work Package", "", $J132),DetailBudgetCategory_Aleph,$I132),IF(Budget_period="Annually",SUMIFS(INDIRECT(U$10),DetailBudgetWPs_Aleph,IF($J132 = "No Work Package", "", $J132),DetailBudgetCategory_Aleph,$I132),""))))) / U$6 * U$7, 0), 0)</f>
        <v>0</v>
      </c>
      <c r="V132" s="166">
        <f t="array" ref="V132">IFERROR(IF(ROW()-16&lt;NoRowsBudget, IF($J132="Profit Margin",SUM(V$16:V131)*ProfitMargin,IF($J132="VAT",SUM(V$16:V131)*VAT,IF(Budget_period="Monthly",SUMIFS(INDIRECT(V$8),DetailBudgetWPs_Aleph,IF($J132 = "No Work Package", "", $J132),DetailBudgetCategory_Aleph,$I132),IF(Budget_period="Quarterly",SUMIFS(INDIRECT(V$9),DetailBudgetWPs_Aleph,IF($J132 = "No Work Package", "", $J132),DetailBudgetCategory_Aleph,$I132),IF(Budget_period="Annually",SUMIFS(INDIRECT(V$10),DetailBudgetWPs_Aleph,IF($J132 = "No Work Package", "", $J132),DetailBudgetCategory_Aleph,$I132),""))))) / V$6 * V$7, 0), 0)</f>
        <v>0</v>
      </c>
      <c r="W132" s="166">
        <f t="array" ref="W132">IFERROR(IF(ROW()-16&lt;NoRowsBudget, IF($J132="Profit Margin",SUM(W$16:W131)*ProfitMargin,IF($J132="VAT",SUM(W$16:W131)*VAT,IF(Budget_period="Monthly",SUMIFS(INDIRECT(W$8),DetailBudgetWPs_Aleph,IF($J132 = "No Work Package", "", $J132),DetailBudgetCategory_Aleph,$I132),IF(Budget_period="Quarterly",SUMIFS(INDIRECT(W$9),DetailBudgetWPs_Aleph,IF($J132 = "No Work Package", "", $J132),DetailBudgetCategory_Aleph,$I132),IF(Budget_period="Annually",SUMIFS(INDIRECT(W$10),DetailBudgetWPs_Aleph,IF($J132 = "No Work Package", "", $J132),DetailBudgetCategory_Aleph,$I132),""))))) / W$6 * W$7, 0), 0)</f>
        <v>0</v>
      </c>
      <c r="X132" s="166">
        <f t="array" ref="X132">IFERROR(IF(ROW()-16&lt;NoRowsBudget, IF($J132="Profit Margin",SUM(X$16:X131)*ProfitMargin,IF($J132="VAT",SUM(X$16:X131)*VAT,IF(Budget_period="Monthly",SUMIFS(INDIRECT(X$8),DetailBudgetWPs_Aleph,IF($J132 = "No Work Package", "", $J132),DetailBudgetCategory_Aleph,$I132),IF(Budget_period="Quarterly",SUMIFS(INDIRECT(X$9),DetailBudgetWPs_Aleph,IF($J132 = "No Work Package", "", $J132),DetailBudgetCategory_Aleph,$I132),IF(Budget_period="Annually",SUMIFS(INDIRECT(X$10),DetailBudgetWPs_Aleph,IF($J132 = "No Work Package", "", $J132),DetailBudgetCategory_Aleph,$I132),""))))) / X$6 * X$7, 0), 0)</f>
        <v>0</v>
      </c>
      <c r="Y132" s="166">
        <f t="array" ref="Y132">IFERROR(IF(ROW()-16&lt;NoRowsBudget, IF($J132="Profit Margin",SUM(Y$16:Y131)*ProfitMargin,IF($J132="VAT",SUM(Y$16:Y131)*VAT,IF(Budget_period="Monthly",SUMIFS(INDIRECT(Y$8),DetailBudgetWPs_Aleph,IF($J132 = "No Work Package", "", $J132),DetailBudgetCategory_Aleph,$I132),IF(Budget_period="Quarterly",SUMIFS(INDIRECT(Y$9),DetailBudgetWPs_Aleph,IF($J132 = "No Work Package", "", $J132),DetailBudgetCategory_Aleph,$I132),IF(Budget_period="Annually",SUMIFS(INDIRECT(Y$10),DetailBudgetWPs_Aleph,IF($J132 = "No Work Package", "", $J132),DetailBudgetCategory_Aleph,$I132),""))))) / Y$6 * Y$7, 0), 0)</f>
        <v>0</v>
      </c>
      <c r="Z132" s="166">
        <f t="array" ref="Z132">IFERROR(IF(ROW()-16&lt;NoRowsBudget, IF($J132="Profit Margin",SUM(Z$16:Z131)*ProfitMargin,IF($J132="VAT",SUM(Z$16:Z131)*VAT,IF(Budget_period="Monthly",SUMIFS(INDIRECT(Z$8),DetailBudgetWPs_Aleph,IF($J132 = "No Work Package", "", $J132),DetailBudgetCategory_Aleph,$I132),IF(Budget_period="Quarterly",SUMIFS(INDIRECT(Z$9),DetailBudgetWPs_Aleph,IF($J132 = "No Work Package", "", $J132),DetailBudgetCategory_Aleph,$I132),IF(Budget_period="Annually",SUMIFS(INDIRECT(Z$10),DetailBudgetWPs_Aleph,IF($J132 = "No Work Package", "", $J132),DetailBudgetCategory_Aleph,$I132),""))))) / Z$6 * Z$7, 0), 0)</f>
        <v>0</v>
      </c>
      <c r="AA132" s="166">
        <f t="array" ref="AA132">IFERROR(IF(ROW()-16&lt;NoRowsBudget, IF($J132="Profit Margin",SUM(AA$16:AA131)*ProfitMargin,IF($J132="VAT",SUM(AA$16:AA131)*VAT,IF(Budget_period="Monthly",SUMIFS(INDIRECT(AA$8),DetailBudgetWPs_Aleph,IF($J132 = "No Work Package", "", $J132),DetailBudgetCategory_Aleph,$I132),IF(Budget_period="Quarterly",SUMIFS(INDIRECT(AA$9),DetailBudgetWPs_Aleph,IF($J132 = "No Work Package", "", $J132),DetailBudgetCategory_Aleph,$I132),IF(Budget_period="Annually",SUMIFS(INDIRECT(AA$10),DetailBudgetWPs_Aleph,IF($J132 = "No Work Package", "", $J132),DetailBudgetCategory_Aleph,$I132),""))))) / AA$6 * AA$7, 0), 0)</f>
        <v>0</v>
      </c>
      <c r="AB132" s="166">
        <f t="array" ref="AB132">IFERROR(IF(ROW()-16&lt;NoRowsBudget, IF($J132="Profit Margin",SUM(AB$16:AB131)*ProfitMargin,IF($J132="VAT",SUM(AB$16:AB131)*VAT,IF(Budget_period="Monthly",SUMIFS(INDIRECT(AB$8),DetailBudgetWPs_Aleph,IF($J132 = "No Work Package", "", $J132),DetailBudgetCategory_Aleph,$I132),IF(Budget_period="Quarterly",SUMIFS(INDIRECT(AB$9),DetailBudgetWPs_Aleph,IF($J132 = "No Work Package", "", $J132),DetailBudgetCategory_Aleph,$I132),IF(Budget_period="Annually",SUMIFS(INDIRECT(AB$10),DetailBudgetWPs_Aleph,IF($J132 = "No Work Package", "", $J132),DetailBudgetCategory_Aleph,$I132),""))))) / AB$6 * AB$7, 0), 0)</f>
        <v>0</v>
      </c>
      <c r="AC132" s="166">
        <f t="array" ref="AC132">IFERROR(IF(ROW()-16&lt;NoRowsBudget, IF($J132="Profit Margin",SUM(AC$16:AC131)*ProfitMargin,IF($J132="VAT",SUM(AC$16:AC131)*VAT,IF(Budget_period="Monthly",SUMIFS(INDIRECT(AC$8),DetailBudgetWPs_Aleph,IF($J132 = "No Work Package", "", $J132),DetailBudgetCategory_Aleph,$I132),IF(Budget_period="Quarterly",SUMIFS(INDIRECT(AC$9),DetailBudgetWPs_Aleph,IF($J132 = "No Work Package", "", $J132),DetailBudgetCategory_Aleph,$I132),IF(Budget_period="Annually",SUMIFS(INDIRECT(AC$10),DetailBudgetWPs_Aleph,IF($J132 = "No Work Package", "", $J132),DetailBudgetCategory_Aleph,$I132),""))))) / AC$6 * AC$7, 0), 0)</f>
        <v>0</v>
      </c>
      <c r="AD132" s="166">
        <f t="array" ref="AD132">IFERROR(IF(ROW()-16&lt;NoRowsBudget, IF($J132="Profit Margin",SUM(AD$16:AD131)*ProfitMargin,IF($J132="VAT",SUM(AD$16:AD131)*VAT,IF(Budget_period="Monthly",SUMIFS(INDIRECT(AD$8),DetailBudgetWPs_Aleph,IF($J132 = "No Work Package", "", $J132),DetailBudgetCategory_Aleph,$I132),IF(Budget_period="Quarterly",SUMIFS(INDIRECT(AD$9),DetailBudgetWPs_Aleph,IF($J132 = "No Work Package", "", $J132),DetailBudgetCategory_Aleph,$I132),IF(Budget_period="Annually",SUMIFS(INDIRECT(AD$10),DetailBudgetWPs_Aleph,IF($J132 = "No Work Package", "", $J132),DetailBudgetCategory_Aleph,$I132),""))))) / AD$6 * AD$7, 0), 0)</f>
        <v>0</v>
      </c>
      <c r="AE132" s="166">
        <f t="array" ref="AE132">IFERROR(IF(ROW()-16&lt;NoRowsBudget, IF($J132="Profit Margin",SUM(AE$16:AE131)*ProfitMargin,IF($J132="VAT",SUM(AE$16:AE131)*VAT,IF(Budget_period="Monthly",SUMIFS(INDIRECT(AE$8),DetailBudgetWPs_Aleph,IF($J132 = "No Work Package", "", $J132),DetailBudgetCategory_Aleph,$I132),IF(Budget_period="Quarterly",SUMIFS(INDIRECT(AE$9),DetailBudgetWPs_Aleph,IF($J132 = "No Work Package", "", $J132),DetailBudgetCategory_Aleph,$I132),IF(Budget_period="Annually",SUMIFS(INDIRECT(AE$10),DetailBudgetWPs_Aleph,IF($J132 = "No Work Package", "", $J132),DetailBudgetCategory_Aleph,$I132),""))))) / AE$6 * AE$7, 0), 0)</f>
        <v>0</v>
      </c>
      <c r="AF132" s="166">
        <f t="array" ref="AF132">IFERROR(IF(ROW()-16&lt;NoRowsBudget, IF($J132="Profit Margin",SUM(AF$16:AF131)*ProfitMargin,IF($J132="VAT",SUM(AF$16:AF131)*VAT,IF(Budget_period="Monthly",SUMIFS(INDIRECT(AF$8),DetailBudgetWPs_Aleph,IF($J132 = "No Work Package", "", $J132),DetailBudgetCategory_Aleph,$I132),IF(Budget_period="Quarterly",SUMIFS(INDIRECT(AF$9),DetailBudgetWPs_Aleph,IF($J132 = "No Work Package", "", $J132),DetailBudgetCategory_Aleph,$I132),IF(Budget_period="Annually",SUMIFS(INDIRECT(AF$10),DetailBudgetWPs_Aleph,IF($J132 = "No Work Package", "", $J132),DetailBudgetCategory_Aleph,$I132),""))))) / AF$6 * AF$7, 0), 0)</f>
        <v>0</v>
      </c>
      <c r="AG132" s="166">
        <f t="array" ref="AG132">IFERROR(IF(ROW()-16&lt;NoRowsBudget, IF($J132="Profit Margin",SUM(AG$16:AG131)*ProfitMargin,IF($J132="VAT",SUM(AG$16:AG131)*VAT,IF(Budget_period="Monthly",SUMIFS(INDIRECT(AG$8),DetailBudgetWPs_Aleph,IF($J132 = "No Work Package", "", $J132),DetailBudgetCategory_Aleph,$I132),IF(Budget_period="Quarterly",SUMIFS(INDIRECT(AG$9),DetailBudgetWPs_Aleph,IF($J132 = "No Work Package", "", $J132),DetailBudgetCategory_Aleph,$I132),IF(Budget_period="Annually",SUMIFS(INDIRECT(AG$10),DetailBudgetWPs_Aleph,IF($J132 = "No Work Package", "", $J132),DetailBudgetCategory_Aleph,$I132),""))))) / AG$6 * AG$7, 0), 0)</f>
        <v>0</v>
      </c>
      <c r="AH132" s="166">
        <f t="array" ref="AH132">IFERROR(IF(ROW()-16&lt;NoRowsBudget, IF($J132="Profit Margin",SUM(AH$16:AH131)*ProfitMargin,IF($J132="VAT",SUM(AH$16:AH131)*VAT,IF(Budget_period="Monthly",SUMIFS(INDIRECT(AH$8),DetailBudgetWPs_Aleph,IF($J132 = "No Work Package", "", $J132),DetailBudgetCategory_Aleph,$I132),IF(Budget_period="Quarterly",SUMIFS(INDIRECT(AH$9),DetailBudgetWPs_Aleph,IF($J132 = "No Work Package", "", $J132),DetailBudgetCategory_Aleph,$I132),IF(Budget_period="Annually",SUMIFS(INDIRECT(AH$10),DetailBudgetWPs_Aleph,IF($J132 = "No Work Package", "", $J132),DetailBudgetCategory_Aleph,$I132),""))))) / AH$6 * AH$7, 0), 0)</f>
        <v>0</v>
      </c>
      <c r="AI132" s="166">
        <f t="array" ref="AI132">IFERROR(IF(ROW()-16&lt;NoRowsBudget, IF($J132="Profit Margin",SUM(AI$16:AI131)*ProfitMargin,IF($J132="VAT",SUM(AI$16:AI131)*VAT,IF(Budget_period="Monthly",SUMIFS(INDIRECT(AI$8),DetailBudgetWPs_Aleph,IF($J132 = "No Work Package", "", $J132),DetailBudgetCategory_Aleph,$I132),IF(Budget_period="Quarterly",SUMIFS(INDIRECT(AI$9),DetailBudgetWPs_Aleph,IF($J132 = "No Work Package", "", $J132),DetailBudgetCategory_Aleph,$I132),IF(Budget_period="Annually",SUMIFS(INDIRECT(AI$10),DetailBudgetWPs_Aleph,IF($J132 = "No Work Package", "", $J132),DetailBudgetCategory_Aleph,$I132),""))))) / AI$6 * AI$7, 0), 0)</f>
        <v>0</v>
      </c>
      <c r="AJ132" s="166">
        <f t="array" ref="AJ132">IFERROR(IF(ROW()-16&lt;NoRowsBudget, IF($J132="Profit Margin",SUM(AJ$16:AJ131)*ProfitMargin,IF($J132="VAT",SUM(AJ$16:AJ131)*VAT,IF(Budget_period="Monthly",SUMIFS(INDIRECT(AJ$8),DetailBudgetWPs_Aleph,IF($J132 = "No Work Package", "", $J132),DetailBudgetCategory_Aleph,$I132),IF(Budget_period="Quarterly",SUMIFS(INDIRECT(AJ$9),DetailBudgetWPs_Aleph,IF($J132 = "No Work Package", "", $J132),DetailBudgetCategory_Aleph,$I132),IF(Budget_period="Annually",SUMIFS(INDIRECT(AJ$10),DetailBudgetWPs_Aleph,IF($J132 = "No Work Package", "", $J132),DetailBudgetCategory_Aleph,$I132),""))))) / AJ$6 * AJ$7, 0), 0)</f>
        <v>0</v>
      </c>
      <c r="AK132" s="166">
        <f t="array" ref="AK132">IFERROR(IF(ROW()-16&lt;NoRowsBudget, IF($J132="Profit Margin",SUM(AK$16:AK131)*ProfitMargin,IF($J132="VAT",SUM(AK$16:AK131)*VAT,IF(Budget_period="Monthly",SUMIFS(INDIRECT(AK$8),DetailBudgetWPs_Aleph,IF($J132 = "No Work Package", "", $J132),DetailBudgetCategory_Aleph,$I132),IF(Budget_period="Quarterly",SUMIFS(INDIRECT(AK$9),DetailBudgetWPs_Aleph,IF($J132 = "No Work Package", "", $J132),DetailBudgetCategory_Aleph,$I132),IF(Budget_period="Annually",SUMIFS(INDIRECT(AK$10),DetailBudgetWPs_Aleph,IF($J132 = "No Work Package", "", $J132),DetailBudgetCategory_Aleph,$I132),""))))) / AK$6 * AK$7, 0), 0)</f>
        <v>0</v>
      </c>
      <c r="AL132" s="166">
        <f t="array" ref="AL132">IFERROR(IF(ROW()-16&lt;NoRowsBudget, IF($J132="Profit Margin",SUM(AL$16:AL131)*ProfitMargin,IF($J132="VAT",SUM(AL$16:AL131)*VAT,IF(Budget_period="Monthly",SUMIFS(INDIRECT(AL$8),DetailBudgetWPs_Aleph,IF($J132 = "No Work Package", "", $J132),DetailBudgetCategory_Aleph,$I132),IF(Budget_period="Quarterly",SUMIFS(INDIRECT(AL$9),DetailBudgetWPs_Aleph,IF($J132 = "No Work Package", "", $J132),DetailBudgetCategory_Aleph,$I132),IF(Budget_period="Annually",SUMIFS(INDIRECT(AL$10),DetailBudgetWPs_Aleph,IF($J132 = "No Work Package", "", $J132),DetailBudgetCategory_Aleph,$I132),""))))) / AL$6 * AL$7, 0), 0)</f>
        <v>0</v>
      </c>
      <c r="AM132" s="166">
        <f t="array" ref="AM132">IFERROR(IF(ROW()-16&lt;NoRowsBudget, IF($J132="Profit Margin",SUM(AM$16:AM131)*ProfitMargin,IF($J132="VAT",SUM(AM$16:AM131)*VAT,IF(Budget_period="Monthly",SUMIFS(INDIRECT(AM$8),DetailBudgetWPs_Aleph,IF($J132 = "No Work Package", "", $J132),DetailBudgetCategory_Aleph,$I132),IF(Budget_period="Quarterly",SUMIFS(INDIRECT(AM$9),DetailBudgetWPs_Aleph,IF($J132 = "No Work Package", "", $J132),DetailBudgetCategory_Aleph,$I132),IF(Budget_period="Annually",SUMIFS(INDIRECT(AM$10),DetailBudgetWPs_Aleph,IF($J132 = "No Work Package", "", $J132),DetailBudgetCategory_Aleph,$I132),""))))) / AM$6 * AM$7, 0), 0)</f>
        <v>0</v>
      </c>
      <c r="AN132" s="166">
        <f t="array" ref="AN132">IFERROR(IF(ROW()-16&lt;NoRowsBudget, IF($J132="Profit Margin",SUM(AN$16:AN131)*ProfitMargin,IF($J132="VAT",SUM(AN$16:AN131)*VAT,IF(Budget_period="Monthly",SUMIFS(INDIRECT(AN$8),DetailBudgetWPs_Aleph,IF($J132 = "No Work Package", "", $J132),DetailBudgetCategory_Aleph,$I132),IF(Budget_period="Quarterly",SUMIFS(INDIRECT(AN$9),DetailBudgetWPs_Aleph,IF($J132 = "No Work Package", "", $J132),DetailBudgetCategory_Aleph,$I132),IF(Budget_period="Annually",SUMIFS(INDIRECT(AN$10),DetailBudgetWPs_Aleph,IF($J132 = "No Work Package", "", $J132),DetailBudgetCategory_Aleph,$I132),""))))) / AN$6 * AN$7, 0), 0)</f>
        <v>0</v>
      </c>
      <c r="AO132" s="166">
        <f t="array" ref="AO132">IFERROR(IF(ROW()-16&lt;NoRowsBudget, IF($J132="Profit Margin",SUM(AO$16:AO131)*ProfitMargin,IF($J132="VAT",SUM(AO$16:AO131)*VAT,IF(Budget_period="Monthly",SUMIFS(INDIRECT(AO$8),DetailBudgetWPs_Aleph,IF($J132 = "No Work Package", "", $J132),DetailBudgetCategory_Aleph,$I132),IF(Budget_period="Quarterly",SUMIFS(INDIRECT(AO$9),DetailBudgetWPs_Aleph,IF($J132 = "No Work Package", "", $J132),DetailBudgetCategory_Aleph,$I132),IF(Budget_period="Annually",SUMIFS(INDIRECT(AO$10),DetailBudgetWPs_Aleph,IF($J132 = "No Work Package", "", $J132),DetailBudgetCategory_Aleph,$I132),""))))) / AO$6 * AO$7, 0), 0)</f>
        <v>0</v>
      </c>
      <c r="AP132" s="166">
        <f t="array" ref="AP132">IFERROR(IF(ROW()-16&lt;NoRowsBudget, IF($J132="Profit Margin",SUM(AP$16:AP131)*ProfitMargin,IF($J132="VAT",SUM(AP$16:AP131)*VAT,IF(Budget_period="Monthly",SUMIFS(INDIRECT(AP$8),DetailBudgetWPs_Aleph,IF($J132 = "No Work Package", "", $J132),DetailBudgetCategory_Aleph,$I132),IF(Budget_period="Quarterly",SUMIFS(INDIRECT(AP$9),DetailBudgetWPs_Aleph,IF($J132 = "No Work Package", "", $J132),DetailBudgetCategory_Aleph,$I132),IF(Budget_period="Annually",SUMIFS(INDIRECT(AP$10),DetailBudgetWPs_Aleph,IF($J132 = "No Work Package", "", $J132),DetailBudgetCategory_Aleph,$I132),""))))) / AP$6 * AP$7, 0), 0)</f>
        <v>0</v>
      </c>
      <c r="AQ132" s="166">
        <f t="array" ref="AQ132">IFERROR(IF(ROW()-16&lt;NoRowsBudget, IF($J132="Profit Margin",SUM(AQ$16:AQ131)*ProfitMargin,IF($J132="VAT",SUM(AQ$16:AQ131)*VAT,IF(Budget_period="Monthly",SUMIFS(INDIRECT(AQ$8),DetailBudgetWPs_Aleph,IF($J132 = "No Work Package", "", $J132),DetailBudgetCategory_Aleph,$I132),IF(Budget_period="Quarterly",SUMIFS(INDIRECT(AQ$9),DetailBudgetWPs_Aleph,IF($J132 = "No Work Package", "", $J132),DetailBudgetCategory_Aleph,$I132),IF(Budget_period="Annually",SUMIFS(INDIRECT(AQ$10),DetailBudgetWPs_Aleph,IF($J132 = "No Work Package", "", $J132),DetailBudgetCategory_Aleph,$I132),""))))) / AQ$6 * AQ$7, 0), 0)</f>
        <v>0</v>
      </c>
      <c r="AR132" s="166">
        <f t="array" ref="AR132">IFERROR(IF(ROW()-16&lt;NoRowsBudget, IF($J132="Profit Margin",SUM(AR$16:AR131)*ProfitMargin,IF($J132="VAT",SUM(AR$16:AR131)*VAT,IF(Budget_period="Monthly",SUMIFS(INDIRECT(AR$8),DetailBudgetWPs_Aleph,IF($J132 = "No Work Package", "", $J132),DetailBudgetCategory_Aleph,$I132),IF(Budget_period="Quarterly",SUMIFS(INDIRECT(AR$9),DetailBudgetWPs_Aleph,IF($J132 = "No Work Package", "", $J132),DetailBudgetCategory_Aleph,$I132),IF(Budget_period="Annually",SUMIFS(INDIRECT(AR$10),DetailBudgetWPs_Aleph,IF($J132 = "No Work Package", "", $J132),DetailBudgetCategory_Aleph,$I132),""))))) / AR$6 * AR$7, 0), 0)</f>
        <v>0</v>
      </c>
      <c r="AS132" s="166">
        <f t="array" ref="AS132">IFERROR(IF(ROW()-16&lt;NoRowsBudget, IF($J132="Profit Margin",SUM(AS$16:AS131)*ProfitMargin,IF($J132="VAT",SUM(AS$16:AS131)*VAT,IF(Budget_period="Monthly",SUMIFS(INDIRECT(AS$8),DetailBudgetWPs_Aleph,IF($J132 = "No Work Package", "", $J132),DetailBudgetCategory_Aleph,$I132),IF(Budget_period="Quarterly",SUMIFS(INDIRECT(AS$9),DetailBudgetWPs_Aleph,IF($J132 = "No Work Package", "", $J132),DetailBudgetCategory_Aleph,$I132),IF(Budget_period="Annually",SUMIFS(INDIRECT(AS$10),DetailBudgetWPs_Aleph,IF($J132 = "No Work Package", "", $J132),DetailBudgetCategory_Aleph,$I132),""))))) / AS$6 * AS$7, 0), 0)</f>
        <v>0</v>
      </c>
      <c r="AT132" s="166">
        <f t="array" ref="AT132">IFERROR(IF(ROW()-16&lt;NoRowsBudget, IF($J132="Profit Margin",SUM(AT$16:AT131)*ProfitMargin,IF($J132="VAT",SUM(AT$16:AT131)*VAT,IF(Budget_period="Monthly",SUMIFS(INDIRECT(AT$8),DetailBudgetWPs_Aleph,IF($J132 = "No Work Package", "", $J132),DetailBudgetCategory_Aleph,$I132),IF(Budget_period="Quarterly",SUMIFS(INDIRECT(AT$9),DetailBudgetWPs_Aleph,IF($J132 = "No Work Package", "", $J132),DetailBudgetCategory_Aleph,$I132),IF(Budget_period="Annually",SUMIFS(INDIRECT(AT$10),DetailBudgetWPs_Aleph,IF($J132 = "No Work Package", "", $J132),DetailBudgetCategory_Aleph,$I132),""))))) / AT$6 * AT$7, 0), 0)</f>
        <v>0</v>
      </c>
      <c r="AU132" s="166">
        <f t="array" ref="AU132">IFERROR(IF(ROW()-16&lt;NoRowsBudget, IF($J132="Profit Margin",SUM(AU$16:AU131)*ProfitMargin,IF($J132="VAT",SUM(AU$16:AU131)*VAT,IF(Budget_period="Monthly",SUMIFS(INDIRECT(AU$8),DetailBudgetWPs_Aleph,IF($J132 = "No Work Package", "", $J132),DetailBudgetCategory_Aleph,$I132),IF(Budget_period="Quarterly",SUMIFS(INDIRECT(AU$9),DetailBudgetWPs_Aleph,IF($J132 = "No Work Package", "", $J132),DetailBudgetCategory_Aleph,$I132),IF(Budget_period="Annually",SUMIFS(INDIRECT(AU$10),DetailBudgetWPs_Aleph,IF($J132 = "No Work Package", "", $J132),DetailBudgetCategory_Aleph,$I132),""))))) / AU$6 * AU$7, 0), 0)</f>
        <v>0</v>
      </c>
      <c r="AV132" s="166">
        <f t="array" ref="AV132">IFERROR(IF(ROW()-16&lt;NoRowsBudget, IF($J132="Profit Margin",SUM(AV$16:AV131)*ProfitMargin,IF($J132="VAT",SUM(AV$16:AV131)*VAT,IF(Budget_period="Monthly",SUMIFS(INDIRECT(AV$8),DetailBudgetWPs_Aleph,IF($J132 = "No Work Package", "", $J132),DetailBudgetCategory_Aleph,$I132),IF(Budget_period="Quarterly",SUMIFS(INDIRECT(AV$9),DetailBudgetWPs_Aleph,IF($J132 = "No Work Package", "", $J132),DetailBudgetCategory_Aleph,$I132),IF(Budget_period="Annually",SUMIFS(INDIRECT(AV$10),DetailBudgetWPs_Aleph,IF($J132 = "No Work Package", "", $J132),DetailBudgetCategory_Aleph,$I132),""))))) / AV$6 * AV$7, 0), 0)</f>
        <v>0</v>
      </c>
      <c r="AW132" s="166">
        <f t="array" ref="AW132">IFERROR(IF(ROW()-16&lt;NoRowsBudget, IF($J132="Profit Margin",SUM(AW$16:AW131)*ProfitMargin,IF($J132="VAT",SUM(AW$16:AW131)*VAT,IF(Budget_period="Monthly",SUMIFS(INDIRECT(AW$8),DetailBudgetWPs_Aleph,IF($J132 = "No Work Package", "", $J132),DetailBudgetCategory_Aleph,$I132),IF(Budget_period="Quarterly",SUMIFS(INDIRECT(AW$9),DetailBudgetWPs_Aleph,IF($J132 = "No Work Package", "", $J132),DetailBudgetCategory_Aleph,$I132),IF(Budget_period="Annually",SUMIFS(INDIRECT(AW$10),DetailBudgetWPs_Aleph,IF($J132 = "No Work Package", "", $J132),DetailBudgetCategory_Aleph,$I132),""))))) / AW$6 * AW$7, 0), 0)</f>
        <v>0</v>
      </c>
      <c r="AX132" s="166">
        <f t="array" ref="AX132">IFERROR(IF(ROW()-16&lt;NoRowsBudget, IF($J132="Profit Margin",SUM(AX$16:AX131)*ProfitMargin,IF($J132="VAT",SUM(AX$16:AX131)*VAT,IF(Budget_period="Monthly",SUMIFS(INDIRECT(AX$8),DetailBudgetWPs_Aleph,IF($J132 = "No Work Package", "", $J132),DetailBudgetCategory_Aleph,$I132),IF(Budget_period="Quarterly",SUMIFS(INDIRECT(AX$9),DetailBudgetWPs_Aleph,IF($J132 = "No Work Package", "", $J132),DetailBudgetCategory_Aleph,$I132),IF(Budget_period="Annually",SUMIFS(INDIRECT(AX$10),DetailBudgetWPs_Aleph,IF($J132 = "No Work Package", "", $J132),DetailBudgetCategory_Aleph,$I132),""))))) / AX$6 * AX$7, 0), 0)</f>
        <v>0</v>
      </c>
      <c r="AY132" s="166">
        <f t="array" ref="AY132">IFERROR(IF(ROW()-16&lt;NoRowsBudget, IF($J132="Profit Margin",SUM(AY$16:AY131)*ProfitMargin,IF($J132="VAT",SUM(AY$16:AY131)*VAT,IF(Budget_period="Monthly",SUMIFS(INDIRECT(AY$8),DetailBudgetWPs_Aleph,IF($J132 = "No Work Package", "", $J132),DetailBudgetCategory_Aleph,$I132),IF(Budget_period="Quarterly",SUMIFS(INDIRECT(AY$9),DetailBudgetWPs_Aleph,IF($J132 = "No Work Package", "", $J132),DetailBudgetCategory_Aleph,$I132),IF(Budget_period="Annually",SUMIFS(INDIRECT(AY$10),DetailBudgetWPs_Aleph,IF($J132 = "No Work Package", "", $J132),DetailBudgetCategory_Aleph,$I132),""))))) / AY$6 * AY$7, 0), 0)</f>
        <v>0</v>
      </c>
      <c r="AZ132" s="166">
        <f t="array" ref="AZ132">IFERROR(IF(ROW()-16&lt;NoRowsBudget, IF($J132="Profit Margin",SUM(AZ$16:AZ131)*ProfitMargin,IF($J132="VAT",SUM(AZ$16:AZ131)*VAT,IF(Budget_period="Monthly",SUMIFS(INDIRECT(AZ$8),DetailBudgetWPs_Aleph,IF($J132 = "No Work Package", "", $J132),DetailBudgetCategory_Aleph,$I132),IF(Budget_period="Quarterly",SUMIFS(INDIRECT(AZ$9),DetailBudgetWPs_Aleph,IF($J132 = "No Work Package", "", $J132),DetailBudgetCategory_Aleph,$I132),IF(Budget_period="Annually",SUMIFS(INDIRECT(AZ$10),DetailBudgetWPs_Aleph,IF($J132 = "No Work Package", "", $J132),DetailBudgetCategory_Aleph,$I132),""))))) / AZ$6 * AZ$7, 0), 0)</f>
        <v>0</v>
      </c>
      <c r="BA132" s="166">
        <f t="array" ref="BA132">IFERROR(IF(ROW()-16&lt;NoRowsBudget, IF($J132="Profit Margin",SUM(BA$16:BA131)*ProfitMargin,IF($J132="VAT",SUM(BA$16:BA131)*VAT,IF(Budget_period="Monthly",SUMIFS(INDIRECT(BA$8),DetailBudgetWPs_Aleph,IF($J132 = "No Work Package", "", $J132),DetailBudgetCategory_Aleph,$I132),IF(Budget_period="Quarterly",SUMIFS(INDIRECT(BA$9),DetailBudgetWPs_Aleph,IF($J132 = "No Work Package", "", $J132),DetailBudgetCategory_Aleph,$I132),IF(Budget_period="Annually",SUMIFS(INDIRECT(BA$10),DetailBudgetWPs_Aleph,IF($J132 = "No Work Package", "", $J132),DetailBudgetCategory_Aleph,$I132),""))))) / BA$6 * BA$7, 0), 0)</f>
        <v>0</v>
      </c>
      <c r="BB132" s="166">
        <f t="array" ref="BB132">IFERROR(IF(ROW()-16&lt;NoRowsBudget, IF($J132="Profit Margin",SUM(BB$16:BB131)*ProfitMargin,IF($J132="VAT",SUM(BB$16:BB131)*VAT,IF(Budget_period="Monthly",SUMIFS(INDIRECT(BB$8),DetailBudgetWPs_Aleph,IF($J132 = "No Work Package", "", $J132),DetailBudgetCategory_Aleph,$I132),IF(Budget_period="Quarterly",SUMIFS(INDIRECT(BB$9),DetailBudgetWPs_Aleph,IF($J132 = "No Work Package", "", $J132),DetailBudgetCategory_Aleph,$I132),IF(Budget_period="Annually",SUMIFS(INDIRECT(BB$10),DetailBudgetWPs_Aleph,IF($J132 = "No Work Package", "", $J132),DetailBudgetCategory_Aleph,$I132),""))))) / BB$6 * BB$7, 0), 0)</f>
        <v>0</v>
      </c>
      <c r="BC132" s="166">
        <f t="array" ref="BC132">IFERROR(IF(ROW()-16&lt;NoRowsBudget, IF($J132="Profit Margin",SUM(BC$16:BC131)*ProfitMargin,IF($J132="VAT",SUM(BC$16:BC131)*VAT,IF(Budget_period="Monthly",SUMIFS(INDIRECT(BC$8),DetailBudgetWPs_Aleph,IF($J132 = "No Work Package", "", $J132),DetailBudgetCategory_Aleph,$I132),IF(Budget_period="Quarterly",SUMIFS(INDIRECT(BC$9),DetailBudgetWPs_Aleph,IF($J132 = "No Work Package", "", $J132),DetailBudgetCategory_Aleph,$I132),IF(Budget_period="Annually",SUMIFS(INDIRECT(BC$10),DetailBudgetWPs_Aleph,IF($J132 = "No Work Package", "", $J132),DetailBudgetCategory_Aleph,$I132),""))))) / BC$6 * BC$7, 0), 0)</f>
        <v>0</v>
      </c>
      <c r="BD132" s="166">
        <f t="array" ref="BD132">IFERROR(IF(ROW()-16&lt;NoRowsBudget, IF($J132="Profit Margin",SUM(BD$16:BD131)*ProfitMargin,IF($J132="VAT",SUM(BD$16:BD131)*VAT,IF(Budget_period="Monthly",SUMIFS(INDIRECT(BD$8),DetailBudgetWPs_Aleph,IF($J132 = "No Work Package", "", $J132),DetailBudgetCategory_Aleph,$I132),IF(Budget_period="Quarterly",SUMIFS(INDIRECT(BD$9),DetailBudgetWPs_Aleph,IF($J132 = "No Work Package", "", $J132),DetailBudgetCategory_Aleph,$I132),IF(Budget_period="Annually",SUMIFS(INDIRECT(BD$10),DetailBudgetWPs_Aleph,IF($J132 = "No Work Package", "", $J132),DetailBudgetCategory_Aleph,$I132),""))))) / BD$6 * BD$7, 0), 0)</f>
        <v>0</v>
      </c>
      <c r="BE132" s="166">
        <f t="array" ref="BE132">IFERROR(IF(ROW()-16&lt;NoRowsBudget, IF($J132="Profit Margin",SUM(BE$16:BE131)*ProfitMargin,IF($J132="VAT",SUM(BE$16:BE131)*VAT,IF(Budget_period="Monthly",SUMIFS(INDIRECT(BE$8),DetailBudgetWPs_Aleph,IF($J132 = "No Work Package", "", $J132),DetailBudgetCategory_Aleph,$I132),IF(Budget_period="Quarterly",SUMIFS(INDIRECT(BE$9),DetailBudgetWPs_Aleph,IF($J132 = "No Work Package", "", $J132),DetailBudgetCategory_Aleph,$I132),IF(Budget_period="Annually",SUMIFS(INDIRECT(BE$10),DetailBudgetWPs_Aleph,IF($J132 = "No Work Package", "", $J132),DetailBudgetCategory_Aleph,$I132),""))))) / BE$6 * BE$7, 0), 0)</f>
        <v>0</v>
      </c>
      <c r="BF132" s="166">
        <f t="array" ref="BF132">IFERROR(IF(ROW()-16&lt;NoRowsBudget, IF($J132="Profit Margin",SUM(BF$16:BF131)*ProfitMargin,IF($J132="VAT",SUM(BF$16:BF131)*VAT,IF(Budget_period="Monthly",SUMIFS(INDIRECT(BF$8),DetailBudgetWPs_Aleph,IF($J132 = "No Work Package", "", $J132),DetailBudgetCategory_Aleph,$I132),IF(Budget_period="Quarterly",SUMIFS(INDIRECT(BF$9),DetailBudgetWPs_Aleph,IF($J132 = "No Work Package", "", $J132),DetailBudgetCategory_Aleph,$I132),IF(Budget_period="Annually",SUMIFS(INDIRECT(BF$10),DetailBudgetWPs_Aleph,IF($J132 = "No Work Package", "", $J132),DetailBudgetCategory_Aleph,$I132),""))))) / BF$6 * BF$7, 0), 0)</f>
        <v>0</v>
      </c>
      <c r="BG132" s="166">
        <f t="array" ref="BG132">IFERROR(IF(ROW()-16&lt;NoRowsBudget, IF($J132="Profit Margin",SUM(BG$16:BG131)*ProfitMargin,IF($J132="VAT",SUM(BG$16:BG131)*VAT,IF(Budget_period="Monthly",SUMIFS(INDIRECT(BG$8),DetailBudgetWPs_Aleph,IF($J132 = "No Work Package", "", $J132),DetailBudgetCategory_Aleph,$I132),IF(Budget_period="Quarterly",SUMIFS(INDIRECT(BG$9),DetailBudgetWPs_Aleph,IF($J132 = "No Work Package", "", $J132),DetailBudgetCategory_Aleph,$I132),IF(Budget_period="Annually",SUMIFS(INDIRECT(BG$10),DetailBudgetWPs_Aleph,IF($J132 = "No Work Package", "", $J132),DetailBudgetCategory_Aleph,$I132),""))))) / BG$6 * BG$7, 0), 0)</f>
        <v>0</v>
      </c>
      <c r="BH132" s="166">
        <f t="array" ref="BH132">IFERROR(IF(ROW()-16&lt;NoRowsBudget, IF($J132="Profit Margin",SUM(BH$16:BH131)*ProfitMargin,IF($J132="VAT",SUM(BH$16:BH131)*VAT,IF(Budget_period="Monthly",SUMIFS(INDIRECT(BH$8),DetailBudgetWPs_Aleph,IF($J132 = "No Work Package", "", $J132),DetailBudgetCategory_Aleph,$I132),IF(Budget_period="Quarterly",SUMIFS(INDIRECT(BH$9),DetailBudgetWPs_Aleph,IF($J132 = "No Work Package", "", $J132),DetailBudgetCategory_Aleph,$I132),IF(Budget_period="Annually",SUMIFS(INDIRECT(BH$10),DetailBudgetWPs_Aleph,IF($J132 = "No Work Package", "", $J132),DetailBudgetCategory_Aleph,$I132),""))))) / BH$6 * BH$7, 0), 0)</f>
        <v>0</v>
      </c>
      <c r="BI132" s="166">
        <f t="array" ref="BI132">IFERROR(IF(ROW()-16&lt;NoRowsBudget, IF($J132="Profit Margin",SUM(BI$16:BI131)*ProfitMargin,IF($J132="VAT",SUM(BI$16:BI131)*VAT,IF(Budget_period="Monthly",SUMIFS(INDIRECT(BI$8),DetailBudgetWPs_Aleph,IF($J132 = "No Work Package", "", $J132),DetailBudgetCategory_Aleph,$I132),IF(Budget_period="Quarterly",SUMIFS(INDIRECT(BI$9),DetailBudgetWPs_Aleph,IF($J132 = "No Work Package", "", $J132),DetailBudgetCategory_Aleph,$I132),IF(Budget_period="Annually",SUMIFS(INDIRECT(BI$10),DetailBudgetWPs_Aleph,IF($J132 = "No Work Package", "", $J132),DetailBudgetCategory_Aleph,$I132),""))))) / BI$6 * BI$7, 0), 0)</f>
        <v>0</v>
      </c>
      <c r="BJ132" s="166">
        <f t="array" ref="BJ132">IFERROR(IF(ROW()-16&lt;NoRowsBudget, IF($J132="Profit Margin",SUM(BJ$16:BJ131)*ProfitMargin,IF($J132="VAT",SUM(BJ$16:BJ131)*VAT,IF(Budget_period="Monthly",SUMIFS(INDIRECT(BJ$8),DetailBudgetWPs_Aleph,IF($J132 = "No Work Package", "", $J132),DetailBudgetCategory_Aleph,$I132),IF(Budget_period="Quarterly",SUMIFS(INDIRECT(BJ$9),DetailBudgetWPs_Aleph,IF($J132 = "No Work Package", "", $J132),DetailBudgetCategory_Aleph,$I132),IF(Budget_period="Annually",SUMIFS(INDIRECT(BJ$10),DetailBudgetWPs_Aleph,IF($J132 = "No Work Package", "", $J132),DetailBudgetCategory_Aleph,$I132),""))))) / BJ$6 * BJ$7, 0), 0)</f>
        <v>0</v>
      </c>
      <c r="BK132" s="166">
        <f t="array" ref="BK132">IFERROR(IF(ROW()-16&lt;NoRowsBudget, IF($J132="Profit Margin",SUM(BK$16:BK131)*ProfitMargin,IF($J132="VAT",SUM(BK$16:BK131)*VAT,IF(Budget_period="Monthly",SUMIFS(INDIRECT(BK$8),DetailBudgetWPs_Aleph,IF($J132 = "No Work Package", "", $J132),DetailBudgetCategory_Aleph,$I132),IF(Budget_period="Quarterly",SUMIFS(INDIRECT(BK$9),DetailBudgetWPs_Aleph,IF($J132 = "No Work Package", "", $J132),DetailBudgetCategory_Aleph,$I132),IF(Budget_period="Annually",SUMIFS(INDIRECT(BK$10),DetailBudgetWPs_Aleph,IF($J132 = "No Work Package", "", $J132),DetailBudgetCategory_Aleph,$I132),""))))) / BK$6 * BK$7, 0), 0)</f>
        <v>0</v>
      </c>
      <c r="BL132" s="166">
        <f t="array" ref="BL132">IFERROR(IF(ROW()-16&lt;NoRowsBudget, IF($J132="Profit Margin",SUM(BL$16:BL131)*ProfitMargin,IF($J132="VAT",SUM(BL$16:BL131)*VAT,IF(Budget_period="Monthly",SUMIFS(INDIRECT(BL$8),DetailBudgetWPs_Aleph,IF($J132 = "No Work Package", "", $J132),DetailBudgetCategory_Aleph,$I132),IF(Budget_period="Quarterly",SUMIFS(INDIRECT(BL$9),DetailBudgetWPs_Aleph,IF($J132 = "No Work Package", "", $J132),DetailBudgetCategory_Aleph,$I132),IF(Budget_period="Annually",SUMIFS(INDIRECT(BL$10),DetailBudgetWPs_Aleph,IF($J132 = "No Work Package", "", $J132),DetailBudgetCategory_Aleph,$I132),""))))) / BL$6 * BL$7, 0), 0)</f>
        <v>0</v>
      </c>
      <c r="BM132" s="166">
        <f t="array" ref="BM132">IFERROR(IF(ROW()-16&lt;NoRowsBudget, IF($J132="Profit Margin",SUM(BM$16:BM131)*ProfitMargin,IF($J132="VAT",SUM(BM$16:BM131)*VAT,IF(Budget_period="Monthly",SUMIFS(INDIRECT(BM$8),DetailBudgetWPs_Aleph,IF($J132 = "No Work Package", "", $J132),DetailBudgetCategory_Aleph,$I132),IF(Budget_period="Quarterly",SUMIFS(INDIRECT(BM$9),DetailBudgetWPs_Aleph,IF($J132 = "No Work Package", "", $J132),DetailBudgetCategory_Aleph,$I132),IF(Budget_period="Annually",SUMIFS(INDIRECT(BM$10),DetailBudgetWPs_Aleph,IF($J132 = "No Work Package", "", $J132),DetailBudgetCategory_Aleph,$I132),""))))) / BM$6 * BM$7, 0), 0)</f>
        <v>0</v>
      </c>
      <c r="BN132" s="166">
        <f t="array" ref="BN132">IFERROR(IF(ROW()-16&lt;NoRowsBudget, IF($J132="Profit Margin",SUM(BN$16:BN131)*ProfitMargin,IF($J132="VAT",SUM(BN$16:BN131)*VAT,IF(Budget_period="Monthly",SUMIFS(INDIRECT(BN$8),DetailBudgetWPs_Aleph,IF($J132 = "No Work Package", "", $J132),DetailBudgetCategory_Aleph,$I132),IF(Budget_period="Quarterly",SUMIFS(INDIRECT(BN$9),DetailBudgetWPs_Aleph,IF($J132 = "No Work Package", "", $J132),DetailBudgetCategory_Aleph,$I132),IF(Budget_period="Annually",SUMIFS(INDIRECT(BN$10),DetailBudgetWPs_Aleph,IF($J132 = "No Work Package", "", $J132),DetailBudgetCategory_Aleph,$I132),""))))) / BN$6 * BN$7, 0), 0)</f>
        <v>0</v>
      </c>
      <c r="BO132" s="166">
        <f t="array" ref="BO132">IFERROR(IF(ROW()-16&lt;NoRowsBudget, IF($J132="Profit Margin",SUM(BO$16:BO131)*ProfitMargin,IF($J132="VAT",SUM(BO$16:BO131)*VAT,IF(Budget_period="Monthly",SUMIFS(INDIRECT(BO$8),DetailBudgetWPs_Aleph,IF($J132 = "No Work Package", "", $J132),DetailBudgetCategory_Aleph,$I132),IF(Budget_period="Quarterly",SUMIFS(INDIRECT(BO$9),DetailBudgetWPs_Aleph,IF($J132 = "No Work Package", "", $J132),DetailBudgetCategory_Aleph,$I132),IF(Budget_period="Annually",SUMIFS(INDIRECT(BO$10),DetailBudgetWPs_Aleph,IF($J132 = "No Work Package", "", $J132),DetailBudgetCategory_Aleph,$I132),""))))) / BO$6 * BO$7, 0), 0)</f>
        <v>0</v>
      </c>
      <c r="BP132" s="166">
        <f t="array" ref="BP132">IFERROR(IF(ROW()-16&lt;NoRowsBudget, IF($J132="Profit Margin",SUM(BP$16:BP131)*ProfitMargin,IF($J132="VAT",SUM(BP$16:BP131)*VAT,IF(Budget_period="Monthly",SUMIFS(INDIRECT(BP$8),DetailBudgetWPs_Aleph,IF($J132 = "No Work Package", "", $J132),DetailBudgetCategory_Aleph,$I132),IF(Budget_period="Quarterly",SUMIFS(INDIRECT(BP$9),DetailBudgetWPs_Aleph,IF($J132 = "No Work Package", "", $J132),DetailBudgetCategory_Aleph,$I132),IF(Budget_period="Annually",SUMIFS(INDIRECT(BP$10),DetailBudgetWPs_Aleph,IF($J132 = "No Work Package", "", $J132),DetailBudgetCategory_Aleph,$I132),""))))) / BP$6 * BP$7, 0), 0)</f>
        <v>0</v>
      </c>
      <c r="BQ132" s="166">
        <f t="array" ref="BQ132">IFERROR(IF(ROW()-16&lt;NoRowsBudget, IF($J132="Profit Margin",SUM(BQ$16:BQ131)*ProfitMargin,IF($J132="VAT",SUM(BQ$16:BQ131)*VAT,IF(Budget_period="Monthly",SUMIFS(INDIRECT(BQ$8),DetailBudgetWPs_Aleph,IF($J132 = "No Work Package", "", $J132),DetailBudgetCategory_Aleph,$I132),IF(Budget_period="Quarterly",SUMIFS(INDIRECT(BQ$9),DetailBudgetWPs_Aleph,IF($J132 = "No Work Package", "", $J132),DetailBudgetCategory_Aleph,$I132),IF(Budget_period="Annually",SUMIFS(INDIRECT(BQ$10),DetailBudgetWPs_Aleph,IF($J132 = "No Work Package", "", $J132),DetailBudgetCategory_Aleph,$I132),""))))) / BQ$6 * BQ$7, 0), 0)</f>
        <v>0</v>
      </c>
      <c r="BR132" s="166">
        <f t="array" ref="BR132">IFERROR(IF(ROW()-16&lt;NoRowsBudget, IF($J132="Profit Margin",SUM(BR$16:BR131)*ProfitMargin,IF($J132="VAT",SUM(BR$16:BR131)*VAT,IF(Budget_period="Monthly",SUMIFS(INDIRECT(BR$8),DetailBudgetWPs_Aleph,IF($J132 = "No Work Package", "", $J132),DetailBudgetCategory_Aleph,$I132),IF(Budget_period="Quarterly",SUMIFS(INDIRECT(BR$9),DetailBudgetWPs_Aleph,IF($J132 = "No Work Package", "", $J132),DetailBudgetCategory_Aleph,$I132),IF(Budget_period="Annually",SUMIFS(INDIRECT(BR$10),DetailBudgetWPs_Aleph,IF($J132 = "No Work Package", "", $J132),DetailBudgetCategory_Aleph,$I132),""))))) / BR$6 * BR$7, 0), 0)</f>
        <v>0</v>
      </c>
      <c r="BS132" s="166">
        <f t="array" ref="BS132">IFERROR(IF(ROW()-16&lt;NoRowsBudget, IF($J132="Profit Margin",SUM(BS$16:BS131)*ProfitMargin,IF($J132="VAT",SUM(BS$16:BS131)*VAT,IF(Budget_period="Monthly",SUMIFS(INDIRECT(BS$8),DetailBudgetWPs_Aleph,IF($J132 = "No Work Package", "", $J132),DetailBudgetCategory_Aleph,$I132),IF(Budget_period="Quarterly",SUMIFS(INDIRECT(BS$9),DetailBudgetWPs_Aleph,IF($J132 = "No Work Package", "", $J132),DetailBudgetCategory_Aleph,$I132),IF(Budget_period="Annually",SUMIFS(INDIRECT(BS$10),DetailBudgetWPs_Aleph,IF($J132 = "No Work Package", "", $J132),DetailBudgetCategory_Aleph,$I132),""))))) / BS$6 * BS$7, 0), 0)</f>
        <v>0</v>
      </c>
    </row>
    <row r="133" ht="15.75" customHeight="1">
      <c r="A133" s="114"/>
      <c r="B133" s="15" t="str">
        <f>IF(ROW()-16&lt;NoRowsBudget,OrgName,"")</f>
        <v/>
      </c>
      <c r="C133" s="15" t="str">
        <f>IF(ROW()-16&lt;NoRowsBudget,ProjectName,"")</f>
        <v/>
      </c>
      <c r="D133" s="15" t="str">
        <f>IF(ROW()-16&lt;NoRowsBudget,ProjectRef,"")</f>
        <v/>
      </c>
      <c r="E133" s="15" t="str">
        <f>IF(ROW()-16&lt;NoRowsBudget,ApplicationID,"")</f>
        <v/>
      </c>
      <c r="F133" s="15" t="str">
        <f>IF(ROW()-16&lt;NoRowsBudget,Version,"")</f>
        <v/>
      </c>
      <c r="G133" s="164" t="str">
        <f>IF(ROW()-16&lt;NoRowsBudget,StartDate,"")</f>
        <v/>
      </c>
      <c r="H133" s="164" t="str">
        <f>IF(ROW()-16&lt;NoRowsBudget,EndDate,"")</f>
        <v/>
      </c>
      <c r="I133" s="15" t="str">
        <f t="array" ref="I133">IF(ROW()-16&lt;(NoRowsBudget-3),INDEX(CostCategories,CEILING((ROW()-15)/NoWPs,1)),IF(ROW()-16=NoRowsBudget-3,"Overheads",IF(ROW()-16=NoRowsBudget-2,"Profit Margin",IF(ROW()-16=NoRowsBudget-1,"VAT",""))))</f>
        <v/>
      </c>
      <c r="J133" s="15" t="str">
        <f t="array" ref="J133">IF(ROW()-16&lt;NoRowsBudget-3,INDEX(WPUnique,,MOD(ROW()-16,NoWPs)+1),IF(ROW()-16=NoRowsBudget-3,"Overheads",IF(ROW()-16=NoRowsBudget-2,"Profit Margin",IF(ROW()-16=NoRowsBudget-1,"VAT",""))))</f>
        <v/>
      </c>
      <c r="K133" s="172" t="str">
        <f>IFERROR(IF(OR($J133="Indirect Cost",$J133="VAT",$J133="Profit Margin"),"",VLOOKUP(J133,'1. Basic Info'!$B$40:$C$52,2,FALSE)),BudgetExport!J133)</f>
        <v/>
      </c>
      <c r="L133" s="166">
        <f t="array" ref="L133">IFERROR(IF(ROW()-16&lt;NoRowsBudget, IF($J133="Profit Margin",SUM(L$16:L132)*ProfitMargin,IF($J133="VAT",SUM(L$16:L132)*VAT,IF(Budget_period="Monthly",SUMIFS(INDIRECT(L$8),DetailBudgetWPs_Aleph,IF($J133 = "No Work Package", "", $J133),DetailBudgetCategory_Aleph,$I133),IF(Budget_period="Quarterly",SUMIFS(INDIRECT(L$9),DetailBudgetWPs_Aleph,IF($J133 = "No Work Package", "", $J133),DetailBudgetCategory_Aleph,$I133),IF(Budget_period="Annually",SUMIFS(INDIRECT(L$10),DetailBudgetWPs_Aleph,IF($J133 = "No Work Package", "", $J133),DetailBudgetCategory_Aleph,$I133),""))))) / L$6 * L$7, 0), 0)</f>
        <v>0</v>
      </c>
      <c r="M133" s="166">
        <f t="array" ref="M133">IFERROR(IF(ROW()-16&lt;NoRowsBudget, IF($J133="Profit Margin",SUM(M$16:M132)*ProfitMargin,IF($J133="VAT",SUM(M$16:M132)*VAT,IF(Budget_period="Monthly",SUMIFS(INDIRECT(M$8),DetailBudgetWPs_Aleph,IF($J133 = "No Work Package", "", $J133),DetailBudgetCategory_Aleph,$I133),IF(Budget_period="Quarterly",SUMIFS(INDIRECT(M$9),DetailBudgetWPs_Aleph,IF($J133 = "No Work Package", "", $J133),DetailBudgetCategory_Aleph,$I133),IF(Budget_period="Annually",SUMIFS(INDIRECT(M$10),DetailBudgetWPs_Aleph,IF($J133 = "No Work Package", "", $J133),DetailBudgetCategory_Aleph,$I133),""))))) / M$6 * M$7, 0), 0)</f>
        <v>0</v>
      </c>
      <c r="N133" s="166">
        <f t="array" ref="N133">IFERROR(IF(ROW()-16&lt;NoRowsBudget, IF($J133="Profit Margin",SUM(N$16:N132)*ProfitMargin,IF($J133="VAT",SUM(N$16:N132)*VAT,IF(Budget_period="Monthly",SUMIFS(INDIRECT(N$8),DetailBudgetWPs_Aleph,IF($J133 = "No Work Package", "", $J133),DetailBudgetCategory_Aleph,$I133),IF(Budget_period="Quarterly",SUMIFS(INDIRECT(N$9),DetailBudgetWPs_Aleph,IF($J133 = "No Work Package", "", $J133),DetailBudgetCategory_Aleph,$I133),IF(Budget_period="Annually",SUMIFS(INDIRECT(N$10),DetailBudgetWPs_Aleph,IF($J133 = "No Work Package", "", $J133),DetailBudgetCategory_Aleph,$I133),""))))) / N$6 * N$7, 0), 0)</f>
        <v>0</v>
      </c>
      <c r="O133" s="166">
        <f t="array" ref="O133">IFERROR(IF(ROW()-16&lt;NoRowsBudget, IF($J133="Profit Margin",SUM(O$16:O132)*ProfitMargin,IF($J133="VAT",SUM(O$16:O132)*VAT,IF(Budget_period="Monthly",SUMIFS(INDIRECT(O$8),DetailBudgetWPs_Aleph,IF($J133 = "No Work Package", "", $J133),DetailBudgetCategory_Aleph,$I133),IF(Budget_period="Quarterly",SUMIFS(INDIRECT(O$9),DetailBudgetWPs_Aleph,IF($J133 = "No Work Package", "", $J133),DetailBudgetCategory_Aleph,$I133),IF(Budget_period="Annually",SUMIFS(INDIRECT(O$10),DetailBudgetWPs_Aleph,IF($J133 = "No Work Package", "", $J133),DetailBudgetCategory_Aleph,$I133),""))))) / O$6 * O$7, 0), 0)</f>
        <v>0</v>
      </c>
      <c r="P133" s="166">
        <f t="array" ref="P133">IFERROR(IF(ROW()-16&lt;NoRowsBudget, IF($J133="Profit Margin",SUM(P$16:P132)*ProfitMargin,IF($J133="VAT",SUM(P$16:P132)*VAT,IF(Budget_period="Monthly",SUMIFS(INDIRECT(P$8),DetailBudgetWPs_Aleph,IF($J133 = "No Work Package", "", $J133),DetailBudgetCategory_Aleph,$I133),IF(Budget_period="Quarterly",SUMIFS(INDIRECT(P$9),DetailBudgetWPs_Aleph,IF($J133 = "No Work Package", "", $J133),DetailBudgetCategory_Aleph,$I133),IF(Budget_period="Annually",SUMIFS(INDIRECT(P$10),DetailBudgetWPs_Aleph,IF($J133 = "No Work Package", "", $J133),DetailBudgetCategory_Aleph,$I133),""))))) / P$6 * P$7, 0), 0)</f>
        <v>0</v>
      </c>
      <c r="Q133" s="166">
        <f t="array" ref="Q133">IFERROR(IF(ROW()-16&lt;NoRowsBudget, IF($J133="Profit Margin",SUM(Q$16:Q132)*ProfitMargin,IF($J133="VAT",SUM(Q$16:Q132)*VAT,IF(Budget_period="Monthly",SUMIFS(INDIRECT(Q$8),DetailBudgetWPs_Aleph,IF($J133 = "No Work Package", "", $J133),DetailBudgetCategory_Aleph,$I133),IF(Budget_period="Quarterly",SUMIFS(INDIRECT(Q$9),DetailBudgetWPs_Aleph,IF($J133 = "No Work Package", "", $J133),DetailBudgetCategory_Aleph,$I133),IF(Budget_period="Annually",SUMIFS(INDIRECT(Q$10),DetailBudgetWPs_Aleph,IF($J133 = "No Work Package", "", $J133),DetailBudgetCategory_Aleph,$I133),""))))) / Q$6 * Q$7, 0), 0)</f>
        <v>0</v>
      </c>
      <c r="R133" s="166">
        <f t="array" ref="R133">IFERROR(IF(ROW()-16&lt;NoRowsBudget, IF($J133="Profit Margin",SUM(R$16:R132)*ProfitMargin,IF($J133="VAT",SUM(R$16:R132)*VAT,IF(Budget_period="Monthly",SUMIFS(INDIRECT(R$8),DetailBudgetWPs_Aleph,IF($J133 = "No Work Package", "", $J133),DetailBudgetCategory_Aleph,$I133),IF(Budget_period="Quarterly",SUMIFS(INDIRECT(R$9),DetailBudgetWPs_Aleph,IF($J133 = "No Work Package", "", $J133),DetailBudgetCategory_Aleph,$I133),IF(Budget_period="Annually",SUMIFS(INDIRECT(R$10),DetailBudgetWPs_Aleph,IF($J133 = "No Work Package", "", $J133),DetailBudgetCategory_Aleph,$I133),""))))) / R$6 * R$7, 0), 0)</f>
        <v>0</v>
      </c>
      <c r="S133" s="166">
        <f t="array" ref="S133">IFERROR(IF(ROW()-16&lt;NoRowsBudget, IF($J133="Profit Margin",SUM(S$16:S132)*ProfitMargin,IF($J133="VAT",SUM(S$16:S132)*VAT,IF(Budget_period="Monthly",SUMIFS(INDIRECT(S$8),DetailBudgetWPs_Aleph,IF($J133 = "No Work Package", "", $J133),DetailBudgetCategory_Aleph,$I133),IF(Budget_period="Quarterly",SUMIFS(INDIRECT(S$9),DetailBudgetWPs_Aleph,IF($J133 = "No Work Package", "", $J133),DetailBudgetCategory_Aleph,$I133),IF(Budget_period="Annually",SUMIFS(INDIRECT(S$10),DetailBudgetWPs_Aleph,IF($J133 = "No Work Package", "", $J133),DetailBudgetCategory_Aleph,$I133),""))))) / S$6 * S$7, 0), 0)</f>
        <v>0</v>
      </c>
      <c r="T133" s="166">
        <f t="array" ref="T133">IFERROR(IF(ROW()-16&lt;NoRowsBudget, IF($J133="Profit Margin",SUM(T$16:T132)*ProfitMargin,IF($J133="VAT",SUM(T$16:T132)*VAT,IF(Budget_period="Monthly",SUMIFS(INDIRECT(T$8),DetailBudgetWPs_Aleph,IF($J133 = "No Work Package", "", $J133),DetailBudgetCategory_Aleph,$I133),IF(Budget_period="Quarterly",SUMIFS(INDIRECT(T$9),DetailBudgetWPs_Aleph,IF($J133 = "No Work Package", "", $J133),DetailBudgetCategory_Aleph,$I133),IF(Budget_period="Annually",SUMIFS(INDIRECT(T$10),DetailBudgetWPs_Aleph,IF($J133 = "No Work Package", "", $J133),DetailBudgetCategory_Aleph,$I133),""))))) / T$6 * T$7, 0), 0)</f>
        <v>0</v>
      </c>
      <c r="U133" s="166">
        <f t="array" ref="U133">IFERROR(IF(ROW()-16&lt;NoRowsBudget, IF($J133="Profit Margin",SUM(U$16:U132)*ProfitMargin,IF($J133="VAT",SUM(U$16:U132)*VAT,IF(Budget_period="Monthly",SUMIFS(INDIRECT(U$8),DetailBudgetWPs_Aleph,IF($J133 = "No Work Package", "", $J133),DetailBudgetCategory_Aleph,$I133),IF(Budget_period="Quarterly",SUMIFS(INDIRECT(U$9),DetailBudgetWPs_Aleph,IF($J133 = "No Work Package", "", $J133),DetailBudgetCategory_Aleph,$I133),IF(Budget_period="Annually",SUMIFS(INDIRECT(U$10),DetailBudgetWPs_Aleph,IF($J133 = "No Work Package", "", $J133),DetailBudgetCategory_Aleph,$I133),""))))) / U$6 * U$7, 0), 0)</f>
        <v>0</v>
      </c>
      <c r="V133" s="166">
        <f t="array" ref="V133">IFERROR(IF(ROW()-16&lt;NoRowsBudget, IF($J133="Profit Margin",SUM(V$16:V132)*ProfitMargin,IF($J133="VAT",SUM(V$16:V132)*VAT,IF(Budget_period="Monthly",SUMIFS(INDIRECT(V$8),DetailBudgetWPs_Aleph,IF($J133 = "No Work Package", "", $J133),DetailBudgetCategory_Aleph,$I133),IF(Budget_period="Quarterly",SUMIFS(INDIRECT(V$9),DetailBudgetWPs_Aleph,IF($J133 = "No Work Package", "", $J133),DetailBudgetCategory_Aleph,$I133),IF(Budget_period="Annually",SUMIFS(INDIRECT(V$10),DetailBudgetWPs_Aleph,IF($J133 = "No Work Package", "", $J133),DetailBudgetCategory_Aleph,$I133),""))))) / V$6 * V$7, 0), 0)</f>
        <v>0</v>
      </c>
      <c r="W133" s="166">
        <f t="array" ref="W133">IFERROR(IF(ROW()-16&lt;NoRowsBudget, IF($J133="Profit Margin",SUM(W$16:W132)*ProfitMargin,IF($J133="VAT",SUM(W$16:W132)*VAT,IF(Budget_period="Monthly",SUMIFS(INDIRECT(W$8),DetailBudgetWPs_Aleph,IF($J133 = "No Work Package", "", $J133),DetailBudgetCategory_Aleph,$I133),IF(Budget_period="Quarterly",SUMIFS(INDIRECT(W$9),DetailBudgetWPs_Aleph,IF($J133 = "No Work Package", "", $J133),DetailBudgetCategory_Aleph,$I133),IF(Budget_period="Annually",SUMIFS(INDIRECT(W$10),DetailBudgetWPs_Aleph,IF($J133 = "No Work Package", "", $J133),DetailBudgetCategory_Aleph,$I133),""))))) / W$6 * W$7, 0), 0)</f>
        <v>0</v>
      </c>
      <c r="X133" s="166">
        <f t="array" ref="X133">IFERROR(IF(ROW()-16&lt;NoRowsBudget, IF($J133="Profit Margin",SUM(X$16:X132)*ProfitMargin,IF($J133="VAT",SUM(X$16:X132)*VAT,IF(Budget_period="Monthly",SUMIFS(INDIRECT(X$8),DetailBudgetWPs_Aleph,IF($J133 = "No Work Package", "", $J133),DetailBudgetCategory_Aleph,$I133),IF(Budget_period="Quarterly",SUMIFS(INDIRECT(X$9),DetailBudgetWPs_Aleph,IF($J133 = "No Work Package", "", $J133),DetailBudgetCategory_Aleph,$I133),IF(Budget_period="Annually",SUMIFS(INDIRECT(X$10),DetailBudgetWPs_Aleph,IF($J133 = "No Work Package", "", $J133),DetailBudgetCategory_Aleph,$I133),""))))) / X$6 * X$7, 0), 0)</f>
        <v>0</v>
      </c>
      <c r="Y133" s="166">
        <f t="array" ref="Y133">IFERROR(IF(ROW()-16&lt;NoRowsBudget, IF($J133="Profit Margin",SUM(Y$16:Y132)*ProfitMargin,IF($J133="VAT",SUM(Y$16:Y132)*VAT,IF(Budget_period="Monthly",SUMIFS(INDIRECT(Y$8),DetailBudgetWPs_Aleph,IF($J133 = "No Work Package", "", $J133),DetailBudgetCategory_Aleph,$I133),IF(Budget_period="Quarterly",SUMIFS(INDIRECT(Y$9),DetailBudgetWPs_Aleph,IF($J133 = "No Work Package", "", $J133),DetailBudgetCategory_Aleph,$I133),IF(Budget_period="Annually",SUMIFS(INDIRECT(Y$10),DetailBudgetWPs_Aleph,IF($J133 = "No Work Package", "", $J133),DetailBudgetCategory_Aleph,$I133),""))))) / Y$6 * Y$7, 0), 0)</f>
        <v>0</v>
      </c>
      <c r="Z133" s="166">
        <f t="array" ref="Z133">IFERROR(IF(ROW()-16&lt;NoRowsBudget, IF($J133="Profit Margin",SUM(Z$16:Z132)*ProfitMargin,IF($J133="VAT",SUM(Z$16:Z132)*VAT,IF(Budget_period="Monthly",SUMIFS(INDIRECT(Z$8),DetailBudgetWPs_Aleph,IF($J133 = "No Work Package", "", $J133),DetailBudgetCategory_Aleph,$I133),IF(Budget_period="Quarterly",SUMIFS(INDIRECT(Z$9),DetailBudgetWPs_Aleph,IF($J133 = "No Work Package", "", $J133),DetailBudgetCategory_Aleph,$I133),IF(Budget_period="Annually",SUMIFS(INDIRECT(Z$10),DetailBudgetWPs_Aleph,IF($J133 = "No Work Package", "", $J133),DetailBudgetCategory_Aleph,$I133),""))))) / Z$6 * Z$7, 0), 0)</f>
        <v>0</v>
      </c>
      <c r="AA133" s="166">
        <f t="array" ref="AA133">IFERROR(IF(ROW()-16&lt;NoRowsBudget, IF($J133="Profit Margin",SUM(AA$16:AA132)*ProfitMargin,IF($J133="VAT",SUM(AA$16:AA132)*VAT,IF(Budget_period="Monthly",SUMIFS(INDIRECT(AA$8),DetailBudgetWPs_Aleph,IF($J133 = "No Work Package", "", $J133),DetailBudgetCategory_Aleph,$I133),IF(Budget_period="Quarterly",SUMIFS(INDIRECT(AA$9),DetailBudgetWPs_Aleph,IF($J133 = "No Work Package", "", $J133),DetailBudgetCategory_Aleph,$I133),IF(Budget_period="Annually",SUMIFS(INDIRECT(AA$10),DetailBudgetWPs_Aleph,IF($J133 = "No Work Package", "", $J133),DetailBudgetCategory_Aleph,$I133),""))))) / AA$6 * AA$7, 0), 0)</f>
        <v>0</v>
      </c>
      <c r="AB133" s="166">
        <f t="array" ref="AB133">IFERROR(IF(ROW()-16&lt;NoRowsBudget, IF($J133="Profit Margin",SUM(AB$16:AB132)*ProfitMargin,IF($J133="VAT",SUM(AB$16:AB132)*VAT,IF(Budget_period="Monthly",SUMIFS(INDIRECT(AB$8),DetailBudgetWPs_Aleph,IF($J133 = "No Work Package", "", $J133),DetailBudgetCategory_Aleph,$I133),IF(Budget_period="Quarterly",SUMIFS(INDIRECT(AB$9),DetailBudgetWPs_Aleph,IF($J133 = "No Work Package", "", $J133),DetailBudgetCategory_Aleph,$I133),IF(Budget_period="Annually",SUMIFS(INDIRECT(AB$10),DetailBudgetWPs_Aleph,IF($J133 = "No Work Package", "", $J133),DetailBudgetCategory_Aleph,$I133),""))))) / AB$6 * AB$7, 0), 0)</f>
        <v>0</v>
      </c>
      <c r="AC133" s="166">
        <f t="array" ref="AC133">IFERROR(IF(ROW()-16&lt;NoRowsBudget, IF($J133="Profit Margin",SUM(AC$16:AC132)*ProfitMargin,IF($J133="VAT",SUM(AC$16:AC132)*VAT,IF(Budget_period="Monthly",SUMIFS(INDIRECT(AC$8),DetailBudgetWPs_Aleph,IF($J133 = "No Work Package", "", $J133),DetailBudgetCategory_Aleph,$I133),IF(Budget_period="Quarterly",SUMIFS(INDIRECT(AC$9),DetailBudgetWPs_Aleph,IF($J133 = "No Work Package", "", $J133),DetailBudgetCategory_Aleph,$I133),IF(Budget_period="Annually",SUMIFS(INDIRECT(AC$10),DetailBudgetWPs_Aleph,IF($J133 = "No Work Package", "", $J133),DetailBudgetCategory_Aleph,$I133),""))))) / AC$6 * AC$7, 0), 0)</f>
        <v>0</v>
      </c>
      <c r="AD133" s="166">
        <f t="array" ref="AD133">IFERROR(IF(ROW()-16&lt;NoRowsBudget, IF($J133="Profit Margin",SUM(AD$16:AD132)*ProfitMargin,IF($J133="VAT",SUM(AD$16:AD132)*VAT,IF(Budget_period="Monthly",SUMIFS(INDIRECT(AD$8),DetailBudgetWPs_Aleph,IF($J133 = "No Work Package", "", $J133),DetailBudgetCategory_Aleph,$I133),IF(Budget_period="Quarterly",SUMIFS(INDIRECT(AD$9),DetailBudgetWPs_Aleph,IF($J133 = "No Work Package", "", $J133),DetailBudgetCategory_Aleph,$I133),IF(Budget_period="Annually",SUMIFS(INDIRECT(AD$10),DetailBudgetWPs_Aleph,IF($J133 = "No Work Package", "", $J133),DetailBudgetCategory_Aleph,$I133),""))))) / AD$6 * AD$7, 0), 0)</f>
        <v>0</v>
      </c>
      <c r="AE133" s="166">
        <f t="array" ref="AE133">IFERROR(IF(ROW()-16&lt;NoRowsBudget, IF($J133="Profit Margin",SUM(AE$16:AE132)*ProfitMargin,IF($J133="VAT",SUM(AE$16:AE132)*VAT,IF(Budget_period="Monthly",SUMIFS(INDIRECT(AE$8),DetailBudgetWPs_Aleph,IF($J133 = "No Work Package", "", $J133),DetailBudgetCategory_Aleph,$I133),IF(Budget_period="Quarterly",SUMIFS(INDIRECT(AE$9),DetailBudgetWPs_Aleph,IF($J133 = "No Work Package", "", $J133),DetailBudgetCategory_Aleph,$I133),IF(Budget_period="Annually",SUMIFS(INDIRECT(AE$10),DetailBudgetWPs_Aleph,IF($J133 = "No Work Package", "", $J133),DetailBudgetCategory_Aleph,$I133),""))))) / AE$6 * AE$7, 0), 0)</f>
        <v>0</v>
      </c>
      <c r="AF133" s="166">
        <f t="array" ref="AF133">IFERROR(IF(ROW()-16&lt;NoRowsBudget, IF($J133="Profit Margin",SUM(AF$16:AF132)*ProfitMargin,IF($J133="VAT",SUM(AF$16:AF132)*VAT,IF(Budget_period="Monthly",SUMIFS(INDIRECT(AF$8),DetailBudgetWPs_Aleph,IF($J133 = "No Work Package", "", $J133),DetailBudgetCategory_Aleph,$I133),IF(Budget_period="Quarterly",SUMIFS(INDIRECT(AF$9),DetailBudgetWPs_Aleph,IF($J133 = "No Work Package", "", $J133),DetailBudgetCategory_Aleph,$I133),IF(Budget_period="Annually",SUMIFS(INDIRECT(AF$10),DetailBudgetWPs_Aleph,IF($J133 = "No Work Package", "", $J133),DetailBudgetCategory_Aleph,$I133),""))))) / AF$6 * AF$7, 0), 0)</f>
        <v>0</v>
      </c>
      <c r="AG133" s="166">
        <f t="array" ref="AG133">IFERROR(IF(ROW()-16&lt;NoRowsBudget, IF($J133="Profit Margin",SUM(AG$16:AG132)*ProfitMargin,IF($J133="VAT",SUM(AG$16:AG132)*VAT,IF(Budget_period="Monthly",SUMIFS(INDIRECT(AG$8),DetailBudgetWPs_Aleph,IF($J133 = "No Work Package", "", $J133),DetailBudgetCategory_Aleph,$I133),IF(Budget_period="Quarterly",SUMIFS(INDIRECT(AG$9),DetailBudgetWPs_Aleph,IF($J133 = "No Work Package", "", $J133),DetailBudgetCategory_Aleph,$I133),IF(Budget_period="Annually",SUMIFS(INDIRECT(AG$10),DetailBudgetWPs_Aleph,IF($J133 = "No Work Package", "", $J133),DetailBudgetCategory_Aleph,$I133),""))))) / AG$6 * AG$7, 0), 0)</f>
        <v>0</v>
      </c>
      <c r="AH133" s="166">
        <f t="array" ref="AH133">IFERROR(IF(ROW()-16&lt;NoRowsBudget, IF($J133="Profit Margin",SUM(AH$16:AH132)*ProfitMargin,IF($J133="VAT",SUM(AH$16:AH132)*VAT,IF(Budget_period="Monthly",SUMIFS(INDIRECT(AH$8),DetailBudgetWPs_Aleph,IF($J133 = "No Work Package", "", $J133),DetailBudgetCategory_Aleph,$I133),IF(Budget_period="Quarterly",SUMIFS(INDIRECT(AH$9),DetailBudgetWPs_Aleph,IF($J133 = "No Work Package", "", $J133),DetailBudgetCategory_Aleph,$I133),IF(Budget_period="Annually",SUMIFS(INDIRECT(AH$10),DetailBudgetWPs_Aleph,IF($J133 = "No Work Package", "", $J133),DetailBudgetCategory_Aleph,$I133),""))))) / AH$6 * AH$7, 0), 0)</f>
        <v>0</v>
      </c>
      <c r="AI133" s="166">
        <f t="array" ref="AI133">IFERROR(IF(ROW()-16&lt;NoRowsBudget, IF($J133="Profit Margin",SUM(AI$16:AI132)*ProfitMargin,IF($J133="VAT",SUM(AI$16:AI132)*VAT,IF(Budget_period="Monthly",SUMIFS(INDIRECT(AI$8),DetailBudgetWPs_Aleph,IF($J133 = "No Work Package", "", $J133),DetailBudgetCategory_Aleph,$I133),IF(Budget_period="Quarterly",SUMIFS(INDIRECT(AI$9),DetailBudgetWPs_Aleph,IF($J133 = "No Work Package", "", $J133),DetailBudgetCategory_Aleph,$I133),IF(Budget_period="Annually",SUMIFS(INDIRECT(AI$10),DetailBudgetWPs_Aleph,IF($J133 = "No Work Package", "", $J133),DetailBudgetCategory_Aleph,$I133),""))))) / AI$6 * AI$7, 0), 0)</f>
        <v>0</v>
      </c>
      <c r="AJ133" s="166">
        <f t="array" ref="AJ133">IFERROR(IF(ROW()-16&lt;NoRowsBudget, IF($J133="Profit Margin",SUM(AJ$16:AJ132)*ProfitMargin,IF($J133="VAT",SUM(AJ$16:AJ132)*VAT,IF(Budget_period="Monthly",SUMIFS(INDIRECT(AJ$8),DetailBudgetWPs_Aleph,IF($J133 = "No Work Package", "", $J133),DetailBudgetCategory_Aleph,$I133),IF(Budget_period="Quarterly",SUMIFS(INDIRECT(AJ$9),DetailBudgetWPs_Aleph,IF($J133 = "No Work Package", "", $J133),DetailBudgetCategory_Aleph,$I133),IF(Budget_period="Annually",SUMIFS(INDIRECT(AJ$10),DetailBudgetWPs_Aleph,IF($J133 = "No Work Package", "", $J133),DetailBudgetCategory_Aleph,$I133),""))))) / AJ$6 * AJ$7, 0), 0)</f>
        <v>0</v>
      </c>
      <c r="AK133" s="166">
        <f t="array" ref="AK133">IFERROR(IF(ROW()-16&lt;NoRowsBudget, IF($J133="Profit Margin",SUM(AK$16:AK132)*ProfitMargin,IF($J133="VAT",SUM(AK$16:AK132)*VAT,IF(Budget_period="Monthly",SUMIFS(INDIRECT(AK$8),DetailBudgetWPs_Aleph,IF($J133 = "No Work Package", "", $J133),DetailBudgetCategory_Aleph,$I133),IF(Budget_period="Quarterly",SUMIFS(INDIRECT(AK$9),DetailBudgetWPs_Aleph,IF($J133 = "No Work Package", "", $J133),DetailBudgetCategory_Aleph,$I133),IF(Budget_period="Annually",SUMIFS(INDIRECT(AK$10),DetailBudgetWPs_Aleph,IF($J133 = "No Work Package", "", $J133),DetailBudgetCategory_Aleph,$I133),""))))) / AK$6 * AK$7, 0), 0)</f>
        <v>0</v>
      </c>
      <c r="AL133" s="166">
        <f t="array" ref="AL133">IFERROR(IF(ROW()-16&lt;NoRowsBudget, IF($J133="Profit Margin",SUM(AL$16:AL132)*ProfitMargin,IF($J133="VAT",SUM(AL$16:AL132)*VAT,IF(Budget_period="Monthly",SUMIFS(INDIRECT(AL$8),DetailBudgetWPs_Aleph,IF($J133 = "No Work Package", "", $J133),DetailBudgetCategory_Aleph,$I133),IF(Budget_period="Quarterly",SUMIFS(INDIRECT(AL$9),DetailBudgetWPs_Aleph,IF($J133 = "No Work Package", "", $J133),DetailBudgetCategory_Aleph,$I133),IF(Budget_period="Annually",SUMIFS(INDIRECT(AL$10),DetailBudgetWPs_Aleph,IF($J133 = "No Work Package", "", $J133),DetailBudgetCategory_Aleph,$I133),""))))) / AL$6 * AL$7, 0), 0)</f>
        <v>0</v>
      </c>
      <c r="AM133" s="166">
        <f t="array" ref="AM133">IFERROR(IF(ROW()-16&lt;NoRowsBudget, IF($J133="Profit Margin",SUM(AM$16:AM132)*ProfitMargin,IF($J133="VAT",SUM(AM$16:AM132)*VAT,IF(Budget_period="Monthly",SUMIFS(INDIRECT(AM$8),DetailBudgetWPs_Aleph,IF($J133 = "No Work Package", "", $J133),DetailBudgetCategory_Aleph,$I133),IF(Budget_period="Quarterly",SUMIFS(INDIRECT(AM$9),DetailBudgetWPs_Aleph,IF($J133 = "No Work Package", "", $J133),DetailBudgetCategory_Aleph,$I133),IF(Budget_period="Annually",SUMIFS(INDIRECT(AM$10),DetailBudgetWPs_Aleph,IF($J133 = "No Work Package", "", $J133),DetailBudgetCategory_Aleph,$I133),""))))) / AM$6 * AM$7, 0), 0)</f>
        <v>0</v>
      </c>
      <c r="AN133" s="166">
        <f t="array" ref="AN133">IFERROR(IF(ROW()-16&lt;NoRowsBudget, IF($J133="Profit Margin",SUM(AN$16:AN132)*ProfitMargin,IF($J133="VAT",SUM(AN$16:AN132)*VAT,IF(Budget_period="Monthly",SUMIFS(INDIRECT(AN$8),DetailBudgetWPs_Aleph,IF($J133 = "No Work Package", "", $J133),DetailBudgetCategory_Aleph,$I133),IF(Budget_period="Quarterly",SUMIFS(INDIRECT(AN$9),DetailBudgetWPs_Aleph,IF($J133 = "No Work Package", "", $J133),DetailBudgetCategory_Aleph,$I133),IF(Budget_period="Annually",SUMIFS(INDIRECT(AN$10),DetailBudgetWPs_Aleph,IF($J133 = "No Work Package", "", $J133),DetailBudgetCategory_Aleph,$I133),""))))) / AN$6 * AN$7, 0), 0)</f>
        <v>0</v>
      </c>
      <c r="AO133" s="166">
        <f t="array" ref="AO133">IFERROR(IF(ROW()-16&lt;NoRowsBudget, IF($J133="Profit Margin",SUM(AO$16:AO132)*ProfitMargin,IF($J133="VAT",SUM(AO$16:AO132)*VAT,IF(Budget_period="Monthly",SUMIFS(INDIRECT(AO$8),DetailBudgetWPs_Aleph,IF($J133 = "No Work Package", "", $J133),DetailBudgetCategory_Aleph,$I133),IF(Budget_period="Quarterly",SUMIFS(INDIRECT(AO$9),DetailBudgetWPs_Aleph,IF($J133 = "No Work Package", "", $J133),DetailBudgetCategory_Aleph,$I133),IF(Budget_period="Annually",SUMIFS(INDIRECT(AO$10),DetailBudgetWPs_Aleph,IF($J133 = "No Work Package", "", $J133),DetailBudgetCategory_Aleph,$I133),""))))) / AO$6 * AO$7, 0), 0)</f>
        <v>0</v>
      </c>
      <c r="AP133" s="166">
        <f t="array" ref="AP133">IFERROR(IF(ROW()-16&lt;NoRowsBudget, IF($J133="Profit Margin",SUM(AP$16:AP132)*ProfitMargin,IF($J133="VAT",SUM(AP$16:AP132)*VAT,IF(Budget_period="Monthly",SUMIFS(INDIRECT(AP$8),DetailBudgetWPs_Aleph,IF($J133 = "No Work Package", "", $J133),DetailBudgetCategory_Aleph,$I133),IF(Budget_period="Quarterly",SUMIFS(INDIRECT(AP$9),DetailBudgetWPs_Aleph,IF($J133 = "No Work Package", "", $J133),DetailBudgetCategory_Aleph,$I133),IF(Budget_period="Annually",SUMIFS(INDIRECT(AP$10),DetailBudgetWPs_Aleph,IF($J133 = "No Work Package", "", $J133),DetailBudgetCategory_Aleph,$I133),""))))) / AP$6 * AP$7, 0), 0)</f>
        <v>0</v>
      </c>
      <c r="AQ133" s="166">
        <f t="array" ref="AQ133">IFERROR(IF(ROW()-16&lt;NoRowsBudget, IF($J133="Profit Margin",SUM(AQ$16:AQ132)*ProfitMargin,IF($J133="VAT",SUM(AQ$16:AQ132)*VAT,IF(Budget_period="Monthly",SUMIFS(INDIRECT(AQ$8),DetailBudgetWPs_Aleph,IF($J133 = "No Work Package", "", $J133),DetailBudgetCategory_Aleph,$I133),IF(Budget_period="Quarterly",SUMIFS(INDIRECT(AQ$9),DetailBudgetWPs_Aleph,IF($J133 = "No Work Package", "", $J133),DetailBudgetCategory_Aleph,$I133),IF(Budget_period="Annually",SUMIFS(INDIRECT(AQ$10),DetailBudgetWPs_Aleph,IF($J133 = "No Work Package", "", $J133),DetailBudgetCategory_Aleph,$I133),""))))) / AQ$6 * AQ$7, 0), 0)</f>
        <v>0</v>
      </c>
      <c r="AR133" s="166">
        <f t="array" ref="AR133">IFERROR(IF(ROW()-16&lt;NoRowsBudget, IF($J133="Profit Margin",SUM(AR$16:AR132)*ProfitMargin,IF($J133="VAT",SUM(AR$16:AR132)*VAT,IF(Budget_period="Monthly",SUMIFS(INDIRECT(AR$8),DetailBudgetWPs_Aleph,IF($J133 = "No Work Package", "", $J133),DetailBudgetCategory_Aleph,$I133),IF(Budget_period="Quarterly",SUMIFS(INDIRECT(AR$9),DetailBudgetWPs_Aleph,IF($J133 = "No Work Package", "", $J133),DetailBudgetCategory_Aleph,$I133),IF(Budget_period="Annually",SUMIFS(INDIRECT(AR$10),DetailBudgetWPs_Aleph,IF($J133 = "No Work Package", "", $J133),DetailBudgetCategory_Aleph,$I133),""))))) / AR$6 * AR$7, 0), 0)</f>
        <v>0</v>
      </c>
      <c r="AS133" s="166">
        <f t="array" ref="AS133">IFERROR(IF(ROW()-16&lt;NoRowsBudget, IF($J133="Profit Margin",SUM(AS$16:AS132)*ProfitMargin,IF($J133="VAT",SUM(AS$16:AS132)*VAT,IF(Budget_period="Monthly",SUMIFS(INDIRECT(AS$8),DetailBudgetWPs_Aleph,IF($J133 = "No Work Package", "", $J133),DetailBudgetCategory_Aleph,$I133),IF(Budget_period="Quarterly",SUMIFS(INDIRECT(AS$9),DetailBudgetWPs_Aleph,IF($J133 = "No Work Package", "", $J133),DetailBudgetCategory_Aleph,$I133),IF(Budget_period="Annually",SUMIFS(INDIRECT(AS$10),DetailBudgetWPs_Aleph,IF($J133 = "No Work Package", "", $J133),DetailBudgetCategory_Aleph,$I133),""))))) / AS$6 * AS$7, 0), 0)</f>
        <v>0</v>
      </c>
      <c r="AT133" s="166">
        <f t="array" ref="AT133">IFERROR(IF(ROW()-16&lt;NoRowsBudget, IF($J133="Profit Margin",SUM(AT$16:AT132)*ProfitMargin,IF($J133="VAT",SUM(AT$16:AT132)*VAT,IF(Budget_period="Monthly",SUMIFS(INDIRECT(AT$8),DetailBudgetWPs_Aleph,IF($J133 = "No Work Package", "", $J133),DetailBudgetCategory_Aleph,$I133),IF(Budget_period="Quarterly",SUMIFS(INDIRECT(AT$9),DetailBudgetWPs_Aleph,IF($J133 = "No Work Package", "", $J133),DetailBudgetCategory_Aleph,$I133),IF(Budget_period="Annually",SUMIFS(INDIRECT(AT$10),DetailBudgetWPs_Aleph,IF($J133 = "No Work Package", "", $J133),DetailBudgetCategory_Aleph,$I133),""))))) / AT$6 * AT$7, 0), 0)</f>
        <v>0</v>
      </c>
      <c r="AU133" s="166">
        <f t="array" ref="AU133">IFERROR(IF(ROW()-16&lt;NoRowsBudget, IF($J133="Profit Margin",SUM(AU$16:AU132)*ProfitMargin,IF($J133="VAT",SUM(AU$16:AU132)*VAT,IF(Budget_period="Monthly",SUMIFS(INDIRECT(AU$8),DetailBudgetWPs_Aleph,IF($J133 = "No Work Package", "", $J133),DetailBudgetCategory_Aleph,$I133),IF(Budget_period="Quarterly",SUMIFS(INDIRECT(AU$9),DetailBudgetWPs_Aleph,IF($J133 = "No Work Package", "", $J133),DetailBudgetCategory_Aleph,$I133),IF(Budget_period="Annually",SUMIFS(INDIRECT(AU$10),DetailBudgetWPs_Aleph,IF($J133 = "No Work Package", "", $J133),DetailBudgetCategory_Aleph,$I133),""))))) / AU$6 * AU$7, 0), 0)</f>
        <v>0</v>
      </c>
      <c r="AV133" s="166">
        <f t="array" ref="AV133">IFERROR(IF(ROW()-16&lt;NoRowsBudget, IF($J133="Profit Margin",SUM(AV$16:AV132)*ProfitMargin,IF($J133="VAT",SUM(AV$16:AV132)*VAT,IF(Budget_period="Monthly",SUMIFS(INDIRECT(AV$8),DetailBudgetWPs_Aleph,IF($J133 = "No Work Package", "", $J133),DetailBudgetCategory_Aleph,$I133),IF(Budget_period="Quarterly",SUMIFS(INDIRECT(AV$9),DetailBudgetWPs_Aleph,IF($J133 = "No Work Package", "", $J133),DetailBudgetCategory_Aleph,$I133),IF(Budget_period="Annually",SUMIFS(INDIRECT(AV$10),DetailBudgetWPs_Aleph,IF($J133 = "No Work Package", "", $J133),DetailBudgetCategory_Aleph,$I133),""))))) / AV$6 * AV$7, 0), 0)</f>
        <v>0</v>
      </c>
      <c r="AW133" s="166">
        <f t="array" ref="AW133">IFERROR(IF(ROW()-16&lt;NoRowsBudget, IF($J133="Profit Margin",SUM(AW$16:AW132)*ProfitMargin,IF($J133="VAT",SUM(AW$16:AW132)*VAT,IF(Budget_period="Monthly",SUMIFS(INDIRECT(AW$8),DetailBudgetWPs_Aleph,IF($J133 = "No Work Package", "", $J133),DetailBudgetCategory_Aleph,$I133),IF(Budget_period="Quarterly",SUMIFS(INDIRECT(AW$9),DetailBudgetWPs_Aleph,IF($J133 = "No Work Package", "", $J133),DetailBudgetCategory_Aleph,$I133),IF(Budget_period="Annually",SUMIFS(INDIRECT(AW$10),DetailBudgetWPs_Aleph,IF($J133 = "No Work Package", "", $J133),DetailBudgetCategory_Aleph,$I133),""))))) / AW$6 * AW$7, 0), 0)</f>
        <v>0</v>
      </c>
      <c r="AX133" s="166">
        <f t="array" ref="AX133">IFERROR(IF(ROW()-16&lt;NoRowsBudget, IF($J133="Profit Margin",SUM(AX$16:AX132)*ProfitMargin,IF($J133="VAT",SUM(AX$16:AX132)*VAT,IF(Budget_period="Monthly",SUMIFS(INDIRECT(AX$8),DetailBudgetWPs_Aleph,IF($J133 = "No Work Package", "", $J133),DetailBudgetCategory_Aleph,$I133),IF(Budget_period="Quarterly",SUMIFS(INDIRECT(AX$9),DetailBudgetWPs_Aleph,IF($J133 = "No Work Package", "", $J133),DetailBudgetCategory_Aleph,$I133),IF(Budget_period="Annually",SUMIFS(INDIRECT(AX$10),DetailBudgetWPs_Aleph,IF($J133 = "No Work Package", "", $J133),DetailBudgetCategory_Aleph,$I133),""))))) / AX$6 * AX$7, 0), 0)</f>
        <v>0</v>
      </c>
      <c r="AY133" s="166">
        <f t="array" ref="AY133">IFERROR(IF(ROW()-16&lt;NoRowsBudget, IF($J133="Profit Margin",SUM(AY$16:AY132)*ProfitMargin,IF($J133="VAT",SUM(AY$16:AY132)*VAT,IF(Budget_period="Monthly",SUMIFS(INDIRECT(AY$8),DetailBudgetWPs_Aleph,IF($J133 = "No Work Package", "", $J133),DetailBudgetCategory_Aleph,$I133),IF(Budget_period="Quarterly",SUMIFS(INDIRECT(AY$9),DetailBudgetWPs_Aleph,IF($J133 = "No Work Package", "", $J133),DetailBudgetCategory_Aleph,$I133),IF(Budget_period="Annually",SUMIFS(INDIRECT(AY$10),DetailBudgetWPs_Aleph,IF($J133 = "No Work Package", "", $J133),DetailBudgetCategory_Aleph,$I133),""))))) / AY$6 * AY$7, 0), 0)</f>
        <v>0</v>
      </c>
      <c r="AZ133" s="166">
        <f t="array" ref="AZ133">IFERROR(IF(ROW()-16&lt;NoRowsBudget, IF($J133="Profit Margin",SUM(AZ$16:AZ132)*ProfitMargin,IF($J133="VAT",SUM(AZ$16:AZ132)*VAT,IF(Budget_period="Monthly",SUMIFS(INDIRECT(AZ$8),DetailBudgetWPs_Aleph,IF($J133 = "No Work Package", "", $J133),DetailBudgetCategory_Aleph,$I133),IF(Budget_period="Quarterly",SUMIFS(INDIRECT(AZ$9),DetailBudgetWPs_Aleph,IF($J133 = "No Work Package", "", $J133),DetailBudgetCategory_Aleph,$I133),IF(Budget_period="Annually",SUMIFS(INDIRECT(AZ$10),DetailBudgetWPs_Aleph,IF($J133 = "No Work Package", "", $J133),DetailBudgetCategory_Aleph,$I133),""))))) / AZ$6 * AZ$7, 0), 0)</f>
        <v>0</v>
      </c>
      <c r="BA133" s="166">
        <f t="array" ref="BA133">IFERROR(IF(ROW()-16&lt;NoRowsBudget, IF($J133="Profit Margin",SUM(BA$16:BA132)*ProfitMargin,IF($J133="VAT",SUM(BA$16:BA132)*VAT,IF(Budget_period="Monthly",SUMIFS(INDIRECT(BA$8),DetailBudgetWPs_Aleph,IF($J133 = "No Work Package", "", $J133),DetailBudgetCategory_Aleph,$I133),IF(Budget_period="Quarterly",SUMIFS(INDIRECT(BA$9),DetailBudgetWPs_Aleph,IF($J133 = "No Work Package", "", $J133),DetailBudgetCategory_Aleph,$I133),IF(Budget_period="Annually",SUMIFS(INDIRECT(BA$10),DetailBudgetWPs_Aleph,IF($J133 = "No Work Package", "", $J133),DetailBudgetCategory_Aleph,$I133),""))))) / BA$6 * BA$7, 0), 0)</f>
        <v>0</v>
      </c>
      <c r="BB133" s="166">
        <f t="array" ref="BB133">IFERROR(IF(ROW()-16&lt;NoRowsBudget, IF($J133="Profit Margin",SUM(BB$16:BB132)*ProfitMargin,IF($J133="VAT",SUM(BB$16:BB132)*VAT,IF(Budget_period="Monthly",SUMIFS(INDIRECT(BB$8),DetailBudgetWPs_Aleph,IF($J133 = "No Work Package", "", $J133),DetailBudgetCategory_Aleph,$I133),IF(Budget_period="Quarterly",SUMIFS(INDIRECT(BB$9),DetailBudgetWPs_Aleph,IF($J133 = "No Work Package", "", $J133),DetailBudgetCategory_Aleph,$I133),IF(Budget_period="Annually",SUMIFS(INDIRECT(BB$10),DetailBudgetWPs_Aleph,IF($J133 = "No Work Package", "", $J133),DetailBudgetCategory_Aleph,$I133),""))))) / BB$6 * BB$7, 0), 0)</f>
        <v>0</v>
      </c>
      <c r="BC133" s="166">
        <f t="array" ref="BC133">IFERROR(IF(ROW()-16&lt;NoRowsBudget, IF($J133="Profit Margin",SUM(BC$16:BC132)*ProfitMargin,IF($J133="VAT",SUM(BC$16:BC132)*VAT,IF(Budget_period="Monthly",SUMIFS(INDIRECT(BC$8),DetailBudgetWPs_Aleph,IF($J133 = "No Work Package", "", $J133),DetailBudgetCategory_Aleph,$I133),IF(Budget_period="Quarterly",SUMIFS(INDIRECT(BC$9),DetailBudgetWPs_Aleph,IF($J133 = "No Work Package", "", $J133),DetailBudgetCategory_Aleph,$I133),IF(Budget_period="Annually",SUMIFS(INDIRECT(BC$10),DetailBudgetWPs_Aleph,IF($J133 = "No Work Package", "", $J133),DetailBudgetCategory_Aleph,$I133),""))))) / BC$6 * BC$7, 0), 0)</f>
        <v>0</v>
      </c>
      <c r="BD133" s="166">
        <f t="array" ref="BD133">IFERROR(IF(ROW()-16&lt;NoRowsBudget, IF($J133="Profit Margin",SUM(BD$16:BD132)*ProfitMargin,IF($J133="VAT",SUM(BD$16:BD132)*VAT,IF(Budget_period="Monthly",SUMIFS(INDIRECT(BD$8),DetailBudgetWPs_Aleph,IF($J133 = "No Work Package", "", $J133),DetailBudgetCategory_Aleph,$I133),IF(Budget_period="Quarterly",SUMIFS(INDIRECT(BD$9),DetailBudgetWPs_Aleph,IF($J133 = "No Work Package", "", $J133),DetailBudgetCategory_Aleph,$I133),IF(Budget_period="Annually",SUMIFS(INDIRECT(BD$10),DetailBudgetWPs_Aleph,IF($J133 = "No Work Package", "", $J133),DetailBudgetCategory_Aleph,$I133),""))))) / BD$6 * BD$7, 0), 0)</f>
        <v>0</v>
      </c>
      <c r="BE133" s="166">
        <f t="array" ref="BE133">IFERROR(IF(ROW()-16&lt;NoRowsBudget, IF($J133="Profit Margin",SUM(BE$16:BE132)*ProfitMargin,IF($J133="VAT",SUM(BE$16:BE132)*VAT,IF(Budget_period="Monthly",SUMIFS(INDIRECT(BE$8),DetailBudgetWPs_Aleph,IF($J133 = "No Work Package", "", $J133),DetailBudgetCategory_Aleph,$I133),IF(Budget_period="Quarterly",SUMIFS(INDIRECT(BE$9),DetailBudgetWPs_Aleph,IF($J133 = "No Work Package", "", $J133),DetailBudgetCategory_Aleph,$I133),IF(Budget_period="Annually",SUMIFS(INDIRECT(BE$10),DetailBudgetWPs_Aleph,IF($J133 = "No Work Package", "", $J133),DetailBudgetCategory_Aleph,$I133),""))))) / BE$6 * BE$7, 0), 0)</f>
        <v>0</v>
      </c>
      <c r="BF133" s="166">
        <f t="array" ref="BF133">IFERROR(IF(ROW()-16&lt;NoRowsBudget, IF($J133="Profit Margin",SUM(BF$16:BF132)*ProfitMargin,IF($J133="VAT",SUM(BF$16:BF132)*VAT,IF(Budget_period="Monthly",SUMIFS(INDIRECT(BF$8),DetailBudgetWPs_Aleph,IF($J133 = "No Work Package", "", $J133),DetailBudgetCategory_Aleph,$I133),IF(Budget_period="Quarterly",SUMIFS(INDIRECT(BF$9),DetailBudgetWPs_Aleph,IF($J133 = "No Work Package", "", $J133),DetailBudgetCategory_Aleph,$I133),IF(Budget_period="Annually",SUMIFS(INDIRECT(BF$10),DetailBudgetWPs_Aleph,IF($J133 = "No Work Package", "", $J133),DetailBudgetCategory_Aleph,$I133),""))))) / BF$6 * BF$7, 0), 0)</f>
        <v>0</v>
      </c>
      <c r="BG133" s="166">
        <f t="array" ref="BG133">IFERROR(IF(ROW()-16&lt;NoRowsBudget, IF($J133="Profit Margin",SUM(BG$16:BG132)*ProfitMargin,IF($J133="VAT",SUM(BG$16:BG132)*VAT,IF(Budget_period="Monthly",SUMIFS(INDIRECT(BG$8),DetailBudgetWPs_Aleph,IF($J133 = "No Work Package", "", $J133),DetailBudgetCategory_Aleph,$I133),IF(Budget_period="Quarterly",SUMIFS(INDIRECT(BG$9),DetailBudgetWPs_Aleph,IF($J133 = "No Work Package", "", $J133),DetailBudgetCategory_Aleph,$I133),IF(Budget_period="Annually",SUMIFS(INDIRECT(BG$10),DetailBudgetWPs_Aleph,IF($J133 = "No Work Package", "", $J133),DetailBudgetCategory_Aleph,$I133),""))))) / BG$6 * BG$7, 0), 0)</f>
        <v>0</v>
      </c>
      <c r="BH133" s="166">
        <f t="array" ref="BH133">IFERROR(IF(ROW()-16&lt;NoRowsBudget, IF($J133="Profit Margin",SUM(BH$16:BH132)*ProfitMargin,IF($J133="VAT",SUM(BH$16:BH132)*VAT,IF(Budget_period="Monthly",SUMIFS(INDIRECT(BH$8),DetailBudgetWPs_Aleph,IF($J133 = "No Work Package", "", $J133),DetailBudgetCategory_Aleph,$I133),IF(Budget_period="Quarterly",SUMIFS(INDIRECT(BH$9),DetailBudgetWPs_Aleph,IF($J133 = "No Work Package", "", $J133),DetailBudgetCategory_Aleph,$I133),IF(Budget_period="Annually",SUMIFS(INDIRECT(BH$10),DetailBudgetWPs_Aleph,IF($J133 = "No Work Package", "", $J133),DetailBudgetCategory_Aleph,$I133),""))))) / BH$6 * BH$7, 0), 0)</f>
        <v>0</v>
      </c>
      <c r="BI133" s="166">
        <f t="array" ref="BI133">IFERROR(IF(ROW()-16&lt;NoRowsBudget, IF($J133="Profit Margin",SUM(BI$16:BI132)*ProfitMargin,IF($J133="VAT",SUM(BI$16:BI132)*VAT,IF(Budget_period="Monthly",SUMIFS(INDIRECT(BI$8),DetailBudgetWPs_Aleph,IF($J133 = "No Work Package", "", $J133),DetailBudgetCategory_Aleph,$I133),IF(Budget_period="Quarterly",SUMIFS(INDIRECT(BI$9),DetailBudgetWPs_Aleph,IF($J133 = "No Work Package", "", $J133),DetailBudgetCategory_Aleph,$I133),IF(Budget_period="Annually",SUMIFS(INDIRECT(BI$10),DetailBudgetWPs_Aleph,IF($J133 = "No Work Package", "", $J133),DetailBudgetCategory_Aleph,$I133),""))))) / BI$6 * BI$7, 0), 0)</f>
        <v>0</v>
      </c>
      <c r="BJ133" s="166">
        <f t="array" ref="BJ133">IFERROR(IF(ROW()-16&lt;NoRowsBudget, IF($J133="Profit Margin",SUM(BJ$16:BJ132)*ProfitMargin,IF($J133="VAT",SUM(BJ$16:BJ132)*VAT,IF(Budget_period="Monthly",SUMIFS(INDIRECT(BJ$8),DetailBudgetWPs_Aleph,IF($J133 = "No Work Package", "", $J133),DetailBudgetCategory_Aleph,$I133),IF(Budget_period="Quarterly",SUMIFS(INDIRECT(BJ$9),DetailBudgetWPs_Aleph,IF($J133 = "No Work Package", "", $J133),DetailBudgetCategory_Aleph,$I133),IF(Budget_period="Annually",SUMIFS(INDIRECT(BJ$10),DetailBudgetWPs_Aleph,IF($J133 = "No Work Package", "", $J133),DetailBudgetCategory_Aleph,$I133),""))))) / BJ$6 * BJ$7, 0), 0)</f>
        <v>0</v>
      </c>
      <c r="BK133" s="166">
        <f t="array" ref="BK133">IFERROR(IF(ROW()-16&lt;NoRowsBudget, IF($J133="Profit Margin",SUM(BK$16:BK132)*ProfitMargin,IF($J133="VAT",SUM(BK$16:BK132)*VAT,IF(Budget_period="Monthly",SUMIFS(INDIRECT(BK$8),DetailBudgetWPs_Aleph,IF($J133 = "No Work Package", "", $J133),DetailBudgetCategory_Aleph,$I133),IF(Budget_period="Quarterly",SUMIFS(INDIRECT(BK$9),DetailBudgetWPs_Aleph,IF($J133 = "No Work Package", "", $J133),DetailBudgetCategory_Aleph,$I133),IF(Budget_period="Annually",SUMIFS(INDIRECT(BK$10),DetailBudgetWPs_Aleph,IF($J133 = "No Work Package", "", $J133),DetailBudgetCategory_Aleph,$I133),""))))) / BK$6 * BK$7, 0), 0)</f>
        <v>0</v>
      </c>
      <c r="BL133" s="166">
        <f t="array" ref="BL133">IFERROR(IF(ROW()-16&lt;NoRowsBudget, IF($J133="Profit Margin",SUM(BL$16:BL132)*ProfitMargin,IF($J133="VAT",SUM(BL$16:BL132)*VAT,IF(Budget_period="Monthly",SUMIFS(INDIRECT(BL$8),DetailBudgetWPs_Aleph,IF($J133 = "No Work Package", "", $J133),DetailBudgetCategory_Aleph,$I133),IF(Budget_period="Quarterly",SUMIFS(INDIRECT(BL$9),DetailBudgetWPs_Aleph,IF($J133 = "No Work Package", "", $J133),DetailBudgetCategory_Aleph,$I133),IF(Budget_period="Annually",SUMIFS(INDIRECT(BL$10),DetailBudgetWPs_Aleph,IF($J133 = "No Work Package", "", $J133),DetailBudgetCategory_Aleph,$I133),""))))) / BL$6 * BL$7, 0), 0)</f>
        <v>0</v>
      </c>
      <c r="BM133" s="166">
        <f t="array" ref="BM133">IFERROR(IF(ROW()-16&lt;NoRowsBudget, IF($J133="Profit Margin",SUM(BM$16:BM132)*ProfitMargin,IF($J133="VAT",SUM(BM$16:BM132)*VAT,IF(Budget_period="Monthly",SUMIFS(INDIRECT(BM$8),DetailBudgetWPs_Aleph,IF($J133 = "No Work Package", "", $J133),DetailBudgetCategory_Aleph,$I133),IF(Budget_period="Quarterly",SUMIFS(INDIRECT(BM$9),DetailBudgetWPs_Aleph,IF($J133 = "No Work Package", "", $J133),DetailBudgetCategory_Aleph,$I133),IF(Budget_period="Annually",SUMIFS(INDIRECT(BM$10),DetailBudgetWPs_Aleph,IF($J133 = "No Work Package", "", $J133),DetailBudgetCategory_Aleph,$I133),""))))) / BM$6 * BM$7, 0), 0)</f>
        <v>0</v>
      </c>
      <c r="BN133" s="166">
        <f t="array" ref="BN133">IFERROR(IF(ROW()-16&lt;NoRowsBudget, IF($J133="Profit Margin",SUM(BN$16:BN132)*ProfitMargin,IF($J133="VAT",SUM(BN$16:BN132)*VAT,IF(Budget_period="Monthly",SUMIFS(INDIRECT(BN$8),DetailBudgetWPs_Aleph,IF($J133 = "No Work Package", "", $J133),DetailBudgetCategory_Aleph,$I133),IF(Budget_period="Quarterly",SUMIFS(INDIRECT(BN$9),DetailBudgetWPs_Aleph,IF($J133 = "No Work Package", "", $J133),DetailBudgetCategory_Aleph,$I133),IF(Budget_period="Annually",SUMIFS(INDIRECT(BN$10),DetailBudgetWPs_Aleph,IF($J133 = "No Work Package", "", $J133),DetailBudgetCategory_Aleph,$I133),""))))) / BN$6 * BN$7, 0), 0)</f>
        <v>0</v>
      </c>
      <c r="BO133" s="166">
        <f t="array" ref="BO133">IFERROR(IF(ROW()-16&lt;NoRowsBudget, IF($J133="Profit Margin",SUM(BO$16:BO132)*ProfitMargin,IF($J133="VAT",SUM(BO$16:BO132)*VAT,IF(Budget_period="Monthly",SUMIFS(INDIRECT(BO$8),DetailBudgetWPs_Aleph,IF($J133 = "No Work Package", "", $J133),DetailBudgetCategory_Aleph,$I133),IF(Budget_period="Quarterly",SUMIFS(INDIRECT(BO$9),DetailBudgetWPs_Aleph,IF($J133 = "No Work Package", "", $J133),DetailBudgetCategory_Aleph,$I133),IF(Budget_period="Annually",SUMIFS(INDIRECT(BO$10),DetailBudgetWPs_Aleph,IF($J133 = "No Work Package", "", $J133),DetailBudgetCategory_Aleph,$I133),""))))) / BO$6 * BO$7, 0), 0)</f>
        <v>0</v>
      </c>
      <c r="BP133" s="166">
        <f t="array" ref="BP133">IFERROR(IF(ROW()-16&lt;NoRowsBudget, IF($J133="Profit Margin",SUM(BP$16:BP132)*ProfitMargin,IF($J133="VAT",SUM(BP$16:BP132)*VAT,IF(Budget_period="Monthly",SUMIFS(INDIRECT(BP$8),DetailBudgetWPs_Aleph,IF($J133 = "No Work Package", "", $J133),DetailBudgetCategory_Aleph,$I133),IF(Budget_period="Quarterly",SUMIFS(INDIRECT(BP$9),DetailBudgetWPs_Aleph,IF($J133 = "No Work Package", "", $J133),DetailBudgetCategory_Aleph,$I133),IF(Budget_period="Annually",SUMIFS(INDIRECT(BP$10),DetailBudgetWPs_Aleph,IF($J133 = "No Work Package", "", $J133),DetailBudgetCategory_Aleph,$I133),""))))) / BP$6 * BP$7, 0), 0)</f>
        <v>0</v>
      </c>
      <c r="BQ133" s="166">
        <f t="array" ref="BQ133">IFERROR(IF(ROW()-16&lt;NoRowsBudget, IF($J133="Profit Margin",SUM(BQ$16:BQ132)*ProfitMargin,IF($J133="VAT",SUM(BQ$16:BQ132)*VAT,IF(Budget_period="Monthly",SUMIFS(INDIRECT(BQ$8),DetailBudgetWPs_Aleph,IF($J133 = "No Work Package", "", $J133),DetailBudgetCategory_Aleph,$I133),IF(Budget_period="Quarterly",SUMIFS(INDIRECT(BQ$9),DetailBudgetWPs_Aleph,IF($J133 = "No Work Package", "", $J133),DetailBudgetCategory_Aleph,$I133),IF(Budget_period="Annually",SUMIFS(INDIRECT(BQ$10),DetailBudgetWPs_Aleph,IF($J133 = "No Work Package", "", $J133),DetailBudgetCategory_Aleph,$I133),""))))) / BQ$6 * BQ$7, 0), 0)</f>
        <v>0</v>
      </c>
      <c r="BR133" s="166">
        <f t="array" ref="BR133">IFERROR(IF(ROW()-16&lt;NoRowsBudget, IF($J133="Profit Margin",SUM(BR$16:BR132)*ProfitMargin,IF($J133="VAT",SUM(BR$16:BR132)*VAT,IF(Budget_period="Monthly",SUMIFS(INDIRECT(BR$8),DetailBudgetWPs_Aleph,IF($J133 = "No Work Package", "", $J133),DetailBudgetCategory_Aleph,$I133),IF(Budget_period="Quarterly",SUMIFS(INDIRECT(BR$9),DetailBudgetWPs_Aleph,IF($J133 = "No Work Package", "", $J133),DetailBudgetCategory_Aleph,$I133),IF(Budget_period="Annually",SUMIFS(INDIRECT(BR$10),DetailBudgetWPs_Aleph,IF($J133 = "No Work Package", "", $J133),DetailBudgetCategory_Aleph,$I133),""))))) / BR$6 * BR$7, 0), 0)</f>
        <v>0</v>
      </c>
      <c r="BS133" s="166">
        <f t="array" ref="BS133">IFERROR(IF(ROW()-16&lt;NoRowsBudget, IF($J133="Profit Margin",SUM(BS$16:BS132)*ProfitMargin,IF($J133="VAT",SUM(BS$16:BS132)*VAT,IF(Budget_period="Monthly",SUMIFS(INDIRECT(BS$8),DetailBudgetWPs_Aleph,IF($J133 = "No Work Package", "", $J133),DetailBudgetCategory_Aleph,$I133),IF(Budget_period="Quarterly",SUMIFS(INDIRECT(BS$9),DetailBudgetWPs_Aleph,IF($J133 = "No Work Package", "", $J133),DetailBudgetCategory_Aleph,$I133),IF(Budget_period="Annually",SUMIFS(INDIRECT(BS$10),DetailBudgetWPs_Aleph,IF($J133 = "No Work Package", "", $J133),DetailBudgetCategory_Aleph,$I133),""))))) / BS$6 * BS$7, 0), 0)</f>
        <v>0</v>
      </c>
    </row>
    <row r="134" ht="15.75" customHeight="1">
      <c r="A134" s="114"/>
      <c r="B134" s="15" t="str">
        <f>IF(ROW()-16&lt;NoRowsBudget,OrgName,"")</f>
        <v/>
      </c>
      <c r="C134" s="15" t="str">
        <f>IF(ROW()-16&lt;NoRowsBudget,ProjectName,"")</f>
        <v/>
      </c>
      <c r="D134" s="15" t="str">
        <f>IF(ROW()-16&lt;NoRowsBudget,ProjectRef,"")</f>
        <v/>
      </c>
      <c r="E134" s="15" t="str">
        <f>IF(ROW()-16&lt;NoRowsBudget,ApplicationID,"")</f>
        <v/>
      </c>
      <c r="F134" s="15" t="str">
        <f>IF(ROW()-16&lt;NoRowsBudget,Version,"")</f>
        <v/>
      </c>
      <c r="G134" s="164" t="str">
        <f>IF(ROW()-16&lt;NoRowsBudget,StartDate,"")</f>
        <v/>
      </c>
      <c r="H134" s="164" t="str">
        <f>IF(ROW()-16&lt;NoRowsBudget,EndDate,"")</f>
        <v/>
      </c>
      <c r="I134" s="15" t="str">
        <f t="array" ref="I134">IF(ROW()-16&lt;(NoRowsBudget-3),INDEX(CostCategories,CEILING((ROW()-15)/NoWPs,1)),IF(ROW()-16=NoRowsBudget-3,"Overheads",IF(ROW()-16=NoRowsBudget-2,"Profit Margin",IF(ROW()-16=NoRowsBudget-1,"VAT",""))))</f>
        <v/>
      </c>
      <c r="J134" s="15" t="str">
        <f t="array" ref="J134">IF(ROW()-16&lt;NoRowsBudget-3,INDEX(WPUnique,,MOD(ROW()-16,NoWPs)+1),IF(ROW()-16=NoRowsBudget-3,"Overheads",IF(ROW()-16=NoRowsBudget-2,"Profit Margin",IF(ROW()-16=NoRowsBudget-1,"VAT",""))))</f>
        <v/>
      </c>
      <c r="K134" s="172" t="str">
        <f>IFERROR(IF(OR($J134="Indirect Cost",$J134="VAT",$J134="Profit Margin"),"",VLOOKUP(J134,'1. Basic Info'!$B$40:$C$52,2,FALSE)),BudgetExport!J134)</f>
        <v/>
      </c>
      <c r="L134" s="166">
        <f t="array" ref="L134">IFERROR(IF(ROW()-16&lt;NoRowsBudget, IF($J134="Profit Margin",SUM(L$16:L133)*ProfitMargin,IF($J134="VAT",SUM(L$16:L133)*VAT,IF(Budget_period="Monthly",SUMIFS(INDIRECT(L$8),DetailBudgetWPs_Aleph,IF($J134 = "No Work Package", "", $J134),DetailBudgetCategory_Aleph,$I134),IF(Budget_period="Quarterly",SUMIFS(INDIRECT(L$9),DetailBudgetWPs_Aleph,IF($J134 = "No Work Package", "", $J134),DetailBudgetCategory_Aleph,$I134),IF(Budget_period="Annually",SUMIFS(INDIRECT(L$10),DetailBudgetWPs_Aleph,IF($J134 = "No Work Package", "", $J134),DetailBudgetCategory_Aleph,$I134),""))))) / L$6 * L$7, 0), 0)</f>
        <v>0</v>
      </c>
      <c r="M134" s="166">
        <f t="array" ref="M134">IFERROR(IF(ROW()-16&lt;NoRowsBudget, IF($J134="Profit Margin",SUM(M$16:M133)*ProfitMargin,IF($J134="VAT",SUM(M$16:M133)*VAT,IF(Budget_period="Monthly",SUMIFS(INDIRECT(M$8),DetailBudgetWPs_Aleph,IF($J134 = "No Work Package", "", $J134),DetailBudgetCategory_Aleph,$I134),IF(Budget_period="Quarterly",SUMIFS(INDIRECT(M$9),DetailBudgetWPs_Aleph,IF($J134 = "No Work Package", "", $J134),DetailBudgetCategory_Aleph,$I134),IF(Budget_period="Annually",SUMIFS(INDIRECT(M$10),DetailBudgetWPs_Aleph,IF($J134 = "No Work Package", "", $J134),DetailBudgetCategory_Aleph,$I134),""))))) / M$6 * M$7, 0), 0)</f>
        <v>0</v>
      </c>
      <c r="N134" s="166">
        <f t="array" ref="N134">IFERROR(IF(ROW()-16&lt;NoRowsBudget, IF($J134="Profit Margin",SUM(N$16:N133)*ProfitMargin,IF($J134="VAT",SUM(N$16:N133)*VAT,IF(Budget_period="Monthly",SUMIFS(INDIRECT(N$8),DetailBudgetWPs_Aleph,IF($J134 = "No Work Package", "", $J134),DetailBudgetCategory_Aleph,$I134),IF(Budget_period="Quarterly",SUMIFS(INDIRECT(N$9),DetailBudgetWPs_Aleph,IF($J134 = "No Work Package", "", $J134),DetailBudgetCategory_Aleph,$I134),IF(Budget_period="Annually",SUMIFS(INDIRECT(N$10),DetailBudgetWPs_Aleph,IF($J134 = "No Work Package", "", $J134),DetailBudgetCategory_Aleph,$I134),""))))) / N$6 * N$7, 0), 0)</f>
        <v>0</v>
      </c>
      <c r="O134" s="166">
        <f t="array" ref="O134">IFERROR(IF(ROW()-16&lt;NoRowsBudget, IF($J134="Profit Margin",SUM(O$16:O133)*ProfitMargin,IF($J134="VAT",SUM(O$16:O133)*VAT,IF(Budget_period="Monthly",SUMIFS(INDIRECT(O$8),DetailBudgetWPs_Aleph,IF($J134 = "No Work Package", "", $J134),DetailBudgetCategory_Aleph,$I134),IF(Budget_period="Quarterly",SUMIFS(INDIRECT(O$9),DetailBudgetWPs_Aleph,IF($J134 = "No Work Package", "", $J134),DetailBudgetCategory_Aleph,$I134),IF(Budget_period="Annually",SUMIFS(INDIRECT(O$10),DetailBudgetWPs_Aleph,IF($J134 = "No Work Package", "", $J134),DetailBudgetCategory_Aleph,$I134),""))))) / O$6 * O$7, 0), 0)</f>
        <v>0</v>
      </c>
      <c r="P134" s="166">
        <f t="array" ref="P134">IFERROR(IF(ROW()-16&lt;NoRowsBudget, IF($J134="Profit Margin",SUM(P$16:P133)*ProfitMargin,IF($J134="VAT",SUM(P$16:P133)*VAT,IF(Budget_period="Monthly",SUMIFS(INDIRECT(P$8),DetailBudgetWPs_Aleph,IF($J134 = "No Work Package", "", $J134),DetailBudgetCategory_Aleph,$I134),IF(Budget_period="Quarterly",SUMIFS(INDIRECT(P$9),DetailBudgetWPs_Aleph,IF($J134 = "No Work Package", "", $J134),DetailBudgetCategory_Aleph,$I134),IF(Budget_period="Annually",SUMIFS(INDIRECT(P$10),DetailBudgetWPs_Aleph,IF($J134 = "No Work Package", "", $J134),DetailBudgetCategory_Aleph,$I134),""))))) / P$6 * P$7, 0), 0)</f>
        <v>0</v>
      </c>
      <c r="Q134" s="166">
        <f t="array" ref="Q134">IFERROR(IF(ROW()-16&lt;NoRowsBudget, IF($J134="Profit Margin",SUM(Q$16:Q133)*ProfitMargin,IF($J134="VAT",SUM(Q$16:Q133)*VAT,IF(Budget_period="Monthly",SUMIFS(INDIRECT(Q$8),DetailBudgetWPs_Aleph,IF($J134 = "No Work Package", "", $J134),DetailBudgetCategory_Aleph,$I134),IF(Budget_period="Quarterly",SUMIFS(INDIRECT(Q$9),DetailBudgetWPs_Aleph,IF($J134 = "No Work Package", "", $J134),DetailBudgetCategory_Aleph,$I134),IF(Budget_period="Annually",SUMIFS(INDIRECT(Q$10),DetailBudgetWPs_Aleph,IF($J134 = "No Work Package", "", $J134),DetailBudgetCategory_Aleph,$I134),""))))) / Q$6 * Q$7, 0), 0)</f>
        <v>0</v>
      </c>
      <c r="R134" s="166">
        <f t="array" ref="R134">IFERROR(IF(ROW()-16&lt;NoRowsBudget, IF($J134="Profit Margin",SUM(R$16:R133)*ProfitMargin,IF($J134="VAT",SUM(R$16:R133)*VAT,IF(Budget_period="Monthly",SUMIFS(INDIRECT(R$8),DetailBudgetWPs_Aleph,IF($J134 = "No Work Package", "", $J134),DetailBudgetCategory_Aleph,$I134),IF(Budget_period="Quarterly",SUMIFS(INDIRECT(R$9),DetailBudgetWPs_Aleph,IF($J134 = "No Work Package", "", $J134),DetailBudgetCategory_Aleph,$I134),IF(Budget_period="Annually",SUMIFS(INDIRECT(R$10),DetailBudgetWPs_Aleph,IF($J134 = "No Work Package", "", $J134),DetailBudgetCategory_Aleph,$I134),""))))) / R$6 * R$7, 0), 0)</f>
        <v>0</v>
      </c>
      <c r="S134" s="166">
        <f t="array" ref="S134">IFERROR(IF(ROW()-16&lt;NoRowsBudget, IF($J134="Profit Margin",SUM(S$16:S133)*ProfitMargin,IF($J134="VAT",SUM(S$16:S133)*VAT,IF(Budget_period="Monthly",SUMIFS(INDIRECT(S$8),DetailBudgetWPs_Aleph,IF($J134 = "No Work Package", "", $J134),DetailBudgetCategory_Aleph,$I134),IF(Budget_period="Quarterly",SUMIFS(INDIRECT(S$9),DetailBudgetWPs_Aleph,IF($J134 = "No Work Package", "", $J134),DetailBudgetCategory_Aleph,$I134),IF(Budget_period="Annually",SUMIFS(INDIRECT(S$10),DetailBudgetWPs_Aleph,IF($J134 = "No Work Package", "", $J134),DetailBudgetCategory_Aleph,$I134),""))))) / S$6 * S$7, 0), 0)</f>
        <v>0</v>
      </c>
      <c r="T134" s="166">
        <f t="array" ref="T134">IFERROR(IF(ROW()-16&lt;NoRowsBudget, IF($J134="Profit Margin",SUM(T$16:T133)*ProfitMargin,IF($J134="VAT",SUM(T$16:T133)*VAT,IF(Budget_period="Monthly",SUMIFS(INDIRECT(T$8),DetailBudgetWPs_Aleph,IF($J134 = "No Work Package", "", $J134),DetailBudgetCategory_Aleph,$I134),IF(Budget_period="Quarterly",SUMIFS(INDIRECT(T$9),DetailBudgetWPs_Aleph,IF($J134 = "No Work Package", "", $J134),DetailBudgetCategory_Aleph,$I134),IF(Budget_period="Annually",SUMIFS(INDIRECT(T$10),DetailBudgetWPs_Aleph,IF($J134 = "No Work Package", "", $J134),DetailBudgetCategory_Aleph,$I134),""))))) / T$6 * T$7, 0), 0)</f>
        <v>0</v>
      </c>
      <c r="U134" s="166">
        <f t="array" ref="U134">IFERROR(IF(ROW()-16&lt;NoRowsBudget, IF($J134="Profit Margin",SUM(U$16:U133)*ProfitMargin,IF($J134="VAT",SUM(U$16:U133)*VAT,IF(Budget_period="Monthly",SUMIFS(INDIRECT(U$8),DetailBudgetWPs_Aleph,IF($J134 = "No Work Package", "", $J134),DetailBudgetCategory_Aleph,$I134),IF(Budget_period="Quarterly",SUMIFS(INDIRECT(U$9),DetailBudgetWPs_Aleph,IF($J134 = "No Work Package", "", $J134),DetailBudgetCategory_Aleph,$I134),IF(Budget_period="Annually",SUMIFS(INDIRECT(U$10),DetailBudgetWPs_Aleph,IF($J134 = "No Work Package", "", $J134),DetailBudgetCategory_Aleph,$I134),""))))) / U$6 * U$7, 0), 0)</f>
        <v>0</v>
      </c>
      <c r="V134" s="166">
        <f t="array" ref="V134">IFERROR(IF(ROW()-16&lt;NoRowsBudget, IF($J134="Profit Margin",SUM(V$16:V133)*ProfitMargin,IF($J134="VAT",SUM(V$16:V133)*VAT,IF(Budget_period="Monthly",SUMIFS(INDIRECT(V$8),DetailBudgetWPs_Aleph,IF($J134 = "No Work Package", "", $J134),DetailBudgetCategory_Aleph,$I134),IF(Budget_period="Quarterly",SUMIFS(INDIRECT(V$9),DetailBudgetWPs_Aleph,IF($J134 = "No Work Package", "", $J134),DetailBudgetCategory_Aleph,$I134),IF(Budget_period="Annually",SUMIFS(INDIRECT(V$10),DetailBudgetWPs_Aleph,IF($J134 = "No Work Package", "", $J134),DetailBudgetCategory_Aleph,$I134),""))))) / V$6 * V$7, 0), 0)</f>
        <v>0</v>
      </c>
      <c r="W134" s="166">
        <f t="array" ref="W134">IFERROR(IF(ROW()-16&lt;NoRowsBudget, IF($J134="Profit Margin",SUM(W$16:W133)*ProfitMargin,IF($J134="VAT",SUM(W$16:W133)*VAT,IF(Budget_period="Monthly",SUMIFS(INDIRECT(W$8),DetailBudgetWPs_Aleph,IF($J134 = "No Work Package", "", $J134),DetailBudgetCategory_Aleph,$I134),IF(Budget_period="Quarterly",SUMIFS(INDIRECT(W$9),DetailBudgetWPs_Aleph,IF($J134 = "No Work Package", "", $J134),DetailBudgetCategory_Aleph,$I134),IF(Budget_period="Annually",SUMIFS(INDIRECT(W$10),DetailBudgetWPs_Aleph,IF($J134 = "No Work Package", "", $J134),DetailBudgetCategory_Aleph,$I134),""))))) / W$6 * W$7, 0), 0)</f>
        <v>0</v>
      </c>
      <c r="X134" s="166">
        <f t="array" ref="X134">IFERROR(IF(ROW()-16&lt;NoRowsBudget, IF($J134="Profit Margin",SUM(X$16:X133)*ProfitMargin,IF($J134="VAT",SUM(X$16:X133)*VAT,IF(Budget_period="Monthly",SUMIFS(INDIRECT(X$8),DetailBudgetWPs_Aleph,IF($J134 = "No Work Package", "", $J134),DetailBudgetCategory_Aleph,$I134),IF(Budget_period="Quarterly",SUMIFS(INDIRECT(X$9),DetailBudgetWPs_Aleph,IF($J134 = "No Work Package", "", $J134),DetailBudgetCategory_Aleph,$I134),IF(Budget_period="Annually",SUMIFS(INDIRECT(X$10),DetailBudgetWPs_Aleph,IF($J134 = "No Work Package", "", $J134),DetailBudgetCategory_Aleph,$I134),""))))) / X$6 * X$7, 0), 0)</f>
        <v>0</v>
      </c>
      <c r="Y134" s="166">
        <f t="array" ref="Y134">IFERROR(IF(ROW()-16&lt;NoRowsBudget, IF($J134="Profit Margin",SUM(Y$16:Y133)*ProfitMargin,IF($J134="VAT",SUM(Y$16:Y133)*VAT,IF(Budget_period="Monthly",SUMIFS(INDIRECT(Y$8),DetailBudgetWPs_Aleph,IF($J134 = "No Work Package", "", $J134),DetailBudgetCategory_Aleph,$I134),IF(Budget_period="Quarterly",SUMIFS(INDIRECT(Y$9),DetailBudgetWPs_Aleph,IF($J134 = "No Work Package", "", $J134),DetailBudgetCategory_Aleph,$I134),IF(Budget_period="Annually",SUMIFS(INDIRECT(Y$10),DetailBudgetWPs_Aleph,IF($J134 = "No Work Package", "", $J134),DetailBudgetCategory_Aleph,$I134),""))))) / Y$6 * Y$7, 0), 0)</f>
        <v>0</v>
      </c>
      <c r="Z134" s="166">
        <f t="array" ref="Z134">IFERROR(IF(ROW()-16&lt;NoRowsBudget, IF($J134="Profit Margin",SUM(Z$16:Z133)*ProfitMargin,IF($J134="VAT",SUM(Z$16:Z133)*VAT,IF(Budget_period="Monthly",SUMIFS(INDIRECT(Z$8),DetailBudgetWPs_Aleph,IF($J134 = "No Work Package", "", $J134),DetailBudgetCategory_Aleph,$I134),IF(Budget_period="Quarterly",SUMIFS(INDIRECT(Z$9),DetailBudgetWPs_Aleph,IF($J134 = "No Work Package", "", $J134),DetailBudgetCategory_Aleph,$I134),IF(Budget_period="Annually",SUMIFS(INDIRECT(Z$10),DetailBudgetWPs_Aleph,IF($J134 = "No Work Package", "", $J134),DetailBudgetCategory_Aleph,$I134),""))))) / Z$6 * Z$7, 0), 0)</f>
        <v>0</v>
      </c>
      <c r="AA134" s="166">
        <f t="array" ref="AA134">IFERROR(IF(ROW()-16&lt;NoRowsBudget, IF($J134="Profit Margin",SUM(AA$16:AA133)*ProfitMargin,IF($J134="VAT",SUM(AA$16:AA133)*VAT,IF(Budget_period="Monthly",SUMIFS(INDIRECT(AA$8),DetailBudgetWPs_Aleph,IF($J134 = "No Work Package", "", $J134),DetailBudgetCategory_Aleph,$I134),IF(Budget_period="Quarterly",SUMIFS(INDIRECT(AA$9),DetailBudgetWPs_Aleph,IF($J134 = "No Work Package", "", $J134),DetailBudgetCategory_Aleph,$I134),IF(Budget_period="Annually",SUMIFS(INDIRECT(AA$10),DetailBudgetWPs_Aleph,IF($J134 = "No Work Package", "", $J134),DetailBudgetCategory_Aleph,$I134),""))))) / AA$6 * AA$7, 0), 0)</f>
        <v>0</v>
      </c>
      <c r="AB134" s="166">
        <f t="array" ref="AB134">IFERROR(IF(ROW()-16&lt;NoRowsBudget, IF($J134="Profit Margin",SUM(AB$16:AB133)*ProfitMargin,IF($J134="VAT",SUM(AB$16:AB133)*VAT,IF(Budget_period="Monthly",SUMIFS(INDIRECT(AB$8),DetailBudgetWPs_Aleph,IF($J134 = "No Work Package", "", $J134),DetailBudgetCategory_Aleph,$I134),IF(Budget_period="Quarterly",SUMIFS(INDIRECT(AB$9),DetailBudgetWPs_Aleph,IF($J134 = "No Work Package", "", $J134),DetailBudgetCategory_Aleph,$I134),IF(Budget_period="Annually",SUMIFS(INDIRECT(AB$10),DetailBudgetWPs_Aleph,IF($J134 = "No Work Package", "", $J134),DetailBudgetCategory_Aleph,$I134),""))))) / AB$6 * AB$7, 0), 0)</f>
        <v>0</v>
      </c>
      <c r="AC134" s="166">
        <f t="array" ref="AC134">IFERROR(IF(ROW()-16&lt;NoRowsBudget, IF($J134="Profit Margin",SUM(AC$16:AC133)*ProfitMargin,IF($J134="VAT",SUM(AC$16:AC133)*VAT,IF(Budget_period="Monthly",SUMIFS(INDIRECT(AC$8),DetailBudgetWPs_Aleph,IF($J134 = "No Work Package", "", $J134),DetailBudgetCategory_Aleph,$I134),IF(Budget_period="Quarterly",SUMIFS(INDIRECT(AC$9),DetailBudgetWPs_Aleph,IF($J134 = "No Work Package", "", $J134),DetailBudgetCategory_Aleph,$I134),IF(Budget_period="Annually",SUMIFS(INDIRECT(AC$10),DetailBudgetWPs_Aleph,IF($J134 = "No Work Package", "", $J134),DetailBudgetCategory_Aleph,$I134),""))))) / AC$6 * AC$7, 0), 0)</f>
        <v>0</v>
      </c>
      <c r="AD134" s="166">
        <f t="array" ref="AD134">IFERROR(IF(ROW()-16&lt;NoRowsBudget, IF($J134="Profit Margin",SUM(AD$16:AD133)*ProfitMargin,IF($J134="VAT",SUM(AD$16:AD133)*VAT,IF(Budget_period="Monthly",SUMIFS(INDIRECT(AD$8),DetailBudgetWPs_Aleph,IF($J134 = "No Work Package", "", $J134),DetailBudgetCategory_Aleph,$I134),IF(Budget_period="Quarterly",SUMIFS(INDIRECT(AD$9),DetailBudgetWPs_Aleph,IF($J134 = "No Work Package", "", $J134),DetailBudgetCategory_Aleph,$I134),IF(Budget_period="Annually",SUMIFS(INDIRECT(AD$10),DetailBudgetWPs_Aleph,IF($J134 = "No Work Package", "", $J134),DetailBudgetCategory_Aleph,$I134),""))))) / AD$6 * AD$7, 0), 0)</f>
        <v>0</v>
      </c>
      <c r="AE134" s="166">
        <f t="array" ref="AE134">IFERROR(IF(ROW()-16&lt;NoRowsBudget, IF($J134="Profit Margin",SUM(AE$16:AE133)*ProfitMargin,IF($J134="VAT",SUM(AE$16:AE133)*VAT,IF(Budget_period="Monthly",SUMIFS(INDIRECT(AE$8),DetailBudgetWPs_Aleph,IF($J134 = "No Work Package", "", $J134),DetailBudgetCategory_Aleph,$I134),IF(Budget_period="Quarterly",SUMIFS(INDIRECT(AE$9),DetailBudgetWPs_Aleph,IF($J134 = "No Work Package", "", $J134),DetailBudgetCategory_Aleph,$I134),IF(Budget_period="Annually",SUMIFS(INDIRECT(AE$10),DetailBudgetWPs_Aleph,IF($J134 = "No Work Package", "", $J134),DetailBudgetCategory_Aleph,$I134),""))))) / AE$6 * AE$7, 0), 0)</f>
        <v>0</v>
      </c>
      <c r="AF134" s="166">
        <f t="array" ref="AF134">IFERROR(IF(ROW()-16&lt;NoRowsBudget, IF($J134="Profit Margin",SUM(AF$16:AF133)*ProfitMargin,IF($J134="VAT",SUM(AF$16:AF133)*VAT,IF(Budget_period="Monthly",SUMIFS(INDIRECT(AF$8),DetailBudgetWPs_Aleph,IF($J134 = "No Work Package", "", $J134),DetailBudgetCategory_Aleph,$I134),IF(Budget_period="Quarterly",SUMIFS(INDIRECT(AF$9),DetailBudgetWPs_Aleph,IF($J134 = "No Work Package", "", $J134),DetailBudgetCategory_Aleph,$I134),IF(Budget_period="Annually",SUMIFS(INDIRECT(AF$10),DetailBudgetWPs_Aleph,IF($J134 = "No Work Package", "", $J134),DetailBudgetCategory_Aleph,$I134),""))))) / AF$6 * AF$7, 0), 0)</f>
        <v>0</v>
      </c>
      <c r="AG134" s="166">
        <f t="array" ref="AG134">IFERROR(IF(ROW()-16&lt;NoRowsBudget, IF($J134="Profit Margin",SUM(AG$16:AG133)*ProfitMargin,IF($J134="VAT",SUM(AG$16:AG133)*VAT,IF(Budget_period="Monthly",SUMIFS(INDIRECT(AG$8),DetailBudgetWPs_Aleph,IF($J134 = "No Work Package", "", $J134),DetailBudgetCategory_Aleph,$I134),IF(Budget_period="Quarterly",SUMIFS(INDIRECT(AG$9),DetailBudgetWPs_Aleph,IF($J134 = "No Work Package", "", $J134),DetailBudgetCategory_Aleph,$I134),IF(Budget_period="Annually",SUMIFS(INDIRECT(AG$10),DetailBudgetWPs_Aleph,IF($J134 = "No Work Package", "", $J134),DetailBudgetCategory_Aleph,$I134),""))))) / AG$6 * AG$7, 0), 0)</f>
        <v>0</v>
      </c>
      <c r="AH134" s="166">
        <f t="array" ref="AH134">IFERROR(IF(ROW()-16&lt;NoRowsBudget, IF($J134="Profit Margin",SUM(AH$16:AH133)*ProfitMargin,IF($J134="VAT",SUM(AH$16:AH133)*VAT,IF(Budget_period="Monthly",SUMIFS(INDIRECT(AH$8),DetailBudgetWPs_Aleph,IF($J134 = "No Work Package", "", $J134),DetailBudgetCategory_Aleph,$I134),IF(Budget_period="Quarterly",SUMIFS(INDIRECT(AH$9),DetailBudgetWPs_Aleph,IF($J134 = "No Work Package", "", $J134),DetailBudgetCategory_Aleph,$I134),IF(Budget_period="Annually",SUMIFS(INDIRECT(AH$10),DetailBudgetWPs_Aleph,IF($J134 = "No Work Package", "", $J134),DetailBudgetCategory_Aleph,$I134),""))))) / AH$6 * AH$7, 0), 0)</f>
        <v>0</v>
      </c>
      <c r="AI134" s="166">
        <f t="array" ref="AI134">IFERROR(IF(ROW()-16&lt;NoRowsBudget, IF($J134="Profit Margin",SUM(AI$16:AI133)*ProfitMargin,IF($J134="VAT",SUM(AI$16:AI133)*VAT,IF(Budget_period="Monthly",SUMIFS(INDIRECT(AI$8),DetailBudgetWPs_Aleph,IF($J134 = "No Work Package", "", $J134),DetailBudgetCategory_Aleph,$I134),IF(Budget_period="Quarterly",SUMIFS(INDIRECT(AI$9),DetailBudgetWPs_Aleph,IF($J134 = "No Work Package", "", $J134),DetailBudgetCategory_Aleph,$I134),IF(Budget_period="Annually",SUMIFS(INDIRECT(AI$10),DetailBudgetWPs_Aleph,IF($J134 = "No Work Package", "", $J134),DetailBudgetCategory_Aleph,$I134),""))))) / AI$6 * AI$7, 0), 0)</f>
        <v>0</v>
      </c>
      <c r="AJ134" s="166">
        <f t="array" ref="AJ134">IFERROR(IF(ROW()-16&lt;NoRowsBudget, IF($J134="Profit Margin",SUM(AJ$16:AJ133)*ProfitMargin,IF($J134="VAT",SUM(AJ$16:AJ133)*VAT,IF(Budget_period="Monthly",SUMIFS(INDIRECT(AJ$8),DetailBudgetWPs_Aleph,IF($J134 = "No Work Package", "", $J134),DetailBudgetCategory_Aleph,$I134),IF(Budget_period="Quarterly",SUMIFS(INDIRECT(AJ$9),DetailBudgetWPs_Aleph,IF($J134 = "No Work Package", "", $J134),DetailBudgetCategory_Aleph,$I134),IF(Budget_period="Annually",SUMIFS(INDIRECT(AJ$10),DetailBudgetWPs_Aleph,IF($J134 = "No Work Package", "", $J134),DetailBudgetCategory_Aleph,$I134),""))))) / AJ$6 * AJ$7, 0), 0)</f>
        <v>0</v>
      </c>
      <c r="AK134" s="166">
        <f t="array" ref="AK134">IFERROR(IF(ROW()-16&lt;NoRowsBudget, IF($J134="Profit Margin",SUM(AK$16:AK133)*ProfitMargin,IF($J134="VAT",SUM(AK$16:AK133)*VAT,IF(Budget_period="Monthly",SUMIFS(INDIRECT(AK$8),DetailBudgetWPs_Aleph,IF($J134 = "No Work Package", "", $J134),DetailBudgetCategory_Aleph,$I134),IF(Budget_period="Quarterly",SUMIFS(INDIRECT(AK$9),DetailBudgetWPs_Aleph,IF($J134 = "No Work Package", "", $J134),DetailBudgetCategory_Aleph,$I134),IF(Budget_period="Annually",SUMIFS(INDIRECT(AK$10),DetailBudgetWPs_Aleph,IF($J134 = "No Work Package", "", $J134),DetailBudgetCategory_Aleph,$I134),""))))) / AK$6 * AK$7, 0), 0)</f>
        <v>0</v>
      </c>
      <c r="AL134" s="166">
        <f t="array" ref="AL134">IFERROR(IF(ROW()-16&lt;NoRowsBudget, IF($J134="Profit Margin",SUM(AL$16:AL133)*ProfitMargin,IF($J134="VAT",SUM(AL$16:AL133)*VAT,IF(Budget_period="Monthly",SUMIFS(INDIRECT(AL$8),DetailBudgetWPs_Aleph,IF($J134 = "No Work Package", "", $J134),DetailBudgetCategory_Aleph,$I134),IF(Budget_period="Quarterly",SUMIFS(INDIRECT(AL$9),DetailBudgetWPs_Aleph,IF($J134 = "No Work Package", "", $J134),DetailBudgetCategory_Aleph,$I134),IF(Budget_period="Annually",SUMIFS(INDIRECT(AL$10),DetailBudgetWPs_Aleph,IF($J134 = "No Work Package", "", $J134),DetailBudgetCategory_Aleph,$I134),""))))) / AL$6 * AL$7, 0), 0)</f>
        <v>0</v>
      </c>
      <c r="AM134" s="166">
        <f t="array" ref="AM134">IFERROR(IF(ROW()-16&lt;NoRowsBudget, IF($J134="Profit Margin",SUM(AM$16:AM133)*ProfitMargin,IF($J134="VAT",SUM(AM$16:AM133)*VAT,IF(Budget_period="Monthly",SUMIFS(INDIRECT(AM$8),DetailBudgetWPs_Aleph,IF($J134 = "No Work Package", "", $J134),DetailBudgetCategory_Aleph,$I134),IF(Budget_period="Quarterly",SUMIFS(INDIRECT(AM$9),DetailBudgetWPs_Aleph,IF($J134 = "No Work Package", "", $J134),DetailBudgetCategory_Aleph,$I134),IF(Budget_period="Annually",SUMIFS(INDIRECT(AM$10),DetailBudgetWPs_Aleph,IF($J134 = "No Work Package", "", $J134),DetailBudgetCategory_Aleph,$I134),""))))) / AM$6 * AM$7, 0), 0)</f>
        <v>0</v>
      </c>
      <c r="AN134" s="166">
        <f t="array" ref="AN134">IFERROR(IF(ROW()-16&lt;NoRowsBudget, IF($J134="Profit Margin",SUM(AN$16:AN133)*ProfitMargin,IF($J134="VAT",SUM(AN$16:AN133)*VAT,IF(Budget_period="Monthly",SUMIFS(INDIRECT(AN$8),DetailBudgetWPs_Aleph,IF($J134 = "No Work Package", "", $J134),DetailBudgetCategory_Aleph,$I134),IF(Budget_period="Quarterly",SUMIFS(INDIRECT(AN$9),DetailBudgetWPs_Aleph,IF($J134 = "No Work Package", "", $J134),DetailBudgetCategory_Aleph,$I134),IF(Budget_period="Annually",SUMIFS(INDIRECT(AN$10),DetailBudgetWPs_Aleph,IF($J134 = "No Work Package", "", $J134),DetailBudgetCategory_Aleph,$I134),""))))) / AN$6 * AN$7, 0), 0)</f>
        <v>0</v>
      </c>
      <c r="AO134" s="166">
        <f t="array" ref="AO134">IFERROR(IF(ROW()-16&lt;NoRowsBudget, IF($J134="Profit Margin",SUM(AO$16:AO133)*ProfitMargin,IF($J134="VAT",SUM(AO$16:AO133)*VAT,IF(Budget_period="Monthly",SUMIFS(INDIRECT(AO$8),DetailBudgetWPs_Aleph,IF($J134 = "No Work Package", "", $J134),DetailBudgetCategory_Aleph,$I134),IF(Budget_period="Quarterly",SUMIFS(INDIRECT(AO$9),DetailBudgetWPs_Aleph,IF($J134 = "No Work Package", "", $J134),DetailBudgetCategory_Aleph,$I134),IF(Budget_period="Annually",SUMIFS(INDIRECT(AO$10),DetailBudgetWPs_Aleph,IF($J134 = "No Work Package", "", $J134),DetailBudgetCategory_Aleph,$I134),""))))) / AO$6 * AO$7, 0), 0)</f>
        <v>0</v>
      </c>
      <c r="AP134" s="166">
        <f t="array" ref="AP134">IFERROR(IF(ROW()-16&lt;NoRowsBudget, IF($J134="Profit Margin",SUM(AP$16:AP133)*ProfitMargin,IF($J134="VAT",SUM(AP$16:AP133)*VAT,IF(Budget_period="Monthly",SUMIFS(INDIRECT(AP$8),DetailBudgetWPs_Aleph,IF($J134 = "No Work Package", "", $J134),DetailBudgetCategory_Aleph,$I134),IF(Budget_period="Quarterly",SUMIFS(INDIRECT(AP$9),DetailBudgetWPs_Aleph,IF($J134 = "No Work Package", "", $J134),DetailBudgetCategory_Aleph,$I134),IF(Budget_period="Annually",SUMIFS(INDIRECT(AP$10),DetailBudgetWPs_Aleph,IF($J134 = "No Work Package", "", $J134),DetailBudgetCategory_Aleph,$I134),""))))) / AP$6 * AP$7, 0), 0)</f>
        <v>0</v>
      </c>
      <c r="AQ134" s="166">
        <f t="array" ref="AQ134">IFERROR(IF(ROW()-16&lt;NoRowsBudget, IF($J134="Profit Margin",SUM(AQ$16:AQ133)*ProfitMargin,IF($J134="VAT",SUM(AQ$16:AQ133)*VAT,IF(Budget_period="Monthly",SUMIFS(INDIRECT(AQ$8),DetailBudgetWPs_Aleph,IF($J134 = "No Work Package", "", $J134),DetailBudgetCategory_Aleph,$I134),IF(Budget_period="Quarterly",SUMIFS(INDIRECT(AQ$9),DetailBudgetWPs_Aleph,IF($J134 = "No Work Package", "", $J134),DetailBudgetCategory_Aleph,$I134),IF(Budget_period="Annually",SUMIFS(INDIRECT(AQ$10),DetailBudgetWPs_Aleph,IF($J134 = "No Work Package", "", $J134),DetailBudgetCategory_Aleph,$I134),""))))) / AQ$6 * AQ$7, 0), 0)</f>
        <v>0</v>
      </c>
      <c r="AR134" s="166">
        <f t="array" ref="AR134">IFERROR(IF(ROW()-16&lt;NoRowsBudget, IF($J134="Profit Margin",SUM(AR$16:AR133)*ProfitMargin,IF($J134="VAT",SUM(AR$16:AR133)*VAT,IF(Budget_period="Monthly",SUMIFS(INDIRECT(AR$8),DetailBudgetWPs_Aleph,IF($J134 = "No Work Package", "", $J134),DetailBudgetCategory_Aleph,$I134),IF(Budget_period="Quarterly",SUMIFS(INDIRECT(AR$9),DetailBudgetWPs_Aleph,IF($J134 = "No Work Package", "", $J134),DetailBudgetCategory_Aleph,$I134),IF(Budget_period="Annually",SUMIFS(INDIRECT(AR$10),DetailBudgetWPs_Aleph,IF($J134 = "No Work Package", "", $J134),DetailBudgetCategory_Aleph,$I134),""))))) / AR$6 * AR$7, 0), 0)</f>
        <v>0</v>
      </c>
      <c r="AS134" s="166">
        <f t="array" ref="AS134">IFERROR(IF(ROW()-16&lt;NoRowsBudget, IF($J134="Profit Margin",SUM(AS$16:AS133)*ProfitMargin,IF($J134="VAT",SUM(AS$16:AS133)*VAT,IF(Budget_period="Monthly",SUMIFS(INDIRECT(AS$8),DetailBudgetWPs_Aleph,IF($J134 = "No Work Package", "", $J134),DetailBudgetCategory_Aleph,$I134),IF(Budget_period="Quarterly",SUMIFS(INDIRECT(AS$9),DetailBudgetWPs_Aleph,IF($J134 = "No Work Package", "", $J134),DetailBudgetCategory_Aleph,$I134),IF(Budget_period="Annually",SUMIFS(INDIRECT(AS$10),DetailBudgetWPs_Aleph,IF($J134 = "No Work Package", "", $J134),DetailBudgetCategory_Aleph,$I134),""))))) / AS$6 * AS$7, 0), 0)</f>
        <v>0</v>
      </c>
      <c r="AT134" s="166">
        <f t="array" ref="AT134">IFERROR(IF(ROW()-16&lt;NoRowsBudget, IF($J134="Profit Margin",SUM(AT$16:AT133)*ProfitMargin,IF($J134="VAT",SUM(AT$16:AT133)*VAT,IF(Budget_period="Monthly",SUMIFS(INDIRECT(AT$8),DetailBudgetWPs_Aleph,IF($J134 = "No Work Package", "", $J134),DetailBudgetCategory_Aleph,$I134),IF(Budget_period="Quarterly",SUMIFS(INDIRECT(AT$9),DetailBudgetWPs_Aleph,IF($J134 = "No Work Package", "", $J134),DetailBudgetCategory_Aleph,$I134),IF(Budget_period="Annually",SUMIFS(INDIRECT(AT$10),DetailBudgetWPs_Aleph,IF($J134 = "No Work Package", "", $J134),DetailBudgetCategory_Aleph,$I134),""))))) / AT$6 * AT$7, 0), 0)</f>
        <v>0</v>
      </c>
      <c r="AU134" s="166">
        <f t="array" ref="AU134">IFERROR(IF(ROW()-16&lt;NoRowsBudget, IF($J134="Profit Margin",SUM(AU$16:AU133)*ProfitMargin,IF($J134="VAT",SUM(AU$16:AU133)*VAT,IF(Budget_period="Monthly",SUMIFS(INDIRECT(AU$8),DetailBudgetWPs_Aleph,IF($J134 = "No Work Package", "", $J134),DetailBudgetCategory_Aleph,$I134),IF(Budget_period="Quarterly",SUMIFS(INDIRECT(AU$9),DetailBudgetWPs_Aleph,IF($J134 = "No Work Package", "", $J134),DetailBudgetCategory_Aleph,$I134),IF(Budget_period="Annually",SUMIFS(INDIRECT(AU$10),DetailBudgetWPs_Aleph,IF($J134 = "No Work Package", "", $J134),DetailBudgetCategory_Aleph,$I134),""))))) / AU$6 * AU$7, 0), 0)</f>
        <v>0</v>
      </c>
      <c r="AV134" s="166">
        <f t="array" ref="AV134">IFERROR(IF(ROW()-16&lt;NoRowsBudget, IF($J134="Profit Margin",SUM(AV$16:AV133)*ProfitMargin,IF($J134="VAT",SUM(AV$16:AV133)*VAT,IF(Budget_period="Monthly",SUMIFS(INDIRECT(AV$8),DetailBudgetWPs_Aleph,IF($J134 = "No Work Package", "", $J134),DetailBudgetCategory_Aleph,$I134),IF(Budget_period="Quarterly",SUMIFS(INDIRECT(AV$9),DetailBudgetWPs_Aleph,IF($J134 = "No Work Package", "", $J134),DetailBudgetCategory_Aleph,$I134),IF(Budget_period="Annually",SUMIFS(INDIRECT(AV$10),DetailBudgetWPs_Aleph,IF($J134 = "No Work Package", "", $J134),DetailBudgetCategory_Aleph,$I134),""))))) / AV$6 * AV$7, 0), 0)</f>
        <v>0</v>
      </c>
      <c r="AW134" s="166">
        <f t="array" ref="AW134">IFERROR(IF(ROW()-16&lt;NoRowsBudget, IF($J134="Profit Margin",SUM(AW$16:AW133)*ProfitMargin,IF($J134="VAT",SUM(AW$16:AW133)*VAT,IF(Budget_period="Monthly",SUMIFS(INDIRECT(AW$8),DetailBudgetWPs_Aleph,IF($J134 = "No Work Package", "", $J134),DetailBudgetCategory_Aleph,$I134),IF(Budget_period="Quarterly",SUMIFS(INDIRECT(AW$9),DetailBudgetWPs_Aleph,IF($J134 = "No Work Package", "", $J134),DetailBudgetCategory_Aleph,$I134),IF(Budget_period="Annually",SUMIFS(INDIRECT(AW$10),DetailBudgetWPs_Aleph,IF($J134 = "No Work Package", "", $J134),DetailBudgetCategory_Aleph,$I134),""))))) / AW$6 * AW$7, 0), 0)</f>
        <v>0</v>
      </c>
      <c r="AX134" s="166">
        <f t="array" ref="AX134">IFERROR(IF(ROW()-16&lt;NoRowsBudget, IF($J134="Profit Margin",SUM(AX$16:AX133)*ProfitMargin,IF($J134="VAT",SUM(AX$16:AX133)*VAT,IF(Budget_period="Monthly",SUMIFS(INDIRECT(AX$8),DetailBudgetWPs_Aleph,IF($J134 = "No Work Package", "", $J134),DetailBudgetCategory_Aleph,$I134),IF(Budget_period="Quarterly",SUMIFS(INDIRECT(AX$9),DetailBudgetWPs_Aleph,IF($J134 = "No Work Package", "", $J134),DetailBudgetCategory_Aleph,$I134),IF(Budget_period="Annually",SUMIFS(INDIRECT(AX$10),DetailBudgetWPs_Aleph,IF($J134 = "No Work Package", "", $J134),DetailBudgetCategory_Aleph,$I134),""))))) / AX$6 * AX$7, 0), 0)</f>
        <v>0</v>
      </c>
      <c r="AY134" s="166">
        <f t="array" ref="AY134">IFERROR(IF(ROW()-16&lt;NoRowsBudget, IF($J134="Profit Margin",SUM(AY$16:AY133)*ProfitMargin,IF($J134="VAT",SUM(AY$16:AY133)*VAT,IF(Budget_period="Monthly",SUMIFS(INDIRECT(AY$8),DetailBudgetWPs_Aleph,IF($J134 = "No Work Package", "", $J134),DetailBudgetCategory_Aleph,$I134),IF(Budget_period="Quarterly",SUMIFS(INDIRECT(AY$9),DetailBudgetWPs_Aleph,IF($J134 = "No Work Package", "", $J134),DetailBudgetCategory_Aleph,$I134),IF(Budget_period="Annually",SUMIFS(INDIRECT(AY$10),DetailBudgetWPs_Aleph,IF($J134 = "No Work Package", "", $J134),DetailBudgetCategory_Aleph,$I134),""))))) / AY$6 * AY$7, 0), 0)</f>
        <v>0</v>
      </c>
      <c r="AZ134" s="166">
        <f t="array" ref="AZ134">IFERROR(IF(ROW()-16&lt;NoRowsBudget, IF($J134="Profit Margin",SUM(AZ$16:AZ133)*ProfitMargin,IF($J134="VAT",SUM(AZ$16:AZ133)*VAT,IF(Budget_period="Monthly",SUMIFS(INDIRECT(AZ$8),DetailBudgetWPs_Aleph,IF($J134 = "No Work Package", "", $J134),DetailBudgetCategory_Aleph,$I134),IF(Budget_period="Quarterly",SUMIFS(INDIRECT(AZ$9),DetailBudgetWPs_Aleph,IF($J134 = "No Work Package", "", $J134),DetailBudgetCategory_Aleph,$I134),IF(Budget_period="Annually",SUMIFS(INDIRECT(AZ$10),DetailBudgetWPs_Aleph,IF($J134 = "No Work Package", "", $J134),DetailBudgetCategory_Aleph,$I134),""))))) / AZ$6 * AZ$7, 0), 0)</f>
        <v>0</v>
      </c>
      <c r="BA134" s="166">
        <f t="array" ref="BA134">IFERROR(IF(ROW()-16&lt;NoRowsBudget, IF($J134="Profit Margin",SUM(BA$16:BA133)*ProfitMargin,IF($J134="VAT",SUM(BA$16:BA133)*VAT,IF(Budget_period="Monthly",SUMIFS(INDIRECT(BA$8),DetailBudgetWPs_Aleph,IF($J134 = "No Work Package", "", $J134),DetailBudgetCategory_Aleph,$I134),IF(Budget_period="Quarterly",SUMIFS(INDIRECT(BA$9),DetailBudgetWPs_Aleph,IF($J134 = "No Work Package", "", $J134),DetailBudgetCategory_Aleph,$I134),IF(Budget_period="Annually",SUMIFS(INDIRECT(BA$10),DetailBudgetWPs_Aleph,IF($J134 = "No Work Package", "", $J134),DetailBudgetCategory_Aleph,$I134),""))))) / BA$6 * BA$7, 0), 0)</f>
        <v>0</v>
      </c>
      <c r="BB134" s="166">
        <f t="array" ref="BB134">IFERROR(IF(ROW()-16&lt;NoRowsBudget, IF($J134="Profit Margin",SUM(BB$16:BB133)*ProfitMargin,IF($J134="VAT",SUM(BB$16:BB133)*VAT,IF(Budget_period="Monthly",SUMIFS(INDIRECT(BB$8),DetailBudgetWPs_Aleph,IF($J134 = "No Work Package", "", $J134),DetailBudgetCategory_Aleph,$I134),IF(Budget_period="Quarterly",SUMIFS(INDIRECT(BB$9),DetailBudgetWPs_Aleph,IF($J134 = "No Work Package", "", $J134),DetailBudgetCategory_Aleph,$I134),IF(Budget_period="Annually",SUMIFS(INDIRECT(BB$10),DetailBudgetWPs_Aleph,IF($J134 = "No Work Package", "", $J134),DetailBudgetCategory_Aleph,$I134),""))))) / BB$6 * BB$7, 0), 0)</f>
        <v>0</v>
      </c>
      <c r="BC134" s="166">
        <f t="array" ref="BC134">IFERROR(IF(ROW()-16&lt;NoRowsBudget, IF($J134="Profit Margin",SUM(BC$16:BC133)*ProfitMargin,IF($J134="VAT",SUM(BC$16:BC133)*VAT,IF(Budget_period="Monthly",SUMIFS(INDIRECT(BC$8),DetailBudgetWPs_Aleph,IF($J134 = "No Work Package", "", $J134),DetailBudgetCategory_Aleph,$I134),IF(Budget_period="Quarterly",SUMIFS(INDIRECT(BC$9),DetailBudgetWPs_Aleph,IF($J134 = "No Work Package", "", $J134),DetailBudgetCategory_Aleph,$I134),IF(Budget_period="Annually",SUMIFS(INDIRECT(BC$10),DetailBudgetWPs_Aleph,IF($J134 = "No Work Package", "", $J134),DetailBudgetCategory_Aleph,$I134),""))))) / BC$6 * BC$7, 0), 0)</f>
        <v>0</v>
      </c>
      <c r="BD134" s="166">
        <f t="array" ref="BD134">IFERROR(IF(ROW()-16&lt;NoRowsBudget, IF($J134="Profit Margin",SUM(BD$16:BD133)*ProfitMargin,IF($J134="VAT",SUM(BD$16:BD133)*VAT,IF(Budget_period="Monthly",SUMIFS(INDIRECT(BD$8),DetailBudgetWPs_Aleph,IF($J134 = "No Work Package", "", $J134),DetailBudgetCategory_Aleph,$I134),IF(Budget_period="Quarterly",SUMIFS(INDIRECT(BD$9),DetailBudgetWPs_Aleph,IF($J134 = "No Work Package", "", $J134),DetailBudgetCategory_Aleph,$I134),IF(Budget_period="Annually",SUMIFS(INDIRECT(BD$10),DetailBudgetWPs_Aleph,IF($J134 = "No Work Package", "", $J134),DetailBudgetCategory_Aleph,$I134),""))))) / BD$6 * BD$7, 0), 0)</f>
        <v>0</v>
      </c>
      <c r="BE134" s="166">
        <f t="array" ref="BE134">IFERROR(IF(ROW()-16&lt;NoRowsBudget, IF($J134="Profit Margin",SUM(BE$16:BE133)*ProfitMargin,IF($J134="VAT",SUM(BE$16:BE133)*VAT,IF(Budget_period="Monthly",SUMIFS(INDIRECT(BE$8),DetailBudgetWPs_Aleph,IF($J134 = "No Work Package", "", $J134),DetailBudgetCategory_Aleph,$I134),IF(Budget_period="Quarterly",SUMIFS(INDIRECT(BE$9),DetailBudgetWPs_Aleph,IF($J134 = "No Work Package", "", $J134),DetailBudgetCategory_Aleph,$I134),IF(Budget_period="Annually",SUMIFS(INDIRECT(BE$10),DetailBudgetWPs_Aleph,IF($J134 = "No Work Package", "", $J134),DetailBudgetCategory_Aleph,$I134),""))))) / BE$6 * BE$7, 0), 0)</f>
        <v>0</v>
      </c>
      <c r="BF134" s="166">
        <f t="array" ref="BF134">IFERROR(IF(ROW()-16&lt;NoRowsBudget, IF($J134="Profit Margin",SUM(BF$16:BF133)*ProfitMargin,IF($J134="VAT",SUM(BF$16:BF133)*VAT,IF(Budget_period="Monthly",SUMIFS(INDIRECT(BF$8),DetailBudgetWPs_Aleph,IF($J134 = "No Work Package", "", $J134),DetailBudgetCategory_Aleph,$I134),IF(Budget_period="Quarterly",SUMIFS(INDIRECT(BF$9),DetailBudgetWPs_Aleph,IF($J134 = "No Work Package", "", $J134),DetailBudgetCategory_Aleph,$I134),IF(Budget_period="Annually",SUMIFS(INDIRECT(BF$10),DetailBudgetWPs_Aleph,IF($J134 = "No Work Package", "", $J134),DetailBudgetCategory_Aleph,$I134),""))))) / BF$6 * BF$7, 0), 0)</f>
        <v>0</v>
      </c>
      <c r="BG134" s="166">
        <f t="array" ref="BG134">IFERROR(IF(ROW()-16&lt;NoRowsBudget, IF($J134="Profit Margin",SUM(BG$16:BG133)*ProfitMargin,IF($J134="VAT",SUM(BG$16:BG133)*VAT,IF(Budget_period="Monthly",SUMIFS(INDIRECT(BG$8),DetailBudgetWPs_Aleph,IF($J134 = "No Work Package", "", $J134),DetailBudgetCategory_Aleph,$I134),IF(Budget_period="Quarterly",SUMIFS(INDIRECT(BG$9),DetailBudgetWPs_Aleph,IF($J134 = "No Work Package", "", $J134),DetailBudgetCategory_Aleph,$I134),IF(Budget_period="Annually",SUMIFS(INDIRECT(BG$10),DetailBudgetWPs_Aleph,IF($J134 = "No Work Package", "", $J134),DetailBudgetCategory_Aleph,$I134),""))))) / BG$6 * BG$7, 0), 0)</f>
        <v>0</v>
      </c>
      <c r="BH134" s="166">
        <f t="array" ref="BH134">IFERROR(IF(ROW()-16&lt;NoRowsBudget, IF($J134="Profit Margin",SUM(BH$16:BH133)*ProfitMargin,IF($J134="VAT",SUM(BH$16:BH133)*VAT,IF(Budget_period="Monthly",SUMIFS(INDIRECT(BH$8),DetailBudgetWPs_Aleph,IF($J134 = "No Work Package", "", $J134),DetailBudgetCategory_Aleph,$I134),IF(Budget_period="Quarterly",SUMIFS(INDIRECT(BH$9),DetailBudgetWPs_Aleph,IF($J134 = "No Work Package", "", $J134),DetailBudgetCategory_Aleph,$I134),IF(Budget_period="Annually",SUMIFS(INDIRECT(BH$10),DetailBudgetWPs_Aleph,IF($J134 = "No Work Package", "", $J134),DetailBudgetCategory_Aleph,$I134),""))))) / BH$6 * BH$7, 0), 0)</f>
        <v>0</v>
      </c>
      <c r="BI134" s="166">
        <f t="array" ref="BI134">IFERROR(IF(ROW()-16&lt;NoRowsBudget, IF($J134="Profit Margin",SUM(BI$16:BI133)*ProfitMargin,IF($J134="VAT",SUM(BI$16:BI133)*VAT,IF(Budget_period="Monthly",SUMIFS(INDIRECT(BI$8),DetailBudgetWPs_Aleph,IF($J134 = "No Work Package", "", $J134),DetailBudgetCategory_Aleph,$I134),IF(Budget_period="Quarterly",SUMIFS(INDIRECT(BI$9),DetailBudgetWPs_Aleph,IF($J134 = "No Work Package", "", $J134),DetailBudgetCategory_Aleph,$I134),IF(Budget_period="Annually",SUMIFS(INDIRECT(BI$10),DetailBudgetWPs_Aleph,IF($J134 = "No Work Package", "", $J134),DetailBudgetCategory_Aleph,$I134),""))))) / BI$6 * BI$7, 0), 0)</f>
        <v>0</v>
      </c>
      <c r="BJ134" s="166">
        <f t="array" ref="BJ134">IFERROR(IF(ROW()-16&lt;NoRowsBudget, IF($J134="Profit Margin",SUM(BJ$16:BJ133)*ProfitMargin,IF($J134="VAT",SUM(BJ$16:BJ133)*VAT,IF(Budget_period="Monthly",SUMIFS(INDIRECT(BJ$8),DetailBudgetWPs_Aleph,IF($J134 = "No Work Package", "", $J134),DetailBudgetCategory_Aleph,$I134),IF(Budget_period="Quarterly",SUMIFS(INDIRECT(BJ$9),DetailBudgetWPs_Aleph,IF($J134 = "No Work Package", "", $J134),DetailBudgetCategory_Aleph,$I134),IF(Budget_period="Annually",SUMIFS(INDIRECT(BJ$10),DetailBudgetWPs_Aleph,IF($J134 = "No Work Package", "", $J134),DetailBudgetCategory_Aleph,$I134),""))))) / BJ$6 * BJ$7, 0), 0)</f>
        <v>0</v>
      </c>
      <c r="BK134" s="166">
        <f t="array" ref="BK134">IFERROR(IF(ROW()-16&lt;NoRowsBudget, IF($J134="Profit Margin",SUM(BK$16:BK133)*ProfitMargin,IF($J134="VAT",SUM(BK$16:BK133)*VAT,IF(Budget_period="Monthly",SUMIFS(INDIRECT(BK$8),DetailBudgetWPs_Aleph,IF($J134 = "No Work Package", "", $J134),DetailBudgetCategory_Aleph,$I134),IF(Budget_period="Quarterly",SUMIFS(INDIRECT(BK$9),DetailBudgetWPs_Aleph,IF($J134 = "No Work Package", "", $J134),DetailBudgetCategory_Aleph,$I134),IF(Budget_period="Annually",SUMIFS(INDIRECT(BK$10),DetailBudgetWPs_Aleph,IF($J134 = "No Work Package", "", $J134),DetailBudgetCategory_Aleph,$I134),""))))) / BK$6 * BK$7, 0), 0)</f>
        <v>0</v>
      </c>
      <c r="BL134" s="166">
        <f t="array" ref="BL134">IFERROR(IF(ROW()-16&lt;NoRowsBudget, IF($J134="Profit Margin",SUM(BL$16:BL133)*ProfitMargin,IF($J134="VAT",SUM(BL$16:BL133)*VAT,IF(Budget_period="Monthly",SUMIFS(INDIRECT(BL$8),DetailBudgetWPs_Aleph,IF($J134 = "No Work Package", "", $J134),DetailBudgetCategory_Aleph,$I134),IF(Budget_period="Quarterly",SUMIFS(INDIRECT(BL$9),DetailBudgetWPs_Aleph,IF($J134 = "No Work Package", "", $J134),DetailBudgetCategory_Aleph,$I134),IF(Budget_period="Annually",SUMIFS(INDIRECT(BL$10),DetailBudgetWPs_Aleph,IF($J134 = "No Work Package", "", $J134),DetailBudgetCategory_Aleph,$I134),""))))) / BL$6 * BL$7, 0), 0)</f>
        <v>0</v>
      </c>
      <c r="BM134" s="166">
        <f t="array" ref="BM134">IFERROR(IF(ROW()-16&lt;NoRowsBudget, IF($J134="Profit Margin",SUM(BM$16:BM133)*ProfitMargin,IF($J134="VAT",SUM(BM$16:BM133)*VAT,IF(Budget_period="Monthly",SUMIFS(INDIRECT(BM$8),DetailBudgetWPs_Aleph,IF($J134 = "No Work Package", "", $J134),DetailBudgetCategory_Aleph,$I134),IF(Budget_period="Quarterly",SUMIFS(INDIRECT(BM$9),DetailBudgetWPs_Aleph,IF($J134 = "No Work Package", "", $J134),DetailBudgetCategory_Aleph,$I134),IF(Budget_period="Annually",SUMIFS(INDIRECT(BM$10),DetailBudgetWPs_Aleph,IF($J134 = "No Work Package", "", $J134),DetailBudgetCategory_Aleph,$I134),""))))) / BM$6 * BM$7, 0), 0)</f>
        <v>0</v>
      </c>
      <c r="BN134" s="166">
        <f t="array" ref="BN134">IFERROR(IF(ROW()-16&lt;NoRowsBudget, IF($J134="Profit Margin",SUM(BN$16:BN133)*ProfitMargin,IF($J134="VAT",SUM(BN$16:BN133)*VAT,IF(Budget_period="Monthly",SUMIFS(INDIRECT(BN$8),DetailBudgetWPs_Aleph,IF($J134 = "No Work Package", "", $J134),DetailBudgetCategory_Aleph,$I134),IF(Budget_period="Quarterly",SUMIFS(INDIRECT(BN$9),DetailBudgetWPs_Aleph,IF($J134 = "No Work Package", "", $J134),DetailBudgetCategory_Aleph,$I134),IF(Budget_period="Annually",SUMIFS(INDIRECT(BN$10),DetailBudgetWPs_Aleph,IF($J134 = "No Work Package", "", $J134),DetailBudgetCategory_Aleph,$I134),""))))) / BN$6 * BN$7, 0), 0)</f>
        <v>0</v>
      </c>
      <c r="BO134" s="166">
        <f t="array" ref="BO134">IFERROR(IF(ROW()-16&lt;NoRowsBudget, IF($J134="Profit Margin",SUM(BO$16:BO133)*ProfitMargin,IF($J134="VAT",SUM(BO$16:BO133)*VAT,IF(Budget_period="Monthly",SUMIFS(INDIRECT(BO$8),DetailBudgetWPs_Aleph,IF($J134 = "No Work Package", "", $J134),DetailBudgetCategory_Aleph,$I134),IF(Budget_period="Quarterly",SUMIFS(INDIRECT(BO$9),DetailBudgetWPs_Aleph,IF($J134 = "No Work Package", "", $J134),DetailBudgetCategory_Aleph,$I134),IF(Budget_period="Annually",SUMIFS(INDIRECT(BO$10),DetailBudgetWPs_Aleph,IF($J134 = "No Work Package", "", $J134),DetailBudgetCategory_Aleph,$I134),""))))) / BO$6 * BO$7, 0), 0)</f>
        <v>0</v>
      </c>
      <c r="BP134" s="166">
        <f t="array" ref="BP134">IFERROR(IF(ROW()-16&lt;NoRowsBudget, IF($J134="Profit Margin",SUM(BP$16:BP133)*ProfitMargin,IF($J134="VAT",SUM(BP$16:BP133)*VAT,IF(Budget_period="Monthly",SUMIFS(INDIRECT(BP$8),DetailBudgetWPs_Aleph,IF($J134 = "No Work Package", "", $J134),DetailBudgetCategory_Aleph,$I134),IF(Budget_period="Quarterly",SUMIFS(INDIRECT(BP$9),DetailBudgetWPs_Aleph,IF($J134 = "No Work Package", "", $J134),DetailBudgetCategory_Aleph,$I134),IF(Budget_period="Annually",SUMIFS(INDIRECT(BP$10),DetailBudgetWPs_Aleph,IF($J134 = "No Work Package", "", $J134),DetailBudgetCategory_Aleph,$I134),""))))) / BP$6 * BP$7, 0), 0)</f>
        <v>0</v>
      </c>
      <c r="BQ134" s="166">
        <f t="array" ref="BQ134">IFERROR(IF(ROW()-16&lt;NoRowsBudget, IF($J134="Profit Margin",SUM(BQ$16:BQ133)*ProfitMargin,IF($J134="VAT",SUM(BQ$16:BQ133)*VAT,IF(Budget_period="Monthly",SUMIFS(INDIRECT(BQ$8),DetailBudgetWPs_Aleph,IF($J134 = "No Work Package", "", $J134),DetailBudgetCategory_Aleph,$I134),IF(Budget_period="Quarterly",SUMIFS(INDIRECT(BQ$9),DetailBudgetWPs_Aleph,IF($J134 = "No Work Package", "", $J134),DetailBudgetCategory_Aleph,$I134),IF(Budget_period="Annually",SUMIFS(INDIRECT(BQ$10),DetailBudgetWPs_Aleph,IF($J134 = "No Work Package", "", $J134),DetailBudgetCategory_Aleph,$I134),""))))) / BQ$6 * BQ$7, 0), 0)</f>
        <v>0</v>
      </c>
      <c r="BR134" s="166">
        <f t="array" ref="BR134">IFERROR(IF(ROW()-16&lt;NoRowsBudget, IF($J134="Profit Margin",SUM(BR$16:BR133)*ProfitMargin,IF($J134="VAT",SUM(BR$16:BR133)*VAT,IF(Budget_period="Monthly",SUMIFS(INDIRECT(BR$8),DetailBudgetWPs_Aleph,IF($J134 = "No Work Package", "", $J134),DetailBudgetCategory_Aleph,$I134),IF(Budget_period="Quarterly",SUMIFS(INDIRECT(BR$9),DetailBudgetWPs_Aleph,IF($J134 = "No Work Package", "", $J134),DetailBudgetCategory_Aleph,$I134),IF(Budget_period="Annually",SUMIFS(INDIRECT(BR$10),DetailBudgetWPs_Aleph,IF($J134 = "No Work Package", "", $J134),DetailBudgetCategory_Aleph,$I134),""))))) / BR$6 * BR$7, 0), 0)</f>
        <v>0</v>
      </c>
      <c r="BS134" s="166">
        <f t="array" ref="BS134">IFERROR(IF(ROW()-16&lt;NoRowsBudget, IF($J134="Profit Margin",SUM(BS$16:BS133)*ProfitMargin,IF($J134="VAT",SUM(BS$16:BS133)*VAT,IF(Budget_period="Monthly",SUMIFS(INDIRECT(BS$8),DetailBudgetWPs_Aleph,IF($J134 = "No Work Package", "", $J134),DetailBudgetCategory_Aleph,$I134),IF(Budget_period="Quarterly",SUMIFS(INDIRECT(BS$9),DetailBudgetWPs_Aleph,IF($J134 = "No Work Package", "", $J134),DetailBudgetCategory_Aleph,$I134),IF(Budget_period="Annually",SUMIFS(INDIRECT(BS$10),DetailBudgetWPs_Aleph,IF($J134 = "No Work Package", "", $J134),DetailBudgetCategory_Aleph,$I134),""))))) / BS$6 * BS$7, 0), 0)</f>
        <v>0</v>
      </c>
    </row>
    <row r="135" ht="15.75" customHeight="1">
      <c r="A135" s="114"/>
      <c r="B135" s="15" t="str">
        <f>IF(ROW()-16&lt;NoRowsBudget,OrgName,"")</f>
        <v/>
      </c>
      <c r="C135" s="15" t="str">
        <f>IF(ROW()-16&lt;NoRowsBudget,ProjectName,"")</f>
        <v/>
      </c>
      <c r="D135" s="15" t="str">
        <f>IF(ROW()-16&lt;NoRowsBudget,ProjectRef,"")</f>
        <v/>
      </c>
      <c r="E135" s="15" t="str">
        <f>IF(ROW()-16&lt;NoRowsBudget,ApplicationID,"")</f>
        <v/>
      </c>
      <c r="F135" s="15" t="str">
        <f>IF(ROW()-16&lt;NoRowsBudget,Version,"")</f>
        <v/>
      </c>
      <c r="G135" s="164" t="str">
        <f>IF(ROW()-16&lt;NoRowsBudget,StartDate,"")</f>
        <v/>
      </c>
      <c r="H135" s="164" t="str">
        <f>IF(ROW()-16&lt;NoRowsBudget,EndDate,"")</f>
        <v/>
      </c>
      <c r="I135" s="15" t="str">
        <f t="array" ref="I135">IF(ROW()-16&lt;(NoRowsBudget-3),INDEX(CostCategories,CEILING((ROW()-15)/NoWPs,1)),IF(ROW()-16=NoRowsBudget-3,"Overheads",IF(ROW()-16=NoRowsBudget-2,"Profit Margin",IF(ROW()-16=NoRowsBudget-1,"VAT",""))))</f>
        <v/>
      </c>
      <c r="J135" s="15" t="str">
        <f t="array" ref="J135">IF(ROW()-16&lt;NoRowsBudget-3,INDEX(WPUnique,,MOD(ROW()-16,NoWPs)+1),IF(ROW()-16=NoRowsBudget-3,"Overheads",IF(ROW()-16=NoRowsBudget-2,"Profit Margin",IF(ROW()-16=NoRowsBudget-1,"VAT",""))))</f>
        <v/>
      </c>
      <c r="K135" s="172" t="str">
        <f>IFERROR(IF(OR($J135="Indirect Cost",$J135="VAT",$J135="Profit Margin"),"",VLOOKUP(J135,'1. Basic Info'!$B$40:$C$52,2,FALSE)),BudgetExport!J135)</f>
        <v/>
      </c>
      <c r="L135" s="166">
        <f t="array" ref="L135">IFERROR(IF(ROW()-16&lt;NoRowsBudget, IF($J135="Profit Margin",SUM(L$16:L134)*ProfitMargin,IF($J135="VAT",SUM(L$16:L134)*VAT,IF(Budget_period="Monthly",SUMIFS(INDIRECT(L$8),DetailBudgetWPs_Aleph,IF($J135 = "No Work Package", "", $J135),DetailBudgetCategory_Aleph,$I135),IF(Budget_period="Quarterly",SUMIFS(INDIRECT(L$9),DetailBudgetWPs_Aleph,IF($J135 = "No Work Package", "", $J135),DetailBudgetCategory_Aleph,$I135),IF(Budget_period="Annually",SUMIFS(INDIRECT(L$10),DetailBudgetWPs_Aleph,IF($J135 = "No Work Package", "", $J135),DetailBudgetCategory_Aleph,$I135),""))))) / L$6 * L$7, 0), 0)</f>
        <v>0</v>
      </c>
      <c r="M135" s="166">
        <f t="array" ref="M135">IFERROR(IF(ROW()-16&lt;NoRowsBudget, IF($J135="Profit Margin",SUM(M$16:M134)*ProfitMargin,IF($J135="VAT",SUM(M$16:M134)*VAT,IF(Budget_period="Monthly",SUMIFS(INDIRECT(M$8),DetailBudgetWPs_Aleph,IF($J135 = "No Work Package", "", $J135),DetailBudgetCategory_Aleph,$I135),IF(Budget_period="Quarterly",SUMIFS(INDIRECT(M$9),DetailBudgetWPs_Aleph,IF($J135 = "No Work Package", "", $J135),DetailBudgetCategory_Aleph,$I135),IF(Budget_period="Annually",SUMIFS(INDIRECT(M$10),DetailBudgetWPs_Aleph,IF($J135 = "No Work Package", "", $J135),DetailBudgetCategory_Aleph,$I135),""))))) / M$6 * M$7, 0), 0)</f>
        <v>0</v>
      </c>
      <c r="N135" s="166">
        <f t="array" ref="N135">IFERROR(IF(ROW()-16&lt;NoRowsBudget, IF($J135="Profit Margin",SUM(N$16:N134)*ProfitMargin,IF($J135="VAT",SUM(N$16:N134)*VAT,IF(Budget_period="Monthly",SUMIFS(INDIRECT(N$8),DetailBudgetWPs_Aleph,IF($J135 = "No Work Package", "", $J135),DetailBudgetCategory_Aleph,$I135),IF(Budget_period="Quarterly",SUMIFS(INDIRECT(N$9),DetailBudgetWPs_Aleph,IF($J135 = "No Work Package", "", $J135),DetailBudgetCategory_Aleph,$I135),IF(Budget_period="Annually",SUMIFS(INDIRECT(N$10),DetailBudgetWPs_Aleph,IF($J135 = "No Work Package", "", $J135),DetailBudgetCategory_Aleph,$I135),""))))) / N$6 * N$7, 0), 0)</f>
        <v>0</v>
      </c>
      <c r="O135" s="166">
        <f t="array" ref="O135">IFERROR(IF(ROW()-16&lt;NoRowsBudget, IF($J135="Profit Margin",SUM(O$16:O134)*ProfitMargin,IF($J135="VAT",SUM(O$16:O134)*VAT,IF(Budget_period="Monthly",SUMIFS(INDIRECT(O$8),DetailBudgetWPs_Aleph,IF($J135 = "No Work Package", "", $J135),DetailBudgetCategory_Aleph,$I135),IF(Budget_period="Quarterly",SUMIFS(INDIRECT(O$9),DetailBudgetWPs_Aleph,IF($J135 = "No Work Package", "", $J135),DetailBudgetCategory_Aleph,$I135),IF(Budget_period="Annually",SUMIFS(INDIRECT(O$10),DetailBudgetWPs_Aleph,IF($J135 = "No Work Package", "", $J135),DetailBudgetCategory_Aleph,$I135),""))))) / O$6 * O$7, 0), 0)</f>
        <v>0</v>
      </c>
      <c r="P135" s="166">
        <f t="array" ref="P135">IFERROR(IF(ROW()-16&lt;NoRowsBudget, IF($J135="Profit Margin",SUM(P$16:P134)*ProfitMargin,IF($J135="VAT",SUM(P$16:P134)*VAT,IF(Budget_period="Monthly",SUMIFS(INDIRECT(P$8),DetailBudgetWPs_Aleph,IF($J135 = "No Work Package", "", $J135),DetailBudgetCategory_Aleph,$I135),IF(Budget_period="Quarterly",SUMIFS(INDIRECT(P$9),DetailBudgetWPs_Aleph,IF($J135 = "No Work Package", "", $J135),DetailBudgetCategory_Aleph,$I135),IF(Budget_period="Annually",SUMIFS(INDIRECT(P$10),DetailBudgetWPs_Aleph,IF($J135 = "No Work Package", "", $J135),DetailBudgetCategory_Aleph,$I135),""))))) / P$6 * P$7, 0), 0)</f>
        <v>0</v>
      </c>
      <c r="Q135" s="166">
        <f t="array" ref="Q135">IFERROR(IF(ROW()-16&lt;NoRowsBudget, IF($J135="Profit Margin",SUM(Q$16:Q134)*ProfitMargin,IF($J135="VAT",SUM(Q$16:Q134)*VAT,IF(Budget_period="Monthly",SUMIFS(INDIRECT(Q$8),DetailBudgetWPs_Aleph,IF($J135 = "No Work Package", "", $J135),DetailBudgetCategory_Aleph,$I135),IF(Budget_period="Quarterly",SUMIFS(INDIRECT(Q$9),DetailBudgetWPs_Aleph,IF($J135 = "No Work Package", "", $J135),DetailBudgetCategory_Aleph,$I135),IF(Budget_period="Annually",SUMIFS(INDIRECT(Q$10),DetailBudgetWPs_Aleph,IF($J135 = "No Work Package", "", $J135),DetailBudgetCategory_Aleph,$I135),""))))) / Q$6 * Q$7, 0), 0)</f>
        <v>0</v>
      </c>
      <c r="R135" s="166">
        <f t="array" ref="R135">IFERROR(IF(ROW()-16&lt;NoRowsBudget, IF($J135="Profit Margin",SUM(R$16:R134)*ProfitMargin,IF($J135="VAT",SUM(R$16:R134)*VAT,IF(Budget_period="Monthly",SUMIFS(INDIRECT(R$8),DetailBudgetWPs_Aleph,IF($J135 = "No Work Package", "", $J135),DetailBudgetCategory_Aleph,$I135),IF(Budget_period="Quarterly",SUMIFS(INDIRECT(R$9),DetailBudgetWPs_Aleph,IF($J135 = "No Work Package", "", $J135),DetailBudgetCategory_Aleph,$I135),IF(Budget_period="Annually",SUMIFS(INDIRECT(R$10),DetailBudgetWPs_Aleph,IF($J135 = "No Work Package", "", $J135),DetailBudgetCategory_Aleph,$I135),""))))) / R$6 * R$7, 0), 0)</f>
        <v>0</v>
      </c>
      <c r="S135" s="166">
        <f t="array" ref="S135">IFERROR(IF(ROW()-16&lt;NoRowsBudget, IF($J135="Profit Margin",SUM(S$16:S134)*ProfitMargin,IF($J135="VAT",SUM(S$16:S134)*VAT,IF(Budget_period="Monthly",SUMIFS(INDIRECT(S$8),DetailBudgetWPs_Aleph,IF($J135 = "No Work Package", "", $J135),DetailBudgetCategory_Aleph,$I135),IF(Budget_period="Quarterly",SUMIFS(INDIRECT(S$9),DetailBudgetWPs_Aleph,IF($J135 = "No Work Package", "", $J135),DetailBudgetCategory_Aleph,$I135),IF(Budget_period="Annually",SUMIFS(INDIRECT(S$10),DetailBudgetWPs_Aleph,IF($J135 = "No Work Package", "", $J135),DetailBudgetCategory_Aleph,$I135),""))))) / S$6 * S$7, 0), 0)</f>
        <v>0</v>
      </c>
      <c r="T135" s="166">
        <f t="array" ref="T135">IFERROR(IF(ROW()-16&lt;NoRowsBudget, IF($J135="Profit Margin",SUM(T$16:T134)*ProfitMargin,IF($J135="VAT",SUM(T$16:T134)*VAT,IF(Budget_period="Monthly",SUMIFS(INDIRECT(T$8),DetailBudgetWPs_Aleph,IF($J135 = "No Work Package", "", $J135),DetailBudgetCategory_Aleph,$I135),IF(Budget_period="Quarterly",SUMIFS(INDIRECT(T$9),DetailBudgetWPs_Aleph,IF($J135 = "No Work Package", "", $J135),DetailBudgetCategory_Aleph,$I135),IF(Budget_period="Annually",SUMIFS(INDIRECT(T$10),DetailBudgetWPs_Aleph,IF($J135 = "No Work Package", "", $J135),DetailBudgetCategory_Aleph,$I135),""))))) / T$6 * T$7, 0), 0)</f>
        <v>0</v>
      </c>
      <c r="U135" s="166">
        <f t="array" ref="U135">IFERROR(IF(ROW()-16&lt;NoRowsBudget, IF($J135="Profit Margin",SUM(U$16:U134)*ProfitMargin,IF($J135="VAT",SUM(U$16:U134)*VAT,IF(Budget_period="Monthly",SUMIFS(INDIRECT(U$8),DetailBudgetWPs_Aleph,IF($J135 = "No Work Package", "", $J135),DetailBudgetCategory_Aleph,$I135),IF(Budget_period="Quarterly",SUMIFS(INDIRECT(U$9),DetailBudgetWPs_Aleph,IF($J135 = "No Work Package", "", $J135),DetailBudgetCategory_Aleph,$I135),IF(Budget_period="Annually",SUMIFS(INDIRECT(U$10),DetailBudgetWPs_Aleph,IF($J135 = "No Work Package", "", $J135),DetailBudgetCategory_Aleph,$I135),""))))) / U$6 * U$7, 0), 0)</f>
        <v>0</v>
      </c>
      <c r="V135" s="166">
        <f t="array" ref="V135">IFERROR(IF(ROW()-16&lt;NoRowsBudget, IF($J135="Profit Margin",SUM(V$16:V134)*ProfitMargin,IF($J135="VAT",SUM(V$16:V134)*VAT,IF(Budget_period="Monthly",SUMIFS(INDIRECT(V$8),DetailBudgetWPs_Aleph,IF($J135 = "No Work Package", "", $J135),DetailBudgetCategory_Aleph,$I135),IF(Budget_period="Quarterly",SUMIFS(INDIRECT(V$9),DetailBudgetWPs_Aleph,IF($J135 = "No Work Package", "", $J135),DetailBudgetCategory_Aleph,$I135),IF(Budget_period="Annually",SUMIFS(INDIRECT(V$10),DetailBudgetWPs_Aleph,IF($J135 = "No Work Package", "", $J135),DetailBudgetCategory_Aleph,$I135),""))))) / V$6 * V$7, 0), 0)</f>
        <v>0</v>
      </c>
      <c r="W135" s="166">
        <f t="array" ref="W135">IFERROR(IF(ROW()-16&lt;NoRowsBudget, IF($J135="Profit Margin",SUM(W$16:W134)*ProfitMargin,IF($J135="VAT",SUM(W$16:W134)*VAT,IF(Budget_period="Monthly",SUMIFS(INDIRECT(W$8),DetailBudgetWPs_Aleph,IF($J135 = "No Work Package", "", $J135),DetailBudgetCategory_Aleph,$I135),IF(Budget_period="Quarterly",SUMIFS(INDIRECT(W$9),DetailBudgetWPs_Aleph,IF($J135 = "No Work Package", "", $J135),DetailBudgetCategory_Aleph,$I135),IF(Budget_period="Annually",SUMIFS(INDIRECT(W$10),DetailBudgetWPs_Aleph,IF($J135 = "No Work Package", "", $J135),DetailBudgetCategory_Aleph,$I135),""))))) / W$6 * W$7, 0), 0)</f>
        <v>0</v>
      </c>
      <c r="X135" s="166">
        <f t="array" ref="X135">IFERROR(IF(ROW()-16&lt;NoRowsBudget, IF($J135="Profit Margin",SUM(X$16:X134)*ProfitMargin,IF($J135="VAT",SUM(X$16:X134)*VAT,IF(Budget_period="Monthly",SUMIFS(INDIRECT(X$8),DetailBudgetWPs_Aleph,IF($J135 = "No Work Package", "", $J135),DetailBudgetCategory_Aleph,$I135),IF(Budget_period="Quarterly",SUMIFS(INDIRECT(X$9),DetailBudgetWPs_Aleph,IF($J135 = "No Work Package", "", $J135),DetailBudgetCategory_Aleph,$I135),IF(Budget_period="Annually",SUMIFS(INDIRECT(X$10),DetailBudgetWPs_Aleph,IF($J135 = "No Work Package", "", $J135),DetailBudgetCategory_Aleph,$I135),""))))) / X$6 * X$7, 0), 0)</f>
        <v>0</v>
      </c>
      <c r="Y135" s="166">
        <f t="array" ref="Y135">IFERROR(IF(ROW()-16&lt;NoRowsBudget, IF($J135="Profit Margin",SUM(Y$16:Y134)*ProfitMargin,IF($J135="VAT",SUM(Y$16:Y134)*VAT,IF(Budget_period="Monthly",SUMIFS(INDIRECT(Y$8),DetailBudgetWPs_Aleph,IF($J135 = "No Work Package", "", $J135),DetailBudgetCategory_Aleph,$I135),IF(Budget_period="Quarterly",SUMIFS(INDIRECT(Y$9),DetailBudgetWPs_Aleph,IF($J135 = "No Work Package", "", $J135),DetailBudgetCategory_Aleph,$I135),IF(Budget_period="Annually",SUMIFS(INDIRECT(Y$10),DetailBudgetWPs_Aleph,IF($J135 = "No Work Package", "", $J135),DetailBudgetCategory_Aleph,$I135),""))))) / Y$6 * Y$7, 0), 0)</f>
        <v>0</v>
      </c>
      <c r="Z135" s="166">
        <f t="array" ref="Z135">IFERROR(IF(ROW()-16&lt;NoRowsBudget, IF($J135="Profit Margin",SUM(Z$16:Z134)*ProfitMargin,IF($J135="VAT",SUM(Z$16:Z134)*VAT,IF(Budget_period="Monthly",SUMIFS(INDIRECT(Z$8),DetailBudgetWPs_Aleph,IF($J135 = "No Work Package", "", $J135),DetailBudgetCategory_Aleph,$I135),IF(Budget_period="Quarterly",SUMIFS(INDIRECT(Z$9),DetailBudgetWPs_Aleph,IF($J135 = "No Work Package", "", $J135),DetailBudgetCategory_Aleph,$I135),IF(Budget_period="Annually",SUMIFS(INDIRECT(Z$10),DetailBudgetWPs_Aleph,IF($J135 = "No Work Package", "", $J135),DetailBudgetCategory_Aleph,$I135),""))))) / Z$6 * Z$7, 0), 0)</f>
        <v>0</v>
      </c>
      <c r="AA135" s="166">
        <f t="array" ref="AA135">IFERROR(IF(ROW()-16&lt;NoRowsBudget, IF($J135="Profit Margin",SUM(AA$16:AA134)*ProfitMargin,IF($J135="VAT",SUM(AA$16:AA134)*VAT,IF(Budget_period="Monthly",SUMIFS(INDIRECT(AA$8),DetailBudgetWPs_Aleph,IF($J135 = "No Work Package", "", $J135),DetailBudgetCategory_Aleph,$I135),IF(Budget_period="Quarterly",SUMIFS(INDIRECT(AA$9),DetailBudgetWPs_Aleph,IF($J135 = "No Work Package", "", $J135),DetailBudgetCategory_Aleph,$I135),IF(Budget_period="Annually",SUMIFS(INDIRECT(AA$10),DetailBudgetWPs_Aleph,IF($J135 = "No Work Package", "", $J135),DetailBudgetCategory_Aleph,$I135),""))))) / AA$6 * AA$7, 0), 0)</f>
        <v>0</v>
      </c>
      <c r="AB135" s="166">
        <f t="array" ref="AB135">IFERROR(IF(ROW()-16&lt;NoRowsBudget, IF($J135="Profit Margin",SUM(AB$16:AB134)*ProfitMargin,IF($J135="VAT",SUM(AB$16:AB134)*VAT,IF(Budget_period="Monthly",SUMIFS(INDIRECT(AB$8),DetailBudgetWPs_Aleph,IF($J135 = "No Work Package", "", $J135),DetailBudgetCategory_Aleph,$I135),IF(Budget_period="Quarterly",SUMIFS(INDIRECT(AB$9),DetailBudgetWPs_Aleph,IF($J135 = "No Work Package", "", $J135),DetailBudgetCategory_Aleph,$I135),IF(Budget_period="Annually",SUMIFS(INDIRECT(AB$10),DetailBudgetWPs_Aleph,IF($J135 = "No Work Package", "", $J135),DetailBudgetCategory_Aleph,$I135),""))))) / AB$6 * AB$7, 0), 0)</f>
        <v>0</v>
      </c>
      <c r="AC135" s="166">
        <f t="array" ref="AC135">IFERROR(IF(ROW()-16&lt;NoRowsBudget, IF($J135="Profit Margin",SUM(AC$16:AC134)*ProfitMargin,IF($J135="VAT",SUM(AC$16:AC134)*VAT,IF(Budget_period="Monthly",SUMIFS(INDIRECT(AC$8),DetailBudgetWPs_Aleph,IF($J135 = "No Work Package", "", $J135),DetailBudgetCategory_Aleph,$I135),IF(Budget_period="Quarterly",SUMIFS(INDIRECT(AC$9),DetailBudgetWPs_Aleph,IF($J135 = "No Work Package", "", $J135),DetailBudgetCategory_Aleph,$I135),IF(Budget_period="Annually",SUMIFS(INDIRECT(AC$10),DetailBudgetWPs_Aleph,IF($J135 = "No Work Package", "", $J135),DetailBudgetCategory_Aleph,$I135),""))))) / AC$6 * AC$7, 0), 0)</f>
        <v>0</v>
      </c>
      <c r="AD135" s="166">
        <f t="array" ref="AD135">IFERROR(IF(ROW()-16&lt;NoRowsBudget, IF($J135="Profit Margin",SUM(AD$16:AD134)*ProfitMargin,IF($J135="VAT",SUM(AD$16:AD134)*VAT,IF(Budget_period="Monthly",SUMIFS(INDIRECT(AD$8),DetailBudgetWPs_Aleph,IF($J135 = "No Work Package", "", $J135),DetailBudgetCategory_Aleph,$I135),IF(Budget_period="Quarterly",SUMIFS(INDIRECT(AD$9),DetailBudgetWPs_Aleph,IF($J135 = "No Work Package", "", $J135),DetailBudgetCategory_Aleph,$I135),IF(Budget_period="Annually",SUMIFS(INDIRECT(AD$10),DetailBudgetWPs_Aleph,IF($J135 = "No Work Package", "", $J135),DetailBudgetCategory_Aleph,$I135),""))))) / AD$6 * AD$7, 0), 0)</f>
        <v>0</v>
      </c>
      <c r="AE135" s="166">
        <f t="array" ref="AE135">IFERROR(IF(ROW()-16&lt;NoRowsBudget, IF($J135="Profit Margin",SUM(AE$16:AE134)*ProfitMargin,IF($J135="VAT",SUM(AE$16:AE134)*VAT,IF(Budget_period="Monthly",SUMIFS(INDIRECT(AE$8),DetailBudgetWPs_Aleph,IF($J135 = "No Work Package", "", $J135),DetailBudgetCategory_Aleph,$I135),IF(Budget_period="Quarterly",SUMIFS(INDIRECT(AE$9),DetailBudgetWPs_Aleph,IF($J135 = "No Work Package", "", $J135),DetailBudgetCategory_Aleph,$I135),IF(Budget_period="Annually",SUMIFS(INDIRECT(AE$10),DetailBudgetWPs_Aleph,IF($J135 = "No Work Package", "", $J135),DetailBudgetCategory_Aleph,$I135),""))))) / AE$6 * AE$7, 0), 0)</f>
        <v>0</v>
      </c>
      <c r="AF135" s="166">
        <f t="array" ref="AF135">IFERROR(IF(ROW()-16&lt;NoRowsBudget, IF($J135="Profit Margin",SUM(AF$16:AF134)*ProfitMargin,IF($J135="VAT",SUM(AF$16:AF134)*VAT,IF(Budget_period="Monthly",SUMIFS(INDIRECT(AF$8),DetailBudgetWPs_Aleph,IF($J135 = "No Work Package", "", $J135),DetailBudgetCategory_Aleph,$I135),IF(Budget_period="Quarterly",SUMIFS(INDIRECT(AF$9),DetailBudgetWPs_Aleph,IF($J135 = "No Work Package", "", $J135),DetailBudgetCategory_Aleph,$I135),IF(Budget_period="Annually",SUMIFS(INDIRECT(AF$10),DetailBudgetWPs_Aleph,IF($J135 = "No Work Package", "", $J135),DetailBudgetCategory_Aleph,$I135),""))))) / AF$6 * AF$7, 0), 0)</f>
        <v>0</v>
      </c>
      <c r="AG135" s="166">
        <f t="array" ref="AG135">IFERROR(IF(ROW()-16&lt;NoRowsBudget, IF($J135="Profit Margin",SUM(AG$16:AG134)*ProfitMargin,IF($J135="VAT",SUM(AG$16:AG134)*VAT,IF(Budget_period="Monthly",SUMIFS(INDIRECT(AG$8),DetailBudgetWPs_Aleph,IF($J135 = "No Work Package", "", $J135),DetailBudgetCategory_Aleph,$I135),IF(Budget_period="Quarterly",SUMIFS(INDIRECT(AG$9),DetailBudgetWPs_Aleph,IF($J135 = "No Work Package", "", $J135),DetailBudgetCategory_Aleph,$I135),IF(Budget_period="Annually",SUMIFS(INDIRECT(AG$10),DetailBudgetWPs_Aleph,IF($J135 = "No Work Package", "", $J135),DetailBudgetCategory_Aleph,$I135),""))))) / AG$6 * AG$7, 0), 0)</f>
        <v>0</v>
      </c>
      <c r="AH135" s="166">
        <f t="array" ref="AH135">IFERROR(IF(ROW()-16&lt;NoRowsBudget, IF($J135="Profit Margin",SUM(AH$16:AH134)*ProfitMargin,IF($J135="VAT",SUM(AH$16:AH134)*VAT,IF(Budget_period="Monthly",SUMIFS(INDIRECT(AH$8),DetailBudgetWPs_Aleph,IF($J135 = "No Work Package", "", $J135),DetailBudgetCategory_Aleph,$I135),IF(Budget_period="Quarterly",SUMIFS(INDIRECT(AH$9),DetailBudgetWPs_Aleph,IF($J135 = "No Work Package", "", $J135),DetailBudgetCategory_Aleph,$I135),IF(Budget_period="Annually",SUMIFS(INDIRECT(AH$10),DetailBudgetWPs_Aleph,IF($J135 = "No Work Package", "", $J135),DetailBudgetCategory_Aleph,$I135),""))))) / AH$6 * AH$7, 0), 0)</f>
        <v>0</v>
      </c>
      <c r="AI135" s="166">
        <f t="array" ref="AI135">IFERROR(IF(ROW()-16&lt;NoRowsBudget, IF($J135="Profit Margin",SUM(AI$16:AI134)*ProfitMargin,IF($J135="VAT",SUM(AI$16:AI134)*VAT,IF(Budget_period="Monthly",SUMIFS(INDIRECT(AI$8),DetailBudgetWPs_Aleph,IF($J135 = "No Work Package", "", $J135),DetailBudgetCategory_Aleph,$I135),IF(Budget_period="Quarterly",SUMIFS(INDIRECT(AI$9),DetailBudgetWPs_Aleph,IF($J135 = "No Work Package", "", $J135),DetailBudgetCategory_Aleph,$I135),IF(Budget_period="Annually",SUMIFS(INDIRECT(AI$10),DetailBudgetWPs_Aleph,IF($J135 = "No Work Package", "", $J135),DetailBudgetCategory_Aleph,$I135),""))))) / AI$6 * AI$7, 0), 0)</f>
        <v>0</v>
      </c>
      <c r="AJ135" s="166">
        <f t="array" ref="AJ135">IFERROR(IF(ROW()-16&lt;NoRowsBudget, IF($J135="Profit Margin",SUM(AJ$16:AJ134)*ProfitMargin,IF($J135="VAT",SUM(AJ$16:AJ134)*VAT,IF(Budget_period="Monthly",SUMIFS(INDIRECT(AJ$8),DetailBudgetWPs_Aleph,IF($J135 = "No Work Package", "", $J135),DetailBudgetCategory_Aleph,$I135),IF(Budget_period="Quarterly",SUMIFS(INDIRECT(AJ$9),DetailBudgetWPs_Aleph,IF($J135 = "No Work Package", "", $J135),DetailBudgetCategory_Aleph,$I135),IF(Budget_period="Annually",SUMIFS(INDIRECT(AJ$10),DetailBudgetWPs_Aleph,IF($J135 = "No Work Package", "", $J135),DetailBudgetCategory_Aleph,$I135),""))))) / AJ$6 * AJ$7, 0), 0)</f>
        <v>0</v>
      </c>
      <c r="AK135" s="166">
        <f t="array" ref="AK135">IFERROR(IF(ROW()-16&lt;NoRowsBudget, IF($J135="Profit Margin",SUM(AK$16:AK134)*ProfitMargin,IF($J135="VAT",SUM(AK$16:AK134)*VAT,IF(Budget_period="Monthly",SUMIFS(INDIRECT(AK$8),DetailBudgetWPs_Aleph,IF($J135 = "No Work Package", "", $J135),DetailBudgetCategory_Aleph,$I135),IF(Budget_period="Quarterly",SUMIFS(INDIRECT(AK$9),DetailBudgetWPs_Aleph,IF($J135 = "No Work Package", "", $J135),DetailBudgetCategory_Aleph,$I135),IF(Budget_period="Annually",SUMIFS(INDIRECT(AK$10),DetailBudgetWPs_Aleph,IF($J135 = "No Work Package", "", $J135),DetailBudgetCategory_Aleph,$I135),""))))) / AK$6 * AK$7, 0), 0)</f>
        <v>0</v>
      </c>
      <c r="AL135" s="166">
        <f t="array" ref="AL135">IFERROR(IF(ROW()-16&lt;NoRowsBudget, IF($J135="Profit Margin",SUM(AL$16:AL134)*ProfitMargin,IF($J135="VAT",SUM(AL$16:AL134)*VAT,IF(Budget_period="Monthly",SUMIFS(INDIRECT(AL$8),DetailBudgetWPs_Aleph,IF($J135 = "No Work Package", "", $J135),DetailBudgetCategory_Aleph,$I135),IF(Budget_period="Quarterly",SUMIFS(INDIRECT(AL$9),DetailBudgetWPs_Aleph,IF($J135 = "No Work Package", "", $J135),DetailBudgetCategory_Aleph,$I135),IF(Budget_period="Annually",SUMIFS(INDIRECT(AL$10),DetailBudgetWPs_Aleph,IF($J135 = "No Work Package", "", $J135),DetailBudgetCategory_Aleph,$I135),""))))) / AL$6 * AL$7, 0), 0)</f>
        <v>0</v>
      </c>
      <c r="AM135" s="166">
        <f t="array" ref="AM135">IFERROR(IF(ROW()-16&lt;NoRowsBudget, IF($J135="Profit Margin",SUM(AM$16:AM134)*ProfitMargin,IF($J135="VAT",SUM(AM$16:AM134)*VAT,IF(Budget_period="Monthly",SUMIFS(INDIRECT(AM$8),DetailBudgetWPs_Aleph,IF($J135 = "No Work Package", "", $J135),DetailBudgetCategory_Aleph,$I135),IF(Budget_period="Quarterly",SUMIFS(INDIRECT(AM$9),DetailBudgetWPs_Aleph,IF($J135 = "No Work Package", "", $J135),DetailBudgetCategory_Aleph,$I135),IF(Budget_period="Annually",SUMIFS(INDIRECT(AM$10),DetailBudgetWPs_Aleph,IF($J135 = "No Work Package", "", $J135),DetailBudgetCategory_Aleph,$I135),""))))) / AM$6 * AM$7, 0), 0)</f>
        <v>0</v>
      </c>
      <c r="AN135" s="166">
        <f t="array" ref="AN135">IFERROR(IF(ROW()-16&lt;NoRowsBudget, IF($J135="Profit Margin",SUM(AN$16:AN134)*ProfitMargin,IF($J135="VAT",SUM(AN$16:AN134)*VAT,IF(Budget_period="Monthly",SUMIFS(INDIRECT(AN$8),DetailBudgetWPs_Aleph,IF($J135 = "No Work Package", "", $J135),DetailBudgetCategory_Aleph,$I135),IF(Budget_period="Quarterly",SUMIFS(INDIRECT(AN$9),DetailBudgetWPs_Aleph,IF($J135 = "No Work Package", "", $J135),DetailBudgetCategory_Aleph,$I135),IF(Budget_period="Annually",SUMIFS(INDIRECT(AN$10),DetailBudgetWPs_Aleph,IF($J135 = "No Work Package", "", $J135),DetailBudgetCategory_Aleph,$I135),""))))) / AN$6 * AN$7, 0), 0)</f>
        <v>0</v>
      </c>
      <c r="AO135" s="166">
        <f t="array" ref="AO135">IFERROR(IF(ROW()-16&lt;NoRowsBudget, IF($J135="Profit Margin",SUM(AO$16:AO134)*ProfitMargin,IF($J135="VAT",SUM(AO$16:AO134)*VAT,IF(Budget_period="Monthly",SUMIFS(INDIRECT(AO$8),DetailBudgetWPs_Aleph,IF($J135 = "No Work Package", "", $J135),DetailBudgetCategory_Aleph,$I135),IF(Budget_period="Quarterly",SUMIFS(INDIRECT(AO$9),DetailBudgetWPs_Aleph,IF($J135 = "No Work Package", "", $J135),DetailBudgetCategory_Aleph,$I135),IF(Budget_period="Annually",SUMIFS(INDIRECT(AO$10),DetailBudgetWPs_Aleph,IF($J135 = "No Work Package", "", $J135),DetailBudgetCategory_Aleph,$I135),""))))) / AO$6 * AO$7, 0), 0)</f>
        <v>0</v>
      </c>
      <c r="AP135" s="166">
        <f t="array" ref="AP135">IFERROR(IF(ROW()-16&lt;NoRowsBudget, IF($J135="Profit Margin",SUM(AP$16:AP134)*ProfitMargin,IF($J135="VAT",SUM(AP$16:AP134)*VAT,IF(Budget_period="Monthly",SUMIFS(INDIRECT(AP$8),DetailBudgetWPs_Aleph,IF($J135 = "No Work Package", "", $J135),DetailBudgetCategory_Aleph,$I135),IF(Budget_period="Quarterly",SUMIFS(INDIRECT(AP$9),DetailBudgetWPs_Aleph,IF($J135 = "No Work Package", "", $J135),DetailBudgetCategory_Aleph,$I135),IF(Budget_period="Annually",SUMIFS(INDIRECT(AP$10),DetailBudgetWPs_Aleph,IF($J135 = "No Work Package", "", $J135),DetailBudgetCategory_Aleph,$I135),""))))) / AP$6 * AP$7, 0), 0)</f>
        <v>0</v>
      </c>
      <c r="AQ135" s="166">
        <f t="array" ref="AQ135">IFERROR(IF(ROW()-16&lt;NoRowsBudget, IF($J135="Profit Margin",SUM(AQ$16:AQ134)*ProfitMargin,IF($J135="VAT",SUM(AQ$16:AQ134)*VAT,IF(Budget_period="Monthly",SUMIFS(INDIRECT(AQ$8),DetailBudgetWPs_Aleph,IF($J135 = "No Work Package", "", $J135),DetailBudgetCategory_Aleph,$I135),IF(Budget_period="Quarterly",SUMIFS(INDIRECT(AQ$9),DetailBudgetWPs_Aleph,IF($J135 = "No Work Package", "", $J135),DetailBudgetCategory_Aleph,$I135),IF(Budget_period="Annually",SUMIFS(INDIRECT(AQ$10),DetailBudgetWPs_Aleph,IF($J135 = "No Work Package", "", $J135),DetailBudgetCategory_Aleph,$I135),""))))) / AQ$6 * AQ$7, 0), 0)</f>
        <v>0</v>
      </c>
      <c r="AR135" s="166">
        <f t="array" ref="AR135">IFERROR(IF(ROW()-16&lt;NoRowsBudget, IF($J135="Profit Margin",SUM(AR$16:AR134)*ProfitMargin,IF($J135="VAT",SUM(AR$16:AR134)*VAT,IF(Budget_period="Monthly",SUMIFS(INDIRECT(AR$8),DetailBudgetWPs_Aleph,IF($J135 = "No Work Package", "", $J135),DetailBudgetCategory_Aleph,$I135),IF(Budget_period="Quarterly",SUMIFS(INDIRECT(AR$9),DetailBudgetWPs_Aleph,IF($J135 = "No Work Package", "", $J135),DetailBudgetCategory_Aleph,$I135),IF(Budget_period="Annually",SUMIFS(INDIRECT(AR$10),DetailBudgetWPs_Aleph,IF($J135 = "No Work Package", "", $J135),DetailBudgetCategory_Aleph,$I135),""))))) / AR$6 * AR$7, 0), 0)</f>
        <v>0</v>
      </c>
      <c r="AS135" s="166">
        <f t="array" ref="AS135">IFERROR(IF(ROW()-16&lt;NoRowsBudget, IF($J135="Profit Margin",SUM(AS$16:AS134)*ProfitMargin,IF($J135="VAT",SUM(AS$16:AS134)*VAT,IF(Budget_period="Monthly",SUMIFS(INDIRECT(AS$8),DetailBudgetWPs_Aleph,IF($J135 = "No Work Package", "", $J135),DetailBudgetCategory_Aleph,$I135),IF(Budget_period="Quarterly",SUMIFS(INDIRECT(AS$9),DetailBudgetWPs_Aleph,IF($J135 = "No Work Package", "", $J135),DetailBudgetCategory_Aleph,$I135),IF(Budget_period="Annually",SUMIFS(INDIRECT(AS$10),DetailBudgetWPs_Aleph,IF($J135 = "No Work Package", "", $J135),DetailBudgetCategory_Aleph,$I135),""))))) / AS$6 * AS$7, 0), 0)</f>
        <v>0</v>
      </c>
      <c r="AT135" s="166">
        <f t="array" ref="AT135">IFERROR(IF(ROW()-16&lt;NoRowsBudget, IF($J135="Profit Margin",SUM(AT$16:AT134)*ProfitMargin,IF($J135="VAT",SUM(AT$16:AT134)*VAT,IF(Budget_period="Monthly",SUMIFS(INDIRECT(AT$8),DetailBudgetWPs_Aleph,IF($J135 = "No Work Package", "", $J135),DetailBudgetCategory_Aleph,$I135),IF(Budget_period="Quarterly",SUMIFS(INDIRECT(AT$9),DetailBudgetWPs_Aleph,IF($J135 = "No Work Package", "", $J135),DetailBudgetCategory_Aleph,$I135),IF(Budget_period="Annually",SUMIFS(INDIRECT(AT$10),DetailBudgetWPs_Aleph,IF($J135 = "No Work Package", "", $J135),DetailBudgetCategory_Aleph,$I135),""))))) / AT$6 * AT$7, 0), 0)</f>
        <v>0</v>
      </c>
      <c r="AU135" s="166">
        <f t="array" ref="AU135">IFERROR(IF(ROW()-16&lt;NoRowsBudget, IF($J135="Profit Margin",SUM(AU$16:AU134)*ProfitMargin,IF($J135="VAT",SUM(AU$16:AU134)*VAT,IF(Budget_period="Monthly",SUMIFS(INDIRECT(AU$8),DetailBudgetWPs_Aleph,IF($J135 = "No Work Package", "", $J135),DetailBudgetCategory_Aleph,$I135),IF(Budget_period="Quarterly",SUMIFS(INDIRECT(AU$9),DetailBudgetWPs_Aleph,IF($J135 = "No Work Package", "", $J135),DetailBudgetCategory_Aleph,$I135),IF(Budget_period="Annually",SUMIFS(INDIRECT(AU$10),DetailBudgetWPs_Aleph,IF($J135 = "No Work Package", "", $J135),DetailBudgetCategory_Aleph,$I135),""))))) / AU$6 * AU$7, 0), 0)</f>
        <v>0</v>
      </c>
      <c r="AV135" s="166">
        <f t="array" ref="AV135">IFERROR(IF(ROW()-16&lt;NoRowsBudget, IF($J135="Profit Margin",SUM(AV$16:AV134)*ProfitMargin,IF($J135="VAT",SUM(AV$16:AV134)*VAT,IF(Budget_period="Monthly",SUMIFS(INDIRECT(AV$8),DetailBudgetWPs_Aleph,IF($J135 = "No Work Package", "", $J135),DetailBudgetCategory_Aleph,$I135),IF(Budget_period="Quarterly",SUMIFS(INDIRECT(AV$9),DetailBudgetWPs_Aleph,IF($J135 = "No Work Package", "", $J135),DetailBudgetCategory_Aleph,$I135),IF(Budget_period="Annually",SUMIFS(INDIRECT(AV$10),DetailBudgetWPs_Aleph,IF($J135 = "No Work Package", "", $J135),DetailBudgetCategory_Aleph,$I135),""))))) / AV$6 * AV$7, 0), 0)</f>
        <v>0</v>
      </c>
      <c r="AW135" s="166">
        <f t="array" ref="AW135">IFERROR(IF(ROW()-16&lt;NoRowsBudget, IF($J135="Profit Margin",SUM(AW$16:AW134)*ProfitMargin,IF($J135="VAT",SUM(AW$16:AW134)*VAT,IF(Budget_period="Monthly",SUMIFS(INDIRECT(AW$8),DetailBudgetWPs_Aleph,IF($J135 = "No Work Package", "", $J135),DetailBudgetCategory_Aleph,$I135),IF(Budget_period="Quarterly",SUMIFS(INDIRECT(AW$9),DetailBudgetWPs_Aleph,IF($J135 = "No Work Package", "", $J135),DetailBudgetCategory_Aleph,$I135),IF(Budget_period="Annually",SUMIFS(INDIRECT(AW$10),DetailBudgetWPs_Aleph,IF($J135 = "No Work Package", "", $J135),DetailBudgetCategory_Aleph,$I135),""))))) / AW$6 * AW$7, 0), 0)</f>
        <v>0</v>
      </c>
      <c r="AX135" s="166">
        <f t="array" ref="AX135">IFERROR(IF(ROW()-16&lt;NoRowsBudget, IF($J135="Profit Margin",SUM(AX$16:AX134)*ProfitMargin,IF($J135="VAT",SUM(AX$16:AX134)*VAT,IF(Budget_period="Monthly",SUMIFS(INDIRECT(AX$8),DetailBudgetWPs_Aleph,IF($J135 = "No Work Package", "", $J135),DetailBudgetCategory_Aleph,$I135),IF(Budget_period="Quarterly",SUMIFS(INDIRECT(AX$9),DetailBudgetWPs_Aleph,IF($J135 = "No Work Package", "", $J135),DetailBudgetCategory_Aleph,$I135),IF(Budget_period="Annually",SUMIFS(INDIRECT(AX$10),DetailBudgetWPs_Aleph,IF($J135 = "No Work Package", "", $J135),DetailBudgetCategory_Aleph,$I135),""))))) / AX$6 * AX$7, 0), 0)</f>
        <v>0</v>
      </c>
      <c r="AY135" s="166">
        <f t="array" ref="AY135">IFERROR(IF(ROW()-16&lt;NoRowsBudget, IF($J135="Profit Margin",SUM(AY$16:AY134)*ProfitMargin,IF($J135="VAT",SUM(AY$16:AY134)*VAT,IF(Budget_period="Monthly",SUMIFS(INDIRECT(AY$8),DetailBudgetWPs_Aleph,IF($J135 = "No Work Package", "", $J135),DetailBudgetCategory_Aleph,$I135),IF(Budget_period="Quarterly",SUMIFS(INDIRECT(AY$9),DetailBudgetWPs_Aleph,IF($J135 = "No Work Package", "", $J135),DetailBudgetCategory_Aleph,$I135),IF(Budget_period="Annually",SUMIFS(INDIRECT(AY$10),DetailBudgetWPs_Aleph,IF($J135 = "No Work Package", "", $J135),DetailBudgetCategory_Aleph,$I135),""))))) / AY$6 * AY$7, 0), 0)</f>
        <v>0</v>
      </c>
      <c r="AZ135" s="166">
        <f t="array" ref="AZ135">IFERROR(IF(ROW()-16&lt;NoRowsBudget, IF($J135="Profit Margin",SUM(AZ$16:AZ134)*ProfitMargin,IF($J135="VAT",SUM(AZ$16:AZ134)*VAT,IF(Budget_period="Monthly",SUMIFS(INDIRECT(AZ$8),DetailBudgetWPs_Aleph,IF($J135 = "No Work Package", "", $J135),DetailBudgetCategory_Aleph,$I135),IF(Budget_period="Quarterly",SUMIFS(INDIRECT(AZ$9),DetailBudgetWPs_Aleph,IF($J135 = "No Work Package", "", $J135),DetailBudgetCategory_Aleph,$I135),IF(Budget_period="Annually",SUMIFS(INDIRECT(AZ$10),DetailBudgetWPs_Aleph,IF($J135 = "No Work Package", "", $J135),DetailBudgetCategory_Aleph,$I135),""))))) / AZ$6 * AZ$7, 0), 0)</f>
        <v>0</v>
      </c>
      <c r="BA135" s="166">
        <f t="array" ref="BA135">IFERROR(IF(ROW()-16&lt;NoRowsBudget, IF($J135="Profit Margin",SUM(BA$16:BA134)*ProfitMargin,IF($J135="VAT",SUM(BA$16:BA134)*VAT,IF(Budget_period="Monthly",SUMIFS(INDIRECT(BA$8),DetailBudgetWPs_Aleph,IF($J135 = "No Work Package", "", $J135),DetailBudgetCategory_Aleph,$I135),IF(Budget_period="Quarterly",SUMIFS(INDIRECT(BA$9),DetailBudgetWPs_Aleph,IF($J135 = "No Work Package", "", $J135),DetailBudgetCategory_Aleph,$I135),IF(Budget_period="Annually",SUMIFS(INDIRECT(BA$10),DetailBudgetWPs_Aleph,IF($J135 = "No Work Package", "", $J135),DetailBudgetCategory_Aleph,$I135),""))))) / BA$6 * BA$7, 0), 0)</f>
        <v>0</v>
      </c>
      <c r="BB135" s="166">
        <f t="array" ref="BB135">IFERROR(IF(ROW()-16&lt;NoRowsBudget, IF($J135="Profit Margin",SUM(BB$16:BB134)*ProfitMargin,IF($J135="VAT",SUM(BB$16:BB134)*VAT,IF(Budget_period="Monthly",SUMIFS(INDIRECT(BB$8),DetailBudgetWPs_Aleph,IF($J135 = "No Work Package", "", $J135),DetailBudgetCategory_Aleph,$I135),IF(Budget_period="Quarterly",SUMIFS(INDIRECT(BB$9),DetailBudgetWPs_Aleph,IF($J135 = "No Work Package", "", $J135),DetailBudgetCategory_Aleph,$I135),IF(Budget_period="Annually",SUMIFS(INDIRECT(BB$10),DetailBudgetWPs_Aleph,IF($J135 = "No Work Package", "", $J135),DetailBudgetCategory_Aleph,$I135),""))))) / BB$6 * BB$7, 0), 0)</f>
        <v>0</v>
      </c>
      <c r="BC135" s="166">
        <f t="array" ref="BC135">IFERROR(IF(ROW()-16&lt;NoRowsBudget, IF($J135="Profit Margin",SUM(BC$16:BC134)*ProfitMargin,IF($J135="VAT",SUM(BC$16:BC134)*VAT,IF(Budget_period="Monthly",SUMIFS(INDIRECT(BC$8),DetailBudgetWPs_Aleph,IF($J135 = "No Work Package", "", $J135),DetailBudgetCategory_Aleph,$I135),IF(Budget_period="Quarterly",SUMIFS(INDIRECT(BC$9),DetailBudgetWPs_Aleph,IF($J135 = "No Work Package", "", $J135),DetailBudgetCategory_Aleph,$I135),IF(Budget_period="Annually",SUMIFS(INDIRECT(BC$10),DetailBudgetWPs_Aleph,IF($J135 = "No Work Package", "", $J135),DetailBudgetCategory_Aleph,$I135),""))))) / BC$6 * BC$7, 0), 0)</f>
        <v>0</v>
      </c>
      <c r="BD135" s="166">
        <f t="array" ref="BD135">IFERROR(IF(ROW()-16&lt;NoRowsBudget, IF($J135="Profit Margin",SUM(BD$16:BD134)*ProfitMargin,IF($J135="VAT",SUM(BD$16:BD134)*VAT,IF(Budget_period="Monthly",SUMIFS(INDIRECT(BD$8),DetailBudgetWPs_Aleph,IF($J135 = "No Work Package", "", $J135),DetailBudgetCategory_Aleph,$I135),IF(Budget_period="Quarterly",SUMIFS(INDIRECT(BD$9),DetailBudgetWPs_Aleph,IF($J135 = "No Work Package", "", $J135),DetailBudgetCategory_Aleph,$I135),IF(Budget_period="Annually",SUMIFS(INDIRECT(BD$10),DetailBudgetWPs_Aleph,IF($J135 = "No Work Package", "", $J135),DetailBudgetCategory_Aleph,$I135),""))))) / BD$6 * BD$7, 0), 0)</f>
        <v>0</v>
      </c>
      <c r="BE135" s="166">
        <f t="array" ref="BE135">IFERROR(IF(ROW()-16&lt;NoRowsBudget, IF($J135="Profit Margin",SUM(BE$16:BE134)*ProfitMargin,IF($J135="VAT",SUM(BE$16:BE134)*VAT,IF(Budget_period="Monthly",SUMIFS(INDIRECT(BE$8),DetailBudgetWPs_Aleph,IF($J135 = "No Work Package", "", $J135),DetailBudgetCategory_Aleph,$I135),IF(Budget_period="Quarterly",SUMIFS(INDIRECT(BE$9),DetailBudgetWPs_Aleph,IF($J135 = "No Work Package", "", $J135),DetailBudgetCategory_Aleph,$I135),IF(Budget_period="Annually",SUMIFS(INDIRECT(BE$10),DetailBudgetWPs_Aleph,IF($J135 = "No Work Package", "", $J135),DetailBudgetCategory_Aleph,$I135),""))))) / BE$6 * BE$7, 0), 0)</f>
        <v>0</v>
      </c>
      <c r="BF135" s="166">
        <f t="array" ref="BF135">IFERROR(IF(ROW()-16&lt;NoRowsBudget, IF($J135="Profit Margin",SUM(BF$16:BF134)*ProfitMargin,IF($J135="VAT",SUM(BF$16:BF134)*VAT,IF(Budget_period="Monthly",SUMIFS(INDIRECT(BF$8),DetailBudgetWPs_Aleph,IF($J135 = "No Work Package", "", $J135),DetailBudgetCategory_Aleph,$I135),IF(Budget_period="Quarterly",SUMIFS(INDIRECT(BF$9),DetailBudgetWPs_Aleph,IF($J135 = "No Work Package", "", $J135),DetailBudgetCategory_Aleph,$I135),IF(Budget_period="Annually",SUMIFS(INDIRECT(BF$10),DetailBudgetWPs_Aleph,IF($J135 = "No Work Package", "", $J135),DetailBudgetCategory_Aleph,$I135),""))))) / BF$6 * BF$7, 0), 0)</f>
        <v>0</v>
      </c>
      <c r="BG135" s="166">
        <f t="array" ref="BG135">IFERROR(IF(ROW()-16&lt;NoRowsBudget, IF($J135="Profit Margin",SUM(BG$16:BG134)*ProfitMargin,IF($J135="VAT",SUM(BG$16:BG134)*VAT,IF(Budget_period="Monthly",SUMIFS(INDIRECT(BG$8),DetailBudgetWPs_Aleph,IF($J135 = "No Work Package", "", $J135),DetailBudgetCategory_Aleph,$I135),IF(Budget_period="Quarterly",SUMIFS(INDIRECT(BG$9),DetailBudgetWPs_Aleph,IF($J135 = "No Work Package", "", $J135),DetailBudgetCategory_Aleph,$I135),IF(Budget_period="Annually",SUMIFS(INDIRECT(BG$10),DetailBudgetWPs_Aleph,IF($J135 = "No Work Package", "", $J135),DetailBudgetCategory_Aleph,$I135),""))))) / BG$6 * BG$7, 0), 0)</f>
        <v>0</v>
      </c>
      <c r="BH135" s="166">
        <f t="array" ref="BH135">IFERROR(IF(ROW()-16&lt;NoRowsBudget, IF($J135="Profit Margin",SUM(BH$16:BH134)*ProfitMargin,IF($J135="VAT",SUM(BH$16:BH134)*VAT,IF(Budget_period="Monthly",SUMIFS(INDIRECT(BH$8),DetailBudgetWPs_Aleph,IF($J135 = "No Work Package", "", $J135),DetailBudgetCategory_Aleph,$I135),IF(Budget_period="Quarterly",SUMIFS(INDIRECT(BH$9),DetailBudgetWPs_Aleph,IF($J135 = "No Work Package", "", $J135),DetailBudgetCategory_Aleph,$I135),IF(Budget_period="Annually",SUMIFS(INDIRECT(BH$10),DetailBudgetWPs_Aleph,IF($J135 = "No Work Package", "", $J135),DetailBudgetCategory_Aleph,$I135),""))))) / BH$6 * BH$7, 0), 0)</f>
        <v>0</v>
      </c>
      <c r="BI135" s="166">
        <f t="array" ref="BI135">IFERROR(IF(ROW()-16&lt;NoRowsBudget, IF($J135="Profit Margin",SUM(BI$16:BI134)*ProfitMargin,IF($J135="VAT",SUM(BI$16:BI134)*VAT,IF(Budget_period="Monthly",SUMIFS(INDIRECT(BI$8),DetailBudgetWPs_Aleph,IF($J135 = "No Work Package", "", $J135),DetailBudgetCategory_Aleph,$I135),IF(Budget_period="Quarterly",SUMIFS(INDIRECT(BI$9),DetailBudgetWPs_Aleph,IF($J135 = "No Work Package", "", $J135),DetailBudgetCategory_Aleph,$I135),IF(Budget_period="Annually",SUMIFS(INDIRECT(BI$10),DetailBudgetWPs_Aleph,IF($J135 = "No Work Package", "", $J135),DetailBudgetCategory_Aleph,$I135),""))))) / BI$6 * BI$7, 0), 0)</f>
        <v>0</v>
      </c>
      <c r="BJ135" s="166">
        <f t="array" ref="BJ135">IFERROR(IF(ROW()-16&lt;NoRowsBudget, IF($J135="Profit Margin",SUM(BJ$16:BJ134)*ProfitMargin,IF($J135="VAT",SUM(BJ$16:BJ134)*VAT,IF(Budget_period="Monthly",SUMIFS(INDIRECT(BJ$8),DetailBudgetWPs_Aleph,IF($J135 = "No Work Package", "", $J135),DetailBudgetCategory_Aleph,$I135),IF(Budget_period="Quarterly",SUMIFS(INDIRECT(BJ$9),DetailBudgetWPs_Aleph,IF($J135 = "No Work Package", "", $J135),DetailBudgetCategory_Aleph,$I135),IF(Budget_period="Annually",SUMIFS(INDIRECT(BJ$10),DetailBudgetWPs_Aleph,IF($J135 = "No Work Package", "", $J135),DetailBudgetCategory_Aleph,$I135),""))))) / BJ$6 * BJ$7, 0), 0)</f>
        <v>0</v>
      </c>
      <c r="BK135" s="166">
        <f t="array" ref="BK135">IFERROR(IF(ROW()-16&lt;NoRowsBudget, IF($J135="Profit Margin",SUM(BK$16:BK134)*ProfitMargin,IF($J135="VAT",SUM(BK$16:BK134)*VAT,IF(Budget_period="Monthly",SUMIFS(INDIRECT(BK$8),DetailBudgetWPs_Aleph,IF($J135 = "No Work Package", "", $J135),DetailBudgetCategory_Aleph,$I135),IF(Budget_period="Quarterly",SUMIFS(INDIRECT(BK$9),DetailBudgetWPs_Aleph,IF($J135 = "No Work Package", "", $J135),DetailBudgetCategory_Aleph,$I135),IF(Budget_period="Annually",SUMIFS(INDIRECT(BK$10),DetailBudgetWPs_Aleph,IF($J135 = "No Work Package", "", $J135),DetailBudgetCategory_Aleph,$I135),""))))) / BK$6 * BK$7, 0), 0)</f>
        <v>0</v>
      </c>
      <c r="BL135" s="166">
        <f t="array" ref="BL135">IFERROR(IF(ROW()-16&lt;NoRowsBudget, IF($J135="Profit Margin",SUM(BL$16:BL134)*ProfitMargin,IF($J135="VAT",SUM(BL$16:BL134)*VAT,IF(Budget_period="Monthly",SUMIFS(INDIRECT(BL$8),DetailBudgetWPs_Aleph,IF($J135 = "No Work Package", "", $J135),DetailBudgetCategory_Aleph,$I135),IF(Budget_period="Quarterly",SUMIFS(INDIRECT(BL$9),DetailBudgetWPs_Aleph,IF($J135 = "No Work Package", "", $J135),DetailBudgetCategory_Aleph,$I135),IF(Budget_period="Annually",SUMIFS(INDIRECT(BL$10),DetailBudgetWPs_Aleph,IF($J135 = "No Work Package", "", $J135),DetailBudgetCategory_Aleph,$I135),""))))) / BL$6 * BL$7, 0), 0)</f>
        <v>0</v>
      </c>
      <c r="BM135" s="166">
        <f t="array" ref="BM135">IFERROR(IF(ROW()-16&lt;NoRowsBudget, IF($J135="Profit Margin",SUM(BM$16:BM134)*ProfitMargin,IF($J135="VAT",SUM(BM$16:BM134)*VAT,IF(Budget_period="Monthly",SUMIFS(INDIRECT(BM$8),DetailBudgetWPs_Aleph,IF($J135 = "No Work Package", "", $J135),DetailBudgetCategory_Aleph,$I135),IF(Budget_period="Quarterly",SUMIFS(INDIRECT(BM$9),DetailBudgetWPs_Aleph,IF($J135 = "No Work Package", "", $J135),DetailBudgetCategory_Aleph,$I135),IF(Budget_period="Annually",SUMIFS(INDIRECT(BM$10),DetailBudgetWPs_Aleph,IF($J135 = "No Work Package", "", $J135),DetailBudgetCategory_Aleph,$I135),""))))) / BM$6 * BM$7, 0), 0)</f>
        <v>0</v>
      </c>
      <c r="BN135" s="166">
        <f t="array" ref="BN135">IFERROR(IF(ROW()-16&lt;NoRowsBudget, IF($J135="Profit Margin",SUM(BN$16:BN134)*ProfitMargin,IF($J135="VAT",SUM(BN$16:BN134)*VAT,IF(Budget_period="Monthly",SUMIFS(INDIRECT(BN$8),DetailBudgetWPs_Aleph,IF($J135 = "No Work Package", "", $J135),DetailBudgetCategory_Aleph,$I135),IF(Budget_period="Quarterly",SUMIFS(INDIRECT(BN$9),DetailBudgetWPs_Aleph,IF($J135 = "No Work Package", "", $J135),DetailBudgetCategory_Aleph,$I135),IF(Budget_period="Annually",SUMIFS(INDIRECT(BN$10),DetailBudgetWPs_Aleph,IF($J135 = "No Work Package", "", $J135),DetailBudgetCategory_Aleph,$I135),""))))) / BN$6 * BN$7, 0), 0)</f>
        <v>0</v>
      </c>
      <c r="BO135" s="166">
        <f t="array" ref="BO135">IFERROR(IF(ROW()-16&lt;NoRowsBudget, IF($J135="Profit Margin",SUM(BO$16:BO134)*ProfitMargin,IF($J135="VAT",SUM(BO$16:BO134)*VAT,IF(Budget_period="Monthly",SUMIFS(INDIRECT(BO$8),DetailBudgetWPs_Aleph,IF($J135 = "No Work Package", "", $J135),DetailBudgetCategory_Aleph,$I135),IF(Budget_period="Quarterly",SUMIFS(INDIRECT(BO$9),DetailBudgetWPs_Aleph,IF($J135 = "No Work Package", "", $J135),DetailBudgetCategory_Aleph,$I135),IF(Budget_period="Annually",SUMIFS(INDIRECT(BO$10),DetailBudgetWPs_Aleph,IF($J135 = "No Work Package", "", $J135),DetailBudgetCategory_Aleph,$I135),""))))) / BO$6 * BO$7, 0), 0)</f>
        <v>0</v>
      </c>
      <c r="BP135" s="166">
        <f t="array" ref="BP135">IFERROR(IF(ROW()-16&lt;NoRowsBudget, IF($J135="Profit Margin",SUM(BP$16:BP134)*ProfitMargin,IF($J135="VAT",SUM(BP$16:BP134)*VAT,IF(Budget_period="Monthly",SUMIFS(INDIRECT(BP$8),DetailBudgetWPs_Aleph,IF($J135 = "No Work Package", "", $J135),DetailBudgetCategory_Aleph,$I135),IF(Budget_period="Quarterly",SUMIFS(INDIRECT(BP$9),DetailBudgetWPs_Aleph,IF($J135 = "No Work Package", "", $J135),DetailBudgetCategory_Aleph,$I135),IF(Budget_period="Annually",SUMIFS(INDIRECT(BP$10),DetailBudgetWPs_Aleph,IF($J135 = "No Work Package", "", $J135),DetailBudgetCategory_Aleph,$I135),""))))) / BP$6 * BP$7, 0), 0)</f>
        <v>0</v>
      </c>
      <c r="BQ135" s="166">
        <f t="array" ref="BQ135">IFERROR(IF(ROW()-16&lt;NoRowsBudget, IF($J135="Profit Margin",SUM(BQ$16:BQ134)*ProfitMargin,IF($J135="VAT",SUM(BQ$16:BQ134)*VAT,IF(Budget_period="Monthly",SUMIFS(INDIRECT(BQ$8),DetailBudgetWPs_Aleph,IF($J135 = "No Work Package", "", $J135),DetailBudgetCategory_Aleph,$I135),IF(Budget_period="Quarterly",SUMIFS(INDIRECT(BQ$9),DetailBudgetWPs_Aleph,IF($J135 = "No Work Package", "", $J135),DetailBudgetCategory_Aleph,$I135),IF(Budget_period="Annually",SUMIFS(INDIRECT(BQ$10),DetailBudgetWPs_Aleph,IF($J135 = "No Work Package", "", $J135),DetailBudgetCategory_Aleph,$I135),""))))) / BQ$6 * BQ$7, 0), 0)</f>
        <v>0</v>
      </c>
      <c r="BR135" s="166">
        <f t="array" ref="BR135">IFERROR(IF(ROW()-16&lt;NoRowsBudget, IF($J135="Profit Margin",SUM(BR$16:BR134)*ProfitMargin,IF($J135="VAT",SUM(BR$16:BR134)*VAT,IF(Budget_period="Monthly",SUMIFS(INDIRECT(BR$8),DetailBudgetWPs_Aleph,IF($J135 = "No Work Package", "", $J135),DetailBudgetCategory_Aleph,$I135),IF(Budget_period="Quarterly",SUMIFS(INDIRECT(BR$9),DetailBudgetWPs_Aleph,IF($J135 = "No Work Package", "", $J135),DetailBudgetCategory_Aleph,$I135),IF(Budget_period="Annually",SUMIFS(INDIRECT(BR$10),DetailBudgetWPs_Aleph,IF($J135 = "No Work Package", "", $J135),DetailBudgetCategory_Aleph,$I135),""))))) / BR$6 * BR$7, 0), 0)</f>
        <v>0</v>
      </c>
      <c r="BS135" s="166">
        <f t="array" ref="BS135">IFERROR(IF(ROW()-16&lt;NoRowsBudget, IF($J135="Profit Margin",SUM(BS$16:BS134)*ProfitMargin,IF($J135="VAT",SUM(BS$16:BS134)*VAT,IF(Budget_period="Monthly",SUMIFS(INDIRECT(BS$8),DetailBudgetWPs_Aleph,IF($J135 = "No Work Package", "", $J135),DetailBudgetCategory_Aleph,$I135),IF(Budget_period="Quarterly",SUMIFS(INDIRECT(BS$9),DetailBudgetWPs_Aleph,IF($J135 = "No Work Package", "", $J135),DetailBudgetCategory_Aleph,$I135),IF(Budget_period="Annually",SUMIFS(INDIRECT(BS$10),DetailBudgetWPs_Aleph,IF($J135 = "No Work Package", "", $J135),DetailBudgetCategory_Aleph,$I135),""))))) / BS$6 * BS$7, 0), 0)</f>
        <v>0</v>
      </c>
    </row>
    <row r="136" ht="15.75" customHeight="1">
      <c r="A136" s="114"/>
      <c r="B136" s="15" t="str">
        <f>IF(ROW()-16&lt;NoRowsBudget,OrgName,"")</f>
        <v/>
      </c>
      <c r="C136" s="15" t="str">
        <f>IF(ROW()-16&lt;NoRowsBudget,ProjectName,"")</f>
        <v/>
      </c>
      <c r="D136" s="15" t="str">
        <f>IF(ROW()-16&lt;NoRowsBudget,ProjectRef,"")</f>
        <v/>
      </c>
      <c r="E136" s="15" t="str">
        <f>IF(ROW()-16&lt;NoRowsBudget,ApplicationID,"")</f>
        <v/>
      </c>
      <c r="F136" s="15" t="str">
        <f>IF(ROW()-16&lt;NoRowsBudget,Version,"")</f>
        <v/>
      </c>
      <c r="G136" s="164" t="str">
        <f>IF(ROW()-16&lt;NoRowsBudget,StartDate,"")</f>
        <v/>
      </c>
      <c r="H136" s="164" t="str">
        <f>IF(ROW()-16&lt;NoRowsBudget,EndDate,"")</f>
        <v/>
      </c>
      <c r="I136" s="15" t="str">
        <f t="array" ref="I136">IF(ROW()-16&lt;(NoRowsBudget-3),INDEX(CostCategories,CEILING((ROW()-15)/NoWPs,1)),IF(ROW()-16=NoRowsBudget-3,"Overheads",IF(ROW()-16=NoRowsBudget-2,"Profit Margin",IF(ROW()-16=NoRowsBudget-1,"VAT",""))))</f>
        <v/>
      </c>
      <c r="J136" s="15" t="str">
        <f t="array" ref="J136">IF(ROW()-16&lt;NoRowsBudget-3,INDEX(WPUnique,,MOD(ROW()-16,NoWPs)+1),IF(ROW()-16=NoRowsBudget-3,"Overheads",IF(ROW()-16=NoRowsBudget-2,"Profit Margin",IF(ROW()-16=NoRowsBudget-1,"VAT",""))))</f>
        <v/>
      </c>
      <c r="K136" s="172" t="str">
        <f>IFERROR(IF(OR($J136="Indirect Cost",$J136="VAT",$J136="Profit Margin"),"",VLOOKUP(J136,'1. Basic Info'!$B$40:$C$52,2,FALSE)),BudgetExport!J136)</f>
        <v/>
      </c>
      <c r="L136" s="166">
        <f t="array" ref="L136">IFERROR(IF(ROW()-16&lt;NoRowsBudget, IF($J136="Profit Margin",SUM(L$16:L135)*ProfitMargin,IF($J136="VAT",SUM(L$16:L135)*VAT,IF(Budget_period="Monthly",SUMIFS(INDIRECT(L$8),DetailBudgetWPs_Aleph,IF($J136 = "No Work Package", "", $J136),DetailBudgetCategory_Aleph,$I136),IF(Budget_period="Quarterly",SUMIFS(INDIRECT(L$9),DetailBudgetWPs_Aleph,IF($J136 = "No Work Package", "", $J136),DetailBudgetCategory_Aleph,$I136),IF(Budget_period="Annually",SUMIFS(INDIRECT(L$10),DetailBudgetWPs_Aleph,IF($J136 = "No Work Package", "", $J136),DetailBudgetCategory_Aleph,$I136),""))))) / L$6 * L$7, 0), 0)</f>
        <v>0</v>
      </c>
      <c r="M136" s="166">
        <f t="array" ref="M136">IFERROR(IF(ROW()-16&lt;NoRowsBudget, IF($J136="Profit Margin",SUM(M$16:M135)*ProfitMargin,IF($J136="VAT",SUM(M$16:M135)*VAT,IF(Budget_period="Monthly",SUMIFS(INDIRECT(M$8),DetailBudgetWPs_Aleph,IF($J136 = "No Work Package", "", $J136),DetailBudgetCategory_Aleph,$I136),IF(Budget_period="Quarterly",SUMIFS(INDIRECT(M$9),DetailBudgetWPs_Aleph,IF($J136 = "No Work Package", "", $J136),DetailBudgetCategory_Aleph,$I136),IF(Budget_period="Annually",SUMIFS(INDIRECT(M$10),DetailBudgetWPs_Aleph,IF($J136 = "No Work Package", "", $J136),DetailBudgetCategory_Aleph,$I136),""))))) / M$6 * M$7, 0), 0)</f>
        <v>0</v>
      </c>
      <c r="N136" s="166">
        <f t="array" ref="N136">IFERROR(IF(ROW()-16&lt;NoRowsBudget, IF($J136="Profit Margin",SUM(N$16:N135)*ProfitMargin,IF($J136="VAT",SUM(N$16:N135)*VAT,IF(Budget_period="Monthly",SUMIFS(INDIRECT(N$8),DetailBudgetWPs_Aleph,IF($J136 = "No Work Package", "", $J136),DetailBudgetCategory_Aleph,$I136),IF(Budget_period="Quarterly",SUMIFS(INDIRECT(N$9),DetailBudgetWPs_Aleph,IF($J136 = "No Work Package", "", $J136),DetailBudgetCategory_Aleph,$I136),IF(Budget_period="Annually",SUMIFS(INDIRECT(N$10),DetailBudgetWPs_Aleph,IF($J136 = "No Work Package", "", $J136),DetailBudgetCategory_Aleph,$I136),""))))) / N$6 * N$7, 0), 0)</f>
        <v>0</v>
      </c>
      <c r="O136" s="166">
        <f t="array" ref="O136">IFERROR(IF(ROW()-16&lt;NoRowsBudget, IF($J136="Profit Margin",SUM(O$16:O135)*ProfitMargin,IF($J136="VAT",SUM(O$16:O135)*VAT,IF(Budget_period="Monthly",SUMIFS(INDIRECT(O$8),DetailBudgetWPs_Aleph,IF($J136 = "No Work Package", "", $J136),DetailBudgetCategory_Aleph,$I136),IF(Budget_period="Quarterly",SUMIFS(INDIRECT(O$9),DetailBudgetWPs_Aleph,IF($J136 = "No Work Package", "", $J136),DetailBudgetCategory_Aleph,$I136),IF(Budget_period="Annually",SUMIFS(INDIRECT(O$10),DetailBudgetWPs_Aleph,IF($J136 = "No Work Package", "", $J136),DetailBudgetCategory_Aleph,$I136),""))))) / O$6 * O$7, 0), 0)</f>
        <v>0</v>
      </c>
      <c r="P136" s="166">
        <f t="array" ref="P136">IFERROR(IF(ROW()-16&lt;NoRowsBudget, IF($J136="Profit Margin",SUM(P$16:P135)*ProfitMargin,IF($J136="VAT",SUM(P$16:P135)*VAT,IF(Budget_period="Monthly",SUMIFS(INDIRECT(P$8),DetailBudgetWPs_Aleph,IF($J136 = "No Work Package", "", $J136),DetailBudgetCategory_Aleph,$I136),IF(Budget_period="Quarterly",SUMIFS(INDIRECT(P$9),DetailBudgetWPs_Aleph,IF($J136 = "No Work Package", "", $J136),DetailBudgetCategory_Aleph,$I136),IF(Budget_period="Annually",SUMIFS(INDIRECT(P$10),DetailBudgetWPs_Aleph,IF($J136 = "No Work Package", "", $J136),DetailBudgetCategory_Aleph,$I136),""))))) / P$6 * P$7, 0), 0)</f>
        <v>0</v>
      </c>
      <c r="Q136" s="166">
        <f t="array" ref="Q136">IFERROR(IF(ROW()-16&lt;NoRowsBudget, IF($J136="Profit Margin",SUM(Q$16:Q135)*ProfitMargin,IF($J136="VAT",SUM(Q$16:Q135)*VAT,IF(Budget_period="Monthly",SUMIFS(INDIRECT(Q$8),DetailBudgetWPs_Aleph,IF($J136 = "No Work Package", "", $J136),DetailBudgetCategory_Aleph,$I136),IF(Budget_period="Quarterly",SUMIFS(INDIRECT(Q$9),DetailBudgetWPs_Aleph,IF($J136 = "No Work Package", "", $J136),DetailBudgetCategory_Aleph,$I136),IF(Budget_period="Annually",SUMIFS(INDIRECT(Q$10),DetailBudgetWPs_Aleph,IF($J136 = "No Work Package", "", $J136),DetailBudgetCategory_Aleph,$I136),""))))) / Q$6 * Q$7, 0), 0)</f>
        <v>0</v>
      </c>
      <c r="R136" s="166">
        <f t="array" ref="R136">IFERROR(IF(ROW()-16&lt;NoRowsBudget, IF($J136="Profit Margin",SUM(R$16:R135)*ProfitMargin,IF($J136="VAT",SUM(R$16:R135)*VAT,IF(Budget_period="Monthly",SUMIFS(INDIRECT(R$8),DetailBudgetWPs_Aleph,IF($J136 = "No Work Package", "", $J136),DetailBudgetCategory_Aleph,$I136),IF(Budget_period="Quarterly",SUMIFS(INDIRECT(R$9),DetailBudgetWPs_Aleph,IF($J136 = "No Work Package", "", $J136),DetailBudgetCategory_Aleph,$I136),IF(Budget_period="Annually",SUMIFS(INDIRECT(R$10),DetailBudgetWPs_Aleph,IF($J136 = "No Work Package", "", $J136),DetailBudgetCategory_Aleph,$I136),""))))) / R$6 * R$7, 0), 0)</f>
        <v>0</v>
      </c>
      <c r="S136" s="166">
        <f t="array" ref="S136">IFERROR(IF(ROW()-16&lt;NoRowsBudget, IF($J136="Profit Margin",SUM(S$16:S135)*ProfitMargin,IF($J136="VAT",SUM(S$16:S135)*VAT,IF(Budget_period="Monthly",SUMIFS(INDIRECT(S$8),DetailBudgetWPs_Aleph,IF($J136 = "No Work Package", "", $J136),DetailBudgetCategory_Aleph,$I136),IF(Budget_period="Quarterly",SUMIFS(INDIRECT(S$9),DetailBudgetWPs_Aleph,IF($J136 = "No Work Package", "", $J136),DetailBudgetCategory_Aleph,$I136),IF(Budget_period="Annually",SUMIFS(INDIRECT(S$10),DetailBudgetWPs_Aleph,IF($J136 = "No Work Package", "", $J136),DetailBudgetCategory_Aleph,$I136),""))))) / S$6 * S$7, 0), 0)</f>
        <v>0</v>
      </c>
      <c r="T136" s="166">
        <f t="array" ref="T136">IFERROR(IF(ROW()-16&lt;NoRowsBudget, IF($J136="Profit Margin",SUM(T$16:T135)*ProfitMargin,IF($J136="VAT",SUM(T$16:T135)*VAT,IF(Budget_period="Monthly",SUMIFS(INDIRECT(T$8),DetailBudgetWPs_Aleph,IF($J136 = "No Work Package", "", $J136),DetailBudgetCategory_Aleph,$I136),IF(Budget_period="Quarterly",SUMIFS(INDIRECT(T$9),DetailBudgetWPs_Aleph,IF($J136 = "No Work Package", "", $J136),DetailBudgetCategory_Aleph,$I136),IF(Budget_period="Annually",SUMIFS(INDIRECT(T$10),DetailBudgetWPs_Aleph,IF($J136 = "No Work Package", "", $J136),DetailBudgetCategory_Aleph,$I136),""))))) / T$6 * T$7, 0), 0)</f>
        <v>0</v>
      </c>
      <c r="U136" s="166">
        <f t="array" ref="U136">IFERROR(IF(ROW()-16&lt;NoRowsBudget, IF($J136="Profit Margin",SUM(U$16:U135)*ProfitMargin,IF($J136="VAT",SUM(U$16:U135)*VAT,IF(Budget_period="Monthly",SUMIFS(INDIRECT(U$8),DetailBudgetWPs_Aleph,IF($J136 = "No Work Package", "", $J136),DetailBudgetCategory_Aleph,$I136),IF(Budget_period="Quarterly",SUMIFS(INDIRECT(U$9),DetailBudgetWPs_Aleph,IF($J136 = "No Work Package", "", $J136),DetailBudgetCategory_Aleph,$I136),IF(Budget_period="Annually",SUMIFS(INDIRECT(U$10),DetailBudgetWPs_Aleph,IF($J136 = "No Work Package", "", $J136),DetailBudgetCategory_Aleph,$I136),""))))) / U$6 * U$7, 0), 0)</f>
        <v>0</v>
      </c>
      <c r="V136" s="166">
        <f t="array" ref="V136">IFERROR(IF(ROW()-16&lt;NoRowsBudget, IF($J136="Profit Margin",SUM(V$16:V135)*ProfitMargin,IF($J136="VAT",SUM(V$16:V135)*VAT,IF(Budget_period="Monthly",SUMIFS(INDIRECT(V$8),DetailBudgetWPs_Aleph,IF($J136 = "No Work Package", "", $J136),DetailBudgetCategory_Aleph,$I136),IF(Budget_period="Quarterly",SUMIFS(INDIRECT(V$9),DetailBudgetWPs_Aleph,IF($J136 = "No Work Package", "", $J136),DetailBudgetCategory_Aleph,$I136),IF(Budget_period="Annually",SUMIFS(INDIRECT(V$10),DetailBudgetWPs_Aleph,IF($J136 = "No Work Package", "", $J136),DetailBudgetCategory_Aleph,$I136),""))))) / V$6 * V$7, 0), 0)</f>
        <v>0</v>
      </c>
      <c r="W136" s="166">
        <f t="array" ref="W136">IFERROR(IF(ROW()-16&lt;NoRowsBudget, IF($J136="Profit Margin",SUM(W$16:W135)*ProfitMargin,IF($J136="VAT",SUM(W$16:W135)*VAT,IF(Budget_period="Monthly",SUMIFS(INDIRECT(W$8),DetailBudgetWPs_Aleph,IF($J136 = "No Work Package", "", $J136),DetailBudgetCategory_Aleph,$I136),IF(Budget_period="Quarterly",SUMIFS(INDIRECT(W$9),DetailBudgetWPs_Aleph,IF($J136 = "No Work Package", "", $J136),DetailBudgetCategory_Aleph,$I136),IF(Budget_period="Annually",SUMIFS(INDIRECT(W$10),DetailBudgetWPs_Aleph,IF($J136 = "No Work Package", "", $J136),DetailBudgetCategory_Aleph,$I136),""))))) / W$6 * W$7, 0), 0)</f>
        <v>0</v>
      </c>
      <c r="X136" s="166">
        <f t="array" ref="X136">IFERROR(IF(ROW()-16&lt;NoRowsBudget, IF($J136="Profit Margin",SUM(X$16:X135)*ProfitMargin,IF($J136="VAT",SUM(X$16:X135)*VAT,IF(Budget_period="Monthly",SUMIFS(INDIRECT(X$8),DetailBudgetWPs_Aleph,IF($J136 = "No Work Package", "", $J136),DetailBudgetCategory_Aleph,$I136),IF(Budget_period="Quarterly",SUMIFS(INDIRECT(X$9),DetailBudgetWPs_Aleph,IF($J136 = "No Work Package", "", $J136),DetailBudgetCategory_Aleph,$I136),IF(Budget_period="Annually",SUMIFS(INDIRECT(X$10),DetailBudgetWPs_Aleph,IF($J136 = "No Work Package", "", $J136),DetailBudgetCategory_Aleph,$I136),""))))) / X$6 * X$7, 0), 0)</f>
        <v>0</v>
      </c>
      <c r="Y136" s="166">
        <f t="array" ref="Y136">IFERROR(IF(ROW()-16&lt;NoRowsBudget, IF($J136="Profit Margin",SUM(Y$16:Y135)*ProfitMargin,IF($J136="VAT",SUM(Y$16:Y135)*VAT,IF(Budget_period="Monthly",SUMIFS(INDIRECT(Y$8),DetailBudgetWPs_Aleph,IF($J136 = "No Work Package", "", $J136),DetailBudgetCategory_Aleph,$I136),IF(Budget_period="Quarterly",SUMIFS(INDIRECT(Y$9),DetailBudgetWPs_Aleph,IF($J136 = "No Work Package", "", $J136),DetailBudgetCategory_Aleph,$I136),IF(Budget_period="Annually",SUMIFS(INDIRECT(Y$10),DetailBudgetWPs_Aleph,IF($J136 = "No Work Package", "", $J136),DetailBudgetCategory_Aleph,$I136),""))))) / Y$6 * Y$7, 0), 0)</f>
        <v>0</v>
      </c>
      <c r="Z136" s="166">
        <f t="array" ref="Z136">IFERROR(IF(ROW()-16&lt;NoRowsBudget, IF($J136="Profit Margin",SUM(Z$16:Z135)*ProfitMargin,IF($J136="VAT",SUM(Z$16:Z135)*VAT,IF(Budget_period="Monthly",SUMIFS(INDIRECT(Z$8),DetailBudgetWPs_Aleph,IF($J136 = "No Work Package", "", $J136),DetailBudgetCategory_Aleph,$I136),IF(Budget_period="Quarterly",SUMIFS(INDIRECT(Z$9),DetailBudgetWPs_Aleph,IF($J136 = "No Work Package", "", $J136),DetailBudgetCategory_Aleph,$I136),IF(Budget_period="Annually",SUMIFS(INDIRECT(Z$10),DetailBudgetWPs_Aleph,IF($J136 = "No Work Package", "", $J136),DetailBudgetCategory_Aleph,$I136),""))))) / Z$6 * Z$7, 0), 0)</f>
        <v>0</v>
      </c>
      <c r="AA136" s="166">
        <f t="array" ref="AA136">IFERROR(IF(ROW()-16&lt;NoRowsBudget, IF($J136="Profit Margin",SUM(AA$16:AA135)*ProfitMargin,IF($J136="VAT",SUM(AA$16:AA135)*VAT,IF(Budget_period="Monthly",SUMIFS(INDIRECT(AA$8),DetailBudgetWPs_Aleph,IF($J136 = "No Work Package", "", $J136),DetailBudgetCategory_Aleph,$I136),IF(Budget_period="Quarterly",SUMIFS(INDIRECT(AA$9),DetailBudgetWPs_Aleph,IF($J136 = "No Work Package", "", $J136),DetailBudgetCategory_Aleph,$I136),IF(Budget_period="Annually",SUMIFS(INDIRECT(AA$10),DetailBudgetWPs_Aleph,IF($J136 = "No Work Package", "", $J136),DetailBudgetCategory_Aleph,$I136),""))))) / AA$6 * AA$7, 0), 0)</f>
        <v>0</v>
      </c>
      <c r="AB136" s="166">
        <f t="array" ref="AB136">IFERROR(IF(ROW()-16&lt;NoRowsBudget, IF($J136="Profit Margin",SUM(AB$16:AB135)*ProfitMargin,IF($J136="VAT",SUM(AB$16:AB135)*VAT,IF(Budget_period="Monthly",SUMIFS(INDIRECT(AB$8),DetailBudgetWPs_Aleph,IF($J136 = "No Work Package", "", $J136),DetailBudgetCategory_Aleph,$I136),IF(Budget_period="Quarterly",SUMIFS(INDIRECT(AB$9),DetailBudgetWPs_Aleph,IF($J136 = "No Work Package", "", $J136),DetailBudgetCategory_Aleph,$I136),IF(Budget_period="Annually",SUMIFS(INDIRECT(AB$10),DetailBudgetWPs_Aleph,IF($J136 = "No Work Package", "", $J136),DetailBudgetCategory_Aleph,$I136),""))))) / AB$6 * AB$7, 0), 0)</f>
        <v>0</v>
      </c>
      <c r="AC136" s="166">
        <f t="array" ref="AC136">IFERROR(IF(ROW()-16&lt;NoRowsBudget, IF($J136="Profit Margin",SUM(AC$16:AC135)*ProfitMargin,IF($J136="VAT",SUM(AC$16:AC135)*VAT,IF(Budget_period="Monthly",SUMIFS(INDIRECT(AC$8),DetailBudgetWPs_Aleph,IF($J136 = "No Work Package", "", $J136),DetailBudgetCategory_Aleph,$I136),IF(Budget_period="Quarterly",SUMIFS(INDIRECT(AC$9),DetailBudgetWPs_Aleph,IF($J136 = "No Work Package", "", $J136),DetailBudgetCategory_Aleph,$I136),IF(Budget_period="Annually",SUMIFS(INDIRECT(AC$10),DetailBudgetWPs_Aleph,IF($J136 = "No Work Package", "", $J136),DetailBudgetCategory_Aleph,$I136),""))))) / AC$6 * AC$7, 0), 0)</f>
        <v>0</v>
      </c>
      <c r="AD136" s="166">
        <f t="array" ref="AD136">IFERROR(IF(ROW()-16&lt;NoRowsBudget, IF($J136="Profit Margin",SUM(AD$16:AD135)*ProfitMargin,IF($J136="VAT",SUM(AD$16:AD135)*VAT,IF(Budget_period="Monthly",SUMIFS(INDIRECT(AD$8),DetailBudgetWPs_Aleph,IF($J136 = "No Work Package", "", $J136),DetailBudgetCategory_Aleph,$I136),IF(Budget_period="Quarterly",SUMIFS(INDIRECT(AD$9),DetailBudgetWPs_Aleph,IF($J136 = "No Work Package", "", $J136),DetailBudgetCategory_Aleph,$I136),IF(Budget_period="Annually",SUMIFS(INDIRECT(AD$10),DetailBudgetWPs_Aleph,IF($J136 = "No Work Package", "", $J136),DetailBudgetCategory_Aleph,$I136),""))))) / AD$6 * AD$7, 0), 0)</f>
        <v>0</v>
      </c>
      <c r="AE136" s="166">
        <f t="array" ref="AE136">IFERROR(IF(ROW()-16&lt;NoRowsBudget, IF($J136="Profit Margin",SUM(AE$16:AE135)*ProfitMargin,IF($J136="VAT",SUM(AE$16:AE135)*VAT,IF(Budget_period="Monthly",SUMIFS(INDIRECT(AE$8),DetailBudgetWPs_Aleph,IF($J136 = "No Work Package", "", $J136),DetailBudgetCategory_Aleph,$I136),IF(Budget_period="Quarterly",SUMIFS(INDIRECT(AE$9),DetailBudgetWPs_Aleph,IF($J136 = "No Work Package", "", $J136),DetailBudgetCategory_Aleph,$I136),IF(Budget_period="Annually",SUMIFS(INDIRECT(AE$10),DetailBudgetWPs_Aleph,IF($J136 = "No Work Package", "", $J136),DetailBudgetCategory_Aleph,$I136),""))))) / AE$6 * AE$7, 0), 0)</f>
        <v>0</v>
      </c>
      <c r="AF136" s="166">
        <f t="array" ref="AF136">IFERROR(IF(ROW()-16&lt;NoRowsBudget, IF($J136="Profit Margin",SUM(AF$16:AF135)*ProfitMargin,IF($J136="VAT",SUM(AF$16:AF135)*VAT,IF(Budget_period="Monthly",SUMIFS(INDIRECT(AF$8),DetailBudgetWPs_Aleph,IF($J136 = "No Work Package", "", $J136),DetailBudgetCategory_Aleph,$I136),IF(Budget_period="Quarterly",SUMIFS(INDIRECT(AF$9),DetailBudgetWPs_Aleph,IF($J136 = "No Work Package", "", $J136),DetailBudgetCategory_Aleph,$I136),IF(Budget_period="Annually",SUMIFS(INDIRECT(AF$10),DetailBudgetWPs_Aleph,IF($J136 = "No Work Package", "", $J136),DetailBudgetCategory_Aleph,$I136),""))))) / AF$6 * AF$7, 0), 0)</f>
        <v>0</v>
      </c>
      <c r="AG136" s="166">
        <f t="array" ref="AG136">IFERROR(IF(ROW()-16&lt;NoRowsBudget, IF($J136="Profit Margin",SUM(AG$16:AG135)*ProfitMargin,IF($J136="VAT",SUM(AG$16:AG135)*VAT,IF(Budget_period="Monthly",SUMIFS(INDIRECT(AG$8),DetailBudgetWPs_Aleph,IF($J136 = "No Work Package", "", $J136),DetailBudgetCategory_Aleph,$I136),IF(Budget_period="Quarterly",SUMIFS(INDIRECT(AG$9),DetailBudgetWPs_Aleph,IF($J136 = "No Work Package", "", $J136),DetailBudgetCategory_Aleph,$I136),IF(Budget_period="Annually",SUMIFS(INDIRECT(AG$10),DetailBudgetWPs_Aleph,IF($J136 = "No Work Package", "", $J136),DetailBudgetCategory_Aleph,$I136),""))))) / AG$6 * AG$7, 0), 0)</f>
        <v>0</v>
      </c>
      <c r="AH136" s="166">
        <f t="array" ref="AH136">IFERROR(IF(ROW()-16&lt;NoRowsBudget, IF($J136="Profit Margin",SUM(AH$16:AH135)*ProfitMargin,IF($J136="VAT",SUM(AH$16:AH135)*VAT,IF(Budget_period="Monthly",SUMIFS(INDIRECT(AH$8),DetailBudgetWPs_Aleph,IF($J136 = "No Work Package", "", $J136),DetailBudgetCategory_Aleph,$I136),IF(Budget_period="Quarterly",SUMIFS(INDIRECT(AH$9),DetailBudgetWPs_Aleph,IF($J136 = "No Work Package", "", $J136),DetailBudgetCategory_Aleph,$I136),IF(Budget_period="Annually",SUMIFS(INDIRECT(AH$10),DetailBudgetWPs_Aleph,IF($J136 = "No Work Package", "", $J136),DetailBudgetCategory_Aleph,$I136),""))))) / AH$6 * AH$7, 0), 0)</f>
        <v>0</v>
      </c>
      <c r="AI136" s="166">
        <f t="array" ref="AI136">IFERROR(IF(ROW()-16&lt;NoRowsBudget, IF($J136="Profit Margin",SUM(AI$16:AI135)*ProfitMargin,IF($J136="VAT",SUM(AI$16:AI135)*VAT,IF(Budget_period="Monthly",SUMIFS(INDIRECT(AI$8),DetailBudgetWPs_Aleph,IF($J136 = "No Work Package", "", $J136),DetailBudgetCategory_Aleph,$I136),IF(Budget_period="Quarterly",SUMIFS(INDIRECT(AI$9),DetailBudgetWPs_Aleph,IF($J136 = "No Work Package", "", $J136),DetailBudgetCategory_Aleph,$I136),IF(Budget_period="Annually",SUMIFS(INDIRECT(AI$10),DetailBudgetWPs_Aleph,IF($J136 = "No Work Package", "", $J136),DetailBudgetCategory_Aleph,$I136),""))))) / AI$6 * AI$7, 0), 0)</f>
        <v>0</v>
      </c>
      <c r="AJ136" s="166">
        <f t="array" ref="AJ136">IFERROR(IF(ROW()-16&lt;NoRowsBudget, IF($J136="Profit Margin",SUM(AJ$16:AJ135)*ProfitMargin,IF($J136="VAT",SUM(AJ$16:AJ135)*VAT,IF(Budget_period="Monthly",SUMIFS(INDIRECT(AJ$8),DetailBudgetWPs_Aleph,IF($J136 = "No Work Package", "", $J136),DetailBudgetCategory_Aleph,$I136),IF(Budget_period="Quarterly",SUMIFS(INDIRECT(AJ$9),DetailBudgetWPs_Aleph,IF($J136 = "No Work Package", "", $J136),DetailBudgetCategory_Aleph,$I136),IF(Budget_period="Annually",SUMIFS(INDIRECT(AJ$10),DetailBudgetWPs_Aleph,IF($J136 = "No Work Package", "", $J136),DetailBudgetCategory_Aleph,$I136),""))))) / AJ$6 * AJ$7, 0), 0)</f>
        <v>0</v>
      </c>
      <c r="AK136" s="166">
        <f t="array" ref="AK136">IFERROR(IF(ROW()-16&lt;NoRowsBudget, IF($J136="Profit Margin",SUM(AK$16:AK135)*ProfitMargin,IF($J136="VAT",SUM(AK$16:AK135)*VAT,IF(Budget_period="Monthly",SUMIFS(INDIRECT(AK$8),DetailBudgetWPs_Aleph,IF($J136 = "No Work Package", "", $J136),DetailBudgetCategory_Aleph,$I136),IF(Budget_period="Quarterly",SUMIFS(INDIRECT(AK$9),DetailBudgetWPs_Aleph,IF($J136 = "No Work Package", "", $J136),DetailBudgetCategory_Aleph,$I136),IF(Budget_period="Annually",SUMIFS(INDIRECT(AK$10),DetailBudgetWPs_Aleph,IF($J136 = "No Work Package", "", $J136),DetailBudgetCategory_Aleph,$I136),""))))) / AK$6 * AK$7, 0), 0)</f>
        <v>0</v>
      </c>
      <c r="AL136" s="166">
        <f t="array" ref="AL136">IFERROR(IF(ROW()-16&lt;NoRowsBudget, IF($J136="Profit Margin",SUM(AL$16:AL135)*ProfitMargin,IF($J136="VAT",SUM(AL$16:AL135)*VAT,IF(Budget_period="Monthly",SUMIFS(INDIRECT(AL$8),DetailBudgetWPs_Aleph,IF($J136 = "No Work Package", "", $J136),DetailBudgetCategory_Aleph,$I136),IF(Budget_period="Quarterly",SUMIFS(INDIRECT(AL$9),DetailBudgetWPs_Aleph,IF($J136 = "No Work Package", "", $J136),DetailBudgetCategory_Aleph,$I136),IF(Budget_period="Annually",SUMIFS(INDIRECT(AL$10),DetailBudgetWPs_Aleph,IF($J136 = "No Work Package", "", $J136),DetailBudgetCategory_Aleph,$I136),""))))) / AL$6 * AL$7, 0), 0)</f>
        <v>0</v>
      </c>
      <c r="AM136" s="166">
        <f t="array" ref="AM136">IFERROR(IF(ROW()-16&lt;NoRowsBudget, IF($J136="Profit Margin",SUM(AM$16:AM135)*ProfitMargin,IF($J136="VAT",SUM(AM$16:AM135)*VAT,IF(Budget_period="Monthly",SUMIFS(INDIRECT(AM$8),DetailBudgetWPs_Aleph,IF($J136 = "No Work Package", "", $J136),DetailBudgetCategory_Aleph,$I136),IF(Budget_period="Quarterly",SUMIFS(INDIRECT(AM$9),DetailBudgetWPs_Aleph,IF($J136 = "No Work Package", "", $J136),DetailBudgetCategory_Aleph,$I136),IF(Budget_period="Annually",SUMIFS(INDIRECT(AM$10),DetailBudgetWPs_Aleph,IF($J136 = "No Work Package", "", $J136),DetailBudgetCategory_Aleph,$I136),""))))) / AM$6 * AM$7, 0), 0)</f>
        <v>0</v>
      </c>
      <c r="AN136" s="166">
        <f t="array" ref="AN136">IFERROR(IF(ROW()-16&lt;NoRowsBudget, IF($J136="Profit Margin",SUM(AN$16:AN135)*ProfitMargin,IF($J136="VAT",SUM(AN$16:AN135)*VAT,IF(Budget_period="Monthly",SUMIFS(INDIRECT(AN$8),DetailBudgetWPs_Aleph,IF($J136 = "No Work Package", "", $J136),DetailBudgetCategory_Aleph,$I136),IF(Budget_period="Quarterly",SUMIFS(INDIRECT(AN$9),DetailBudgetWPs_Aleph,IF($J136 = "No Work Package", "", $J136),DetailBudgetCategory_Aleph,$I136),IF(Budget_period="Annually",SUMIFS(INDIRECT(AN$10),DetailBudgetWPs_Aleph,IF($J136 = "No Work Package", "", $J136),DetailBudgetCategory_Aleph,$I136),""))))) / AN$6 * AN$7, 0), 0)</f>
        <v>0</v>
      </c>
      <c r="AO136" s="166">
        <f t="array" ref="AO136">IFERROR(IF(ROW()-16&lt;NoRowsBudget, IF($J136="Profit Margin",SUM(AO$16:AO135)*ProfitMargin,IF($J136="VAT",SUM(AO$16:AO135)*VAT,IF(Budget_period="Monthly",SUMIFS(INDIRECT(AO$8),DetailBudgetWPs_Aleph,IF($J136 = "No Work Package", "", $J136),DetailBudgetCategory_Aleph,$I136),IF(Budget_period="Quarterly",SUMIFS(INDIRECT(AO$9),DetailBudgetWPs_Aleph,IF($J136 = "No Work Package", "", $J136),DetailBudgetCategory_Aleph,$I136),IF(Budget_period="Annually",SUMIFS(INDIRECT(AO$10),DetailBudgetWPs_Aleph,IF($J136 = "No Work Package", "", $J136),DetailBudgetCategory_Aleph,$I136),""))))) / AO$6 * AO$7, 0), 0)</f>
        <v>0</v>
      </c>
      <c r="AP136" s="166">
        <f t="array" ref="AP136">IFERROR(IF(ROW()-16&lt;NoRowsBudget, IF($J136="Profit Margin",SUM(AP$16:AP135)*ProfitMargin,IF($J136="VAT",SUM(AP$16:AP135)*VAT,IF(Budget_period="Monthly",SUMIFS(INDIRECT(AP$8),DetailBudgetWPs_Aleph,IF($J136 = "No Work Package", "", $J136),DetailBudgetCategory_Aleph,$I136),IF(Budget_period="Quarterly",SUMIFS(INDIRECT(AP$9),DetailBudgetWPs_Aleph,IF($J136 = "No Work Package", "", $J136),DetailBudgetCategory_Aleph,$I136),IF(Budget_period="Annually",SUMIFS(INDIRECT(AP$10),DetailBudgetWPs_Aleph,IF($J136 = "No Work Package", "", $J136),DetailBudgetCategory_Aleph,$I136),""))))) / AP$6 * AP$7, 0), 0)</f>
        <v>0</v>
      </c>
      <c r="AQ136" s="166">
        <f t="array" ref="AQ136">IFERROR(IF(ROW()-16&lt;NoRowsBudget, IF($J136="Profit Margin",SUM(AQ$16:AQ135)*ProfitMargin,IF($J136="VAT",SUM(AQ$16:AQ135)*VAT,IF(Budget_period="Monthly",SUMIFS(INDIRECT(AQ$8),DetailBudgetWPs_Aleph,IF($J136 = "No Work Package", "", $J136),DetailBudgetCategory_Aleph,$I136),IF(Budget_period="Quarterly",SUMIFS(INDIRECT(AQ$9),DetailBudgetWPs_Aleph,IF($J136 = "No Work Package", "", $J136),DetailBudgetCategory_Aleph,$I136),IF(Budget_period="Annually",SUMIFS(INDIRECT(AQ$10),DetailBudgetWPs_Aleph,IF($J136 = "No Work Package", "", $J136),DetailBudgetCategory_Aleph,$I136),""))))) / AQ$6 * AQ$7, 0), 0)</f>
        <v>0</v>
      </c>
      <c r="AR136" s="166">
        <f t="array" ref="AR136">IFERROR(IF(ROW()-16&lt;NoRowsBudget, IF($J136="Profit Margin",SUM(AR$16:AR135)*ProfitMargin,IF($J136="VAT",SUM(AR$16:AR135)*VAT,IF(Budget_period="Monthly",SUMIFS(INDIRECT(AR$8),DetailBudgetWPs_Aleph,IF($J136 = "No Work Package", "", $J136),DetailBudgetCategory_Aleph,$I136),IF(Budget_period="Quarterly",SUMIFS(INDIRECT(AR$9),DetailBudgetWPs_Aleph,IF($J136 = "No Work Package", "", $J136),DetailBudgetCategory_Aleph,$I136),IF(Budget_period="Annually",SUMIFS(INDIRECT(AR$10),DetailBudgetWPs_Aleph,IF($J136 = "No Work Package", "", $J136),DetailBudgetCategory_Aleph,$I136),""))))) / AR$6 * AR$7, 0), 0)</f>
        <v>0</v>
      </c>
      <c r="AS136" s="166">
        <f t="array" ref="AS136">IFERROR(IF(ROW()-16&lt;NoRowsBudget, IF($J136="Profit Margin",SUM(AS$16:AS135)*ProfitMargin,IF($J136="VAT",SUM(AS$16:AS135)*VAT,IF(Budget_period="Monthly",SUMIFS(INDIRECT(AS$8),DetailBudgetWPs_Aleph,IF($J136 = "No Work Package", "", $J136),DetailBudgetCategory_Aleph,$I136),IF(Budget_period="Quarterly",SUMIFS(INDIRECT(AS$9),DetailBudgetWPs_Aleph,IF($J136 = "No Work Package", "", $J136),DetailBudgetCategory_Aleph,$I136),IF(Budget_period="Annually",SUMIFS(INDIRECT(AS$10),DetailBudgetWPs_Aleph,IF($J136 = "No Work Package", "", $J136),DetailBudgetCategory_Aleph,$I136),""))))) / AS$6 * AS$7, 0), 0)</f>
        <v>0</v>
      </c>
      <c r="AT136" s="166">
        <f t="array" ref="AT136">IFERROR(IF(ROW()-16&lt;NoRowsBudget, IF($J136="Profit Margin",SUM(AT$16:AT135)*ProfitMargin,IF($J136="VAT",SUM(AT$16:AT135)*VAT,IF(Budget_period="Monthly",SUMIFS(INDIRECT(AT$8),DetailBudgetWPs_Aleph,IF($J136 = "No Work Package", "", $J136),DetailBudgetCategory_Aleph,$I136),IF(Budget_period="Quarterly",SUMIFS(INDIRECT(AT$9),DetailBudgetWPs_Aleph,IF($J136 = "No Work Package", "", $J136),DetailBudgetCategory_Aleph,$I136),IF(Budget_period="Annually",SUMIFS(INDIRECT(AT$10),DetailBudgetWPs_Aleph,IF($J136 = "No Work Package", "", $J136),DetailBudgetCategory_Aleph,$I136),""))))) / AT$6 * AT$7, 0), 0)</f>
        <v>0</v>
      </c>
      <c r="AU136" s="166">
        <f t="array" ref="AU136">IFERROR(IF(ROW()-16&lt;NoRowsBudget, IF($J136="Profit Margin",SUM(AU$16:AU135)*ProfitMargin,IF($J136="VAT",SUM(AU$16:AU135)*VAT,IF(Budget_period="Monthly",SUMIFS(INDIRECT(AU$8),DetailBudgetWPs_Aleph,IF($J136 = "No Work Package", "", $J136),DetailBudgetCategory_Aleph,$I136),IF(Budget_period="Quarterly",SUMIFS(INDIRECT(AU$9),DetailBudgetWPs_Aleph,IF($J136 = "No Work Package", "", $J136),DetailBudgetCategory_Aleph,$I136),IF(Budget_period="Annually",SUMIFS(INDIRECT(AU$10),DetailBudgetWPs_Aleph,IF($J136 = "No Work Package", "", $J136),DetailBudgetCategory_Aleph,$I136),""))))) / AU$6 * AU$7, 0), 0)</f>
        <v>0</v>
      </c>
      <c r="AV136" s="166">
        <f t="array" ref="AV136">IFERROR(IF(ROW()-16&lt;NoRowsBudget, IF($J136="Profit Margin",SUM(AV$16:AV135)*ProfitMargin,IF($J136="VAT",SUM(AV$16:AV135)*VAT,IF(Budget_period="Monthly",SUMIFS(INDIRECT(AV$8),DetailBudgetWPs_Aleph,IF($J136 = "No Work Package", "", $J136),DetailBudgetCategory_Aleph,$I136),IF(Budget_period="Quarterly",SUMIFS(INDIRECT(AV$9),DetailBudgetWPs_Aleph,IF($J136 = "No Work Package", "", $J136),DetailBudgetCategory_Aleph,$I136),IF(Budget_period="Annually",SUMIFS(INDIRECT(AV$10),DetailBudgetWPs_Aleph,IF($J136 = "No Work Package", "", $J136),DetailBudgetCategory_Aleph,$I136),""))))) / AV$6 * AV$7, 0), 0)</f>
        <v>0</v>
      </c>
      <c r="AW136" s="166">
        <f t="array" ref="AW136">IFERROR(IF(ROW()-16&lt;NoRowsBudget, IF($J136="Profit Margin",SUM(AW$16:AW135)*ProfitMargin,IF($J136="VAT",SUM(AW$16:AW135)*VAT,IF(Budget_period="Monthly",SUMIFS(INDIRECT(AW$8),DetailBudgetWPs_Aleph,IF($J136 = "No Work Package", "", $J136),DetailBudgetCategory_Aleph,$I136),IF(Budget_period="Quarterly",SUMIFS(INDIRECT(AW$9),DetailBudgetWPs_Aleph,IF($J136 = "No Work Package", "", $J136),DetailBudgetCategory_Aleph,$I136),IF(Budget_period="Annually",SUMIFS(INDIRECT(AW$10),DetailBudgetWPs_Aleph,IF($J136 = "No Work Package", "", $J136),DetailBudgetCategory_Aleph,$I136),""))))) / AW$6 * AW$7, 0), 0)</f>
        <v>0</v>
      </c>
      <c r="AX136" s="166">
        <f t="array" ref="AX136">IFERROR(IF(ROW()-16&lt;NoRowsBudget, IF($J136="Profit Margin",SUM(AX$16:AX135)*ProfitMargin,IF($J136="VAT",SUM(AX$16:AX135)*VAT,IF(Budget_period="Monthly",SUMIFS(INDIRECT(AX$8),DetailBudgetWPs_Aleph,IF($J136 = "No Work Package", "", $J136),DetailBudgetCategory_Aleph,$I136),IF(Budget_period="Quarterly",SUMIFS(INDIRECT(AX$9),DetailBudgetWPs_Aleph,IF($J136 = "No Work Package", "", $J136),DetailBudgetCategory_Aleph,$I136),IF(Budget_period="Annually",SUMIFS(INDIRECT(AX$10),DetailBudgetWPs_Aleph,IF($J136 = "No Work Package", "", $J136),DetailBudgetCategory_Aleph,$I136),""))))) / AX$6 * AX$7, 0), 0)</f>
        <v>0</v>
      </c>
      <c r="AY136" s="166">
        <f t="array" ref="AY136">IFERROR(IF(ROW()-16&lt;NoRowsBudget, IF($J136="Profit Margin",SUM(AY$16:AY135)*ProfitMargin,IF($J136="VAT",SUM(AY$16:AY135)*VAT,IF(Budget_period="Monthly",SUMIFS(INDIRECT(AY$8),DetailBudgetWPs_Aleph,IF($J136 = "No Work Package", "", $J136),DetailBudgetCategory_Aleph,$I136),IF(Budget_period="Quarterly",SUMIFS(INDIRECT(AY$9),DetailBudgetWPs_Aleph,IF($J136 = "No Work Package", "", $J136),DetailBudgetCategory_Aleph,$I136),IF(Budget_period="Annually",SUMIFS(INDIRECT(AY$10),DetailBudgetWPs_Aleph,IF($J136 = "No Work Package", "", $J136),DetailBudgetCategory_Aleph,$I136),""))))) / AY$6 * AY$7, 0), 0)</f>
        <v>0</v>
      </c>
      <c r="AZ136" s="166">
        <f t="array" ref="AZ136">IFERROR(IF(ROW()-16&lt;NoRowsBudget, IF($J136="Profit Margin",SUM(AZ$16:AZ135)*ProfitMargin,IF($J136="VAT",SUM(AZ$16:AZ135)*VAT,IF(Budget_period="Monthly",SUMIFS(INDIRECT(AZ$8),DetailBudgetWPs_Aleph,IF($J136 = "No Work Package", "", $J136),DetailBudgetCategory_Aleph,$I136),IF(Budget_period="Quarterly",SUMIFS(INDIRECT(AZ$9),DetailBudgetWPs_Aleph,IF($J136 = "No Work Package", "", $J136),DetailBudgetCategory_Aleph,$I136),IF(Budget_period="Annually",SUMIFS(INDIRECT(AZ$10),DetailBudgetWPs_Aleph,IF($J136 = "No Work Package", "", $J136),DetailBudgetCategory_Aleph,$I136),""))))) / AZ$6 * AZ$7, 0), 0)</f>
        <v>0</v>
      </c>
      <c r="BA136" s="166">
        <f t="array" ref="BA136">IFERROR(IF(ROW()-16&lt;NoRowsBudget, IF($J136="Profit Margin",SUM(BA$16:BA135)*ProfitMargin,IF($J136="VAT",SUM(BA$16:BA135)*VAT,IF(Budget_period="Monthly",SUMIFS(INDIRECT(BA$8),DetailBudgetWPs_Aleph,IF($J136 = "No Work Package", "", $J136),DetailBudgetCategory_Aleph,$I136),IF(Budget_period="Quarterly",SUMIFS(INDIRECT(BA$9),DetailBudgetWPs_Aleph,IF($J136 = "No Work Package", "", $J136),DetailBudgetCategory_Aleph,$I136),IF(Budget_period="Annually",SUMIFS(INDIRECT(BA$10),DetailBudgetWPs_Aleph,IF($J136 = "No Work Package", "", $J136),DetailBudgetCategory_Aleph,$I136),""))))) / BA$6 * BA$7, 0), 0)</f>
        <v>0</v>
      </c>
      <c r="BB136" s="166">
        <f t="array" ref="BB136">IFERROR(IF(ROW()-16&lt;NoRowsBudget, IF($J136="Profit Margin",SUM(BB$16:BB135)*ProfitMargin,IF($J136="VAT",SUM(BB$16:BB135)*VAT,IF(Budget_period="Monthly",SUMIFS(INDIRECT(BB$8),DetailBudgetWPs_Aleph,IF($J136 = "No Work Package", "", $J136),DetailBudgetCategory_Aleph,$I136),IF(Budget_period="Quarterly",SUMIFS(INDIRECT(BB$9),DetailBudgetWPs_Aleph,IF($J136 = "No Work Package", "", $J136),DetailBudgetCategory_Aleph,$I136),IF(Budget_period="Annually",SUMIFS(INDIRECT(BB$10),DetailBudgetWPs_Aleph,IF($J136 = "No Work Package", "", $J136),DetailBudgetCategory_Aleph,$I136),""))))) / BB$6 * BB$7, 0), 0)</f>
        <v>0</v>
      </c>
      <c r="BC136" s="166">
        <f t="array" ref="BC136">IFERROR(IF(ROW()-16&lt;NoRowsBudget, IF($J136="Profit Margin",SUM(BC$16:BC135)*ProfitMargin,IF($J136="VAT",SUM(BC$16:BC135)*VAT,IF(Budget_period="Monthly",SUMIFS(INDIRECT(BC$8),DetailBudgetWPs_Aleph,IF($J136 = "No Work Package", "", $J136),DetailBudgetCategory_Aleph,$I136),IF(Budget_period="Quarterly",SUMIFS(INDIRECT(BC$9),DetailBudgetWPs_Aleph,IF($J136 = "No Work Package", "", $J136),DetailBudgetCategory_Aleph,$I136),IF(Budget_period="Annually",SUMIFS(INDIRECT(BC$10),DetailBudgetWPs_Aleph,IF($J136 = "No Work Package", "", $J136),DetailBudgetCategory_Aleph,$I136),""))))) / BC$6 * BC$7, 0), 0)</f>
        <v>0</v>
      </c>
      <c r="BD136" s="166">
        <f t="array" ref="BD136">IFERROR(IF(ROW()-16&lt;NoRowsBudget, IF($J136="Profit Margin",SUM(BD$16:BD135)*ProfitMargin,IF($J136="VAT",SUM(BD$16:BD135)*VAT,IF(Budget_period="Monthly",SUMIFS(INDIRECT(BD$8),DetailBudgetWPs_Aleph,IF($J136 = "No Work Package", "", $J136),DetailBudgetCategory_Aleph,$I136),IF(Budget_period="Quarterly",SUMIFS(INDIRECT(BD$9),DetailBudgetWPs_Aleph,IF($J136 = "No Work Package", "", $J136),DetailBudgetCategory_Aleph,$I136),IF(Budget_period="Annually",SUMIFS(INDIRECT(BD$10),DetailBudgetWPs_Aleph,IF($J136 = "No Work Package", "", $J136),DetailBudgetCategory_Aleph,$I136),""))))) / BD$6 * BD$7, 0), 0)</f>
        <v>0</v>
      </c>
      <c r="BE136" s="166">
        <f t="array" ref="BE136">IFERROR(IF(ROW()-16&lt;NoRowsBudget, IF($J136="Profit Margin",SUM(BE$16:BE135)*ProfitMargin,IF($J136="VAT",SUM(BE$16:BE135)*VAT,IF(Budget_period="Monthly",SUMIFS(INDIRECT(BE$8),DetailBudgetWPs_Aleph,IF($J136 = "No Work Package", "", $J136),DetailBudgetCategory_Aleph,$I136),IF(Budget_period="Quarterly",SUMIFS(INDIRECT(BE$9),DetailBudgetWPs_Aleph,IF($J136 = "No Work Package", "", $J136),DetailBudgetCategory_Aleph,$I136),IF(Budget_period="Annually",SUMIFS(INDIRECT(BE$10),DetailBudgetWPs_Aleph,IF($J136 = "No Work Package", "", $J136),DetailBudgetCategory_Aleph,$I136),""))))) / BE$6 * BE$7, 0), 0)</f>
        <v>0</v>
      </c>
      <c r="BF136" s="166">
        <f t="array" ref="BF136">IFERROR(IF(ROW()-16&lt;NoRowsBudget, IF($J136="Profit Margin",SUM(BF$16:BF135)*ProfitMargin,IF($J136="VAT",SUM(BF$16:BF135)*VAT,IF(Budget_period="Monthly",SUMIFS(INDIRECT(BF$8),DetailBudgetWPs_Aleph,IF($J136 = "No Work Package", "", $J136),DetailBudgetCategory_Aleph,$I136),IF(Budget_period="Quarterly",SUMIFS(INDIRECT(BF$9),DetailBudgetWPs_Aleph,IF($J136 = "No Work Package", "", $J136),DetailBudgetCategory_Aleph,$I136),IF(Budget_period="Annually",SUMIFS(INDIRECT(BF$10),DetailBudgetWPs_Aleph,IF($J136 = "No Work Package", "", $J136),DetailBudgetCategory_Aleph,$I136),""))))) / BF$6 * BF$7, 0), 0)</f>
        <v>0</v>
      </c>
      <c r="BG136" s="166">
        <f t="array" ref="BG136">IFERROR(IF(ROW()-16&lt;NoRowsBudget, IF($J136="Profit Margin",SUM(BG$16:BG135)*ProfitMargin,IF($J136="VAT",SUM(BG$16:BG135)*VAT,IF(Budget_period="Monthly",SUMIFS(INDIRECT(BG$8),DetailBudgetWPs_Aleph,IF($J136 = "No Work Package", "", $J136),DetailBudgetCategory_Aleph,$I136),IF(Budget_period="Quarterly",SUMIFS(INDIRECT(BG$9),DetailBudgetWPs_Aleph,IF($J136 = "No Work Package", "", $J136),DetailBudgetCategory_Aleph,$I136),IF(Budget_period="Annually",SUMIFS(INDIRECT(BG$10),DetailBudgetWPs_Aleph,IF($J136 = "No Work Package", "", $J136),DetailBudgetCategory_Aleph,$I136),""))))) / BG$6 * BG$7, 0), 0)</f>
        <v>0</v>
      </c>
      <c r="BH136" s="166">
        <f t="array" ref="BH136">IFERROR(IF(ROW()-16&lt;NoRowsBudget, IF($J136="Profit Margin",SUM(BH$16:BH135)*ProfitMargin,IF($J136="VAT",SUM(BH$16:BH135)*VAT,IF(Budget_period="Monthly",SUMIFS(INDIRECT(BH$8),DetailBudgetWPs_Aleph,IF($J136 = "No Work Package", "", $J136),DetailBudgetCategory_Aleph,$I136),IF(Budget_period="Quarterly",SUMIFS(INDIRECT(BH$9),DetailBudgetWPs_Aleph,IF($J136 = "No Work Package", "", $J136),DetailBudgetCategory_Aleph,$I136),IF(Budget_period="Annually",SUMIFS(INDIRECT(BH$10),DetailBudgetWPs_Aleph,IF($J136 = "No Work Package", "", $J136),DetailBudgetCategory_Aleph,$I136),""))))) / BH$6 * BH$7, 0), 0)</f>
        <v>0</v>
      </c>
      <c r="BI136" s="166">
        <f t="array" ref="BI136">IFERROR(IF(ROW()-16&lt;NoRowsBudget, IF($J136="Profit Margin",SUM(BI$16:BI135)*ProfitMargin,IF($J136="VAT",SUM(BI$16:BI135)*VAT,IF(Budget_period="Monthly",SUMIFS(INDIRECT(BI$8),DetailBudgetWPs_Aleph,IF($J136 = "No Work Package", "", $J136),DetailBudgetCategory_Aleph,$I136),IF(Budget_period="Quarterly",SUMIFS(INDIRECT(BI$9),DetailBudgetWPs_Aleph,IF($J136 = "No Work Package", "", $J136),DetailBudgetCategory_Aleph,$I136),IF(Budget_period="Annually",SUMIFS(INDIRECT(BI$10),DetailBudgetWPs_Aleph,IF($J136 = "No Work Package", "", $J136),DetailBudgetCategory_Aleph,$I136),""))))) / BI$6 * BI$7, 0), 0)</f>
        <v>0</v>
      </c>
      <c r="BJ136" s="166">
        <f t="array" ref="BJ136">IFERROR(IF(ROW()-16&lt;NoRowsBudget, IF($J136="Profit Margin",SUM(BJ$16:BJ135)*ProfitMargin,IF($J136="VAT",SUM(BJ$16:BJ135)*VAT,IF(Budget_period="Monthly",SUMIFS(INDIRECT(BJ$8),DetailBudgetWPs_Aleph,IF($J136 = "No Work Package", "", $J136),DetailBudgetCategory_Aleph,$I136),IF(Budget_period="Quarterly",SUMIFS(INDIRECT(BJ$9),DetailBudgetWPs_Aleph,IF($J136 = "No Work Package", "", $J136),DetailBudgetCategory_Aleph,$I136),IF(Budget_period="Annually",SUMIFS(INDIRECT(BJ$10),DetailBudgetWPs_Aleph,IF($J136 = "No Work Package", "", $J136),DetailBudgetCategory_Aleph,$I136),""))))) / BJ$6 * BJ$7, 0), 0)</f>
        <v>0</v>
      </c>
      <c r="BK136" s="166">
        <f t="array" ref="BK136">IFERROR(IF(ROW()-16&lt;NoRowsBudget, IF($J136="Profit Margin",SUM(BK$16:BK135)*ProfitMargin,IF($J136="VAT",SUM(BK$16:BK135)*VAT,IF(Budget_period="Monthly",SUMIFS(INDIRECT(BK$8),DetailBudgetWPs_Aleph,IF($J136 = "No Work Package", "", $J136),DetailBudgetCategory_Aleph,$I136),IF(Budget_period="Quarterly",SUMIFS(INDIRECT(BK$9),DetailBudgetWPs_Aleph,IF($J136 = "No Work Package", "", $J136),DetailBudgetCategory_Aleph,$I136),IF(Budget_period="Annually",SUMIFS(INDIRECT(BK$10),DetailBudgetWPs_Aleph,IF($J136 = "No Work Package", "", $J136),DetailBudgetCategory_Aleph,$I136),""))))) / BK$6 * BK$7, 0), 0)</f>
        <v>0</v>
      </c>
      <c r="BL136" s="166">
        <f t="array" ref="BL136">IFERROR(IF(ROW()-16&lt;NoRowsBudget, IF($J136="Profit Margin",SUM(BL$16:BL135)*ProfitMargin,IF($J136="VAT",SUM(BL$16:BL135)*VAT,IF(Budget_period="Monthly",SUMIFS(INDIRECT(BL$8),DetailBudgetWPs_Aleph,IF($J136 = "No Work Package", "", $J136),DetailBudgetCategory_Aleph,$I136),IF(Budget_period="Quarterly",SUMIFS(INDIRECT(BL$9),DetailBudgetWPs_Aleph,IF($J136 = "No Work Package", "", $J136),DetailBudgetCategory_Aleph,$I136),IF(Budget_period="Annually",SUMIFS(INDIRECT(BL$10),DetailBudgetWPs_Aleph,IF($J136 = "No Work Package", "", $J136),DetailBudgetCategory_Aleph,$I136),""))))) / BL$6 * BL$7, 0), 0)</f>
        <v>0</v>
      </c>
      <c r="BM136" s="166">
        <f t="array" ref="BM136">IFERROR(IF(ROW()-16&lt;NoRowsBudget, IF($J136="Profit Margin",SUM(BM$16:BM135)*ProfitMargin,IF($J136="VAT",SUM(BM$16:BM135)*VAT,IF(Budget_period="Monthly",SUMIFS(INDIRECT(BM$8),DetailBudgetWPs_Aleph,IF($J136 = "No Work Package", "", $J136),DetailBudgetCategory_Aleph,$I136),IF(Budget_period="Quarterly",SUMIFS(INDIRECT(BM$9),DetailBudgetWPs_Aleph,IF($J136 = "No Work Package", "", $J136),DetailBudgetCategory_Aleph,$I136),IF(Budget_period="Annually",SUMIFS(INDIRECT(BM$10),DetailBudgetWPs_Aleph,IF($J136 = "No Work Package", "", $J136),DetailBudgetCategory_Aleph,$I136),""))))) / BM$6 * BM$7, 0), 0)</f>
        <v>0</v>
      </c>
      <c r="BN136" s="166">
        <f t="array" ref="BN136">IFERROR(IF(ROW()-16&lt;NoRowsBudget, IF($J136="Profit Margin",SUM(BN$16:BN135)*ProfitMargin,IF($J136="VAT",SUM(BN$16:BN135)*VAT,IF(Budget_period="Monthly",SUMIFS(INDIRECT(BN$8),DetailBudgetWPs_Aleph,IF($J136 = "No Work Package", "", $J136),DetailBudgetCategory_Aleph,$I136),IF(Budget_period="Quarterly",SUMIFS(INDIRECT(BN$9),DetailBudgetWPs_Aleph,IF($J136 = "No Work Package", "", $J136),DetailBudgetCategory_Aleph,$I136),IF(Budget_period="Annually",SUMIFS(INDIRECT(BN$10),DetailBudgetWPs_Aleph,IF($J136 = "No Work Package", "", $J136),DetailBudgetCategory_Aleph,$I136),""))))) / BN$6 * BN$7, 0), 0)</f>
        <v>0</v>
      </c>
      <c r="BO136" s="166">
        <f t="array" ref="BO136">IFERROR(IF(ROW()-16&lt;NoRowsBudget, IF($J136="Profit Margin",SUM(BO$16:BO135)*ProfitMargin,IF($J136="VAT",SUM(BO$16:BO135)*VAT,IF(Budget_period="Monthly",SUMIFS(INDIRECT(BO$8),DetailBudgetWPs_Aleph,IF($J136 = "No Work Package", "", $J136),DetailBudgetCategory_Aleph,$I136),IF(Budget_period="Quarterly",SUMIFS(INDIRECT(BO$9),DetailBudgetWPs_Aleph,IF($J136 = "No Work Package", "", $J136),DetailBudgetCategory_Aleph,$I136),IF(Budget_period="Annually",SUMIFS(INDIRECT(BO$10),DetailBudgetWPs_Aleph,IF($J136 = "No Work Package", "", $J136),DetailBudgetCategory_Aleph,$I136),""))))) / BO$6 * BO$7, 0), 0)</f>
        <v>0</v>
      </c>
      <c r="BP136" s="166">
        <f t="array" ref="BP136">IFERROR(IF(ROW()-16&lt;NoRowsBudget, IF($J136="Profit Margin",SUM(BP$16:BP135)*ProfitMargin,IF($J136="VAT",SUM(BP$16:BP135)*VAT,IF(Budget_period="Monthly",SUMIFS(INDIRECT(BP$8),DetailBudgetWPs_Aleph,IF($J136 = "No Work Package", "", $J136),DetailBudgetCategory_Aleph,$I136),IF(Budget_period="Quarterly",SUMIFS(INDIRECT(BP$9),DetailBudgetWPs_Aleph,IF($J136 = "No Work Package", "", $J136),DetailBudgetCategory_Aleph,$I136),IF(Budget_period="Annually",SUMIFS(INDIRECT(BP$10),DetailBudgetWPs_Aleph,IF($J136 = "No Work Package", "", $J136),DetailBudgetCategory_Aleph,$I136),""))))) / BP$6 * BP$7, 0), 0)</f>
        <v>0</v>
      </c>
      <c r="BQ136" s="166">
        <f t="array" ref="BQ136">IFERROR(IF(ROW()-16&lt;NoRowsBudget, IF($J136="Profit Margin",SUM(BQ$16:BQ135)*ProfitMargin,IF($J136="VAT",SUM(BQ$16:BQ135)*VAT,IF(Budget_period="Monthly",SUMIFS(INDIRECT(BQ$8),DetailBudgetWPs_Aleph,IF($J136 = "No Work Package", "", $J136),DetailBudgetCategory_Aleph,$I136),IF(Budget_period="Quarterly",SUMIFS(INDIRECT(BQ$9),DetailBudgetWPs_Aleph,IF($J136 = "No Work Package", "", $J136),DetailBudgetCategory_Aleph,$I136),IF(Budget_period="Annually",SUMIFS(INDIRECT(BQ$10),DetailBudgetWPs_Aleph,IF($J136 = "No Work Package", "", $J136),DetailBudgetCategory_Aleph,$I136),""))))) / BQ$6 * BQ$7, 0), 0)</f>
        <v>0</v>
      </c>
      <c r="BR136" s="166">
        <f t="array" ref="BR136">IFERROR(IF(ROW()-16&lt;NoRowsBudget, IF($J136="Profit Margin",SUM(BR$16:BR135)*ProfitMargin,IF($J136="VAT",SUM(BR$16:BR135)*VAT,IF(Budget_period="Monthly",SUMIFS(INDIRECT(BR$8),DetailBudgetWPs_Aleph,IF($J136 = "No Work Package", "", $J136),DetailBudgetCategory_Aleph,$I136),IF(Budget_period="Quarterly",SUMIFS(INDIRECT(BR$9),DetailBudgetWPs_Aleph,IF($J136 = "No Work Package", "", $J136),DetailBudgetCategory_Aleph,$I136),IF(Budget_period="Annually",SUMIFS(INDIRECT(BR$10),DetailBudgetWPs_Aleph,IF($J136 = "No Work Package", "", $J136),DetailBudgetCategory_Aleph,$I136),""))))) / BR$6 * BR$7, 0), 0)</f>
        <v>0</v>
      </c>
      <c r="BS136" s="166">
        <f t="array" ref="BS136">IFERROR(IF(ROW()-16&lt;NoRowsBudget, IF($J136="Profit Margin",SUM(BS$16:BS135)*ProfitMargin,IF($J136="VAT",SUM(BS$16:BS135)*VAT,IF(Budget_period="Monthly",SUMIFS(INDIRECT(BS$8),DetailBudgetWPs_Aleph,IF($J136 = "No Work Package", "", $J136),DetailBudgetCategory_Aleph,$I136),IF(Budget_period="Quarterly",SUMIFS(INDIRECT(BS$9),DetailBudgetWPs_Aleph,IF($J136 = "No Work Package", "", $J136),DetailBudgetCategory_Aleph,$I136),IF(Budget_period="Annually",SUMIFS(INDIRECT(BS$10),DetailBudgetWPs_Aleph,IF($J136 = "No Work Package", "", $J136),DetailBudgetCategory_Aleph,$I136),""))))) / BS$6 * BS$7, 0), 0)</f>
        <v>0</v>
      </c>
    </row>
    <row r="137" ht="15.75" customHeight="1">
      <c r="A137" s="114"/>
      <c r="B137" s="15" t="str">
        <f>IF(ROW()-16&lt;NoRowsBudget,OrgName,"")</f>
        <v/>
      </c>
      <c r="C137" s="15" t="str">
        <f>IF(ROW()-16&lt;NoRowsBudget,ProjectName,"")</f>
        <v/>
      </c>
      <c r="D137" s="15" t="str">
        <f>IF(ROW()-16&lt;NoRowsBudget,ProjectRef,"")</f>
        <v/>
      </c>
      <c r="E137" s="15" t="str">
        <f>IF(ROW()-16&lt;NoRowsBudget,ApplicationID,"")</f>
        <v/>
      </c>
      <c r="F137" s="15" t="str">
        <f>IF(ROW()-16&lt;NoRowsBudget,Version,"")</f>
        <v/>
      </c>
      <c r="G137" s="164" t="str">
        <f>IF(ROW()-16&lt;NoRowsBudget,StartDate,"")</f>
        <v/>
      </c>
      <c r="H137" s="164" t="str">
        <f>IF(ROW()-16&lt;NoRowsBudget,EndDate,"")</f>
        <v/>
      </c>
      <c r="I137" s="15" t="str">
        <f t="array" ref="I137">IF(ROW()-16&lt;(NoRowsBudget-3),INDEX(CostCategories,CEILING((ROW()-15)/NoWPs,1)),IF(ROW()-16=NoRowsBudget-3,"Overheads",IF(ROW()-16=NoRowsBudget-2,"Profit Margin",IF(ROW()-16=NoRowsBudget-1,"VAT",""))))</f>
        <v/>
      </c>
      <c r="J137" s="15" t="str">
        <f t="array" ref="J137">IF(ROW()-16&lt;NoRowsBudget-3,INDEX(WPUnique,,MOD(ROW()-16,NoWPs)+1),IF(ROW()-16=NoRowsBudget-3,"Overheads",IF(ROW()-16=NoRowsBudget-2,"Profit Margin",IF(ROW()-16=NoRowsBudget-1,"VAT",""))))</f>
        <v/>
      </c>
      <c r="K137" s="172" t="str">
        <f>IFERROR(IF(OR($J137="Indirect Cost",$J137="VAT",$J137="Profit Margin"),"",VLOOKUP(J137,'1. Basic Info'!$B$40:$C$52,2,FALSE)),BudgetExport!J137)</f>
        <v/>
      </c>
      <c r="L137" s="166">
        <f t="array" ref="L137">IFERROR(IF(ROW()-16&lt;NoRowsBudget, IF($J137="Profit Margin",SUM(L$16:L136)*ProfitMargin,IF($J137="VAT",SUM(L$16:L136)*VAT,IF(Budget_period="Monthly",SUMIFS(INDIRECT(L$8),DetailBudgetWPs_Aleph,IF($J137 = "No Work Package", "", $J137),DetailBudgetCategory_Aleph,$I137),IF(Budget_period="Quarterly",SUMIFS(INDIRECT(L$9),DetailBudgetWPs_Aleph,IF($J137 = "No Work Package", "", $J137),DetailBudgetCategory_Aleph,$I137),IF(Budget_period="Annually",SUMIFS(INDIRECT(L$10),DetailBudgetWPs_Aleph,IF($J137 = "No Work Package", "", $J137),DetailBudgetCategory_Aleph,$I137),""))))) / L$6 * L$7, 0), 0)</f>
        <v>0</v>
      </c>
      <c r="M137" s="166">
        <f t="array" ref="M137">IFERROR(IF(ROW()-16&lt;NoRowsBudget, IF($J137="Profit Margin",SUM(M$16:M136)*ProfitMargin,IF($J137="VAT",SUM(M$16:M136)*VAT,IF(Budget_period="Monthly",SUMIFS(INDIRECT(M$8),DetailBudgetWPs_Aleph,IF($J137 = "No Work Package", "", $J137),DetailBudgetCategory_Aleph,$I137),IF(Budget_period="Quarterly",SUMIFS(INDIRECT(M$9),DetailBudgetWPs_Aleph,IF($J137 = "No Work Package", "", $J137),DetailBudgetCategory_Aleph,$I137),IF(Budget_period="Annually",SUMIFS(INDIRECT(M$10),DetailBudgetWPs_Aleph,IF($J137 = "No Work Package", "", $J137),DetailBudgetCategory_Aleph,$I137),""))))) / M$6 * M$7, 0), 0)</f>
        <v>0</v>
      </c>
      <c r="N137" s="166">
        <f t="array" ref="N137">IFERROR(IF(ROW()-16&lt;NoRowsBudget, IF($J137="Profit Margin",SUM(N$16:N136)*ProfitMargin,IF($J137="VAT",SUM(N$16:N136)*VAT,IF(Budget_period="Monthly",SUMIFS(INDIRECT(N$8),DetailBudgetWPs_Aleph,IF($J137 = "No Work Package", "", $J137),DetailBudgetCategory_Aleph,$I137),IF(Budget_period="Quarterly",SUMIFS(INDIRECT(N$9),DetailBudgetWPs_Aleph,IF($J137 = "No Work Package", "", $J137),DetailBudgetCategory_Aleph,$I137),IF(Budget_period="Annually",SUMIFS(INDIRECT(N$10),DetailBudgetWPs_Aleph,IF($J137 = "No Work Package", "", $J137),DetailBudgetCategory_Aleph,$I137),""))))) / N$6 * N$7, 0), 0)</f>
        <v>0</v>
      </c>
      <c r="O137" s="166">
        <f t="array" ref="O137">IFERROR(IF(ROW()-16&lt;NoRowsBudget, IF($J137="Profit Margin",SUM(O$16:O136)*ProfitMargin,IF($J137="VAT",SUM(O$16:O136)*VAT,IF(Budget_period="Monthly",SUMIFS(INDIRECT(O$8),DetailBudgetWPs_Aleph,IF($J137 = "No Work Package", "", $J137),DetailBudgetCategory_Aleph,$I137),IF(Budget_period="Quarterly",SUMIFS(INDIRECT(O$9),DetailBudgetWPs_Aleph,IF($J137 = "No Work Package", "", $J137),DetailBudgetCategory_Aleph,$I137),IF(Budget_period="Annually",SUMIFS(INDIRECT(O$10),DetailBudgetWPs_Aleph,IF($J137 = "No Work Package", "", $J137),DetailBudgetCategory_Aleph,$I137),""))))) / O$6 * O$7, 0), 0)</f>
        <v>0</v>
      </c>
      <c r="P137" s="166">
        <f t="array" ref="P137">IFERROR(IF(ROW()-16&lt;NoRowsBudget, IF($J137="Profit Margin",SUM(P$16:P136)*ProfitMargin,IF($J137="VAT",SUM(P$16:P136)*VAT,IF(Budget_period="Monthly",SUMIFS(INDIRECT(P$8),DetailBudgetWPs_Aleph,IF($J137 = "No Work Package", "", $J137),DetailBudgetCategory_Aleph,$I137),IF(Budget_period="Quarterly",SUMIFS(INDIRECT(P$9),DetailBudgetWPs_Aleph,IF($J137 = "No Work Package", "", $J137),DetailBudgetCategory_Aleph,$I137),IF(Budget_period="Annually",SUMIFS(INDIRECT(P$10),DetailBudgetWPs_Aleph,IF($J137 = "No Work Package", "", $J137),DetailBudgetCategory_Aleph,$I137),""))))) / P$6 * P$7, 0), 0)</f>
        <v>0</v>
      </c>
      <c r="Q137" s="166">
        <f t="array" ref="Q137">IFERROR(IF(ROW()-16&lt;NoRowsBudget, IF($J137="Profit Margin",SUM(Q$16:Q136)*ProfitMargin,IF($J137="VAT",SUM(Q$16:Q136)*VAT,IF(Budget_period="Monthly",SUMIFS(INDIRECT(Q$8),DetailBudgetWPs_Aleph,IF($J137 = "No Work Package", "", $J137),DetailBudgetCategory_Aleph,$I137),IF(Budget_period="Quarterly",SUMIFS(INDIRECT(Q$9),DetailBudgetWPs_Aleph,IF($J137 = "No Work Package", "", $J137),DetailBudgetCategory_Aleph,$I137),IF(Budget_period="Annually",SUMIFS(INDIRECT(Q$10),DetailBudgetWPs_Aleph,IF($J137 = "No Work Package", "", $J137),DetailBudgetCategory_Aleph,$I137),""))))) / Q$6 * Q$7, 0), 0)</f>
        <v>0</v>
      </c>
      <c r="R137" s="166">
        <f t="array" ref="R137">IFERROR(IF(ROW()-16&lt;NoRowsBudget, IF($J137="Profit Margin",SUM(R$16:R136)*ProfitMargin,IF($J137="VAT",SUM(R$16:R136)*VAT,IF(Budget_period="Monthly",SUMIFS(INDIRECT(R$8),DetailBudgetWPs_Aleph,IF($J137 = "No Work Package", "", $J137),DetailBudgetCategory_Aleph,$I137),IF(Budget_period="Quarterly",SUMIFS(INDIRECT(R$9),DetailBudgetWPs_Aleph,IF($J137 = "No Work Package", "", $J137),DetailBudgetCategory_Aleph,$I137),IF(Budget_period="Annually",SUMIFS(INDIRECT(R$10),DetailBudgetWPs_Aleph,IF($J137 = "No Work Package", "", $J137),DetailBudgetCategory_Aleph,$I137),""))))) / R$6 * R$7, 0), 0)</f>
        <v>0</v>
      </c>
      <c r="S137" s="166">
        <f t="array" ref="S137">IFERROR(IF(ROW()-16&lt;NoRowsBudget, IF($J137="Profit Margin",SUM(S$16:S136)*ProfitMargin,IF($J137="VAT",SUM(S$16:S136)*VAT,IF(Budget_period="Monthly",SUMIFS(INDIRECT(S$8),DetailBudgetWPs_Aleph,IF($J137 = "No Work Package", "", $J137),DetailBudgetCategory_Aleph,$I137),IF(Budget_period="Quarterly",SUMIFS(INDIRECT(S$9),DetailBudgetWPs_Aleph,IF($J137 = "No Work Package", "", $J137),DetailBudgetCategory_Aleph,$I137),IF(Budget_period="Annually",SUMIFS(INDIRECT(S$10),DetailBudgetWPs_Aleph,IF($J137 = "No Work Package", "", $J137),DetailBudgetCategory_Aleph,$I137),""))))) / S$6 * S$7, 0), 0)</f>
        <v>0</v>
      </c>
      <c r="T137" s="166">
        <f t="array" ref="T137">IFERROR(IF(ROW()-16&lt;NoRowsBudget, IF($J137="Profit Margin",SUM(T$16:T136)*ProfitMargin,IF($J137="VAT",SUM(T$16:T136)*VAT,IF(Budget_period="Monthly",SUMIFS(INDIRECT(T$8),DetailBudgetWPs_Aleph,IF($J137 = "No Work Package", "", $J137),DetailBudgetCategory_Aleph,$I137),IF(Budget_period="Quarterly",SUMIFS(INDIRECT(T$9),DetailBudgetWPs_Aleph,IF($J137 = "No Work Package", "", $J137),DetailBudgetCategory_Aleph,$I137),IF(Budget_period="Annually",SUMIFS(INDIRECT(T$10),DetailBudgetWPs_Aleph,IF($J137 = "No Work Package", "", $J137),DetailBudgetCategory_Aleph,$I137),""))))) / T$6 * T$7, 0), 0)</f>
        <v>0</v>
      </c>
      <c r="U137" s="166">
        <f t="array" ref="U137">IFERROR(IF(ROW()-16&lt;NoRowsBudget, IF($J137="Profit Margin",SUM(U$16:U136)*ProfitMargin,IF($J137="VAT",SUM(U$16:U136)*VAT,IF(Budget_period="Monthly",SUMIFS(INDIRECT(U$8),DetailBudgetWPs_Aleph,IF($J137 = "No Work Package", "", $J137),DetailBudgetCategory_Aleph,$I137),IF(Budget_period="Quarterly",SUMIFS(INDIRECT(U$9),DetailBudgetWPs_Aleph,IF($J137 = "No Work Package", "", $J137),DetailBudgetCategory_Aleph,$I137),IF(Budget_period="Annually",SUMIFS(INDIRECT(U$10),DetailBudgetWPs_Aleph,IF($J137 = "No Work Package", "", $J137),DetailBudgetCategory_Aleph,$I137),""))))) / U$6 * U$7, 0), 0)</f>
        <v>0</v>
      </c>
      <c r="V137" s="166">
        <f t="array" ref="V137">IFERROR(IF(ROW()-16&lt;NoRowsBudget, IF($J137="Profit Margin",SUM(V$16:V136)*ProfitMargin,IF($J137="VAT",SUM(V$16:V136)*VAT,IF(Budget_period="Monthly",SUMIFS(INDIRECT(V$8),DetailBudgetWPs_Aleph,IF($J137 = "No Work Package", "", $J137),DetailBudgetCategory_Aleph,$I137),IF(Budget_period="Quarterly",SUMIFS(INDIRECT(V$9),DetailBudgetWPs_Aleph,IF($J137 = "No Work Package", "", $J137),DetailBudgetCategory_Aleph,$I137),IF(Budget_period="Annually",SUMIFS(INDIRECT(V$10),DetailBudgetWPs_Aleph,IF($J137 = "No Work Package", "", $J137),DetailBudgetCategory_Aleph,$I137),""))))) / V$6 * V$7, 0), 0)</f>
        <v>0</v>
      </c>
      <c r="W137" s="166">
        <f t="array" ref="W137">IFERROR(IF(ROW()-16&lt;NoRowsBudget, IF($J137="Profit Margin",SUM(W$16:W136)*ProfitMargin,IF($J137="VAT",SUM(W$16:W136)*VAT,IF(Budget_period="Monthly",SUMIFS(INDIRECT(W$8),DetailBudgetWPs_Aleph,IF($J137 = "No Work Package", "", $J137),DetailBudgetCategory_Aleph,$I137),IF(Budget_period="Quarterly",SUMIFS(INDIRECT(W$9),DetailBudgetWPs_Aleph,IF($J137 = "No Work Package", "", $J137),DetailBudgetCategory_Aleph,$I137),IF(Budget_period="Annually",SUMIFS(INDIRECT(W$10),DetailBudgetWPs_Aleph,IF($J137 = "No Work Package", "", $J137),DetailBudgetCategory_Aleph,$I137),""))))) / W$6 * W$7, 0), 0)</f>
        <v>0</v>
      </c>
      <c r="X137" s="166">
        <f t="array" ref="X137">IFERROR(IF(ROW()-16&lt;NoRowsBudget, IF($J137="Profit Margin",SUM(X$16:X136)*ProfitMargin,IF($J137="VAT",SUM(X$16:X136)*VAT,IF(Budget_period="Monthly",SUMIFS(INDIRECT(X$8),DetailBudgetWPs_Aleph,IF($J137 = "No Work Package", "", $J137),DetailBudgetCategory_Aleph,$I137),IF(Budget_period="Quarterly",SUMIFS(INDIRECT(X$9),DetailBudgetWPs_Aleph,IF($J137 = "No Work Package", "", $J137),DetailBudgetCategory_Aleph,$I137),IF(Budget_period="Annually",SUMIFS(INDIRECT(X$10),DetailBudgetWPs_Aleph,IF($J137 = "No Work Package", "", $J137),DetailBudgetCategory_Aleph,$I137),""))))) / X$6 * X$7, 0), 0)</f>
        <v>0</v>
      </c>
      <c r="Y137" s="166">
        <f t="array" ref="Y137">IFERROR(IF(ROW()-16&lt;NoRowsBudget, IF($J137="Profit Margin",SUM(Y$16:Y136)*ProfitMargin,IF($J137="VAT",SUM(Y$16:Y136)*VAT,IF(Budget_period="Monthly",SUMIFS(INDIRECT(Y$8),DetailBudgetWPs_Aleph,IF($J137 = "No Work Package", "", $J137),DetailBudgetCategory_Aleph,$I137),IF(Budget_period="Quarterly",SUMIFS(INDIRECT(Y$9),DetailBudgetWPs_Aleph,IF($J137 = "No Work Package", "", $J137),DetailBudgetCategory_Aleph,$I137),IF(Budget_period="Annually",SUMIFS(INDIRECT(Y$10),DetailBudgetWPs_Aleph,IF($J137 = "No Work Package", "", $J137),DetailBudgetCategory_Aleph,$I137),""))))) / Y$6 * Y$7, 0), 0)</f>
        <v>0</v>
      </c>
      <c r="Z137" s="166">
        <f t="array" ref="Z137">IFERROR(IF(ROW()-16&lt;NoRowsBudget, IF($J137="Profit Margin",SUM(Z$16:Z136)*ProfitMargin,IF($J137="VAT",SUM(Z$16:Z136)*VAT,IF(Budget_period="Monthly",SUMIFS(INDIRECT(Z$8),DetailBudgetWPs_Aleph,IF($J137 = "No Work Package", "", $J137),DetailBudgetCategory_Aleph,$I137),IF(Budget_period="Quarterly",SUMIFS(INDIRECT(Z$9),DetailBudgetWPs_Aleph,IF($J137 = "No Work Package", "", $J137),DetailBudgetCategory_Aleph,$I137),IF(Budget_period="Annually",SUMIFS(INDIRECT(Z$10),DetailBudgetWPs_Aleph,IF($J137 = "No Work Package", "", $J137),DetailBudgetCategory_Aleph,$I137),""))))) / Z$6 * Z$7, 0), 0)</f>
        <v>0</v>
      </c>
      <c r="AA137" s="166">
        <f t="array" ref="AA137">IFERROR(IF(ROW()-16&lt;NoRowsBudget, IF($J137="Profit Margin",SUM(AA$16:AA136)*ProfitMargin,IF($J137="VAT",SUM(AA$16:AA136)*VAT,IF(Budget_period="Monthly",SUMIFS(INDIRECT(AA$8),DetailBudgetWPs_Aleph,IF($J137 = "No Work Package", "", $J137),DetailBudgetCategory_Aleph,$I137),IF(Budget_period="Quarterly",SUMIFS(INDIRECT(AA$9),DetailBudgetWPs_Aleph,IF($J137 = "No Work Package", "", $J137),DetailBudgetCategory_Aleph,$I137),IF(Budget_period="Annually",SUMIFS(INDIRECT(AA$10),DetailBudgetWPs_Aleph,IF($J137 = "No Work Package", "", $J137),DetailBudgetCategory_Aleph,$I137),""))))) / AA$6 * AA$7, 0), 0)</f>
        <v>0</v>
      </c>
      <c r="AB137" s="166">
        <f t="array" ref="AB137">IFERROR(IF(ROW()-16&lt;NoRowsBudget, IF($J137="Profit Margin",SUM(AB$16:AB136)*ProfitMargin,IF($J137="VAT",SUM(AB$16:AB136)*VAT,IF(Budget_period="Monthly",SUMIFS(INDIRECT(AB$8),DetailBudgetWPs_Aleph,IF($J137 = "No Work Package", "", $J137),DetailBudgetCategory_Aleph,$I137),IF(Budget_period="Quarterly",SUMIFS(INDIRECT(AB$9),DetailBudgetWPs_Aleph,IF($J137 = "No Work Package", "", $J137),DetailBudgetCategory_Aleph,$I137),IF(Budget_period="Annually",SUMIFS(INDIRECT(AB$10),DetailBudgetWPs_Aleph,IF($J137 = "No Work Package", "", $J137),DetailBudgetCategory_Aleph,$I137),""))))) / AB$6 * AB$7, 0), 0)</f>
        <v>0</v>
      </c>
      <c r="AC137" s="166">
        <f t="array" ref="AC137">IFERROR(IF(ROW()-16&lt;NoRowsBudget, IF($J137="Profit Margin",SUM(AC$16:AC136)*ProfitMargin,IF($J137="VAT",SUM(AC$16:AC136)*VAT,IF(Budget_period="Monthly",SUMIFS(INDIRECT(AC$8),DetailBudgetWPs_Aleph,IF($J137 = "No Work Package", "", $J137),DetailBudgetCategory_Aleph,$I137),IF(Budget_period="Quarterly",SUMIFS(INDIRECT(AC$9),DetailBudgetWPs_Aleph,IF($J137 = "No Work Package", "", $J137),DetailBudgetCategory_Aleph,$I137),IF(Budget_period="Annually",SUMIFS(INDIRECT(AC$10),DetailBudgetWPs_Aleph,IF($J137 = "No Work Package", "", $J137),DetailBudgetCategory_Aleph,$I137),""))))) / AC$6 * AC$7, 0), 0)</f>
        <v>0</v>
      </c>
      <c r="AD137" s="166">
        <f t="array" ref="AD137">IFERROR(IF(ROW()-16&lt;NoRowsBudget, IF($J137="Profit Margin",SUM(AD$16:AD136)*ProfitMargin,IF($J137="VAT",SUM(AD$16:AD136)*VAT,IF(Budget_period="Monthly",SUMIFS(INDIRECT(AD$8),DetailBudgetWPs_Aleph,IF($J137 = "No Work Package", "", $J137),DetailBudgetCategory_Aleph,$I137),IF(Budget_period="Quarterly",SUMIFS(INDIRECT(AD$9),DetailBudgetWPs_Aleph,IF($J137 = "No Work Package", "", $J137),DetailBudgetCategory_Aleph,$I137),IF(Budget_period="Annually",SUMIFS(INDIRECT(AD$10),DetailBudgetWPs_Aleph,IF($J137 = "No Work Package", "", $J137),DetailBudgetCategory_Aleph,$I137),""))))) / AD$6 * AD$7, 0), 0)</f>
        <v>0</v>
      </c>
      <c r="AE137" s="166">
        <f t="array" ref="AE137">IFERROR(IF(ROW()-16&lt;NoRowsBudget, IF($J137="Profit Margin",SUM(AE$16:AE136)*ProfitMargin,IF($J137="VAT",SUM(AE$16:AE136)*VAT,IF(Budget_period="Monthly",SUMIFS(INDIRECT(AE$8),DetailBudgetWPs_Aleph,IF($J137 = "No Work Package", "", $J137),DetailBudgetCategory_Aleph,$I137),IF(Budget_period="Quarterly",SUMIFS(INDIRECT(AE$9),DetailBudgetWPs_Aleph,IF($J137 = "No Work Package", "", $J137),DetailBudgetCategory_Aleph,$I137),IF(Budget_period="Annually",SUMIFS(INDIRECT(AE$10),DetailBudgetWPs_Aleph,IF($J137 = "No Work Package", "", $J137),DetailBudgetCategory_Aleph,$I137),""))))) / AE$6 * AE$7, 0), 0)</f>
        <v>0</v>
      </c>
      <c r="AF137" s="166">
        <f t="array" ref="AF137">IFERROR(IF(ROW()-16&lt;NoRowsBudget, IF($J137="Profit Margin",SUM(AF$16:AF136)*ProfitMargin,IF($J137="VAT",SUM(AF$16:AF136)*VAT,IF(Budget_period="Monthly",SUMIFS(INDIRECT(AF$8),DetailBudgetWPs_Aleph,IF($J137 = "No Work Package", "", $J137),DetailBudgetCategory_Aleph,$I137),IF(Budget_period="Quarterly",SUMIFS(INDIRECT(AF$9),DetailBudgetWPs_Aleph,IF($J137 = "No Work Package", "", $J137),DetailBudgetCategory_Aleph,$I137),IF(Budget_period="Annually",SUMIFS(INDIRECT(AF$10),DetailBudgetWPs_Aleph,IF($J137 = "No Work Package", "", $J137),DetailBudgetCategory_Aleph,$I137),""))))) / AF$6 * AF$7, 0), 0)</f>
        <v>0</v>
      </c>
      <c r="AG137" s="166">
        <f t="array" ref="AG137">IFERROR(IF(ROW()-16&lt;NoRowsBudget, IF($J137="Profit Margin",SUM(AG$16:AG136)*ProfitMargin,IF($J137="VAT",SUM(AG$16:AG136)*VAT,IF(Budget_period="Monthly",SUMIFS(INDIRECT(AG$8),DetailBudgetWPs_Aleph,IF($J137 = "No Work Package", "", $J137),DetailBudgetCategory_Aleph,$I137),IF(Budget_period="Quarterly",SUMIFS(INDIRECT(AG$9),DetailBudgetWPs_Aleph,IF($J137 = "No Work Package", "", $J137),DetailBudgetCategory_Aleph,$I137),IF(Budget_period="Annually",SUMIFS(INDIRECT(AG$10),DetailBudgetWPs_Aleph,IF($J137 = "No Work Package", "", $J137),DetailBudgetCategory_Aleph,$I137),""))))) / AG$6 * AG$7, 0), 0)</f>
        <v>0</v>
      </c>
      <c r="AH137" s="166">
        <f t="array" ref="AH137">IFERROR(IF(ROW()-16&lt;NoRowsBudget, IF($J137="Profit Margin",SUM(AH$16:AH136)*ProfitMargin,IF($J137="VAT",SUM(AH$16:AH136)*VAT,IF(Budget_period="Monthly",SUMIFS(INDIRECT(AH$8),DetailBudgetWPs_Aleph,IF($J137 = "No Work Package", "", $J137),DetailBudgetCategory_Aleph,$I137),IF(Budget_period="Quarterly",SUMIFS(INDIRECT(AH$9),DetailBudgetWPs_Aleph,IF($J137 = "No Work Package", "", $J137),DetailBudgetCategory_Aleph,$I137),IF(Budget_period="Annually",SUMIFS(INDIRECT(AH$10),DetailBudgetWPs_Aleph,IF($J137 = "No Work Package", "", $J137),DetailBudgetCategory_Aleph,$I137),""))))) / AH$6 * AH$7, 0), 0)</f>
        <v>0</v>
      </c>
      <c r="AI137" s="166">
        <f t="array" ref="AI137">IFERROR(IF(ROW()-16&lt;NoRowsBudget, IF($J137="Profit Margin",SUM(AI$16:AI136)*ProfitMargin,IF($J137="VAT",SUM(AI$16:AI136)*VAT,IF(Budget_period="Monthly",SUMIFS(INDIRECT(AI$8),DetailBudgetWPs_Aleph,IF($J137 = "No Work Package", "", $J137),DetailBudgetCategory_Aleph,$I137),IF(Budget_period="Quarterly",SUMIFS(INDIRECT(AI$9),DetailBudgetWPs_Aleph,IF($J137 = "No Work Package", "", $J137),DetailBudgetCategory_Aleph,$I137),IF(Budget_period="Annually",SUMIFS(INDIRECT(AI$10),DetailBudgetWPs_Aleph,IF($J137 = "No Work Package", "", $J137),DetailBudgetCategory_Aleph,$I137),""))))) / AI$6 * AI$7, 0), 0)</f>
        <v>0</v>
      </c>
      <c r="AJ137" s="166">
        <f t="array" ref="AJ137">IFERROR(IF(ROW()-16&lt;NoRowsBudget, IF($J137="Profit Margin",SUM(AJ$16:AJ136)*ProfitMargin,IF($J137="VAT",SUM(AJ$16:AJ136)*VAT,IF(Budget_period="Monthly",SUMIFS(INDIRECT(AJ$8),DetailBudgetWPs_Aleph,IF($J137 = "No Work Package", "", $J137),DetailBudgetCategory_Aleph,$I137),IF(Budget_period="Quarterly",SUMIFS(INDIRECT(AJ$9),DetailBudgetWPs_Aleph,IF($J137 = "No Work Package", "", $J137),DetailBudgetCategory_Aleph,$I137),IF(Budget_period="Annually",SUMIFS(INDIRECT(AJ$10),DetailBudgetWPs_Aleph,IF($J137 = "No Work Package", "", $J137),DetailBudgetCategory_Aleph,$I137),""))))) / AJ$6 * AJ$7, 0), 0)</f>
        <v>0</v>
      </c>
      <c r="AK137" s="166">
        <f t="array" ref="AK137">IFERROR(IF(ROW()-16&lt;NoRowsBudget, IF($J137="Profit Margin",SUM(AK$16:AK136)*ProfitMargin,IF($J137="VAT",SUM(AK$16:AK136)*VAT,IF(Budget_period="Monthly",SUMIFS(INDIRECT(AK$8),DetailBudgetWPs_Aleph,IF($J137 = "No Work Package", "", $J137),DetailBudgetCategory_Aleph,$I137),IF(Budget_period="Quarterly",SUMIFS(INDIRECT(AK$9),DetailBudgetWPs_Aleph,IF($J137 = "No Work Package", "", $J137),DetailBudgetCategory_Aleph,$I137),IF(Budget_period="Annually",SUMIFS(INDIRECT(AK$10),DetailBudgetWPs_Aleph,IF($J137 = "No Work Package", "", $J137),DetailBudgetCategory_Aleph,$I137),""))))) / AK$6 * AK$7, 0), 0)</f>
        <v>0</v>
      </c>
      <c r="AL137" s="166">
        <f t="array" ref="AL137">IFERROR(IF(ROW()-16&lt;NoRowsBudget, IF($J137="Profit Margin",SUM(AL$16:AL136)*ProfitMargin,IF($J137="VAT",SUM(AL$16:AL136)*VAT,IF(Budget_period="Monthly",SUMIFS(INDIRECT(AL$8),DetailBudgetWPs_Aleph,IF($J137 = "No Work Package", "", $J137),DetailBudgetCategory_Aleph,$I137),IF(Budget_period="Quarterly",SUMIFS(INDIRECT(AL$9),DetailBudgetWPs_Aleph,IF($J137 = "No Work Package", "", $J137),DetailBudgetCategory_Aleph,$I137),IF(Budget_period="Annually",SUMIFS(INDIRECT(AL$10),DetailBudgetWPs_Aleph,IF($J137 = "No Work Package", "", $J137),DetailBudgetCategory_Aleph,$I137),""))))) / AL$6 * AL$7, 0), 0)</f>
        <v>0</v>
      </c>
      <c r="AM137" s="166">
        <f t="array" ref="AM137">IFERROR(IF(ROW()-16&lt;NoRowsBudget, IF($J137="Profit Margin",SUM(AM$16:AM136)*ProfitMargin,IF($J137="VAT",SUM(AM$16:AM136)*VAT,IF(Budget_period="Monthly",SUMIFS(INDIRECT(AM$8),DetailBudgetWPs_Aleph,IF($J137 = "No Work Package", "", $J137),DetailBudgetCategory_Aleph,$I137),IF(Budget_period="Quarterly",SUMIFS(INDIRECT(AM$9),DetailBudgetWPs_Aleph,IF($J137 = "No Work Package", "", $J137),DetailBudgetCategory_Aleph,$I137),IF(Budget_period="Annually",SUMIFS(INDIRECT(AM$10),DetailBudgetWPs_Aleph,IF($J137 = "No Work Package", "", $J137),DetailBudgetCategory_Aleph,$I137),""))))) / AM$6 * AM$7, 0), 0)</f>
        <v>0</v>
      </c>
      <c r="AN137" s="166">
        <f t="array" ref="AN137">IFERROR(IF(ROW()-16&lt;NoRowsBudget, IF($J137="Profit Margin",SUM(AN$16:AN136)*ProfitMargin,IF($J137="VAT",SUM(AN$16:AN136)*VAT,IF(Budget_period="Monthly",SUMIFS(INDIRECT(AN$8),DetailBudgetWPs_Aleph,IF($J137 = "No Work Package", "", $J137),DetailBudgetCategory_Aleph,$I137),IF(Budget_period="Quarterly",SUMIFS(INDIRECT(AN$9),DetailBudgetWPs_Aleph,IF($J137 = "No Work Package", "", $J137),DetailBudgetCategory_Aleph,$I137),IF(Budget_period="Annually",SUMIFS(INDIRECT(AN$10),DetailBudgetWPs_Aleph,IF($J137 = "No Work Package", "", $J137),DetailBudgetCategory_Aleph,$I137),""))))) / AN$6 * AN$7, 0), 0)</f>
        <v>0</v>
      </c>
      <c r="AO137" s="166">
        <f t="array" ref="AO137">IFERROR(IF(ROW()-16&lt;NoRowsBudget, IF($J137="Profit Margin",SUM(AO$16:AO136)*ProfitMargin,IF($J137="VAT",SUM(AO$16:AO136)*VAT,IF(Budget_period="Monthly",SUMIFS(INDIRECT(AO$8),DetailBudgetWPs_Aleph,IF($J137 = "No Work Package", "", $J137),DetailBudgetCategory_Aleph,$I137),IF(Budget_period="Quarterly",SUMIFS(INDIRECT(AO$9),DetailBudgetWPs_Aleph,IF($J137 = "No Work Package", "", $J137),DetailBudgetCategory_Aleph,$I137),IF(Budget_period="Annually",SUMIFS(INDIRECT(AO$10),DetailBudgetWPs_Aleph,IF($J137 = "No Work Package", "", $J137),DetailBudgetCategory_Aleph,$I137),""))))) / AO$6 * AO$7, 0), 0)</f>
        <v>0</v>
      </c>
      <c r="AP137" s="166">
        <f t="array" ref="AP137">IFERROR(IF(ROW()-16&lt;NoRowsBudget, IF($J137="Profit Margin",SUM(AP$16:AP136)*ProfitMargin,IF($J137="VAT",SUM(AP$16:AP136)*VAT,IF(Budget_period="Monthly",SUMIFS(INDIRECT(AP$8),DetailBudgetWPs_Aleph,IF($J137 = "No Work Package", "", $J137),DetailBudgetCategory_Aleph,$I137),IF(Budget_period="Quarterly",SUMIFS(INDIRECT(AP$9),DetailBudgetWPs_Aleph,IF($J137 = "No Work Package", "", $J137),DetailBudgetCategory_Aleph,$I137),IF(Budget_period="Annually",SUMIFS(INDIRECT(AP$10),DetailBudgetWPs_Aleph,IF($J137 = "No Work Package", "", $J137),DetailBudgetCategory_Aleph,$I137),""))))) / AP$6 * AP$7, 0), 0)</f>
        <v>0</v>
      </c>
      <c r="AQ137" s="166">
        <f t="array" ref="AQ137">IFERROR(IF(ROW()-16&lt;NoRowsBudget, IF($J137="Profit Margin",SUM(AQ$16:AQ136)*ProfitMargin,IF($J137="VAT",SUM(AQ$16:AQ136)*VAT,IF(Budget_period="Monthly",SUMIFS(INDIRECT(AQ$8),DetailBudgetWPs_Aleph,IF($J137 = "No Work Package", "", $J137),DetailBudgetCategory_Aleph,$I137),IF(Budget_period="Quarterly",SUMIFS(INDIRECT(AQ$9),DetailBudgetWPs_Aleph,IF($J137 = "No Work Package", "", $J137),DetailBudgetCategory_Aleph,$I137),IF(Budget_period="Annually",SUMIFS(INDIRECT(AQ$10),DetailBudgetWPs_Aleph,IF($J137 = "No Work Package", "", $J137),DetailBudgetCategory_Aleph,$I137),""))))) / AQ$6 * AQ$7, 0), 0)</f>
        <v>0</v>
      </c>
      <c r="AR137" s="166">
        <f t="array" ref="AR137">IFERROR(IF(ROW()-16&lt;NoRowsBudget, IF($J137="Profit Margin",SUM(AR$16:AR136)*ProfitMargin,IF($J137="VAT",SUM(AR$16:AR136)*VAT,IF(Budget_period="Monthly",SUMIFS(INDIRECT(AR$8),DetailBudgetWPs_Aleph,IF($J137 = "No Work Package", "", $J137),DetailBudgetCategory_Aleph,$I137),IF(Budget_period="Quarterly",SUMIFS(INDIRECT(AR$9),DetailBudgetWPs_Aleph,IF($J137 = "No Work Package", "", $J137),DetailBudgetCategory_Aleph,$I137),IF(Budget_period="Annually",SUMIFS(INDIRECT(AR$10),DetailBudgetWPs_Aleph,IF($J137 = "No Work Package", "", $J137),DetailBudgetCategory_Aleph,$I137),""))))) / AR$6 * AR$7, 0), 0)</f>
        <v>0</v>
      </c>
      <c r="AS137" s="166">
        <f t="array" ref="AS137">IFERROR(IF(ROW()-16&lt;NoRowsBudget, IF($J137="Profit Margin",SUM(AS$16:AS136)*ProfitMargin,IF($J137="VAT",SUM(AS$16:AS136)*VAT,IF(Budget_period="Monthly",SUMIFS(INDIRECT(AS$8),DetailBudgetWPs_Aleph,IF($J137 = "No Work Package", "", $J137),DetailBudgetCategory_Aleph,$I137),IF(Budget_period="Quarterly",SUMIFS(INDIRECT(AS$9),DetailBudgetWPs_Aleph,IF($J137 = "No Work Package", "", $J137),DetailBudgetCategory_Aleph,$I137),IF(Budget_period="Annually",SUMIFS(INDIRECT(AS$10),DetailBudgetWPs_Aleph,IF($J137 = "No Work Package", "", $J137),DetailBudgetCategory_Aleph,$I137),""))))) / AS$6 * AS$7, 0), 0)</f>
        <v>0</v>
      </c>
      <c r="AT137" s="166">
        <f t="array" ref="AT137">IFERROR(IF(ROW()-16&lt;NoRowsBudget, IF($J137="Profit Margin",SUM(AT$16:AT136)*ProfitMargin,IF($J137="VAT",SUM(AT$16:AT136)*VAT,IF(Budget_period="Monthly",SUMIFS(INDIRECT(AT$8),DetailBudgetWPs_Aleph,IF($J137 = "No Work Package", "", $J137),DetailBudgetCategory_Aleph,$I137),IF(Budget_period="Quarterly",SUMIFS(INDIRECT(AT$9),DetailBudgetWPs_Aleph,IF($J137 = "No Work Package", "", $J137),DetailBudgetCategory_Aleph,$I137),IF(Budget_period="Annually",SUMIFS(INDIRECT(AT$10),DetailBudgetWPs_Aleph,IF($J137 = "No Work Package", "", $J137),DetailBudgetCategory_Aleph,$I137),""))))) / AT$6 * AT$7, 0), 0)</f>
        <v>0</v>
      </c>
      <c r="AU137" s="166">
        <f t="array" ref="AU137">IFERROR(IF(ROW()-16&lt;NoRowsBudget, IF($J137="Profit Margin",SUM(AU$16:AU136)*ProfitMargin,IF($J137="VAT",SUM(AU$16:AU136)*VAT,IF(Budget_period="Monthly",SUMIFS(INDIRECT(AU$8),DetailBudgetWPs_Aleph,IF($J137 = "No Work Package", "", $J137),DetailBudgetCategory_Aleph,$I137),IF(Budget_period="Quarterly",SUMIFS(INDIRECT(AU$9),DetailBudgetWPs_Aleph,IF($J137 = "No Work Package", "", $J137),DetailBudgetCategory_Aleph,$I137),IF(Budget_period="Annually",SUMIFS(INDIRECT(AU$10),DetailBudgetWPs_Aleph,IF($J137 = "No Work Package", "", $J137),DetailBudgetCategory_Aleph,$I137),""))))) / AU$6 * AU$7, 0), 0)</f>
        <v>0</v>
      </c>
      <c r="AV137" s="166">
        <f t="array" ref="AV137">IFERROR(IF(ROW()-16&lt;NoRowsBudget, IF($J137="Profit Margin",SUM(AV$16:AV136)*ProfitMargin,IF($J137="VAT",SUM(AV$16:AV136)*VAT,IF(Budget_period="Monthly",SUMIFS(INDIRECT(AV$8),DetailBudgetWPs_Aleph,IF($J137 = "No Work Package", "", $J137),DetailBudgetCategory_Aleph,$I137),IF(Budget_period="Quarterly",SUMIFS(INDIRECT(AV$9),DetailBudgetWPs_Aleph,IF($J137 = "No Work Package", "", $J137),DetailBudgetCategory_Aleph,$I137),IF(Budget_period="Annually",SUMIFS(INDIRECT(AV$10),DetailBudgetWPs_Aleph,IF($J137 = "No Work Package", "", $J137),DetailBudgetCategory_Aleph,$I137),""))))) / AV$6 * AV$7, 0), 0)</f>
        <v>0</v>
      </c>
      <c r="AW137" s="166">
        <f t="array" ref="AW137">IFERROR(IF(ROW()-16&lt;NoRowsBudget, IF($J137="Profit Margin",SUM(AW$16:AW136)*ProfitMargin,IF($J137="VAT",SUM(AW$16:AW136)*VAT,IF(Budget_period="Monthly",SUMIFS(INDIRECT(AW$8),DetailBudgetWPs_Aleph,IF($J137 = "No Work Package", "", $J137),DetailBudgetCategory_Aleph,$I137),IF(Budget_period="Quarterly",SUMIFS(INDIRECT(AW$9),DetailBudgetWPs_Aleph,IF($J137 = "No Work Package", "", $J137),DetailBudgetCategory_Aleph,$I137),IF(Budget_period="Annually",SUMIFS(INDIRECT(AW$10),DetailBudgetWPs_Aleph,IF($J137 = "No Work Package", "", $J137),DetailBudgetCategory_Aleph,$I137),""))))) / AW$6 * AW$7, 0), 0)</f>
        <v>0</v>
      </c>
      <c r="AX137" s="166">
        <f t="array" ref="AX137">IFERROR(IF(ROW()-16&lt;NoRowsBudget, IF($J137="Profit Margin",SUM(AX$16:AX136)*ProfitMargin,IF($J137="VAT",SUM(AX$16:AX136)*VAT,IF(Budget_period="Monthly",SUMIFS(INDIRECT(AX$8),DetailBudgetWPs_Aleph,IF($J137 = "No Work Package", "", $J137),DetailBudgetCategory_Aleph,$I137),IF(Budget_period="Quarterly",SUMIFS(INDIRECT(AX$9),DetailBudgetWPs_Aleph,IF($J137 = "No Work Package", "", $J137),DetailBudgetCategory_Aleph,$I137),IF(Budget_period="Annually",SUMIFS(INDIRECT(AX$10),DetailBudgetWPs_Aleph,IF($J137 = "No Work Package", "", $J137),DetailBudgetCategory_Aleph,$I137),""))))) / AX$6 * AX$7, 0), 0)</f>
        <v>0</v>
      </c>
      <c r="AY137" s="166">
        <f t="array" ref="AY137">IFERROR(IF(ROW()-16&lt;NoRowsBudget, IF($J137="Profit Margin",SUM(AY$16:AY136)*ProfitMargin,IF($J137="VAT",SUM(AY$16:AY136)*VAT,IF(Budget_period="Monthly",SUMIFS(INDIRECT(AY$8),DetailBudgetWPs_Aleph,IF($J137 = "No Work Package", "", $J137),DetailBudgetCategory_Aleph,$I137),IF(Budget_period="Quarterly",SUMIFS(INDIRECT(AY$9),DetailBudgetWPs_Aleph,IF($J137 = "No Work Package", "", $J137),DetailBudgetCategory_Aleph,$I137),IF(Budget_period="Annually",SUMIFS(INDIRECT(AY$10),DetailBudgetWPs_Aleph,IF($J137 = "No Work Package", "", $J137),DetailBudgetCategory_Aleph,$I137),""))))) / AY$6 * AY$7, 0), 0)</f>
        <v>0</v>
      </c>
      <c r="AZ137" s="166">
        <f t="array" ref="AZ137">IFERROR(IF(ROW()-16&lt;NoRowsBudget, IF($J137="Profit Margin",SUM(AZ$16:AZ136)*ProfitMargin,IF($J137="VAT",SUM(AZ$16:AZ136)*VAT,IF(Budget_period="Monthly",SUMIFS(INDIRECT(AZ$8),DetailBudgetWPs_Aleph,IF($J137 = "No Work Package", "", $J137),DetailBudgetCategory_Aleph,$I137),IF(Budget_period="Quarterly",SUMIFS(INDIRECT(AZ$9),DetailBudgetWPs_Aleph,IF($J137 = "No Work Package", "", $J137),DetailBudgetCategory_Aleph,$I137),IF(Budget_period="Annually",SUMIFS(INDIRECT(AZ$10),DetailBudgetWPs_Aleph,IF($J137 = "No Work Package", "", $J137),DetailBudgetCategory_Aleph,$I137),""))))) / AZ$6 * AZ$7, 0), 0)</f>
        <v>0</v>
      </c>
      <c r="BA137" s="166">
        <f t="array" ref="BA137">IFERROR(IF(ROW()-16&lt;NoRowsBudget, IF($J137="Profit Margin",SUM(BA$16:BA136)*ProfitMargin,IF($J137="VAT",SUM(BA$16:BA136)*VAT,IF(Budget_period="Monthly",SUMIFS(INDIRECT(BA$8),DetailBudgetWPs_Aleph,IF($J137 = "No Work Package", "", $J137),DetailBudgetCategory_Aleph,$I137),IF(Budget_period="Quarterly",SUMIFS(INDIRECT(BA$9),DetailBudgetWPs_Aleph,IF($J137 = "No Work Package", "", $J137),DetailBudgetCategory_Aleph,$I137),IF(Budget_period="Annually",SUMIFS(INDIRECT(BA$10),DetailBudgetWPs_Aleph,IF($J137 = "No Work Package", "", $J137),DetailBudgetCategory_Aleph,$I137),""))))) / BA$6 * BA$7, 0), 0)</f>
        <v>0</v>
      </c>
      <c r="BB137" s="166">
        <f t="array" ref="BB137">IFERROR(IF(ROW()-16&lt;NoRowsBudget, IF($J137="Profit Margin",SUM(BB$16:BB136)*ProfitMargin,IF($J137="VAT",SUM(BB$16:BB136)*VAT,IF(Budget_period="Monthly",SUMIFS(INDIRECT(BB$8),DetailBudgetWPs_Aleph,IF($J137 = "No Work Package", "", $J137),DetailBudgetCategory_Aleph,$I137),IF(Budget_period="Quarterly",SUMIFS(INDIRECT(BB$9),DetailBudgetWPs_Aleph,IF($J137 = "No Work Package", "", $J137),DetailBudgetCategory_Aleph,$I137),IF(Budget_period="Annually",SUMIFS(INDIRECT(BB$10),DetailBudgetWPs_Aleph,IF($J137 = "No Work Package", "", $J137),DetailBudgetCategory_Aleph,$I137),""))))) / BB$6 * BB$7, 0), 0)</f>
        <v>0</v>
      </c>
      <c r="BC137" s="166">
        <f t="array" ref="BC137">IFERROR(IF(ROW()-16&lt;NoRowsBudget, IF($J137="Profit Margin",SUM(BC$16:BC136)*ProfitMargin,IF($J137="VAT",SUM(BC$16:BC136)*VAT,IF(Budget_period="Monthly",SUMIFS(INDIRECT(BC$8),DetailBudgetWPs_Aleph,IF($J137 = "No Work Package", "", $J137),DetailBudgetCategory_Aleph,$I137),IF(Budget_period="Quarterly",SUMIFS(INDIRECT(BC$9),DetailBudgetWPs_Aleph,IF($J137 = "No Work Package", "", $J137),DetailBudgetCategory_Aleph,$I137),IF(Budget_period="Annually",SUMIFS(INDIRECT(BC$10),DetailBudgetWPs_Aleph,IF($J137 = "No Work Package", "", $J137),DetailBudgetCategory_Aleph,$I137),""))))) / BC$6 * BC$7, 0), 0)</f>
        <v>0</v>
      </c>
      <c r="BD137" s="166">
        <f t="array" ref="BD137">IFERROR(IF(ROW()-16&lt;NoRowsBudget, IF($J137="Profit Margin",SUM(BD$16:BD136)*ProfitMargin,IF($J137="VAT",SUM(BD$16:BD136)*VAT,IF(Budget_period="Monthly",SUMIFS(INDIRECT(BD$8),DetailBudgetWPs_Aleph,IF($J137 = "No Work Package", "", $J137),DetailBudgetCategory_Aleph,$I137),IF(Budget_period="Quarterly",SUMIFS(INDIRECT(BD$9),DetailBudgetWPs_Aleph,IF($J137 = "No Work Package", "", $J137),DetailBudgetCategory_Aleph,$I137),IF(Budget_period="Annually",SUMIFS(INDIRECT(BD$10),DetailBudgetWPs_Aleph,IF($J137 = "No Work Package", "", $J137),DetailBudgetCategory_Aleph,$I137),""))))) / BD$6 * BD$7, 0), 0)</f>
        <v>0</v>
      </c>
      <c r="BE137" s="166">
        <f t="array" ref="BE137">IFERROR(IF(ROW()-16&lt;NoRowsBudget, IF($J137="Profit Margin",SUM(BE$16:BE136)*ProfitMargin,IF($J137="VAT",SUM(BE$16:BE136)*VAT,IF(Budget_period="Monthly",SUMIFS(INDIRECT(BE$8),DetailBudgetWPs_Aleph,IF($J137 = "No Work Package", "", $J137),DetailBudgetCategory_Aleph,$I137),IF(Budget_period="Quarterly",SUMIFS(INDIRECT(BE$9),DetailBudgetWPs_Aleph,IF($J137 = "No Work Package", "", $J137),DetailBudgetCategory_Aleph,$I137),IF(Budget_period="Annually",SUMIFS(INDIRECT(BE$10),DetailBudgetWPs_Aleph,IF($J137 = "No Work Package", "", $J137),DetailBudgetCategory_Aleph,$I137),""))))) / BE$6 * BE$7, 0), 0)</f>
        <v>0</v>
      </c>
      <c r="BF137" s="166">
        <f t="array" ref="BF137">IFERROR(IF(ROW()-16&lt;NoRowsBudget, IF($J137="Profit Margin",SUM(BF$16:BF136)*ProfitMargin,IF($J137="VAT",SUM(BF$16:BF136)*VAT,IF(Budget_period="Monthly",SUMIFS(INDIRECT(BF$8),DetailBudgetWPs_Aleph,IF($J137 = "No Work Package", "", $J137),DetailBudgetCategory_Aleph,$I137),IF(Budget_period="Quarterly",SUMIFS(INDIRECT(BF$9),DetailBudgetWPs_Aleph,IF($J137 = "No Work Package", "", $J137),DetailBudgetCategory_Aleph,$I137),IF(Budget_period="Annually",SUMIFS(INDIRECT(BF$10),DetailBudgetWPs_Aleph,IF($J137 = "No Work Package", "", $J137),DetailBudgetCategory_Aleph,$I137),""))))) / BF$6 * BF$7, 0), 0)</f>
        <v>0</v>
      </c>
      <c r="BG137" s="166">
        <f t="array" ref="BG137">IFERROR(IF(ROW()-16&lt;NoRowsBudget, IF($J137="Profit Margin",SUM(BG$16:BG136)*ProfitMargin,IF($J137="VAT",SUM(BG$16:BG136)*VAT,IF(Budget_period="Monthly",SUMIFS(INDIRECT(BG$8),DetailBudgetWPs_Aleph,IF($J137 = "No Work Package", "", $J137),DetailBudgetCategory_Aleph,$I137),IF(Budget_period="Quarterly",SUMIFS(INDIRECT(BG$9),DetailBudgetWPs_Aleph,IF($J137 = "No Work Package", "", $J137),DetailBudgetCategory_Aleph,$I137),IF(Budget_period="Annually",SUMIFS(INDIRECT(BG$10),DetailBudgetWPs_Aleph,IF($J137 = "No Work Package", "", $J137),DetailBudgetCategory_Aleph,$I137),""))))) / BG$6 * BG$7, 0), 0)</f>
        <v>0</v>
      </c>
      <c r="BH137" s="166">
        <f t="array" ref="BH137">IFERROR(IF(ROW()-16&lt;NoRowsBudget, IF($J137="Profit Margin",SUM(BH$16:BH136)*ProfitMargin,IF($J137="VAT",SUM(BH$16:BH136)*VAT,IF(Budget_period="Monthly",SUMIFS(INDIRECT(BH$8),DetailBudgetWPs_Aleph,IF($J137 = "No Work Package", "", $J137),DetailBudgetCategory_Aleph,$I137),IF(Budget_period="Quarterly",SUMIFS(INDIRECT(BH$9),DetailBudgetWPs_Aleph,IF($J137 = "No Work Package", "", $J137),DetailBudgetCategory_Aleph,$I137),IF(Budget_period="Annually",SUMIFS(INDIRECT(BH$10),DetailBudgetWPs_Aleph,IF($J137 = "No Work Package", "", $J137),DetailBudgetCategory_Aleph,$I137),""))))) / BH$6 * BH$7, 0), 0)</f>
        <v>0</v>
      </c>
      <c r="BI137" s="166">
        <f t="array" ref="BI137">IFERROR(IF(ROW()-16&lt;NoRowsBudget, IF($J137="Profit Margin",SUM(BI$16:BI136)*ProfitMargin,IF($J137="VAT",SUM(BI$16:BI136)*VAT,IF(Budget_period="Monthly",SUMIFS(INDIRECT(BI$8),DetailBudgetWPs_Aleph,IF($J137 = "No Work Package", "", $J137),DetailBudgetCategory_Aleph,$I137),IF(Budget_period="Quarterly",SUMIFS(INDIRECT(BI$9),DetailBudgetWPs_Aleph,IF($J137 = "No Work Package", "", $J137),DetailBudgetCategory_Aleph,$I137),IF(Budget_period="Annually",SUMIFS(INDIRECT(BI$10),DetailBudgetWPs_Aleph,IF($J137 = "No Work Package", "", $J137),DetailBudgetCategory_Aleph,$I137),""))))) / BI$6 * BI$7, 0), 0)</f>
        <v>0</v>
      </c>
      <c r="BJ137" s="166">
        <f t="array" ref="BJ137">IFERROR(IF(ROW()-16&lt;NoRowsBudget, IF($J137="Profit Margin",SUM(BJ$16:BJ136)*ProfitMargin,IF($J137="VAT",SUM(BJ$16:BJ136)*VAT,IF(Budget_period="Monthly",SUMIFS(INDIRECT(BJ$8),DetailBudgetWPs_Aleph,IF($J137 = "No Work Package", "", $J137),DetailBudgetCategory_Aleph,$I137),IF(Budget_period="Quarterly",SUMIFS(INDIRECT(BJ$9),DetailBudgetWPs_Aleph,IF($J137 = "No Work Package", "", $J137),DetailBudgetCategory_Aleph,$I137),IF(Budget_period="Annually",SUMIFS(INDIRECT(BJ$10),DetailBudgetWPs_Aleph,IF($J137 = "No Work Package", "", $J137),DetailBudgetCategory_Aleph,$I137),""))))) / BJ$6 * BJ$7, 0), 0)</f>
        <v>0</v>
      </c>
      <c r="BK137" s="166">
        <f t="array" ref="BK137">IFERROR(IF(ROW()-16&lt;NoRowsBudget, IF($J137="Profit Margin",SUM(BK$16:BK136)*ProfitMargin,IF($J137="VAT",SUM(BK$16:BK136)*VAT,IF(Budget_period="Monthly",SUMIFS(INDIRECT(BK$8),DetailBudgetWPs_Aleph,IF($J137 = "No Work Package", "", $J137),DetailBudgetCategory_Aleph,$I137),IF(Budget_period="Quarterly",SUMIFS(INDIRECT(BK$9),DetailBudgetWPs_Aleph,IF($J137 = "No Work Package", "", $J137),DetailBudgetCategory_Aleph,$I137),IF(Budget_period="Annually",SUMIFS(INDIRECT(BK$10),DetailBudgetWPs_Aleph,IF($J137 = "No Work Package", "", $J137),DetailBudgetCategory_Aleph,$I137),""))))) / BK$6 * BK$7, 0), 0)</f>
        <v>0</v>
      </c>
      <c r="BL137" s="166">
        <f t="array" ref="BL137">IFERROR(IF(ROW()-16&lt;NoRowsBudget, IF($J137="Profit Margin",SUM(BL$16:BL136)*ProfitMargin,IF($J137="VAT",SUM(BL$16:BL136)*VAT,IF(Budget_period="Monthly",SUMIFS(INDIRECT(BL$8),DetailBudgetWPs_Aleph,IF($J137 = "No Work Package", "", $J137),DetailBudgetCategory_Aleph,$I137),IF(Budget_period="Quarterly",SUMIFS(INDIRECT(BL$9),DetailBudgetWPs_Aleph,IF($J137 = "No Work Package", "", $J137),DetailBudgetCategory_Aleph,$I137),IF(Budget_period="Annually",SUMIFS(INDIRECT(BL$10),DetailBudgetWPs_Aleph,IF($J137 = "No Work Package", "", $J137),DetailBudgetCategory_Aleph,$I137),""))))) / BL$6 * BL$7, 0), 0)</f>
        <v>0</v>
      </c>
      <c r="BM137" s="166">
        <f t="array" ref="BM137">IFERROR(IF(ROW()-16&lt;NoRowsBudget, IF($J137="Profit Margin",SUM(BM$16:BM136)*ProfitMargin,IF($J137="VAT",SUM(BM$16:BM136)*VAT,IF(Budget_period="Monthly",SUMIFS(INDIRECT(BM$8),DetailBudgetWPs_Aleph,IF($J137 = "No Work Package", "", $J137),DetailBudgetCategory_Aleph,$I137),IF(Budget_period="Quarterly",SUMIFS(INDIRECT(BM$9),DetailBudgetWPs_Aleph,IF($J137 = "No Work Package", "", $J137),DetailBudgetCategory_Aleph,$I137),IF(Budget_period="Annually",SUMIFS(INDIRECT(BM$10),DetailBudgetWPs_Aleph,IF($J137 = "No Work Package", "", $J137),DetailBudgetCategory_Aleph,$I137),""))))) / BM$6 * BM$7, 0), 0)</f>
        <v>0</v>
      </c>
      <c r="BN137" s="166">
        <f t="array" ref="BN137">IFERROR(IF(ROW()-16&lt;NoRowsBudget, IF($J137="Profit Margin",SUM(BN$16:BN136)*ProfitMargin,IF($J137="VAT",SUM(BN$16:BN136)*VAT,IF(Budget_period="Monthly",SUMIFS(INDIRECT(BN$8),DetailBudgetWPs_Aleph,IF($J137 = "No Work Package", "", $J137),DetailBudgetCategory_Aleph,$I137),IF(Budget_period="Quarterly",SUMIFS(INDIRECT(BN$9),DetailBudgetWPs_Aleph,IF($J137 = "No Work Package", "", $J137),DetailBudgetCategory_Aleph,$I137),IF(Budget_period="Annually",SUMIFS(INDIRECT(BN$10),DetailBudgetWPs_Aleph,IF($J137 = "No Work Package", "", $J137),DetailBudgetCategory_Aleph,$I137),""))))) / BN$6 * BN$7, 0), 0)</f>
        <v>0</v>
      </c>
      <c r="BO137" s="166">
        <f t="array" ref="BO137">IFERROR(IF(ROW()-16&lt;NoRowsBudget, IF($J137="Profit Margin",SUM(BO$16:BO136)*ProfitMargin,IF($J137="VAT",SUM(BO$16:BO136)*VAT,IF(Budget_period="Monthly",SUMIFS(INDIRECT(BO$8),DetailBudgetWPs_Aleph,IF($J137 = "No Work Package", "", $J137),DetailBudgetCategory_Aleph,$I137),IF(Budget_period="Quarterly",SUMIFS(INDIRECT(BO$9),DetailBudgetWPs_Aleph,IF($J137 = "No Work Package", "", $J137),DetailBudgetCategory_Aleph,$I137),IF(Budget_period="Annually",SUMIFS(INDIRECT(BO$10),DetailBudgetWPs_Aleph,IF($J137 = "No Work Package", "", $J137),DetailBudgetCategory_Aleph,$I137),""))))) / BO$6 * BO$7, 0), 0)</f>
        <v>0</v>
      </c>
      <c r="BP137" s="166">
        <f t="array" ref="BP137">IFERROR(IF(ROW()-16&lt;NoRowsBudget, IF($J137="Profit Margin",SUM(BP$16:BP136)*ProfitMargin,IF($J137="VAT",SUM(BP$16:BP136)*VAT,IF(Budget_period="Monthly",SUMIFS(INDIRECT(BP$8),DetailBudgetWPs_Aleph,IF($J137 = "No Work Package", "", $J137),DetailBudgetCategory_Aleph,$I137),IF(Budget_period="Quarterly",SUMIFS(INDIRECT(BP$9),DetailBudgetWPs_Aleph,IF($J137 = "No Work Package", "", $J137),DetailBudgetCategory_Aleph,$I137),IF(Budget_period="Annually",SUMIFS(INDIRECT(BP$10),DetailBudgetWPs_Aleph,IF($J137 = "No Work Package", "", $J137),DetailBudgetCategory_Aleph,$I137),""))))) / BP$6 * BP$7, 0), 0)</f>
        <v>0</v>
      </c>
      <c r="BQ137" s="166">
        <f t="array" ref="BQ137">IFERROR(IF(ROW()-16&lt;NoRowsBudget, IF($J137="Profit Margin",SUM(BQ$16:BQ136)*ProfitMargin,IF($J137="VAT",SUM(BQ$16:BQ136)*VAT,IF(Budget_period="Monthly",SUMIFS(INDIRECT(BQ$8),DetailBudgetWPs_Aleph,IF($J137 = "No Work Package", "", $J137),DetailBudgetCategory_Aleph,$I137),IF(Budget_period="Quarterly",SUMIFS(INDIRECT(BQ$9),DetailBudgetWPs_Aleph,IF($J137 = "No Work Package", "", $J137),DetailBudgetCategory_Aleph,$I137),IF(Budget_period="Annually",SUMIFS(INDIRECT(BQ$10),DetailBudgetWPs_Aleph,IF($J137 = "No Work Package", "", $J137),DetailBudgetCategory_Aleph,$I137),""))))) / BQ$6 * BQ$7, 0), 0)</f>
        <v>0</v>
      </c>
      <c r="BR137" s="166">
        <f t="array" ref="BR137">IFERROR(IF(ROW()-16&lt;NoRowsBudget, IF($J137="Profit Margin",SUM(BR$16:BR136)*ProfitMargin,IF($J137="VAT",SUM(BR$16:BR136)*VAT,IF(Budget_period="Monthly",SUMIFS(INDIRECT(BR$8),DetailBudgetWPs_Aleph,IF($J137 = "No Work Package", "", $J137),DetailBudgetCategory_Aleph,$I137),IF(Budget_period="Quarterly",SUMIFS(INDIRECT(BR$9),DetailBudgetWPs_Aleph,IF($J137 = "No Work Package", "", $J137),DetailBudgetCategory_Aleph,$I137),IF(Budget_period="Annually",SUMIFS(INDIRECT(BR$10),DetailBudgetWPs_Aleph,IF($J137 = "No Work Package", "", $J137),DetailBudgetCategory_Aleph,$I137),""))))) / BR$6 * BR$7, 0), 0)</f>
        <v>0</v>
      </c>
      <c r="BS137" s="166">
        <f t="array" ref="BS137">IFERROR(IF(ROW()-16&lt;NoRowsBudget, IF($J137="Profit Margin",SUM(BS$16:BS136)*ProfitMargin,IF($J137="VAT",SUM(BS$16:BS136)*VAT,IF(Budget_period="Monthly",SUMIFS(INDIRECT(BS$8),DetailBudgetWPs_Aleph,IF($J137 = "No Work Package", "", $J137),DetailBudgetCategory_Aleph,$I137),IF(Budget_period="Quarterly",SUMIFS(INDIRECT(BS$9),DetailBudgetWPs_Aleph,IF($J137 = "No Work Package", "", $J137),DetailBudgetCategory_Aleph,$I137),IF(Budget_period="Annually",SUMIFS(INDIRECT(BS$10),DetailBudgetWPs_Aleph,IF($J137 = "No Work Package", "", $J137),DetailBudgetCategory_Aleph,$I137),""))))) / BS$6 * BS$7, 0), 0)</f>
        <v>0</v>
      </c>
    </row>
    <row r="138" ht="15.75" customHeight="1">
      <c r="A138" s="114"/>
      <c r="B138" s="15" t="str">
        <f>IF(ROW()-16&lt;NoRowsBudget,OrgName,"")</f>
        <v/>
      </c>
      <c r="C138" s="15" t="str">
        <f>IF(ROW()-16&lt;NoRowsBudget,ProjectName,"")</f>
        <v/>
      </c>
      <c r="D138" s="15" t="str">
        <f>IF(ROW()-16&lt;NoRowsBudget,ProjectRef,"")</f>
        <v/>
      </c>
      <c r="E138" s="15" t="str">
        <f>IF(ROW()-16&lt;NoRowsBudget,ApplicationID,"")</f>
        <v/>
      </c>
      <c r="F138" s="15" t="str">
        <f>IF(ROW()-16&lt;NoRowsBudget,Version,"")</f>
        <v/>
      </c>
      <c r="G138" s="164" t="str">
        <f>IF(ROW()-16&lt;NoRowsBudget,StartDate,"")</f>
        <v/>
      </c>
      <c r="H138" s="164" t="str">
        <f>IF(ROW()-16&lt;NoRowsBudget,EndDate,"")</f>
        <v/>
      </c>
      <c r="I138" s="15" t="str">
        <f t="array" ref="I138">IF(ROW()-16&lt;(NoRowsBudget-3),INDEX(CostCategories,CEILING((ROW()-15)/NoWPs,1)),IF(ROW()-16=NoRowsBudget-3,"Overheads",IF(ROW()-16=NoRowsBudget-2,"Profit Margin",IF(ROW()-16=NoRowsBudget-1,"VAT",""))))</f>
        <v/>
      </c>
      <c r="J138" s="15" t="str">
        <f t="array" ref="J138">IF(ROW()-16&lt;NoRowsBudget-3,INDEX(WPUnique,,MOD(ROW()-16,NoWPs)+1),IF(ROW()-16=NoRowsBudget-3,"Overheads",IF(ROW()-16=NoRowsBudget-2,"Profit Margin",IF(ROW()-16=NoRowsBudget-1,"VAT",""))))</f>
        <v/>
      </c>
      <c r="K138" s="172" t="str">
        <f>IFERROR(IF(OR($J138="Indirect Cost",$J138="VAT",$J138="Profit Margin"),"",VLOOKUP(J138,'1. Basic Info'!$B$40:$C$52,2,FALSE)),BudgetExport!J138)</f>
        <v/>
      </c>
      <c r="L138" s="166">
        <f t="array" ref="L138">IFERROR(IF(ROW()-16&lt;NoRowsBudget, IF($J138="Profit Margin",SUM(L$16:L137)*ProfitMargin,IF($J138="VAT",SUM(L$16:L137)*VAT,IF(Budget_period="Monthly",SUMIFS(INDIRECT(L$8),DetailBudgetWPs_Aleph,IF($J138 = "No Work Package", "", $J138),DetailBudgetCategory_Aleph,$I138),IF(Budget_period="Quarterly",SUMIFS(INDIRECT(L$9),DetailBudgetWPs_Aleph,IF($J138 = "No Work Package", "", $J138),DetailBudgetCategory_Aleph,$I138),IF(Budget_period="Annually",SUMIFS(INDIRECT(L$10),DetailBudgetWPs_Aleph,IF($J138 = "No Work Package", "", $J138),DetailBudgetCategory_Aleph,$I138),""))))) / L$6 * L$7, 0), 0)</f>
        <v>0</v>
      </c>
      <c r="M138" s="166">
        <f t="array" ref="M138">IFERROR(IF(ROW()-16&lt;NoRowsBudget, IF($J138="Profit Margin",SUM(M$16:M137)*ProfitMargin,IF($J138="VAT",SUM(M$16:M137)*VAT,IF(Budget_period="Monthly",SUMIFS(INDIRECT(M$8),DetailBudgetWPs_Aleph,IF($J138 = "No Work Package", "", $J138),DetailBudgetCategory_Aleph,$I138),IF(Budget_period="Quarterly",SUMIFS(INDIRECT(M$9),DetailBudgetWPs_Aleph,IF($J138 = "No Work Package", "", $J138),DetailBudgetCategory_Aleph,$I138),IF(Budget_period="Annually",SUMIFS(INDIRECT(M$10),DetailBudgetWPs_Aleph,IF($J138 = "No Work Package", "", $J138),DetailBudgetCategory_Aleph,$I138),""))))) / M$6 * M$7, 0), 0)</f>
        <v>0</v>
      </c>
      <c r="N138" s="166">
        <f t="array" ref="N138">IFERROR(IF(ROW()-16&lt;NoRowsBudget, IF($J138="Profit Margin",SUM(N$16:N137)*ProfitMargin,IF($J138="VAT",SUM(N$16:N137)*VAT,IF(Budget_period="Monthly",SUMIFS(INDIRECT(N$8),DetailBudgetWPs_Aleph,IF($J138 = "No Work Package", "", $J138),DetailBudgetCategory_Aleph,$I138),IF(Budget_period="Quarterly",SUMIFS(INDIRECT(N$9),DetailBudgetWPs_Aleph,IF($J138 = "No Work Package", "", $J138),DetailBudgetCategory_Aleph,$I138),IF(Budget_period="Annually",SUMIFS(INDIRECT(N$10),DetailBudgetWPs_Aleph,IF($J138 = "No Work Package", "", $J138),DetailBudgetCategory_Aleph,$I138),""))))) / N$6 * N$7, 0), 0)</f>
        <v>0</v>
      </c>
      <c r="O138" s="166">
        <f t="array" ref="O138">IFERROR(IF(ROW()-16&lt;NoRowsBudget, IF($J138="Profit Margin",SUM(O$16:O137)*ProfitMargin,IF($J138="VAT",SUM(O$16:O137)*VAT,IF(Budget_period="Monthly",SUMIFS(INDIRECT(O$8),DetailBudgetWPs_Aleph,IF($J138 = "No Work Package", "", $J138),DetailBudgetCategory_Aleph,$I138),IF(Budget_period="Quarterly",SUMIFS(INDIRECT(O$9),DetailBudgetWPs_Aleph,IF($J138 = "No Work Package", "", $J138),DetailBudgetCategory_Aleph,$I138),IF(Budget_period="Annually",SUMIFS(INDIRECT(O$10),DetailBudgetWPs_Aleph,IF($J138 = "No Work Package", "", $J138),DetailBudgetCategory_Aleph,$I138),""))))) / O$6 * O$7, 0), 0)</f>
        <v>0</v>
      </c>
      <c r="P138" s="166">
        <f t="array" ref="P138">IFERROR(IF(ROW()-16&lt;NoRowsBudget, IF($J138="Profit Margin",SUM(P$16:P137)*ProfitMargin,IF($J138="VAT",SUM(P$16:P137)*VAT,IF(Budget_period="Monthly",SUMIFS(INDIRECT(P$8),DetailBudgetWPs_Aleph,IF($J138 = "No Work Package", "", $J138),DetailBudgetCategory_Aleph,$I138),IF(Budget_period="Quarterly",SUMIFS(INDIRECT(P$9),DetailBudgetWPs_Aleph,IF($J138 = "No Work Package", "", $J138),DetailBudgetCategory_Aleph,$I138),IF(Budget_period="Annually",SUMIFS(INDIRECT(P$10),DetailBudgetWPs_Aleph,IF($J138 = "No Work Package", "", $J138),DetailBudgetCategory_Aleph,$I138),""))))) / P$6 * P$7, 0), 0)</f>
        <v>0</v>
      </c>
      <c r="Q138" s="166">
        <f t="array" ref="Q138">IFERROR(IF(ROW()-16&lt;NoRowsBudget, IF($J138="Profit Margin",SUM(Q$16:Q137)*ProfitMargin,IF($J138="VAT",SUM(Q$16:Q137)*VAT,IF(Budget_period="Monthly",SUMIFS(INDIRECT(Q$8),DetailBudgetWPs_Aleph,IF($J138 = "No Work Package", "", $J138),DetailBudgetCategory_Aleph,$I138),IF(Budget_period="Quarterly",SUMIFS(INDIRECT(Q$9),DetailBudgetWPs_Aleph,IF($J138 = "No Work Package", "", $J138),DetailBudgetCategory_Aleph,$I138),IF(Budget_period="Annually",SUMIFS(INDIRECT(Q$10),DetailBudgetWPs_Aleph,IF($J138 = "No Work Package", "", $J138),DetailBudgetCategory_Aleph,$I138),""))))) / Q$6 * Q$7, 0), 0)</f>
        <v>0</v>
      </c>
      <c r="R138" s="166">
        <f t="array" ref="R138">IFERROR(IF(ROW()-16&lt;NoRowsBudget, IF($J138="Profit Margin",SUM(R$16:R137)*ProfitMargin,IF($J138="VAT",SUM(R$16:R137)*VAT,IF(Budget_period="Monthly",SUMIFS(INDIRECT(R$8),DetailBudgetWPs_Aleph,IF($J138 = "No Work Package", "", $J138),DetailBudgetCategory_Aleph,$I138),IF(Budget_period="Quarterly",SUMIFS(INDIRECT(R$9),DetailBudgetWPs_Aleph,IF($J138 = "No Work Package", "", $J138),DetailBudgetCategory_Aleph,$I138),IF(Budget_period="Annually",SUMIFS(INDIRECT(R$10),DetailBudgetWPs_Aleph,IF($J138 = "No Work Package", "", $J138),DetailBudgetCategory_Aleph,$I138),""))))) / R$6 * R$7, 0), 0)</f>
        <v>0</v>
      </c>
      <c r="S138" s="166">
        <f t="array" ref="S138">IFERROR(IF(ROW()-16&lt;NoRowsBudget, IF($J138="Profit Margin",SUM(S$16:S137)*ProfitMargin,IF($J138="VAT",SUM(S$16:S137)*VAT,IF(Budget_period="Monthly",SUMIFS(INDIRECT(S$8),DetailBudgetWPs_Aleph,IF($J138 = "No Work Package", "", $J138),DetailBudgetCategory_Aleph,$I138),IF(Budget_period="Quarterly",SUMIFS(INDIRECT(S$9),DetailBudgetWPs_Aleph,IF($J138 = "No Work Package", "", $J138),DetailBudgetCategory_Aleph,$I138),IF(Budget_period="Annually",SUMIFS(INDIRECT(S$10),DetailBudgetWPs_Aleph,IF($J138 = "No Work Package", "", $J138),DetailBudgetCategory_Aleph,$I138),""))))) / S$6 * S$7, 0), 0)</f>
        <v>0</v>
      </c>
      <c r="T138" s="166">
        <f t="array" ref="T138">IFERROR(IF(ROW()-16&lt;NoRowsBudget, IF($J138="Profit Margin",SUM(T$16:T137)*ProfitMargin,IF($J138="VAT",SUM(T$16:T137)*VAT,IF(Budget_period="Monthly",SUMIFS(INDIRECT(T$8),DetailBudgetWPs_Aleph,IF($J138 = "No Work Package", "", $J138),DetailBudgetCategory_Aleph,$I138),IF(Budget_period="Quarterly",SUMIFS(INDIRECT(T$9),DetailBudgetWPs_Aleph,IF($J138 = "No Work Package", "", $J138),DetailBudgetCategory_Aleph,$I138),IF(Budget_period="Annually",SUMIFS(INDIRECT(T$10),DetailBudgetWPs_Aleph,IF($J138 = "No Work Package", "", $J138),DetailBudgetCategory_Aleph,$I138),""))))) / T$6 * T$7, 0), 0)</f>
        <v>0</v>
      </c>
      <c r="U138" s="166">
        <f t="array" ref="U138">IFERROR(IF(ROW()-16&lt;NoRowsBudget, IF($J138="Profit Margin",SUM(U$16:U137)*ProfitMargin,IF($J138="VAT",SUM(U$16:U137)*VAT,IF(Budget_period="Monthly",SUMIFS(INDIRECT(U$8),DetailBudgetWPs_Aleph,IF($J138 = "No Work Package", "", $J138),DetailBudgetCategory_Aleph,$I138),IF(Budget_period="Quarterly",SUMIFS(INDIRECT(U$9),DetailBudgetWPs_Aleph,IF($J138 = "No Work Package", "", $J138),DetailBudgetCategory_Aleph,$I138),IF(Budget_period="Annually",SUMIFS(INDIRECT(U$10),DetailBudgetWPs_Aleph,IF($J138 = "No Work Package", "", $J138),DetailBudgetCategory_Aleph,$I138),""))))) / U$6 * U$7, 0), 0)</f>
        <v>0</v>
      </c>
      <c r="V138" s="166">
        <f t="array" ref="V138">IFERROR(IF(ROW()-16&lt;NoRowsBudget, IF($J138="Profit Margin",SUM(V$16:V137)*ProfitMargin,IF($J138="VAT",SUM(V$16:V137)*VAT,IF(Budget_period="Monthly",SUMIFS(INDIRECT(V$8),DetailBudgetWPs_Aleph,IF($J138 = "No Work Package", "", $J138),DetailBudgetCategory_Aleph,$I138),IF(Budget_period="Quarterly",SUMIFS(INDIRECT(V$9),DetailBudgetWPs_Aleph,IF($J138 = "No Work Package", "", $J138),DetailBudgetCategory_Aleph,$I138),IF(Budget_period="Annually",SUMIFS(INDIRECT(V$10),DetailBudgetWPs_Aleph,IF($J138 = "No Work Package", "", $J138),DetailBudgetCategory_Aleph,$I138),""))))) / V$6 * V$7, 0), 0)</f>
        <v>0</v>
      </c>
      <c r="W138" s="166">
        <f t="array" ref="W138">IFERROR(IF(ROW()-16&lt;NoRowsBudget, IF($J138="Profit Margin",SUM(W$16:W137)*ProfitMargin,IF($J138="VAT",SUM(W$16:W137)*VAT,IF(Budget_period="Monthly",SUMIFS(INDIRECT(W$8),DetailBudgetWPs_Aleph,IF($J138 = "No Work Package", "", $J138),DetailBudgetCategory_Aleph,$I138),IF(Budget_period="Quarterly",SUMIFS(INDIRECT(W$9),DetailBudgetWPs_Aleph,IF($J138 = "No Work Package", "", $J138),DetailBudgetCategory_Aleph,$I138),IF(Budget_period="Annually",SUMIFS(INDIRECT(W$10),DetailBudgetWPs_Aleph,IF($J138 = "No Work Package", "", $J138),DetailBudgetCategory_Aleph,$I138),""))))) / W$6 * W$7, 0), 0)</f>
        <v>0</v>
      </c>
      <c r="X138" s="166">
        <f t="array" ref="X138">IFERROR(IF(ROW()-16&lt;NoRowsBudget, IF($J138="Profit Margin",SUM(X$16:X137)*ProfitMargin,IF($J138="VAT",SUM(X$16:X137)*VAT,IF(Budget_period="Monthly",SUMIFS(INDIRECT(X$8),DetailBudgetWPs_Aleph,IF($J138 = "No Work Package", "", $J138),DetailBudgetCategory_Aleph,$I138),IF(Budget_period="Quarterly",SUMIFS(INDIRECT(X$9),DetailBudgetWPs_Aleph,IF($J138 = "No Work Package", "", $J138),DetailBudgetCategory_Aleph,$I138),IF(Budget_period="Annually",SUMIFS(INDIRECT(X$10),DetailBudgetWPs_Aleph,IF($J138 = "No Work Package", "", $J138),DetailBudgetCategory_Aleph,$I138),""))))) / X$6 * X$7, 0), 0)</f>
        <v>0</v>
      </c>
      <c r="Y138" s="166">
        <f t="array" ref="Y138">IFERROR(IF(ROW()-16&lt;NoRowsBudget, IF($J138="Profit Margin",SUM(Y$16:Y137)*ProfitMargin,IF($J138="VAT",SUM(Y$16:Y137)*VAT,IF(Budget_period="Monthly",SUMIFS(INDIRECT(Y$8),DetailBudgetWPs_Aleph,IF($J138 = "No Work Package", "", $J138),DetailBudgetCategory_Aleph,$I138),IF(Budget_period="Quarterly",SUMIFS(INDIRECT(Y$9),DetailBudgetWPs_Aleph,IF($J138 = "No Work Package", "", $J138),DetailBudgetCategory_Aleph,$I138),IF(Budget_period="Annually",SUMIFS(INDIRECT(Y$10),DetailBudgetWPs_Aleph,IF($J138 = "No Work Package", "", $J138),DetailBudgetCategory_Aleph,$I138),""))))) / Y$6 * Y$7, 0), 0)</f>
        <v>0</v>
      </c>
      <c r="Z138" s="166">
        <f t="array" ref="Z138">IFERROR(IF(ROW()-16&lt;NoRowsBudget, IF($J138="Profit Margin",SUM(Z$16:Z137)*ProfitMargin,IF($J138="VAT",SUM(Z$16:Z137)*VAT,IF(Budget_period="Monthly",SUMIFS(INDIRECT(Z$8),DetailBudgetWPs_Aleph,IF($J138 = "No Work Package", "", $J138),DetailBudgetCategory_Aleph,$I138),IF(Budget_period="Quarterly",SUMIFS(INDIRECT(Z$9),DetailBudgetWPs_Aleph,IF($J138 = "No Work Package", "", $J138),DetailBudgetCategory_Aleph,$I138),IF(Budget_period="Annually",SUMIFS(INDIRECT(Z$10),DetailBudgetWPs_Aleph,IF($J138 = "No Work Package", "", $J138),DetailBudgetCategory_Aleph,$I138),""))))) / Z$6 * Z$7, 0), 0)</f>
        <v>0</v>
      </c>
      <c r="AA138" s="166">
        <f t="array" ref="AA138">IFERROR(IF(ROW()-16&lt;NoRowsBudget, IF($J138="Profit Margin",SUM(AA$16:AA137)*ProfitMargin,IF($J138="VAT",SUM(AA$16:AA137)*VAT,IF(Budget_period="Monthly",SUMIFS(INDIRECT(AA$8),DetailBudgetWPs_Aleph,IF($J138 = "No Work Package", "", $J138),DetailBudgetCategory_Aleph,$I138),IF(Budget_period="Quarterly",SUMIFS(INDIRECT(AA$9),DetailBudgetWPs_Aleph,IF($J138 = "No Work Package", "", $J138),DetailBudgetCategory_Aleph,$I138),IF(Budget_period="Annually",SUMIFS(INDIRECT(AA$10),DetailBudgetWPs_Aleph,IF($J138 = "No Work Package", "", $J138),DetailBudgetCategory_Aleph,$I138),""))))) / AA$6 * AA$7, 0), 0)</f>
        <v>0</v>
      </c>
      <c r="AB138" s="166">
        <f t="array" ref="AB138">IFERROR(IF(ROW()-16&lt;NoRowsBudget, IF($J138="Profit Margin",SUM(AB$16:AB137)*ProfitMargin,IF($J138="VAT",SUM(AB$16:AB137)*VAT,IF(Budget_period="Monthly",SUMIFS(INDIRECT(AB$8),DetailBudgetWPs_Aleph,IF($J138 = "No Work Package", "", $J138),DetailBudgetCategory_Aleph,$I138),IF(Budget_period="Quarterly",SUMIFS(INDIRECT(AB$9),DetailBudgetWPs_Aleph,IF($J138 = "No Work Package", "", $J138),DetailBudgetCategory_Aleph,$I138),IF(Budget_period="Annually",SUMIFS(INDIRECT(AB$10),DetailBudgetWPs_Aleph,IF($J138 = "No Work Package", "", $J138),DetailBudgetCategory_Aleph,$I138),""))))) / AB$6 * AB$7, 0), 0)</f>
        <v>0</v>
      </c>
      <c r="AC138" s="166">
        <f t="array" ref="AC138">IFERROR(IF(ROW()-16&lt;NoRowsBudget, IF($J138="Profit Margin",SUM(AC$16:AC137)*ProfitMargin,IF($J138="VAT",SUM(AC$16:AC137)*VAT,IF(Budget_period="Monthly",SUMIFS(INDIRECT(AC$8),DetailBudgetWPs_Aleph,IF($J138 = "No Work Package", "", $J138),DetailBudgetCategory_Aleph,$I138),IF(Budget_period="Quarterly",SUMIFS(INDIRECT(AC$9),DetailBudgetWPs_Aleph,IF($J138 = "No Work Package", "", $J138),DetailBudgetCategory_Aleph,$I138),IF(Budget_period="Annually",SUMIFS(INDIRECT(AC$10),DetailBudgetWPs_Aleph,IF($J138 = "No Work Package", "", $J138),DetailBudgetCategory_Aleph,$I138),""))))) / AC$6 * AC$7, 0), 0)</f>
        <v>0</v>
      </c>
      <c r="AD138" s="166">
        <f t="array" ref="AD138">IFERROR(IF(ROW()-16&lt;NoRowsBudget, IF($J138="Profit Margin",SUM(AD$16:AD137)*ProfitMargin,IF($J138="VAT",SUM(AD$16:AD137)*VAT,IF(Budget_period="Monthly",SUMIFS(INDIRECT(AD$8),DetailBudgetWPs_Aleph,IF($J138 = "No Work Package", "", $J138),DetailBudgetCategory_Aleph,$I138),IF(Budget_period="Quarterly",SUMIFS(INDIRECT(AD$9),DetailBudgetWPs_Aleph,IF($J138 = "No Work Package", "", $J138),DetailBudgetCategory_Aleph,$I138),IF(Budget_period="Annually",SUMIFS(INDIRECT(AD$10),DetailBudgetWPs_Aleph,IF($J138 = "No Work Package", "", $J138),DetailBudgetCategory_Aleph,$I138),""))))) / AD$6 * AD$7, 0), 0)</f>
        <v>0</v>
      </c>
      <c r="AE138" s="166">
        <f t="array" ref="AE138">IFERROR(IF(ROW()-16&lt;NoRowsBudget, IF($J138="Profit Margin",SUM(AE$16:AE137)*ProfitMargin,IF($J138="VAT",SUM(AE$16:AE137)*VAT,IF(Budget_period="Monthly",SUMIFS(INDIRECT(AE$8),DetailBudgetWPs_Aleph,IF($J138 = "No Work Package", "", $J138),DetailBudgetCategory_Aleph,$I138),IF(Budget_period="Quarterly",SUMIFS(INDIRECT(AE$9),DetailBudgetWPs_Aleph,IF($J138 = "No Work Package", "", $J138),DetailBudgetCategory_Aleph,$I138),IF(Budget_period="Annually",SUMIFS(INDIRECT(AE$10),DetailBudgetWPs_Aleph,IF($J138 = "No Work Package", "", $J138),DetailBudgetCategory_Aleph,$I138),""))))) / AE$6 * AE$7, 0), 0)</f>
        <v>0</v>
      </c>
      <c r="AF138" s="166">
        <f t="array" ref="AF138">IFERROR(IF(ROW()-16&lt;NoRowsBudget, IF($J138="Profit Margin",SUM(AF$16:AF137)*ProfitMargin,IF($J138="VAT",SUM(AF$16:AF137)*VAT,IF(Budget_period="Monthly",SUMIFS(INDIRECT(AF$8),DetailBudgetWPs_Aleph,IF($J138 = "No Work Package", "", $J138),DetailBudgetCategory_Aleph,$I138),IF(Budget_period="Quarterly",SUMIFS(INDIRECT(AF$9),DetailBudgetWPs_Aleph,IF($J138 = "No Work Package", "", $J138),DetailBudgetCategory_Aleph,$I138),IF(Budget_period="Annually",SUMIFS(INDIRECT(AF$10),DetailBudgetWPs_Aleph,IF($J138 = "No Work Package", "", $J138),DetailBudgetCategory_Aleph,$I138),""))))) / AF$6 * AF$7, 0), 0)</f>
        <v>0</v>
      </c>
      <c r="AG138" s="166">
        <f t="array" ref="AG138">IFERROR(IF(ROW()-16&lt;NoRowsBudget, IF($J138="Profit Margin",SUM(AG$16:AG137)*ProfitMargin,IF($J138="VAT",SUM(AG$16:AG137)*VAT,IF(Budget_period="Monthly",SUMIFS(INDIRECT(AG$8),DetailBudgetWPs_Aleph,IF($J138 = "No Work Package", "", $J138),DetailBudgetCategory_Aleph,$I138),IF(Budget_period="Quarterly",SUMIFS(INDIRECT(AG$9),DetailBudgetWPs_Aleph,IF($J138 = "No Work Package", "", $J138),DetailBudgetCategory_Aleph,$I138),IF(Budget_period="Annually",SUMIFS(INDIRECT(AG$10),DetailBudgetWPs_Aleph,IF($J138 = "No Work Package", "", $J138),DetailBudgetCategory_Aleph,$I138),""))))) / AG$6 * AG$7, 0), 0)</f>
        <v>0</v>
      </c>
      <c r="AH138" s="166">
        <f t="array" ref="AH138">IFERROR(IF(ROW()-16&lt;NoRowsBudget, IF($J138="Profit Margin",SUM(AH$16:AH137)*ProfitMargin,IF($J138="VAT",SUM(AH$16:AH137)*VAT,IF(Budget_period="Monthly",SUMIFS(INDIRECT(AH$8),DetailBudgetWPs_Aleph,IF($J138 = "No Work Package", "", $J138),DetailBudgetCategory_Aleph,$I138),IF(Budget_period="Quarterly",SUMIFS(INDIRECT(AH$9),DetailBudgetWPs_Aleph,IF($J138 = "No Work Package", "", $J138),DetailBudgetCategory_Aleph,$I138),IF(Budget_period="Annually",SUMIFS(INDIRECT(AH$10),DetailBudgetWPs_Aleph,IF($J138 = "No Work Package", "", $J138),DetailBudgetCategory_Aleph,$I138),""))))) / AH$6 * AH$7, 0), 0)</f>
        <v>0</v>
      </c>
      <c r="AI138" s="166">
        <f t="array" ref="AI138">IFERROR(IF(ROW()-16&lt;NoRowsBudget, IF($J138="Profit Margin",SUM(AI$16:AI137)*ProfitMargin,IF($J138="VAT",SUM(AI$16:AI137)*VAT,IF(Budget_period="Monthly",SUMIFS(INDIRECT(AI$8),DetailBudgetWPs_Aleph,IF($J138 = "No Work Package", "", $J138),DetailBudgetCategory_Aleph,$I138),IF(Budget_period="Quarterly",SUMIFS(INDIRECT(AI$9),DetailBudgetWPs_Aleph,IF($J138 = "No Work Package", "", $J138),DetailBudgetCategory_Aleph,$I138),IF(Budget_period="Annually",SUMIFS(INDIRECT(AI$10),DetailBudgetWPs_Aleph,IF($J138 = "No Work Package", "", $J138),DetailBudgetCategory_Aleph,$I138),""))))) / AI$6 * AI$7, 0), 0)</f>
        <v>0</v>
      </c>
      <c r="AJ138" s="166">
        <f t="array" ref="AJ138">IFERROR(IF(ROW()-16&lt;NoRowsBudget, IF($J138="Profit Margin",SUM(AJ$16:AJ137)*ProfitMargin,IF($J138="VAT",SUM(AJ$16:AJ137)*VAT,IF(Budget_period="Monthly",SUMIFS(INDIRECT(AJ$8),DetailBudgetWPs_Aleph,IF($J138 = "No Work Package", "", $J138),DetailBudgetCategory_Aleph,$I138),IF(Budget_period="Quarterly",SUMIFS(INDIRECT(AJ$9),DetailBudgetWPs_Aleph,IF($J138 = "No Work Package", "", $J138),DetailBudgetCategory_Aleph,$I138),IF(Budget_period="Annually",SUMIFS(INDIRECT(AJ$10),DetailBudgetWPs_Aleph,IF($J138 = "No Work Package", "", $J138),DetailBudgetCategory_Aleph,$I138),""))))) / AJ$6 * AJ$7, 0), 0)</f>
        <v>0</v>
      </c>
      <c r="AK138" s="166">
        <f t="array" ref="AK138">IFERROR(IF(ROW()-16&lt;NoRowsBudget, IF($J138="Profit Margin",SUM(AK$16:AK137)*ProfitMargin,IF($J138="VAT",SUM(AK$16:AK137)*VAT,IF(Budget_period="Monthly",SUMIFS(INDIRECT(AK$8),DetailBudgetWPs_Aleph,IF($J138 = "No Work Package", "", $J138),DetailBudgetCategory_Aleph,$I138),IF(Budget_period="Quarterly",SUMIFS(INDIRECT(AK$9),DetailBudgetWPs_Aleph,IF($J138 = "No Work Package", "", $J138),DetailBudgetCategory_Aleph,$I138),IF(Budget_period="Annually",SUMIFS(INDIRECT(AK$10),DetailBudgetWPs_Aleph,IF($J138 = "No Work Package", "", $J138),DetailBudgetCategory_Aleph,$I138),""))))) / AK$6 * AK$7, 0), 0)</f>
        <v>0</v>
      </c>
      <c r="AL138" s="166">
        <f t="array" ref="AL138">IFERROR(IF(ROW()-16&lt;NoRowsBudget, IF($J138="Profit Margin",SUM(AL$16:AL137)*ProfitMargin,IF($J138="VAT",SUM(AL$16:AL137)*VAT,IF(Budget_period="Monthly",SUMIFS(INDIRECT(AL$8),DetailBudgetWPs_Aleph,IF($J138 = "No Work Package", "", $J138),DetailBudgetCategory_Aleph,$I138),IF(Budget_period="Quarterly",SUMIFS(INDIRECT(AL$9),DetailBudgetWPs_Aleph,IF($J138 = "No Work Package", "", $J138),DetailBudgetCategory_Aleph,$I138),IF(Budget_period="Annually",SUMIFS(INDIRECT(AL$10),DetailBudgetWPs_Aleph,IF($J138 = "No Work Package", "", $J138),DetailBudgetCategory_Aleph,$I138),""))))) / AL$6 * AL$7, 0), 0)</f>
        <v>0</v>
      </c>
      <c r="AM138" s="166">
        <f t="array" ref="AM138">IFERROR(IF(ROW()-16&lt;NoRowsBudget, IF($J138="Profit Margin",SUM(AM$16:AM137)*ProfitMargin,IF($J138="VAT",SUM(AM$16:AM137)*VAT,IF(Budget_period="Monthly",SUMIFS(INDIRECT(AM$8),DetailBudgetWPs_Aleph,IF($J138 = "No Work Package", "", $J138),DetailBudgetCategory_Aleph,$I138),IF(Budget_period="Quarterly",SUMIFS(INDIRECT(AM$9),DetailBudgetWPs_Aleph,IF($J138 = "No Work Package", "", $J138),DetailBudgetCategory_Aleph,$I138),IF(Budget_period="Annually",SUMIFS(INDIRECT(AM$10),DetailBudgetWPs_Aleph,IF($J138 = "No Work Package", "", $J138),DetailBudgetCategory_Aleph,$I138),""))))) / AM$6 * AM$7, 0), 0)</f>
        <v>0</v>
      </c>
      <c r="AN138" s="166">
        <f t="array" ref="AN138">IFERROR(IF(ROW()-16&lt;NoRowsBudget, IF($J138="Profit Margin",SUM(AN$16:AN137)*ProfitMargin,IF($J138="VAT",SUM(AN$16:AN137)*VAT,IF(Budget_period="Monthly",SUMIFS(INDIRECT(AN$8),DetailBudgetWPs_Aleph,IF($J138 = "No Work Package", "", $J138),DetailBudgetCategory_Aleph,$I138),IF(Budget_period="Quarterly",SUMIFS(INDIRECT(AN$9),DetailBudgetWPs_Aleph,IF($J138 = "No Work Package", "", $J138),DetailBudgetCategory_Aleph,$I138),IF(Budget_period="Annually",SUMIFS(INDIRECT(AN$10),DetailBudgetWPs_Aleph,IF($J138 = "No Work Package", "", $J138),DetailBudgetCategory_Aleph,$I138),""))))) / AN$6 * AN$7, 0), 0)</f>
        <v>0</v>
      </c>
      <c r="AO138" s="166">
        <f t="array" ref="AO138">IFERROR(IF(ROW()-16&lt;NoRowsBudget, IF($J138="Profit Margin",SUM(AO$16:AO137)*ProfitMargin,IF($J138="VAT",SUM(AO$16:AO137)*VAT,IF(Budget_period="Monthly",SUMIFS(INDIRECT(AO$8),DetailBudgetWPs_Aleph,IF($J138 = "No Work Package", "", $J138),DetailBudgetCategory_Aleph,$I138),IF(Budget_period="Quarterly",SUMIFS(INDIRECT(AO$9),DetailBudgetWPs_Aleph,IF($J138 = "No Work Package", "", $J138),DetailBudgetCategory_Aleph,$I138),IF(Budget_period="Annually",SUMIFS(INDIRECT(AO$10),DetailBudgetWPs_Aleph,IF($J138 = "No Work Package", "", $J138),DetailBudgetCategory_Aleph,$I138),""))))) / AO$6 * AO$7, 0), 0)</f>
        <v>0</v>
      </c>
      <c r="AP138" s="166">
        <f t="array" ref="AP138">IFERROR(IF(ROW()-16&lt;NoRowsBudget, IF($J138="Profit Margin",SUM(AP$16:AP137)*ProfitMargin,IF($J138="VAT",SUM(AP$16:AP137)*VAT,IF(Budget_period="Monthly",SUMIFS(INDIRECT(AP$8),DetailBudgetWPs_Aleph,IF($J138 = "No Work Package", "", $J138),DetailBudgetCategory_Aleph,$I138),IF(Budget_period="Quarterly",SUMIFS(INDIRECT(AP$9),DetailBudgetWPs_Aleph,IF($J138 = "No Work Package", "", $J138),DetailBudgetCategory_Aleph,$I138),IF(Budget_period="Annually",SUMIFS(INDIRECT(AP$10),DetailBudgetWPs_Aleph,IF($J138 = "No Work Package", "", $J138),DetailBudgetCategory_Aleph,$I138),""))))) / AP$6 * AP$7, 0), 0)</f>
        <v>0</v>
      </c>
      <c r="AQ138" s="166">
        <f t="array" ref="AQ138">IFERROR(IF(ROW()-16&lt;NoRowsBudget, IF($J138="Profit Margin",SUM(AQ$16:AQ137)*ProfitMargin,IF($J138="VAT",SUM(AQ$16:AQ137)*VAT,IF(Budget_period="Monthly",SUMIFS(INDIRECT(AQ$8),DetailBudgetWPs_Aleph,IF($J138 = "No Work Package", "", $J138),DetailBudgetCategory_Aleph,$I138),IF(Budget_period="Quarterly",SUMIFS(INDIRECT(AQ$9),DetailBudgetWPs_Aleph,IF($J138 = "No Work Package", "", $J138),DetailBudgetCategory_Aleph,$I138),IF(Budget_period="Annually",SUMIFS(INDIRECT(AQ$10),DetailBudgetWPs_Aleph,IF($J138 = "No Work Package", "", $J138),DetailBudgetCategory_Aleph,$I138),""))))) / AQ$6 * AQ$7, 0), 0)</f>
        <v>0</v>
      </c>
      <c r="AR138" s="166">
        <f t="array" ref="AR138">IFERROR(IF(ROW()-16&lt;NoRowsBudget, IF($J138="Profit Margin",SUM(AR$16:AR137)*ProfitMargin,IF($J138="VAT",SUM(AR$16:AR137)*VAT,IF(Budget_period="Monthly",SUMIFS(INDIRECT(AR$8),DetailBudgetWPs_Aleph,IF($J138 = "No Work Package", "", $J138),DetailBudgetCategory_Aleph,$I138),IF(Budget_period="Quarterly",SUMIFS(INDIRECT(AR$9),DetailBudgetWPs_Aleph,IF($J138 = "No Work Package", "", $J138),DetailBudgetCategory_Aleph,$I138),IF(Budget_period="Annually",SUMIFS(INDIRECT(AR$10),DetailBudgetWPs_Aleph,IF($J138 = "No Work Package", "", $J138),DetailBudgetCategory_Aleph,$I138),""))))) / AR$6 * AR$7, 0), 0)</f>
        <v>0</v>
      </c>
      <c r="AS138" s="166">
        <f t="array" ref="AS138">IFERROR(IF(ROW()-16&lt;NoRowsBudget, IF($J138="Profit Margin",SUM(AS$16:AS137)*ProfitMargin,IF($J138="VAT",SUM(AS$16:AS137)*VAT,IF(Budget_period="Monthly",SUMIFS(INDIRECT(AS$8),DetailBudgetWPs_Aleph,IF($J138 = "No Work Package", "", $J138),DetailBudgetCategory_Aleph,$I138),IF(Budget_period="Quarterly",SUMIFS(INDIRECT(AS$9),DetailBudgetWPs_Aleph,IF($J138 = "No Work Package", "", $J138),DetailBudgetCategory_Aleph,$I138),IF(Budget_period="Annually",SUMIFS(INDIRECT(AS$10),DetailBudgetWPs_Aleph,IF($J138 = "No Work Package", "", $J138),DetailBudgetCategory_Aleph,$I138),""))))) / AS$6 * AS$7, 0), 0)</f>
        <v>0</v>
      </c>
      <c r="AT138" s="166">
        <f t="array" ref="AT138">IFERROR(IF(ROW()-16&lt;NoRowsBudget, IF($J138="Profit Margin",SUM(AT$16:AT137)*ProfitMargin,IF($J138="VAT",SUM(AT$16:AT137)*VAT,IF(Budget_period="Monthly",SUMIFS(INDIRECT(AT$8),DetailBudgetWPs_Aleph,IF($J138 = "No Work Package", "", $J138),DetailBudgetCategory_Aleph,$I138),IF(Budget_period="Quarterly",SUMIFS(INDIRECT(AT$9),DetailBudgetWPs_Aleph,IF($J138 = "No Work Package", "", $J138),DetailBudgetCategory_Aleph,$I138),IF(Budget_period="Annually",SUMIFS(INDIRECT(AT$10),DetailBudgetWPs_Aleph,IF($J138 = "No Work Package", "", $J138),DetailBudgetCategory_Aleph,$I138),""))))) / AT$6 * AT$7, 0), 0)</f>
        <v>0</v>
      </c>
      <c r="AU138" s="166">
        <f t="array" ref="AU138">IFERROR(IF(ROW()-16&lt;NoRowsBudget, IF($J138="Profit Margin",SUM(AU$16:AU137)*ProfitMargin,IF($J138="VAT",SUM(AU$16:AU137)*VAT,IF(Budget_period="Monthly",SUMIFS(INDIRECT(AU$8),DetailBudgetWPs_Aleph,IF($J138 = "No Work Package", "", $J138),DetailBudgetCategory_Aleph,$I138),IF(Budget_period="Quarterly",SUMIFS(INDIRECT(AU$9),DetailBudgetWPs_Aleph,IF($J138 = "No Work Package", "", $J138),DetailBudgetCategory_Aleph,$I138),IF(Budget_period="Annually",SUMIFS(INDIRECT(AU$10),DetailBudgetWPs_Aleph,IF($J138 = "No Work Package", "", $J138),DetailBudgetCategory_Aleph,$I138),""))))) / AU$6 * AU$7, 0), 0)</f>
        <v>0</v>
      </c>
      <c r="AV138" s="166">
        <f t="array" ref="AV138">IFERROR(IF(ROW()-16&lt;NoRowsBudget, IF($J138="Profit Margin",SUM(AV$16:AV137)*ProfitMargin,IF($J138="VAT",SUM(AV$16:AV137)*VAT,IF(Budget_period="Monthly",SUMIFS(INDIRECT(AV$8),DetailBudgetWPs_Aleph,IF($J138 = "No Work Package", "", $J138),DetailBudgetCategory_Aleph,$I138),IF(Budget_period="Quarterly",SUMIFS(INDIRECT(AV$9),DetailBudgetWPs_Aleph,IF($J138 = "No Work Package", "", $J138),DetailBudgetCategory_Aleph,$I138),IF(Budget_period="Annually",SUMIFS(INDIRECT(AV$10),DetailBudgetWPs_Aleph,IF($J138 = "No Work Package", "", $J138),DetailBudgetCategory_Aleph,$I138),""))))) / AV$6 * AV$7, 0), 0)</f>
        <v>0</v>
      </c>
      <c r="AW138" s="166">
        <f t="array" ref="AW138">IFERROR(IF(ROW()-16&lt;NoRowsBudget, IF($J138="Profit Margin",SUM(AW$16:AW137)*ProfitMargin,IF($J138="VAT",SUM(AW$16:AW137)*VAT,IF(Budget_period="Monthly",SUMIFS(INDIRECT(AW$8),DetailBudgetWPs_Aleph,IF($J138 = "No Work Package", "", $J138),DetailBudgetCategory_Aleph,$I138),IF(Budget_period="Quarterly",SUMIFS(INDIRECT(AW$9),DetailBudgetWPs_Aleph,IF($J138 = "No Work Package", "", $J138),DetailBudgetCategory_Aleph,$I138),IF(Budget_period="Annually",SUMIFS(INDIRECT(AW$10),DetailBudgetWPs_Aleph,IF($J138 = "No Work Package", "", $J138),DetailBudgetCategory_Aleph,$I138),""))))) / AW$6 * AW$7, 0), 0)</f>
        <v>0</v>
      </c>
      <c r="AX138" s="166">
        <f t="array" ref="AX138">IFERROR(IF(ROW()-16&lt;NoRowsBudget, IF($J138="Profit Margin",SUM(AX$16:AX137)*ProfitMargin,IF($J138="VAT",SUM(AX$16:AX137)*VAT,IF(Budget_period="Monthly",SUMIFS(INDIRECT(AX$8),DetailBudgetWPs_Aleph,IF($J138 = "No Work Package", "", $J138),DetailBudgetCategory_Aleph,$I138),IF(Budget_period="Quarterly",SUMIFS(INDIRECT(AX$9),DetailBudgetWPs_Aleph,IF($J138 = "No Work Package", "", $J138),DetailBudgetCategory_Aleph,$I138),IF(Budget_period="Annually",SUMIFS(INDIRECT(AX$10),DetailBudgetWPs_Aleph,IF($J138 = "No Work Package", "", $J138),DetailBudgetCategory_Aleph,$I138),""))))) / AX$6 * AX$7, 0), 0)</f>
        <v>0</v>
      </c>
      <c r="AY138" s="166">
        <f t="array" ref="AY138">IFERROR(IF(ROW()-16&lt;NoRowsBudget, IF($J138="Profit Margin",SUM(AY$16:AY137)*ProfitMargin,IF($J138="VAT",SUM(AY$16:AY137)*VAT,IF(Budget_period="Monthly",SUMIFS(INDIRECT(AY$8),DetailBudgetWPs_Aleph,IF($J138 = "No Work Package", "", $J138),DetailBudgetCategory_Aleph,$I138),IF(Budget_period="Quarterly",SUMIFS(INDIRECT(AY$9),DetailBudgetWPs_Aleph,IF($J138 = "No Work Package", "", $J138),DetailBudgetCategory_Aleph,$I138),IF(Budget_period="Annually",SUMIFS(INDIRECT(AY$10),DetailBudgetWPs_Aleph,IF($J138 = "No Work Package", "", $J138),DetailBudgetCategory_Aleph,$I138),""))))) / AY$6 * AY$7, 0), 0)</f>
        <v>0</v>
      </c>
      <c r="AZ138" s="166">
        <f t="array" ref="AZ138">IFERROR(IF(ROW()-16&lt;NoRowsBudget, IF($J138="Profit Margin",SUM(AZ$16:AZ137)*ProfitMargin,IF($J138="VAT",SUM(AZ$16:AZ137)*VAT,IF(Budget_period="Monthly",SUMIFS(INDIRECT(AZ$8),DetailBudgetWPs_Aleph,IF($J138 = "No Work Package", "", $J138),DetailBudgetCategory_Aleph,$I138),IF(Budget_period="Quarterly",SUMIFS(INDIRECT(AZ$9),DetailBudgetWPs_Aleph,IF($J138 = "No Work Package", "", $J138),DetailBudgetCategory_Aleph,$I138),IF(Budget_period="Annually",SUMIFS(INDIRECT(AZ$10),DetailBudgetWPs_Aleph,IF($J138 = "No Work Package", "", $J138),DetailBudgetCategory_Aleph,$I138),""))))) / AZ$6 * AZ$7, 0), 0)</f>
        <v>0</v>
      </c>
      <c r="BA138" s="166">
        <f t="array" ref="BA138">IFERROR(IF(ROW()-16&lt;NoRowsBudget, IF($J138="Profit Margin",SUM(BA$16:BA137)*ProfitMargin,IF($J138="VAT",SUM(BA$16:BA137)*VAT,IF(Budget_period="Monthly",SUMIFS(INDIRECT(BA$8),DetailBudgetWPs_Aleph,IF($J138 = "No Work Package", "", $J138),DetailBudgetCategory_Aleph,$I138),IF(Budget_period="Quarterly",SUMIFS(INDIRECT(BA$9),DetailBudgetWPs_Aleph,IF($J138 = "No Work Package", "", $J138),DetailBudgetCategory_Aleph,$I138),IF(Budget_period="Annually",SUMIFS(INDIRECT(BA$10),DetailBudgetWPs_Aleph,IF($J138 = "No Work Package", "", $J138),DetailBudgetCategory_Aleph,$I138),""))))) / BA$6 * BA$7, 0), 0)</f>
        <v>0</v>
      </c>
      <c r="BB138" s="166">
        <f t="array" ref="BB138">IFERROR(IF(ROW()-16&lt;NoRowsBudget, IF($J138="Profit Margin",SUM(BB$16:BB137)*ProfitMargin,IF($J138="VAT",SUM(BB$16:BB137)*VAT,IF(Budget_period="Monthly",SUMIFS(INDIRECT(BB$8),DetailBudgetWPs_Aleph,IF($J138 = "No Work Package", "", $J138),DetailBudgetCategory_Aleph,$I138),IF(Budget_period="Quarterly",SUMIFS(INDIRECT(BB$9),DetailBudgetWPs_Aleph,IF($J138 = "No Work Package", "", $J138),DetailBudgetCategory_Aleph,$I138),IF(Budget_period="Annually",SUMIFS(INDIRECT(BB$10),DetailBudgetWPs_Aleph,IF($J138 = "No Work Package", "", $J138),DetailBudgetCategory_Aleph,$I138),""))))) / BB$6 * BB$7, 0), 0)</f>
        <v>0</v>
      </c>
      <c r="BC138" s="166">
        <f t="array" ref="BC138">IFERROR(IF(ROW()-16&lt;NoRowsBudget, IF($J138="Profit Margin",SUM(BC$16:BC137)*ProfitMargin,IF($J138="VAT",SUM(BC$16:BC137)*VAT,IF(Budget_period="Monthly",SUMIFS(INDIRECT(BC$8),DetailBudgetWPs_Aleph,IF($J138 = "No Work Package", "", $J138),DetailBudgetCategory_Aleph,$I138),IF(Budget_period="Quarterly",SUMIFS(INDIRECT(BC$9),DetailBudgetWPs_Aleph,IF($J138 = "No Work Package", "", $J138),DetailBudgetCategory_Aleph,$I138),IF(Budget_period="Annually",SUMIFS(INDIRECT(BC$10),DetailBudgetWPs_Aleph,IF($J138 = "No Work Package", "", $J138),DetailBudgetCategory_Aleph,$I138),""))))) / BC$6 * BC$7, 0), 0)</f>
        <v>0</v>
      </c>
      <c r="BD138" s="166">
        <f t="array" ref="BD138">IFERROR(IF(ROW()-16&lt;NoRowsBudget, IF($J138="Profit Margin",SUM(BD$16:BD137)*ProfitMargin,IF($J138="VAT",SUM(BD$16:BD137)*VAT,IF(Budget_period="Monthly",SUMIFS(INDIRECT(BD$8),DetailBudgetWPs_Aleph,IF($J138 = "No Work Package", "", $J138),DetailBudgetCategory_Aleph,$I138),IF(Budget_period="Quarterly",SUMIFS(INDIRECT(BD$9),DetailBudgetWPs_Aleph,IF($J138 = "No Work Package", "", $J138),DetailBudgetCategory_Aleph,$I138),IF(Budget_period="Annually",SUMIFS(INDIRECT(BD$10),DetailBudgetWPs_Aleph,IF($J138 = "No Work Package", "", $J138),DetailBudgetCategory_Aleph,$I138),""))))) / BD$6 * BD$7, 0), 0)</f>
        <v>0</v>
      </c>
      <c r="BE138" s="166">
        <f t="array" ref="BE138">IFERROR(IF(ROW()-16&lt;NoRowsBudget, IF($J138="Profit Margin",SUM(BE$16:BE137)*ProfitMargin,IF($J138="VAT",SUM(BE$16:BE137)*VAT,IF(Budget_period="Monthly",SUMIFS(INDIRECT(BE$8),DetailBudgetWPs_Aleph,IF($J138 = "No Work Package", "", $J138),DetailBudgetCategory_Aleph,$I138),IF(Budget_period="Quarterly",SUMIFS(INDIRECT(BE$9),DetailBudgetWPs_Aleph,IF($J138 = "No Work Package", "", $J138),DetailBudgetCategory_Aleph,$I138),IF(Budget_period="Annually",SUMIFS(INDIRECT(BE$10),DetailBudgetWPs_Aleph,IF($J138 = "No Work Package", "", $J138),DetailBudgetCategory_Aleph,$I138),""))))) / BE$6 * BE$7, 0), 0)</f>
        <v>0</v>
      </c>
      <c r="BF138" s="166">
        <f t="array" ref="BF138">IFERROR(IF(ROW()-16&lt;NoRowsBudget, IF($J138="Profit Margin",SUM(BF$16:BF137)*ProfitMargin,IF($J138="VAT",SUM(BF$16:BF137)*VAT,IF(Budget_period="Monthly",SUMIFS(INDIRECT(BF$8),DetailBudgetWPs_Aleph,IF($J138 = "No Work Package", "", $J138),DetailBudgetCategory_Aleph,$I138),IF(Budget_period="Quarterly",SUMIFS(INDIRECT(BF$9),DetailBudgetWPs_Aleph,IF($J138 = "No Work Package", "", $J138),DetailBudgetCategory_Aleph,$I138),IF(Budget_period="Annually",SUMIFS(INDIRECT(BF$10),DetailBudgetWPs_Aleph,IF($J138 = "No Work Package", "", $J138),DetailBudgetCategory_Aleph,$I138),""))))) / BF$6 * BF$7, 0), 0)</f>
        <v>0</v>
      </c>
      <c r="BG138" s="166">
        <f t="array" ref="BG138">IFERROR(IF(ROW()-16&lt;NoRowsBudget, IF($J138="Profit Margin",SUM(BG$16:BG137)*ProfitMargin,IF($J138="VAT",SUM(BG$16:BG137)*VAT,IF(Budget_period="Monthly",SUMIFS(INDIRECT(BG$8),DetailBudgetWPs_Aleph,IF($J138 = "No Work Package", "", $J138),DetailBudgetCategory_Aleph,$I138),IF(Budget_period="Quarterly",SUMIFS(INDIRECT(BG$9),DetailBudgetWPs_Aleph,IF($J138 = "No Work Package", "", $J138),DetailBudgetCategory_Aleph,$I138),IF(Budget_period="Annually",SUMIFS(INDIRECT(BG$10),DetailBudgetWPs_Aleph,IF($J138 = "No Work Package", "", $J138),DetailBudgetCategory_Aleph,$I138),""))))) / BG$6 * BG$7, 0), 0)</f>
        <v>0</v>
      </c>
      <c r="BH138" s="166">
        <f t="array" ref="BH138">IFERROR(IF(ROW()-16&lt;NoRowsBudget, IF($J138="Profit Margin",SUM(BH$16:BH137)*ProfitMargin,IF($J138="VAT",SUM(BH$16:BH137)*VAT,IF(Budget_period="Monthly",SUMIFS(INDIRECT(BH$8),DetailBudgetWPs_Aleph,IF($J138 = "No Work Package", "", $J138),DetailBudgetCategory_Aleph,$I138),IF(Budget_period="Quarterly",SUMIFS(INDIRECT(BH$9),DetailBudgetWPs_Aleph,IF($J138 = "No Work Package", "", $J138),DetailBudgetCategory_Aleph,$I138),IF(Budget_period="Annually",SUMIFS(INDIRECT(BH$10),DetailBudgetWPs_Aleph,IF($J138 = "No Work Package", "", $J138),DetailBudgetCategory_Aleph,$I138),""))))) / BH$6 * BH$7, 0), 0)</f>
        <v>0</v>
      </c>
      <c r="BI138" s="166">
        <f t="array" ref="BI138">IFERROR(IF(ROW()-16&lt;NoRowsBudget, IF($J138="Profit Margin",SUM(BI$16:BI137)*ProfitMargin,IF($J138="VAT",SUM(BI$16:BI137)*VAT,IF(Budget_period="Monthly",SUMIFS(INDIRECT(BI$8),DetailBudgetWPs_Aleph,IF($J138 = "No Work Package", "", $J138),DetailBudgetCategory_Aleph,$I138),IF(Budget_period="Quarterly",SUMIFS(INDIRECT(BI$9),DetailBudgetWPs_Aleph,IF($J138 = "No Work Package", "", $J138),DetailBudgetCategory_Aleph,$I138),IF(Budget_period="Annually",SUMIFS(INDIRECT(BI$10),DetailBudgetWPs_Aleph,IF($J138 = "No Work Package", "", $J138),DetailBudgetCategory_Aleph,$I138),""))))) / BI$6 * BI$7, 0), 0)</f>
        <v>0</v>
      </c>
      <c r="BJ138" s="166">
        <f t="array" ref="BJ138">IFERROR(IF(ROW()-16&lt;NoRowsBudget, IF($J138="Profit Margin",SUM(BJ$16:BJ137)*ProfitMargin,IF($J138="VAT",SUM(BJ$16:BJ137)*VAT,IF(Budget_period="Monthly",SUMIFS(INDIRECT(BJ$8),DetailBudgetWPs_Aleph,IF($J138 = "No Work Package", "", $J138),DetailBudgetCategory_Aleph,$I138),IF(Budget_period="Quarterly",SUMIFS(INDIRECT(BJ$9),DetailBudgetWPs_Aleph,IF($J138 = "No Work Package", "", $J138),DetailBudgetCategory_Aleph,$I138),IF(Budget_period="Annually",SUMIFS(INDIRECT(BJ$10),DetailBudgetWPs_Aleph,IF($J138 = "No Work Package", "", $J138),DetailBudgetCategory_Aleph,$I138),""))))) / BJ$6 * BJ$7, 0), 0)</f>
        <v>0</v>
      </c>
      <c r="BK138" s="166">
        <f t="array" ref="BK138">IFERROR(IF(ROW()-16&lt;NoRowsBudget, IF($J138="Profit Margin",SUM(BK$16:BK137)*ProfitMargin,IF($J138="VAT",SUM(BK$16:BK137)*VAT,IF(Budget_period="Monthly",SUMIFS(INDIRECT(BK$8),DetailBudgetWPs_Aleph,IF($J138 = "No Work Package", "", $J138),DetailBudgetCategory_Aleph,$I138),IF(Budget_period="Quarterly",SUMIFS(INDIRECT(BK$9),DetailBudgetWPs_Aleph,IF($J138 = "No Work Package", "", $J138),DetailBudgetCategory_Aleph,$I138),IF(Budget_period="Annually",SUMIFS(INDIRECT(BK$10),DetailBudgetWPs_Aleph,IF($J138 = "No Work Package", "", $J138),DetailBudgetCategory_Aleph,$I138),""))))) / BK$6 * BK$7, 0), 0)</f>
        <v>0</v>
      </c>
      <c r="BL138" s="166">
        <f t="array" ref="BL138">IFERROR(IF(ROW()-16&lt;NoRowsBudget, IF($J138="Profit Margin",SUM(BL$16:BL137)*ProfitMargin,IF($J138="VAT",SUM(BL$16:BL137)*VAT,IF(Budget_period="Monthly",SUMIFS(INDIRECT(BL$8),DetailBudgetWPs_Aleph,IF($J138 = "No Work Package", "", $J138),DetailBudgetCategory_Aleph,$I138),IF(Budget_period="Quarterly",SUMIFS(INDIRECT(BL$9),DetailBudgetWPs_Aleph,IF($J138 = "No Work Package", "", $J138),DetailBudgetCategory_Aleph,$I138),IF(Budget_period="Annually",SUMIFS(INDIRECT(BL$10),DetailBudgetWPs_Aleph,IF($J138 = "No Work Package", "", $J138),DetailBudgetCategory_Aleph,$I138),""))))) / BL$6 * BL$7, 0), 0)</f>
        <v>0</v>
      </c>
      <c r="BM138" s="166">
        <f t="array" ref="BM138">IFERROR(IF(ROW()-16&lt;NoRowsBudget, IF($J138="Profit Margin",SUM(BM$16:BM137)*ProfitMargin,IF($J138="VAT",SUM(BM$16:BM137)*VAT,IF(Budget_period="Monthly",SUMIFS(INDIRECT(BM$8),DetailBudgetWPs_Aleph,IF($J138 = "No Work Package", "", $J138),DetailBudgetCategory_Aleph,$I138),IF(Budget_period="Quarterly",SUMIFS(INDIRECT(BM$9),DetailBudgetWPs_Aleph,IF($J138 = "No Work Package", "", $J138),DetailBudgetCategory_Aleph,$I138),IF(Budget_period="Annually",SUMIFS(INDIRECT(BM$10),DetailBudgetWPs_Aleph,IF($J138 = "No Work Package", "", $J138),DetailBudgetCategory_Aleph,$I138),""))))) / BM$6 * BM$7, 0), 0)</f>
        <v>0</v>
      </c>
      <c r="BN138" s="166">
        <f t="array" ref="BN138">IFERROR(IF(ROW()-16&lt;NoRowsBudget, IF($J138="Profit Margin",SUM(BN$16:BN137)*ProfitMargin,IF($J138="VAT",SUM(BN$16:BN137)*VAT,IF(Budget_period="Monthly",SUMIFS(INDIRECT(BN$8),DetailBudgetWPs_Aleph,IF($J138 = "No Work Package", "", $J138),DetailBudgetCategory_Aleph,$I138),IF(Budget_period="Quarterly",SUMIFS(INDIRECT(BN$9),DetailBudgetWPs_Aleph,IF($J138 = "No Work Package", "", $J138),DetailBudgetCategory_Aleph,$I138),IF(Budget_period="Annually",SUMIFS(INDIRECT(BN$10),DetailBudgetWPs_Aleph,IF($J138 = "No Work Package", "", $J138),DetailBudgetCategory_Aleph,$I138),""))))) / BN$6 * BN$7, 0), 0)</f>
        <v>0</v>
      </c>
      <c r="BO138" s="166">
        <f t="array" ref="BO138">IFERROR(IF(ROW()-16&lt;NoRowsBudget, IF($J138="Profit Margin",SUM(BO$16:BO137)*ProfitMargin,IF($J138="VAT",SUM(BO$16:BO137)*VAT,IF(Budget_period="Monthly",SUMIFS(INDIRECT(BO$8),DetailBudgetWPs_Aleph,IF($J138 = "No Work Package", "", $J138),DetailBudgetCategory_Aleph,$I138),IF(Budget_period="Quarterly",SUMIFS(INDIRECT(BO$9),DetailBudgetWPs_Aleph,IF($J138 = "No Work Package", "", $J138),DetailBudgetCategory_Aleph,$I138),IF(Budget_period="Annually",SUMIFS(INDIRECT(BO$10),DetailBudgetWPs_Aleph,IF($J138 = "No Work Package", "", $J138),DetailBudgetCategory_Aleph,$I138),""))))) / BO$6 * BO$7, 0), 0)</f>
        <v>0</v>
      </c>
      <c r="BP138" s="166">
        <f t="array" ref="BP138">IFERROR(IF(ROW()-16&lt;NoRowsBudget, IF($J138="Profit Margin",SUM(BP$16:BP137)*ProfitMargin,IF($J138="VAT",SUM(BP$16:BP137)*VAT,IF(Budget_period="Monthly",SUMIFS(INDIRECT(BP$8),DetailBudgetWPs_Aleph,IF($J138 = "No Work Package", "", $J138),DetailBudgetCategory_Aleph,$I138),IF(Budget_period="Quarterly",SUMIFS(INDIRECT(BP$9),DetailBudgetWPs_Aleph,IF($J138 = "No Work Package", "", $J138),DetailBudgetCategory_Aleph,$I138),IF(Budget_period="Annually",SUMIFS(INDIRECT(BP$10),DetailBudgetWPs_Aleph,IF($J138 = "No Work Package", "", $J138),DetailBudgetCategory_Aleph,$I138),""))))) / BP$6 * BP$7, 0), 0)</f>
        <v>0</v>
      </c>
      <c r="BQ138" s="166">
        <f t="array" ref="BQ138">IFERROR(IF(ROW()-16&lt;NoRowsBudget, IF($J138="Profit Margin",SUM(BQ$16:BQ137)*ProfitMargin,IF($J138="VAT",SUM(BQ$16:BQ137)*VAT,IF(Budget_period="Monthly",SUMIFS(INDIRECT(BQ$8),DetailBudgetWPs_Aleph,IF($J138 = "No Work Package", "", $J138),DetailBudgetCategory_Aleph,$I138),IF(Budget_period="Quarterly",SUMIFS(INDIRECT(BQ$9),DetailBudgetWPs_Aleph,IF($J138 = "No Work Package", "", $J138),DetailBudgetCategory_Aleph,$I138),IF(Budget_period="Annually",SUMIFS(INDIRECT(BQ$10),DetailBudgetWPs_Aleph,IF($J138 = "No Work Package", "", $J138),DetailBudgetCategory_Aleph,$I138),""))))) / BQ$6 * BQ$7, 0), 0)</f>
        <v>0</v>
      </c>
      <c r="BR138" s="166">
        <f t="array" ref="BR138">IFERROR(IF(ROW()-16&lt;NoRowsBudget, IF($J138="Profit Margin",SUM(BR$16:BR137)*ProfitMargin,IF($J138="VAT",SUM(BR$16:BR137)*VAT,IF(Budget_period="Monthly",SUMIFS(INDIRECT(BR$8),DetailBudgetWPs_Aleph,IF($J138 = "No Work Package", "", $J138),DetailBudgetCategory_Aleph,$I138),IF(Budget_period="Quarterly",SUMIFS(INDIRECT(BR$9),DetailBudgetWPs_Aleph,IF($J138 = "No Work Package", "", $J138),DetailBudgetCategory_Aleph,$I138),IF(Budget_period="Annually",SUMIFS(INDIRECT(BR$10),DetailBudgetWPs_Aleph,IF($J138 = "No Work Package", "", $J138),DetailBudgetCategory_Aleph,$I138),""))))) / BR$6 * BR$7, 0), 0)</f>
        <v>0</v>
      </c>
      <c r="BS138" s="166">
        <f t="array" ref="BS138">IFERROR(IF(ROW()-16&lt;NoRowsBudget, IF($J138="Profit Margin",SUM(BS$16:BS137)*ProfitMargin,IF($J138="VAT",SUM(BS$16:BS137)*VAT,IF(Budget_period="Monthly",SUMIFS(INDIRECT(BS$8),DetailBudgetWPs_Aleph,IF($J138 = "No Work Package", "", $J138),DetailBudgetCategory_Aleph,$I138),IF(Budget_period="Quarterly",SUMIFS(INDIRECT(BS$9),DetailBudgetWPs_Aleph,IF($J138 = "No Work Package", "", $J138),DetailBudgetCategory_Aleph,$I138),IF(Budget_period="Annually",SUMIFS(INDIRECT(BS$10),DetailBudgetWPs_Aleph,IF($J138 = "No Work Package", "", $J138),DetailBudgetCategory_Aleph,$I138),""))))) / BS$6 * BS$7, 0), 0)</f>
        <v>0</v>
      </c>
    </row>
    <row r="139" ht="15.75" customHeight="1">
      <c r="A139" s="114"/>
      <c r="B139" s="15" t="str">
        <f>IF(ROW()-16&lt;NoRowsBudget,OrgName,"")</f>
        <v/>
      </c>
      <c r="C139" s="15" t="str">
        <f>IF(ROW()-16&lt;NoRowsBudget,ProjectName,"")</f>
        <v/>
      </c>
      <c r="D139" s="15" t="str">
        <f>IF(ROW()-16&lt;NoRowsBudget,ProjectRef,"")</f>
        <v/>
      </c>
      <c r="E139" s="15" t="str">
        <f>IF(ROW()-16&lt;NoRowsBudget,ApplicationID,"")</f>
        <v/>
      </c>
      <c r="F139" s="15" t="str">
        <f>IF(ROW()-16&lt;NoRowsBudget,Version,"")</f>
        <v/>
      </c>
      <c r="G139" s="164" t="str">
        <f>IF(ROW()-16&lt;NoRowsBudget,StartDate,"")</f>
        <v/>
      </c>
      <c r="H139" s="164" t="str">
        <f>IF(ROW()-16&lt;NoRowsBudget,EndDate,"")</f>
        <v/>
      </c>
      <c r="I139" s="15" t="str">
        <f t="array" ref="I139">IF(ROW()-16&lt;(NoRowsBudget-3),INDEX(CostCategories,CEILING((ROW()-15)/NoWPs,1)),IF(ROW()-16=NoRowsBudget-3,"Overheads",IF(ROW()-16=NoRowsBudget-2,"Profit Margin",IF(ROW()-16=NoRowsBudget-1,"VAT",""))))</f>
        <v/>
      </c>
      <c r="J139" s="15" t="str">
        <f t="array" ref="J139">IF(ROW()-16&lt;NoRowsBudget-3,INDEX(WPUnique,,MOD(ROW()-16,NoWPs)+1),IF(ROW()-16=NoRowsBudget-3,"Overheads",IF(ROW()-16=NoRowsBudget-2,"Profit Margin",IF(ROW()-16=NoRowsBudget-1,"VAT",""))))</f>
        <v/>
      </c>
      <c r="K139" s="172" t="str">
        <f>IFERROR(IF(OR($J139="Indirect Cost",$J139="VAT",$J139="Profit Margin"),"",VLOOKUP(J139,'1. Basic Info'!$B$40:$C$52,2,FALSE)),BudgetExport!J139)</f>
        <v/>
      </c>
      <c r="L139" s="166">
        <f t="array" ref="L139">IFERROR(IF(ROW()-16&lt;NoRowsBudget, IF($J139="Profit Margin",SUM(L$16:L138)*ProfitMargin,IF($J139="VAT",SUM(L$16:L138)*VAT,IF(Budget_period="Monthly",SUMIFS(INDIRECT(L$8),DetailBudgetWPs_Aleph,IF($J139 = "No Work Package", "", $J139),DetailBudgetCategory_Aleph,$I139),IF(Budget_period="Quarterly",SUMIFS(INDIRECT(L$9),DetailBudgetWPs_Aleph,IF($J139 = "No Work Package", "", $J139),DetailBudgetCategory_Aleph,$I139),IF(Budget_period="Annually",SUMIFS(INDIRECT(L$10),DetailBudgetWPs_Aleph,IF($J139 = "No Work Package", "", $J139),DetailBudgetCategory_Aleph,$I139),""))))) / L$6 * L$7, 0), 0)</f>
        <v>0</v>
      </c>
      <c r="M139" s="166">
        <f t="array" ref="M139">IFERROR(IF(ROW()-16&lt;NoRowsBudget, IF($J139="Profit Margin",SUM(M$16:M138)*ProfitMargin,IF($J139="VAT",SUM(M$16:M138)*VAT,IF(Budget_period="Monthly",SUMIFS(INDIRECT(M$8),DetailBudgetWPs_Aleph,IF($J139 = "No Work Package", "", $J139),DetailBudgetCategory_Aleph,$I139),IF(Budget_period="Quarterly",SUMIFS(INDIRECT(M$9),DetailBudgetWPs_Aleph,IF($J139 = "No Work Package", "", $J139),DetailBudgetCategory_Aleph,$I139),IF(Budget_period="Annually",SUMIFS(INDIRECT(M$10),DetailBudgetWPs_Aleph,IF($J139 = "No Work Package", "", $J139),DetailBudgetCategory_Aleph,$I139),""))))) / M$6 * M$7, 0), 0)</f>
        <v>0</v>
      </c>
      <c r="N139" s="166">
        <f t="array" ref="N139">IFERROR(IF(ROW()-16&lt;NoRowsBudget, IF($J139="Profit Margin",SUM(N$16:N138)*ProfitMargin,IF($J139="VAT",SUM(N$16:N138)*VAT,IF(Budget_period="Monthly",SUMIFS(INDIRECT(N$8),DetailBudgetWPs_Aleph,IF($J139 = "No Work Package", "", $J139),DetailBudgetCategory_Aleph,$I139),IF(Budget_period="Quarterly",SUMIFS(INDIRECT(N$9),DetailBudgetWPs_Aleph,IF($J139 = "No Work Package", "", $J139),DetailBudgetCategory_Aleph,$I139),IF(Budget_period="Annually",SUMIFS(INDIRECT(N$10),DetailBudgetWPs_Aleph,IF($J139 = "No Work Package", "", $J139),DetailBudgetCategory_Aleph,$I139),""))))) / N$6 * N$7, 0), 0)</f>
        <v>0</v>
      </c>
      <c r="O139" s="166">
        <f t="array" ref="O139">IFERROR(IF(ROW()-16&lt;NoRowsBudget, IF($J139="Profit Margin",SUM(O$16:O138)*ProfitMargin,IF($J139="VAT",SUM(O$16:O138)*VAT,IF(Budget_period="Monthly",SUMIFS(INDIRECT(O$8),DetailBudgetWPs_Aleph,IF($J139 = "No Work Package", "", $J139),DetailBudgetCategory_Aleph,$I139),IF(Budget_period="Quarterly",SUMIFS(INDIRECT(O$9),DetailBudgetWPs_Aleph,IF($J139 = "No Work Package", "", $J139),DetailBudgetCategory_Aleph,$I139),IF(Budget_period="Annually",SUMIFS(INDIRECT(O$10),DetailBudgetWPs_Aleph,IF($J139 = "No Work Package", "", $J139),DetailBudgetCategory_Aleph,$I139),""))))) / O$6 * O$7, 0), 0)</f>
        <v>0</v>
      </c>
      <c r="P139" s="166">
        <f t="array" ref="P139">IFERROR(IF(ROW()-16&lt;NoRowsBudget, IF($J139="Profit Margin",SUM(P$16:P138)*ProfitMargin,IF($J139="VAT",SUM(P$16:P138)*VAT,IF(Budget_period="Monthly",SUMIFS(INDIRECT(P$8),DetailBudgetWPs_Aleph,IF($J139 = "No Work Package", "", $J139),DetailBudgetCategory_Aleph,$I139),IF(Budget_period="Quarterly",SUMIFS(INDIRECT(P$9),DetailBudgetWPs_Aleph,IF($J139 = "No Work Package", "", $J139),DetailBudgetCategory_Aleph,$I139),IF(Budget_period="Annually",SUMIFS(INDIRECT(P$10),DetailBudgetWPs_Aleph,IF($J139 = "No Work Package", "", $J139),DetailBudgetCategory_Aleph,$I139),""))))) / P$6 * P$7, 0), 0)</f>
        <v>0</v>
      </c>
      <c r="Q139" s="166">
        <f t="array" ref="Q139">IFERROR(IF(ROW()-16&lt;NoRowsBudget, IF($J139="Profit Margin",SUM(Q$16:Q138)*ProfitMargin,IF($J139="VAT",SUM(Q$16:Q138)*VAT,IF(Budget_period="Monthly",SUMIFS(INDIRECT(Q$8),DetailBudgetWPs_Aleph,IF($J139 = "No Work Package", "", $J139),DetailBudgetCategory_Aleph,$I139),IF(Budget_period="Quarterly",SUMIFS(INDIRECT(Q$9),DetailBudgetWPs_Aleph,IF($J139 = "No Work Package", "", $J139),DetailBudgetCategory_Aleph,$I139),IF(Budget_period="Annually",SUMIFS(INDIRECT(Q$10),DetailBudgetWPs_Aleph,IF($J139 = "No Work Package", "", $J139),DetailBudgetCategory_Aleph,$I139),""))))) / Q$6 * Q$7, 0), 0)</f>
        <v>0</v>
      </c>
      <c r="R139" s="166">
        <f t="array" ref="R139">IFERROR(IF(ROW()-16&lt;NoRowsBudget, IF($J139="Profit Margin",SUM(R$16:R138)*ProfitMargin,IF($J139="VAT",SUM(R$16:R138)*VAT,IF(Budget_period="Monthly",SUMIFS(INDIRECT(R$8),DetailBudgetWPs_Aleph,IF($J139 = "No Work Package", "", $J139),DetailBudgetCategory_Aleph,$I139),IF(Budget_period="Quarterly",SUMIFS(INDIRECT(R$9),DetailBudgetWPs_Aleph,IF($J139 = "No Work Package", "", $J139),DetailBudgetCategory_Aleph,$I139),IF(Budget_period="Annually",SUMIFS(INDIRECT(R$10),DetailBudgetWPs_Aleph,IF($J139 = "No Work Package", "", $J139),DetailBudgetCategory_Aleph,$I139),""))))) / R$6 * R$7, 0), 0)</f>
        <v>0</v>
      </c>
      <c r="S139" s="166">
        <f t="array" ref="S139">IFERROR(IF(ROW()-16&lt;NoRowsBudget, IF($J139="Profit Margin",SUM(S$16:S138)*ProfitMargin,IF($J139="VAT",SUM(S$16:S138)*VAT,IF(Budget_period="Monthly",SUMIFS(INDIRECT(S$8),DetailBudgetWPs_Aleph,IF($J139 = "No Work Package", "", $J139),DetailBudgetCategory_Aleph,$I139),IF(Budget_period="Quarterly",SUMIFS(INDIRECT(S$9),DetailBudgetWPs_Aleph,IF($J139 = "No Work Package", "", $J139),DetailBudgetCategory_Aleph,$I139),IF(Budget_period="Annually",SUMIFS(INDIRECT(S$10),DetailBudgetWPs_Aleph,IF($J139 = "No Work Package", "", $J139),DetailBudgetCategory_Aleph,$I139),""))))) / S$6 * S$7, 0), 0)</f>
        <v>0</v>
      </c>
      <c r="T139" s="166">
        <f t="array" ref="T139">IFERROR(IF(ROW()-16&lt;NoRowsBudget, IF($J139="Profit Margin",SUM(T$16:T138)*ProfitMargin,IF($J139="VAT",SUM(T$16:T138)*VAT,IF(Budget_period="Monthly",SUMIFS(INDIRECT(T$8),DetailBudgetWPs_Aleph,IF($J139 = "No Work Package", "", $J139),DetailBudgetCategory_Aleph,$I139),IF(Budget_period="Quarterly",SUMIFS(INDIRECT(T$9),DetailBudgetWPs_Aleph,IF($J139 = "No Work Package", "", $J139),DetailBudgetCategory_Aleph,$I139),IF(Budget_period="Annually",SUMIFS(INDIRECT(T$10),DetailBudgetWPs_Aleph,IF($J139 = "No Work Package", "", $J139),DetailBudgetCategory_Aleph,$I139),""))))) / T$6 * T$7, 0), 0)</f>
        <v>0</v>
      </c>
      <c r="U139" s="166">
        <f t="array" ref="U139">IFERROR(IF(ROW()-16&lt;NoRowsBudget, IF($J139="Profit Margin",SUM(U$16:U138)*ProfitMargin,IF($J139="VAT",SUM(U$16:U138)*VAT,IF(Budget_period="Monthly",SUMIFS(INDIRECT(U$8),DetailBudgetWPs_Aleph,IF($J139 = "No Work Package", "", $J139),DetailBudgetCategory_Aleph,$I139),IF(Budget_period="Quarterly",SUMIFS(INDIRECT(U$9),DetailBudgetWPs_Aleph,IF($J139 = "No Work Package", "", $J139),DetailBudgetCategory_Aleph,$I139),IF(Budget_period="Annually",SUMIFS(INDIRECT(U$10),DetailBudgetWPs_Aleph,IF($J139 = "No Work Package", "", $J139),DetailBudgetCategory_Aleph,$I139),""))))) / U$6 * U$7, 0), 0)</f>
        <v>0</v>
      </c>
      <c r="V139" s="166">
        <f t="array" ref="V139">IFERROR(IF(ROW()-16&lt;NoRowsBudget, IF($J139="Profit Margin",SUM(V$16:V138)*ProfitMargin,IF($J139="VAT",SUM(V$16:V138)*VAT,IF(Budget_period="Monthly",SUMIFS(INDIRECT(V$8),DetailBudgetWPs_Aleph,IF($J139 = "No Work Package", "", $J139),DetailBudgetCategory_Aleph,$I139),IF(Budget_period="Quarterly",SUMIFS(INDIRECT(V$9),DetailBudgetWPs_Aleph,IF($J139 = "No Work Package", "", $J139),DetailBudgetCategory_Aleph,$I139),IF(Budget_period="Annually",SUMIFS(INDIRECT(V$10),DetailBudgetWPs_Aleph,IF($J139 = "No Work Package", "", $J139),DetailBudgetCategory_Aleph,$I139),""))))) / V$6 * V$7, 0), 0)</f>
        <v>0</v>
      </c>
      <c r="W139" s="166">
        <f t="array" ref="W139">IFERROR(IF(ROW()-16&lt;NoRowsBudget, IF($J139="Profit Margin",SUM(W$16:W138)*ProfitMargin,IF($J139="VAT",SUM(W$16:W138)*VAT,IF(Budget_period="Monthly",SUMIFS(INDIRECT(W$8),DetailBudgetWPs_Aleph,IF($J139 = "No Work Package", "", $J139),DetailBudgetCategory_Aleph,$I139),IF(Budget_period="Quarterly",SUMIFS(INDIRECT(W$9),DetailBudgetWPs_Aleph,IF($J139 = "No Work Package", "", $J139),DetailBudgetCategory_Aleph,$I139),IF(Budget_period="Annually",SUMIFS(INDIRECT(W$10),DetailBudgetWPs_Aleph,IF($J139 = "No Work Package", "", $J139),DetailBudgetCategory_Aleph,$I139),""))))) / W$6 * W$7, 0), 0)</f>
        <v>0</v>
      </c>
      <c r="X139" s="166">
        <f t="array" ref="X139">IFERROR(IF(ROW()-16&lt;NoRowsBudget, IF($J139="Profit Margin",SUM(X$16:X138)*ProfitMargin,IF($J139="VAT",SUM(X$16:X138)*VAT,IF(Budget_period="Monthly",SUMIFS(INDIRECT(X$8),DetailBudgetWPs_Aleph,IF($J139 = "No Work Package", "", $J139),DetailBudgetCategory_Aleph,$I139),IF(Budget_period="Quarterly",SUMIFS(INDIRECT(X$9),DetailBudgetWPs_Aleph,IF($J139 = "No Work Package", "", $J139),DetailBudgetCategory_Aleph,$I139),IF(Budget_period="Annually",SUMIFS(INDIRECT(X$10),DetailBudgetWPs_Aleph,IF($J139 = "No Work Package", "", $J139),DetailBudgetCategory_Aleph,$I139),""))))) / X$6 * X$7, 0), 0)</f>
        <v>0</v>
      </c>
      <c r="Y139" s="166">
        <f t="array" ref="Y139">IFERROR(IF(ROW()-16&lt;NoRowsBudget, IF($J139="Profit Margin",SUM(Y$16:Y138)*ProfitMargin,IF($J139="VAT",SUM(Y$16:Y138)*VAT,IF(Budget_period="Monthly",SUMIFS(INDIRECT(Y$8),DetailBudgetWPs_Aleph,IF($J139 = "No Work Package", "", $J139),DetailBudgetCategory_Aleph,$I139),IF(Budget_period="Quarterly",SUMIFS(INDIRECT(Y$9),DetailBudgetWPs_Aleph,IF($J139 = "No Work Package", "", $J139),DetailBudgetCategory_Aleph,$I139),IF(Budget_period="Annually",SUMIFS(INDIRECT(Y$10),DetailBudgetWPs_Aleph,IF($J139 = "No Work Package", "", $J139),DetailBudgetCategory_Aleph,$I139),""))))) / Y$6 * Y$7, 0), 0)</f>
        <v>0</v>
      </c>
      <c r="Z139" s="166">
        <f t="array" ref="Z139">IFERROR(IF(ROW()-16&lt;NoRowsBudget, IF($J139="Profit Margin",SUM(Z$16:Z138)*ProfitMargin,IF($J139="VAT",SUM(Z$16:Z138)*VAT,IF(Budget_period="Monthly",SUMIFS(INDIRECT(Z$8),DetailBudgetWPs_Aleph,IF($J139 = "No Work Package", "", $J139),DetailBudgetCategory_Aleph,$I139),IF(Budget_period="Quarterly",SUMIFS(INDIRECT(Z$9),DetailBudgetWPs_Aleph,IF($J139 = "No Work Package", "", $J139),DetailBudgetCategory_Aleph,$I139),IF(Budget_period="Annually",SUMIFS(INDIRECT(Z$10),DetailBudgetWPs_Aleph,IF($J139 = "No Work Package", "", $J139),DetailBudgetCategory_Aleph,$I139),""))))) / Z$6 * Z$7, 0), 0)</f>
        <v>0</v>
      </c>
      <c r="AA139" s="166">
        <f t="array" ref="AA139">IFERROR(IF(ROW()-16&lt;NoRowsBudget, IF($J139="Profit Margin",SUM(AA$16:AA138)*ProfitMargin,IF($J139="VAT",SUM(AA$16:AA138)*VAT,IF(Budget_period="Monthly",SUMIFS(INDIRECT(AA$8),DetailBudgetWPs_Aleph,IF($J139 = "No Work Package", "", $J139),DetailBudgetCategory_Aleph,$I139),IF(Budget_period="Quarterly",SUMIFS(INDIRECT(AA$9),DetailBudgetWPs_Aleph,IF($J139 = "No Work Package", "", $J139),DetailBudgetCategory_Aleph,$I139),IF(Budget_period="Annually",SUMIFS(INDIRECT(AA$10),DetailBudgetWPs_Aleph,IF($J139 = "No Work Package", "", $J139),DetailBudgetCategory_Aleph,$I139),""))))) / AA$6 * AA$7, 0), 0)</f>
        <v>0</v>
      </c>
      <c r="AB139" s="166">
        <f t="array" ref="AB139">IFERROR(IF(ROW()-16&lt;NoRowsBudget, IF($J139="Profit Margin",SUM(AB$16:AB138)*ProfitMargin,IF($J139="VAT",SUM(AB$16:AB138)*VAT,IF(Budget_period="Monthly",SUMIFS(INDIRECT(AB$8),DetailBudgetWPs_Aleph,IF($J139 = "No Work Package", "", $J139),DetailBudgetCategory_Aleph,$I139),IF(Budget_period="Quarterly",SUMIFS(INDIRECT(AB$9),DetailBudgetWPs_Aleph,IF($J139 = "No Work Package", "", $J139),DetailBudgetCategory_Aleph,$I139),IF(Budget_period="Annually",SUMIFS(INDIRECT(AB$10),DetailBudgetWPs_Aleph,IF($J139 = "No Work Package", "", $J139),DetailBudgetCategory_Aleph,$I139),""))))) / AB$6 * AB$7, 0), 0)</f>
        <v>0</v>
      </c>
      <c r="AC139" s="166">
        <f t="array" ref="AC139">IFERROR(IF(ROW()-16&lt;NoRowsBudget, IF($J139="Profit Margin",SUM(AC$16:AC138)*ProfitMargin,IF($J139="VAT",SUM(AC$16:AC138)*VAT,IF(Budget_period="Monthly",SUMIFS(INDIRECT(AC$8),DetailBudgetWPs_Aleph,IF($J139 = "No Work Package", "", $J139),DetailBudgetCategory_Aleph,$I139),IF(Budget_period="Quarterly",SUMIFS(INDIRECT(AC$9),DetailBudgetWPs_Aleph,IF($J139 = "No Work Package", "", $J139),DetailBudgetCategory_Aleph,$I139),IF(Budget_period="Annually",SUMIFS(INDIRECT(AC$10),DetailBudgetWPs_Aleph,IF($J139 = "No Work Package", "", $J139),DetailBudgetCategory_Aleph,$I139),""))))) / AC$6 * AC$7, 0), 0)</f>
        <v>0</v>
      </c>
      <c r="AD139" s="166">
        <f t="array" ref="AD139">IFERROR(IF(ROW()-16&lt;NoRowsBudget, IF($J139="Profit Margin",SUM(AD$16:AD138)*ProfitMargin,IF($J139="VAT",SUM(AD$16:AD138)*VAT,IF(Budget_period="Monthly",SUMIFS(INDIRECT(AD$8),DetailBudgetWPs_Aleph,IF($J139 = "No Work Package", "", $J139),DetailBudgetCategory_Aleph,$I139),IF(Budget_period="Quarterly",SUMIFS(INDIRECT(AD$9),DetailBudgetWPs_Aleph,IF($J139 = "No Work Package", "", $J139),DetailBudgetCategory_Aleph,$I139),IF(Budget_period="Annually",SUMIFS(INDIRECT(AD$10),DetailBudgetWPs_Aleph,IF($J139 = "No Work Package", "", $J139),DetailBudgetCategory_Aleph,$I139),""))))) / AD$6 * AD$7, 0), 0)</f>
        <v>0</v>
      </c>
      <c r="AE139" s="166">
        <f t="array" ref="AE139">IFERROR(IF(ROW()-16&lt;NoRowsBudget, IF($J139="Profit Margin",SUM(AE$16:AE138)*ProfitMargin,IF($J139="VAT",SUM(AE$16:AE138)*VAT,IF(Budget_period="Monthly",SUMIFS(INDIRECT(AE$8),DetailBudgetWPs_Aleph,IF($J139 = "No Work Package", "", $J139),DetailBudgetCategory_Aleph,$I139),IF(Budget_period="Quarterly",SUMIFS(INDIRECT(AE$9),DetailBudgetWPs_Aleph,IF($J139 = "No Work Package", "", $J139),DetailBudgetCategory_Aleph,$I139),IF(Budget_period="Annually",SUMIFS(INDIRECT(AE$10),DetailBudgetWPs_Aleph,IF($J139 = "No Work Package", "", $J139),DetailBudgetCategory_Aleph,$I139),""))))) / AE$6 * AE$7, 0), 0)</f>
        <v>0</v>
      </c>
      <c r="AF139" s="166">
        <f t="array" ref="AF139">IFERROR(IF(ROW()-16&lt;NoRowsBudget, IF($J139="Profit Margin",SUM(AF$16:AF138)*ProfitMargin,IF($J139="VAT",SUM(AF$16:AF138)*VAT,IF(Budget_period="Monthly",SUMIFS(INDIRECT(AF$8),DetailBudgetWPs_Aleph,IF($J139 = "No Work Package", "", $J139),DetailBudgetCategory_Aleph,$I139),IF(Budget_period="Quarterly",SUMIFS(INDIRECT(AF$9),DetailBudgetWPs_Aleph,IF($J139 = "No Work Package", "", $J139),DetailBudgetCategory_Aleph,$I139),IF(Budget_period="Annually",SUMIFS(INDIRECT(AF$10),DetailBudgetWPs_Aleph,IF($J139 = "No Work Package", "", $J139),DetailBudgetCategory_Aleph,$I139),""))))) / AF$6 * AF$7, 0), 0)</f>
        <v>0</v>
      </c>
      <c r="AG139" s="166">
        <f t="array" ref="AG139">IFERROR(IF(ROW()-16&lt;NoRowsBudget, IF($J139="Profit Margin",SUM(AG$16:AG138)*ProfitMargin,IF($J139="VAT",SUM(AG$16:AG138)*VAT,IF(Budget_period="Monthly",SUMIFS(INDIRECT(AG$8),DetailBudgetWPs_Aleph,IF($J139 = "No Work Package", "", $J139),DetailBudgetCategory_Aleph,$I139),IF(Budget_period="Quarterly",SUMIFS(INDIRECT(AG$9),DetailBudgetWPs_Aleph,IF($J139 = "No Work Package", "", $J139),DetailBudgetCategory_Aleph,$I139),IF(Budget_period="Annually",SUMIFS(INDIRECT(AG$10),DetailBudgetWPs_Aleph,IF($J139 = "No Work Package", "", $J139),DetailBudgetCategory_Aleph,$I139),""))))) / AG$6 * AG$7, 0), 0)</f>
        <v>0</v>
      </c>
      <c r="AH139" s="166">
        <f t="array" ref="AH139">IFERROR(IF(ROW()-16&lt;NoRowsBudget, IF($J139="Profit Margin",SUM(AH$16:AH138)*ProfitMargin,IF($J139="VAT",SUM(AH$16:AH138)*VAT,IF(Budget_period="Monthly",SUMIFS(INDIRECT(AH$8),DetailBudgetWPs_Aleph,IF($J139 = "No Work Package", "", $J139),DetailBudgetCategory_Aleph,$I139),IF(Budget_period="Quarterly",SUMIFS(INDIRECT(AH$9),DetailBudgetWPs_Aleph,IF($J139 = "No Work Package", "", $J139),DetailBudgetCategory_Aleph,$I139),IF(Budget_period="Annually",SUMIFS(INDIRECT(AH$10),DetailBudgetWPs_Aleph,IF($J139 = "No Work Package", "", $J139),DetailBudgetCategory_Aleph,$I139),""))))) / AH$6 * AH$7, 0), 0)</f>
        <v>0</v>
      </c>
      <c r="AI139" s="166">
        <f t="array" ref="AI139">IFERROR(IF(ROW()-16&lt;NoRowsBudget, IF($J139="Profit Margin",SUM(AI$16:AI138)*ProfitMargin,IF($J139="VAT",SUM(AI$16:AI138)*VAT,IF(Budget_period="Monthly",SUMIFS(INDIRECT(AI$8),DetailBudgetWPs_Aleph,IF($J139 = "No Work Package", "", $J139),DetailBudgetCategory_Aleph,$I139),IF(Budget_period="Quarterly",SUMIFS(INDIRECT(AI$9),DetailBudgetWPs_Aleph,IF($J139 = "No Work Package", "", $J139),DetailBudgetCategory_Aleph,$I139),IF(Budget_period="Annually",SUMIFS(INDIRECT(AI$10),DetailBudgetWPs_Aleph,IF($J139 = "No Work Package", "", $J139),DetailBudgetCategory_Aleph,$I139),""))))) / AI$6 * AI$7, 0), 0)</f>
        <v>0</v>
      </c>
      <c r="AJ139" s="166">
        <f t="array" ref="AJ139">IFERROR(IF(ROW()-16&lt;NoRowsBudget, IF($J139="Profit Margin",SUM(AJ$16:AJ138)*ProfitMargin,IF($J139="VAT",SUM(AJ$16:AJ138)*VAT,IF(Budget_period="Monthly",SUMIFS(INDIRECT(AJ$8),DetailBudgetWPs_Aleph,IF($J139 = "No Work Package", "", $J139),DetailBudgetCategory_Aleph,$I139),IF(Budget_period="Quarterly",SUMIFS(INDIRECT(AJ$9),DetailBudgetWPs_Aleph,IF($J139 = "No Work Package", "", $J139),DetailBudgetCategory_Aleph,$I139),IF(Budget_period="Annually",SUMIFS(INDIRECT(AJ$10),DetailBudgetWPs_Aleph,IF($J139 = "No Work Package", "", $J139),DetailBudgetCategory_Aleph,$I139),""))))) / AJ$6 * AJ$7, 0), 0)</f>
        <v>0</v>
      </c>
      <c r="AK139" s="166">
        <f t="array" ref="AK139">IFERROR(IF(ROW()-16&lt;NoRowsBudget, IF($J139="Profit Margin",SUM(AK$16:AK138)*ProfitMargin,IF($J139="VAT",SUM(AK$16:AK138)*VAT,IF(Budget_period="Monthly",SUMIFS(INDIRECT(AK$8),DetailBudgetWPs_Aleph,IF($J139 = "No Work Package", "", $J139),DetailBudgetCategory_Aleph,$I139),IF(Budget_period="Quarterly",SUMIFS(INDIRECT(AK$9),DetailBudgetWPs_Aleph,IF($J139 = "No Work Package", "", $J139),DetailBudgetCategory_Aleph,$I139),IF(Budget_period="Annually",SUMIFS(INDIRECT(AK$10),DetailBudgetWPs_Aleph,IF($J139 = "No Work Package", "", $J139),DetailBudgetCategory_Aleph,$I139),""))))) / AK$6 * AK$7, 0), 0)</f>
        <v>0</v>
      </c>
      <c r="AL139" s="166">
        <f t="array" ref="AL139">IFERROR(IF(ROW()-16&lt;NoRowsBudget, IF($J139="Profit Margin",SUM(AL$16:AL138)*ProfitMargin,IF($J139="VAT",SUM(AL$16:AL138)*VAT,IF(Budget_period="Monthly",SUMIFS(INDIRECT(AL$8),DetailBudgetWPs_Aleph,IF($J139 = "No Work Package", "", $J139),DetailBudgetCategory_Aleph,$I139),IF(Budget_period="Quarterly",SUMIFS(INDIRECT(AL$9),DetailBudgetWPs_Aleph,IF($J139 = "No Work Package", "", $J139),DetailBudgetCategory_Aleph,$I139),IF(Budget_period="Annually",SUMIFS(INDIRECT(AL$10),DetailBudgetWPs_Aleph,IF($J139 = "No Work Package", "", $J139),DetailBudgetCategory_Aleph,$I139),""))))) / AL$6 * AL$7, 0), 0)</f>
        <v>0</v>
      </c>
      <c r="AM139" s="166">
        <f t="array" ref="AM139">IFERROR(IF(ROW()-16&lt;NoRowsBudget, IF($J139="Profit Margin",SUM(AM$16:AM138)*ProfitMargin,IF($J139="VAT",SUM(AM$16:AM138)*VAT,IF(Budget_period="Monthly",SUMIFS(INDIRECT(AM$8),DetailBudgetWPs_Aleph,IF($J139 = "No Work Package", "", $J139),DetailBudgetCategory_Aleph,$I139),IF(Budget_period="Quarterly",SUMIFS(INDIRECT(AM$9),DetailBudgetWPs_Aleph,IF($J139 = "No Work Package", "", $J139),DetailBudgetCategory_Aleph,$I139),IF(Budget_period="Annually",SUMIFS(INDIRECT(AM$10),DetailBudgetWPs_Aleph,IF($J139 = "No Work Package", "", $J139),DetailBudgetCategory_Aleph,$I139),""))))) / AM$6 * AM$7, 0), 0)</f>
        <v>0</v>
      </c>
      <c r="AN139" s="166">
        <f t="array" ref="AN139">IFERROR(IF(ROW()-16&lt;NoRowsBudget, IF($J139="Profit Margin",SUM(AN$16:AN138)*ProfitMargin,IF($J139="VAT",SUM(AN$16:AN138)*VAT,IF(Budget_period="Monthly",SUMIFS(INDIRECT(AN$8),DetailBudgetWPs_Aleph,IF($J139 = "No Work Package", "", $J139),DetailBudgetCategory_Aleph,$I139),IF(Budget_period="Quarterly",SUMIFS(INDIRECT(AN$9),DetailBudgetWPs_Aleph,IF($J139 = "No Work Package", "", $J139),DetailBudgetCategory_Aleph,$I139),IF(Budget_period="Annually",SUMIFS(INDIRECT(AN$10),DetailBudgetWPs_Aleph,IF($J139 = "No Work Package", "", $J139),DetailBudgetCategory_Aleph,$I139),""))))) / AN$6 * AN$7, 0), 0)</f>
        <v>0</v>
      </c>
      <c r="AO139" s="166">
        <f t="array" ref="AO139">IFERROR(IF(ROW()-16&lt;NoRowsBudget, IF($J139="Profit Margin",SUM(AO$16:AO138)*ProfitMargin,IF($J139="VAT",SUM(AO$16:AO138)*VAT,IF(Budget_period="Monthly",SUMIFS(INDIRECT(AO$8),DetailBudgetWPs_Aleph,IF($J139 = "No Work Package", "", $J139),DetailBudgetCategory_Aleph,$I139),IF(Budget_period="Quarterly",SUMIFS(INDIRECT(AO$9),DetailBudgetWPs_Aleph,IF($J139 = "No Work Package", "", $J139),DetailBudgetCategory_Aleph,$I139),IF(Budget_period="Annually",SUMIFS(INDIRECT(AO$10),DetailBudgetWPs_Aleph,IF($J139 = "No Work Package", "", $J139),DetailBudgetCategory_Aleph,$I139),""))))) / AO$6 * AO$7, 0), 0)</f>
        <v>0</v>
      </c>
      <c r="AP139" s="166">
        <f t="array" ref="AP139">IFERROR(IF(ROW()-16&lt;NoRowsBudget, IF($J139="Profit Margin",SUM(AP$16:AP138)*ProfitMargin,IF($J139="VAT",SUM(AP$16:AP138)*VAT,IF(Budget_period="Monthly",SUMIFS(INDIRECT(AP$8),DetailBudgetWPs_Aleph,IF($J139 = "No Work Package", "", $J139),DetailBudgetCategory_Aleph,$I139),IF(Budget_period="Quarterly",SUMIFS(INDIRECT(AP$9),DetailBudgetWPs_Aleph,IF($J139 = "No Work Package", "", $J139),DetailBudgetCategory_Aleph,$I139),IF(Budget_period="Annually",SUMIFS(INDIRECT(AP$10),DetailBudgetWPs_Aleph,IF($J139 = "No Work Package", "", $J139),DetailBudgetCategory_Aleph,$I139),""))))) / AP$6 * AP$7, 0), 0)</f>
        <v>0</v>
      </c>
      <c r="AQ139" s="166">
        <f t="array" ref="AQ139">IFERROR(IF(ROW()-16&lt;NoRowsBudget, IF($J139="Profit Margin",SUM(AQ$16:AQ138)*ProfitMargin,IF($J139="VAT",SUM(AQ$16:AQ138)*VAT,IF(Budget_period="Monthly",SUMIFS(INDIRECT(AQ$8),DetailBudgetWPs_Aleph,IF($J139 = "No Work Package", "", $J139),DetailBudgetCategory_Aleph,$I139),IF(Budget_period="Quarterly",SUMIFS(INDIRECT(AQ$9),DetailBudgetWPs_Aleph,IF($J139 = "No Work Package", "", $J139),DetailBudgetCategory_Aleph,$I139),IF(Budget_period="Annually",SUMIFS(INDIRECT(AQ$10),DetailBudgetWPs_Aleph,IF($J139 = "No Work Package", "", $J139),DetailBudgetCategory_Aleph,$I139),""))))) / AQ$6 * AQ$7, 0), 0)</f>
        <v>0</v>
      </c>
      <c r="AR139" s="166">
        <f t="array" ref="AR139">IFERROR(IF(ROW()-16&lt;NoRowsBudget, IF($J139="Profit Margin",SUM(AR$16:AR138)*ProfitMargin,IF($J139="VAT",SUM(AR$16:AR138)*VAT,IF(Budget_period="Monthly",SUMIFS(INDIRECT(AR$8),DetailBudgetWPs_Aleph,IF($J139 = "No Work Package", "", $J139),DetailBudgetCategory_Aleph,$I139),IF(Budget_period="Quarterly",SUMIFS(INDIRECT(AR$9),DetailBudgetWPs_Aleph,IF($J139 = "No Work Package", "", $J139),DetailBudgetCategory_Aleph,$I139),IF(Budget_period="Annually",SUMIFS(INDIRECT(AR$10),DetailBudgetWPs_Aleph,IF($J139 = "No Work Package", "", $J139),DetailBudgetCategory_Aleph,$I139),""))))) / AR$6 * AR$7, 0), 0)</f>
        <v>0</v>
      </c>
      <c r="AS139" s="166">
        <f t="array" ref="AS139">IFERROR(IF(ROW()-16&lt;NoRowsBudget, IF($J139="Profit Margin",SUM(AS$16:AS138)*ProfitMargin,IF($J139="VAT",SUM(AS$16:AS138)*VAT,IF(Budget_period="Monthly",SUMIFS(INDIRECT(AS$8),DetailBudgetWPs_Aleph,IF($J139 = "No Work Package", "", $J139),DetailBudgetCategory_Aleph,$I139),IF(Budget_period="Quarterly",SUMIFS(INDIRECT(AS$9),DetailBudgetWPs_Aleph,IF($J139 = "No Work Package", "", $J139),DetailBudgetCategory_Aleph,$I139),IF(Budget_period="Annually",SUMIFS(INDIRECT(AS$10),DetailBudgetWPs_Aleph,IF($J139 = "No Work Package", "", $J139),DetailBudgetCategory_Aleph,$I139),""))))) / AS$6 * AS$7, 0), 0)</f>
        <v>0</v>
      </c>
      <c r="AT139" s="166">
        <f t="array" ref="AT139">IFERROR(IF(ROW()-16&lt;NoRowsBudget, IF($J139="Profit Margin",SUM(AT$16:AT138)*ProfitMargin,IF($J139="VAT",SUM(AT$16:AT138)*VAT,IF(Budget_period="Monthly",SUMIFS(INDIRECT(AT$8),DetailBudgetWPs_Aleph,IF($J139 = "No Work Package", "", $J139),DetailBudgetCategory_Aleph,$I139),IF(Budget_period="Quarterly",SUMIFS(INDIRECT(AT$9),DetailBudgetWPs_Aleph,IF($J139 = "No Work Package", "", $J139),DetailBudgetCategory_Aleph,$I139),IF(Budget_period="Annually",SUMIFS(INDIRECT(AT$10),DetailBudgetWPs_Aleph,IF($J139 = "No Work Package", "", $J139),DetailBudgetCategory_Aleph,$I139),""))))) / AT$6 * AT$7, 0), 0)</f>
        <v>0</v>
      </c>
      <c r="AU139" s="166">
        <f t="array" ref="AU139">IFERROR(IF(ROW()-16&lt;NoRowsBudget, IF($J139="Profit Margin",SUM(AU$16:AU138)*ProfitMargin,IF($J139="VAT",SUM(AU$16:AU138)*VAT,IF(Budget_period="Monthly",SUMIFS(INDIRECT(AU$8),DetailBudgetWPs_Aleph,IF($J139 = "No Work Package", "", $J139),DetailBudgetCategory_Aleph,$I139),IF(Budget_period="Quarterly",SUMIFS(INDIRECT(AU$9),DetailBudgetWPs_Aleph,IF($J139 = "No Work Package", "", $J139),DetailBudgetCategory_Aleph,$I139),IF(Budget_period="Annually",SUMIFS(INDIRECT(AU$10),DetailBudgetWPs_Aleph,IF($J139 = "No Work Package", "", $J139),DetailBudgetCategory_Aleph,$I139),""))))) / AU$6 * AU$7, 0), 0)</f>
        <v>0</v>
      </c>
      <c r="AV139" s="166">
        <f t="array" ref="AV139">IFERROR(IF(ROW()-16&lt;NoRowsBudget, IF($J139="Profit Margin",SUM(AV$16:AV138)*ProfitMargin,IF($J139="VAT",SUM(AV$16:AV138)*VAT,IF(Budget_period="Monthly",SUMIFS(INDIRECT(AV$8),DetailBudgetWPs_Aleph,IF($J139 = "No Work Package", "", $J139),DetailBudgetCategory_Aleph,$I139),IF(Budget_period="Quarterly",SUMIFS(INDIRECT(AV$9),DetailBudgetWPs_Aleph,IF($J139 = "No Work Package", "", $J139),DetailBudgetCategory_Aleph,$I139),IF(Budget_period="Annually",SUMIFS(INDIRECT(AV$10),DetailBudgetWPs_Aleph,IF($J139 = "No Work Package", "", $J139),DetailBudgetCategory_Aleph,$I139),""))))) / AV$6 * AV$7, 0), 0)</f>
        <v>0</v>
      </c>
      <c r="AW139" s="166">
        <f t="array" ref="AW139">IFERROR(IF(ROW()-16&lt;NoRowsBudget, IF($J139="Profit Margin",SUM(AW$16:AW138)*ProfitMargin,IF($J139="VAT",SUM(AW$16:AW138)*VAT,IF(Budget_period="Monthly",SUMIFS(INDIRECT(AW$8),DetailBudgetWPs_Aleph,IF($J139 = "No Work Package", "", $J139),DetailBudgetCategory_Aleph,$I139),IF(Budget_period="Quarterly",SUMIFS(INDIRECT(AW$9),DetailBudgetWPs_Aleph,IF($J139 = "No Work Package", "", $J139),DetailBudgetCategory_Aleph,$I139),IF(Budget_period="Annually",SUMIFS(INDIRECT(AW$10),DetailBudgetWPs_Aleph,IF($J139 = "No Work Package", "", $J139),DetailBudgetCategory_Aleph,$I139),""))))) / AW$6 * AW$7, 0), 0)</f>
        <v>0</v>
      </c>
      <c r="AX139" s="166">
        <f t="array" ref="AX139">IFERROR(IF(ROW()-16&lt;NoRowsBudget, IF($J139="Profit Margin",SUM(AX$16:AX138)*ProfitMargin,IF($J139="VAT",SUM(AX$16:AX138)*VAT,IF(Budget_period="Monthly",SUMIFS(INDIRECT(AX$8),DetailBudgetWPs_Aleph,IF($J139 = "No Work Package", "", $J139),DetailBudgetCategory_Aleph,$I139),IF(Budget_period="Quarterly",SUMIFS(INDIRECT(AX$9),DetailBudgetWPs_Aleph,IF($J139 = "No Work Package", "", $J139),DetailBudgetCategory_Aleph,$I139),IF(Budget_period="Annually",SUMIFS(INDIRECT(AX$10),DetailBudgetWPs_Aleph,IF($J139 = "No Work Package", "", $J139),DetailBudgetCategory_Aleph,$I139),""))))) / AX$6 * AX$7, 0), 0)</f>
        <v>0</v>
      </c>
      <c r="AY139" s="166">
        <f t="array" ref="AY139">IFERROR(IF(ROW()-16&lt;NoRowsBudget, IF($J139="Profit Margin",SUM(AY$16:AY138)*ProfitMargin,IF($J139="VAT",SUM(AY$16:AY138)*VAT,IF(Budget_period="Monthly",SUMIFS(INDIRECT(AY$8),DetailBudgetWPs_Aleph,IF($J139 = "No Work Package", "", $J139),DetailBudgetCategory_Aleph,$I139),IF(Budget_period="Quarterly",SUMIFS(INDIRECT(AY$9),DetailBudgetWPs_Aleph,IF($J139 = "No Work Package", "", $J139),DetailBudgetCategory_Aleph,$I139),IF(Budget_period="Annually",SUMIFS(INDIRECT(AY$10),DetailBudgetWPs_Aleph,IF($J139 = "No Work Package", "", $J139),DetailBudgetCategory_Aleph,$I139),""))))) / AY$6 * AY$7, 0), 0)</f>
        <v>0</v>
      </c>
      <c r="AZ139" s="166">
        <f t="array" ref="AZ139">IFERROR(IF(ROW()-16&lt;NoRowsBudget, IF($J139="Profit Margin",SUM(AZ$16:AZ138)*ProfitMargin,IF($J139="VAT",SUM(AZ$16:AZ138)*VAT,IF(Budget_period="Monthly",SUMIFS(INDIRECT(AZ$8),DetailBudgetWPs_Aleph,IF($J139 = "No Work Package", "", $J139),DetailBudgetCategory_Aleph,$I139),IF(Budget_period="Quarterly",SUMIFS(INDIRECT(AZ$9),DetailBudgetWPs_Aleph,IF($J139 = "No Work Package", "", $J139),DetailBudgetCategory_Aleph,$I139),IF(Budget_period="Annually",SUMIFS(INDIRECT(AZ$10),DetailBudgetWPs_Aleph,IF($J139 = "No Work Package", "", $J139),DetailBudgetCategory_Aleph,$I139),""))))) / AZ$6 * AZ$7, 0), 0)</f>
        <v>0</v>
      </c>
      <c r="BA139" s="166">
        <f t="array" ref="BA139">IFERROR(IF(ROW()-16&lt;NoRowsBudget, IF($J139="Profit Margin",SUM(BA$16:BA138)*ProfitMargin,IF($J139="VAT",SUM(BA$16:BA138)*VAT,IF(Budget_period="Monthly",SUMIFS(INDIRECT(BA$8),DetailBudgetWPs_Aleph,IF($J139 = "No Work Package", "", $J139),DetailBudgetCategory_Aleph,$I139),IF(Budget_period="Quarterly",SUMIFS(INDIRECT(BA$9),DetailBudgetWPs_Aleph,IF($J139 = "No Work Package", "", $J139),DetailBudgetCategory_Aleph,$I139),IF(Budget_period="Annually",SUMIFS(INDIRECT(BA$10),DetailBudgetWPs_Aleph,IF($J139 = "No Work Package", "", $J139),DetailBudgetCategory_Aleph,$I139),""))))) / BA$6 * BA$7, 0), 0)</f>
        <v>0</v>
      </c>
      <c r="BB139" s="166">
        <f t="array" ref="BB139">IFERROR(IF(ROW()-16&lt;NoRowsBudget, IF($J139="Profit Margin",SUM(BB$16:BB138)*ProfitMargin,IF($J139="VAT",SUM(BB$16:BB138)*VAT,IF(Budget_period="Monthly",SUMIFS(INDIRECT(BB$8),DetailBudgetWPs_Aleph,IF($J139 = "No Work Package", "", $J139),DetailBudgetCategory_Aleph,$I139),IF(Budget_period="Quarterly",SUMIFS(INDIRECT(BB$9),DetailBudgetWPs_Aleph,IF($J139 = "No Work Package", "", $J139),DetailBudgetCategory_Aleph,$I139),IF(Budget_period="Annually",SUMIFS(INDIRECT(BB$10),DetailBudgetWPs_Aleph,IF($J139 = "No Work Package", "", $J139),DetailBudgetCategory_Aleph,$I139),""))))) / BB$6 * BB$7, 0), 0)</f>
        <v>0</v>
      </c>
      <c r="BC139" s="166">
        <f t="array" ref="BC139">IFERROR(IF(ROW()-16&lt;NoRowsBudget, IF($J139="Profit Margin",SUM(BC$16:BC138)*ProfitMargin,IF($J139="VAT",SUM(BC$16:BC138)*VAT,IF(Budget_period="Monthly",SUMIFS(INDIRECT(BC$8),DetailBudgetWPs_Aleph,IF($J139 = "No Work Package", "", $J139),DetailBudgetCategory_Aleph,$I139),IF(Budget_period="Quarterly",SUMIFS(INDIRECT(BC$9),DetailBudgetWPs_Aleph,IF($J139 = "No Work Package", "", $J139),DetailBudgetCategory_Aleph,$I139),IF(Budget_period="Annually",SUMIFS(INDIRECT(BC$10),DetailBudgetWPs_Aleph,IF($J139 = "No Work Package", "", $J139),DetailBudgetCategory_Aleph,$I139),""))))) / BC$6 * BC$7, 0), 0)</f>
        <v>0</v>
      </c>
      <c r="BD139" s="166">
        <f t="array" ref="BD139">IFERROR(IF(ROW()-16&lt;NoRowsBudget, IF($J139="Profit Margin",SUM(BD$16:BD138)*ProfitMargin,IF($J139="VAT",SUM(BD$16:BD138)*VAT,IF(Budget_period="Monthly",SUMIFS(INDIRECT(BD$8),DetailBudgetWPs_Aleph,IF($J139 = "No Work Package", "", $J139),DetailBudgetCategory_Aleph,$I139),IF(Budget_period="Quarterly",SUMIFS(INDIRECT(BD$9),DetailBudgetWPs_Aleph,IF($J139 = "No Work Package", "", $J139),DetailBudgetCategory_Aleph,$I139),IF(Budget_period="Annually",SUMIFS(INDIRECT(BD$10),DetailBudgetWPs_Aleph,IF($J139 = "No Work Package", "", $J139),DetailBudgetCategory_Aleph,$I139),""))))) / BD$6 * BD$7, 0), 0)</f>
        <v>0</v>
      </c>
      <c r="BE139" s="166">
        <f t="array" ref="BE139">IFERROR(IF(ROW()-16&lt;NoRowsBudget, IF($J139="Profit Margin",SUM(BE$16:BE138)*ProfitMargin,IF($J139="VAT",SUM(BE$16:BE138)*VAT,IF(Budget_period="Monthly",SUMIFS(INDIRECT(BE$8),DetailBudgetWPs_Aleph,IF($J139 = "No Work Package", "", $J139),DetailBudgetCategory_Aleph,$I139),IF(Budget_period="Quarterly",SUMIFS(INDIRECT(BE$9),DetailBudgetWPs_Aleph,IF($J139 = "No Work Package", "", $J139),DetailBudgetCategory_Aleph,$I139),IF(Budget_period="Annually",SUMIFS(INDIRECT(BE$10),DetailBudgetWPs_Aleph,IF($J139 = "No Work Package", "", $J139),DetailBudgetCategory_Aleph,$I139),""))))) / BE$6 * BE$7, 0), 0)</f>
        <v>0</v>
      </c>
      <c r="BF139" s="166">
        <f t="array" ref="BF139">IFERROR(IF(ROW()-16&lt;NoRowsBudget, IF($J139="Profit Margin",SUM(BF$16:BF138)*ProfitMargin,IF($J139="VAT",SUM(BF$16:BF138)*VAT,IF(Budget_period="Monthly",SUMIFS(INDIRECT(BF$8),DetailBudgetWPs_Aleph,IF($J139 = "No Work Package", "", $J139),DetailBudgetCategory_Aleph,$I139),IF(Budget_period="Quarterly",SUMIFS(INDIRECT(BF$9),DetailBudgetWPs_Aleph,IF($J139 = "No Work Package", "", $J139),DetailBudgetCategory_Aleph,$I139),IF(Budget_period="Annually",SUMIFS(INDIRECT(BF$10),DetailBudgetWPs_Aleph,IF($J139 = "No Work Package", "", $J139),DetailBudgetCategory_Aleph,$I139),""))))) / BF$6 * BF$7, 0), 0)</f>
        <v>0</v>
      </c>
      <c r="BG139" s="166">
        <f t="array" ref="BG139">IFERROR(IF(ROW()-16&lt;NoRowsBudget, IF($J139="Profit Margin",SUM(BG$16:BG138)*ProfitMargin,IF($J139="VAT",SUM(BG$16:BG138)*VAT,IF(Budget_period="Monthly",SUMIFS(INDIRECT(BG$8),DetailBudgetWPs_Aleph,IF($J139 = "No Work Package", "", $J139),DetailBudgetCategory_Aleph,$I139),IF(Budget_period="Quarterly",SUMIFS(INDIRECT(BG$9),DetailBudgetWPs_Aleph,IF($J139 = "No Work Package", "", $J139),DetailBudgetCategory_Aleph,$I139),IF(Budget_period="Annually",SUMIFS(INDIRECT(BG$10),DetailBudgetWPs_Aleph,IF($J139 = "No Work Package", "", $J139),DetailBudgetCategory_Aleph,$I139),""))))) / BG$6 * BG$7, 0), 0)</f>
        <v>0</v>
      </c>
      <c r="BH139" s="166">
        <f t="array" ref="BH139">IFERROR(IF(ROW()-16&lt;NoRowsBudget, IF($J139="Profit Margin",SUM(BH$16:BH138)*ProfitMargin,IF($J139="VAT",SUM(BH$16:BH138)*VAT,IF(Budget_period="Monthly",SUMIFS(INDIRECT(BH$8),DetailBudgetWPs_Aleph,IF($J139 = "No Work Package", "", $J139),DetailBudgetCategory_Aleph,$I139),IF(Budget_period="Quarterly",SUMIFS(INDIRECT(BH$9),DetailBudgetWPs_Aleph,IF($J139 = "No Work Package", "", $J139),DetailBudgetCategory_Aleph,$I139),IF(Budget_period="Annually",SUMIFS(INDIRECT(BH$10),DetailBudgetWPs_Aleph,IF($J139 = "No Work Package", "", $J139),DetailBudgetCategory_Aleph,$I139),""))))) / BH$6 * BH$7, 0), 0)</f>
        <v>0</v>
      </c>
      <c r="BI139" s="166">
        <f t="array" ref="BI139">IFERROR(IF(ROW()-16&lt;NoRowsBudget, IF($J139="Profit Margin",SUM(BI$16:BI138)*ProfitMargin,IF($J139="VAT",SUM(BI$16:BI138)*VAT,IF(Budget_period="Monthly",SUMIFS(INDIRECT(BI$8),DetailBudgetWPs_Aleph,IF($J139 = "No Work Package", "", $J139),DetailBudgetCategory_Aleph,$I139),IF(Budget_period="Quarterly",SUMIFS(INDIRECT(BI$9),DetailBudgetWPs_Aleph,IF($J139 = "No Work Package", "", $J139),DetailBudgetCategory_Aleph,$I139),IF(Budget_period="Annually",SUMIFS(INDIRECT(BI$10),DetailBudgetWPs_Aleph,IF($J139 = "No Work Package", "", $J139),DetailBudgetCategory_Aleph,$I139),""))))) / BI$6 * BI$7, 0), 0)</f>
        <v>0</v>
      </c>
      <c r="BJ139" s="166">
        <f t="array" ref="BJ139">IFERROR(IF(ROW()-16&lt;NoRowsBudget, IF($J139="Profit Margin",SUM(BJ$16:BJ138)*ProfitMargin,IF($J139="VAT",SUM(BJ$16:BJ138)*VAT,IF(Budget_period="Monthly",SUMIFS(INDIRECT(BJ$8),DetailBudgetWPs_Aleph,IF($J139 = "No Work Package", "", $J139),DetailBudgetCategory_Aleph,$I139),IF(Budget_period="Quarterly",SUMIFS(INDIRECT(BJ$9),DetailBudgetWPs_Aleph,IF($J139 = "No Work Package", "", $J139),DetailBudgetCategory_Aleph,$I139),IF(Budget_period="Annually",SUMIFS(INDIRECT(BJ$10),DetailBudgetWPs_Aleph,IF($J139 = "No Work Package", "", $J139),DetailBudgetCategory_Aleph,$I139),""))))) / BJ$6 * BJ$7, 0), 0)</f>
        <v>0</v>
      </c>
      <c r="BK139" s="166">
        <f t="array" ref="BK139">IFERROR(IF(ROW()-16&lt;NoRowsBudget, IF($J139="Profit Margin",SUM(BK$16:BK138)*ProfitMargin,IF($J139="VAT",SUM(BK$16:BK138)*VAT,IF(Budget_period="Monthly",SUMIFS(INDIRECT(BK$8),DetailBudgetWPs_Aleph,IF($J139 = "No Work Package", "", $J139),DetailBudgetCategory_Aleph,$I139),IF(Budget_period="Quarterly",SUMIFS(INDIRECT(BK$9),DetailBudgetWPs_Aleph,IF($J139 = "No Work Package", "", $J139),DetailBudgetCategory_Aleph,$I139),IF(Budget_period="Annually",SUMIFS(INDIRECT(BK$10),DetailBudgetWPs_Aleph,IF($J139 = "No Work Package", "", $J139),DetailBudgetCategory_Aleph,$I139),""))))) / BK$6 * BK$7, 0), 0)</f>
        <v>0</v>
      </c>
      <c r="BL139" s="166">
        <f t="array" ref="BL139">IFERROR(IF(ROW()-16&lt;NoRowsBudget, IF($J139="Profit Margin",SUM(BL$16:BL138)*ProfitMargin,IF($J139="VAT",SUM(BL$16:BL138)*VAT,IF(Budget_period="Monthly",SUMIFS(INDIRECT(BL$8),DetailBudgetWPs_Aleph,IF($J139 = "No Work Package", "", $J139),DetailBudgetCategory_Aleph,$I139),IF(Budget_period="Quarterly",SUMIFS(INDIRECT(BL$9),DetailBudgetWPs_Aleph,IF($J139 = "No Work Package", "", $J139),DetailBudgetCategory_Aleph,$I139),IF(Budget_period="Annually",SUMIFS(INDIRECT(BL$10),DetailBudgetWPs_Aleph,IF($J139 = "No Work Package", "", $J139),DetailBudgetCategory_Aleph,$I139),""))))) / BL$6 * BL$7, 0), 0)</f>
        <v>0</v>
      </c>
      <c r="BM139" s="166">
        <f t="array" ref="BM139">IFERROR(IF(ROW()-16&lt;NoRowsBudget, IF($J139="Profit Margin",SUM(BM$16:BM138)*ProfitMargin,IF($J139="VAT",SUM(BM$16:BM138)*VAT,IF(Budget_period="Monthly",SUMIFS(INDIRECT(BM$8),DetailBudgetWPs_Aleph,IF($J139 = "No Work Package", "", $J139),DetailBudgetCategory_Aleph,$I139),IF(Budget_period="Quarterly",SUMIFS(INDIRECT(BM$9),DetailBudgetWPs_Aleph,IF($J139 = "No Work Package", "", $J139),DetailBudgetCategory_Aleph,$I139),IF(Budget_period="Annually",SUMIFS(INDIRECT(BM$10),DetailBudgetWPs_Aleph,IF($J139 = "No Work Package", "", $J139),DetailBudgetCategory_Aleph,$I139),""))))) / BM$6 * BM$7, 0), 0)</f>
        <v>0</v>
      </c>
      <c r="BN139" s="166">
        <f t="array" ref="BN139">IFERROR(IF(ROW()-16&lt;NoRowsBudget, IF($J139="Profit Margin",SUM(BN$16:BN138)*ProfitMargin,IF($J139="VAT",SUM(BN$16:BN138)*VAT,IF(Budget_period="Monthly",SUMIFS(INDIRECT(BN$8),DetailBudgetWPs_Aleph,IF($J139 = "No Work Package", "", $J139),DetailBudgetCategory_Aleph,$I139),IF(Budget_period="Quarterly",SUMIFS(INDIRECT(BN$9),DetailBudgetWPs_Aleph,IF($J139 = "No Work Package", "", $J139),DetailBudgetCategory_Aleph,$I139),IF(Budget_period="Annually",SUMIFS(INDIRECT(BN$10),DetailBudgetWPs_Aleph,IF($J139 = "No Work Package", "", $J139),DetailBudgetCategory_Aleph,$I139),""))))) / BN$6 * BN$7, 0), 0)</f>
        <v>0</v>
      </c>
      <c r="BO139" s="166">
        <f t="array" ref="BO139">IFERROR(IF(ROW()-16&lt;NoRowsBudget, IF($J139="Profit Margin",SUM(BO$16:BO138)*ProfitMargin,IF($J139="VAT",SUM(BO$16:BO138)*VAT,IF(Budget_period="Monthly",SUMIFS(INDIRECT(BO$8),DetailBudgetWPs_Aleph,IF($J139 = "No Work Package", "", $J139),DetailBudgetCategory_Aleph,$I139),IF(Budget_period="Quarterly",SUMIFS(INDIRECT(BO$9),DetailBudgetWPs_Aleph,IF($J139 = "No Work Package", "", $J139),DetailBudgetCategory_Aleph,$I139),IF(Budget_period="Annually",SUMIFS(INDIRECT(BO$10),DetailBudgetWPs_Aleph,IF($J139 = "No Work Package", "", $J139),DetailBudgetCategory_Aleph,$I139),""))))) / BO$6 * BO$7, 0), 0)</f>
        <v>0</v>
      </c>
      <c r="BP139" s="166">
        <f t="array" ref="BP139">IFERROR(IF(ROW()-16&lt;NoRowsBudget, IF($J139="Profit Margin",SUM(BP$16:BP138)*ProfitMargin,IF($J139="VAT",SUM(BP$16:BP138)*VAT,IF(Budget_period="Monthly",SUMIFS(INDIRECT(BP$8),DetailBudgetWPs_Aleph,IF($J139 = "No Work Package", "", $J139),DetailBudgetCategory_Aleph,$I139),IF(Budget_period="Quarterly",SUMIFS(INDIRECT(BP$9),DetailBudgetWPs_Aleph,IF($J139 = "No Work Package", "", $J139),DetailBudgetCategory_Aleph,$I139),IF(Budget_period="Annually",SUMIFS(INDIRECT(BP$10),DetailBudgetWPs_Aleph,IF($J139 = "No Work Package", "", $J139),DetailBudgetCategory_Aleph,$I139),""))))) / BP$6 * BP$7, 0), 0)</f>
        <v>0</v>
      </c>
      <c r="BQ139" s="166">
        <f t="array" ref="BQ139">IFERROR(IF(ROW()-16&lt;NoRowsBudget, IF($J139="Profit Margin",SUM(BQ$16:BQ138)*ProfitMargin,IF($J139="VAT",SUM(BQ$16:BQ138)*VAT,IF(Budget_period="Monthly",SUMIFS(INDIRECT(BQ$8),DetailBudgetWPs_Aleph,IF($J139 = "No Work Package", "", $J139),DetailBudgetCategory_Aleph,$I139),IF(Budget_period="Quarterly",SUMIFS(INDIRECT(BQ$9),DetailBudgetWPs_Aleph,IF($J139 = "No Work Package", "", $J139),DetailBudgetCategory_Aleph,$I139),IF(Budget_period="Annually",SUMIFS(INDIRECT(BQ$10),DetailBudgetWPs_Aleph,IF($J139 = "No Work Package", "", $J139),DetailBudgetCategory_Aleph,$I139),""))))) / BQ$6 * BQ$7, 0), 0)</f>
        <v>0</v>
      </c>
      <c r="BR139" s="166">
        <f t="array" ref="BR139">IFERROR(IF(ROW()-16&lt;NoRowsBudget, IF($J139="Profit Margin",SUM(BR$16:BR138)*ProfitMargin,IF($J139="VAT",SUM(BR$16:BR138)*VAT,IF(Budget_period="Monthly",SUMIFS(INDIRECT(BR$8),DetailBudgetWPs_Aleph,IF($J139 = "No Work Package", "", $J139),DetailBudgetCategory_Aleph,$I139),IF(Budget_period="Quarterly",SUMIFS(INDIRECT(BR$9),DetailBudgetWPs_Aleph,IF($J139 = "No Work Package", "", $J139),DetailBudgetCategory_Aleph,$I139),IF(Budget_period="Annually",SUMIFS(INDIRECT(BR$10),DetailBudgetWPs_Aleph,IF($J139 = "No Work Package", "", $J139),DetailBudgetCategory_Aleph,$I139),""))))) / BR$6 * BR$7, 0), 0)</f>
        <v>0</v>
      </c>
      <c r="BS139" s="166">
        <f t="array" ref="BS139">IFERROR(IF(ROW()-16&lt;NoRowsBudget, IF($J139="Profit Margin",SUM(BS$16:BS138)*ProfitMargin,IF($J139="VAT",SUM(BS$16:BS138)*VAT,IF(Budget_period="Monthly",SUMIFS(INDIRECT(BS$8),DetailBudgetWPs_Aleph,IF($J139 = "No Work Package", "", $J139),DetailBudgetCategory_Aleph,$I139),IF(Budget_period="Quarterly",SUMIFS(INDIRECT(BS$9),DetailBudgetWPs_Aleph,IF($J139 = "No Work Package", "", $J139),DetailBudgetCategory_Aleph,$I139),IF(Budget_period="Annually",SUMIFS(INDIRECT(BS$10),DetailBudgetWPs_Aleph,IF($J139 = "No Work Package", "", $J139),DetailBudgetCategory_Aleph,$I139),""))))) / BS$6 * BS$7, 0), 0)</f>
        <v>0</v>
      </c>
    </row>
    <row r="140" ht="15.75" customHeight="1">
      <c r="A140" s="114"/>
      <c r="B140" s="15" t="str">
        <f>IF(ROW()-16&lt;NoRowsBudget,OrgName,"")</f>
        <v/>
      </c>
      <c r="C140" s="15" t="str">
        <f>IF(ROW()-16&lt;NoRowsBudget,ProjectName,"")</f>
        <v/>
      </c>
      <c r="D140" s="15" t="str">
        <f>IF(ROW()-16&lt;NoRowsBudget,ProjectRef,"")</f>
        <v/>
      </c>
      <c r="E140" s="15" t="str">
        <f>IF(ROW()-16&lt;NoRowsBudget,ApplicationID,"")</f>
        <v/>
      </c>
      <c r="F140" s="15" t="str">
        <f>IF(ROW()-16&lt;NoRowsBudget,Version,"")</f>
        <v/>
      </c>
      <c r="G140" s="164" t="str">
        <f>IF(ROW()-16&lt;NoRowsBudget,StartDate,"")</f>
        <v/>
      </c>
      <c r="H140" s="164" t="str">
        <f>IF(ROW()-16&lt;NoRowsBudget,EndDate,"")</f>
        <v/>
      </c>
      <c r="I140" s="15" t="str">
        <f t="array" ref="I140">IF(ROW()-16&lt;(NoRowsBudget-3),INDEX(CostCategories,CEILING((ROW()-15)/NoWPs,1)),IF(ROW()-16=NoRowsBudget-3,"Overheads",IF(ROW()-16=NoRowsBudget-2,"Profit Margin",IF(ROW()-16=NoRowsBudget-1,"VAT",""))))</f>
        <v/>
      </c>
      <c r="J140" s="15" t="str">
        <f t="array" ref="J140">IF(ROW()-16&lt;NoRowsBudget-3,INDEX(WPUnique,,MOD(ROW()-16,NoWPs)+1),IF(ROW()-16=NoRowsBudget-3,"Overheads",IF(ROW()-16=NoRowsBudget-2,"Profit Margin",IF(ROW()-16=NoRowsBudget-1,"VAT",""))))</f>
        <v/>
      </c>
      <c r="K140" s="172" t="str">
        <f>IFERROR(IF(OR($J140="Indirect Cost",$J140="VAT",$J140="Profit Margin"),"",VLOOKUP(J140,'1. Basic Info'!$B$40:$C$52,2,FALSE)),BudgetExport!J140)</f>
        <v/>
      </c>
      <c r="L140" s="166">
        <f t="array" ref="L140">IFERROR(IF(ROW()-16&lt;NoRowsBudget, IF($J140="Profit Margin",SUM(L$16:L139)*ProfitMargin,IF($J140="VAT",SUM(L$16:L139)*VAT,IF(Budget_period="Monthly",SUMIFS(INDIRECT(L$8),DetailBudgetWPs_Aleph,IF($J140 = "No Work Package", "", $J140),DetailBudgetCategory_Aleph,$I140),IF(Budget_period="Quarterly",SUMIFS(INDIRECT(L$9),DetailBudgetWPs_Aleph,IF($J140 = "No Work Package", "", $J140),DetailBudgetCategory_Aleph,$I140),IF(Budget_period="Annually",SUMIFS(INDIRECT(L$10),DetailBudgetWPs_Aleph,IF($J140 = "No Work Package", "", $J140),DetailBudgetCategory_Aleph,$I140),""))))) / L$6 * L$7, 0), 0)</f>
        <v>0</v>
      </c>
      <c r="M140" s="166">
        <f t="array" ref="M140">IFERROR(IF(ROW()-16&lt;NoRowsBudget, IF($J140="Profit Margin",SUM(M$16:M139)*ProfitMargin,IF($J140="VAT",SUM(M$16:M139)*VAT,IF(Budget_period="Monthly",SUMIFS(INDIRECT(M$8),DetailBudgetWPs_Aleph,IF($J140 = "No Work Package", "", $J140),DetailBudgetCategory_Aleph,$I140),IF(Budget_period="Quarterly",SUMIFS(INDIRECT(M$9),DetailBudgetWPs_Aleph,IF($J140 = "No Work Package", "", $J140),DetailBudgetCategory_Aleph,$I140),IF(Budget_period="Annually",SUMIFS(INDIRECT(M$10),DetailBudgetWPs_Aleph,IF($J140 = "No Work Package", "", $J140),DetailBudgetCategory_Aleph,$I140),""))))) / M$6 * M$7, 0), 0)</f>
        <v>0</v>
      </c>
      <c r="N140" s="166">
        <f t="array" ref="N140">IFERROR(IF(ROW()-16&lt;NoRowsBudget, IF($J140="Profit Margin",SUM(N$16:N139)*ProfitMargin,IF($J140="VAT",SUM(N$16:N139)*VAT,IF(Budget_period="Monthly",SUMIFS(INDIRECT(N$8),DetailBudgetWPs_Aleph,IF($J140 = "No Work Package", "", $J140),DetailBudgetCategory_Aleph,$I140),IF(Budget_period="Quarterly",SUMIFS(INDIRECT(N$9),DetailBudgetWPs_Aleph,IF($J140 = "No Work Package", "", $J140),DetailBudgetCategory_Aleph,$I140),IF(Budget_period="Annually",SUMIFS(INDIRECT(N$10),DetailBudgetWPs_Aleph,IF($J140 = "No Work Package", "", $J140),DetailBudgetCategory_Aleph,$I140),""))))) / N$6 * N$7, 0), 0)</f>
        <v>0</v>
      </c>
      <c r="O140" s="166">
        <f t="array" ref="O140">IFERROR(IF(ROW()-16&lt;NoRowsBudget, IF($J140="Profit Margin",SUM(O$16:O139)*ProfitMargin,IF($J140="VAT",SUM(O$16:O139)*VAT,IF(Budget_period="Monthly",SUMIFS(INDIRECT(O$8),DetailBudgetWPs_Aleph,IF($J140 = "No Work Package", "", $J140),DetailBudgetCategory_Aleph,$I140),IF(Budget_period="Quarterly",SUMIFS(INDIRECT(O$9),DetailBudgetWPs_Aleph,IF($J140 = "No Work Package", "", $J140),DetailBudgetCategory_Aleph,$I140),IF(Budget_period="Annually",SUMIFS(INDIRECT(O$10),DetailBudgetWPs_Aleph,IF($J140 = "No Work Package", "", $J140),DetailBudgetCategory_Aleph,$I140),""))))) / O$6 * O$7, 0), 0)</f>
        <v>0</v>
      </c>
      <c r="P140" s="166">
        <f t="array" ref="P140">IFERROR(IF(ROW()-16&lt;NoRowsBudget, IF($J140="Profit Margin",SUM(P$16:P139)*ProfitMargin,IF($J140="VAT",SUM(P$16:P139)*VAT,IF(Budget_period="Monthly",SUMIFS(INDIRECT(P$8),DetailBudgetWPs_Aleph,IF($J140 = "No Work Package", "", $J140),DetailBudgetCategory_Aleph,$I140),IF(Budget_period="Quarterly",SUMIFS(INDIRECT(P$9),DetailBudgetWPs_Aleph,IF($J140 = "No Work Package", "", $J140),DetailBudgetCategory_Aleph,$I140),IF(Budget_period="Annually",SUMIFS(INDIRECT(P$10),DetailBudgetWPs_Aleph,IF($J140 = "No Work Package", "", $J140),DetailBudgetCategory_Aleph,$I140),""))))) / P$6 * P$7, 0), 0)</f>
        <v>0</v>
      </c>
      <c r="Q140" s="166">
        <f t="array" ref="Q140">IFERROR(IF(ROW()-16&lt;NoRowsBudget, IF($J140="Profit Margin",SUM(Q$16:Q139)*ProfitMargin,IF($J140="VAT",SUM(Q$16:Q139)*VAT,IF(Budget_period="Monthly",SUMIFS(INDIRECT(Q$8),DetailBudgetWPs_Aleph,IF($J140 = "No Work Package", "", $J140),DetailBudgetCategory_Aleph,$I140),IF(Budget_period="Quarterly",SUMIFS(INDIRECT(Q$9),DetailBudgetWPs_Aleph,IF($J140 = "No Work Package", "", $J140),DetailBudgetCategory_Aleph,$I140),IF(Budget_period="Annually",SUMIFS(INDIRECT(Q$10),DetailBudgetWPs_Aleph,IF($J140 = "No Work Package", "", $J140),DetailBudgetCategory_Aleph,$I140),""))))) / Q$6 * Q$7, 0), 0)</f>
        <v>0</v>
      </c>
      <c r="R140" s="166">
        <f t="array" ref="R140">IFERROR(IF(ROW()-16&lt;NoRowsBudget, IF($J140="Profit Margin",SUM(R$16:R139)*ProfitMargin,IF($J140="VAT",SUM(R$16:R139)*VAT,IF(Budget_period="Monthly",SUMIFS(INDIRECT(R$8),DetailBudgetWPs_Aleph,IF($J140 = "No Work Package", "", $J140),DetailBudgetCategory_Aleph,$I140),IF(Budget_period="Quarterly",SUMIFS(INDIRECT(R$9),DetailBudgetWPs_Aleph,IF($J140 = "No Work Package", "", $J140),DetailBudgetCategory_Aleph,$I140),IF(Budget_period="Annually",SUMIFS(INDIRECT(R$10),DetailBudgetWPs_Aleph,IF($J140 = "No Work Package", "", $J140),DetailBudgetCategory_Aleph,$I140),""))))) / R$6 * R$7, 0), 0)</f>
        <v>0</v>
      </c>
      <c r="S140" s="166">
        <f t="array" ref="S140">IFERROR(IF(ROW()-16&lt;NoRowsBudget, IF($J140="Profit Margin",SUM(S$16:S139)*ProfitMargin,IF($J140="VAT",SUM(S$16:S139)*VAT,IF(Budget_period="Monthly",SUMIFS(INDIRECT(S$8),DetailBudgetWPs_Aleph,IF($J140 = "No Work Package", "", $J140),DetailBudgetCategory_Aleph,$I140),IF(Budget_period="Quarterly",SUMIFS(INDIRECT(S$9),DetailBudgetWPs_Aleph,IF($J140 = "No Work Package", "", $J140),DetailBudgetCategory_Aleph,$I140),IF(Budget_period="Annually",SUMIFS(INDIRECT(S$10),DetailBudgetWPs_Aleph,IF($J140 = "No Work Package", "", $J140),DetailBudgetCategory_Aleph,$I140),""))))) / S$6 * S$7, 0), 0)</f>
        <v>0</v>
      </c>
      <c r="T140" s="166">
        <f t="array" ref="T140">IFERROR(IF(ROW()-16&lt;NoRowsBudget, IF($J140="Profit Margin",SUM(T$16:T139)*ProfitMargin,IF($J140="VAT",SUM(T$16:T139)*VAT,IF(Budget_period="Monthly",SUMIFS(INDIRECT(T$8),DetailBudgetWPs_Aleph,IF($J140 = "No Work Package", "", $J140),DetailBudgetCategory_Aleph,$I140),IF(Budget_period="Quarterly",SUMIFS(INDIRECT(T$9),DetailBudgetWPs_Aleph,IF($J140 = "No Work Package", "", $J140),DetailBudgetCategory_Aleph,$I140),IF(Budget_period="Annually",SUMIFS(INDIRECT(T$10),DetailBudgetWPs_Aleph,IF($J140 = "No Work Package", "", $J140),DetailBudgetCategory_Aleph,$I140),""))))) / T$6 * T$7, 0), 0)</f>
        <v>0</v>
      </c>
      <c r="U140" s="166">
        <f t="array" ref="U140">IFERROR(IF(ROW()-16&lt;NoRowsBudget, IF($J140="Profit Margin",SUM(U$16:U139)*ProfitMargin,IF($J140="VAT",SUM(U$16:U139)*VAT,IF(Budget_period="Monthly",SUMIFS(INDIRECT(U$8),DetailBudgetWPs_Aleph,IF($J140 = "No Work Package", "", $J140),DetailBudgetCategory_Aleph,$I140),IF(Budget_period="Quarterly",SUMIFS(INDIRECT(U$9),DetailBudgetWPs_Aleph,IF($J140 = "No Work Package", "", $J140),DetailBudgetCategory_Aleph,$I140),IF(Budget_period="Annually",SUMIFS(INDIRECT(U$10),DetailBudgetWPs_Aleph,IF($J140 = "No Work Package", "", $J140),DetailBudgetCategory_Aleph,$I140),""))))) / U$6 * U$7, 0), 0)</f>
        <v>0</v>
      </c>
      <c r="V140" s="166">
        <f t="array" ref="V140">IFERROR(IF(ROW()-16&lt;NoRowsBudget, IF($J140="Profit Margin",SUM(V$16:V139)*ProfitMargin,IF($J140="VAT",SUM(V$16:V139)*VAT,IF(Budget_period="Monthly",SUMIFS(INDIRECT(V$8),DetailBudgetWPs_Aleph,IF($J140 = "No Work Package", "", $J140),DetailBudgetCategory_Aleph,$I140),IF(Budget_period="Quarterly",SUMIFS(INDIRECT(V$9),DetailBudgetWPs_Aleph,IF($J140 = "No Work Package", "", $J140),DetailBudgetCategory_Aleph,$I140),IF(Budget_period="Annually",SUMIFS(INDIRECT(V$10),DetailBudgetWPs_Aleph,IF($J140 = "No Work Package", "", $J140),DetailBudgetCategory_Aleph,$I140),""))))) / V$6 * V$7, 0), 0)</f>
        <v>0</v>
      </c>
      <c r="W140" s="166">
        <f t="array" ref="W140">IFERROR(IF(ROW()-16&lt;NoRowsBudget, IF($J140="Profit Margin",SUM(W$16:W139)*ProfitMargin,IF($J140="VAT",SUM(W$16:W139)*VAT,IF(Budget_period="Monthly",SUMIFS(INDIRECT(W$8),DetailBudgetWPs_Aleph,IF($J140 = "No Work Package", "", $J140),DetailBudgetCategory_Aleph,$I140),IF(Budget_period="Quarterly",SUMIFS(INDIRECT(W$9),DetailBudgetWPs_Aleph,IF($J140 = "No Work Package", "", $J140),DetailBudgetCategory_Aleph,$I140),IF(Budget_period="Annually",SUMIFS(INDIRECT(W$10),DetailBudgetWPs_Aleph,IF($J140 = "No Work Package", "", $J140),DetailBudgetCategory_Aleph,$I140),""))))) / W$6 * W$7, 0), 0)</f>
        <v>0</v>
      </c>
      <c r="X140" s="166">
        <f t="array" ref="X140">IFERROR(IF(ROW()-16&lt;NoRowsBudget, IF($J140="Profit Margin",SUM(X$16:X139)*ProfitMargin,IF($J140="VAT",SUM(X$16:X139)*VAT,IF(Budget_period="Monthly",SUMIFS(INDIRECT(X$8),DetailBudgetWPs_Aleph,IF($J140 = "No Work Package", "", $J140),DetailBudgetCategory_Aleph,$I140),IF(Budget_period="Quarterly",SUMIFS(INDIRECT(X$9),DetailBudgetWPs_Aleph,IF($J140 = "No Work Package", "", $J140),DetailBudgetCategory_Aleph,$I140),IF(Budget_period="Annually",SUMIFS(INDIRECT(X$10),DetailBudgetWPs_Aleph,IF($J140 = "No Work Package", "", $J140),DetailBudgetCategory_Aleph,$I140),""))))) / X$6 * X$7, 0), 0)</f>
        <v>0</v>
      </c>
      <c r="Y140" s="166">
        <f t="array" ref="Y140">IFERROR(IF(ROW()-16&lt;NoRowsBudget, IF($J140="Profit Margin",SUM(Y$16:Y139)*ProfitMargin,IF($J140="VAT",SUM(Y$16:Y139)*VAT,IF(Budget_period="Monthly",SUMIFS(INDIRECT(Y$8),DetailBudgetWPs_Aleph,IF($J140 = "No Work Package", "", $J140),DetailBudgetCategory_Aleph,$I140),IF(Budget_period="Quarterly",SUMIFS(INDIRECT(Y$9),DetailBudgetWPs_Aleph,IF($J140 = "No Work Package", "", $J140),DetailBudgetCategory_Aleph,$I140),IF(Budget_period="Annually",SUMIFS(INDIRECT(Y$10),DetailBudgetWPs_Aleph,IF($J140 = "No Work Package", "", $J140),DetailBudgetCategory_Aleph,$I140),""))))) / Y$6 * Y$7, 0), 0)</f>
        <v>0</v>
      </c>
      <c r="Z140" s="166">
        <f t="array" ref="Z140">IFERROR(IF(ROW()-16&lt;NoRowsBudget, IF($J140="Profit Margin",SUM(Z$16:Z139)*ProfitMargin,IF($J140="VAT",SUM(Z$16:Z139)*VAT,IF(Budget_period="Monthly",SUMIFS(INDIRECT(Z$8),DetailBudgetWPs_Aleph,IF($J140 = "No Work Package", "", $J140),DetailBudgetCategory_Aleph,$I140),IF(Budget_period="Quarterly",SUMIFS(INDIRECT(Z$9),DetailBudgetWPs_Aleph,IF($J140 = "No Work Package", "", $J140),DetailBudgetCategory_Aleph,$I140),IF(Budget_period="Annually",SUMIFS(INDIRECT(Z$10),DetailBudgetWPs_Aleph,IF($J140 = "No Work Package", "", $J140),DetailBudgetCategory_Aleph,$I140),""))))) / Z$6 * Z$7, 0), 0)</f>
        <v>0</v>
      </c>
      <c r="AA140" s="166">
        <f t="array" ref="AA140">IFERROR(IF(ROW()-16&lt;NoRowsBudget, IF($J140="Profit Margin",SUM(AA$16:AA139)*ProfitMargin,IF($J140="VAT",SUM(AA$16:AA139)*VAT,IF(Budget_period="Monthly",SUMIFS(INDIRECT(AA$8),DetailBudgetWPs_Aleph,IF($J140 = "No Work Package", "", $J140),DetailBudgetCategory_Aleph,$I140),IF(Budget_period="Quarterly",SUMIFS(INDIRECT(AA$9),DetailBudgetWPs_Aleph,IF($J140 = "No Work Package", "", $J140),DetailBudgetCategory_Aleph,$I140),IF(Budget_period="Annually",SUMIFS(INDIRECT(AA$10),DetailBudgetWPs_Aleph,IF($J140 = "No Work Package", "", $J140),DetailBudgetCategory_Aleph,$I140),""))))) / AA$6 * AA$7, 0), 0)</f>
        <v>0</v>
      </c>
      <c r="AB140" s="166">
        <f t="array" ref="AB140">IFERROR(IF(ROW()-16&lt;NoRowsBudget, IF($J140="Profit Margin",SUM(AB$16:AB139)*ProfitMargin,IF($J140="VAT",SUM(AB$16:AB139)*VAT,IF(Budget_period="Monthly",SUMIFS(INDIRECT(AB$8),DetailBudgetWPs_Aleph,IF($J140 = "No Work Package", "", $J140),DetailBudgetCategory_Aleph,$I140),IF(Budget_period="Quarterly",SUMIFS(INDIRECT(AB$9),DetailBudgetWPs_Aleph,IF($J140 = "No Work Package", "", $J140),DetailBudgetCategory_Aleph,$I140),IF(Budget_period="Annually",SUMIFS(INDIRECT(AB$10),DetailBudgetWPs_Aleph,IF($J140 = "No Work Package", "", $J140),DetailBudgetCategory_Aleph,$I140),""))))) / AB$6 * AB$7, 0), 0)</f>
        <v>0</v>
      </c>
      <c r="AC140" s="166">
        <f t="array" ref="AC140">IFERROR(IF(ROW()-16&lt;NoRowsBudget, IF($J140="Profit Margin",SUM(AC$16:AC139)*ProfitMargin,IF($J140="VAT",SUM(AC$16:AC139)*VAT,IF(Budget_period="Monthly",SUMIFS(INDIRECT(AC$8),DetailBudgetWPs_Aleph,IF($J140 = "No Work Package", "", $J140),DetailBudgetCategory_Aleph,$I140),IF(Budget_period="Quarterly",SUMIFS(INDIRECT(AC$9),DetailBudgetWPs_Aleph,IF($J140 = "No Work Package", "", $J140),DetailBudgetCategory_Aleph,$I140),IF(Budget_period="Annually",SUMIFS(INDIRECT(AC$10),DetailBudgetWPs_Aleph,IF($J140 = "No Work Package", "", $J140),DetailBudgetCategory_Aleph,$I140),""))))) / AC$6 * AC$7, 0), 0)</f>
        <v>0</v>
      </c>
      <c r="AD140" s="166">
        <f t="array" ref="AD140">IFERROR(IF(ROW()-16&lt;NoRowsBudget, IF($J140="Profit Margin",SUM(AD$16:AD139)*ProfitMargin,IF($J140="VAT",SUM(AD$16:AD139)*VAT,IF(Budget_period="Monthly",SUMIFS(INDIRECT(AD$8),DetailBudgetWPs_Aleph,IF($J140 = "No Work Package", "", $J140),DetailBudgetCategory_Aleph,$I140),IF(Budget_period="Quarterly",SUMIFS(INDIRECT(AD$9),DetailBudgetWPs_Aleph,IF($J140 = "No Work Package", "", $J140),DetailBudgetCategory_Aleph,$I140),IF(Budget_period="Annually",SUMIFS(INDIRECT(AD$10),DetailBudgetWPs_Aleph,IF($J140 = "No Work Package", "", $J140),DetailBudgetCategory_Aleph,$I140),""))))) / AD$6 * AD$7, 0), 0)</f>
        <v>0</v>
      </c>
      <c r="AE140" s="166">
        <f t="array" ref="AE140">IFERROR(IF(ROW()-16&lt;NoRowsBudget, IF($J140="Profit Margin",SUM(AE$16:AE139)*ProfitMargin,IF($J140="VAT",SUM(AE$16:AE139)*VAT,IF(Budget_period="Monthly",SUMIFS(INDIRECT(AE$8),DetailBudgetWPs_Aleph,IF($J140 = "No Work Package", "", $J140),DetailBudgetCategory_Aleph,$I140),IF(Budget_period="Quarterly",SUMIFS(INDIRECT(AE$9),DetailBudgetWPs_Aleph,IF($J140 = "No Work Package", "", $J140),DetailBudgetCategory_Aleph,$I140),IF(Budget_period="Annually",SUMIFS(INDIRECT(AE$10),DetailBudgetWPs_Aleph,IF($J140 = "No Work Package", "", $J140),DetailBudgetCategory_Aleph,$I140),""))))) / AE$6 * AE$7, 0), 0)</f>
        <v>0</v>
      </c>
      <c r="AF140" s="166">
        <f t="array" ref="AF140">IFERROR(IF(ROW()-16&lt;NoRowsBudget, IF($J140="Profit Margin",SUM(AF$16:AF139)*ProfitMargin,IF($J140="VAT",SUM(AF$16:AF139)*VAT,IF(Budget_period="Monthly",SUMIFS(INDIRECT(AF$8),DetailBudgetWPs_Aleph,IF($J140 = "No Work Package", "", $J140),DetailBudgetCategory_Aleph,$I140),IF(Budget_period="Quarterly",SUMIFS(INDIRECT(AF$9),DetailBudgetWPs_Aleph,IF($J140 = "No Work Package", "", $J140),DetailBudgetCategory_Aleph,$I140),IF(Budget_period="Annually",SUMIFS(INDIRECT(AF$10),DetailBudgetWPs_Aleph,IF($J140 = "No Work Package", "", $J140),DetailBudgetCategory_Aleph,$I140),""))))) / AF$6 * AF$7, 0), 0)</f>
        <v>0</v>
      </c>
      <c r="AG140" s="166">
        <f t="array" ref="AG140">IFERROR(IF(ROW()-16&lt;NoRowsBudget, IF($J140="Profit Margin",SUM(AG$16:AG139)*ProfitMargin,IF($J140="VAT",SUM(AG$16:AG139)*VAT,IF(Budget_period="Monthly",SUMIFS(INDIRECT(AG$8),DetailBudgetWPs_Aleph,IF($J140 = "No Work Package", "", $J140),DetailBudgetCategory_Aleph,$I140),IF(Budget_period="Quarterly",SUMIFS(INDIRECT(AG$9),DetailBudgetWPs_Aleph,IF($J140 = "No Work Package", "", $J140),DetailBudgetCategory_Aleph,$I140),IF(Budget_period="Annually",SUMIFS(INDIRECT(AG$10),DetailBudgetWPs_Aleph,IF($J140 = "No Work Package", "", $J140),DetailBudgetCategory_Aleph,$I140),""))))) / AG$6 * AG$7, 0), 0)</f>
        <v>0</v>
      </c>
      <c r="AH140" s="166">
        <f t="array" ref="AH140">IFERROR(IF(ROW()-16&lt;NoRowsBudget, IF($J140="Profit Margin",SUM(AH$16:AH139)*ProfitMargin,IF($J140="VAT",SUM(AH$16:AH139)*VAT,IF(Budget_period="Monthly",SUMIFS(INDIRECT(AH$8),DetailBudgetWPs_Aleph,IF($J140 = "No Work Package", "", $J140),DetailBudgetCategory_Aleph,$I140),IF(Budget_period="Quarterly",SUMIFS(INDIRECT(AH$9),DetailBudgetWPs_Aleph,IF($J140 = "No Work Package", "", $J140),DetailBudgetCategory_Aleph,$I140),IF(Budget_period="Annually",SUMIFS(INDIRECT(AH$10),DetailBudgetWPs_Aleph,IF($J140 = "No Work Package", "", $J140),DetailBudgetCategory_Aleph,$I140),""))))) / AH$6 * AH$7, 0), 0)</f>
        <v>0</v>
      </c>
      <c r="AI140" s="166">
        <f t="array" ref="AI140">IFERROR(IF(ROW()-16&lt;NoRowsBudget, IF($J140="Profit Margin",SUM(AI$16:AI139)*ProfitMargin,IF($J140="VAT",SUM(AI$16:AI139)*VAT,IF(Budget_period="Monthly",SUMIFS(INDIRECT(AI$8),DetailBudgetWPs_Aleph,IF($J140 = "No Work Package", "", $J140),DetailBudgetCategory_Aleph,$I140),IF(Budget_period="Quarterly",SUMIFS(INDIRECT(AI$9),DetailBudgetWPs_Aleph,IF($J140 = "No Work Package", "", $J140),DetailBudgetCategory_Aleph,$I140),IF(Budget_period="Annually",SUMIFS(INDIRECT(AI$10),DetailBudgetWPs_Aleph,IF($J140 = "No Work Package", "", $J140),DetailBudgetCategory_Aleph,$I140),""))))) / AI$6 * AI$7, 0), 0)</f>
        <v>0</v>
      </c>
      <c r="AJ140" s="166">
        <f t="array" ref="AJ140">IFERROR(IF(ROW()-16&lt;NoRowsBudget, IF($J140="Profit Margin",SUM(AJ$16:AJ139)*ProfitMargin,IF($J140="VAT",SUM(AJ$16:AJ139)*VAT,IF(Budget_period="Monthly",SUMIFS(INDIRECT(AJ$8),DetailBudgetWPs_Aleph,IF($J140 = "No Work Package", "", $J140),DetailBudgetCategory_Aleph,$I140),IF(Budget_period="Quarterly",SUMIFS(INDIRECT(AJ$9),DetailBudgetWPs_Aleph,IF($J140 = "No Work Package", "", $J140),DetailBudgetCategory_Aleph,$I140),IF(Budget_period="Annually",SUMIFS(INDIRECT(AJ$10),DetailBudgetWPs_Aleph,IF($J140 = "No Work Package", "", $J140),DetailBudgetCategory_Aleph,$I140),""))))) / AJ$6 * AJ$7, 0), 0)</f>
        <v>0</v>
      </c>
      <c r="AK140" s="166">
        <f t="array" ref="AK140">IFERROR(IF(ROW()-16&lt;NoRowsBudget, IF($J140="Profit Margin",SUM(AK$16:AK139)*ProfitMargin,IF($J140="VAT",SUM(AK$16:AK139)*VAT,IF(Budget_period="Monthly",SUMIFS(INDIRECT(AK$8),DetailBudgetWPs_Aleph,IF($J140 = "No Work Package", "", $J140),DetailBudgetCategory_Aleph,$I140),IF(Budget_period="Quarterly",SUMIFS(INDIRECT(AK$9),DetailBudgetWPs_Aleph,IF($J140 = "No Work Package", "", $J140),DetailBudgetCategory_Aleph,$I140),IF(Budget_period="Annually",SUMIFS(INDIRECT(AK$10),DetailBudgetWPs_Aleph,IF($J140 = "No Work Package", "", $J140),DetailBudgetCategory_Aleph,$I140),""))))) / AK$6 * AK$7, 0), 0)</f>
        <v>0</v>
      </c>
      <c r="AL140" s="166">
        <f t="array" ref="AL140">IFERROR(IF(ROW()-16&lt;NoRowsBudget, IF($J140="Profit Margin",SUM(AL$16:AL139)*ProfitMargin,IF($J140="VAT",SUM(AL$16:AL139)*VAT,IF(Budget_period="Monthly",SUMIFS(INDIRECT(AL$8),DetailBudgetWPs_Aleph,IF($J140 = "No Work Package", "", $J140),DetailBudgetCategory_Aleph,$I140),IF(Budget_period="Quarterly",SUMIFS(INDIRECT(AL$9),DetailBudgetWPs_Aleph,IF($J140 = "No Work Package", "", $J140),DetailBudgetCategory_Aleph,$I140),IF(Budget_period="Annually",SUMIFS(INDIRECT(AL$10),DetailBudgetWPs_Aleph,IF($J140 = "No Work Package", "", $J140),DetailBudgetCategory_Aleph,$I140),""))))) / AL$6 * AL$7, 0), 0)</f>
        <v>0</v>
      </c>
      <c r="AM140" s="166">
        <f t="array" ref="AM140">IFERROR(IF(ROW()-16&lt;NoRowsBudget, IF($J140="Profit Margin",SUM(AM$16:AM139)*ProfitMargin,IF($J140="VAT",SUM(AM$16:AM139)*VAT,IF(Budget_period="Monthly",SUMIFS(INDIRECT(AM$8),DetailBudgetWPs_Aleph,IF($J140 = "No Work Package", "", $J140),DetailBudgetCategory_Aleph,$I140),IF(Budget_period="Quarterly",SUMIFS(INDIRECT(AM$9),DetailBudgetWPs_Aleph,IF($J140 = "No Work Package", "", $J140),DetailBudgetCategory_Aleph,$I140),IF(Budget_period="Annually",SUMIFS(INDIRECT(AM$10),DetailBudgetWPs_Aleph,IF($J140 = "No Work Package", "", $J140),DetailBudgetCategory_Aleph,$I140),""))))) / AM$6 * AM$7, 0), 0)</f>
        <v>0</v>
      </c>
      <c r="AN140" s="166">
        <f t="array" ref="AN140">IFERROR(IF(ROW()-16&lt;NoRowsBudget, IF($J140="Profit Margin",SUM(AN$16:AN139)*ProfitMargin,IF($J140="VAT",SUM(AN$16:AN139)*VAT,IF(Budget_period="Monthly",SUMIFS(INDIRECT(AN$8),DetailBudgetWPs_Aleph,IF($J140 = "No Work Package", "", $J140),DetailBudgetCategory_Aleph,$I140),IF(Budget_period="Quarterly",SUMIFS(INDIRECT(AN$9),DetailBudgetWPs_Aleph,IF($J140 = "No Work Package", "", $J140),DetailBudgetCategory_Aleph,$I140),IF(Budget_period="Annually",SUMIFS(INDIRECT(AN$10),DetailBudgetWPs_Aleph,IF($J140 = "No Work Package", "", $J140),DetailBudgetCategory_Aleph,$I140),""))))) / AN$6 * AN$7, 0), 0)</f>
        <v>0</v>
      </c>
      <c r="AO140" s="166">
        <f t="array" ref="AO140">IFERROR(IF(ROW()-16&lt;NoRowsBudget, IF($J140="Profit Margin",SUM(AO$16:AO139)*ProfitMargin,IF($J140="VAT",SUM(AO$16:AO139)*VAT,IF(Budget_period="Monthly",SUMIFS(INDIRECT(AO$8),DetailBudgetWPs_Aleph,IF($J140 = "No Work Package", "", $J140),DetailBudgetCategory_Aleph,$I140),IF(Budget_period="Quarterly",SUMIFS(INDIRECT(AO$9),DetailBudgetWPs_Aleph,IF($J140 = "No Work Package", "", $J140),DetailBudgetCategory_Aleph,$I140),IF(Budget_period="Annually",SUMIFS(INDIRECT(AO$10),DetailBudgetWPs_Aleph,IF($J140 = "No Work Package", "", $J140),DetailBudgetCategory_Aleph,$I140),""))))) / AO$6 * AO$7, 0), 0)</f>
        <v>0</v>
      </c>
      <c r="AP140" s="166">
        <f t="array" ref="AP140">IFERROR(IF(ROW()-16&lt;NoRowsBudget, IF($J140="Profit Margin",SUM(AP$16:AP139)*ProfitMargin,IF($J140="VAT",SUM(AP$16:AP139)*VAT,IF(Budget_period="Monthly",SUMIFS(INDIRECT(AP$8),DetailBudgetWPs_Aleph,IF($J140 = "No Work Package", "", $J140),DetailBudgetCategory_Aleph,$I140),IF(Budget_period="Quarterly",SUMIFS(INDIRECT(AP$9),DetailBudgetWPs_Aleph,IF($J140 = "No Work Package", "", $J140),DetailBudgetCategory_Aleph,$I140),IF(Budget_period="Annually",SUMIFS(INDIRECT(AP$10),DetailBudgetWPs_Aleph,IF($J140 = "No Work Package", "", $J140),DetailBudgetCategory_Aleph,$I140),""))))) / AP$6 * AP$7, 0), 0)</f>
        <v>0</v>
      </c>
      <c r="AQ140" s="166">
        <f t="array" ref="AQ140">IFERROR(IF(ROW()-16&lt;NoRowsBudget, IF($J140="Profit Margin",SUM(AQ$16:AQ139)*ProfitMargin,IF($J140="VAT",SUM(AQ$16:AQ139)*VAT,IF(Budget_period="Monthly",SUMIFS(INDIRECT(AQ$8),DetailBudgetWPs_Aleph,IF($J140 = "No Work Package", "", $J140),DetailBudgetCategory_Aleph,$I140),IF(Budget_period="Quarterly",SUMIFS(INDIRECT(AQ$9),DetailBudgetWPs_Aleph,IF($J140 = "No Work Package", "", $J140),DetailBudgetCategory_Aleph,$I140),IF(Budget_period="Annually",SUMIFS(INDIRECT(AQ$10),DetailBudgetWPs_Aleph,IF($J140 = "No Work Package", "", $J140),DetailBudgetCategory_Aleph,$I140),""))))) / AQ$6 * AQ$7, 0), 0)</f>
        <v>0</v>
      </c>
      <c r="AR140" s="166">
        <f t="array" ref="AR140">IFERROR(IF(ROW()-16&lt;NoRowsBudget, IF($J140="Profit Margin",SUM(AR$16:AR139)*ProfitMargin,IF($J140="VAT",SUM(AR$16:AR139)*VAT,IF(Budget_period="Monthly",SUMIFS(INDIRECT(AR$8),DetailBudgetWPs_Aleph,IF($J140 = "No Work Package", "", $J140),DetailBudgetCategory_Aleph,$I140),IF(Budget_period="Quarterly",SUMIFS(INDIRECT(AR$9),DetailBudgetWPs_Aleph,IF($J140 = "No Work Package", "", $J140),DetailBudgetCategory_Aleph,$I140),IF(Budget_period="Annually",SUMIFS(INDIRECT(AR$10),DetailBudgetWPs_Aleph,IF($J140 = "No Work Package", "", $J140),DetailBudgetCategory_Aleph,$I140),""))))) / AR$6 * AR$7, 0), 0)</f>
        <v>0</v>
      </c>
      <c r="AS140" s="166">
        <f t="array" ref="AS140">IFERROR(IF(ROW()-16&lt;NoRowsBudget, IF($J140="Profit Margin",SUM(AS$16:AS139)*ProfitMargin,IF($J140="VAT",SUM(AS$16:AS139)*VAT,IF(Budget_period="Monthly",SUMIFS(INDIRECT(AS$8),DetailBudgetWPs_Aleph,IF($J140 = "No Work Package", "", $J140),DetailBudgetCategory_Aleph,$I140),IF(Budget_period="Quarterly",SUMIFS(INDIRECT(AS$9),DetailBudgetWPs_Aleph,IF($J140 = "No Work Package", "", $J140),DetailBudgetCategory_Aleph,$I140),IF(Budget_period="Annually",SUMIFS(INDIRECT(AS$10),DetailBudgetWPs_Aleph,IF($J140 = "No Work Package", "", $J140),DetailBudgetCategory_Aleph,$I140),""))))) / AS$6 * AS$7, 0), 0)</f>
        <v>0</v>
      </c>
      <c r="AT140" s="166">
        <f t="array" ref="AT140">IFERROR(IF(ROW()-16&lt;NoRowsBudget, IF($J140="Profit Margin",SUM(AT$16:AT139)*ProfitMargin,IF($J140="VAT",SUM(AT$16:AT139)*VAT,IF(Budget_period="Monthly",SUMIFS(INDIRECT(AT$8),DetailBudgetWPs_Aleph,IF($J140 = "No Work Package", "", $J140),DetailBudgetCategory_Aleph,$I140),IF(Budget_period="Quarterly",SUMIFS(INDIRECT(AT$9),DetailBudgetWPs_Aleph,IF($J140 = "No Work Package", "", $J140),DetailBudgetCategory_Aleph,$I140),IF(Budget_period="Annually",SUMIFS(INDIRECT(AT$10),DetailBudgetWPs_Aleph,IF($J140 = "No Work Package", "", $J140),DetailBudgetCategory_Aleph,$I140),""))))) / AT$6 * AT$7, 0), 0)</f>
        <v>0</v>
      </c>
      <c r="AU140" s="166">
        <f t="array" ref="AU140">IFERROR(IF(ROW()-16&lt;NoRowsBudget, IF($J140="Profit Margin",SUM(AU$16:AU139)*ProfitMargin,IF($J140="VAT",SUM(AU$16:AU139)*VAT,IF(Budget_period="Monthly",SUMIFS(INDIRECT(AU$8),DetailBudgetWPs_Aleph,IF($J140 = "No Work Package", "", $J140),DetailBudgetCategory_Aleph,$I140),IF(Budget_period="Quarterly",SUMIFS(INDIRECT(AU$9),DetailBudgetWPs_Aleph,IF($J140 = "No Work Package", "", $J140),DetailBudgetCategory_Aleph,$I140),IF(Budget_period="Annually",SUMIFS(INDIRECT(AU$10),DetailBudgetWPs_Aleph,IF($J140 = "No Work Package", "", $J140),DetailBudgetCategory_Aleph,$I140),""))))) / AU$6 * AU$7, 0), 0)</f>
        <v>0</v>
      </c>
      <c r="AV140" s="166">
        <f t="array" ref="AV140">IFERROR(IF(ROW()-16&lt;NoRowsBudget, IF($J140="Profit Margin",SUM(AV$16:AV139)*ProfitMargin,IF($J140="VAT",SUM(AV$16:AV139)*VAT,IF(Budget_period="Monthly",SUMIFS(INDIRECT(AV$8),DetailBudgetWPs_Aleph,IF($J140 = "No Work Package", "", $J140),DetailBudgetCategory_Aleph,$I140),IF(Budget_period="Quarterly",SUMIFS(INDIRECT(AV$9),DetailBudgetWPs_Aleph,IF($J140 = "No Work Package", "", $J140),DetailBudgetCategory_Aleph,$I140),IF(Budget_period="Annually",SUMIFS(INDIRECT(AV$10),DetailBudgetWPs_Aleph,IF($J140 = "No Work Package", "", $J140),DetailBudgetCategory_Aleph,$I140),""))))) / AV$6 * AV$7, 0), 0)</f>
        <v>0</v>
      </c>
      <c r="AW140" s="166">
        <f t="array" ref="AW140">IFERROR(IF(ROW()-16&lt;NoRowsBudget, IF($J140="Profit Margin",SUM(AW$16:AW139)*ProfitMargin,IF($J140="VAT",SUM(AW$16:AW139)*VAT,IF(Budget_period="Monthly",SUMIFS(INDIRECT(AW$8),DetailBudgetWPs_Aleph,IF($J140 = "No Work Package", "", $J140),DetailBudgetCategory_Aleph,$I140),IF(Budget_period="Quarterly",SUMIFS(INDIRECT(AW$9),DetailBudgetWPs_Aleph,IF($J140 = "No Work Package", "", $J140),DetailBudgetCategory_Aleph,$I140),IF(Budget_period="Annually",SUMIFS(INDIRECT(AW$10),DetailBudgetWPs_Aleph,IF($J140 = "No Work Package", "", $J140),DetailBudgetCategory_Aleph,$I140),""))))) / AW$6 * AW$7, 0), 0)</f>
        <v>0</v>
      </c>
      <c r="AX140" s="166">
        <f t="array" ref="AX140">IFERROR(IF(ROW()-16&lt;NoRowsBudget, IF($J140="Profit Margin",SUM(AX$16:AX139)*ProfitMargin,IF($J140="VAT",SUM(AX$16:AX139)*VAT,IF(Budget_period="Monthly",SUMIFS(INDIRECT(AX$8),DetailBudgetWPs_Aleph,IF($J140 = "No Work Package", "", $J140),DetailBudgetCategory_Aleph,$I140),IF(Budget_period="Quarterly",SUMIFS(INDIRECT(AX$9),DetailBudgetWPs_Aleph,IF($J140 = "No Work Package", "", $J140),DetailBudgetCategory_Aleph,$I140),IF(Budget_period="Annually",SUMIFS(INDIRECT(AX$10),DetailBudgetWPs_Aleph,IF($J140 = "No Work Package", "", $J140),DetailBudgetCategory_Aleph,$I140),""))))) / AX$6 * AX$7, 0), 0)</f>
        <v>0</v>
      </c>
      <c r="AY140" s="166">
        <f t="array" ref="AY140">IFERROR(IF(ROW()-16&lt;NoRowsBudget, IF($J140="Profit Margin",SUM(AY$16:AY139)*ProfitMargin,IF($J140="VAT",SUM(AY$16:AY139)*VAT,IF(Budget_period="Monthly",SUMIFS(INDIRECT(AY$8),DetailBudgetWPs_Aleph,IF($J140 = "No Work Package", "", $J140),DetailBudgetCategory_Aleph,$I140),IF(Budget_period="Quarterly",SUMIFS(INDIRECT(AY$9),DetailBudgetWPs_Aleph,IF($J140 = "No Work Package", "", $J140),DetailBudgetCategory_Aleph,$I140),IF(Budget_period="Annually",SUMIFS(INDIRECT(AY$10),DetailBudgetWPs_Aleph,IF($J140 = "No Work Package", "", $J140),DetailBudgetCategory_Aleph,$I140),""))))) / AY$6 * AY$7, 0), 0)</f>
        <v>0</v>
      </c>
      <c r="AZ140" s="166">
        <f t="array" ref="AZ140">IFERROR(IF(ROW()-16&lt;NoRowsBudget, IF($J140="Profit Margin",SUM(AZ$16:AZ139)*ProfitMargin,IF($J140="VAT",SUM(AZ$16:AZ139)*VAT,IF(Budget_period="Monthly",SUMIFS(INDIRECT(AZ$8),DetailBudgetWPs_Aleph,IF($J140 = "No Work Package", "", $J140),DetailBudgetCategory_Aleph,$I140),IF(Budget_period="Quarterly",SUMIFS(INDIRECT(AZ$9),DetailBudgetWPs_Aleph,IF($J140 = "No Work Package", "", $J140),DetailBudgetCategory_Aleph,$I140),IF(Budget_period="Annually",SUMIFS(INDIRECT(AZ$10),DetailBudgetWPs_Aleph,IF($J140 = "No Work Package", "", $J140),DetailBudgetCategory_Aleph,$I140),""))))) / AZ$6 * AZ$7, 0), 0)</f>
        <v>0</v>
      </c>
      <c r="BA140" s="166">
        <f t="array" ref="BA140">IFERROR(IF(ROW()-16&lt;NoRowsBudget, IF($J140="Profit Margin",SUM(BA$16:BA139)*ProfitMargin,IF($J140="VAT",SUM(BA$16:BA139)*VAT,IF(Budget_period="Monthly",SUMIFS(INDIRECT(BA$8),DetailBudgetWPs_Aleph,IF($J140 = "No Work Package", "", $J140),DetailBudgetCategory_Aleph,$I140),IF(Budget_period="Quarterly",SUMIFS(INDIRECT(BA$9),DetailBudgetWPs_Aleph,IF($J140 = "No Work Package", "", $J140),DetailBudgetCategory_Aleph,$I140),IF(Budget_period="Annually",SUMIFS(INDIRECT(BA$10),DetailBudgetWPs_Aleph,IF($J140 = "No Work Package", "", $J140),DetailBudgetCategory_Aleph,$I140),""))))) / BA$6 * BA$7, 0), 0)</f>
        <v>0</v>
      </c>
      <c r="BB140" s="166">
        <f t="array" ref="BB140">IFERROR(IF(ROW()-16&lt;NoRowsBudget, IF($J140="Profit Margin",SUM(BB$16:BB139)*ProfitMargin,IF($J140="VAT",SUM(BB$16:BB139)*VAT,IF(Budget_period="Monthly",SUMIFS(INDIRECT(BB$8),DetailBudgetWPs_Aleph,IF($J140 = "No Work Package", "", $J140),DetailBudgetCategory_Aleph,$I140),IF(Budget_period="Quarterly",SUMIFS(INDIRECT(BB$9),DetailBudgetWPs_Aleph,IF($J140 = "No Work Package", "", $J140),DetailBudgetCategory_Aleph,$I140),IF(Budget_period="Annually",SUMIFS(INDIRECT(BB$10),DetailBudgetWPs_Aleph,IF($J140 = "No Work Package", "", $J140),DetailBudgetCategory_Aleph,$I140),""))))) / BB$6 * BB$7, 0), 0)</f>
        <v>0</v>
      </c>
      <c r="BC140" s="166">
        <f t="array" ref="BC140">IFERROR(IF(ROW()-16&lt;NoRowsBudget, IF($J140="Profit Margin",SUM(BC$16:BC139)*ProfitMargin,IF($J140="VAT",SUM(BC$16:BC139)*VAT,IF(Budget_period="Monthly",SUMIFS(INDIRECT(BC$8),DetailBudgetWPs_Aleph,IF($J140 = "No Work Package", "", $J140),DetailBudgetCategory_Aleph,$I140),IF(Budget_period="Quarterly",SUMIFS(INDIRECT(BC$9),DetailBudgetWPs_Aleph,IF($J140 = "No Work Package", "", $J140),DetailBudgetCategory_Aleph,$I140),IF(Budget_period="Annually",SUMIFS(INDIRECT(BC$10),DetailBudgetWPs_Aleph,IF($J140 = "No Work Package", "", $J140),DetailBudgetCategory_Aleph,$I140),""))))) / BC$6 * BC$7, 0), 0)</f>
        <v>0</v>
      </c>
      <c r="BD140" s="166">
        <f t="array" ref="BD140">IFERROR(IF(ROW()-16&lt;NoRowsBudget, IF($J140="Profit Margin",SUM(BD$16:BD139)*ProfitMargin,IF($J140="VAT",SUM(BD$16:BD139)*VAT,IF(Budget_period="Monthly",SUMIFS(INDIRECT(BD$8),DetailBudgetWPs_Aleph,IF($J140 = "No Work Package", "", $J140),DetailBudgetCategory_Aleph,$I140),IF(Budget_period="Quarterly",SUMIFS(INDIRECT(BD$9),DetailBudgetWPs_Aleph,IF($J140 = "No Work Package", "", $J140),DetailBudgetCategory_Aleph,$I140),IF(Budget_period="Annually",SUMIFS(INDIRECT(BD$10),DetailBudgetWPs_Aleph,IF($J140 = "No Work Package", "", $J140),DetailBudgetCategory_Aleph,$I140),""))))) / BD$6 * BD$7, 0), 0)</f>
        <v>0</v>
      </c>
      <c r="BE140" s="166">
        <f t="array" ref="BE140">IFERROR(IF(ROW()-16&lt;NoRowsBudget, IF($J140="Profit Margin",SUM(BE$16:BE139)*ProfitMargin,IF($J140="VAT",SUM(BE$16:BE139)*VAT,IF(Budget_period="Monthly",SUMIFS(INDIRECT(BE$8),DetailBudgetWPs_Aleph,IF($J140 = "No Work Package", "", $J140),DetailBudgetCategory_Aleph,$I140),IF(Budget_period="Quarterly",SUMIFS(INDIRECT(BE$9),DetailBudgetWPs_Aleph,IF($J140 = "No Work Package", "", $J140),DetailBudgetCategory_Aleph,$I140),IF(Budget_period="Annually",SUMIFS(INDIRECT(BE$10),DetailBudgetWPs_Aleph,IF($J140 = "No Work Package", "", $J140),DetailBudgetCategory_Aleph,$I140),""))))) / BE$6 * BE$7, 0), 0)</f>
        <v>0</v>
      </c>
      <c r="BF140" s="166">
        <f t="array" ref="BF140">IFERROR(IF(ROW()-16&lt;NoRowsBudget, IF($J140="Profit Margin",SUM(BF$16:BF139)*ProfitMargin,IF($J140="VAT",SUM(BF$16:BF139)*VAT,IF(Budget_period="Monthly",SUMIFS(INDIRECT(BF$8),DetailBudgetWPs_Aleph,IF($J140 = "No Work Package", "", $J140),DetailBudgetCategory_Aleph,$I140),IF(Budget_period="Quarterly",SUMIFS(INDIRECT(BF$9),DetailBudgetWPs_Aleph,IF($J140 = "No Work Package", "", $J140),DetailBudgetCategory_Aleph,$I140),IF(Budget_period="Annually",SUMIFS(INDIRECT(BF$10),DetailBudgetWPs_Aleph,IF($J140 = "No Work Package", "", $J140),DetailBudgetCategory_Aleph,$I140),""))))) / BF$6 * BF$7, 0), 0)</f>
        <v>0</v>
      </c>
      <c r="BG140" s="166">
        <f t="array" ref="BG140">IFERROR(IF(ROW()-16&lt;NoRowsBudget, IF($J140="Profit Margin",SUM(BG$16:BG139)*ProfitMargin,IF($J140="VAT",SUM(BG$16:BG139)*VAT,IF(Budget_period="Monthly",SUMIFS(INDIRECT(BG$8),DetailBudgetWPs_Aleph,IF($J140 = "No Work Package", "", $J140),DetailBudgetCategory_Aleph,$I140),IF(Budget_period="Quarterly",SUMIFS(INDIRECT(BG$9),DetailBudgetWPs_Aleph,IF($J140 = "No Work Package", "", $J140),DetailBudgetCategory_Aleph,$I140),IF(Budget_period="Annually",SUMIFS(INDIRECT(BG$10),DetailBudgetWPs_Aleph,IF($J140 = "No Work Package", "", $J140),DetailBudgetCategory_Aleph,$I140),""))))) / BG$6 * BG$7, 0), 0)</f>
        <v>0</v>
      </c>
      <c r="BH140" s="166">
        <f t="array" ref="BH140">IFERROR(IF(ROW()-16&lt;NoRowsBudget, IF($J140="Profit Margin",SUM(BH$16:BH139)*ProfitMargin,IF($J140="VAT",SUM(BH$16:BH139)*VAT,IF(Budget_period="Monthly",SUMIFS(INDIRECT(BH$8),DetailBudgetWPs_Aleph,IF($J140 = "No Work Package", "", $J140),DetailBudgetCategory_Aleph,$I140),IF(Budget_period="Quarterly",SUMIFS(INDIRECT(BH$9),DetailBudgetWPs_Aleph,IF($J140 = "No Work Package", "", $J140),DetailBudgetCategory_Aleph,$I140),IF(Budget_period="Annually",SUMIFS(INDIRECT(BH$10),DetailBudgetWPs_Aleph,IF($J140 = "No Work Package", "", $J140),DetailBudgetCategory_Aleph,$I140),""))))) / BH$6 * BH$7, 0), 0)</f>
        <v>0</v>
      </c>
      <c r="BI140" s="166">
        <f t="array" ref="BI140">IFERROR(IF(ROW()-16&lt;NoRowsBudget, IF($J140="Profit Margin",SUM(BI$16:BI139)*ProfitMargin,IF($J140="VAT",SUM(BI$16:BI139)*VAT,IF(Budget_period="Monthly",SUMIFS(INDIRECT(BI$8),DetailBudgetWPs_Aleph,IF($J140 = "No Work Package", "", $J140),DetailBudgetCategory_Aleph,$I140),IF(Budget_period="Quarterly",SUMIFS(INDIRECT(BI$9),DetailBudgetWPs_Aleph,IF($J140 = "No Work Package", "", $J140),DetailBudgetCategory_Aleph,$I140),IF(Budget_period="Annually",SUMIFS(INDIRECT(BI$10),DetailBudgetWPs_Aleph,IF($J140 = "No Work Package", "", $J140),DetailBudgetCategory_Aleph,$I140),""))))) / BI$6 * BI$7, 0), 0)</f>
        <v>0</v>
      </c>
      <c r="BJ140" s="166">
        <f t="array" ref="BJ140">IFERROR(IF(ROW()-16&lt;NoRowsBudget, IF($J140="Profit Margin",SUM(BJ$16:BJ139)*ProfitMargin,IF($J140="VAT",SUM(BJ$16:BJ139)*VAT,IF(Budget_period="Monthly",SUMIFS(INDIRECT(BJ$8),DetailBudgetWPs_Aleph,IF($J140 = "No Work Package", "", $J140),DetailBudgetCategory_Aleph,$I140),IF(Budget_period="Quarterly",SUMIFS(INDIRECT(BJ$9),DetailBudgetWPs_Aleph,IF($J140 = "No Work Package", "", $J140),DetailBudgetCategory_Aleph,$I140),IF(Budget_period="Annually",SUMIFS(INDIRECT(BJ$10),DetailBudgetWPs_Aleph,IF($J140 = "No Work Package", "", $J140),DetailBudgetCategory_Aleph,$I140),""))))) / BJ$6 * BJ$7, 0), 0)</f>
        <v>0</v>
      </c>
      <c r="BK140" s="166">
        <f t="array" ref="BK140">IFERROR(IF(ROW()-16&lt;NoRowsBudget, IF($J140="Profit Margin",SUM(BK$16:BK139)*ProfitMargin,IF($J140="VAT",SUM(BK$16:BK139)*VAT,IF(Budget_period="Monthly",SUMIFS(INDIRECT(BK$8),DetailBudgetWPs_Aleph,IF($J140 = "No Work Package", "", $J140),DetailBudgetCategory_Aleph,$I140),IF(Budget_period="Quarterly",SUMIFS(INDIRECT(BK$9),DetailBudgetWPs_Aleph,IF($J140 = "No Work Package", "", $J140),DetailBudgetCategory_Aleph,$I140),IF(Budget_period="Annually",SUMIFS(INDIRECT(BK$10),DetailBudgetWPs_Aleph,IF($J140 = "No Work Package", "", $J140),DetailBudgetCategory_Aleph,$I140),""))))) / BK$6 * BK$7, 0), 0)</f>
        <v>0</v>
      </c>
      <c r="BL140" s="166">
        <f t="array" ref="BL140">IFERROR(IF(ROW()-16&lt;NoRowsBudget, IF($J140="Profit Margin",SUM(BL$16:BL139)*ProfitMargin,IF($J140="VAT",SUM(BL$16:BL139)*VAT,IF(Budget_period="Monthly",SUMIFS(INDIRECT(BL$8),DetailBudgetWPs_Aleph,IF($J140 = "No Work Package", "", $J140),DetailBudgetCategory_Aleph,$I140),IF(Budget_period="Quarterly",SUMIFS(INDIRECT(BL$9),DetailBudgetWPs_Aleph,IF($J140 = "No Work Package", "", $J140),DetailBudgetCategory_Aleph,$I140),IF(Budget_period="Annually",SUMIFS(INDIRECT(BL$10),DetailBudgetWPs_Aleph,IF($J140 = "No Work Package", "", $J140),DetailBudgetCategory_Aleph,$I140),""))))) / BL$6 * BL$7, 0), 0)</f>
        <v>0</v>
      </c>
      <c r="BM140" s="166">
        <f t="array" ref="BM140">IFERROR(IF(ROW()-16&lt;NoRowsBudget, IF($J140="Profit Margin",SUM(BM$16:BM139)*ProfitMargin,IF($J140="VAT",SUM(BM$16:BM139)*VAT,IF(Budget_period="Monthly",SUMIFS(INDIRECT(BM$8),DetailBudgetWPs_Aleph,IF($J140 = "No Work Package", "", $J140),DetailBudgetCategory_Aleph,$I140),IF(Budget_period="Quarterly",SUMIFS(INDIRECT(BM$9),DetailBudgetWPs_Aleph,IF($J140 = "No Work Package", "", $J140),DetailBudgetCategory_Aleph,$I140),IF(Budget_period="Annually",SUMIFS(INDIRECT(BM$10),DetailBudgetWPs_Aleph,IF($J140 = "No Work Package", "", $J140),DetailBudgetCategory_Aleph,$I140),""))))) / BM$6 * BM$7, 0), 0)</f>
        <v>0</v>
      </c>
      <c r="BN140" s="166">
        <f t="array" ref="BN140">IFERROR(IF(ROW()-16&lt;NoRowsBudget, IF($J140="Profit Margin",SUM(BN$16:BN139)*ProfitMargin,IF($J140="VAT",SUM(BN$16:BN139)*VAT,IF(Budget_period="Monthly",SUMIFS(INDIRECT(BN$8),DetailBudgetWPs_Aleph,IF($J140 = "No Work Package", "", $J140),DetailBudgetCategory_Aleph,$I140),IF(Budget_period="Quarterly",SUMIFS(INDIRECT(BN$9),DetailBudgetWPs_Aleph,IF($J140 = "No Work Package", "", $J140),DetailBudgetCategory_Aleph,$I140),IF(Budget_period="Annually",SUMIFS(INDIRECT(BN$10),DetailBudgetWPs_Aleph,IF($J140 = "No Work Package", "", $J140),DetailBudgetCategory_Aleph,$I140),""))))) / BN$6 * BN$7, 0), 0)</f>
        <v>0</v>
      </c>
      <c r="BO140" s="166">
        <f t="array" ref="BO140">IFERROR(IF(ROW()-16&lt;NoRowsBudget, IF($J140="Profit Margin",SUM(BO$16:BO139)*ProfitMargin,IF($J140="VAT",SUM(BO$16:BO139)*VAT,IF(Budget_period="Monthly",SUMIFS(INDIRECT(BO$8),DetailBudgetWPs_Aleph,IF($J140 = "No Work Package", "", $J140),DetailBudgetCategory_Aleph,$I140),IF(Budget_period="Quarterly",SUMIFS(INDIRECT(BO$9),DetailBudgetWPs_Aleph,IF($J140 = "No Work Package", "", $J140),DetailBudgetCategory_Aleph,$I140),IF(Budget_period="Annually",SUMIFS(INDIRECT(BO$10),DetailBudgetWPs_Aleph,IF($J140 = "No Work Package", "", $J140),DetailBudgetCategory_Aleph,$I140),""))))) / BO$6 * BO$7, 0), 0)</f>
        <v>0</v>
      </c>
      <c r="BP140" s="166">
        <f t="array" ref="BP140">IFERROR(IF(ROW()-16&lt;NoRowsBudget, IF($J140="Profit Margin",SUM(BP$16:BP139)*ProfitMargin,IF($J140="VAT",SUM(BP$16:BP139)*VAT,IF(Budget_period="Monthly",SUMIFS(INDIRECT(BP$8),DetailBudgetWPs_Aleph,IF($J140 = "No Work Package", "", $J140),DetailBudgetCategory_Aleph,$I140),IF(Budget_period="Quarterly",SUMIFS(INDIRECT(BP$9),DetailBudgetWPs_Aleph,IF($J140 = "No Work Package", "", $J140),DetailBudgetCategory_Aleph,$I140),IF(Budget_period="Annually",SUMIFS(INDIRECT(BP$10),DetailBudgetWPs_Aleph,IF($J140 = "No Work Package", "", $J140),DetailBudgetCategory_Aleph,$I140),""))))) / BP$6 * BP$7, 0), 0)</f>
        <v>0</v>
      </c>
      <c r="BQ140" s="166">
        <f t="array" ref="BQ140">IFERROR(IF(ROW()-16&lt;NoRowsBudget, IF($J140="Profit Margin",SUM(BQ$16:BQ139)*ProfitMargin,IF($J140="VAT",SUM(BQ$16:BQ139)*VAT,IF(Budget_period="Monthly",SUMIFS(INDIRECT(BQ$8),DetailBudgetWPs_Aleph,IF($J140 = "No Work Package", "", $J140),DetailBudgetCategory_Aleph,$I140),IF(Budget_period="Quarterly",SUMIFS(INDIRECT(BQ$9),DetailBudgetWPs_Aleph,IF($J140 = "No Work Package", "", $J140),DetailBudgetCategory_Aleph,$I140),IF(Budget_period="Annually",SUMIFS(INDIRECT(BQ$10),DetailBudgetWPs_Aleph,IF($J140 = "No Work Package", "", $J140),DetailBudgetCategory_Aleph,$I140),""))))) / BQ$6 * BQ$7, 0), 0)</f>
        <v>0</v>
      </c>
      <c r="BR140" s="166">
        <f t="array" ref="BR140">IFERROR(IF(ROW()-16&lt;NoRowsBudget, IF($J140="Profit Margin",SUM(BR$16:BR139)*ProfitMargin,IF($J140="VAT",SUM(BR$16:BR139)*VAT,IF(Budget_period="Monthly",SUMIFS(INDIRECT(BR$8),DetailBudgetWPs_Aleph,IF($J140 = "No Work Package", "", $J140),DetailBudgetCategory_Aleph,$I140),IF(Budget_period="Quarterly",SUMIFS(INDIRECT(BR$9),DetailBudgetWPs_Aleph,IF($J140 = "No Work Package", "", $J140),DetailBudgetCategory_Aleph,$I140),IF(Budget_period="Annually",SUMIFS(INDIRECT(BR$10),DetailBudgetWPs_Aleph,IF($J140 = "No Work Package", "", $J140),DetailBudgetCategory_Aleph,$I140),""))))) / BR$6 * BR$7, 0), 0)</f>
        <v>0</v>
      </c>
      <c r="BS140" s="166">
        <f t="array" ref="BS140">IFERROR(IF(ROW()-16&lt;NoRowsBudget, IF($J140="Profit Margin",SUM(BS$16:BS139)*ProfitMargin,IF($J140="VAT",SUM(BS$16:BS139)*VAT,IF(Budget_period="Monthly",SUMIFS(INDIRECT(BS$8),DetailBudgetWPs_Aleph,IF($J140 = "No Work Package", "", $J140),DetailBudgetCategory_Aleph,$I140),IF(Budget_period="Quarterly",SUMIFS(INDIRECT(BS$9),DetailBudgetWPs_Aleph,IF($J140 = "No Work Package", "", $J140),DetailBudgetCategory_Aleph,$I140),IF(Budget_period="Annually",SUMIFS(INDIRECT(BS$10),DetailBudgetWPs_Aleph,IF($J140 = "No Work Package", "", $J140),DetailBudgetCategory_Aleph,$I140),""))))) / BS$6 * BS$7, 0), 0)</f>
        <v>0</v>
      </c>
    </row>
    <row r="141" ht="15.75" customHeight="1">
      <c r="A141" s="114"/>
      <c r="B141" s="15" t="str">
        <f>IF(ROW()-16&lt;NoRowsBudget,OrgName,"")</f>
        <v/>
      </c>
      <c r="C141" s="15" t="str">
        <f>IF(ROW()-16&lt;NoRowsBudget,ProjectName,"")</f>
        <v/>
      </c>
      <c r="D141" s="15" t="str">
        <f>IF(ROW()-16&lt;NoRowsBudget,ProjectRef,"")</f>
        <v/>
      </c>
      <c r="E141" s="15" t="str">
        <f>IF(ROW()-16&lt;NoRowsBudget,ApplicationID,"")</f>
        <v/>
      </c>
      <c r="F141" s="15" t="str">
        <f>IF(ROW()-16&lt;NoRowsBudget,Version,"")</f>
        <v/>
      </c>
      <c r="G141" s="164" t="str">
        <f>IF(ROW()-16&lt;NoRowsBudget,StartDate,"")</f>
        <v/>
      </c>
      <c r="H141" s="164" t="str">
        <f>IF(ROW()-16&lt;NoRowsBudget,EndDate,"")</f>
        <v/>
      </c>
      <c r="I141" s="15" t="str">
        <f t="array" ref="I141">IF(ROW()-16&lt;(NoRowsBudget-3),INDEX(CostCategories,CEILING((ROW()-15)/NoWPs,1)),IF(ROW()-16=NoRowsBudget-3,"Overheads",IF(ROW()-16=NoRowsBudget-2,"Profit Margin",IF(ROW()-16=NoRowsBudget-1,"VAT",""))))</f>
        <v/>
      </c>
      <c r="J141" s="15" t="str">
        <f t="array" ref="J141">IF(ROW()-16&lt;NoRowsBudget-3,INDEX(WPUnique,,MOD(ROW()-16,NoWPs)+1),IF(ROW()-16=NoRowsBudget-3,"Overheads",IF(ROW()-16=NoRowsBudget-2,"Profit Margin",IF(ROW()-16=NoRowsBudget-1,"VAT",""))))</f>
        <v/>
      </c>
      <c r="K141" s="172" t="str">
        <f>IFERROR(IF(OR($J141="Indirect Cost",$J141="VAT",$J141="Profit Margin"),"",VLOOKUP(J141,'1. Basic Info'!$B$40:$C$52,2,FALSE)),BudgetExport!J141)</f>
        <v/>
      </c>
      <c r="L141" s="166">
        <f t="array" ref="L141">IFERROR(IF(ROW()-16&lt;NoRowsBudget, IF($J141="Profit Margin",SUM(L$16:L140)*ProfitMargin,IF($J141="VAT",SUM(L$16:L140)*VAT,IF(Budget_period="Monthly",SUMIFS(INDIRECT(L$8),DetailBudgetWPs_Aleph,IF($J141 = "No Work Package", "", $J141),DetailBudgetCategory_Aleph,$I141),IF(Budget_period="Quarterly",SUMIFS(INDIRECT(L$9),DetailBudgetWPs_Aleph,IF($J141 = "No Work Package", "", $J141),DetailBudgetCategory_Aleph,$I141),IF(Budget_period="Annually",SUMIFS(INDIRECT(L$10),DetailBudgetWPs_Aleph,IF($J141 = "No Work Package", "", $J141),DetailBudgetCategory_Aleph,$I141),""))))) / L$6 * L$7, 0), 0)</f>
        <v>0</v>
      </c>
      <c r="M141" s="166">
        <f t="array" ref="M141">IFERROR(IF(ROW()-16&lt;NoRowsBudget, IF($J141="Profit Margin",SUM(M$16:M140)*ProfitMargin,IF($J141="VAT",SUM(M$16:M140)*VAT,IF(Budget_period="Monthly",SUMIFS(INDIRECT(M$8),DetailBudgetWPs_Aleph,IF($J141 = "No Work Package", "", $J141),DetailBudgetCategory_Aleph,$I141),IF(Budget_period="Quarterly",SUMIFS(INDIRECT(M$9),DetailBudgetWPs_Aleph,IF($J141 = "No Work Package", "", $J141),DetailBudgetCategory_Aleph,$I141),IF(Budget_period="Annually",SUMIFS(INDIRECT(M$10),DetailBudgetWPs_Aleph,IF($J141 = "No Work Package", "", $J141),DetailBudgetCategory_Aleph,$I141),""))))) / M$6 * M$7, 0), 0)</f>
        <v>0</v>
      </c>
      <c r="N141" s="166">
        <f t="array" ref="N141">IFERROR(IF(ROW()-16&lt;NoRowsBudget, IF($J141="Profit Margin",SUM(N$16:N140)*ProfitMargin,IF($J141="VAT",SUM(N$16:N140)*VAT,IF(Budget_period="Monthly",SUMIFS(INDIRECT(N$8),DetailBudgetWPs_Aleph,IF($J141 = "No Work Package", "", $J141),DetailBudgetCategory_Aleph,$I141),IF(Budget_period="Quarterly",SUMIFS(INDIRECT(N$9),DetailBudgetWPs_Aleph,IF($J141 = "No Work Package", "", $J141),DetailBudgetCategory_Aleph,$I141),IF(Budget_period="Annually",SUMIFS(INDIRECT(N$10),DetailBudgetWPs_Aleph,IF($J141 = "No Work Package", "", $J141),DetailBudgetCategory_Aleph,$I141),""))))) / N$6 * N$7, 0), 0)</f>
        <v>0</v>
      </c>
      <c r="O141" s="166">
        <f t="array" ref="O141">IFERROR(IF(ROW()-16&lt;NoRowsBudget, IF($J141="Profit Margin",SUM(O$16:O140)*ProfitMargin,IF($J141="VAT",SUM(O$16:O140)*VAT,IF(Budget_period="Monthly",SUMIFS(INDIRECT(O$8),DetailBudgetWPs_Aleph,IF($J141 = "No Work Package", "", $J141),DetailBudgetCategory_Aleph,$I141),IF(Budget_period="Quarterly",SUMIFS(INDIRECT(O$9),DetailBudgetWPs_Aleph,IF($J141 = "No Work Package", "", $J141),DetailBudgetCategory_Aleph,$I141),IF(Budget_period="Annually",SUMIFS(INDIRECT(O$10),DetailBudgetWPs_Aleph,IF($J141 = "No Work Package", "", $J141),DetailBudgetCategory_Aleph,$I141),""))))) / O$6 * O$7, 0), 0)</f>
        <v>0</v>
      </c>
      <c r="P141" s="166">
        <f t="array" ref="P141">IFERROR(IF(ROW()-16&lt;NoRowsBudget, IF($J141="Profit Margin",SUM(P$16:P140)*ProfitMargin,IF($J141="VAT",SUM(P$16:P140)*VAT,IF(Budget_period="Monthly",SUMIFS(INDIRECT(P$8),DetailBudgetWPs_Aleph,IF($J141 = "No Work Package", "", $J141),DetailBudgetCategory_Aleph,$I141),IF(Budget_period="Quarterly",SUMIFS(INDIRECT(P$9),DetailBudgetWPs_Aleph,IF($J141 = "No Work Package", "", $J141),DetailBudgetCategory_Aleph,$I141),IF(Budget_period="Annually",SUMIFS(INDIRECT(P$10),DetailBudgetWPs_Aleph,IF($J141 = "No Work Package", "", $J141),DetailBudgetCategory_Aleph,$I141),""))))) / P$6 * P$7, 0), 0)</f>
        <v>0</v>
      </c>
      <c r="Q141" s="166">
        <f t="array" ref="Q141">IFERROR(IF(ROW()-16&lt;NoRowsBudget, IF($J141="Profit Margin",SUM(Q$16:Q140)*ProfitMargin,IF($J141="VAT",SUM(Q$16:Q140)*VAT,IF(Budget_period="Monthly",SUMIFS(INDIRECT(Q$8),DetailBudgetWPs_Aleph,IF($J141 = "No Work Package", "", $J141),DetailBudgetCategory_Aleph,$I141),IF(Budget_period="Quarterly",SUMIFS(INDIRECT(Q$9),DetailBudgetWPs_Aleph,IF($J141 = "No Work Package", "", $J141),DetailBudgetCategory_Aleph,$I141),IF(Budget_period="Annually",SUMIFS(INDIRECT(Q$10),DetailBudgetWPs_Aleph,IF($J141 = "No Work Package", "", $J141),DetailBudgetCategory_Aleph,$I141),""))))) / Q$6 * Q$7, 0), 0)</f>
        <v>0</v>
      </c>
      <c r="R141" s="166">
        <f t="array" ref="R141">IFERROR(IF(ROW()-16&lt;NoRowsBudget, IF($J141="Profit Margin",SUM(R$16:R140)*ProfitMargin,IF($J141="VAT",SUM(R$16:R140)*VAT,IF(Budget_period="Monthly",SUMIFS(INDIRECT(R$8),DetailBudgetWPs_Aleph,IF($J141 = "No Work Package", "", $J141),DetailBudgetCategory_Aleph,$I141),IF(Budget_period="Quarterly",SUMIFS(INDIRECT(R$9),DetailBudgetWPs_Aleph,IF($J141 = "No Work Package", "", $J141),DetailBudgetCategory_Aleph,$I141),IF(Budget_period="Annually",SUMIFS(INDIRECT(R$10),DetailBudgetWPs_Aleph,IF($J141 = "No Work Package", "", $J141),DetailBudgetCategory_Aleph,$I141),""))))) / R$6 * R$7, 0), 0)</f>
        <v>0</v>
      </c>
      <c r="S141" s="166">
        <f t="array" ref="S141">IFERROR(IF(ROW()-16&lt;NoRowsBudget, IF($J141="Profit Margin",SUM(S$16:S140)*ProfitMargin,IF($J141="VAT",SUM(S$16:S140)*VAT,IF(Budget_period="Monthly",SUMIFS(INDIRECT(S$8),DetailBudgetWPs_Aleph,IF($J141 = "No Work Package", "", $J141),DetailBudgetCategory_Aleph,$I141),IF(Budget_period="Quarterly",SUMIFS(INDIRECT(S$9),DetailBudgetWPs_Aleph,IF($J141 = "No Work Package", "", $J141),DetailBudgetCategory_Aleph,$I141),IF(Budget_period="Annually",SUMIFS(INDIRECT(S$10),DetailBudgetWPs_Aleph,IF($J141 = "No Work Package", "", $J141),DetailBudgetCategory_Aleph,$I141),""))))) / S$6 * S$7, 0), 0)</f>
        <v>0</v>
      </c>
      <c r="T141" s="166">
        <f t="array" ref="T141">IFERROR(IF(ROW()-16&lt;NoRowsBudget, IF($J141="Profit Margin",SUM(T$16:T140)*ProfitMargin,IF($J141="VAT",SUM(T$16:T140)*VAT,IF(Budget_period="Monthly",SUMIFS(INDIRECT(T$8),DetailBudgetWPs_Aleph,IF($J141 = "No Work Package", "", $J141),DetailBudgetCategory_Aleph,$I141),IF(Budget_period="Quarterly",SUMIFS(INDIRECT(T$9),DetailBudgetWPs_Aleph,IF($J141 = "No Work Package", "", $J141),DetailBudgetCategory_Aleph,$I141),IF(Budget_period="Annually",SUMIFS(INDIRECT(T$10),DetailBudgetWPs_Aleph,IF($J141 = "No Work Package", "", $J141),DetailBudgetCategory_Aleph,$I141),""))))) / T$6 * T$7, 0), 0)</f>
        <v>0</v>
      </c>
      <c r="U141" s="166">
        <f t="array" ref="U141">IFERROR(IF(ROW()-16&lt;NoRowsBudget, IF($J141="Profit Margin",SUM(U$16:U140)*ProfitMargin,IF($J141="VAT",SUM(U$16:U140)*VAT,IF(Budget_period="Monthly",SUMIFS(INDIRECT(U$8),DetailBudgetWPs_Aleph,IF($J141 = "No Work Package", "", $J141),DetailBudgetCategory_Aleph,$I141),IF(Budget_period="Quarterly",SUMIFS(INDIRECT(U$9),DetailBudgetWPs_Aleph,IF($J141 = "No Work Package", "", $J141),DetailBudgetCategory_Aleph,$I141),IF(Budget_period="Annually",SUMIFS(INDIRECT(U$10),DetailBudgetWPs_Aleph,IF($J141 = "No Work Package", "", $J141),DetailBudgetCategory_Aleph,$I141),""))))) / U$6 * U$7, 0), 0)</f>
        <v>0</v>
      </c>
      <c r="V141" s="166">
        <f t="array" ref="V141">IFERROR(IF(ROW()-16&lt;NoRowsBudget, IF($J141="Profit Margin",SUM(V$16:V140)*ProfitMargin,IF($J141="VAT",SUM(V$16:V140)*VAT,IF(Budget_period="Monthly",SUMIFS(INDIRECT(V$8),DetailBudgetWPs_Aleph,IF($J141 = "No Work Package", "", $J141),DetailBudgetCategory_Aleph,$I141),IF(Budget_period="Quarterly",SUMIFS(INDIRECT(V$9),DetailBudgetWPs_Aleph,IF($J141 = "No Work Package", "", $J141),DetailBudgetCategory_Aleph,$I141),IF(Budget_period="Annually",SUMIFS(INDIRECT(V$10),DetailBudgetWPs_Aleph,IF($J141 = "No Work Package", "", $J141),DetailBudgetCategory_Aleph,$I141),""))))) / V$6 * V$7, 0), 0)</f>
        <v>0</v>
      </c>
      <c r="W141" s="166">
        <f t="array" ref="W141">IFERROR(IF(ROW()-16&lt;NoRowsBudget, IF($J141="Profit Margin",SUM(W$16:W140)*ProfitMargin,IF($J141="VAT",SUM(W$16:W140)*VAT,IF(Budget_period="Monthly",SUMIFS(INDIRECT(W$8),DetailBudgetWPs_Aleph,IF($J141 = "No Work Package", "", $J141),DetailBudgetCategory_Aleph,$I141),IF(Budget_period="Quarterly",SUMIFS(INDIRECT(W$9),DetailBudgetWPs_Aleph,IF($J141 = "No Work Package", "", $J141),DetailBudgetCategory_Aleph,$I141),IF(Budget_period="Annually",SUMIFS(INDIRECT(W$10),DetailBudgetWPs_Aleph,IF($J141 = "No Work Package", "", $J141),DetailBudgetCategory_Aleph,$I141),""))))) / W$6 * W$7, 0), 0)</f>
        <v>0</v>
      </c>
      <c r="X141" s="166">
        <f t="array" ref="X141">IFERROR(IF(ROW()-16&lt;NoRowsBudget, IF($J141="Profit Margin",SUM(X$16:X140)*ProfitMargin,IF($J141="VAT",SUM(X$16:X140)*VAT,IF(Budget_period="Monthly",SUMIFS(INDIRECT(X$8),DetailBudgetWPs_Aleph,IF($J141 = "No Work Package", "", $J141),DetailBudgetCategory_Aleph,$I141),IF(Budget_period="Quarterly",SUMIFS(INDIRECT(X$9),DetailBudgetWPs_Aleph,IF($J141 = "No Work Package", "", $J141),DetailBudgetCategory_Aleph,$I141),IF(Budget_period="Annually",SUMIFS(INDIRECT(X$10),DetailBudgetWPs_Aleph,IF($J141 = "No Work Package", "", $J141),DetailBudgetCategory_Aleph,$I141),""))))) / X$6 * X$7, 0), 0)</f>
        <v>0</v>
      </c>
      <c r="Y141" s="166">
        <f t="array" ref="Y141">IFERROR(IF(ROW()-16&lt;NoRowsBudget, IF($J141="Profit Margin",SUM(Y$16:Y140)*ProfitMargin,IF($J141="VAT",SUM(Y$16:Y140)*VAT,IF(Budget_period="Monthly",SUMIFS(INDIRECT(Y$8),DetailBudgetWPs_Aleph,IF($J141 = "No Work Package", "", $J141),DetailBudgetCategory_Aleph,$I141),IF(Budget_period="Quarterly",SUMIFS(INDIRECT(Y$9),DetailBudgetWPs_Aleph,IF($J141 = "No Work Package", "", $J141),DetailBudgetCategory_Aleph,$I141),IF(Budget_period="Annually",SUMIFS(INDIRECT(Y$10),DetailBudgetWPs_Aleph,IF($J141 = "No Work Package", "", $J141),DetailBudgetCategory_Aleph,$I141),""))))) / Y$6 * Y$7, 0), 0)</f>
        <v>0</v>
      </c>
      <c r="Z141" s="166">
        <f t="array" ref="Z141">IFERROR(IF(ROW()-16&lt;NoRowsBudget, IF($J141="Profit Margin",SUM(Z$16:Z140)*ProfitMargin,IF($J141="VAT",SUM(Z$16:Z140)*VAT,IF(Budget_period="Monthly",SUMIFS(INDIRECT(Z$8),DetailBudgetWPs_Aleph,IF($J141 = "No Work Package", "", $J141),DetailBudgetCategory_Aleph,$I141),IF(Budget_period="Quarterly",SUMIFS(INDIRECT(Z$9),DetailBudgetWPs_Aleph,IF($J141 = "No Work Package", "", $J141),DetailBudgetCategory_Aleph,$I141),IF(Budget_period="Annually",SUMIFS(INDIRECT(Z$10),DetailBudgetWPs_Aleph,IF($J141 = "No Work Package", "", $J141),DetailBudgetCategory_Aleph,$I141),""))))) / Z$6 * Z$7, 0), 0)</f>
        <v>0</v>
      </c>
      <c r="AA141" s="166">
        <f t="array" ref="AA141">IFERROR(IF(ROW()-16&lt;NoRowsBudget, IF($J141="Profit Margin",SUM(AA$16:AA140)*ProfitMargin,IF($J141="VAT",SUM(AA$16:AA140)*VAT,IF(Budget_period="Monthly",SUMIFS(INDIRECT(AA$8),DetailBudgetWPs_Aleph,IF($J141 = "No Work Package", "", $J141),DetailBudgetCategory_Aleph,$I141),IF(Budget_period="Quarterly",SUMIFS(INDIRECT(AA$9),DetailBudgetWPs_Aleph,IF($J141 = "No Work Package", "", $J141),DetailBudgetCategory_Aleph,$I141),IF(Budget_period="Annually",SUMIFS(INDIRECT(AA$10),DetailBudgetWPs_Aleph,IF($J141 = "No Work Package", "", $J141),DetailBudgetCategory_Aleph,$I141),""))))) / AA$6 * AA$7, 0), 0)</f>
        <v>0</v>
      </c>
      <c r="AB141" s="166">
        <f t="array" ref="AB141">IFERROR(IF(ROW()-16&lt;NoRowsBudget, IF($J141="Profit Margin",SUM(AB$16:AB140)*ProfitMargin,IF($J141="VAT",SUM(AB$16:AB140)*VAT,IF(Budget_period="Monthly",SUMIFS(INDIRECT(AB$8),DetailBudgetWPs_Aleph,IF($J141 = "No Work Package", "", $J141),DetailBudgetCategory_Aleph,$I141),IF(Budget_period="Quarterly",SUMIFS(INDIRECT(AB$9),DetailBudgetWPs_Aleph,IF($J141 = "No Work Package", "", $J141),DetailBudgetCategory_Aleph,$I141),IF(Budget_period="Annually",SUMIFS(INDIRECT(AB$10),DetailBudgetWPs_Aleph,IF($J141 = "No Work Package", "", $J141),DetailBudgetCategory_Aleph,$I141),""))))) / AB$6 * AB$7, 0), 0)</f>
        <v>0</v>
      </c>
      <c r="AC141" s="166">
        <f t="array" ref="AC141">IFERROR(IF(ROW()-16&lt;NoRowsBudget, IF($J141="Profit Margin",SUM(AC$16:AC140)*ProfitMargin,IF($J141="VAT",SUM(AC$16:AC140)*VAT,IF(Budget_period="Monthly",SUMIFS(INDIRECT(AC$8),DetailBudgetWPs_Aleph,IF($J141 = "No Work Package", "", $J141),DetailBudgetCategory_Aleph,$I141),IF(Budget_period="Quarterly",SUMIFS(INDIRECT(AC$9),DetailBudgetWPs_Aleph,IF($J141 = "No Work Package", "", $J141),DetailBudgetCategory_Aleph,$I141),IF(Budget_period="Annually",SUMIFS(INDIRECT(AC$10),DetailBudgetWPs_Aleph,IF($J141 = "No Work Package", "", $J141),DetailBudgetCategory_Aleph,$I141),""))))) / AC$6 * AC$7, 0), 0)</f>
        <v>0</v>
      </c>
      <c r="AD141" s="166">
        <f t="array" ref="AD141">IFERROR(IF(ROW()-16&lt;NoRowsBudget, IF($J141="Profit Margin",SUM(AD$16:AD140)*ProfitMargin,IF($J141="VAT",SUM(AD$16:AD140)*VAT,IF(Budget_period="Monthly",SUMIFS(INDIRECT(AD$8),DetailBudgetWPs_Aleph,IF($J141 = "No Work Package", "", $J141),DetailBudgetCategory_Aleph,$I141),IF(Budget_period="Quarterly",SUMIFS(INDIRECT(AD$9),DetailBudgetWPs_Aleph,IF($J141 = "No Work Package", "", $J141),DetailBudgetCategory_Aleph,$I141),IF(Budget_period="Annually",SUMIFS(INDIRECT(AD$10),DetailBudgetWPs_Aleph,IF($J141 = "No Work Package", "", $J141),DetailBudgetCategory_Aleph,$I141),""))))) / AD$6 * AD$7, 0), 0)</f>
        <v>0</v>
      </c>
      <c r="AE141" s="166">
        <f t="array" ref="AE141">IFERROR(IF(ROW()-16&lt;NoRowsBudget, IF($J141="Profit Margin",SUM(AE$16:AE140)*ProfitMargin,IF($J141="VAT",SUM(AE$16:AE140)*VAT,IF(Budget_period="Monthly",SUMIFS(INDIRECT(AE$8),DetailBudgetWPs_Aleph,IF($J141 = "No Work Package", "", $J141),DetailBudgetCategory_Aleph,$I141),IF(Budget_period="Quarterly",SUMIFS(INDIRECT(AE$9),DetailBudgetWPs_Aleph,IF($J141 = "No Work Package", "", $J141),DetailBudgetCategory_Aleph,$I141),IF(Budget_period="Annually",SUMIFS(INDIRECT(AE$10),DetailBudgetWPs_Aleph,IF($J141 = "No Work Package", "", $J141),DetailBudgetCategory_Aleph,$I141),""))))) / AE$6 * AE$7, 0), 0)</f>
        <v>0</v>
      </c>
      <c r="AF141" s="166">
        <f t="array" ref="AF141">IFERROR(IF(ROW()-16&lt;NoRowsBudget, IF($J141="Profit Margin",SUM(AF$16:AF140)*ProfitMargin,IF($J141="VAT",SUM(AF$16:AF140)*VAT,IF(Budget_period="Monthly",SUMIFS(INDIRECT(AF$8),DetailBudgetWPs_Aleph,IF($J141 = "No Work Package", "", $J141),DetailBudgetCategory_Aleph,$I141),IF(Budget_period="Quarterly",SUMIFS(INDIRECT(AF$9),DetailBudgetWPs_Aleph,IF($J141 = "No Work Package", "", $J141),DetailBudgetCategory_Aleph,$I141),IF(Budget_period="Annually",SUMIFS(INDIRECT(AF$10),DetailBudgetWPs_Aleph,IF($J141 = "No Work Package", "", $J141),DetailBudgetCategory_Aleph,$I141),""))))) / AF$6 * AF$7, 0), 0)</f>
        <v>0</v>
      </c>
      <c r="AG141" s="166">
        <f t="array" ref="AG141">IFERROR(IF(ROW()-16&lt;NoRowsBudget, IF($J141="Profit Margin",SUM(AG$16:AG140)*ProfitMargin,IF($J141="VAT",SUM(AG$16:AG140)*VAT,IF(Budget_period="Monthly",SUMIFS(INDIRECT(AG$8),DetailBudgetWPs_Aleph,IF($J141 = "No Work Package", "", $J141),DetailBudgetCategory_Aleph,$I141),IF(Budget_period="Quarterly",SUMIFS(INDIRECT(AG$9),DetailBudgetWPs_Aleph,IF($J141 = "No Work Package", "", $J141),DetailBudgetCategory_Aleph,$I141),IF(Budget_period="Annually",SUMIFS(INDIRECT(AG$10),DetailBudgetWPs_Aleph,IF($J141 = "No Work Package", "", $J141),DetailBudgetCategory_Aleph,$I141),""))))) / AG$6 * AG$7, 0), 0)</f>
        <v>0</v>
      </c>
      <c r="AH141" s="166">
        <f t="array" ref="AH141">IFERROR(IF(ROW()-16&lt;NoRowsBudget, IF($J141="Profit Margin",SUM(AH$16:AH140)*ProfitMargin,IF($J141="VAT",SUM(AH$16:AH140)*VAT,IF(Budget_period="Monthly",SUMIFS(INDIRECT(AH$8),DetailBudgetWPs_Aleph,IF($J141 = "No Work Package", "", $J141),DetailBudgetCategory_Aleph,$I141),IF(Budget_period="Quarterly",SUMIFS(INDIRECT(AH$9),DetailBudgetWPs_Aleph,IF($J141 = "No Work Package", "", $J141),DetailBudgetCategory_Aleph,$I141),IF(Budget_period="Annually",SUMIFS(INDIRECT(AH$10),DetailBudgetWPs_Aleph,IF($J141 = "No Work Package", "", $J141),DetailBudgetCategory_Aleph,$I141),""))))) / AH$6 * AH$7, 0), 0)</f>
        <v>0</v>
      </c>
      <c r="AI141" s="166">
        <f t="array" ref="AI141">IFERROR(IF(ROW()-16&lt;NoRowsBudget, IF($J141="Profit Margin",SUM(AI$16:AI140)*ProfitMargin,IF($J141="VAT",SUM(AI$16:AI140)*VAT,IF(Budget_period="Monthly",SUMIFS(INDIRECT(AI$8),DetailBudgetWPs_Aleph,IF($J141 = "No Work Package", "", $J141),DetailBudgetCategory_Aleph,$I141),IF(Budget_period="Quarterly",SUMIFS(INDIRECT(AI$9),DetailBudgetWPs_Aleph,IF($J141 = "No Work Package", "", $J141),DetailBudgetCategory_Aleph,$I141),IF(Budget_period="Annually",SUMIFS(INDIRECT(AI$10),DetailBudgetWPs_Aleph,IF($J141 = "No Work Package", "", $J141),DetailBudgetCategory_Aleph,$I141),""))))) / AI$6 * AI$7, 0), 0)</f>
        <v>0</v>
      </c>
      <c r="AJ141" s="166">
        <f t="array" ref="AJ141">IFERROR(IF(ROW()-16&lt;NoRowsBudget, IF($J141="Profit Margin",SUM(AJ$16:AJ140)*ProfitMargin,IF($J141="VAT",SUM(AJ$16:AJ140)*VAT,IF(Budget_period="Monthly",SUMIFS(INDIRECT(AJ$8),DetailBudgetWPs_Aleph,IF($J141 = "No Work Package", "", $J141),DetailBudgetCategory_Aleph,$I141),IF(Budget_period="Quarterly",SUMIFS(INDIRECT(AJ$9),DetailBudgetWPs_Aleph,IF($J141 = "No Work Package", "", $J141),DetailBudgetCategory_Aleph,$I141),IF(Budget_period="Annually",SUMIFS(INDIRECT(AJ$10),DetailBudgetWPs_Aleph,IF($J141 = "No Work Package", "", $J141),DetailBudgetCategory_Aleph,$I141),""))))) / AJ$6 * AJ$7, 0), 0)</f>
        <v>0</v>
      </c>
      <c r="AK141" s="166">
        <f t="array" ref="AK141">IFERROR(IF(ROW()-16&lt;NoRowsBudget, IF($J141="Profit Margin",SUM(AK$16:AK140)*ProfitMargin,IF($J141="VAT",SUM(AK$16:AK140)*VAT,IF(Budget_period="Monthly",SUMIFS(INDIRECT(AK$8),DetailBudgetWPs_Aleph,IF($J141 = "No Work Package", "", $J141),DetailBudgetCategory_Aleph,$I141),IF(Budget_period="Quarterly",SUMIFS(INDIRECT(AK$9),DetailBudgetWPs_Aleph,IF($J141 = "No Work Package", "", $J141),DetailBudgetCategory_Aleph,$I141),IF(Budget_period="Annually",SUMIFS(INDIRECT(AK$10),DetailBudgetWPs_Aleph,IF($J141 = "No Work Package", "", $J141),DetailBudgetCategory_Aleph,$I141),""))))) / AK$6 * AK$7, 0), 0)</f>
        <v>0</v>
      </c>
      <c r="AL141" s="166">
        <f t="array" ref="AL141">IFERROR(IF(ROW()-16&lt;NoRowsBudget, IF($J141="Profit Margin",SUM(AL$16:AL140)*ProfitMargin,IF($J141="VAT",SUM(AL$16:AL140)*VAT,IF(Budget_period="Monthly",SUMIFS(INDIRECT(AL$8),DetailBudgetWPs_Aleph,IF($J141 = "No Work Package", "", $J141),DetailBudgetCategory_Aleph,$I141),IF(Budget_period="Quarterly",SUMIFS(INDIRECT(AL$9),DetailBudgetWPs_Aleph,IF($J141 = "No Work Package", "", $J141),DetailBudgetCategory_Aleph,$I141),IF(Budget_period="Annually",SUMIFS(INDIRECT(AL$10),DetailBudgetWPs_Aleph,IF($J141 = "No Work Package", "", $J141),DetailBudgetCategory_Aleph,$I141),""))))) / AL$6 * AL$7, 0), 0)</f>
        <v>0</v>
      </c>
      <c r="AM141" s="166">
        <f t="array" ref="AM141">IFERROR(IF(ROW()-16&lt;NoRowsBudget, IF($J141="Profit Margin",SUM(AM$16:AM140)*ProfitMargin,IF($J141="VAT",SUM(AM$16:AM140)*VAT,IF(Budget_period="Monthly",SUMIFS(INDIRECT(AM$8),DetailBudgetWPs_Aleph,IF($J141 = "No Work Package", "", $J141),DetailBudgetCategory_Aleph,$I141),IF(Budget_period="Quarterly",SUMIFS(INDIRECT(AM$9),DetailBudgetWPs_Aleph,IF($J141 = "No Work Package", "", $J141),DetailBudgetCategory_Aleph,$I141),IF(Budget_period="Annually",SUMIFS(INDIRECT(AM$10),DetailBudgetWPs_Aleph,IF($J141 = "No Work Package", "", $J141),DetailBudgetCategory_Aleph,$I141),""))))) / AM$6 * AM$7, 0), 0)</f>
        <v>0</v>
      </c>
      <c r="AN141" s="166">
        <f t="array" ref="AN141">IFERROR(IF(ROW()-16&lt;NoRowsBudget, IF($J141="Profit Margin",SUM(AN$16:AN140)*ProfitMargin,IF($J141="VAT",SUM(AN$16:AN140)*VAT,IF(Budget_period="Monthly",SUMIFS(INDIRECT(AN$8),DetailBudgetWPs_Aleph,IF($J141 = "No Work Package", "", $J141),DetailBudgetCategory_Aleph,$I141),IF(Budget_period="Quarterly",SUMIFS(INDIRECT(AN$9),DetailBudgetWPs_Aleph,IF($J141 = "No Work Package", "", $J141),DetailBudgetCategory_Aleph,$I141),IF(Budget_period="Annually",SUMIFS(INDIRECT(AN$10),DetailBudgetWPs_Aleph,IF($J141 = "No Work Package", "", $J141),DetailBudgetCategory_Aleph,$I141),""))))) / AN$6 * AN$7, 0), 0)</f>
        <v>0</v>
      </c>
      <c r="AO141" s="166">
        <f t="array" ref="AO141">IFERROR(IF(ROW()-16&lt;NoRowsBudget, IF($J141="Profit Margin",SUM(AO$16:AO140)*ProfitMargin,IF($J141="VAT",SUM(AO$16:AO140)*VAT,IF(Budget_period="Monthly",SUMIFS(INDIRECT(AO$8),DetailBudgetWPs_Aleph,IF($J141 = "No Work Package", "", $J141),DetailBudgetCategory_Aleph,$I141),IF(Budget_period="Quarterly",SUMIFS(INDIRECT(AO$9),DetailBudgetWPs_Aleph,IF($J141 = "No Work Package", "", $J141),DetailBudgetCategory_Aleph,$I141),IF(Budget_period="Annually",SUMIFS(INDIRECT(AO$10),DetailBudgetWPs_Aleph,IF($J141 = "No Work Package", "", $J141),DetailBudgetCategory_Aleph,$I141),""))))) / AO$6 * AO$7, 0), 0)</f>
        <v>0</v>
      </c>
      <c r="AP141" s="166">
        <f t="array" ref="AP141">IFERROR(IF(ROW()-16&lt;NoRowsBudget, IF($J141="Profit Margin",SUM(AP$16:AP140)*ProfitMargin,IF($J141="VAT",SUM(AP$16:AP140)*VAT,IF(Budget_period="Monthly",SUMIFS(INDIRECT(AP$8),DetailBudgetWPs_Aleph,IF($J141 = "No Work Package", "", $J141),DetailBudgetCategory_Aleph,$I141),IF(Budget_period="Quarterly",SUMIFS(INDIRECT(AP$9),DetailBudgetWPs_Aleph,IF($J141 = "No Work Package", "", $J141),DetailBudgetCategory_Aleph,$I141),IF(Budget_period="Annually",SUMIFS(INDIRECT(AP$10),DetailBudgetWPs_Aleph,IF($J141 = "No Work Package", "", $J141),DetailBudgetCategory_Aleph,$I141),""))))) / AP$6 * AP$7, 0), 0)</f>
        <v>0</v>
      </c>
      <c r="AQ141" s="166">
        <f t="array" ref="AQ141">IFERROR(IF(ROW()-16&lt;NoRowsBudget, IF($J141="Profit Margin",SUM(AQ$16:AQ140)*ProfitMargin,IF($J141="VAT",SUM(AQ$16:AQ140)*VAT,IF(Budget_period="Monthly",SUMIFS(INDIRECT(AQ$8),DetailBudgetWPs_Aleph,IF($J141 = "No Work Package", "", $J141),DetailBudgetCategory_Aleph,$I141),IF(Budget_period="Quarterly",SUMIFS(INDIRECT(AQ$9),DetailBudgetWPs_Aleph,IF($J141 = "No Work Package", "", $J141),DetailBudgetCategory_Aleph,$I141),IF(Budget_period="Annually",SUMIFS(INDIRECT(AQ$10),DetailBudgetWPs_Aleph,IF($J141 = "No Work Package", "", $J141),DetailBudgetCategory_Aleph,$I141),""))))) / AQ$6 * AQ$7, 0), 0)</f>
        <v>0</v>
      </c>
      <c r="AR141" s="166">
        <f t="array" ref="AR141">IFERROR(IF(ROW()-16&lt;NoRowsBudget, IF($J141="Profit Margin",SUM(AR$16:AR140)*ProfitMargin,IF($J141="VAT",SUM(AR$16:AR140)*VAT,IF(Budget_period="Monthly",SUMIFS(INDIRECT(AR$8),DetailBudgetWPs_Aleph,IF($J141 = "No Work Package", "", $J141),DetailBudgetCategory_Aleph,$I141),IF(Budget_period="Quarterly",SUMIFS(INDIRECT(AR$9),DetailBudgetWPs_Aleph,IF($J141 = "No Work Package", "", $J141),DetailBudgetCategory_Aleph,$I141),IF(Budget_period="Annually",SUMIFS(INDIRECT(AR$10),DetailBudgetWPs_Aleph,IF($J141 = "No Work Package", "", $J141),DetailBudgetCategory_Aleph,$I141),""))))) / AR$6 * AR$7, 0), 0)</f>
        <v>0</v>
      </c>
      <c r="AS141" s="166">
        <f t="array" ref="AS141">IFERROR(IF(ROW()-16&lt;NoRowsBudget, IF($J141="Profit Margin",SUM(AS$16:AS140)*ProfitMargin,IF($J141="VAT",SUM(AS$16:AS140)*VAT,IF(Budget_period="Monthly",SUMIFS(INDIRECT(AS$8),DetailBudgetWPs_Aleph,IF($J141 = "No Work Package", "", $J141),DetailBudgetCategory_Aleph,$I141),IF(Budget_period="Quarterly",SUMIFS(INDIRECT(AS$9),DetailBudgetWPs_Aleph,IF($J141 = "No Work Package", "", $J141),DetailBudgetCategory_Aleph,$I141),IF(Budget_period="Annually",SUMIFS(INDIRECT(AS$10),DetailBudgetWPs_Aleph,IF($J141 = "No Work Package", "", $J141),DetailBudgetCategory_Aleph,$I141),""))))) / AS$6 * AS$7, 0), 0)</f>
        <v>0</v>
      </c>
      <c r="AT141" s="166">
        <f t="array" ref="AT141">IFERROR(IF(ROW()-16&lt;NoRowsBudget, IF($J141="Profit Margin",SUM(AT$16:AT140)*ProfitMargin,IF($J141="VAT",SUM(AT$16:AT140)*VAT,IF(Budget_period="Monthly",SUMIFS(INDIRECT(AT$8),DetailBudgetWPs_Aleph,IF($J141 = "No Work Package", "", $J141),DetailBudgetCategory_Aleph,$I141),IF(Budget_period="Quarterly",SUMIFS(INDIRECT(AT$9),DetailBudgetWPs_Aleph,IF($J141 = "No Work Package", "", $J141),DetailBudgetCategory_Aleph,$I141),IF(Budget_period="Annually",SUMIFS(INDIRECT(AT$10),DetailBudgetWPs_Aleph,IF($J141 = "No Work Package", "", $J141),DetailBudgetCategory_Aleph,$I141),""))))) / AT$6 * AT$7, 0), 0)</f>
        <v>0</v>
      </c>
      <c r="AU141" s="166">
        <f t="array" ref="AU141">IFERROR(IF(ROW()-16&lt;NoRowsBudget, IF($J141="Profit Margin",SUM(AU$16:AU140)*ProfitMargin,IF($J141="VAT",SUM(AU$16:AU140)*VAT,IF(Budget_period="Monthly",SUMIFS(INDIRECT(AU$8),DetailBudgetWPs_Aleph,IF($J141 = "No Work Package", "", $J141),DetailBudgetCategory_Aleph,$I141),IF(Budget_period="Quarterly",SUMIFS(INDIRECT(AU$9),DetailBudgetWPs_Aleph,IF($J141 = "No Work Package", "", $J141),DetailBudgetCategory_Aleph,$I141),IF(Budget_period="Annually",SUMIFS(INDIRECT(AU$10),DetailBudgetWPs_Aleph,IF($J141 = "No Work Package", "", $J141),DetailBudgetCategory_Aleph,$I141),""))))) / AU$6 * AU$7, 0), 0)</f>
        <v>0</v>
      </c>
      <c r="AV141" s="166">
        <f t="array" ref="AV141">IFERROR(IF(ROW()-16&lt;NoRowsBudget, IF($J141="Profit Margin",SUM(AV$16:AV140)*ProfitMargin,IF($J141="VAT",SUM(AV$16:AV140)*VAT,IF(Budget_period="Monthly",SUMIFS(INDIRECT(AV$8),DetailBudgetWPs_Aleph,IF($J141 = "No Work Package", "", $J141),DetailBudgetCategory_Aleph,$I141),IF(Budget_period="Quarterly",SUMIFS(INDIRECT(AV$9),DetailBudgetWPs_Aleph,IF($J141 = "No Work Package", "", $J141),DetailBudgetCategory_Aleph,$I141),IF(Budget_period="Annually",SUMIFS(INDIRECT(AV$10),DetailBudgetWPs_Aleph,IF($J141 = "No Work Package", "", $J141),DetailBudgetCategory_Aleph,$I141),""))))) / AV$6 * AV$7, 0), 0)</f>
        <v>0</v>
      </c>
      <c r="AW141" s="166">
        <f t="array" ref="AW141">IFERROR(IF(ROW()-16&lt;NoRowsBudget, IF($J141="Profit Margin",SUM(AW$16:AW140)*ProfitMargin,IF($J141="VAT",SUM(AW$16:AW140)*VAT,IF(Budget_period="Monthly",SUMIFS(INDIRECT(AW$8),DetailBudgetWPs_Aleph,IF($J141 = "No Work Package", "", $J141),DetailBudgetCategory_Aleph,$I141),IF(Budget_period="Quarterly",SUMIFS(INDIRECT(AW$9),DetailBudgetWPs_Aleph,IF($J141 = "No Work Package", "", $J141),DetailBudgetCategory_Aleph,$I141),IF(Budget_period="Annually",SUMIFS(INDIRECT(AW$10),DetailBudgetWPs_Aleph,IF($J141 = "No Work Package", "", $J141),DetailBudgetCategory_Aleph,$I141),""))))) / AW$6 * AW$7, 0), 0)</f>
        <v>0</v>
      </c>
      <c r="AX141" s="166">
        <f t="array" ref="AX141">IFERROR(IF(ROW()-16&lt;NoRowsBudget, IF($J141="Profit Margin",SUM(AX$16:AX140)*ProfitMargin,IF($J141="VAT",SUM(AX$16:AX140)*VAT,IF(Budget_period="Monthly",SUMIFS(INDIRECT(AX$8),DetailBudgetWPs_Aleph,IF($J141 = "No Work Package", "", $J141),DetailBudgetCategory_Aleph,$I141),IF(Budget_period="Quarterly",SUMIFS(INDIRECT(AX$9),DetailBudgetWPs_Aleph,IF($J141 = "No Work Package", "", $J141),DetailBudgetCategory_Aleph,$I141),IF(Budget_period="Annually",SUMIFS(INDIRECT(AX$10),DetailBudgetWPs_Aleph,IF($J141 = "No Work Package", "", $J141),DetailBudgetCategory_Aleph,$I141),""))))) / AX$6 * AX$7, 0), 0)</f>
        <v>0</v>
      </c>
      <c r="AY141" s="166">
        <f t="array" ref="AY141">IFERROR(IF(ROW()-16&lt;NoRowsBudget, IF($J141="Profit Margin",SUM(AY$16:AY140)*ProfitMargin,IF($J141="VAT",SUM(AY$16:AY140)*VAT,IF(Budget_period="Monthly",SUMIFS(INDIRECT(AY$8),DetailBudgetWPs_Aleph,IF($J141 = "No Work Package", "", $J141),DetailBudgetCategory_Aleph,$I141),IF(Budget_period="Quarterly",SUMIFS(INDIRECT(AY$9),DetailBudgetWPs_Aleph,IF($J141 = "No Work Package", "", $J141),DetailBudgetCategory_Aleph,$I141),IF(Budget_period="Annually",SUMIFS(INDIRECT(AY$10),DetailBudgetWPs_Aleph,IF($J141 = "No Work Package", "", $J141),DetailBudgetCategory_Aleph,$I141),""))))) / AY$6 * AY$7, 0), 0)</f>
        <v>0</v>
      </c>
      <c r="AZ141" s="166">
        <f t="array" ref="AZ141">IFERROR(IF(ROW()-16&lt;NoRowsBudget, IF($J141="Profit Margin",SUM(AZ$16:AZ140)*ProfitMargin,IF($J141="VAT",SUM(AZ$16:AZ140)*VAT,IF(Budget_period="Monthly",SUMIFS(INDIRECT(AZ$8),DetailBudgetWPs_Aleph,IF($J141 = "No Work Package", "", $J141),DetailBudgetCategory_Aleph,$I141),IF(Budget_period="Quarterly",SUMIFS(INDIRECT(AZ$9),DetailBudgetWPs_Aleph,IF($J141 = "No Work Package", "", $J141),DetailBudgetCategory_Aleph,$I141),IF(Budget_period="Annually",SUMIFS(INDIRECT(AZ$10),DetailBudgetWPs_Aleph,IF($J141 = "No Work Package", "", $J141),DetailBudgetCategory_Aleph,$I141),""))))) / AZ$6 * AZ$7, 0), 0)</f>
        <v>0</v>
      </c>
      <c r="BA141" s="166">
        <f t="array" ref="BA141">IFERROR(IF(ROW()-16&lt;NoRowsBudget, IF($J141="Profit Margin",SUM(BA$16:BA140)*ProfitMargin,IF($J141="VAT",SUM(BA$16:BA140)*VAT,IF(Budget_period="Monthly",SUMIFS(INDIRECT(BA$8),DetailBudgetWPs_Aleph,IF($J141 = "No Work Package", "", $J141),DetailBudgetCategory_Aleph,$I141),IF(Budget_period="Quarterly",SUMIFS(INDIRECT(BA$9),DetailBudgetWPs_Aleph,IF($J141 = "No Work Package", "", $J141),DetailBudgetCategory_Aleph,$I141),IF(Budget_period="Annually",SUMIFS(INDIRECT(BA$10),DetailBudgetWPs_Aleph,IF($J141 = "No Work Package", "", $J141),DetailBudgetCategory_Aleph,$I141),""))))) / BA$6 * BA$7, 0), 0)</f>
        <v>0</v>
      </c>
      <c r="BB141" s="166">
        <f t="array" ref="BB141">IFERROR(IF(ROW()-16&lt;NoRowsBudget, IF($J141="Profit Margin",SUM(BB$16:BB140)*ProfitMargin,IF($J141="VAT",SUM(BB$16:BB140)*VAT,IF(Budget_period="Monthly",SUMIFS(INDIRECT(BB$8),DetailBudgetWPs_Aleph,IF($J141 = "No Work Package", "", $J141),DetailBudgetCategory_Aleph,$I141),IF(Budget_period="Quarterly",SUMIFS(INDIRECT(BB$9),DetailBudgetWPs_Aleph,IF($J141 = "No Work Package", "", $J141),DetailBudgetCategory_Aleph,$I141),IF(Budget_period="Annually",SUMIFS(INDIRECT(BB$10),DetailBudgetWPs_Aleph,IF($J141 = "No Work Package", "", $J141),DetailBudgetCategory_Aleph,$I141),""))))) / BB$6 * BB$7, 0), 0)</f>
        <v>0</v>
      </c>
      <c r="BC141" s="166">
        <f t="array" ref="BC141">IFERROR(IF(ROW()-16&lt;NoRowsBudget, IF($J141="Profit Margin",SUM(BC$16:BC140)*ProfitMargin,IF($J141="VAT",SUM(BC$16:BC140)*VAT,IF(Budget_period="Monthly",SUMIFS(INDIRECT(BC$8),DetailBudgetWPs_Aleph,IF($J141 = "No Work Package", "", $J141),DetailBudgetCategory_Aleph,$I141),IF(Budget_period="Quarterly",SUMIFS(INDIRECT(BC$9),DetailBudgetWPs_Aleph,IF($J141 = "No Work Package", "", $J141),DetailBudgetCategory_Aleph,$I141),IF(Budget_period="Annually",SUMIFS(INDIRECT(BC$10),DetailBudgetWPs_Aleph,IF($J141 = "No Work Package", "", $J141),DetailBudgetCategory_Aleph,$I141),""))))) / BC$6 * BC$7, 0), 0)</f>
        <v>0</v>
      </c>
      <c r="BD141" s="166">
        <f t="array" ref="BD141">IFERROR(IF(ROW()-16&lt;NoRowsBudget, IF($J141="Profit Margin",SUM(BD$16:BD140)*ProfitMargin,IF($J141="VAT",SUM(BD$16:BD140)*VAT,IF(Budget_period="Monthly",SUMIFS(INDIRECT(BD$8),DetailBudgetWPs_Aleph,IF($J141 = "No Work Package", "", $J141),DetailBudgetCategory_Aleph,$I141),IF(Budget_period="Quarterly",SUMIFS(INDIRECT(BD$9),DetailBudgetWPs_Aleph,IF($J141 = "No Work Package", "", $J141),DetailBudgetCategory_Aleph,$I141),IF(Budget_period="Annually",SUMIFS(INDIRECT(BD$10),DetailBudgetWPs_Aleph,IF($J141 = "No Work Package", "", $J141),DetailBudgetCategory_Aleph,$I141),""))))) / BD$6 * BD$7, 0), 0)</f>
        <v>0</v>
      </c>
      <c r="BE141" s="166">
        <f t="array" ref="BE141">IFERROR(IF(ROW()-16&lt;NoRowsBudget, IF($J141="Profit Margin",SUM(BE$16:BE140)*ProfitMargin,IF($J141="VAT",SUM(BE$16:BE140)*VAT,IF(Budget_period="Monthly",SUMIFS(INDIRECT(BE$8),DetailBudgetWPs_Aleph,IF($J141 = "No Work Package", "", $J141),DetailBudgetCategory_Aleph,$I141),IF(Budget_period="Quarterly",SUMIFS(INDIRECT(BE$9),DetailBudgetWPs_Aleph,IF($J141 = "No Work Package", "", $J141),DetailBudgetCategory_Aleph,$I141),IF(Budget_period="Annually",SUMIFS(INDIRECT(BE$10),DetailBudgetWPs_Aleph,IF($J141 = "No Work Package", "", $J141),DetailBudgetCategory_Aleph,$I141),""))))) / BE$6 * BE$7, 0), 0)</f>
        <v>0</v>
      </c>
      <c r="BF141" s="166">
        <f t="array" ref="BF141">IFERROR(IF(ROW()-16&lt;NoRowsBudget, IF($J141="Profit Margin",SUM(BF$16:BF140)*ProfitMargin,IF($J141="VAT",SUM(BF$16:BF140)*VAT,IF(Budget_period="Monthly",SUMIFS(INDIRECT(BF$8),DetailBudgetWPs_Aleph,IF($J141 = "No Work Package", "", $J141),DetailBudgetCategory_Aleph,$I141),IF(Budget_period="Quarterly",SUMIFS(INDIRECT(BF$9),DetailBudgetWPs_Aleph,IF($J141 = "No Work Package", "", $J141),DetailBudgetCategory_Aleph,$I141),IF(Budget_period="Annually",SUMIFS(INDIRECT(BF$10),DetailBudgetWPs_Aleph,IF($J141 = "No Work Package", "", $J141),DetailBudgetCategory_Aleph,$I141),""))))) / BF$6 * BF$7, 0), 0)</f>
        <v>0</v>
      </c>
      <c r="BG141" s="166">
        <f t="array" ref="BG141">IFERROR(IF(ROW()-16&lt;NoRowsBudget, IF($J141="Profit Margin",SUM(BG$16:BG140)*ProfitMargin,IF($J141="VAT",SUM(BG$16:BG140)*VAT,IF(Budget_period="Monthly",SUMIFS(INDIRECT(BG$8),DetailBudgetWPs_Aleph,IF($J141 = "No Work Package", "", $J141),DetailBudgetCategory_Aleph,$I141),IF(Budget_period="Quarterly",SUMIFS(INDIRECT(BG$9),DetailBudgetWPs_Aleph,IF($J141 = "No Work Package", "", $J141),DetailBudgetCategory_Aleph,$I141),IF(Budget_period="Annually",SUMIFS(INDIRECT(BG$10),DetailBudgetWPs_Aleph,IF($J141 = "No Work Package", "", $J141),DetailBudgetCategory_Aleph,$I141),""))))) / BG$6 * BG$7, 0), 0)</f>
        <v>0</v>
      </c>
      <c r="BH141" s="166">
        <f t="array" ref="BH141">IFERROR(IF(ROW()-16&lt;NoRowsBudget, IF($J141="Profit Margin",SUM(BH$16:BH140)*ProfitMargin,IF($J141="VAT",SUM(BH$16:BH140)*VAT,IF(Budget_period="Monthly",SUMIFS(INDIRECT(BH$8),DetailBudgetWPs_Aleph,IF($J141 = "No Work Package", "", $J141),DetailBudgetCategory_Aleph,$I141),IF(Budget_period="Quarterly",SUMIFS(INDIRECT(BH$9),DetailBudgetWPs_Aleph,IF($J141 = "No Work Package", "", $J141),DetailBudgetCategory_Aleph,$I141),IF(Budget_period="Annually",SUMIFS(INDIRECT(BH$10),DetailBudgetWPs_Aleph,IF($J141 = "No Work Package", "", $J141),DetailBudgetCategory_Aleph,$I141),""))))) / BH$6 * BH$7, 0), 0)</f>
        <v>0</v>
      </c>
      <c r="BI141" s="166">
        <f t="array" ref="BI141">IFERROR(IF(ROW()-16&lt;NoRowsBudget, IF($J141="Profit Margin",SUM(BI$16:BI140)*ProfitMargin,IF($J141="VAT",SUM(BI$16:BI140)*VAT,IF(Budget_period="Monthly",SUMIFS(INDIRECT(BI$8),DetailBudgetWPs_Aleph,IF($J141 = "No Work Package", "", $J141),DetailBudgetCategory_Aleph,$I141),IF(Budget_period="Quarterly",SUMIFS(INDIRECT(BI$9),DetailBudgetWPs_Aleph,IF($J141 = "No Work Package", "", $J141),DetailBudgetCategory_Aleph,$I141),IF(Budget_period="Annually",SUMIFS(INDIRECT(BI$10),DetailBudgetWPs_Aleph,IF($J141 = "No Work Package", "", $J141),DetailBudgetCategory_Aleph,$I141),""))))) / BI$6 * BI$7, 0), 0)</f>
        <v>0</v>
      </c>
      <c r="BJ141" s="166">
        <f t="array" ref="BJ141">IFERROR(IF(ROW()-16&lt;NoRowsBudget, IF($J141="Profit Margin",SUM(BJ$16:BJ140)*ProfitMargin,IF($J141="VAT",SUM(BJ$16:BJ140)*VAT,IF(Budget_period="Monthly",SUMIFS(INDIRECT(BJ$8),DetailBudgetWPs_Aleph,IF($J141 = "No Work Package", "", $J141),DetailBudgetCategory_Aleph,$I141),IF(Budget_period="Quarterly",SUMIFS(INDIRECT(BJ$9),DetailBudgetWPs_Aleph,IF($J141 = "No Work Package", "", $J141),DetailBudgetCategory_Aleph,$I141),IF(Budget_period="Annually",SUMIFS(INDIRECT(BJ$10),DetailBudgetWPs_Aleph,IF($J141 = "No Work Package", "", $J141),DetailBudgetCategory_Aleph,$I141),""))))) / BJ$6 * BJ$7, 0), 0)</f>
        <v>0</v>
      </c>
      <c r="BK141" s="166">
        <f t="array" ref="BK141">IFERROR(IF(ROW()-16&lt;NoRowsBudget, IF($J141="Profit Margin",SUM(BK$16:BK140)*ProfitMargin,IF($J141="VAT",SUM(BK$16:BK140)*VAT,IF(Budget_period="Monthly",SUMIFS(INDIRECT(BK$8),DetailBudgetWPs_Aleph,IF($J141 = "No Work Package", "", $J141),DetailBudgetCategory_Aleph,$I141),IF(Budget_period="Quarterly",SUMIFS(INDIRECT(BK$9),DetailBudgetWPs_Aleph,IF($J141 = "No Work Package", "", $J141),DetailBudgetCategory_Aleph,$I141),IF(Budget_period="Annually",SUMIFS(INDIRECT(BK$10),DetailBudgetWPs_Aleph,IF($J141 = "No Work Package", "", $J141),DetailBudgetCategory_Aleph,$I141),""))))) / BK$6 * BK$7, 0), 0)</f>
        <v>0</v>
      </c>
      <c r="BL141" s="166">
        <f t="array" ref="BL141">IFERROR(IF(ROW()-16&lt;NoRowsBudget, IF($J141="Profit Margin",SUM(BL$16:BL140)*ProfitMargin,IF($J141="VAT",SUM(BL$16:BL140)*VAT,IF(Budget_period="Monthly",SUMIFS(INDIRECT(BL$8),DetailBudgetWPs_Aleph,IF($J141 = "No Work Package", "", $J141),DetailBudgetCategory_Aleph,$I141),IF(Budget_period="Quarterly",SUMIFS(INDIRECT(BL$9),DetailBudgetWPs_Aleph,IF($J141 = "No Work Package", "", $J141),DetailBudgetCategory_Aleph,$I141),IF(Budget_period="Annually",SUMIFS(INDIRECT(BL$10),DetailBudgetWPs_Aleph,IF($J141 = "No Work Package", "", $J141),DetailBudgetCategory_Aleph,$I141),""))))) / BL$6 * BL$7, 0), 0)</f>
        <v>0</v>
      </c>
      <c r="BM141" s="166">
        <f t="array" ref="BM141">IFERROR(IF(ROW()-16&lt;NoRowsBudget, IF($J141="Profit Margin",SUM(BM$16:BM140)*ProfitMargin,IF($J141="VAT",SUM(BM$16:BM140)*VAT,IF(Budget_period="Monthly",SUMIFS(INDIRECT(BM$8),DetailBudgetWPs_Aleph,IF($J141 = "No Work Package", "", $J141),DetailBudgetCategory_Aleph,$I141),IF(Budget_period="Quarterly",SUMIFS(INDIRECT(BM$9),DetailBudgetWPs_Aleph,IF($J141 = "No Work Package", "", $J141),DetailBudgetCategory_Aleph,$I141),IF(Budget_period="Annually",SUMIFS(INDIRECT(BM$10),DetailBudgetWPs_Aleph,IF($J141 = "No Work Package", "", $J141),DetailBudgetCategory_Aleph,$I141),""))))) / BM$6 * BM$7, 0), 0)</f>
        <v>0</v>
      </c>
      <c r="BN141" s="166">
        <f t="array" ref="BN141">IFERROR(IF(ROW()-16&lt;NoRowsBudget, IF($J141="Profit Margin",SUM(BN$16:BN140)*ProfitMargin,IF($J141="VAT",SUM(BN$16:BN140)*VAT,IF(Budget_period="Monthly",SUMIFS(INDIRECT(BN$8),DetailBudgetWPs_Aleph,IF($J141 = "No Work Package", "", $J141),DetailBudgetCategory_Aleph,$I141),IF(Budget_period="Quarterly",SUMIFS(INDIRECT(BN$9),DetailBudgetWPs_Aleph,IF($J141 = "No Work Package", "", $J141),DetailBudgetCategory_Aleph,$I141),IF(Budget_period="Annually",SUMIFS(INDIRECT(BN$10),DetailBudgetWPs_Aleph,IF($J141 = "No Work Package", "", $J141),DetailBudgetCategory_Aleph,$I141),""))))) / BN$6 * BN$7, 0), 0)</f>
        <v>0</v>
      </c>
      <c r="BO141" s="166">
        <f t="array" ref="BO141">IFERROR(IF(ROW()-16&lt;NoRowsBudget, IF($J141="Profit Margin",SUM(BO$16:BO140)*ProfitMargin,IF($J141="VAT",SUM(BO$16:BO140)*VAT,IF(Budget_period="Monthly",SUMIFS(INDIRECT(BO$8),DetailBudgetWPs_Aleph,IF($J141 = "No Work Package", "", $J141),DetailBudgetCategory_Aleph,$I141),IF(Budget_period="Quarterly",SUMIFS(INDIRECT(BO$9),DetailBudgetWPs_Aleph,IF($J141 = "No Work Package", "", $J141),DetailBudgetCategory_Aleph,$I141),IF(Budget_period="Annually",SUMIFS(INDIRECT(BO$10),DetailBudgetWPs_Aleph,IF($J141 = "No Work Package", "", $J141),DetailBudgetCategory_Aleph,$I141),""))))) / BO$6 * BO$7, 0), 0)</f>
        <v>0</v>
      </c>
      <c r="BP141" s="166">
        <f t="array" ref="BP141">IFERROR(IF(ROW()-16&lt;NoRowsBudget, IF($J141="Profit Margin",SUM(BP$16:BP140)*ProfitMargin,IF($J141="VAT",SUM(BP$16:BP140)*VAT,IF(Budget_period="Monthly",SUMIFS(INDIRECT(BP$8),DetailBudgetWPs_Aleph,IF($J141 = "No Work Package", "", $J141),DetailBudgetCategory_Aleph,$I141),IF(Budget_period="Quarterly",SUMIFS(INDIRECT(BP$9),DetailBudgetWPs_Aleph,IF($J141 = "No Work Package", "", $J141),DetailBudgetCategory_Aleph,$I141),IF(Budget_period="Annually",SUMIFS(INDIRECT(BP$10),DetailBudgetWPs_Aleph,IF($J141 = "No Work Package", "", $J141),DetailBudgetCategory_Aleph,$I141),""))))) / BP$6 * BP$7, 0), 0)</f>
        <v>0</v>
      </c>
      <c r="BQ141" s="166">
        <f t="array" ref="BQ141">IFERROR(IF(ROW()-16&lt;NoRowsBudget, IF($J141="Profit Margin",SUM(BQ$16:BQ140)*ProfitMargin,IF($J141="VAT",SUM(BQ$16:BQ140)*VAT,IF(Budget_period="Monthly",SUMIFS(INDIRECT(BQ$8),DetailBudgetWPs_Aleph,IF($J141 = "No Work Package", "", $J141),DetailBudgetCategory_Aleph,$I141),IF(Budget_period="Quarterly",SUMIFS(INDIRECT(BQ$9),DetailBudgetWPs_Aleph,IF($J141 = "No Work Package", "", $J141),DetailBudgetCategory_Aleph,$I141),IF(Budget_period="Annually",SUMIFS(INDIRECT(BQ$10),DetailBudgetWPs_Aleph,IF($J141 = "No Work Package", "", $J141),DetailBudgetCategory_Aleph,$I141),""))))) / BQ$6 * BQ$7, 0), 0)</f>
        <v>0</v>
      </c>
      <c r="BR141" s="166">
        <f t="array" ref="BR141">IFERROR(IF(ROW()-16&lt;NoRowsBudget, IF($J141="Profit Margin",SUM(BR$16:BR140)*ProfitMargin,IF($J141="VAT",SUM(BR$16:BR140)*VAT,IF(Budget_period="Monthly",SUMIFS(INDIRECT(BR$8),DetailBudgetWPs_Aleph,IF($J141 = "No Work Package", "", $J141),DetailBudgetCategory_Aleph,$I141),IF(Budget_period="Quarterly",SUMIFS(INDIRECT(BR$9),DetailBudgetWPs_Aleph,IF($J141 = "No Work Package", "", $J141),DetailBudgetCategory_Aleph,$I141),IF(Budget_period="Annually",SUMIFS(INDIRECT(BR$10),DetailBudgetWPs_Aleph,IF($J141 = "No Work Package", "", $J141),DetailBudgetCategory_Aleph,$I141),""))))) / BR$6 * BR$7, 0), 0)</f>
        <v>0</v>
      </c>
      <c r="BS141" s="166">
        <f t="array" ref="BS141">IFERROR(IF(ROW()-16&lt;NoRowsBudget, IF($J141="Profit Margin",SUM(BS$16:BS140)*ProfitMargin,IF($J141="VAT",SUM(BS$16:BS140)*VAT,IF(Budget_period="Monthly",SUMIFS(INDIRECT(BS$8),DetailBudgetWPs_Aleph,IF($J141 = "No Work Package", "", $J141),DetailBudgetCategory_Aleph,$I141),IF(Budget_period="Quarterly",SUMIFS(INDIRECT(BS$9),DetailBudgetWPs_Aleph,IF($J141 = "No Work Package", "", $J141),DetailBudgetCategory_Aleph,$I141),IF(Budget_period="Annually",SUMIFS(INDIRECT(BS$10),DetailBudgetWPs_Aleph,IF($J141 = "No Work Package", "", $J141),DetailBudgetCategory_Aleph,$I141),""))))) / BS$6 * BS$7, 0), 0)</f>
        <v>0</v>
      </c>
    </row>
    <row r="142" ht="15.75" customHeight="1">
      <c r="A142" s="114"/>
      <c r="B142" s="15" t="str">
        <f>IF(ROW()-16&lt;NoRowsBudget,OrgName,"")</f>
        <v/>
      </c>
      <c r="C142" s="15" t="str">
        <f>IF(ROW()-16&lt;NoRowsBudget,ProjectName,"")</f>
        <v/>
      </c>
      <c r="D142" s="15" t="str">
        <f>IF(ROW()-16&lt;NoRowsBudget,ProjectRef,"")</f>
        <v/>
      </c>
      <c r="E142" s="15" t="str">
        <f>IF(ROW()-16&lt;NoRowsBudget,ApplicationID,"")</f>
        <v/>
      </c>
      <c r="F142" s="15" t="str">
        <f>IF(ROW()-16&lt;NoRowsBudget,Version,"")</f>
        <v/>
      </c>
      <c r="G142" s="164" t="str">
        <f>IF(ROW()-16&lt;NoRowsBudget,StartDate,"")</f>
        <v/>
      </c>
      <c r="H142" s="164" t="str">
        <f>IF(ROW()-16&lt;NoRowsBudget,EndDate,"")</f>
        <v/>
      </c>
      <c r="I142" s="15" t="str">
        <f t="array" ref="I142">IF(ROW()-16&lt;(NoRowsBudget-3),INDEX(CostCategories,CEILING((ROW()-15)/NoWPs,1)),IF(ROW()-16=NoRowsBudget-3,"Overheads",IF(ROW()-16=NoRowsBudget-2,"Profit Margin",IF(ROW()-16=NoRowsBudget-1,"VAT",""))))</f>
        <v/>
      </c>
      <c r="J142" s="15" t="str">
        <f t="array" ref="J142">IF(ROW()-16&lt;NoRowsBudget-3,INDEX(WPUnique,,MOD(ROW()-16,NoWPs)+1),IF(ROW()-16=NoRowsBudget-3,"Overheads",IF(ROW()-16=NoRowsBudget-2,"Profit Margin",IF(ROW()-16=NoRowsBudget-1,"VAT",""))))</f>
        <v/>
      </c>
      <c r="K142" s="172" t="str">
        <f>IFERROR(IF(OR($J142="Indirect Cost",$J142="VAT",$J142="Profit Margin"),"",VLOOKUP(J142,'1. Basic Info'!$B$40:$C$52,2,FALSE)),BudgetExport!J142)</f>
        <v/>
      </c>
      <c r="L142" s="166">
        <f t="array" ref="L142">IFERROR(IF(ROW()-16&lt;NoRowsBudget, IF($J142="Profit Margin",SUM(L$16:L141)*ProfitMargin,IF($J142="VAT",SUM(L$16:L141)*VAT,IF(Budget_period="Monthly",SUMIFS(INDIRECT(L$8),DetailBudgetWPs_Aleph,IF($J142 = "No Work Package", "", $J142),DetailBudgetCategory_Aleph,$I142),IF(Budget_period="Quarterly",SUMIFS(INDIRECT(L$9),DetailBudgetWPs_Aleph,IF($J142 = "No Work Package", "", $J142),DetailBudgetCategory_Aleph,$I142),IF(Budget_period="Annually",SUMIFS(INDIRECT(L$10),DetailBudgetWPs_Aleph,IF($J142 = "No Work Package", "", $J142),DetailBudgetCategory_Aleph,$I142),""))))) / L$6 * L$7, 0), 0)</f>
        <v>0</v>
      </c>
      <c r="M142" s="166">
        <f t="array" ref="M142">IFERROR(IF(ROW()-16&lt;NoRowsBudget, IF($J142="Profit Margin",SUM(M$16:M141)*ProfitMargin,IF($J142="VAT",SUM(M$16:M141)*VAT,IF(Budget_period="Monthly",SUMIFS(INDIRECT(M$8),DetailBudgetWPs_Aleph,IF($J142 = "No Work Package", "", $J142),DetailBudgetCategory_Aleph,$I142),IF(Budget_period="Quarterly",SUMIFS(INDIRECT(M$9),DetailBudgetWPs_Aleph,IF($J142 = "No Work Package", "", $J142),DetailBudgetCategory_Aleph,$I142),IF(Budget_period="Annually",SUMIFS(INDIRECT(M$10),DetailBudgetWPs_Aleph,IF($J142 = "No Work Package", "", $J142),DetailBudgetCategory_Aleph,$I142),""))))) / M$6 * M$7, 0), 0)</f>
        <v>0</v>
      </c>
      <c r="N142" s="166">
        <f t="array" ref="N142">IFERROR(IF(ROW()-16&lt;NoRowsBudget, IF($J142="Profit Margin",SUM(N$16:N141)*ProfitMargin,IF($J142="VAT",SUM(N$16:N141)*VAT,IF(Budget_period="Monthly",SUMIFS(INDIRECT(N$8),DetailBudgetWPs_Aleph,IF($J142 = "No Work Package", "", $J142),DetailBudgetCategory_Aleph,$I142),IF(Budget_period="Quarterly",SUMIFS(INDIRECT(N$9),DetailBudgetWPs_Aleph,IF($J142 = "No Work Package", "", $J142),DetailBudgetCategory_Aleph,$I142),IF(Budget_period="Annually",SUMIFS(INDIRECT(N$10),DetailBudgetWPs_Aleph,IF($J142 = "No Work Package", "", $J142),DetailBudgetCategory_Aleph,$I142),""))))) / N$6 * N$7, 0), 0)</f>
        <v>0</v>
      </c>
      <c r="O142" s="166">
        <f t="array" ref="O142">IFERROR(IF(ROW()-16&lt;NoRowsBudget, IF($J142="Profit Margin",SUM(O$16:O141)*ProfitMargin,IF($J142="VAT",SUM(O$16:O141)*VAT,IF(Budget_period="Monthly",SUMIFS(INDIRECT(O$8),DetailBudgetWPs_Aleph,IF($J142 = "No Work Package", "", $J142),DetailBudgetCategory_Aleph,$I142),IF(Budget_period="Quarterly",SUMIFS(INDIRECT(O$9),DetailBudgetWPs_Aleph,IF($J142 = "No Work Package", "", $J142),DetailBudgetCategory_Aleph,$I142),IF(Budget_period="Annually",SUMIFS(INDIRECT(O$10),DetailBudgetWPs_Aleph,IF($J142 = "No Work Package", "", $J142),DetailBudgetCategory_Aleph,$I142),""))))) / O$6 * O$7, 0), 0)</f>
        <v>0</v>
      </c>
      <c r="P142" s="166">
        <f t="array" ref="P142">IFERROR(IF(ROW()-16&lt;NoRowsBudget, IF($J142="Profit Margin",SUM(P$16:P141)*ProfitMargin,IF($J142="VAT",SUM(P$16:P141)*VAT,IF(Budget_period="Monthly",SUMIFS(INDIRECT(P$8),DetailBudgetWPs_Aleph,IF($J142 = "No Work Package", "", $J142),DetailBudgetCategory_Aleph,$I142),IF(Budget_period="Quarterly",SUMIFS(INDIRECT(P$9),DetailBudgetWPs_Aleph,IF($J142 = "No Work Package", "", $J142),DetailBudgetCategory_Aleph,$I142),IF(Budget_period="Annually",SUMIFS(INDIRECT(P$10),DetailBudgetWPs_Aleph,IF($J142 = "No Work Package", "", $J142),DetailBudgetCategory_Aleph,$I142),""))))) / P$6 * P$7, 0), 0)</f>
        <v>0</v>
      </c>
      <c r="Q142" s="166">
        <f t="array" ref="Q142">IFERROR(IF(ROW()-16&lt;NoRowsBudget, IF($J142="Profit Margin",SUM(Q$16:Q141)*ProfitMargin,IF($J142="VAT",SUM(Q$16:Q141)*VAT,IF(Budget_period="Monthly",SUMIFS(INDIRECT(Q$8),DetailBudgetWPs_Aleph,IF($J142 = "No Work Package", "", $J142),DetailBudgetCategory_Aleph,$I142),IF(Budget_period="Quarterly",SUMIFS(INDIRECT(Q$9),DetailBudgetWPs_Aleph,IF($J142 = "No Work Package", "", $J142),DetailBudgetCategory_Aleph,$I142),IF(Budget_period="Annually",SUMIFS(INDIRECT(Q$10),DetailBudgetWPs_Aleph,IF($J142 = "No Work Package", "", $J142),DetailBudgetCategory_Aleph,$I142),""))))) / Q$6 * Q$7, 0), 0)</f>
        <v>0</v>
      </c>
      <c r="R142" s="166">
        <f t="array" ref="R142">IFERROR(IF(ROW()-16&lt;NoRowsBudget, IF($J142="Profit Margin",SUM(R$16:R141)*ProfitMargin,IF($J142="VAT",SUM(R$16:R141)*VAT,IF(Budget_period="Monthly",SUMIFS(INDIRECT(R$8),DetailBudgetWPs_Aleph,IF($J142 = "No Work Package", "", $J142),DetailBudgetCategory_Aleph,$I142),IF(Budget_period="Quarterly",SUMIFS(INDIRECT(R$9),DetailBudgetWPs_Aleph,IF($J142 = "No Work Package", "", $J142),DetailBudgetCategory_Aleph,$I142),IF(Budget_period="Annually",SUMIFS(INDIRECT(R$10),DetailBudgetWPs_Aleph,IF($J142 = "No Work Package", "", $J142),DetailBudgetCategory_Aleph,$I142),""))))) / R$6 * R$7, 0), 0)</f>
        <v>0</v>
      </c>
      <c r="S142" s="166">
        <f t="array" ref="S142">IFERROR(IF(ROW()-16&lt;NoRowsBudget, IF($J142="Profit Margin",SUM(S$16:S141)*ProfitMargin,IF($J142="VAT",SUM(S$16:S141)*VAT,IF(Budget_period="Monthly",SUMIFS(INDIRECT(S$8),DetailBudgetWPs_Aleph,IF($J142 = "No Work Package", "", $J142),DetailBudgetCategory_Aleph,$I142),IF(Budget_period="Quarterly",SUMIFS(INDIRECT(S$9),DetailBudgetWPs_Aleph,IF($J142 = "No Work Package", "", $J142),DetailBudgetCategory_Aleph,$I142),IF(Budget_period="Annually",SUMIFS(INDIRECT(S$10),DetailBudgetWPs_Aleph,IF($J142 = "No Work Package", "", $J142),DetailBudgetCategory_Aleph,$I142),""))))) / S$6 * S$7, 0), 0)</f>
        <v>0</v>
      </c>
      <c r="T142" s="166">
        <f t="array" ref="T142">IFERROR(IF(ROW()-16&lt;NoRowsBudget, IF($J142="Profit Margin",SUM(T$16:T141)*ProfitMargin,IF($J142="VAT",SUM(T$16:T141)*VAT,IF(Budget_period="Monthly",SUMIFS(INDIRECT(T$8),DetailBudgetWPs_Aleph,IF($J142 = "No Work Package", "", $J142),DetailBudgetCategory_Aleph,$I142),IF(Budget_period="Quarterly",SUMIFS(INDIRECT(T$9),DetailBudgetWPs_Aleph,IF($J142 = "No Work Package", "", $J142),DetailBudgetCategory_Aleph,$I142),IF(Budget_period="Annually",SUMIFS(INDIRECT(T$10),DetailBudgetWPs_Aleph,IF($J142 = "No Work Package", "", $J142),DetailBudgetCategory_Aleph,$I142),""))))) / T$6 * T$7, 0), 0)</f>
        <v>0</v>
      </c>
      <c r="U142" s="166">
        <f t="array" ref="U142">IFERROR(IF(ROW()-16&lt;NoRowsBudget, IF($J142="Profit Margin",SUM(U$16:U141)*ProfitMargin,IF($J142="VAT",SUM(U$16:U141)*VAT,IF(Budget_period="Monthly",SUMIFS(INDIRECT(U$8),DetailBudgetWPs_Aleph,IF($J142 = "No Work Package", "", $J142),DetailBudgetCategory_Aleph,$I142),IF(Budget_period="Quarterly",SUMIFS(INDIRECT(U$9),DetailBudgetWPs_Aleph,IF($J142 = "No Work Package", "", $J142),DetailBudgetCategory_Aleph,$I142),IF(Budget_period="Annually",SUMIFS(INDIRECT(U$10),DetailBudgetWPs_Aleph,IF($J142 = "No Work Package", "", $J142),DetailBudgetCategory_Aleph,$I142),""))))) / U$6 * U$7, 0), 0)</f>
        <v>0</v>
      </c>
      <c r="V142" s="166">
        <f t="array" ref="V142">IFERROR(IF(ROW()-16&lt;NoRowsBudget, IF($J142="Profit Margin",SUM(V$16:V141)*ProfitMargin,IF($J142="VAT",SUM(V$16:V141)*VAT,IF(Budget_period="Monthly",SUMIFS(INDIRECT(V$8),DetailBudgetWPs_Aleph,IF($J142 = "No Work Package", "", $J142),DetailBudgetCategory_Aleph,$I142),IF(Budget_period="Quarterly",SUMIFS(INDIRECT(V$9),DetailBudgetWPs_Aleph,IF($J142 = "No Work Package", "", $J142),DetailBudgetCategory_Aleph,$I142),IF(Budget_period="Annually",SUMIFS(INDIRECT(V$10),DetailBudgetWPs_Aleph,IF($J142 = "No Work Package", "", $J142),DetailBudgetCategory_Aleph,$I142),""))))) / V$6 * V$7, 0), 0)</f>
        <v>0</v>
      </c>
      <c r="W142" s="166">
        <f t="array" ref="W142">IFERROR(IF(ROW()-16&lt;NoRowsBudget, IF($J142="Profit Margin",SUM(W$16:W141)*ProfitMargin,IF($J142="VAT",SUM(W$16:W141)*VAT,IF(Budget_period="Monthly",SUMIFS(INDIRECT(W$8),DetailBudgetWPs_Aleph,IF($J142 = "No Work Package", "", $J142),DetailBudgetCategory_Aleph,$I142),IF(Budget_period="Quarterly",SUMIFS(INDIRECT(W$9),DetailBudgetWPs_Aleph,IF($J142 = "No Work Package", "", $J142),DetailBudgetCategory_Aleph,$I142),IF(Budget_period="Annually",SUMIFS(INDIRECT(W$10),DetailBudgetWPs_Aleph,IF($J142 = "No Work Package", "", $J142),DetailBudgetCategory_Aleph,$I142),""))))) / W$6 * W$7, 0), 0)</f>
        <v>0</v>
      </c>
      <c r="X142" s="166">
        <f t="array" ref="X142">IFERROR(IF(ROW()-16&lt;NoRowsBudget, IF($J142="Profit Margin",SUM(X$16:X141)*ProfitMargin,IF($J142="VAT",SUM(X$16:X141)*VAT,IF(Budget_period="Monthly",SUMIFS(INDIRECT(X$8),DetailBudgetWPs_Aleph,IF($J142 = "No Work Package", "", $J142),DetailBudgetCategory_Aleph,$I142),IF(Budget_period="Quarterly",SUMIFS(INDIRECT(X$9),DetailBudgetWPs_Aleph,IF($J142 = "No Work Package", "", $J142),DetailBudgetCategory_Aleph,$I142),IF(Budget_period="Annually",SUMIFS(INDIRECT(X$10),DetailBudgetWPs_Aleph,IF($J142 = "No Work Package", "", $J142),DetailBudgetCategory_Aleph,$I142),""))))) / X$6 * X$7, 0), 0)</f>
        <v>0</v>
      </c>
      <c r="Y142" s="166">
        <f t="array" ref="Y142">IFERROR(IF(ROW()-16&lt;NoRowsBudget, IF($J142="Profit Margin",SUM(Y$16:Y141)*ProfitMargin,IF($J142="VAT",SUM(Y$16:Y141)*VAT,IF(Budget_period="Monthly",SUMIFS(INDIRECT(Y$8),DetailBudgetWPs_Aleph,IF($J142 = "No Work Package", "", $J142),DetailBudgetCategory_Aleph,$I142),IF(Budget_period="Quarterly",SUMIFS(INDIRECT(Y$9),DetailBudgetWPs_Aleph,IF($J142 = "No Work Package", "", $J142),DetailBudgetCategory_Aleph,$I142),IF(Budget_period="Annually",SUMIFS(INDIRECT(Y$10),DetailBudgetWPs_Aleph,IF($J142 = "No Work Package", "", $J142),DetailBudgetCategory_Aleph,$I142),""))))) / Y$6 * Y$7, 0), 0)</f>
        <v>0</v>
      </c>
      <c r="Z142" s="166">
        <f t="array" ref="Z142">IFERROR(IF(ROW()-16&lt;NoRowsBudget, IF($J142="Profit Margin",SUM(Z$16:Z141)*ProfitMargin,IF($J142="VAT",SUM(Z$16:Z141)*VAT,IF(Budget_period="Monthly",SUMIFS(INDIRECT(Z$8),DetailBudgetWPs_Aleph,IF($J142 = "No Work Package", "", $J142),DetailBudgetCategory_Aleph,$I142),IF(Budget_period="Quarterly",SUMIFS(INDIRECT(Z$9),DetailBudgetWPs_Aleph,IF($J142 = "No Work Package", "", $J142),DetailBudgetCategory_Aleph,$I142),IF(Budget_period="Annually",SUMIFS(INDIRECT(Z$10),DetailBudgetWPs_Aleph,IF($J142 = "No Work Package", "", $J142),DetailBudgetCategory_Aleph,$I142),""))))) / Z$6 * Z$7, 0), 0)</f>
        <v>0</v>
      </c>
      <c r="AA142" s="166">
        <f t="array" ref="AA142">IFERROR(IF(ROW()-16&lt;NoRowsBudget, IF($J142="Profit Margin",SUM(AA$16:AA141)*ProfitMargin,IF($J142="VAT",SUM(AA$16:AA141)*VAT,IF(Budget_period="Monthly",SUMIFS(INDIRECT(AA$8),DetailBudgetWPs_Aleph,IF($J142 = "No Work Package", "", $J142),DetailBudgetCategory_Aleph,$I142),IF(Budget_period="Quarterly",SUMIFS(INDIRECT(AA$9),DetailBudgetWPs_Aleph,IF($J142 = "No Work Package", "", $J142),DetailBudgetCategory_Aleph,$I142),IF(Budget_period="Annually",SUMIFS(INDIRECT(AA$10),DetailBudgetWPs_Aleph,IF($J142 = "No Work Package", "", $J142),DetailBudgetCategory_Aleph,$I142),""))))) / AA$6 * AA$7, 0), 0)</f>
        <v>0</v>
      </c>
      <c r="AB142" s="166">
        <f t="array" ref="AB142">IFERROR(IF(ROW()-16&lt;NoRowsBudget, IF($J142="Profit Margin",SUM(AB$16:AB141)*ProfitMargin,IF($J142="VAT",SUM(AB$16:AB141)*VAT,IF(Budget_period="Monthly",SUMIFS(INDIRECT(AB$8),DetailBudgetWPs_Aleph,IF($J142 = "No Work Package", "", $J142),DetailBudgetCategory_Aleph,$I142),IF(Budget_period="Quarterly",SUMIFS(INDIRECT(AB$9),DetailBudgetWPs_Aleph,IF($J142 = "No Work Package", "", $J142),DetailBudgetCategory_Aleph,$I142),IF(Budget_period="Annually",SUMIFS(INDIRECT(AB$10),DetailBudgetWPs_Aleph,IF($J142 = "No Work Package", "", $J142),DetailBudgetCategory_Aleph,$I142),""))))) / AB$6 * AB$7, 0), 0)</f>
        <v>0</v>
      </c>
      <c r="AC142" s="166">
        <f t="array" ref="AC142">IFERROR(IF(ROW()-16&lt;NoRowsBudget, IF($J142="Profit Margin",SUM(AC$16:AC141)*ProfitMargin,IF($J142="VAT",SUM(AC$16:AC141)*VAT,IF(Budget_period="Monthly",SUMIFS(INDIRECT(AC$8),DetailBudgetWPs_Aleph,IF($J142 = "No Work Package", "", $J142),DetailBudgetCategory_Aleph,$I142),IF(Budget_period="Quarterly",SUMIFS(INDIRECT(AC$9),DetailBudgetWPs_Aleph,IF($J142 = "No Work Package", "", $J142),DetailBudgetCategory_Aleph,$I142),IF(Budget_period="Annually",SUMIFS(INDIRECT(AC$10),DetailBudgetWPs_Aleph,IF($J142 = "No Work Package", "", $J142),DetailBudgetCategory_Aleph,$I142),""))))) / AC$6 * AC$7, 0), 0)</f>
        <v>0</v>
      </c>
      <c r="AD142" s="166">
        <f t="array" ref="AD142">IFERROR(IF(ROW()-16&lt;NoRowsBudget, IF($J142="Profit Margin",SUM(AD$16:AD141)*ProfitMargin,IF($J142="VAT",SUM(AD$16:AD141)*VAT,IF(Budget_period="Monthly",SUMIFS(INDIRECT(AD$8),DetailBudgetWPs_Aleph,IF($J142 = "No Work Package", "", $J142),DetailBudgetCategory_Aleph,$I142),IF(Budget_period="Quarterly",SUMIFS(INDIRECT(AD$9),DetailBudgetWPs_Aleph,IF($J142 = "No Work Package", "", $J142),DetailBudgetCategory_Aleph,$I142),IF(Budget_period="Annually",SUMIFS(INDIRECT(AD$10),DetailBudgetWPs_Aleph,IF($J142 = "No Work Package", "", $J142),DetailBudgetCategory_Aleph,$I142),""))))) / AD$6 * AD$7, 0), 0)</f>
        <v>0</v>
      </c>
      <c r="AE142" s="166">
        <f t="array" ref="AE142">IFERROR(IF(ROW()-16&lt;NoRowsBudget, IF($J142="Profit Margin",SUM(AE$16:AE141)*ProfitMargin,IF($J142="VAT",SUM(AE$16:AE141)*VAT,IF(Budget_period="Monthly",SUMIFS(INDIRECT(AE$8),DetailBudgetWPs_Aleph,IF($J142 = "No Work Package", "", $J142),DetailBudgetCategory_Aleph,$I142),IF(Budget_period="Quarterly",SUMIFS(INDIRECT(AE$9),DetailBudgetWPs_Aleph,IF($J142 = "No Work Package", "", $J142),DetailBudgetCategory_Aleph,$I142),IF(Budget_period="Annually",SUMIFS(INDIRECT(AE$10),DetailBudgetWPs_Aleph,IF($J142 = "No Work Package", "", $J142),DetailBudgetCategory_Aleph,$I142),""))))) / AE$6 * AE$7, 0), 0)</f>
        <v>0</v>
      </c>
      <c r="AF142" s="166">
        <f t="array" ref="AF142">IFERROR(IF(ROW()-16&lt;NoRowsBudget, IF($J142="Profit Margin",SUM(AF$16:AF141)*ProfitMargin,IF($J142="VAT",SUM(AF$16:AF141)*VAT,IF(Budget_period="Monthly",SUMIFS(INDIRECT(AF$8),DetailBudgetWPs_Aleph,IF($J142 = "No Work Package", "", $J142),DetailBudgetCategory_Aleph,$I142),IF(Budget_period="Quarterly",SUMIFS(INDIRECT(AF$9),DetailBudgetWPs_Aleph,IF($J142 = "No Work Package", "", $J142),DetailBudgetCategory_Aleph,$I142),IF(Budget_period="Annually",SUMIFS(INDIRECT(AF$10),DetailBudgetWPs_Aleph,IF($J142 = "No Work Package", "", $J142),DetailBudgetCategory_Aleph,$I142),""))))) / AF$6 * AF$7, 0), 0)</f>
        <v>0</v>
      </c>
      <c r="AG142" s="166">
        <f t="array" ref="AG142">IFERROR(IF(ROW()-16&lt;NoRowsBudget, IF($J142="Profit Margin",SUM(AG$16:AG141)*ProfitMargin,IF($J142="VAT",SUM(AG$16:AG141)*VAT,IF(Budget_period="Monthly",SUMIFS(INDIRECT(AG$8),DetailBudgetWPs_Aleph,IF($J142 = "No Work Package", "", $J142),DetailBudgetCategory_Aleph,$I142),IF(Budget_period="Quarterly",SUMIFS(INDIRECT(AG$9),DetailBudgetWPs_Aleph,IF($J142 = "No Work Package", "", $J142),DetailBudgetCategory_Aleph,$I142),IF(Budget_period="Annually",SUMIFS(INDIRECT(AG$10),DetailBudgetWPs_Aleph,IF($J142 = "No Work Package", "", $J142),DetailBudgetCategory_Aleph,$I142),""))))) / AG$6 * AG$7, 0), 0)</f>
        <v>0</v>
      </c>
      <c r="AH142" s="166">
        <f t="array" ref="AH142">IFERROR(IF(ROW()-16&lt;NoRowsBudget, IF($J142="Profit Margin",SUM(AH$16:AH141)*ProfitMargin,IF($J142="VAT",SUM(AH$16:AH141)*VAT,IF(Budget_period="Monthly",SUMIFS(INDIRECT(AH$8),DetailBudgetWPs_Aleph,IF($J142 = "No Work Package", "", $J142),DetailBudgetCategory_Aleph,$I142),IF(Budget_period="Quarterly",SUMIFS(INDIRECT(AH$9),DetailBudgetWPs_Aleph,IF($J142 = "No Work Package", "", $J142),DetailBudgetCategory_Aleph,$I142),IF(Budget_period="Annually",SUMIFS(INDIRECT(AH$10),DetailBudgetWPs_Aleph,IF($J142 = "No Work Package", "", $J142),DetailBudgetCategory_Aleph,$I142),""))))) / AH$6 * AH$7, 0), 0)</f>
        <v>0</v>
      </c>
      <c r="AI142" s="166">
        <f t="array" ref="AI142">IFERROR(IF(ROW()-16&lt;NoRowsBudget, IF($J142="Profit Margin",SUM(AI$16:AI141)*ProfitMargin,IF($J142="VAT",SUM(AI$16:AI141)*VAT,IF(Budget_period="Monthly",SUMIFS(INDIRECT(AI$8),DetailBudgetWPs_Aleph,IF($J142 = "No Work Package", "", $J142),DetailBudgetCategory_Aleph,$I142),IF(Budget_period="Quarterly",SUMIFS(INDIRECT(AI$9),DetailBudgetWPs_Aleph,IF($J142 = "No Work Package", "", $J142),DetailBudgetCategory_Aleph,$I142),IF(Budget_period="Annually",SUMIFS(INDIRECT(AI$10),DetailBudgetWPs_Aleph,IF($J142 = "No Work Package", "", $J142),DetailBudgetCategory_Aleph,$I142),""))))) / AI$6 * AI$7, 0), 0)</f>
        <v>0</v>
      </c>
      <c r="AJ142" s="166">
        <f t="array" ref="AJ142">IFERROR(IF(ROW()-16&lt;NoRowsBudget, IF($J142="Profit Margin",SUM(AJ$16:AJ141)*ProfitMargin,IF($J142="VAT",SUM(AJ$16:AJ141)*VAT,IF(Budget_period="Monthly",SUMIFS(INDIRECT(AJ$8),DetailBudgetWPs_Aleph,IF($J142 = "No Work Package", "", $J142),DetailBudgetCategory_Aleph,$I142),IF(Budget_period="Quarterly",SUMIFS(INDIRECT(AJ$9),DetailBudgetWPs_Aleph,IF($J142 = "No Work Package", "", $J142),DetailBudgetCategory_Aleph,$I142),IF(Budget_period="Annually",SUMIFS(INDIRECT(AJ$10),DetailBudgetWPs_Aleph,IF($J142 = "No Work Package", "", $J142),DetailBudgetCategory_Aleph,$I142),""))))) / AJ$6 * AJ$7, 0), 0)</f>
        <v>0</v>
      </c>
      <c r="AK142" s="166">
        <f t="array" ref="AK142">IFERROR(IF(ROW()-16&lt;NoRowsBudget, IF($J142="Profit Margin",SUM(AK$16:AK141)*ProfitMargin,IF($J142="VAT",SUM(AK$16:AK141)*VAT,IF(Budget_period="Monthly",SUMIFS(INDIRECT(AK$8),DetailBudgetWPs_Aleph,IF($J142 = "No Work Package", "", $J142),DetailBudgetCategory_Aleph,$I142),IF(Budget_period="Quarterly",SUMIFS(INDIRECT(AK$9),DetailBudgetWPs_Aleph,IF($J142 = "No Work Package", "", $J142),DetailBudgetCategory_Aleph,$I142),IF(Budget_period="Annually",SUMIFS(INDIRECT(AK$10),DetailBudgetWPs_Aleph,IF($J142 = "No Work Package", "", $J142),DetailBudgetCategory_Aleph,$I142),""))))) / AK$6 * AK$7, 0), 0)</f>
        <v>0</v>
      </c>
      <c r="AL142" s="166">
        <f t="array" ref="AL142">IFERROR(IF(ROW()-16&lt;NoRowsBudget, IF($J142="Profit Margin",SUM(AL$16:AL141)*ProfitMargin,IF($J142="VAT",SUM(AL$16:AL141)*VAT,IF(Budget_period="Monthly",SUMIFS(INDIRECT(AL$8),DetailBudgetWPs_Aleph,IF($J142 = "No Work Package", "", $J142),DetailBudgetCategory_Aleph,$I142),IF(Budget_period="Quarterly",SUMIFS(INDIRECT(AL$9),DetailBudgetWPs_Aleph,IF($J142 = "No Work Package", "", $J142),DetailBudgetCategory_Aleph,$I142),IF(Budget_period="Annually",SUMIFS(INDIRECT(AL$10),DetailBudgetWPs_Aleph,IF($J142 = "No Work Package", "", $J142),DetailBudgetCategory_Aleph,$I142),""))))) / AL$6 * AL$7, 0), 0)</f>
        <v>0</v>
      </c>
      <c r="AM142" s="166">
        <f t="array" ref="AM142">IFERROR(IF(ROW()-16&lt;NoRowsBudget, IF($J142="Profit Margin",SUM(AM$16:AM141)*ProfitMargin,IF($J142="VAT",SUM(AM$16:AM141)*VAT,IF(Budget_period="Monthly",SUMIFS(INDIRECT(AM$8),DetailBudgetWPs_Aleph,IF($J142 = "No Work Package", "", $J142),DetailBudgetCategory_Aleph,$I142),IF(Budget_period="Quarterly",SUMIFS(INDIRECT(AM$9),DetailBudgetWPs_Aleph,IF($J142 = "No Work Package", "", $J142),DetailBudgetCategory_Aleph,$I142),IF(Budget_period="Annually",SUMIFS(INDIRECT(AM$10),DetailBudgetWPs_Aleph,IF($J142 = "No Work Package", "", $J142),DetailBudgetCategory_Aleph,$I142),""))))) / AM$6 * AM$7, 0), 0)</f>
        <v>0</v>
      </c>
      <c r="AN142" s="166">
        <f t="array" ref="AN142">IFERROR(IF(ROW()-16&lt;NoRowsBudget, IF($J142="Profit Margin",SUM(AN$16:AN141)*ProfitMargin,IF($J142="VAT",SUM(AN$16:AN141)*VAT,IF(Budget_period="Monthly",SUMIFS(INDIRECT(AN$8),DetailBudgetWPs_Aleph,IF($J142 = "No Work Package", "", $J142),DetailBudgetCategory_Aleph,$I142),IF(Budget_period="Quarterly",SUMIFS(INDIRECT(AN$9),DetailBudgetWPs_Aleph,IF($J142 = "No Work Package", "", $J142),DetailBudgetCategory_Aleph,$I142),IF(Budget_period="Annually",SUMIFS(INDIRECT(AN$10),DetailBudgetWPs_Aleph,IF($J142 = "No Work Package", "", $J142),DetailBudgetCategory_Aleph,$I142),""))))) / AN$6 * AN$7, 0), 0)</f>
        <v>0</v>
      </c>
      <c r="AO142" s="166">
        <f t="array" ref="AO142">IFERROR(IF(ROW()-16&lt;NoRowsBudget, IF($J142="Profit Margin",SUM(AO$16:AO141)*ProfitMargin,IF($J142="VAT",SUM(AO$16:AO141)*VAT,IF(Budget_period="Monthly",SUMIFS(INDIRECT(AO$8),DetailBudgetWPs_Aleph,IF($J142 = "No Work Package", "", $J142),DetailBudgetCategory_Aleph,$I142),IF(Budget_period="Quarterly",SUMIFS(INDIRECT(AO$9),DetailBudgetWPs_Aleph,IF($J142 = "No Work Package", "", $J142),DetailBudgetCategory_Aleph,$I142),IF(Budget_period="Annually",SUMIFS(INDIRECT(AO$10),DetailBudgetWPs_Aleph,IF($J142 = "No Work Package", "", $J142),DetailBudgetCategory_Aleph,$I142),""))))) / AO$6 * AO$7, 0), 0)</f>
        <v>0</v>
      </c>
      <c r="AP142" s="166">
        <f t="array" ref="AP142">IFERROR(IF(ROW()-16&lt;NoRowsBudget, IF($J142="Profit Margin",SUM(AP$16:AP141)*ProfitMargin,IF($J142="VAT",SUM(AP$16:AP141)*VAT,IF(Budget_period="Monthly",SUMIFS(INDIRECT(AP$8),DetailBudgetWPs_Aleph,IF($J142 = "No Work Package", "", $J142),DetailBudgetCategory_Aleph,$I142),IF(Budget_period="Quarterly",SUMIFS(INDIRECT(AP$9),DetailBudgetWPs_Aleph,IF($J142 = "No Work Package", "", $J142),DetailBudgetCategory_Aleph,$I142),IF(Budget_period="Annually",SUMIFS(INDIRECT(AP$10),DetailBudgetWPs_Aleph,IF($J142 = "No Work Package", "", $J142),DetailBudgetCategory_Aleph,$I142),""))))) / AP$6 * AP$7, 0), 0)</f>
        <v>0</v>
      </c>
      <c r="AQ142" s="166">
        <f t="array" ref="AQ142">IFERROR(IF(ROW()-16&lt;NoRowsBudget, IF($J142="Profit Margin",SUM(AQ$16:AQ141)*ProfitMargin,IF($J142="VAT",SUM(AQ$16:AQ141)*VAT,IF(Budget_period="Monthly",SUMIFS(INDIRECT(AQ$8),DetailBudgetWPs_Aleph,IF($J142 = "No Work Package", "", $J142),DetailBudgetCategory_Aleph,$I142),IF(Budget_period="Quarterly",SUMIFS(INDIRECT(AQ$9),DetailBudgetWPs_Aleph,IF($J142 = "No Work Package", "", $J142),DetailBudgetCategory_Aleph,$I142),IF(Budget_period="Annually",SUMIFS(INDIRECT(AQ$10),DetailBudgetWPs_Aleph,IF($J142 = "No Work Package", "", $J142),DetailBudgetCategory_Aleph,$I142),""))))) / AQ$6 * AQ$7, 0), 0)</f>
        <v>0</v>
      </c>
      <c r="AR142" s="166">
        <f t="array" ref="AR142">IFERROR(IF(ROW()-16&lt;NoRowsBudget, IF($J142="Profit Margin",SUM(AR$16:AR141)*ProfitMargin,IF($J142="VAT",SUM(AR$16:AR141)*VAT,IF(Budget_period="Monthly",SUMIFS(INDIRECT(AR$8),DetailBudgetWPs_Aleph,IF($J142 = "No Work Package", "", $J142),DetailBudgetCategory_Aleph,$I142),IF(Budget_period="Quarterly",SUMIFS(INDIRECT(AR$9),DetailBudgetWPs_Aleph,IF($J142 = "No Work Package", "", $J142),DetailBudgetCategory_Aleph,$I142),IF(Budget_period="Annually",SUMIFS(INDIRECT(AR$10),DetailBudgetWPs_Aleph,IF($J142 = "No Work Package", "", $J142),DetailBudgetCategory_Aleph,$I142),""))))) / AR$6 * AR$7, 0), 0)</f>
        <v>0</v>
      </c>
      <c r="AS142" s="166">
        <f t="array" ref="AS142">IFERROR(IF(ROW()-16&lt;NoRowsBudget, IF($J142="Profit Margin",SUM(AS$16:AS141)*ProfitMargin,IF($J142="VAT",SUM(AS$16:AS141)*VAT,IF(Budget_period="Monthly",SUMIFS(INDIRECT(AS$8),DetailBudgetWPs_Aleph,IF($J142 = "No Work Package", "", $J142),DetailBudgetCategory_Aleph,$I142),IF(Budget_period="Quarterly",SUMIFS(INDIRECT(AS$9),DetailBudgetWPs_Aleph,IF($J142 = "No Work Package", "", $J142),DetailBudgetCategory_Aleph,$I142),IF(Budget_period="Annually",SUMIFS(INDIRECT(AS$10),DetailBudgetWPs_Aleph,IF($J142 = "No Work Package", "", $J142),DetailBudgetCategory_Aleph,$I142),""))))) / AS$6 * AS$7, 0), 0)</f>
        <v>0</v>
      </c>
      <c r="AT142" s="166">
        <f t="array" ref="AT142">IFERROR(IF(ROW()-16&lt;NoRowsBudget, IF($J142="Profit Margin",SUM(AT$16:AT141)*ProfitMargin,IF($J142="VAT",SUM(AT$16:AT141)*VAT,IF(Budget_period="Monthly",SUMIFS(INDIRECT(AT$8),DetailBudgetWPs_Aleph,IF($J142 = "No Work Package", "", $J142),DetailBudgetCategory_Aleph,$I142),IF(Budget_period="Quarterly",SUMIFS(INDIRECT(AT$9),DetailBudgetWPs_Aleph,IF($J142 = "No Work Package", "", $J142),DetailBudgetCategory_Aleph,$I142),IF(Budget_period="Annually",SUMIFS(INDIRECT(AT$10),DetailBudgetWPs_Aleph,IF($J142 = "No Work Package", "", $J142),DetailBudgetCategory_Aleph,$I142),""))))) / AT$6 * AT$7, 0), 0)</f>
        <v>0</v>
      </c>
      <c r="AU142" s="166">
        <f t="array" ref="AU142">IFERROR(IF(ROW()-16&lt;NoRowsBudget, IF($J142="Profit Margin",SUM(AU$16:AU141)*ProfitMargin,IF($J142="VAT",SUM(AU$16:AU141)*VAT,IF(Budget_period="Monthly",SUMIFS(INDIRECT(AU$8),DetailBudgetWPs_Aleph,IF($J142 = "No Work Package", "", $J142),DetailBudgetCategory_Aleph,$I142),IF(Budget_period="Quarterly",SUMIFS(INDIRECT(AU$9),DetailBudgetWPs_Aleph,IF($J142 = "No Work Package", "", $J142),DetailBudgetCategory_Aleph,$I142),IF(Budget_period="Annually",SUMIFS(INDIRECT(AU$10),DetailBudgetWPs_Aleph,IF($J142 = "No Work Package", "", $J142),DetailBudgetCategory_Aleph,$I142),""))))) / AU$6 * AU$7, 0), 0)</f>
        <v>0</v>
      </c>
      <c r="AV142" s="166">
        <f t="array" ref="AV142">IFERROR(IF(ROW()-16&lt;NoRowsBudget, IF($J142="Profit Margin",SUM(AV$16:AV141)*ProfitMargin,IF($J142="VAT",SUM(AV$16:AV141)*VAT,IF(Budget_period="Monthly",SUMIFS(INDIRECT(AV$8),DetailBudgetWPs_Aleph,IF($J142 = "No Work Package", "", $J142),DetailBudgetCategory_Aleph,$I142),IF(Budget_period="Quarterly",SUMIFS(INDIRECT(AV$9),DetailBudgetWPs_Aleph,IF($J142 = "No Work Package", "", $J142),DetailBudgetCategory_Aleph,$I142),IF(Budget_period="Annually",SUMIFS(INDIRECT(AV$10),DetailBudgetWPs_Aleph,IF($J142 = "No Work Package", "", $J142),DetailBudgetCategory_Aleph,$I142),""))))) / AV$6 * AV$7, 0), 0)</f>
        <v>0</v>
      </c>
      <c r="AW142" s="166">
        <f t="array" ref="AW142">IFERROR(IF(ROW()-16&lt;NoRowsBudget, IF($J142="Profit Margin",SUM(AW$16:AW141)*ProfitMargin,IF($J142="VAT",SUM(AW$16:AW141)*VAT,IF(Budget_period="Monthly",SUMIFS(INDIRECT(AW$8),DetailBudgetWPs_Aleph,IF($J142 = "No Work Package", "", $J142),DetailBudgetCategory_Aleph,$I142),IF(Budget_period="Quarterly",SUMIFS(INDIRECT(AW$9),DetailBudgetWPs_Aleph,IF($J142 = "No Work Package", "", $J142),DetailBudgetCategory_Aleph,$I142),IF(Budget_period="Annually",SUMIFS(INDIRECT(AW$10),DetailBudgetWPs_Aleph,IF($J142 = "No Work Package", "", $J142),DetailBudgetCategory_Aleph,$I142),""))))) / AW$6 * AW$7, 0), 0)</f>
        <v>0</v>
      </c>
      <c r="AX142" s="166">
        <f t="array" ref="AX142">IFERROR(IF(ROW()-16&lt;NoRowsBudget, IF($J142="Profit Margin",SUM(AX$16:AX141)*ProfitMargin,IF($J142="VAT",SUM(AX$16:AX141)*VAT,IF(Budget_period="Monthly",SUMIFS(INDIRECT(AX$8),DetailBudgetWPs_Aleph,IF($J142 = "No Work Package", "", $J142),DetailBudgetCategory_Aleph,$I142),IF(Budget_period="Quarterly",SUMIFS(INDIRECT(AX$9),DetailBudgetWPs_Aleph,IF($J142 = "No Work Package", "", $J142),DetailBudgetCategory_Aleph,$I142),IF(Budget_period="Annually",SUMIFS(INDIRECT(AX$10),DetailBudgetWPs_Aleph,IF($J142 = "No Work Package", "", $J142),DetailBudgetCategory_Aleph,$I142),""))))) / AX$6 * AX$7, 0), 0)</f>
        <v>0</v>
      </c>
      <c r="AY142" s="166">
        <f t="array" ref="AY142">IFERROR(IF(ROW()-16&lt;NoRowsBudget, IF($J142="Profit Margin",SUM(AY$16:AY141)*ProfitMargin,IF($J142="VAT",SUM(AY$16:AY141)*VAT,IF(Budget_period="Monthly",SUMIFS(INDIRECT(AY$8),DetailBudgetWPs_Aleph,IF($J142 = "No Work Package", "", $J142),DetailBudgetCategory_Aleph,$I142),IF(Budget_period="Quarterly",SUMIFS(INDIRECT(AY$9),DetailBudgetWPs_Aleph,IF($J142 = "No Work Package", "", $J142),DetailBudgetCategory_Aleph,$I142),IF(Budget_period="Annually",SUMIFS(INDIRECT(AY$10),DetailBudgetWPs_Aleph,IF($J142 = "No Work Package", "", $J142),DetailBudgetCategory_Aleph,$I142),""))))) / AY$6 * AY$7, 0), 0)</f>
        <v>0</v>
      </c>
      <c r="AZ142" s="166">
        <f t="array" ref="AZ142">IFERROR(IF(ROW()-16&lt;NoRowsBudget, IF($J142="Profit Margin",SUM(AZ$16:AZ141)*ProfitMargin,IF($J142="VAT",SUM(AZ$16:AZ141)*VAT,IF(Budget_period="Monthly",SUMIFS(INDIRECT(AZ$8),DetailBudgetWPs_Aleph,IF($J142 = "No Work Package", "", $J142),DetailBudgetCategory_Aleph,$I142),IF(Budget_period="Quarterly",SUMIFS(INDIRECT(AZ$9),DetailBudgetWPs_Aleph,IF($J142 = "No Work Package", "", $J142),DetailBudgetCategory_Aleph,$I142),IF(Budget_period="Annually",SUMIFS(INDIRECT(AZ$10),DetailBudgetWPs_Aleph,IF($J142 = "No Work Package", "", $J142),DetailBudgetCategory_Aleph,$I142),""))))) / AZ$6 * AZ$7, 0), 0)</f>
        <v>0</v>
      </c>
      <c r="BA142" s="166">
        <f t="array" ref="BA142">IFERROR(IF(ROW()-16&lt;NoRowsBudget, IF($J142="Profit Margin",SUM(BA$16:BA141)*ProfitMargin,IF($J142="VAT",SUM(BA$16:BA141)*VAT,IF(Budget_period="Monthly",SUMIFS(INDIRECT(BA$8),DetailBudgetWPs_Aleph,IF($J142 = "No Work Package", "", $J142),DetailBudgetCategory_Aleph,$I142),IF(Budget_period="Quarterly",SUMIFS(INDIRECT(BA$9),DetailBudgetWPs_Aleph,IF($J142 = "No Work Package", "", $J142),DetailBudgetCategory_Aleph,$I142),IF(Budget_period="Annually",SUMIFS(INDIRECT(BA$10),DetailBudgetWPs_Aleph,IF($J142 = "No Work Package", "", $J142),DetailBudgetCategory_Aleph,$I142),""))))) / BA$6 * BA$7, 0), 0)</f>
        <v>0</v>
      </c>
      <c r="BB142" s="166">
        <f t="array" ref="BB142">IFERROR(IF(ROW()-16&lt;NoRowsBudget, IF($J142="Profit Margin",SUM(BB$16:BB141)*ProfitMargin,IF($J142="VAT",SUM(BB$16:BB141)*VAT,IF(Budget_period="Monthly",SUMIFS(INDIRECT(BB$8),DetailBudgetWPs_Aleph,IF($J142 = "No Work Package", "", $J142),DetailBudgetCategory_Aleph,$I142),IF(Budget_period="Quarterly",SUMIFS(INDIRECT(BB$9),DetailBudgetWPs_Aleph,IF($J142 = "No Work Package", "", $J142),DetailBudgetCategory_Aleph,$I142),IF(Budget_period="Annually",SUMIFS(INDIRECT(BB$10),DetailBudgetWPs_Aleph,IF($J142 = "No Work Package", "", $J142),DetailBudgetCategory_Aleph,$I142),""))))) / BB$6 * BB$7, 0), 0)</f>
        <v>0</v>
      </c>
      <c r="BC142" s="166">
        <f t="array" ref="BC142">IFERROR(IF(ROW()-16&lt;NoRowsBudget, IF($J142="Profit Margin",SUM(BC$16:BC141)*ProfitMargin,IF($J142="VAT",SUM(BC$16:BC141)*VAT,IF(Budget_period="Monthly",SUMIFS(INDIRECT(BC$8),DetailBudgetWPs_Aleph,IF($J142 = "No Work Package", "", $J142),DetailBudgetCategory_Aleph,$I142),IF(Budget_period="Quarterly",SUMIFS(INDIRECT(BC$9),DetailBudgetWPs_Aleph,IF($J142 = "No Work Package", "", $J142),DetailBudgetCategory_Aleph,$I142),IF(Budget_period="Annually",SUMIFS(INDIRECT(BC$10),DetailBudgetWPs_Aleph,IF($J142 = "No Work Package", "", $J142),DetailBudgetCategory_Aleph,$I142),""))))) / BC$6 * BC$7, 0), 0)</f>
        <v>0</v>
      </c>
      <c r="BD142" s="166">
        <f t="array" ref="BD142">IFERROR(IF(ROW()-16&lt;NoRowsBudget, IF($J142="Profit Margin",SUM(BD$16:BD141)*ProfitMargin,IF($J142="VAT",SUM(BD$16:BD141)*VAT,IF(Budget_period="Monthly",SUMIFS(INDIRECT(BD$8),DetailBudgetWPs_Aleph,IF($J142 = "No Work Package", "", $J142),DetailBudgetCategory_Aleph,$I142),IF(Budget_period="Quarterly",SUMIFS(INDIRECT(BD$9),DetailBudgetWPs_Aleph,IF($J142 = "No Work Package", "", $J142),DetailBudgetCategory_Aleph,$I142),IF(Budget_period="Annually",SUMIFS(INDIRECT(BD$10),DetailBudgetWPs_Aleph,IF($J142 = "No Work Package", "", $J142),DetailBudgetCategory_Aleph,$I142),""))))) / BD$6 * BD$7, 0), 0)</f>
        <v>0</v>
      </c>
      <c r="BE142" s="166">
        <f t="array" ref="BE142">IFERROR(IF(ROW()-16&lt;NoRowsBudget, IF($J142="Profit Margin",SUM(BE$16:BE141)*ProfitMargin,IF($J142="VAT",SUM(BE$16:BE141)*VAT,IF(Budget_period="Monthly",SUMIFS(INDIRECT(BE$8),DetailBudgetWPs_Aleph,IF($J142 = "No Work Package", "", $J142),DetailBudgetCategory_Aleph,$I142),IF(Budget_period="Quarterly",SUMIFS(INDIRECT(BE$9),DetailBudgetWPs_Aleph,IF($J142 = "No Work Package", "", $J142),DetailBudgetCategory_Aleph,$I142),IF(Budget_period="Annually",SUMIFS(INDIRECT(BE$10),DetailBudgetWPs_Aleph,IF($J142 = "No Work Package", "", $J142),DetailBudgetCategory_Aleph,$I142),""))))) / BE$6 * BE$7, 0), 0)</f>
        <v>0</v>
      </c>
      <c r="BF142" s="166">
        <f t="array" ref="BF142">IFERROR(IF(ROW()-16&lt;NoRowsBudget, IF($J142="Profit Margin",SUM(BF$16:BF141)*ProfitMargin,IF($J142="VAT",SUM(BF$16:BF141)*VAT,IF(Budget_period="Monthly",SUMIFS(INDIRECT(BF$8),DetailBudgetWPs_Aleph,IF($J142 = "No Work Package", "", $J142),DetailBudgetCategory_Aleph,$I142),IF(Budget_period="Quarterly",SUMIFS(INDIRECT(BF$9),DetailBudgetWPs_Aleph,IF($J142 = "No Work Package", "", $J142),DetailBudgetCategory_Aleph,$I142),IF(Budget_period="Annually",SUMIFS(INDIRECT(BF$10),DetailBudgetWPs_Aleph,IF($J142 = "No Work Package", "", $J142),DetailBudgetCategory_Aleph,$I142),""))))) / BF$6 * BF$7, 0), 0)</f>
        <v>0</v>
      </c>
      <c r="BG142" s="166">
        <f t="array" ref="BG142">IFERROR(IF(ROW()-16&lt;NoRowsBudget, IF($J142="Profit Margin",SUM(BG$16:BG141)*ProfitMargin,IF($J142="VAT",SUM(BG$16:BG141)*VAT,IF(Budget_period="Monthly",SUMIFS(INDIRECT(BG$8),DetailBudgetWPs_Aleph,IF($J142 = "No Work Package", "", $J142),DetailBudgetCategory_Aleph,$I142),IF(Budget_period="Quarterly",SUMIFS(INDIRECT(BG$9),DetailBudgetWPs_Aleph,IF($J142 = "No Work Package", "", $J142),DetailBudgetCategory_Aleph,$I142),IF(Budget_period="Annually",SUMIFS(INDIRECT(BG$10),DetailBudgetWPs_Aleph,IF($J142 = "No Work Package", "", $J142),DetailBudgetCategory_Aleph,$I142),""))))) / BG$6 * BG$7, 0), 0)</f>
        <v>0</v>
      </c>
      <c r="BH142" s="166">
        <f t="array" ref="BH142">IFERROR(IF(ROW()-16&lt;NoRowsBudget, IF($J142="Profit Margin",SUM(BH$16:BH141)*ProfitMargin,IF($J142="VAT",SUM(BH$16:BH141)*VAT,IF(Budget_period="Monthly",SUMIFS(INDIRECT(BH$8),DetailBudgetWPs_Aleph,IF($J142 = "No Work Package", "", $J142),DetailBudgetCategory_Aleph,$I142),IF(Budget_period="Quarterly",SUMIFS(INDIRECT(BH$9),DetailBudgetWPs_Aleph,IF($J142 = "No Work Package", "", $J142),DetailBudgetCategory_Aleph,$I142),IF(Budget_period="Annually",SUMIFS(INDIRECT(BH$10),DetailBudgetWPs_Aleph,IF($J142 = "No Work Package", "", $J142),DetailBudgetCategory_Aleph,$I142),""))))) / BH$6 * BH$7, 0), 0)</f>
        <v>0</v>
      </c>
      <c r="BI142" s="166">
        <f t="array" ref="BI142">IFERROR(IF(ROW()-16&lt;NoRowsBudget, IF($J142="Profit Margin",SUM(BI$16:BI141)*ProfitMargin,IF($J142="VAT",SUM(BI$16:BI141)*VAT,IF(Budget_period="Monthly",SUMIFS(INDIRECT(BI$8),DetailBudgetWPs_Aleph,IF($J142 = "No Work Package", "", $J142),DetailBudgetCategory_Aleph,$I142),IF(Budget_period="Quarterly",SUMIFS(INDIRECT(BI$9),DetailBudgetWPs_Aleph,IF($J142 = "No Work Package", "", $J142),DetailBudgetCategory_Aleph,$I142),IF(Budget_period="Annually",SUMIFS(INDIRECT(BI$10),DetailBudgetWPs_Aleph,IF($J142 = "No Work Package", "", $J142),DetailBudgetCategory_Aleph,$I142),""))))) / BI$6 * BI$7, 0), 0)</f>
        <v>0</v>
      </c>
      <c r="BJ142" s="166">
        <f t="array" ref="BJ142">IFERROR(IF(ROW()-16&lt;NoRowsBudget, IF($J142="Profit Margin",SUM(BJ$16:BJ141)*ProfitMargin,IF($J142="VAT",SUM(BJ$16:BJ141)*VAT,IF(Budget_period="Monthly",SUMIFS(INDIRECT(BJ$8),DetailBudgetWPs_Aleph,IF($J142 = "No Work Package", "", $J142),DetailBudgetCategory_Aleph,$I142),IF(Budget_period="Quarterly",SUMIFS(INDIRECT(BJ$9),DetailBudgetWPs_Aleph,IF($J142 = "No Work Package", "", $J142),DetailBudgetCategory_Aleph,$I142),IF(Budget_period="Annually",SUMIFS(INDIRECT(BJ$10),DetailBudgetWPs_Aleph,IF($J142 = "No Work Package", "", $J142),DetailBudgetCategory_Aleph,$I142),""))))) / BJ$6 * BJ$7, 0), 0)</f>
        <v>0</v>
      </c>
      <c r="BK142" s="166">
        <f t="array" ref="BK142">IFERROR(IF(ROW()-16&lt;NoRowsBudget, IF($J142="Profit Margin",SUM(BK$16:BK141)*ProfitMargin,IF($J142="VAT",SUM(BK$16:BK141)*VAT,IF(Budget_period="Monthly",SUMIFS(INDIRECT(BK$8),DetailBudgetWPs_Aleph,IF($J142 = "No Work Package", "", $J142),DetailBudgetCategory_Aleph,$I142),IF(Budget_period="Quarterly",SUMIFS(INDIRECT(BK$9),DetailBudgetWPs_Aleph,IF($J142 = "No Work Package", "", $J142),DetailBudgetCategory_Aleph,$I142),IF(Budget_period="Annually",SUMIFS(INDIRECT(BK$10),DetailBudgetWPs_Aleph,IF($J142 = "No Work Package", "", $J142),DetailBudgetCategory_Aleph,$I142),""))))) / BK$6 * BK$7, 0), 0)</f>
        <v>0</v>
      </c>
      <c r="BL142" s="166">
        <f t="array" ref="BL142">IFERROR(IF(ROW()-16&lt;NoRowsBudget, IF($J142="Profit Margin",SUM(BL$16:BL141)*ProfitMargin,IF($J142="VAT",SUM(BL$16:BL141)*VAT,IF(Budget_period="Monthly",SUMIFS(INDIRECT(BL$8),DetailBudgetWPs_Aleph,IF($J142 = "No Work Package", "", $J142),DetailBudgetCategory_Aleph,$I142),IF(Budget_period="Quarterly",SUMIFS(INDIRECT(BL$9),DetailBudgetWPs_Aleph,IF($J142 = "No Work Package", "", $J142),DetailBudgetCategory_Aleph,$I142),IF(Budget_period="Annually",SUMIFS(INDIRECT(BL$10),DetailBudgetWPs_Aleph,IF($J142 = "No Work Package", "", $J142),DetailBudgetCategory_Aleph,$I142),""))))) / BL$6 * BL$7, 0), 0)</f>
        <v>0</v>
      </c>
      <c r="BM142" s="166">
        <f t="array" ref="BM142">IFERROR(IF(ROW()-16&lt;NoRowsBudget, IF($J142="Profit Margin",SUM(BM$16:BM141)*ProfitMargin,IF($J142="VAT",SUM(BM$16:BM141)*VAT,IF(Budget_period="Monthly",SUMIFS(INDIRECT(BM$8),DetailBudgetWPs_Aleph,IF($J142 = "No Work Package", "", $J142),DetailBudgetCategory_Aleph,$I142),IF(Budget_period="Quarterly",SUMIFS(INDIRECT(BM$9),DetailBudgetWPs_Aleph,IF($J142 = "No Work Package", "", $J142),DetailBudgetCategory_Aleph,$I142),IF(Budget_period="Annually",SUMIFS(INDIRECT(BM$10),DetailBudgetWPs_Aleph,IF($J142 = "No Work Package", "", $J142),DetailBudgetCategory_Aleph,$I142),""))))) / BM$6 * BM$7, 0), 0)</f>
        <v>0</v>
      </c>
      <c r="BN142" s="166">
        <f t="array" ref="BN142">IFERROR(IF(ROW()-16&lt;NoRowsBudget, IF($J142="Profit Margin",SUM(BN$16:BN141)*ProfitMargin,IF($J142="VAT",SUM(BN$16:BN141)*VAT,IF(Budget_period="Monthly",SUMIFS(INDIRECT(BN$8),DetailBudgetWPs_Aleph,IF($J142 = "No Work Package", "", $J142),DetailBudgetCategory_Aleph,$I142),IF(Budget_period="Quarterly",SUMIFS(INDIRECT(BN$9),DetailBudgetWPs_Aleph,IF($J142 = "No Work Package", "", $J142),DetailBudgetCategory_Aleph,$I142),IF(Budget_period="Annually",SUMIFS(INDIRECT(BN$10),DetailBudgetWPs_Aleph,IF($J142 = "No Work Package", "", $J142),DetailBudgetCategory_Aleph,$I142),""))))) / BN$6 * BN$7, 0), 0)</f>
        <v>0</v>
      </c>
      <c r="BO142" s="166">
        <f t="array" ref="BO142">IFERROR(IF(ROW()-16&lt;NoRowsBudget, IF($J142="Profit Margin",SUM(BO$16:BO141)*ProfitMargin,IF($J142="VAT",SUM(BO$16:BO141)*VAT,IF(Budget_period="Monthly",SUMIFS(INDIRECT(BO$8),DetailBudgetWPs_Aleph,IF($J142 = "No Work Package", "", $J142),DetailBudgetCategory_Aleph,$I142),IF(Budget_period="Quarterly",SUMIFS(INDIRECT(BO$9),DetailBudgetWPs_Aleph,IF($J142 = "No Work Package", "", $J142),DetailBudgetCategory_Aleph,$I142),IF(Budget_period="Annually",SUMIFS(INDIRECT(BO$10),DetailBudgetWPs_Aleph,IF($J142 = "No Work Package", "", $J142),DetailBudgetCategory_Aleph,$I142),""))))) / BO$6 * BO$7, 0), 0)</f>
        <v>0</v>
      </c>
      <c r="BP142" s="166">
        <f t="array" ref="BP142">IFERROR(IF(ROW()-16&lt;NoRowsBudget, IF($J142="Profit Margin",SUM(BP$16:BP141)*ProfitMargin,IF($J142="VAT",SUM(BP$16:BP141)*VAT,IF(Budget_period="Monthly",SUMIFS(INDIRECT(BP$8),DetailBudgetWPs_Aleph,IF($J142 = "No Work Package", "", $J142),DetailBudgetCategory_Aleph,$I142),IF(Budget_period="Quarterly",SUMIFS(INDIRECT(BP$9),DetailBudgetWPs_Aleph,IF($J142 = "No Work Package", "", $J142),DetailBudgetCategory_Aleph,$I142),IF(Budget_period="Annually",SUMIFS(INDIRECT(BP$10),DetailBudgetWPs_Aleph,IF($J142 = "No Work Package", "", $J142),DetailBudgetCategory_Aleph,$I142),""))))) / BP$6 * BP$7, 0), 0)</f>
        <v>0</v>
      </c>
      <c r="BQ142" s="166">
        <f t="array" ref="BQ142">IFERROR(IF(ROW()-16&lt;NoRowsBudget, IF($J142="Profit Margin",SUM(BQ$16:BQ141)*ProfitMargin,IF($J142="VAT",SUM(BQ$16:BQ141)*VAT,IF(Budget_period="Monthly",SUMIFS(INDIRECT(BQ$8),DetailBudgetWPs_Aleph,IF($J142 = "No Work Package", "", $J142),DetailBudgetCategory_Aleph,$I142),IF(Budget_period="Quarterly",SUMIFS(INDIRECT(BQ$9),DetailBudgetWPs_Aleph,IF($J142 = "No Work Package", "", $J142),DetailBudgetCategory_Aleph,$I142),IF(Budget_period="Annually",SUMIFS(INDIRECT(BQ$10),DetailBudgetWPs_Aleph,IF($J142 = "No Work Package", "", $J142),DetailBudgetCategory_Aleph,$I142),""))))) / BQ$6 * BQ$7, 0), 0)</f>
        <v>0</v>
      </c>
      <c r="BR142" s="166">
        <f t="array" ref="BR142">IFERROR(IF(ROW()-16&lt;NoRowsBudget, IF($J142="Profit Margin",SUM(BR$16:BR141)*ProfitMargin,IF($J142="VAT",SUM(BR$16:BR141)*VAT,IF(Budget_period="Monthly",SUMIFS(INDIRECT(BR$8),DetailBudgetWPs_Aleph,IF($J142 = "No Work Package", "", $J142),DetailBudgetCategory_Aleph,$I142),IF(Budget_period="Quarterly",SUMIFS(INDIRECT(BR$9),DetailBudgetWPs_Aleph,IF($J142 = "No Work Package", "", $J142),DetailBudgetCategory_Aleph,$I142),IF(Budget_period="Annually",SUMIFS(INDIRECT(BR$10),DetailBudgetWPs_Aleph,IF($J142 = "No Work Package", "", $J142),DetailBudgetCategory_Aleph,$I142),""))))) / BR$6 * BR$7, 0), 0)</f>
        <v>0</v>
      </c>
      <c r="BS142" s="166">
        <f t="array" ref="BS142">IFERROR(IF(ROW()-16&lt;NoRowsBudget, IF($J142="Profit Margin",SUM(BS$16:BS141)*ProfitMargin,IF($J142="VAT",SUM(BS$16:BS141)*VAT,IF(Budget_period="Monthly",SUMIFS(INDIRECT(BS$8),DetailBudgetWPs_Aleph,IF($J142 = "No Work Package", "", $J142),DetailBudgetCategory_Aleph,$I142),IF(Budget_period="Quarterly",SUMIFS(INDIRECT(BS$9),DetailBudgetWPs_Aleph,IF($J142 = "No Work Package", "", $J142),DetailBudgetCategory_Aleph,$I142),IF(Budget_period="Annually",SUMIFS(INDIRECT(BS$10),DetailBudgetWPs_Aleph,IF($J142 = "No Work Package", "", $J142),DetailBudgetCategory_Aleph,$I142),""))))) / BS$6 * BS$7, 0), 0)</f>
        <v>0</v>
      </c>
    </row>
    <row r="143" ht="15.75" customHeight="1">
      <c r="A143" s="114"/>
      <c r="B143" s="15" t="str">
        <f>IF(ROW()-16&lt;NoRowsBudget,OrgName,"")</f>
        <v/>
      </c>
      <c r="C143" s="15" t="str">
        <f>IF(ROW()-16&lt;NoRowsBudget,ProjectName,"")</f>
        <v/>
      </c>
      <c r="D143" s="15" t="str">
        <f>IF(ROW()-16&lt;NoRowsBudget,ProjectRef,"")</f>
        <v/>
      </c>
      <c r="E143" s="15" t="str">
        <f>IF(ROW()-16&lt;NoRowsBudget,ApplicationID,"")</f>
        <v/>
      </c>
      <c r="F143" s="15" t="str">
        <f>IF(ROW()-16&lt;NoRowsBudget,Version,"")</f>
        <v/>
      </c>
      <c r="G143" s="164" t="str">
        <f>IF(ROW()-16&lt;NoRowsBudget,StartDate,"")</f>
        <v/>
      </c>
      <c r="H143" s="164" t="str">
        <f>IF(ROW()-16&lt;NoRowsBudget,EndDate,"")</f>
        <v/>
      </c>
      <c r="I143" s="15" t="str">
        <f t="array" ref="I143">IF(ROW()-16&lt;(NoRowsBudget-3),INDEX(CostCategories,CEILING((ROW()-15)/NoWPs,1)),IF(ROW()-16=NoRowsBudget-3,"Overheads",IF(ROW()-16=NoRowsBudget-2,"Profit Margin",IF(ROW()-16=NoRowsBudget-1,"VAT",""))))</f>
        <v/>
      </c>
      <c r="J143" s="15" t="str">
        <f t="array" ref="J143">IF(ROW()-16&lt;NoRowsBudget-3,INDEX(WPUnique,,MOD(ROW()-16,NoWPs)+1),IF(ROW()-16=NoRowsBudget-3,"Overheads",IF(ROW()-16=NoRowsBudget-2,"Profit Margin",IF(ROW()-16=NoRowsBudget-1,"VAT",""))))</f>
        <v/>
      </c>
      <c r="K143" s="172" t="str">
        <f>IFERROR(IF(OR($J143="Indirect Cost",$J143="VAT",$J143="Profit Margin"),"",VLOOKUP(J143,'1. Basic Info'!$B$40:$C$52,2,FALSE)),BudgetExport!J143)</f>
        <v/>
      </c>
      <c r="L143" s="166">
        <f t="array" ref="L143">IFERROR(IF(ROW()-16&lt;NoRowsBudget, IF($J143="Profit Margin",SUM(L$16:L142)*ProfitMargin,IF($J143="VAT",SUM(L$16:L142)*VAT,IF(Budget_period="Monthly",SUMIFS(INDIRECT(L$8),DetailBudgetWPs_Aleph,IF($J143 = "No Work Package", "", $J143),DetailBudgetCategory_Aleph,$I143),IF(Budget_period="Quarterly",SUMIFS(INDIRECT(L$9),DetailBudgetWPs_Aleph,IF($J143 = "No Work Package", "", $J143),DetailBudgetCategory_Aleph,$I143),IF(Budget_period="Annually",SUMIFS(INDIRECT(L$10),DetailBudgetWPs_Aleph,IF($J143 = "No Work Package", "", $J143),DetailBudgetCategory_Aleph,$I143),""))))) / L$6 * L$7, 0), 0)</f>
        <v>0</v>
      </c>
      <c r="M143" s="166">
        <f t="array" ref="M143">IFERROR(IF(ROW()-16&lt;NoRowsBudget, IF($J143="Profit Margin",SUM(M$16:M142)*ProfitMargin,IF($J143="VAT",SUM(M$16:M142)*VAT,IF(Budget_period="Monthly",SUMIFS(INDIRECT(M$8),DetailBudgetWPs_Aleph,IF($J143 = "No Work Package", "", $J143),DetailBudgetCategory_Aleph,$I143),IF(Budget_period="Quarterly",SUMIFS(INDIRECT(M$9),DetailBudgetWPs_Aleph,IF($J143 = "No Work Package", "", $J143),DetailBudgetCategory_Aleph,$I143),IF(Budget_period="Annually",SUMIFS(INDIRECT(M$10),DetailBudgetWPs_Aleph,IF($J143 = "No Work Package", "", $J143),DetailBudgetCategory_Aleph,$I143),""))))) / M$6 * M$7, 0), 0)</f>
        <v>0</v>
      </c>
      <c r="N143" s="166">
        <f t="array" ref="N143">IFERROR(IF(ROW()-16&lt;NoRowsBudget, IF($J143="Profit Margin",SUM(N$16:N142)*ProfitMargin,IF($J143="VAT",SUM(N$16:N142)*VAT,IF(Budget_period="Monthly",SUMIFS(INDIRECT(N$8),DetailBudgetWPs_Aleph,IF($J143 = "No Work Package", "", $J143),DetailBudgetCategory_Aleph,$I143),IF(Budget_period="Quarterly",SUMIFS(INDIRECT(N$9),DetailBudgetWPs_Aleph,IF($J143 = "No Work Package", "", $J143),DetailBudgetCategory_Aleph,$I143),IF(Budget_period="Annually",SUMIFS(INDIRECT(N$10),DetailBudgetWPs_Aleph,IF($J143 = "No Work Package", "", $J143),DetailBudgetCategory_Aleph,$I143),""))))) / N$6 * N$7, 0), 0)</f>
        <v>0</v>
      </c>
      <c r="O143" s="166">
        <f t="array" ref="O143">IFERROR(IF(ROW()-16&lt;NoRowsBudget, IF($J143="Profit Margin",SUM(O$16:O142)*ProfitMargin,IF($J143="VAT",SUM(O$16:O142)*VAT,IF(Budget_period="Monthly",SUMIFS(INDIRECT(O$8),DetailBudgetWPs_Aleph,IF($J143 = "No Work Package", "", $J143),DetailBudgetCategory_Aleph,$I143),IF(Budget_period="Quarterly",SUMIFS(INDIRECT(O$9),DetailBudgetWPs_Aleph,IF($J143 = "No Work Package", "", $J143),DetailBudgetCategory_Aleph,$I143),IF(Budget_period="Annually",SUMIFS(INDIRECT(O$10),DetailBudgetWPs_Aleph,IF($J143 = "No Work Package", "", $J143),DetailBudgetCategory_Aleph,$I143),""))))) / O$6 * O$7, 0), 0)</f>
        <v>0</v>
      </c>
      <c r="P143" s="166">
        <f t="array" ref="P143">IFERROR(IF(ROW()-16&lt;NoRowsBudget, IF($J143="Profit Margin",SUM(P$16:P142)*ProfitMargin,IF($J143="VAT",SUM(P$16:P142)*VAT,IF(Budget_period="Monthly",SUMIFS(INDIRECT(P$8),DetailBudgetWPs_Aleph,IF($J143 = "No Work Package", "", $J143),DetailBudgetCategory_Aleph,$I143),IF(Budget_period="Quarterly",SUMIFS(INDIRECT(P$9),DetailBudgetWPs_Aleph,IF($J143 = "No Work Package", "", $J143),DetailBudgetCategory_Aleph,$I143),IF(Budget_period="Annually",SUMIFS(INDIRECT(P$10),DetailBudgetWPs_Aleph,IF($J143 = "No Work Package", "", $J143),DetailBudgetCategory_Aleph,$I143),""))))) / P$6 * P$7, 0), 0)</f>
        <v>0</v>
      </c>
      <c r="Q143" s="166">
        <f t="array" ref="Q143">IFERROR(IF(ROW()-16&lt;NoRowsBudget, IF($J143="Profit Margin",SUM(Q$16:Q142)*ProfitMargin,IF($J143="VAT",SUM(Q$16:Q142)*VAT,IF(Budget_period="Monthly",SUMIFS(INDIRECT(Q$8),DetailBudgetWPs_Aleph,IF($J143 = "No Work Package", "", $J143),DetailBudgetCategory_Aleph,$I143),IF(Budget_period="Quarterly",SUMIFS(INDIRECT(Q$9),DetailBudgetWPs_Aleph,IF($J143 = "No Work Package", "", $J143),DetailBudgetCategory_Aleph,$I143),IF(Budget_period="Annually",SUMIFS(INDIRECT(Q$10),DetailBudgetWPs_Aleph,IF($J143 = "No Work Package", "", $J143),DetailBudgetCategory_Aleph,$I143),""))))) / Q$6 * Q$7, 0), 0)</f>
        <v>0</v>
      </c>
      <c r="R143" s="166">
        <f t="array" ref="R143">IFERROR(IF(ROW()-16&lt;NoRowsBudget, IF($J143="Profit Margin",SUM(R$16:R142)*ProfitMargin,IF($J143="VAT",SUM(R$16:R142)*VAT,IF(Budget_period="Monthly",SUMIFS(INDIRECT(R$8),DetailBudgetWPs_Aleph,IF($J143 = "No Work Package", "", $J143),DetailBudgetCategory_Aleph,$I143),IF(Budget_period="Quarterly",SUMIFS(INDIRECT(R$9),DetailBudgetWPs_Aleph,IF($J143 = "No Work Package", "", $J143),DetailBudgetCategory_Aleph,$I143),IF(Budget_period="Annually",SUMIFS(INDIRECT(R$10),DetailBudgetWPs_Aleph,IF($J143 = "No Work Package", "", $J143),DetailBudgetCategory_Aleph,$I143),""))))) / R$6 * R$7, 0), 0)</f>
        <v>0</v>
      </c>
      <c r="S143" s="166">
        <f t="array" ref="S143">IFERROR(IF(ROW()-16&lt;NoRowsBudget, IF($J143="Profit Margin",SUM(S$16:S142)*ProfitMargin,IF($J143="VAT",SUM(S$16:S142)*VAT,IF(Budget_period="Monthly",SUMIFS(INDIRECT(S$8),DetailBudgetWPs_Aleph,IF($J143 = "No Work Package", "", $J143),DetailBudgetCategory_Aleph,$I143),IF(Budget_period="Quarterly",SUMIFS(INDIRECT(S$9),DetailBudgetWPs_Aleph,IF($J143 = "No Work Package", "", $J143),DetailBudgetCategory_Aleph,$I143),IF(Budget_period="Annually",SUMIFS(INDIRECT(S$10),DetailBudgetWPs_Aleph,IF($J143 = "No Work Package", "", $J143),DetailBudgetCategory_Aleph,$I143),""))))) / S$6 * S$7, 0), 0)</f>
        <v>0</v>
      </c>
      <c r="T143" s="166">
        <f t="array" ref="T143">IFERROR(IF(ROW()-16&lt;NoRowsBudget, IF($J143="Profit Margin",SUM(T$16:T142)*ProfitMargin,IF($J143="VAT",SUM(T$16:T142)*VAT,IF(Budget_period="Monthly",SUMIFS(INDIRECT(T$8),DetailBudgetWPs_Aleph,IF($J143 = "No Work Package", "", $J143),DetailBudgetCategory_Aleph,$I143),IF(Budget_period="Quarterly",SUMIFS(INDIRECT(T$9),DetailBudgetWPs_Aleph,IF($J143 = "No Work Package", "", $J143),DetailBudgetCategory_Aleph,$I143),IF(Budget_period="Annually",SUMIFS(INDIRECT(T$10),DetailBudgetWPs_Aleph,IF($J143 = "No Work Package", "", $J143),DetailBudgetCategory_Aleph,$I143),""))))) / T$6 * T$7, 0), 0)</f>
        <v>0</v>
      </c>
      <c r="U143" s="166">
        <f t="array" ref="U143">IFERROR(IF(ROW()-16&lt;NoRowsBudget, IF($J143="Profit Margin",SUM(U$16:U142)*ProfitMargin,IF($J143="VAT",SUM(U$16:U142)*VAT,IF(Budget_period="Monthly",SUMIFS(INDIRECT(U$8),DetailBudgetWPs_Aleph,IF($J143 = "No Work Package", "", $J143),DetailBudgetCategory_Aleph,$I143),IF(Budget_period="Quarterly",SUMIFS(INDIRECT(U$9),DetailBudgetWPs_Aleph,IF($J143 = "No Work Package", "", $J143),DetailBudgetCategory_Aleph,$I143),IF(Budget_period="Annually",SUMIFS(INDIRECT(U$10),DetailBudgetWPs_Aleph,IF($J143 = "No Work Package", "", $J143),DetailBudgetCategory_Aleph,$I143),""))))) / U$6 * U$7, 0), 0)</f>
        <v>0</v>
      </c>
      <c r="V143" s="166">
        <f t="array" ref="V143">IFERROR(IF(ROW()-16&lt;NoRowsBudget, IF($J143="Profit Margin",SUM(V$16:V142)*ProfitMargin,IF($J143="VAT",SUM(V$16:V142)*VAT,IF(Budget_period="Monthly",SUMIFS(INDIRECT(V$8),DetailBudgetWPs_Aleph,IF($J143 = "No Work Package", "", $J143),DetailBudgetCategory_Aleph,$I143),IF(Budget_period="Quarterly",SUMIFS(INDIRECT(V$9),DetailBudgetWPs_Aleph,IF($J143 = "No Work Package", "", $J143),DetailBudgetCategory_Aleph,$I143),IF(Budget_period="Annually",SUMIFS(INDIRECT(V$10),DetailBudgetWPs_Aleph,IF($J143 = "No Work Package", "", $J143),DetailBudgetCategory_Aleph,$I143),""))))) / V$6 * V$7, 0), 0)</f>
        <v>0</v>
      </c>
      <c r="W143" s="166">
        <f t="array" ref="W143">IFERROR(IF(ROW()-16&lt;NoRowsBudget, IF($J143="Profit Margin",SUM(W$16:W142)*ProfitMargin,IF($J143="VAT",SUM(W$16:W142)*VAT,IF(Budget_period="Monthly",SUMIFS(INDIRECT(W$8),DetailBudgetWPs_Aleph,IF($J143 = "No Work Package", "", $J143),DetailBudgetCategory_Aleph,$I143),IF(Budget_period="Quarterly",SUMIFS(INDIRECT(W$9),DetailBudgetWPs_Aleph,IF($J143 = "No Work Package", "", $J143),DetailBudgetCategory_Aleph,$I143),IF(Budget_period="Annually",SUMIFS(INDIRECT(W$10),DetailBudgetWPs_Aleph,IF($J143 = "No Work Package", "", $J143),DetailBudgetCategory_Aleph,$I143),""))))) / W$6 * W$7, 0), 0)</f>
        <v>0</v>
      </c>
      <c r="X143" s="166">
        <f t="array" ref="X143">IFERROR(IF(ROW()-16&lt;NoRowsBudget, IF($J143="Profit Margin",SUM(X$16:X142)*ProfitMargin,IF($J143="VAT",SUM(X$16:X142)*VAT,IF(Budget_period="Monthly",SUMIFS(INDIRECT(X$8),DetailBudgetWPs_Aleph,IF($J143 = "No Work Package", "", $J143),DetailBudgetCategory_Aleph,$I143),IF(Budget_period="Quarterly",SUMIFS(INDIRECT(X$9),DetailBudgetWPs_Aleph,IF($J143 = "No Work Package", "", $J143),DetailBudgetCategory_Aleph,$I143),IF(Budget_period="Annually",SUMIFS(INDIRECT(X$10),DetailBudgetWPs_Aleph,IF($J143 = "No Work Package", "", $J143),DetailBudgetCategory_Aleph,$I143),""))))) / X$6 * X$7, 0), 0)</f>
        <v>0</v>
      </c>
      <c r="Y143" s="166">
        <f t="array" ref="Y143">IFERROR(IF(ROW()-16&lt;NoRowsBudget, IF($J143="Profit Margin",SUM(Y$16:Y142)*ProfitMargin,IF($J143="VAT",SUM(Y$16:Y142)*VAT,IF(Budget_period="Monthly",SUMIFS(INDIRECT(Y$8),DetailBudgetWPs_Aleph,IF($J143 = "No Work Package", "", $J143),DetailBudgetCategory_Aleph,$I143),IF(Budget_period="Quarterly",SUMIFS(INDIRECT(Y$9),DetailBudgetWPs_Aleph,IF($J143 = "No Work Package", "", $J143),DetailBudgetCategory_Aleph,$I143),IF(Budget_period="Annually",SUMIFS(INDIRECT(Y$10),DetailBudgetWPs_Aleph,IF($J143 = "No Work Package", "", $J143),DetailBudgetCategory_Aleph,$I143),""))))) / Y$6 * Y$7, 0), 0)</f>
        <v>0</v>
      </c>
      <c r="Z143" s="166">
        <f t="array" ref="Z143">IFERROR(IF(ROW()-16&lt;NoRowsBudget, IF($J143="Profit Margin",SUM(Z$16:Z142)*ProfitMargin,IF($J143="VAT",SUM(Z$16:Z142)*VAT,IF(Budget_period="Monthly",SUMIFS(INDIRECT(Z$8),DetailBudgetWPs_Aleph,IF($J143 = "No Work Package", "", $J143),DetailBudgetCategory_Aleph,$I143),IF(Budget_period="Quarterly",SUMIFS(INDIRECT(Z$9),DetailBudgetWPs_Aleph,IF($J143 = "No Work Package", "", $J143),DetailBudgetCategory_Aleph,$I143),IF(Budget_period="Annually",SUMIFS(INDIRECT(Z$10),DetailBudgetWPs_Aleph,IF($J143 = "No Work Package", "", $J143),DetailBudgetCategory_Aleph,$I143),""))))) / Z$6 * Z$7, 0), 0)</f>
        <v>0</v>
      </c>
      <c r="AA143" s="166">
        <f t="array" ref="AA143">IFERROR(IF(ROW()-16&lt;NoRowsBudget, IF($J143="Profit Margin",SUM(AA$16:AA142)*ProfitMargin,IF($J143="VAT",SUM(AA$16:AA142)*VAT,IF(Budget_period="Monthly",SUMIFS(INDIRECT(AA$8),DetailBudgetWPs_Aleph,IF($J143 = "No Work Package", "", $J143),DetailBudgetCategory_Aleph,$I143),IF(Budget_period="Quarterly",SUMIFS(INDIRECT(AA$9),DetailBudgetWPs_Aleph,IF($J143 = "No Work Package", "", $J143),DetailBudgetCategory_Aleph,$I143),IF(Budget_period="Annually",SUMIFS(INDIRECT(AA$10),DetailBudgetWPs_Aleph,IF($J143 = "No Work Package", "", $J143),DetailBudgetCategory_Aleph,$I143),""))))) / AA$6 * AA$7, 0), 0)</f>
        <v>0</v>
      </c>
      <c r="AB143" s="166">
        <f t="array" ref="AB143">IFERROR(IF(ROW()-16&lt;NoRowsBudget, IF($J143="Profit Margin",SUM(AB$16:AB142)*ProfitMargin,IF($J143="VAT",SUM(AB$16:AB142)*VAT,IF(Budget_period="Monthly",SUMIFS(INDIRECT(AB$8),DetailBudgetWPs_Aleph,IF($J143 = "No Work Package", "", $J143),DetailBudgetCategory_Aleph,$I143),IF(Budget_period="Quarterly",SUMIFS(INDIRECT(AB$9),DetailBudgetWPs_Aleph,IF($J143 = "No Work Package", "", $J143),DetailBudgetCategory_Aleph,$I143),IF(Budget_period="Annually",SUMIFS(INDIRECT(AB$10),DetailBudgetWPs_Aleph,IF($J143 = "No Work Package", "", $J143),DetailBudgetCategory_Aleph,$I143),""))))) / AB$6 * AB$7, 0), 0)</f>
        <v>0</v>
      </c>
      <c r="AC143" s="166">
        <f t="array" ref="AC143">IFERROR(IF(ROW()-16&lt;NoRowsBudget, IF($J143="Profit Margin",SUM(AC$16:AC142)*ProfitMargin,IF($J143="VAT",SUM(AC$16:AC142)*VAT,IF(Budget_period="Monthly",SUMIFS(INDIRECT(AC$8),DetailBudgetWPs_Aleph,IF($J143 = "No Work Package", "", $J143),DetailBudgetCategory_Aleph,$I143),IF(Budget_period="Quarterly",SUMIFS(INDIRECT(AC$9),DetailBudgetWPs_Aleph,IF($J143 = "No Work Package", "", $J143),DetailBudgetCategory_Aleph,$I143),IF(Budget_period="Annually",SUMIFS(INDIRECT(AC$10),DetailBudgetWPs_Aleph,IF($J143 = "No Work Package", "", $J143),DetailBudgetCategory_Aleph,$I143),""))))) / AC$6 * AC$7, 0), 0)</f>
        <v>0</v>
      </c>
      <c r="AD143" s="166">
        <f t="array" ref="AD143">IFERROR(IF(ROW()-16&lt;NoRowsBudget, IF($J143="Profit Margin",SUM(AD$16:AD142)*ProfitMargin,IF($J143="VAT",SUM(AD$16:AD142)*VAT,IF(Budget_period="Monthly",SUMIFS(INDIRECT(AD$8),DetailBudgetWPs_Aleph,IF($J143 = "No Work Package", "", $J143),DetailBudgetCategory_Aleph,$I143),IF(Budget_period="Quarterly",SUMIFS(INDIRECT(AD$9),DetailBudgetWPs_Aleph,IF($J143 = "No Work Package", "", $J143),DetailBudgetCategory_Aleph,$I143),IF(Budget_period="Annually",SUMIFS(INDIRECT(AD$10),DetailBudgetWPs_Aleph,IF($J143 = "No Work Package", "", $J143),DetailBudgetCategory_Aleph,$I143),""))))) / AD$6 * AD$7, 0), 0)</f>
        <v>0</v>
      </c>
      <c r="AE143" s="166">
        <f t="array" ref="AE143">IFERROR(IF(ROW()-16&lt;NoRowsBudget, IF($J143="Profit Margin",SUM(AE$16:AE142)*ProfitMargin,IF($J143="VAT",SUM(AE$16:AE142)*VAT,IF(Budget_period="Monthly",SUMIFS(INDIRECT(AE$8),DetailBudgetWPs_Aleph,IF($J143 = "No Work Package", "", $J143),DetailBudgetCategory_Aleph,$I143),IF(Budget_period="Quarterly",SUMIFS(INDIRECT(AE$9),DetailBudgetWPs_Aleph,IF($J143 = "No Work Package", "", $J143),DetailBudgetCategory_Aleph,$I143),IF(Budget_period="Annually",SUMIFS(INDIRECT(AE$10),DetailBudgetWPs_Aleph,IF($J143 = "No Work Package", "", $J143),DetailBudgetCategory_Aleph,$I143),""))))) / AE$6 * AE$7, 0), 0)</f>
        <v>0</v>
      </c>
      <c r="AF143" s="166">
        <f t="array" ref="AF143">IFERROR(IF(ROW()-16&lt;NoRowsBudget, IF($J143="Profit Margin",SUM(AF$16:AF142)*ProfitMargin,IF($J143="VAT",SUM(AF$16:AF142)*VAT,IF(Budget_period="Monthly",SUMIFS(INDIRECT(AF$8),DetailBudgetWPs_Aleph,IF($J143 = "No Work Package", "", $J143),DetailBudgetCategory_Aleph,$I143),IF(Budget_period="Quarterly",SUMIFS(INDIRECT(AF$9),DetailBudgetWPs_Aleph,IF($J143 = "No Work Package", "", $J143),DetailBudgetCategory_Aleph,$I143),IF(Budget_period="Annually",SUMIFS(INDIRECT(AF$10),DetailBudgetWPs_Aleph,IF($J143 = "No Work Package", "", $J143),DetailBudgetCategory_Aleph,$I143),""))))) / AF$6 * AF$7, 0), 0)</f>
        <v>0</v>
      </c>
      <c r="AG143" s="166">
        <f t="array" ref="AG143">IFERROR(IF(ROW()-16&lt;NoRowsBudget, IF($J143="Profit Margin",SUM(AG$16:AG142)*ProfitMargin,IF($J143="VAT",SUM(AG$16:AG142)*VAT,IF(Budget_period="Monthly",SUMIFS(INDIRECT(AG$8),DetailBudgetWPs_Aleph,IF($J143 = "No Work Package", "", $J143),DetailBudgetCategory_Aleph,$I143),IF(Budget_period="Quarterly",SUMIFS(INDIRECT(AG$9),DetailBudgetWPs_Aleph,IF($J143 = "No Work Package", "", $J143),DetailBudgetCategory_Aleph,$I143),IF(Budget_period="Annually",SUMIFS(INDIRECT(AG$10),DetailBudgetWPs_Aleph,IF($J143 = "No Work Package", "", $J143),DetailBudgetCategory_Aleph,$I143),""))))) / AG$6 * AG$7, 0), 0)</f>
        <v>0</v>
      </c>
      <c r="AH143" s="166">
        <f t="array" ref="AH143">IFERROR(IF(ROW()-16&lt;NoRowsBudget, IF($J143="Profit Margin",SUM(AH$16:AH142)*ProfitMargin,IF($J143="VAT",SUM(AH$16:AH142)*VAT,IF(Budget_period="Monthly",SUMIFS(INDIRECT(AH$8),DetailBudgetWPs_Aleph,IF($J143 = "No Work Package", "", $J143),DetailBudgetCategory_Aleph,$I143),IF(Budget_period="Quarterly",SUMIFS(INDIRECT(AH$9),DetailBudgetWPs_Aleph,IF($J143 = "No Work Package", "", $J143),DetailBudgetCategory_Aleph,$I143),IF(Budget_period="Annually",SUMIFS(INDIRECT(AH$10),DetailBudgetWPs_Aleph,IF($J143 = "No Work Package", "", $J143),DetailBudgetCategory_Aleph,$I143),""))))) / AH$6 * AH$7, 0), 0)</f>
        <v>0</v>
      </c>
      <c r="AI143" s="166">
        <f t="array" ref="AI143">IFERROR(IF(ROW()-16&lt;NoRowsBudget, IF($J143="Profit Margin",SUM(AI$16:AI142)*ProfitMargin,IF($J143="VAT",SUM(AI$16:AI142)*VAT,IF(Budget_period="Monthly",SUMIFS(INDIRECT(AI$8),DetailBudgetWPs_Aleph,IF($J143 = "No Work Package", "", $J143),DetailBudgetCategory_Aleph,$I143),IF(Budget_period="Quarterly",SUMIFS(INDIRECT(AI$9),DetailBudgetWPs_Aleph,IF($J143 = "No Work Package", "", $J143),DetailBudgetCategory_Aleph,$I143),IF(Budget_period="Annually",SUMIFS(INDIRECT(AI$10),DetailBudgetWPs_Aleph,IF($J143 = "No Work Package", "", $J143),DetailBudgetCategory_Aleph,$I143),""))))) / AI$6 * AI$7, 0), 0)</f>
        <v>0</v>
      </c>
      <c r="AJ143" s="166">
        <f t="array" ref="AJ143">IFERROR(IF(ROW()-16&lt;NoRowsBudget, IF($J143="Profit Margin",SUM(AJ$16:AJ142)*ProfitMargin,IF($J143="VAT",SUM(AJ$16:AJ142)*VAT,IF(Budget_period="Monthly",SUMIFS(INDIRECT(AJ$8),DetailBudgetWPs_Aleph,IF($J143 = "No Work Package", "", $J143),DetailBudgetCategory_Aleph,$I143),IF(Budget_period="Quarterly",SUMIFS(INDIRECT(AJ$9),DetailBudgetWPs_Aleph,IF($J143 = "No Work Package", "", $J143),DetailBudgetCategory_Aleph,$I143),IF(Budget_period="Annually",SUMIFS(INDIRECT(AJ$10),DetailBudgetWPs_Aleph,IF($J143 = "No Work Package", "", $J143),DetailBudgetCategory_Aleph,$I143),""))))) / AJ$6 * AJ$7, 0), 0)</f>
        <v>0</v>
      </c>
      <c r="AK143" s="166">
        <f t="array" ref="AK143">IFERROR(IF(ROW()-16&lt;NoRowsBudget, IF($J143="Profit Margin",SUM(AK$16:AK142)*ProfitMargin,IF($J143="VAT",SUM(AK$16:AK142)*VAT,IF(Budget_period="Monthly",SUMIFS(INDIRECT(AK$8),DetailBudgetWPs_Aleph,IF($J143 = "No Work Package", "", $J143),DetailBudgetCategory_Aleph,$I143),IF(Budget_period="Quarterly",SUMIFS(INDIRECT(AK$9),DetailBudgetWPs_Aleph,IF($J143 = "No Work Package", "", $J143),DetailBudgetCategory_Aleph,$I143),IF(Budget_period="Annually",SUMIFS(INDIRECT(AK$10),DetailBudgetWPs_Aleph,IF($J143 = "No Work Package", "", $J143),DetailBudgetCategory_Aleph,$I143),""))))) / AK$6 * AK$7, 0), 0)</f>
        <v>0</v>
      </c>
      <c r="AL143" s="166">
        <f t="array" ref="AL143">IFERROR(IF(ROW()-16&lt;NoRowsBudget, IF($J143="Profit Margin",SUM(AL$16:AL142)*ProfitMargin,IF($J143="VAT",SUM(AL$16:AL142)*VAT,IF(Budget_period="Monthly",SUMIFS(INDIRECT(AL$8),DetailBudgetWPs_Aleph,IF($J143 = "No Work Package", "", $J143),DetailBudgetCategory_Aleph,$I143),IF(Budget_period="Quarterly",SUMIFS(INDIRECT(AL$9),DetailBudgetWPs_Aleph,IF($J143 = "No Work Package", "", $J143),DetailBudgetCategory_Aleph,$I143),IF(Budget_period="Annually",SUMIFS(INDIRECT(AL$10),DetailBudgetWPs_Aleph,IF($J143 = "No Work Package", "", $J143),DetailBudgetCategory_Aleph,$I143),""))))) / AL$6 * AL$7, 0), 0)</f>
        <v>0</v>
      </c>
      <c r="AM143" s="166">
        <f t="array" ref="AM143">IFERROR(IF(ROW()-16&lt;NoRowsBudget, IF($J143="Profit Margin",SUM(AM$16:AM142)*ProfitMargin,IF($J143="VAT",SUM(AM$16:AM142)*VAT,IF(Budget_period="Monthly",SUMIFS(INDIRECT(AM$8),DetailBudgetWPs_Aleph,IF($J143 = "No Work Package", "", $J143),DetailBudgetCategory_Aleph,$I143),IF(Budget_period="Quarterly",SUMIFS(INDIRECT(AM$9),DetailBudgetWPs_Aleph,IF($J143 = "No Work Package", "", $J143),DetailBudgetCategory_Aleph,$I143),IF(Budget_period="Annually",SUMIFS(INDIRECT(AM$10),DetailBudgetWPs_Aleph,IF($J143 = "No Work Package", "", $J143),DetailBudgetCategory_Aleph,$I143),""))))) / AM$6 * AM$7, 0), 0)</f>
        <v>0</v>
      </c>
      <c r="AN143" s="166">
        <f t="array" ref="AN143">IFERROR(IF(ROW()-16&lt;NoRowsBudget, IF($J143="Profit Margin",SUM(AN$16:AN142)*ProfitMargin,IF($J143="VAT",SUM(AN$16:AN142)*VAT,IF(Budget_period="Monthly",SUMIFS(INDIRECT(AN$8),DetailBudgetWPs_Aleph,IF($J143 = "No Work Package", "", $J143),DetailBudgetCategory_Aleph,$I143),IF(Budget_period="Quarterly",SUMIFS(INDIRECT(AN$9),DetailBudgetWPs_Aleph,IF($J143 = "No Work Package", "", $J143),DetailBudgetCategory_Aleph,$I143),IF(Budget_period="Annually",SUMIFS(INDIRECT(AN$10),DetailBudgetWPs_Aleph,IF($J143 = "No Work Package", "", $J143),DetailBudgetCategory_Aleph,$I143),""))))) / AN$6 * AN$7, 0), 0)</f>
        <v>0</v>
      </c>
      <c r="AO143" s="166">
        <f t="array" ref="AO143">IFERROR(IF(ROW()-16&lt;NoRowsBudget, IF($J143="Profit Margin",SUM(AO$16:AO142)*ProfitMargin,IF($J143="VAT",SUM(AO$16:AO142)*VAT,IF(Budget_period="Monthly",SUMIFS(INDIRECT(AO$8),DetailBudgetWPs_Aleph,IF($J143 = "No Work Package", "", $J143),DetailBudgetCategory_Aleph,$I143),IF(Budget_period="Quarterly",SUMIFS(INDIRECT(AO$9),DetailBudgetWPs_Aleph,IF($J143 = "No Work Package", "", $J143),DetailBudgetCategory_Aleph,$I143),IF(Budget_period="Annually",SUMIFS(INDIRECT(AO$10),DetailBudgetWPs_Aleph,IF($J143 = "No Work Package", "", $J143),DetailBudgetCategory_Aleph,$I143),""))))) / AO$6 * AO$7, 0), 0)</f>
        <v>0</v>
      </c>
      <c r="AP143" s="166">
        <f t="array" ref="AP143">IFERROR(IF(ROW()-16&lt;NoRowsBudget, IF($J143="Profit Margin",SUM(AP$16:AP142)*ProfitMargin,IF($J143="VAT",SUM(AP$16:AP142)*VAT,IF(Budget_period="Monthly",SUMIFS(INDIRECT(AP$8),DetailBudgetWPs_Aleph,IF($J143 = "No Work Package", "", $J143),DetailBudgetCategory_Aleph,$I143),IF(Budget_period="Quarterly",SUMIFS(INDIRECT(AP$9),DetailBudgetWPs_Aleph,IF($J143 = "No Work Package", "", $J143),DetailBudgetCategory_Aleph,$I143),IF(Budget_period="Annually",SUMIFS(INDIRECT(AP$10),DetailBudgetWPs_Aleph,IF($J143 = "No Work Package", "", $J143),DetailBudgetCategory_Aleph,$I143),""))))) / AP$6 * AP$7, 0), 0)</f>
        <v>0</v>
      </c>
      <c r="AQ143" s="166">
        <f t="array" ref="AQ143">IFERROR(IF(ROW()-16&lt;NoRowsBudget, IF($J143="Profit Margin",SUM(AQ$16:AQ142)*ProfitMargin,IF($J143="VAT",SUM(AQ$16:AQ142)*VAT,IF(Budget_period="Monthly",SUMIFS(INDIRECT(AQ$8),DetailBudgetWPs_Aleph,IF($J143 = "No Work Package", "", $J143),DetailBudgetCategory_Aleph,$I143),IF(Budget_period="Quarterly",SUMIFS(INDIRECT(AQ$9),DetailBudgetWPs_Aleph,IF($J143 = "No Work Package", "", $J143),DetailBudgetCategory_Aleph,$I143),IF(Budget_period="Annually",SUMIFS(INDIRECT(AQ$10),DetailBudgetWPs_Aleph,IF($J143 = "No Work Package", "", $J143),DetailBudgetCategory_Aleph,$I143),""))))) / AQ$6 * AQ$7, 0), 0)</f>
        <v>0</v>
      </c>
      <c r="AR143" s="166">
        <f t="array" ref="AR143">IFERROR(IF(ROW()-16&lt;NoRowsBudget, IF($J143="Profit Margin",SUM(AR$16:AR142)*ProfitMargin,IF($J143="VAT",SUM(AR$16:AR142)*VAT,IF(Budget_period="Monthly",SUMIFS(INDIRECT(AR$8),DetailBudgetWPs_Aleph,IF($J143 = "No Work Package", "", $J143),DetailBudgetCategory_Aleph,$I143),IF(Budget_period="Quarterly",SUMIFS(INDIRECT(AR$9),DetailBudgetWPs_Aleph,IF($J143 = "No Work Package", "", $J143),DetailBudgetCategory_Aleph,$I143),IF(Budget_period="Annually",SUMIFS(INDIRECT(AR$10),DetailBudgetWPs_Aleph,IF($J143 = "No Work Package", "", $J143),DetailBudgetCategory_Aleph,$I143),""))))) / AR$6 * AR$7, 0), 0)</f>
        <v>0</v>
      </c>
      <c r="AS143" s="166">
        <f t="array" ref="AS143">IFERROR(IF(ROW()-16&lt;NoRowsBudget, IF($J143="Profit Margin",SUM(AS$16:AS142)*ProfitMargin,IF($J143="VAT",SUM(AS$16:AS142)*VAT,IF(Budget_period="Monthly",SUMIFS(INDIRECT(AS$8),DetailBudgetWPs_Aleph,IF($J143 = "No Work Package", "", $J143),DetailBudgetCategory_Aleph,$I143),IF(Budget_period="Quarterly",SUMIFS(INDIRECT(AS$9),DetailBudgetWPs_Aleph,IF($J143 = "No Work Package", "", $J143),DetailBudgetCategory_Aleph,$I143),IF(Budget_period="Annually",SUMIFS(INDIRECT(AS$10),DetailBudgetWPs_Aleph,IF($J143 = "No Work Package", "", $J143),DetailBudgetCategory_Aleph,$I143),""))))) / AS$6 * AS$7, 0), 0)</f>
        <v>0</v>
      </c>
      <c r="AT143" s="166">
        <f t="array" ref="AT143">IFERROR(IF(ROW()-16&lt;NoRowsBudget, IF($J143="Profit Margin",SUM(AT$16:AT142)*ProfitMargin,IF($J143="VAT",SUM(AT$16:AT142)*VAT,IF(Budget_period="Monthly",SUMIFS(INDIRECT(AT$8),DetailBudgetWPs_Aleph,IF($J143 = "No Work Package", "", $J143),DetailBudgetCategory_Aleph,$I143),IF(Budget_period="Quarterly",SUMIFS(INDIRECT(AT$9),DetailBudgetWPs_Aleph,IF($J143 = "No Work Package", "", $J143),DetailBudgetCategory_Aleph,$I143),IF(Budget_period="Annually",SUMIFS(INDIRECT(AT$10),DetailBudgetWPs_Aleph,IF($J143 = "No Work Package", "", $J143),DetailBudgetCategory_Aleph,$I143),""))))) / AT$6 * AT$7, 0), 0)</f>
        <v>0</v>
      </c>
      <c r="AU143" s="166">
        <f t="array" ref="AU143">IFERROR(IF(ROW()-16&lt;NoRowsBudget, IF($J143="Profit Margin",SUM(AU$16:AU142)*ProfitMargin,IF($J143="VAT",SUM(AU$16:AU142)*VAT,IF(Budget_period="Monthly",SUMIFS(INDIRECT(AU$8),DetailBudgetWPs_Aleph,IF($J143 = "No Work Package", "", $J143),DetailBudgetCategory_Aleph,$I143),IF(Budget_period="Quarterly",SUMIFS(INDIRECT(AU$9),DetailBudgetWPs_Aleph,IF($J143 = "No Work Package", "", $J143),DetailBudgetCategory_Aleph,$I143),IF(Budget_period="Annually",SUMIFS(INDIRECT(AU$10),DetailBudgetWPs_Aleph,IF($J143 = "No Work Package", "", $J143),DetailBudgetCategory_Aleph,$I143),""))))) / AU$6 * AU$7, 0), 0)</f>
        <v>0</v>
      </c>
      <c r="AV143" s="166">
        <f t="array" ref="AV143">IFERROR(IF(ROW()-16&lt;NoRowsBudget, IF($J143="Profit Margin",SUM(AV$16:AV142)*ProfitMargin,IF($J143="VAT",SUM(AV$16:AV142)*VAT,IF(Budget_period="Monthly",SUMIFS(INDIRECT(AV$8),DetailBudgetWPs_Aleph,IF($J143 = "No Work Package", "", $J143),DetailBudgetCategory_Aleph,$I143),IF(Budget_period="Quarterly",SUMIFS(INDIRECT(AV$9),DetailBudgetWPs_Aleph,IF($J143 = "No Work Package", "", $J143),DetailBudgetCategory_Aleph,$I143),IF(Budget_period="Annually",SUMIFS(INDIRECT(AV$10),DetailBudgetWPs_Aleph,IF($J143 = "No Work Package", "", $J143),DetailBudgetCategory_Aleph,$I143),""))))) / AV$6 * AV$7, 0), 0)</f>
        <v>0</v>
      </c>
      <c r="AW143" s="166">
        <f t="array" ref="AW143">IFERROR(IF(ROW()-16&lt;NoRowsBudget, IF($J143="Profit Margin",SUM(AW$16:AW142)*ProfitMargin,IF($J143="VAT",SUM(AW$16:AW142)*VAT,IF(Budget_period="Monthly",SUMIFS(INDIRECT(AW$8),DetailBudgetWPs_Aleph,IF($J143 = "No Work Package", "", $J143),DetailBudgetCategory_Aleph,$I143),IF(Budget_period="Quarterly",SUMIFS(INDIRECT(AW$9),DetailBudgetWPs_Aleph,IF($J143 = "No Work Package", "", $J143),DetailBudgetCategory_Aleph,$I143),IF(Budget_period="Annually",SUMIFS(INDIRECT(AW$10),DetailBudgetWPs_Aleph,IF($J143 = "No Work Package", "", $J143),DetailBudgetCategory_Aleph,$I143),""))))) / AW$6 * AW$7, 0), 0)</f>
        <v>0</v>
      </c>
      <c r="AX143" s="166">
        <f t="array" ref="AX143">IFERROR(IF(ROW()-16&lt;NoRowsBudget, IF($J143="Profit Margin",SUM(AX$16:AX142)*ProfitMargin,IF($J143="VAT",SUM(AX$16:AX142)*VAT,IF(Budget_period="Monthly",SUMIFS(INDIRECT(AX$8),DetailBudgetWPs_Aleph,IF($J143 = "No Work Package", "", $J143),DetailBudgetCategory_Aleph,$I143),IF(Budget_period="Quarterly",SUMIFS(INDIRECT(AX$9),DetailBudgetWPs_Aleph,IF($J143 = "No Work Package", "", $J143),DetailBudgetCategory_Aleph,$I143),IF(Budget_period="Annually",SUMIFS(INDIRECT(AX$10),DetailBudgetWPs_Aleph,IF($J143 = "No Work Package", "", $J143),DetailBudgetCategory_Aleph,$I143),""))))) / AX$6 * AX$7, 0), 0)</f>
        <v>0</v>
      </c>
      <c r="AY143" s="166">
        <f t="array" ref="AY143">IFERROR(IF(ROW()-16&lt;NoRowsBudget, IF($J143="Profit Margin",SUM(AY$16:AY142)*ProfitMargin,IF($J143="VAT",SUM(AY$16:AY142)*VAT,IF(Budget_period="Monthly",SUMIFS(INDIRECT(AY$8),DetailBudgetWPs_Aleph,IF($J143 = "No Work Package", "", $J143),DetailBudgetCategory_Aleph,$I143),IF(Budget_period="Quarterly",SUMIFS(INDIRECT(AY$9),DetailBudgetWPs_Aleph,IF($J143 = "No Work Package", "", $J143),DetailBudgetCategory_Aleph,$I143),IF(Budget_period="Annually",SUMIFS(INDIRECT(AY$10),DetailBudgetWPs_Aleph,IF($J143 = "No Work Package", "", $J143),DetailBudgetCategory_Aleph,$I143),""))))) / AY$6 * AY$7, 0), 0)</f>
        <v>0</v>
      </c>
      <c r="AZ143" s="166">
        <f t="array" ref="AZ143">IFERROR(IF(ROW()-16&lt;NoRowsBudget, IF($J143="Profit Margin",SUM(AZ$16:AZ142)*ProfitMargin,IF($J143="VAT",SUM(AZ$16:AZ142)*VAT,IF(Budget_period="Monthly",SUMIFS(INDIRECT(AZ$8),DetailBudgetWPs_Aleph,IF($J143 = "No Work Package", "", $J143),DetailBudgetCategory_Aleph,$I143),IF(Budget_period="Quarterly",SUMIFS(INDIRECT(AZ$9),DetailBudgetWPs_Aleph,IF($J143 = "No Work Package", "", $J143),DetailBudgetCategory_Aleph,$I143),IF(Budget_period="Annually",SUMIFS(INDIRECT(AZ$10),DetailBudgetWPs_Aleph,IF($J143 = "No Work Package", "", $J143),DetailBudgetCategory_Aleph,$I143),""))))) / AZ$6 * AZ$7, 0), 0)</f>
        <v>0</v>
      </c>
      <c r="BA143" s="166">
        <f t="array" ref="BA143">IFERROR(IF(ROW()-16&lt;NoRowsBudget, IF($J143="Profit Margin",SUM(BA$16:BA142)*ProfitMargin,IF($J143="VAT",SUM(BA$16:BA142)*VAT,IF(Budget_period="Monthly",SUMIFS(INDIRECT(BA$8),DetailBudgetWPs_Aleph,IF($J143 = "No Work Package", "", $J143),DetailBudgetCategory_Aleph,$I143),IF(Budget_period="Quarterly",SUMIFS(INDIRECT(BA$9),DetailBudgetWPs_Aleph,IF($J143 = "No Work Package", "", $J143),DetailBudgetCategory_Aleph,$I143),IF(Budget_period="Annually",SUMIFS(INDIRECT(BA$10),DetailBudgetWPs_Aleph,IF($J143 = "No Work Package", "", $J143),DetailBudgetCategory_Aleph,$I143),""))))) / BA$6 * BA$7, 0), 0)</f>
        <v>0</v>
      </c>
      <c r="BB143" s="166">
        <f t="array" ref="BB143">IFERROR(IF(ROW()-16&lt;NoRowsBudget, IF($J143="Profit Margin",SUM(BB$16:BB142)*ProfitMargin,IF($J143="VAT",SUM(BB$16:BB142)*VAT,IF(Budget_period="Monthly",SUMIFS(INDIRECT(BB$8),DetailBudgetWPs_Aleph,IF($J143 = "No Work Package", "", $J143),DetailBudgetCategory_Aleph,$I143),IF(Budget_period="Quarterly",SUMIFS(INDIRECT(BB$9),DetailBudgetWPs_Aleph,IF($J143 = "No Work Package", "", $J143),DetailBudgetCategory_Aleph,$I143),IF(Budget_period="Annually",SUMIFS(INDIRECT(BB$10),DetailBudgetWPs_Aleph,IF($J143 = "No Work Package", "", $J143),DetailBudgetCategory_Aleph,$I143),""))))) / BB$6 * BB$7, 0), 0)</f>
        <v>0</v>
      </c>
      <c r="BC143" s="166">
        <f t="array" ref="BC143">IFERROR(IF(ROW()-16&lt;NoRowsBudget, IF($J143="Profit Margin",SUM(BC$16:BC142)*ProfitMargin,IF($J143="VAT",SUM(BC$16:BC142)*VAT,IF(Budget_period="Monthly",SUMIFS(INDIRECT(BC$8),DetailBudgetWPs_Aleph,IF($J143 = "No Work Package", "", $J143),DetailBudgetCategory_Aleph,$I143),IF(Budget_period="Quarterly",SUMIFS(INDIRECT(BC$9),DetailBudgetWPs_Aleph,IF($J143 = "No Work Package", "", $J143),DetailBudgetCategory_Aleph,$I143),IF(Budget_period="Annually",SUMIFS(INDIRECT(BC$10),DetailBudgetWPs_Aleph,IF($J143 = "No Work Package", "", $J143),DetailBudgetCategory_Aleph,$I143),""))))) / BC$6 * BC$7, 0), 0)</f>
        <v>0</v>
      </c>
      <c r="BD143" s="166">
        <f t="array" ref="BD143">IFERROR(IF(ROW()-16&lt;NoRowsBudget, IF($J143="Profit Margin",SUM(BD$16:BD142)*ProfitMargin,IF($J143="VAT",SUM(BD$16:BD142)*VAT,IF(Budget_period="Monthly",SUMIFS(INDIRECT(BD$8),DetailBudgetWPs_Aleph,IF($J143 = "No Work Package", "", $J143),DetailBudgetCategory_Aleph,$I143),IF(Budget_period="Quarterly",SUMIFS(INDIRECT(BD$9),DetailBudgetWPs_Aleph,IF($J143 = "No Work Package", "", $J143),DetailBudgetCategory_Aleph,$I143),IF(Budget_period="Annually",SUMIFS(INDIRECT(BD$10),DetailBudgetWPs_Aleph,IF($J143 = "No Work Package", "", $J143),DetailBudgetCategory_Aleph,$I143),""))))) / BD$6 * BD$7, 0), 0)</f>
        <v>0</v>
      </c>
      <c r="BE143" s="166">
        <f t="array" ref="BE143">IFERROR(IF(ROW()-16&lt;NoRowsBudget, IF($J143="Profit Margin",SUM(BE$16:BE142)*ProfitMargin,IF($J143="VAT",SUM(BE$16:BE142)*VAT,IF(Budget_period="Monthly",SUMIFS(INDIRECT(BE$8),DetailBudgetWPs_Aleph,IF($J143 = "No Work Package", "", $J143),DetailBudgetCategory_Aleph,$I143),IF(Budget_period="Quarterly",SUMIFS(INDIRECT(BE$9),DetailBudgetWPs_Aleph,IF($J143 = "No Work Package", "", $J143),DetailBudgetCategory_Aleph,$I143),IF(Budget_period="Annually",SUMIFS(INDIRECT(BE$10),DetailBudgetWPs_Aleph,IF($J143 = "No Work Package", "", $J143),DetailBudgetCategory_Aleph,$I143),""))))) / BE$6 * BE$7, 0), 0)</f>
        <v>0</v>
      </c>
      <c r="BF143" s="166">
        <f t="array" ref="BF143">IFERROR(IF(ROW()-16&lt;NoRowsBudget, IF($J143="Profit Margin",SUM(BF$16:BF142)*ProfitMargin,IF($J143="VAT",SUM(BF$16:BF142)*VAT,IF(Budget_period="Monthly",SUMIFS(INDIRECT(BF$8),DetailBudgetWPs_Aleph,IF($J143 = "No Work Package", "", $J143),DetailBudgetCategory_Aleph,$I143),IF(Budget_period="Quarterly",SUMIFS(INDIRECT(BF$9),DetailBudgetWPs_Aleph,IF($J143 = "No Work Package", "", $J143),DetailBudgetCategory_Aleph,$I143),IF(Budget_period="Annually",SUMIFS(INDIRECT(BF$10),DetailBudgetWPs_Aleph,IF($J143 = "No Work Package", "", $J143),DetailBudgetCategory_Aleph,$I143),""))))) / BF$6 * BF$7, 0), 0)</f>
        <v>0</v>
      </c>
      <c r="BG143" s="166">
        <f t="array" ref="BG143">IFERROR(IF(ROW()-16&lt;NoRowsBudget, IF($J143="Profit Margin",SUM(BG$16:BG142)*ProfitMargin,IF($J143="VAT",SUM(BG$16:BG142)*VAT,IF(Budget_period="Monthly",SUMIFS(INDIRECT(BG$8),DetailBudgetWPs_Aleph,IF($J143 = "No Work Package", "", $J143),DetailBudgetCategory_Aleph,$I143),IF(Budget_period="Quarterly",SUMIFS(INDIRECT(BG$9),DetailBudgetWPs_Aleph,IF($J143 = "No Work Package", "", $J143),DetailBudgetCategory_Aleph,$I143),IF(Budget_period="Annually",SUMIFS(INDIRECT(BG$10),DetailBudgetWPs_Aleph,IF($J143 = "No Work Package", "", $J143),DetailBudgetCategory_Aleph,$I143),""))))) / BG$6 * BG$7, 0), 0)</f>
        <v>0</v>
      </c>
      <c r="BH143" s="166">
        <f t="array" ref="BH143">IFERROR(IF(ROW()-16&lt;NoRowsBudget, IF($J143="Profit Margin",SUM(BH$16:BH142)*ProfitMargin,IF($J143="VAT",SUM(BH$16:BH142)*VAT,IF(Budget_period="Monthly",SUMIFS(INDIRECT(BH$8),DetailBudgetWPs_Aleph,IF($J143 = "No Work Package", "", $J143),DetailBudgetCategory_Aleph,$I143),IF(Budget_period="Quarterly",SUMIFS(INDIRECT(BH$9),DetailBudgetWPs_Aleph,IF($J143 = "No Work Package", "", $J143),DetailBudgetCategory_Aleph,$I143),IF(Budget_period="Annually",SUMIFS(INDIRECT(BH$10),DetailBudgetWPs_Aleph,IF($J143 = "No Work Package", "", $J143),DetailBudgetCategory_Aleph,$I143),""))))) / BH$6 * BH$7, 0), 0)</f>
        <v>0</v>
      </c>
      <c r="BI143" s="166">
        <f t="array" ref="BI143">IFERROR(IF(ROW()-16&lt;NoRowsBudget, IF($J143="Profit Margin",SUM(BI$16:BI142)*ProfitMargin,IF($J143="VAT",SUM(BI$16:BI142)*VAT,IF(Budget_period="Monthly",SUMIFS(INDIRECT(BI$8),DetailBudgetWPs_Aleph,IF($J143 = "No Work Package", "", $J143),DetailBudgetCategory_Aleph,$I143),IF(Budget_period="Quarterly",SUMIFS(INDIRECT(BI$9),DetailBudgetWPs_Aleph,IF($J143 = "No Work Package", "", $J143),DetailBudgetCategory_Aleph,$I143),IF(Budget_period="Annually",SUMIFS(INDIRECT(BI$10),DetailBudgetWPs_Aleph,IF($J143 = "No Work Package", "", $J143),DetailBudgetCategory_Aleph,$I143),""))))) / BI$6 * BI$7, 0), 0)</f>
        <v>0</v>
      </c>
      <c r="BJ143" s="166">
        <f t="array" ref="BJ143">IFERROR(IF(ROW()-16&lt;NoRowsBudget, IF($J143="Profit Margin",SUM(BJ$16:BJ142)*ProfitMargin,IF($J143="VAT",SUM(BJ$16:BJ142)*VAT,IF(Budget_period="Monthly",SUMIFS(INDIRECT(BJ$8),DetailBudgetWPs_Aleph,IF($J143 = "No Work Package", "", $J143),DetailBudgetCategory_Aleph,$I143),IF(Budget_period="Quarterly",SUMIFS(INDIRECT(BJ$9),DetailBudgetWPs_Aleph,IF($J143 = "No Work Package", "", $J143),DetailBudgetCategory_Aleph,$I143),IF(Budget_period="Annually",SUMIFS(INDIRECT(BJ$10),DetailBudgetWPs_Aleph,IF($J143 = "No Work Package", "", $J143),DetailBudgetCategory_Aleph,$I143),""))))) / BJ$6 * BJ$7, 0), 0)</f>
        <v>0</v>
      </c>
      <c r="BK143" s="166">
        <f t="array" ref="BK143">IFERROR(IF(ROW()-16&lt;NoRowsBudget, IF($J143="Profit Margin",SUM(BK$16:BK142)*ProfitMargin,IF($J143="VAT",SUM(BK$16:BK142)*VAT,IF(Budget_period="Monthly",SUMIFS(INDIRECT(BK$8),DetailBudgetWPs_Aleph,IF($J143 = "No Work Package", "", $J143),DetailBudgetCategory_Aleph,$I143),IF(Budget_period="Quarterly",SUMIFS(INDIRECT(BK$9),DetailBudgetWPs_Aleph,IF($J143 = "No Work Package", "", $J143),DetailBudgetCategory_Aleph,$I143),IF(Budget_period="Annually",SUMIFS(INDIRECT(BK$10),DetailBudgetWPs_Aleph,IF($J143 = "No Work Package", "", $J143),DetailBudgetCategory_Aleph,$I143),""))))) / BK$6 * BK$7, 0), 0)</f>
        <v>0</v>
      </c>
      <c r="BL143" s="166">
        <f t="array" ref="BL143">IFERROR(IF(ROW()-16&lt;NoRowsBudget, IF($J143="Profit Margin",SUM(BL$16:BL142)*ProfitMargin,IF($J143="VAT",SUM(BL$16:BL142)*VAT,IF(Budget_period="Monthly",SUMIFS(INDIRECT(BL$8),DetailBudgetWPs_Aleph,IF($J143 = "No Work Package", "", $J143),DetailBudgetCategory_Aleph,$I143),IF(Budget_period="Quarterly",SUMIFS(INDIRECT(BL$9),DetailBudgetWPs_Aleph,IF($J143 = "No Work Package", "", $J143),DetailBudgetCategory_Aleph,$I143),IF(Budget_period="Annually",SUMIFS(INDIRECT(BL$10),DetailBudgetWPs_Aleph,IF($J143 = "No Work Package", "", $J143),DetailBudgetCategory_Aleph,$I143),""))))) / BL$6 * BL$7, 0), 0)</f>
        <v>0</v>
      </c>
      <c r="BM143" s="166">
        <f t="array" ref="BM143">IFERROR(IF(ROW()-16&lt;NoRowsBudget, IF($J143="Profit Margin",SUM(BM$16:BM142)*ProfitMargin,IF($J143="VAT",SUM(BM$16:BM142)*VAT,IF(Budget_period="Monthly",SUMIFS(INDIRECT(BM$8),DetailBudgetWPs_Aleph,IF($J143 = "No Work Package", "", $J143),DetailBudgetCategory_Aleph,$I143),IF(Budget_period="Quarterly",SUMIFS(INDIRECT(BM$9),DetailBudgetWPs_Aleph,IF($J143 = "No Work Package", "", $J143),DetailBudgetCategory_Aleph,$I143),IF(Budget_period="Annually",SUMIFS(INDIRECT(BM$10),DetailBudgetWPs_Aleph,IF($J143 = "No Work Package", "", $J143),DetailBudgetCategory_Aleph,$I143),""))))) / BM$6 * BM$7, 0), 0)</f>
        <v>0</v>
      </c>
      <c r="BN143" s="166">
        <f t="array" ref="BN143">IFERROR(IF(ROW()-16&lt;NoRowsBudget, IF($J143="Profit Margin",SUM(BN$16:BN142)*ProfitMargin,IF($J143="VAT",SUM(BN$16:BN142)*VAT,IF(Budget_period="Monthly",SUMIFS(INDIRECT(BN$8),DetailBudgetWPs_Aleph,IF($J143 = "No Work Package", "", $J143),DetailBudgetCategory_Aleph,$I143),IF(Budget_period="Quarterly",SUMIFS(INDIRECT(BN$9),DetailBudgetWPs_Aleph,IF($J143 = "No Work Package", "", $J143),DetailBudgetCategory_Aleph,$I143),IF(Budget_period="Annually",SUMIFS(INDIRECT(BN$10),DetailBudgetWPs_Aleph,IF($J143 = "No Work Package", "", $J143),DetailBudgetCategory_Aleph,$I143),""))))) / BN$6 * BN$7, 0), 0)</f>
        <v>0</v>
      </c>
      <c r="BO143" s="166">
        <f t="array" ref="BO143">IFERROR(IF(ROW()-16&lt;NoRowsBudget, IF($J143="Profit Margin",SUM(BO$16:BO142)*ProfitMargin,IF($J143="VAT",SUM(BO$16:BO142)*VAT,IF(Budget_period="Monthly",SUMIFS(INDIRECT(BO$8),DetailBudgetWPs_Aleph,IF($J143 = "No Work Package", "", $J143),DetailBudgetCategory_Aleph,$I143),IF(Budget_period="Quarterly",SUMIFS(INDIRECT(BO$9),DetailBudgetWPs_Aleph,IF($J143 = "No Work Package", "", $J143),DetailBudgetCategory_Aleph,$I143),IF(Budget_period="Annually",SUMIFS(INDIRECT(BO$10),DetailBudgetWPs_Aleph,IF($J143 = "No Work Package", "", $J143),DetailBudgetCategory_Aleph,$I143),""))))) / BO$6 * BO$7, 0), 0)</f>
        <v>0</v>
      </c>
      <c r="BP143" s="166">
        <f t="array" ref="BP143">IFERROR(IF(ROW()-16&lt;NoRowsBudget, IF($J143="Profit Margin",SUM(BP$16:BP142)*ProfitMargin,IF($J143="VAT",SUM(BP$16:BP142)*VAT,IF(Budget_period="Monthly",SUMIFS(INDIRECT(BP$8),DetailBudgetWPs_Aleph,IF($J143 = "No Work Package", "", $J143),DetailBudgetCategory_Aleph,$I143),IF(Budget_period="Quarterly",SUMIFS(INDIRECT(BP$9),DetailBudgetWPs_Aleph,IF($J143 = "No Work Package", "", $J143),DetailBudgetCategory_Aleph,$I143),IF(Budget_period="Annually",SUMIFS(INDIRECT(BP$10),DetailBudgetWPs_Aleph,IF($J143 = "No Work Package", "", $J143),DetailBudgetCategory_Aleph,$I143),""))))) / BP$6 * BP$7, 0), 0)</f>
        <v>0</v>
      </c>
      <c r="BQ143" s="166">
        <f t="array" ref="BQ143">IFERROR(IF(ROW()-16&lt;NoRowsBudget, IF($J143="Profit Margin",SUM(BQ$16:BQ142)*ProfitMargin,IF($J143="VAT",SUM(BQ$16:BQ142)*VAT,IF(Budget_period="Monthly",SUMIFS(INDIRECT(BQ$8),DetailBudgetWPs_Aleph,IF($J143 = "No Work Package", "", $J143),DetailBudgetCategory_Aleph,$I143),IF(Budget_period="Quarterly",SUMIFS(INDIRECT(BQ$9),DetailBudgetWPs_Aleph,IF($J143 = "No Work Package", "", $J143),DetailBudgetCategory_Aleph,$I143),IF(Budget_period="Annually",SUMIFS(INDIRECT(BQ$10),DetailBudgetWPs_Aleph,IF($J143 = "No Work Package", "", $J143),DetailBudgetCategory_Aleph,$I143),""))))) / BQ$6 * BQ$7, 0), 0)</f>
        <v>0</v>
      </c>
      <c r="BR143" s="166">
        <f t="array" ref="BR143">IFERROR(IF(ROW()-16&lt;NoRowsBudget, IF($J143="Profit Margin",SUM(BR$16:BR142)*ProfitMargin,IF($J143="VAT",SUM(BR$16:BR142)*VAT,IF(Budget_period="Monthly",SUMIFS(INDIRECT(BR$8),DetailBudgetWPs_Aleph,IF($J143 = "No Work Package", "", $J143),DetailBudgetCategory_Aleph,$I143),IF(Budget_period="Quarterly",SUMIFS(INDIRECT(BR$9),DetailBudgetWPs_Aleph,IF($J143 = "No Work Package", "", $J143),DetailBudgetCategory_Aleph,$I143),IF(Budget_period="Annually",SUMIFS(INDIRECT(BR$10),DetailBudgetWPs_Aleph,IF($J143 = "No Work Package", "", $J143),DetailBudgetCategory_Aleph,$I143),""))))) / BR$6 * BR$7, 0), 0)</f>
        <v>0</v>
      </c>
      <c r="BS143" s="166">
        <f t="array" ref="BS143">IFERROR(IF(ROW()-16&lt;NoRowsBudget, IF($J143="Profit Margin",SUM(BS$16:BS142)*ProfitMargin,IF($J143="VAT",SUM(BS$16:BS142)*VAT,IF(Budget_period="Monthly",SUMIFS(INDIRECT(BS$8),DetailBudgetWPs_Aleph,IF($J143 = "No Work Package", "", $J143),DetailBudgetCategory_Aleph,$I143),IF(Budget_period="Quarterly",SUMIFS(INDIRECT(BS$9),DetailBudgetWPs_Aleph,IF($J143 = "No Work Package", "", $J143),DetailBudgetCategory_Aleph,$I143),IF(Budget_period="Annually",SUMIFS(INDIRECT(BS$10),DetailBudgetWPs_Aleph,IF($J143 = "No Work Package", "", $J143),DetailBudgetCategory_Aleph,$I143),""))))) / BS$6 * BS$7, 0), 0)</f>
        <v>0</v>
      </c>
    </row>
    <row r="144" ht="15.75" customHeight="1">
      <c r="A144" s="114"/>
      <c r="B144" s="15" t="str">
        <f>IF(ROW()-16&lt;NoRowsBudget,OrgName,"")</f>
        <v/>
      </c>
      <c r="C144" s="15" t="str">
        <f>IF(ROW()-16&lt;NoRowsBudget,ProjectName,"")</f>
        <v/>
      </c>
      <c r="D144" s="15" t="str">
        <f>IF(ROW()-16&lt;NoRowsBudget,ProjectRef,"")</f>
        <v/>
      </c>
      <c r="E144" s="15" t="str">
        <f>IF(ROW()-16&lt;NoRowsBudget,ApplicationID,"")</f>
        <v/>
      </c>
      <c r="F144" s="15" t="str">
        <f>IF(ROW()-16&lt;NoRowsBudget,Version,"")</f>
        <v/>
      </c>
      <c r="G144" s="164" t="str">
        <f>IF(ROW()-16&lt;NoRowsBudget,StartDate,"")</f>
        <v/>
      </c>
      <c r="H144" s="164" t="str">
        <f>IF(ROW()-16&lt;NoRowsBudget,EndDate,"")</f>
        <v/>
      </c>
      <c r="I144" s="15" t="str">
        <f t="array" ref="I144">IF(ROW()-16&lt;(NoRowsBudget-3),INDEX(CostCategories,CEILING((ROW()-15)/NoWPs,1)),IF(ROW()-16=NoRowsBudget-3,"Overheads",IF(ROW()-16=NoRowsBudget-2,"Profit Margin",IF(ROW()-16=NoRowsBudget-1,"VAT",""))))</f>
        <v/>
      </c>
      <c r="J144" s="15" t="str">
        <f t="array" ref="J144">IF(ROW()-16&lt;NoRowsBudget-3,INDEX(WPUnique,,MOD(ROW()-16,NoWPs)+1),IF(ROW()-16=NoRowsBudget-3,"Overheads",IF(ROW()-16=NoRowsBudget-2,"Profit Margin",IF(ROW()-16=NoRowsBudget-1,"VAT",""))))</f>
        <v/>
      </c>
      <c r="K144" s="172" t="str">
        <f>IFERROR(IF(OR($J144="Indirect Cost",$J144="VAT",$J144="Profit Margin"),"",VLOOKUP(J144,'1. Basic Info'!$B$40:$C$52,2,FALSE)),BudgetExport!J144)</f>
        <v/>
      </c>
      <c r="L144" s="166">
        <f t="array" ref="L144">IFERROR(IF(ROW()-16&lt;NoRowsBudget, IF($J144="Profit Margin",SUM(L$16:L143)*ProfitMargin,IF($J144="VAT",SUM(L$16:L143)*VAT,IF(Budget_period="Monthly",SUMIFS(INDIRECT(L$8),DetailBudgetWPs_Aleph,IF($J144 = "No Work Package", "", $J144),DetailBudgetCategory_Aleph,$I144),IF(Budget_period="Quarterly",SUMIFS(INDIRECT(L$9),DetailBudgetWPs_Aleph,IF($J144 = "No Work Package", "", $J144),DetailBudgetCategory_Aleph,$I144),IF(Budget_period="Annually",SUMIFS(INDIRECT(L$10),DetailBudgetWPs_Aleph,IF($J144 = "No Work Package", "", $J144),DetailBudgetCategory_Aleph,$I144),""))))) / L$6 * L$7, 0), 0)</f>
        <v>0</v>
      </c>
      <c r="M144" s="166">
        <f t="array" ref="M144">IFERROR(IF(ROW()-16&lt;NoRowsBudget, IF($J144="Profit Margin",SUM(M$16:M143)*ProfitMargin,IF($J144="VAT",SUM(M$16:M143)*VAT,IF(Budget_period="Monthly",SUMIFS(INDIRECT(M$8),DetailBudgetWPs_Aleph,IF($J144 = "No Work Package", "", $J144),DetailBudgetCategory_Aleph,$I144),IF(Budget_period="Quarterly",SUMIFS(INDIRECT(M$9),DetailBudgetWPs_Aleph,IF($J144 = "No Work Package", "", $J144),DetailBudgetCategory_Aleph,$I144),IF(Budget_period="Annually",SUMIFS(INDIRECT(M$10),DetailBudgetWPs_Aleph,IF($J144 = "No Work Package", "", $J144),DetailBudgetCategory_Aleph,$I144),""))))) / M$6 * M$7, 0), 0)</f>
        <v>0</v>
      </c>
      <c r="N144" s="166">
        <f t="array" ref="N144">IFERROR(IF(ROW()-16&lt;NoRowsBudget, IF($J144="Profit Margin",SUM(N$16:N143)*ProfitMargin,IF($J144="VAT",SUM(N$16:N143)*VAT,IF(Budget_period="Monthly",SUMIFS(INDIRECT(N$8),DetailBudgetWPs_Aleph,IF($J144 = "No Work Package", "", $J144),DetailBudgetCategory_Aleph,$I144),IF(Budget_period="Quarterly",SUMIFS(INDIRECT(N$9),DetailBudgetWPs_Aleph,IF($J144 = "No Work Package", "", $J144),DetailBudgetCategory_Aleph,$I144),IF(Budget_period="Annually",SUMIFS(INDIRECT(N$10),DetailBudgetWPs_Aleph,IF($J144 = "No Work Package", "", $J144),DetailBudgetCategory_Aleph,$I144),""))))) / N$6 * N$7, 0), 0)</f>
        <v>0</v>
      </c>
      <c r="O144" s="166">
        <f t="array" ref="O144">IFERROR(IF(ROW()-16&lt;NoRowsBudget, IF($J144="Profit Margin",SUM(O$16:O143)*ProfitMargin,IF($J144="VAT",SUM(O$16:O143)*VAT,IF(Budget_period="Monthly",SUMIFS(INDIRECT(O$8),DetailBudgetWPs_Aleph,IF($J144 = "No Work Package", "", $J144),DetailBudgetCategory_Aleph,$I144),IF(Budget_period="Quarterly",SUMIFS(INDIRECT(O$9),DetailBudgetWPs_Aleph,IF($J144 = "No Work Package", "", $J144),DetailBudgetCategory_Aleph,$I144),IF(Budget_period="Annually",SUMIFS(INDIRECT(O$10),DetailBudgetWPs_Aleph,IF($J144 = "No Work Package", "", $J144),DetailBudgetCategory_Aleph,$I144),""))))) / O$6 * O$7, 0), 0)</f>
        <v>0</v>
      </c>
      <c r="P144" s="166">
        <f t="array" ref="P144">IFERROR(IF(ROW()-16&lt;NoRowsBudget, IF($J144="Profit Margin",SUM(P$16:P143)*ProfitMargin,IF($J144="VAT",SUM(P$16:P143)*VAT,IF(Budget_period="Monthly",SUMIFS(INDIRECT(P$8),DetailBudgetWPs_Aleph,IF($J144 = "No Work Package", "", $J144),DetailBudgetCategory_Aleph,$I144),IF(Budget_period="Quarterly",SUMIFS(INDIRECT(P$9),DetailBudgetWPs_Aleph,IF($J144 = "No Work Package", "", $J144),DetailBudgetCategory_Aleph,$I144),IF(Budget_period="Annually",SUMIFS(INDIRECT(P$10),DetailBudgetWPs_Aleph,IF($J144 = "No Work Package", "", $J144),DetailBudgetCategory_Aleph,$I144),""))))) / P$6 * P$7, 0), 0)</f>
        <v>0</v>
      </c>
      <c r="Q144" s="166">
        <f t="array" ref="Q144">IFERROR(IF(ROW()-16&lt;NoRowsBudget, IF($J144="Profit Margin",SUM(Q$16:Q143)*ProfitMargin,IF($J144="VAT",SUM(Q$16:Q143)*VAT,IF(Budget_period="Monthly",SUMIFS(INDIRECT(Q$8),DetailBudgetWPs_Aleph,IF($J144 = "No Work Package", "", $J144),DetailBudgetCategory_Aleph,$I144),IF(Budget_period="Quarterly",SUMIFS(INDIRECT(Q$9),DetailBudgetWPs_Aleph,IF($J144 = "No Work Package", "", $J144),DetailBudgetCategory_Aleph,$I144),IF(Budget_period="Annually",SUMIFS(INDIRECT(Q$10),DetailBudgetWPs_Aleph,IF($J144 = "No Work Package", "", $J144),DetailBudgetCategory_Aleph,$I144),""))))) / Q$6 * Q$7, 0), 0)</f>
        <v>0</v>
      </c>
      <c r="R144" s="166">
        <f t="array" ref="R144">IFERROR(IF(ROW()-16&lt;NoRowsBudget, IF($J144="Profit Margin",SUM(R$16:R143)*ProfitMargin,IF($J144="VAT",SUM(R$16:R143)*VAT,IF(Budget_period="Monthly",SUMIFS(INDIRECT(R$8),DetailBudgetWPs_Aleph,IF($J144 = "No Work Package", "", $J144),DetailBudgetCategory_Aleph,$I144),IF(Budget_period="Quarterly",SUMIFS(INDIRECT(R$9),DetailBudgetWPs_Aleph,IF($J144 = "No Work Package", "", $J144),DetailBudgetCategory_Aleph,$I144),IF(Budget_period="Annually",SUMIFS(INDIRECT(R$10),DetailBudgetWPs_Aleph,IF($J144 = "No Work Package", "", $J144),DetailBudgetCategory_Aleph,$I144),""))))) / R$6 * R$7, 0), 0)</f>
        <v>0</v>
      </c>
      <c r="S144" s="166">
        <f t="array" ref="S144">IFERROR(IF(ROW()-16&lt;NoRowsBudget, IF($J144="Profit Margin",SUM(S$16:S143)*ProfitMargin,IF($J144="VAT",SUM(S$16:S143)*VAT,IF(Budget_period="Monthly",SUMIFS(INDIRECT(S$8),DetailBudgetWPs_Aleph,IF($J144 = "No Work Package", "", $J144),DetailBudgetCategory_Aleph,$I144),IF(Budget_period="Quarterly",SUMIFS(INDIRECT(S$9),DetailBudgetWPs_Aleph,IF($J144 = "No Work Package", "", $J144),DetailBudgetCategory_Aleph,$I144),IF(Budget_period="Annually",SUMIFS(INDIRECT(S$10),DetailBudgetWPs_Aleph,IF($J144 = "No Work Package", "", $J144),DetailBudgetCategory_Aleph,$I144),""))))) / S$6 * S$7, 0), 0)</f>
        <v>0</v>
      </c>
      <c r="T144" s="166">
        <f t="array" ref="T144">IFERROR(IF(ROW()-16&lt;NoRowsBudget, IF($J144="Profit Margin",SUM(T$16:T143)*ProfitMargin,IF($J144="VAT",SUM(T$16:T143)*VAT,IF(Budget_period="Monthly",SUMIFS(INDIRECT(T$8),DetailBudgetWPs_Aleph,IF($J144 = "No Work Package", "", $J144),DetailBudgetCategory_Aleph,$I144),IF(Budget_period="Quarterly",SUMIFS(INDIRECT(T$9),DetailBudgetWPs_Aleph,IF($J144 = "No Work Package", "", $J144),DetailBudgetCategory_Aleph,$I144),IF(Budget_period="Annually",SUMIFS(INDIRECT(T$10),DetailBudgetWPs_Aleph,IF($J144 = "No Work Package", "", $J144),DetailBudgetCategory_Aleph,$I144),""))))) / T$6 * T$7, 0), 0)</f>
        <v>0</v>
      </c>
      <c r="U144" s="166">
        <f t="array" ref="U144">IFERROR(IF(ROW()-16&lt;NoRowsBudget, IF($J144="Profit Margin",SUM(U$16:U143)*ProfitMargin,IF($J144="VAT",SUM(U$16:U143)*VAT,IF(Budget_period="Monthly",SUMIFS(INDIRECT(U$8),DetailBudgetWPs_Aleph,IF($J144 = "No Work Package", "", $J144),DetailBudgetCategory_Aleph,$I144),IF(Budget_period="Quarterly",SUMIFS(INDIRECT(U$9),DetailBudgetWPs_Aleph,IF($J144 = "No Work Package", "", $J144),DetailBudgetCategory_Aleph,$I144),IF(Budget_period="Annually",SUMIFS(INDIRECT(U$10),DetailBudgetWPs_Aleph,IF($J144 = "No Work Package", "", $J144),DetailBudgetCategory_Aleph,$I144),""))))) / U$6 * U$7, 0), 0)</f>
        <v>0</v>
      </c>
      <c r="V144" s="166">
        <f t="array" ref="V144">IFERROR(IF(ROW()-16&lt;NoRowsBudget, IF($J144="Profit Margin",SUM(V$16:V143)*ProfitMargin,IF($J144="VAT",SUM(V$16:V143)*VAT,IF(Budget_period="Monthly",SUMIFS(INDIRECT(V$8),DetailBudgetWPs_Aleph,IF($J144 = "No Work Package", "", $J144),DetailBudgetCategory_Aleph,$I144),IF(Budget_period="Quarterly",SUMIFS(INDIRECT(V$9),DetailBudgetWPs_Aleph,IF($J144 = "No Work Package", "", $J144),DetailBudgetCategory_Aleph,$I144),IF(Budget_period="Annually",SUMIFS(INDIRECT(V$10),DetailBudgetWPs_Aleph,IF($J144 = "No Work Package", "", $J144),DetailBudgetCategory_Aleph,$I144),""))))) / V$6 * V$7, 0), 0)</f>
        <v>0</v>
      </c>
      <c r="W144" s="166">
        <f t="array" ref="W144">IFERROR(IF(ROW()-16&lt;NoRowsBudget, IF($J144="Profit Margin",SUM(W$16:W143)*ProfitMargin,IF($J144="VAT",SUM(W$16:W143)*VAT,IF(Budget_period="Monthly",SUMIFS(INDIRECT(W$8),DetailBudgetWPs_Aleph,IF($J144 = "No Work Package", "", $J144),DetailBudgetCategory_Aleph,$I144),IF(Budget_period="Quarterly",SUMIFS(INDIRECT(W$9),DetailBudgetWPs_Aleph,IF($J144 = "No Work Package", "", $J144),DetailBudgetCategory_Aleph,$I144),IF(Budget_period="Annually",SUMIFS(INDIRECT(W$10),DetailBudgetWPs_Aleph,IF($J144 = "No Work Package", "", $J144),DetailBudgetCategory_Aleph,$I144),""))))) / W$6 * W$7, 0), 0)</f>
        <v>0</v>
      </c>
      <c r="X144" s="166">
        <f t="array" ref="X144">IFERROR(IF(ROW()-16&lt;NoRowsBudget, IF($J144="Profit Margin",SUM(X$16:X143)*ProfitMargin,IF($J144="VAT",SUM(X$16:X143)*VAT,IF(Budget_period="Monthly",SUMIFS(INDIRECT(X$8),DetailBudgetWPs_Aleph,IF($J144 = "No Work Package", "", $J144),DetailBudgetCategory_Aleph,$I144),IF(Budget_period="Quarterly",SUMIFS(INDIRECT(X$9),DetailBudgetWPs_Aleph,IF($J144 = "No Work Package", "", $J144),DetailBudgetCategory_Aleph,$I144),IF(Budget_period="Annually",SUMIFS(INDIRECT(X$10),DetailBudgetWPs_Aleph,IF($J144 = "No Work Package", "", $J144),DetailBudgetCategory_Aleph,$I144),""))))) / X$6 * X$7, 0), 0)</f>
        <v>0</v>
      </c>
      <c r="Y144" s="166">
        <f t="array" ref="Y144">IFERROR(IF(ROW()-16&lt;NoRowsBudget, IF($J144="Profit Margin",SUM(Y$16:Y143)*ProfitMargin,IF($J144="VAT",SUM(Y$16:Y143)*VAT,IF(Budget_period="Monthly",SUMIFS(INDIRECT(Y$8),DetailBudgetWPs_Aleph,IF($J144 = "No Work Package", "", $J144),DetailBudgetCategory_Aleph,$I144),IF(Budget_period="Quarterly",SUMIFS(INDIRECT(Y$9),DetailBudgetWPs_Aleph,IF($J144 = "No Work Package", "", $J144),DetailBudgetCategory_Aleph,$I144),IF(Budget_period="Annually",SUMIFS(INDIRECT(Y$10),DetailBudgetWPs_Aleph,IF($J144 = "No Work Package", "", $J144),DetailBudgetCategory_Aleph,$I144),""))))) / Y$6 * Y$7, 0), 0)</f>
        <v>0</v>
      </c>
      <c r="Z144" s="166">
        <f t="array" ref="Z144">IFERROR(IF(ROW()-16&lt;NoRowsBudget, IF($J144="Profit Margin",SUM(Z$16:Z143)*ProfitMargin,IF($J144="VAT",SUM(Z$16:Z143)*VAT,IF(Budget_period="Monthly",SUMIFS(INDIRECT(Z$8),DetailBudgetWPs_Aleph,IF($J144 = "No Work Package", "", $J144),DetailBudgetCategory_Aleph,$I144),IF(Budget_period="Quarterly",SUMIFS(INDIRECT(Z$9),DetailBudgetWPs_Aleph,IF($J144 = "No Work Package", "", $J144),DetailBudgetCategory_Aleph,$I144),IF(Budget_period="Annually",SUMIFS(INDIRECT(Z$10),DetailBudgetWPs_Aleph,IF($J144 = "No Work Package", "", $J144),DetailBudgetCategory_Aleph,$I144),""))))) / Z$6 * Z$7, 0), 0)</f>
        <v>0</v>
      </c>
      <c r="AA144" s="166">
        <f t="array" ref="AA144">IFERROR(IF(ROW()-16&lt;NoRowsBudget, IF($J144="Profit Margin",SUM(AA$16:AA143)*ProfitMargin,IF($J144="VAT",SUM(AA$16:AA143)*VAT,IF(Budget_period="Monthly",SUMIFS(INDIRECT(AA$8),DetailBudgetWPs_Aleph,IF($J144 = "No Work Package", "", $J144),DetailBudgetCategory_Aleph,$I144),IF(Budget_period="Quarterly",SUMIFS(INDIRECT(AA$9),DetailBudgetWPs_Aleph,IF($J144 = "No Work Package", "", $J144),DetailBudgetCategory_Aleph,$I144),IF(Budget_period="Annually",SUMIFS(INDIRECT(AA$10),DetailBudgetWPs_Aleph,IF($J144 = "No Work Package", "", $J144),DetailBudgetCategory_Aleph,$I144),""))))) / AA$6 * AA$7, 0), 0)</f>
        <v>0</v>
      </c>
      <c r="AB144" s="166">
        <f t="array" ref="AB144">IFERROR(IF(ROW()-16&lt;NoRowsBudget, IF($J144="Profit Margin",SUM(AB$16:AB143)*ProfitMargin,IF($J144="VAT",SUM(AB$16:AB143)*VAT,IF(Budget_period="Monthly",SUMIFS(INDIRECT(AB$8),DetailBudgetWPs_Aleph,IF($J144 = "No Work Package", "", $J144),DetailBudgetCategory_Aleph,$I144),IF(Budget_period="Quarterly",SUMIFS(INDIRECT(AB$9),DetailBudgetWPs_Aleph,IF($J144 = "No Work Package", "", $J144),DetailBudgetCategory_Aleph,$I144),IF(Budget_period="Annually",SUMIFS(INDIRECT(AB$10),DetailBudgetWPs_Aleph,IF($J144 = "No Work Package", "", $J144),DetailBudgetCategory_Aleph,$I144),""))))) / AB$6 * AB$7, 0), 0)</f>
        <v>0</v>
      </c>
      <c r="AC144" s="166">
        <f t="array" ref="AC144">IFERROR(IF(ROW()-16&lt;NoRowsBudget, IF($J144="Profit Margin",SUM(AC$16:AC143)*ProfitMargin,IF($J144="VAT",SUM(AC$16:AC143)*VAT,IF(Budget_period="Monthly",SUMIFS(INDIRECT(AC$8),DetailBudgetWPs_Aleph,IF($J144 = "No Work Package", "", $J144),DetailBudgetCategory_Aleph,$I144),IF(Budget_period="Quarterly",SUMIFS(INDIRECT(AC$9),DetailBudgetWPs_Aleph,IF($J144 = "No Work Package", "", $J144),DetailBudgetCategory_Aleph,$I144),IF(Budget_period="Annually",SUMIFS(INDIRECT(AC$10),DetailBudgetWPs_Aleph,IF($J144 = "No Work Package", "", $J144),DetailBudgetCategory_Aleph,$I144),""))))) / AC$6 * AC$7, 0), 0)</f>
        <v>0</v>
      </c>
      <c r="AD144" s="166">
        <f t="array" ref="AD144">IFERROR(IF(ROW()-16&lt;NoRowsBudget, IF($J144="Profit Margin",SUM(AD$16:AD143)*ProfitMargin,IF($J144="VAT",SUM(AD$16:AD143)*VAT,IF(Budget_period="Monthly",SUMIFS(INDIRECT(AD$8),DetailBudgetWPs_Aleph,IF($J144 = "No Work Package", "", $J144),DetailBudgetCategory_Aleph,$I144),IF(Budget_period="Quarterly",SUMIFS(INDIRECT(AD$9),DetailBudgetWPs_Aleph,IF($J144 = "No Work Package", "", $J144),DetailBudgetCategory_Aleph,$I144),IF(Budget_period="Annually",SUMIFS(INDIRECT(AD$10),DetailBudgetWPs_Aleph,IF($J144 = "No Work Package", "", $J144),DetailBudgetCategory_Aleph,$I144),""))))) / AD$6 * AD$7, 0), 0)</f>
        <v>0</v>
      </c>
      <c r="AE144" s="166">
        <f t="array" ref="AE144">IFERROR(IF(ROW()-16&lt;NoRowsBudget, IF($J144="Profit Margin",SUM(AE$16:AE143)*ProfitMargin,IF($J144="VAT",SUM(AE$16:AE143)*VAT,IF(Budget_period="Monthly",SUMIFS(INDIRECT(AE$8),DetailBudgetWPs_Aleph,IF($J144 = "No Work Package", "", $J144),DetailBudgetCategory_Aleph,$I144),IF(Budget_period="Quarterly",SUMIFS(INDIRECT(AE$9),DetailBudgetWPs_Aleph,IF($J144 = "No Work Package", "", $J144),DetailBudgetCategory_Aleph,$I144),IF(Budget_period="Annually",SUMIFS(INDIRECT(AE$10),DetailBudgetWPs_Aleph,IF($J144 = "No Work Package", "", $J144),DetailBudgetCategory_Aleph,$I144),""))))) / AE$6 * AE$7, 0), 0)</f>
        <v>0</v>
      </c>
      <c r="AF144" s="166">
        <f t="array" ref="AF144">IFERROR(IF(ROW()-16&lt;NoRowsBudget, IF($J144="Profit Margin",SUM(AF$16:AF143)*ProfitMargin,IF($J144="VAT",SUM(AF$16:AF143)*VAT,IF(Budget_period="Monthly",SUMIFS(INDIRECT(AF$8),DetailBudgetWPs_Aleph,IF($J144 = "No Work Package", "", $J144),DetailBudgetCategory_Aleph,$I144),IF(Budget_period="Quarterly",SUMIFS(INDIRECT(AF$9),DetailBudgetWPs_Aleph,IF($J144 = "No Work Package", "", $J144),DetailBudgetCategory_Aleph,$I144),IF(Budget_period="Annually",SUMIFS(INDIRECT(AF$10),DetailBudgetWPs_Aleph,IF($J144 = "No Work Package", "", $J144),DetailBudgetCategory_Aleph,$I144),""))))) / AF$6 * AF$7, 0), 0)</f>
        <v>0</v>
      </c>
      <c r="AG144" s="166">
        <f t="array" ref="AG144">IFERROR(IF(ROW()-16&lt;NoRowsBudget, IF($J144="Profit Margin",SUM(AG$16:AG143)*ProfitMargin,IF($J144="VAT",SUM(AG$16:AG143)*VAT,IF(Budget_period="Monthly",SUMIFS(INDIRECT(AG$8),DetailBudgetWPs_Aleph,IF($J144 = "No Work Package", "", $J144),DetailBudgetCategory_Aleph,$I144),IF(Budget_period="Quarterly",SUMIFS(INDIRECT(AG$9),DetailBudgetWPs_Aleph,IF($J144 = "No Work Package", "", $J144),DetailBudgetCategory_Aleph,$I144),IF(Budget_period="Annually",SUMIFS(INDIRECT(AG$10),DetailBudgetWPs_Aleph,IF($J144 = "No Work Package", "", $J144),DetailBudgetCategory_Aleph,$I144),""))))) / AG$6 * AG$7, 0), 0)</f>
        <v>0</v>
      </c>
      <c r="AH144" s="166">
        <f t="array" ref="AH144">IFERROR(IF(ROW()-16&lt;NoRowsBudget, IF($J144="Profit Margin",SUM(AH$16:AH143)*ProfitMargin,IF($J144="VAT",SUM(AH$16:AH143)*VAT,IF(Budget_period="Monthly",SUMIFS(INDIRECT(AH$8),DetailBudgetWPs_Aleph,IF($J144 = "No Work Package", "", $J144),DetailBudgetCategory_Aleph,$I144),IF(Budget_period="Quarterly",SUMIFS(INDIRECT(AH$9),DetailBudgetWPs_Aleph,IF($J144 = "No Work Package", "", $J144),DetailBudgetCategory_Aleph,$I144),IF(Budget_period="Annually",SUMIFS(INDIRECT(AH$10),DetailBudgetWPs_Aleph,IF($J144 = "No Work Package", "", $J144),DetailBudgetCategory_Aleph,$I144),""))))) / AH$6 * AH$7, 0), 0)</f>
        <v>0</v>
      </c>
      <c r="AI144" s="166">
        <f t="array" ref="AI144">IFERROR(IF(ROW()-16&lt;NoRowsBudget, IF($J144="Profit Margin",SUM(AI$16:AI143)*ProfitMargin,IF($J144="VAT",SUM(AI$16:AI143)*VAT,IF(Budget_period="Monthly",SUMIFS(INDIRECT(AI$8),DetailBudgetWPs_Aleph,IF($J144 = "No Work Package", "", $J144),DetailBudgetCategory_Aleph,$I144),IF(Budget_period="Quarterly",SUMIFS(INDIRECT(AI$9),DetailBudgetWPs_Aleph,IF($J144 = "No Work Package", "", $J144),DetailBudgetCategory_Aleph,$I144),IF(Budget_period="Annually",SUMIFS(INDIRECT(AI$10),DetailBudgetWPs_Aleph,IF($J144 = "No Work Package", "", $J144),DetailBudgetCategory_Aleph,$I144),""))))) / AI$6 * AI$7, 0), 0)</f>
        <v>0</v>
      </c>
      <c r="AJ144" s="166">
        <f t="array" ref="AJ144">IFERROR(IF(ROW()-16&lt;NoRowsBudget, IF($J144="Profit Margin",SUM(AJ$16:AJ143)*ProfitMargin,IF($J144="VAT",SUM(AJ$16:AJ143)*VAT,IF(Budget_period="Monthly",SUMIFS(INDIRECT(AJ$8),DetailBudgetWPs_Aleph,IF($J144 = "No Work Package", "", $J144),DetailBudgetCategory_Aleph,$I144),IF(Budget_period="Quarterly",SUMIFS(INDIRECT(AJ$9),DetailBudgetWPs_Aleph,IF($J144 = "No Work Package", "", $J144),DetailBudgetCategory_Aleph,$I144),IF(Budget_period="Annually",SUMIFS(INDIRECT(AJ$10),DetailBudgetWPs_Aleph,IF($J144 = "No Work Package", "", $J144),DetailBudgetCategory_Aleph,$I144),""))))) / AJ$6 * AJ$7, 0), 0)</f>
        <v>0</v>
      </c>
      <c r="AK144" s="166">
        <f t="array" ref="AK144">IFERROR(IF(ROW()-16&lt;NoRowsBudget, IF($J144="Profit Margin",SUM(AK$16:AK143)*ProfitMargin,IF($J144="VAT",SUM(AK$16:AK143)*VAT,IF(Budget_period="Monthly",SUMIFS(INDIRECT(AK$8),DetailBudgetWPs_Aleph,IF($J144 = "No Work Package", "", $J144),DetailBudgetCategory_Aleph,$I144),IF(Budget_period="Quarterly",SUMIFS(INDIRECT(AK$9),DetailBudgetWPs_Aleph,IF($J144 = "No Work Package", "", $J144),DetailBudgetCategory_Aleph,$I144),IF(Budget_period="Annually",SUMIFS(INDIRECT(AK$10),DetailBudgetWPs_Aleph,IF($J144 = "No Work Package", "", $J144),DetailBudgetCategory_Aleph,$I144),""))))) / AK$6 * AK$7, 0), 0)</f>
        <v>0</v>
      </c>
      <c r="AL144" s="166">
        <f t="array" ref="AL144">IFERROR(IF(ROW()-16&lt;NoRowsBudget, IF($J144="Profit Margin",SUM(AL$16:AL143)*ProfitMargin,IF($J144="VAT",SUM(AL$16:AL143)*VAT,IF(Budget_period="Monthly",SUMIFS(INDIRECT(AL$8),DetailBudgetWPs_Aleph,IF($J144 = "No Work Package", "", $J144),DetailBudgetCategory_Aleph,$I144),IF(Budget_period="Quarterly",SUMIFS(INDIRECT(AL$9),DetailBudgetWPs_Aleph,IF($J144 = "No Work Package", "", $J144),DetailBudgetCategory_Aleph,$I144),IF(Budget_period="Annually",SUMIFS(INDIRECT(AL$10),DetailBudgetWPs_Aleph,IF($J144 = "No Work Package", "", $J144),DetailBudgetCategory_Aleph,$I144),""))))) / AL$6 * AL$7, 0), 0)</f>
        <v>0</v>
      </c>
      <c r="AM144" s="166">
        <f t="array" ref="AM144">IFERROR(IF(ROW()-16&lt;NoRowsBudget, IF($J144="Profit Margin",SUM(AM$16:AM143)*ProfitMargin,IF($J144="VAT",SUM(AM$16:AM143)*VAT,IF(Budget_period="Monthly",SUMIFS(INDIRECT(AM$8),DetailBudgetWPs_Aleph,IF($J144 = "No Work Package", "", $J144),DetailBudgetCategory_Aleph,$I144),IF(Budget_period="Quarterly",SUMIFS(INDIRECT(AM$9),DetailBudgetWPs_Aleph,IF($J144 = "No Work Package", "", $J144),DetailBudgetCategory_Aleph,$I144),IF(Budget_period="Annually",SUMIFS(INDIRECT(AM$10),DetailBudgetWPs_Aleph,IF($J144 = "No Work Package", "", $J144),DetailBudgetCategory_Aleph,$I144),""))))) / AM$6 * AM$7, 0), 0)</f>
        <v>0</v>
      </c>
      <c r="AN144" s="166">
        <f t="array" ref="AN144">IFERROR(IF(ROW()-16&lt;NoRowsBudget, IF($J144="Profit Margin",SUM(AN$16:AN143)*ProfitMargin,IF($J144="VAT",SUM(AN$16:AN143)*VAT,IF(Budget_period="Monthly",SUMIFS(INDIRECT(AN$8),DetailBudgetWPs_Aleph,IF($J144 = "No Work Package", "", $J144),DetailBudgetCategory_Aleph,$I144),IF(Budget_period="Quarterly",SUMIFS(INDIRECT(AN$9),DetailBudgetWPs_Aleph,IF($J144 = "No Work Package", "", $J144),DetailBudgetCategory_Aleph,$I144),IF(Budget_period="Annually",SUMIFS(INDIRECT(AN$10),DetailBudgetWPs_Aleph,IF($J144 = "No Work Package", "", $J144),DetailBudgetCategory_Aleph,$I144),""))))) / AN$6 * AN$7, 0), 0)</f>
        <v>0</v>
      </c>
      <c r="AO144" s="166">
        <f t="array" ref="AO144">IFERROR(IF(ROW()-16&lt;NoRowsBudget, IF($J144="Profit Margin",SUM(AO$16:AO143)*ProfitMargin,IF($J144="VAT",SUM(AO$16:AO143)*VAT,IF(Budget_period="Monthly",SUMIFS(INDIRECT(AO$8),DetailBudgetWPs_Aleph,IF($J144 = "No Work Package", "", $J144),DetailBudgetCategory_Aleph,$I144),IF(Budget_period="Quarterly",SUMIFS(INDIRECT(AO$9),DetailBudgetWPs_Aleph,IF($J144 = "No Work Package", "", $J144),DetailBudgetCategory_Aleph,$I144),IF(Budget_period="Annually",SUMIFS(INDIRECT(AO$10),DetailBudgetWPs_Aleph,IF($J144 = "No Work Package", "", $J144),DetailBudgetCategory_Aleph,$I144),""))))) / AO$6 * AO$7, 0), 0)</f>
        <v>0</v>
      </c>
      <c r="AP144" s="166">
        <f t="array" ref="AP144">IFERROR(IF(ROW()-16&lt;NoRowsBudget, IF($J144="Profit Margin",SUM(AP$16:AP143)*ProfitMargin,IF($J144="VAT",SUM(AP$16:AP143)*VAT,IF(Budget_period="Monthly",SUMIFS(INDIRECT(AP$8),DetailBudgetWPs_Aleph,IF($J144 = "No Work Package", "", $J144),DetailBudgetCategory_Aleph,$I144),IF(Budget_period="Quarterly",SUMIFS(INDIRECT(AP$9),DetailBudgetWPs_Aleph,IF($J144 = "No Work Package", "", $J144),DetailBudgetCategory_Aleph,$I144),IF(Budget_period="Annually",SUMIFS(INDIRECT(AP$10),DetailBudgetWPs_Aleph,IF($J144 = "No Work Package", "", $J144),DetailBudgetCategory_Aleph,$I144),""))))) / AP$6 * AP$7, 0), 0)</f>
        <v>0</v>
      </c>
      <c r="AQ144" s="166">
        <f t="array" ref="AQ144">IFERROR(IF(ROW()-16&lt;NoRowsBudget, IF($J144="Profit Margin",SUM(AQ$16:AQ143)*ProfitMargin,IF($J144="VAT",SUM(AQ$16:AQ143)*VAT,IF(Budget_period="Monthly",SUMIFS(INDIRECT(AQ$8),DetailBudgetWPs_Aleph,IF($J144 = "No Work Package", "", $J144),DetailBudgetCategory_Aleph,$I144),IF(Budget_period="Quarterly",SUMIFS(INDIRECT(AQ$9),DetailBudgetWPs_Aleph,IF($J144 = "No Work Package", "", $J144),DetailBudgetCategory_Aleph,$I144),IF(Budget_period="Annually",SUMIFS(INDIRECT(AQ$10),DetailBudgetWPs_Aleph,IF($J144 = "No Work Package", "", $J144),DetailBudgetCategory_Aleph,$I144),""))))) / AQ$6 * AQ$7, 0), 0)</f>
        <v>0</v>
      </c>
      <c r="AR144" s="166">
        <f t="array" ref="AR144">IFERROR(IF(ROW()-16&lt;NoRowsBudget, IF($J144="Profit Margin",SUM(AR$16:AR143)*ProfitMargin,IF($J144="VAT",SUM(AR$16:AR143)*VAT,IF(Budget_period="Monthly",SUMIFS(INDIRECT(AR$8),DetailBudgetWPs_Aleph,IF($J144 = "No Work Package", "", $J144),DetailBudgetCategory_Aleph,$I144),IF(Budget_period="Quarterly",SUMIFS(INDIRECT(AR$9),DetailBudgetWPs_Aleph,IF($J144 = "No Work Package", "", $J144),DetailBudgetCategory_Aleph,$I144),IF(Budget_period="Annually",SUMIFS(INDIRECT(AR$10),DetailBudgetWPs_Aleph,IF($J144 = "No Work Package", "", $J144),DetailBudgetCategory_Aleph,$I144),""))))) / AR$6 * AR$7, 0), 0)</f>
        <v>0</v>
      </c>
      <c r="AS144" s="166">
        <f t="array" ref="AS144">IFERROR(IF(ROW()-16&lt;NoRowsBudget, IF($J144="Profit Margin",SUM(AS$16:AS143)*ProfitMargin,IF($J144="VAT",SUM(AS$16:AS143)*VAT,IF(Budget_period="Monthly",SUMIFS(INDIRECT(AS$8),DetailBudgetWPs_Aleph,IF($J144 = "No Work Package", "", $J144),DetailBudgetCategory_Aleph,$I144),IF(Budget_period="Quarterly",SUMIFS(INDIRECT(AS$9),DetailBudgetWPs_Aleph,IF($J144 = "No Work Package", "", $J144),DetailBudgetCategory_Aleph,$I144),IF(Budget_period="Annually",SUMIFS(INDIRECT(AS$10),DetailBudgetWPs_Aleph,IF($J144 = "No Work Package", "", $J144),DetailBudgetCategory_Aleph,$I144),""))))) / AS$6 * AS$7, 0), 0)</f>
        <v>0</v>
      </c>
      <c r="AT144" s="166">
        <f t="array" ref="AT144">IFERROR(IF(ROW()-16&lt;NoRowsBudget, IF($J144="Profit Margin",SUM(AT$16:AT143)*ProfitMargin,IF($J144="VAT",SUM(AT$16:AT143)*VAT,IF(Budget_period="Monthly",SUMIFS(INDIRECT(AT$8),DetailBudgetWPs_Aleph,IF($J144 = "No Work Package", "", $J144),DetailBudgetCategory_Aleph,$I144),IF(Budget_period="Quarterly",SUMIFS(INDIRECT(AT$9),DetailBudgetWPs_Aleph,IF($J144 = "No Work Package", "", $J144),DetailBudgetCategory_Aleph,$I144),IF(Budget_period="Annually",SUMIFS(INDIRECT(AT$10),DetailBudgetWPs_Aleph,IF($J144 = "No Work Package", "", $J144),DetailBudgetCategory_Aleph,$I144),""))))) / AT$6 * AT$7, 0), 0)</f>
        <v>0</v>
      </c>
      <c r="AU144" s="166">
        <f t="array" ref="AU144">IFERROR(IF(ROW()-16&lt;NoRowsBudget, IF($J144="Profit Margin",SUM(AU$16:AU143)*ProfitMargin,IF($J144="VAT",SUM(AU$16:AU143)*VAT,IF(Budget_period="Monthly",SUMIFS(INDIRECT(AU$8),DetailBudgetWPs_Aleph,IF($J144 = "No Work Package", "", $J144),DetailBudgetCategory_Aleph,$I144),IF(Budget_period="Quarterly",SUMIFS(INDIRECT(AU$9),DetailBudgetWPs_Aleph,IF($J144 = "No Work Package", "", $J144),DetailBudgetCategory_Aleph,$I144),IF(Budget_period="Annually",SUMIFS(INDIRECT(AU$10),DetailBudgetWPs_Aleph,IF($J144 = "No Work Package", "", $J144),DetailBudgetCategory_Aleph,$I144),""))))) / AU$6 * AU$7, 0), 0)</f>
        <v>0</v>
      </c>
      <c r="AV144" s="166">
        <f t="array" ref="AV144">IFERROR(IF(ROW()-16&lt;NoRowsBudget, IF($J144="Profit Margin",SUM(AV$16:AV143)*ProfitMargin,IF($J144="VAT",SUM(AV$16:AV143)*VAT,IF(Budget_period="Monthly",SUMIFS(INDIRECT(AV$8),DetailBudgetWPs_Aleph,IF($J144 = "No Work Package", "", $J144),DetailBudgetCategory_Aleph,$I144),IF(Budget_period="Quarterly",SUMIFS(INDIRECT(AV$9),DetailBudgetWPs_Aleph,IF($J144 = "No Work Package", "", $J144),DetailBudgetCategory_Aleph,$I144),IF(Budget_period="Annually",SUMIFS(INDIRECT(AV$10),DetailBudgetWPs_Aleph,IF($J144 = "No Work Package", "", $J144),DetailBudgetCategory_Aleph,$I144),""))))) / AV$6 * AV$7, 0), 0)</f>
        <v>0</v>
      </c>
      <c r="AW144" s="166">
        <f t="array" ref="AW144">IFERROR(IF(ROW()-16&lt;NoRowsBudget, IF($J144="Profit Margin",SUM(AW$16:AW143)*ProfitMargin,IF($J144="VAT",SUM(AW$16:AW143)*VAT,IF(Budget_period="Monthly",SUMIFS(INDIRECT(AW$8),DetailBudgetWPs_Aleph,IF($J144 = "No Work Package", "", $J144),DetailBudgetCategory_Aleph,$I144),IF(Budget_period="Quarterly",SUMIFS(INDIRECT(AW$9),DetailBudgetWPs_Aleph,IF($J144 = "No Work Package", "", $J144),DetailBudgetCategory_Aleph,$I144),IF(Budget_period="Annually",SUMIFS(INDIRECT(AW$10),DetailBudgetWPs_Aleph,IF($J144 = "No Work Package", "", $J144),DetailBudgetCategory_Aleph,$I144),""))))) / AW$6 * AW$7, 0), 0)</f>
        <v>0</v>
      </c>
      <c r="AX144" s="166">
        <f t="array" ref="AX144">IFERROR(IF(ROW()-16&lt;NoRowsBudget, IF($J144="Profit Margin",SUM(AX$16:AX143)*ProfitMargin,IF($J144="VAT",SUM(AX$16:AX143)*VAT,IF(Budget_period="Monthly",SUMIFS(INDIRECT(AX$8),DetailBudgetWPs_Aleph,IF($J144 = "No Work Package", "", $J144),DetailBudgetCategory_Aleph,$I144),IF(Budget_period="Quarterly",SUMIFS(INDIRECT(AX$9),DetailBudgetWPs_Aleph,IF($J144 = "No Work Package", "", $J144),DetailBudgetCategory_Aleph,$I144),IF(Budget_period="Annually",SUMIFS(INDIRECT(AX$10),DetailBudgetWPs_Aleph,IF($J144 = "No Work Package", "", $J144),DetailBudgetCategory_Aleph,$I144),""))))) / AX$6 * AX$7, 0), 0)</f>
        <v>0</v>
      </c>
      <c r="AY144" s="166">
        <f t="array" ref="AY144">IFERROR(IF(ROW()-16&lt;NoRowsBudget, IF($J144="Profit Margin",SUM(AY$16:AY143)*ProfitMargin,IF($J144="VAT",SUM(AY$16:AY143)*VAT,IF(Budget_period="Monthly",SUMIFS(INDIRECT(AY$8),DetailBudgetWPs_Aleph,IF($J144 = "No Work Package", "", $J144),DetailBudgetCategory_Aleph,$I144),IF(Budget_period="Quarterly",SUMIFS(INDIRECT(AY$9),DetailBudgetWPs_Aleph,IF($J144 = "No Work Package", "", $J144),DetailBudgetCategory_Aleph,$I144),IF(Budget_period="Annually",SUMIFS(INDIRECT(AY$10),DetailBudgetWPs_Aleph,IF($J144 = "No Work Package", "", $J144),DetailBudgetCategory_Aleph,$I144),""))))) / AY$6 * AY$7, 0), 0)</f>
        <v>0</v>
      </c>
      <c r="AZ144" s="166">
        <f t="array" ref="AZ144">IFERROR(IF(ROW()-16&lt;NoRowsBudget, IF($J144="Profit Margin",SUM(AZ$16:AZ143)*ProfitMargin,IF($J144="VAT",SUM(AZ$16:AZ143)*VAT,IF(Budget_period="Monthly",SUMIFS(INDIRECT(AZ$8),DetailBudgetWPs_Aleph,IF($J144 = "No Work Package", "", $J144),DetailBudgetCategory_Aleph,$I144),IF(Budget_period="Quarterly",SUMIFS(INDIRECT(AZ$9),DetailBudgetWPs_Aleph,IF($J144 = "No Work Package", "", $J144),DetailBudgetCategory_Aleph,$I144),IF(Budget_period="Annually",SUMIFS(INDIRECT(AZ$10),DetailBudgetWPs_Aleph,IF($J144 = "No Work Package", "", $J144),DetailBudgetCategory_Aleph,$I144),""))))) / AZ$6 * AZ$7, 0), 0)</f>
        <v>0</v>
      </c>
      <c r="BA144" s="166">
        <f t="array" ref="BA144">IFERROR(IF(ROW()-16&lt;NoRowsBudget, IF($J144="Profit Margin",SUM(BA$16:BA143)*ProfitMargin,IF($J144="VAT",SUM(BA$16:BA143)*VAT,IF(Budget_period="Monthly",SUMIFS(INDIRECT(BA$8),DetailBudgetWPs_Aleph,IF($J144 = "No Work Package", "", $J144),DetailBudgetCategory_Aleph,$I144),IF(Budget_period="Quarterly",SUMIFS(INDIRECT(BA$9),DetailBudgetWPs_Aleph,IF($J144 = "No Work Package", "", $J144),DetailBudgetCategory_Aleph,$I144),IF(Budget_period="Annually",SUMIFS(INDIRECT(BA$10),DetailBudgetWPs_Aleph,IF($J144 = "No Work Package", "", $J144),DetailBudgetCategory_Aleph,$I144),""))))) / BA$6 * BA$7, 0), 0)</f>
        <v>0</v>
      </c>
      <c r="BB144" s="166">
        <f t="array" ref="BB144">IFERROR(IF(ROW()-16&lt;NoRowsBudget, IF($J144="Profit Margin",SUM(BB$16:BB143)*ProfitMargin,IF($J144="VAT",SUM(BB$16:BB143)*VAT,IF(Budget_period="Monthly",SUMIFS(INDIRECT(BB$8),DetailBudgetWPs_Aleph,IF($J144 = "No Work Package", "", $J144),DetailBudgetCategory_Aleph,$I144),IF(Budget_period="Quarterly",SUMIFS(INDIRECT(BB$9),DetailBudgetWPs_Aleph,IF($J144 = "No Work Package", "", $J144),DetailBudgetCategory_Aleph,$I144),IF(Budget_period="Annually",SUMIFS(INDIRECT(BB$10),DetailBudgetWPs_Aleph,IF($J144 = "No Work Package", "", $J144),DetailBudgetCategory_Aleph,$I144),""))))) / BB$6 * BB$7, 0), 0)</f>
        <v>0</v>
      </c>
      <c r="BC144" s="166">
        <f t="array" ref="BC144">IFERROR(IF(ROW()-16&lt;NoRowsBudget, IF($J144="Profit Margin",SUM(BC$16:BC143)*ProfitMargin,IF($J144="VAT",SUM(BC$16:BC143)*VAT,IF(Budget_period="Monthly",SUMIFS(INDIRECT(BC$8),DetailBudgetWPs_Aleph,IF($J144 = "No Work Package", "", $J144),DetailBudgetCategory_Aleph,$I144),IF(Budget_period="Quarterly",SUMIFS(INDIRECT(BC$9),DetailBudgetWPs_Aleph,IF($J144 = "No Work Package", "", $J144),DetailBudgetCategory_Aleph,$I144),IF(Budget_period="Annually",SUMIFS(INDIRECT(BC$10),DetailBudgetWPs_Aleph,IF($J144 = "No Work Package", "", $J144),DetailBudgetCategory_Aleph,$I144),""))))) / BC$6 * BC$7, 0), 0)</f>
        <v>0</v>
      </c>
      <c r="BD144" s="166">
        <f t="array" ref="BD144">IFERROR(IF(ROW()-16&lt;NoRowsBudget, IF($J144="Profit Margin",SUM(BD$16:BD143)*ProfitMargin,IF($J144="VAT",SUM(BD$16:BD143)*VAT,IF(Budget_period="Monthly",SUMIFS(INDIRECT(BD$8),DetailBudgetWPs_Aleph,IF($J144 = "No Work Package", "", $J144),DetailBudgetCategory_Aleph,$I144),IF(Budget_period="Quarterly",SUMIFS(INDIRECT(BD$9),DetailBudgetWPs_Aleph,IF($J144 = "No Work Package", "", $J144),DetailBudgetCategory_Aleph,$I144),IF(Budget_period="Annually",SUMIFS(INDIRECT(BD$10),DetailBudgetWPs_Aleph,IF($J144 = "No Work Package", "", $J144),DetailBudgetCategory_Aleph,$I144),""))))) / BD$6 * BD$7, 0), 0)</f>
        <v>0</v>
      </c>
      <c r="BE144" s="166">
        <f t="array" ref="BE144">IFERROR(IF(ROW()-16&lt;NoRowsBudget, IF($J144="Profit Margin",SUM(BE$16:BE143)*ProfitMargin,IF($J144="VAT",SUM(BE$16:BE143)*VAT,IF(Budget_period="Monthly",SUMIFS(INDIRECT(BE$8),DetailBudgetWPs_Aleph,IF($J144 = "No Work Package", "", $J144),DetailBudgetCategory_Aleph,$I144),IF(Budget_period="Quarterly",SUMIFS(INDIRECT(BE$9),DetailBudgetWPs_Aleph,IF($J144 = "No Work Package", "", $J144),DetailBudgetCategory_Aleph,$I144),IF(Budget_period="Annually",SUMIFS(INDIRECT(BE$10),DetailBudgetWPs_Aleph,IF($J144 = "No Work Package", "", $J144),DetailBudgetCategory_Aleph,$I144),""))))) / BE$6 * BE$7, 0), 0)</f>
        <v>0</v>
      </c>
      <c r="BF144" s="166">
        <f t="array" ref="BF144">IFERROR(IF(ROW()-16&lt;NoRowsBudget, IF($J144="Profit Margin",SUM(BF$16:BF143)*ProfitMargin,IF($J144="VAT",SUM(BF$16:BF143)*VAT,IF(Budget_period="Monthly",SUMIFS(INDIRECT(BF$8),DetailBudgetWPs_Aleph,IF($J144 = "No Work Package", "", $J144),DetailBudgetCategory_Aleph,$I144),IF(Budget_period="Quarterly",SUMIFS(INDIRECT(BF$9),DetailBudgetWPs_Aleph,IF($J144 = "No Work Package", "", $J144),DetailBudgetCategory_Aleph,$I144),IF(Budget_period="Annually",SUMIFS(INDIRECT(BF$10),DetailBudgetWPs_Aleph,IF($J144 = "No Work Package", "", $J144),DetailBudgetCategory_Aleph,$I144),""))))) / BF$6 * BF$7, 0), 0)</f>
        <v>0</v>
      </c>
      <c r="BG144" s="166">
        <f t="array" ref="BG144">IFERROR(IF(ROW()-16&lt;NoRowsBudget, IF($J144="Profit Margin",SUM(BG$16:BG143)*ProfitMargin,IF($J144="VAT",SUM(BG$16:BG143)*VAT,IF(Budget_period="Monthly",SUMIFS(INDIRECT(BG$8),DetailBudgetWPs_Aleph,IF($J144 = "No Work Package", "", $J144),DetailBudgetCategory_Aleph,$I144),IF(Budget_period="Quarterly",SUMIFS(INDIRECT(BG$9),DetailBudgetWPs_Aleph,IF($J144 = "No Work Package", "", $J144),DetailBudgetCategory_Aleph,$I144),IF(Budget_period="Annually",SUMIFS(INDIRECT(BG$10),DetailBudgetWPs_Aleph,IF($J144 = "No Work Package", "", $J144),DetailBudgetCategory_Aleph,$I144),""))))) / BG$6 * BG$7, 0), 0)</f>
        <v>0</v>
      </c>
      <c r="BH144" s="166">
        <f t="array" ref="BH144">IFERROR(IF(ROW()-16&lt;NoRowsBudget, IF($J144="Profit Margin",SUM(BH$16:BH143)*ProfitMargin,IF($J144="VAT",SUM(BH$16:BH143)*VAT,IF(Budget_period="Monthly",SUMIFS(INDIRECT(BH$8),DetailBudgetWPs_Aleph,IF($J144 = "No Work Package", "", $J144),DetailBudgetCategory_Aleph,$I144),IF(Budget_period="Quarterly",SUMIFS(INDIRECT(BH$9),DetailBudgetWPs_Aleph,IF($J144 = "No Work Package", "", $J144),DetailBudgetCategory_Aleph,$I144),IF(Budget_period="Annually",SUMIFS(INDIRECT(BH$10),DetailBudgetWPs_Aleph,IF($J144 = "No Work Package", "", $J144),DetailBudgetCategory_Aleph,$I144),""))))) / BH$6 * BH$7, 0), 0)</f>
        <v>0</v>
      </c>
      <c r="BI144" s="166">
        <f t="array" ref="BI144">IFERROR(IF(ROW()-16&lt;NoRowsBudget, IF($J144="Profit Margin",SUM(BI$16:BI143)*ProfitMargin,IF($J144="VAT",SUM(BI$16:BI143)*VAT,IF(Budget_period="Monthly",SUMIFS(INDIRECT(BI$8),DetailBudgetWPs_Aleph,IF($J144 = "No Work Package", "", $J144),DetailBudgetCategory_Aleph,$I144),IF(Budget_period="Quarterly",SUMIFS(INDIRECT(BI$9),DetailBudgetWPs_Aleph,IF($J144 = "No Work Package", "", $J144),DetailBudgetCategory_Aleph,$I144),IF(Budget_period="Annually",SUMIFS(INDIRECT(BI$10),DetailBudgetWPs_Aleph,IF($J144 = "No Work Package", "", $J144),DetailBudgetCategory_Aleph,$I144),""))))) / BI$6 * BI$7, 0), 0)</f>
        <v>0</v>
      </c>
      <c r="BJ144" s="166">
        <f t="array" ref="BJ144">IFERROR(IF(ROW()-16&lt;NoRowsBudget, IF($J144="Profit Margin",SUM(BJ$16:BJ143)*ProfitMargin,IF($J144="VAT",SUM(BJ$16:BJ143)*VAT,IF(Budget_period="Monthly",SUMIFS(INDIRECT(BJ$8),DetailBudgetWPs_Aleph,IF($J144 = "No Work Package", "", $J144),DetailBudgetCategory_Aleph,$I144),IF(Budget_period="Quarterly",SUMIFS(INDIRECT(BJ$9),DetailBudgetWPs_Aleph,IF($J144 = "No Work Package", "", $J144),DetailBudgetCategory_Aleph,$I144),IF(Budget_period="Annually",SUMIFS(INDIRECT(BJ$10),DetailBudgetWPs_Aleph,IF($J144 = "No Work Package", "", $J144),DetailBudgetCategory_Aleph,$I144),""))))) / BJ$6 * BJ$7, 0), 0)</f>
        <v>0</v>
      </c>
      <c r="BK144" s="166">
        <f t="array" ref="BK144">IFERROR(IF(ROW()-16&lt;NoRowsBudget, IF($J144="Profit Margin",SUM(BK$16:BK143)*ProfitMargin,IF($J144="VAT",SUM(BK$16:BK143)*VAT,IF(Budget_period="Monthly",SUMIFS(INDIRECT(BK$8),DetailBudgetWPs_Aleph,IF($J144 = "No Work Package", "", $J144),DetailBudgetCategory_Aleph,$I144),IF(Budget_period="Quarterly",SUMIFS(INDIRECT(BK$9),DetailBudgetWPs_Aleph,IF($J144 = "No Work Package", "", $J144),DetailBudgetCategory_Aleph,$I144),IF(Budget_period="Annually",SUMIFS(INDIRECT(BK$10),DetailBudgetWPs_Aleph,IF($J144 = "No Work Package", "", $J144),DetailBudgetCategory_Aleph,$I144),""))))) / BK$6 * BK$7, 0), 0)</f>
        <v>0</v>
      </c>
      <c r="BL144" s="166">
        <f t="array" ref="BL144">IFERROR(IF(ROW()-16&lt;NoRowsBudget, IF($J144="Profit Margin",SUM(BL$16:BL143)*ProfitMargin,IF($J144="VAT",SUM(BL$16:BL143)*VAT,IF(Budget_period="Monthly",SUMIFS(INDIRECT(BL$8),DetailBudgetWPs_Aleph,IF($J144 = "No Work Package", "", $J144),DetailBudgetCategory_Aleph,$I144),IF(Budget_period="Quarterly",SUMIFS(INDIRECT(BL$9),DetailBudgetWPs_Aleph,IF($J144 = "No Work Package", "", $J144),DetailBudgetCategory_Aleph,$I144),IF(Budget_period="Annually",SUMIFS(INDIRECT(BL$10),DetailBudgetWPs_Aleph,IF($J144 = "No Work Package", "", $J144),DetailBudgetCategory_Aleph,$I144),""))))) / BL$6 * BL$7, 0), 0)</f>
        <v>0</v>
      </c>
      <c r="BM144" s="166">
        <f t="array" ref="BM144">IFERROR(IF(ROW()-16&lt;NoRowsBudget, IF($J144="Profit Margin",SUM(BM$16:BM143)*ProfitMargin,IF($J144="VAT",SUM(BM$16:BM143)*VAT,IF(Budget_period="Monthly",SUMIFS(INDIRECT(BM$8),DetailBudgetWPs_Aleph,IF($J144 = "No Work Package", "", $J144),DetailBudgetCategory_Aleph,$I144),IF(Budget_period="Quarterly",SUMIFS(INDIRECT(BM$9),DetailBudgetWPs_Aleph,IF($J144 = "No Work Package", "", $J144),DetailBudgetCategory_Aleph,$I144),IF(Budget_period="Annually",SUMIFS(INDIRECT(BM$10),DetailBudgetWPs_Aleph,IF($J144 = "No Work Package", "", $J144),DetailBudgetCategory_Aleph,$I144),""))))) / BM$6 * BM$7, 0), 0)</f>
        <v>0</v>
      </c>
      <c r="BN144" s="166">
        <f t="array" ref="BN144">IFERROR(IF(ROW()-16&lt;NoRowsBudget, IF($J144="Profit Margin",SUM(BN$16:BN143)*ProfitMargin,IF($J144="VAT",SUM(BN$16:BN143)*VAT,IF(Budget_period="Monthly",SUMIFS(INDIRECT(BN$8),DetailBudgetWPs_Aleph,IF($J144 = "No Work Package", "", $J144),DetailBudgetCategory_Aleph,$I144),IF(Budget_period="Quarterly",SUMIFS(INDIRECT(BN$9),DetailBudgetWPs_Aleph,IF($J144 = "No Work Package", "", $J144),DetailBudgetCategory_Aleph,$I144),IF(Budget_period="Annually",SUMIFS(INDIRECT(BN$10),DetailBudgetWPs_Aleph,IF($J144 = "No Work Package", "", $J144),DetailBudgetCategory_Aleph,$I144),""))))) / BN$6 * BN$7, 0), 0)</f>
        <v>0</v>
      </c>
      <c r="BO144" s="166">
        <f t="array" ref="BO144">IFERROR(IF(ROW()-16&lt;NoRowsBudget, IF($J144="Profit Margin",SUM(BO$16:BO143)*ProfitMargin,IF($J144="VAT",SUM(BO$16:BO143)*VAT,IF(Budget_period="Monthly",SUMIFS(INDIRECT(BO$8),DetailBudgetWPs_Aleph,IF($J144 = "No Work Package", "", $J144),DetailBudgetCategory_Aleph,$I144),IF(Budget_period="Quarterly",SUMIFS(INDIRECT(BO$9),DetailBudgetWPs_Aleph,IF($J144 = "No Work Package", "", $J144),DetailBudgetCategory_Aleph,$I144),IF(Budget_period="Annually",SUMIFS(INDIRECT(BO$10),DetailBudgetWPs_Aleph,IF($J144 = "No Work Package", "", $J144),DetailBudgetCategory_Aleph,$I144),""))))) / BO$6 * BO$7, 0), 0)</f>
        <v>0</v>
      </c>
      <c r="BP144" s="166">
        <f t="array" ref="BP144">IFERROR(IF(ROW()-16&lt;NoRowsBudget, IF($J144="Profit Margin",SUM(BP$16:BP143)*ProfitMargin,IF($J144="VAT",SUM(BP$16:BP143)*VAT,IF(Budget_period="Monthly",SUMIFS(INDIRECT(BP$8),DetailBudgetWPs_Aleph,IF($J144 = "No Work Package", "", $J144),DetailBudgetCategory_Aleph,$I144),IF(Budget_period="Quarterly",SUMIFS(INDIRECT(BP$9),DetailBudgetWPs_Aleph,IF($J144 = "No Work Package", "", $J144),DetailBudgetCategory_Aleph,$I144),IF(Budget_period="Annually",SUMIFS(INDIRECT(BP$10),DetailBudgetWPs_Aleph,IF($J144 = "No Work Package", "", $J144),DetailBudgetCategory_Aleph,$I144),""))))) / BP$6 * BP$7, 0), 0)</f>
        <v>0</v>
      </c>
      <c r="BQ144" s="166">
        <f t="array" ref="BQ144">IFERROR(IF(ROW()-16&lt;NoRowsBudget, IF($J144="Profit Margin",SUM(BQ$16:BQ143)*ProfitMargin,IF($J144="VAT",SUM(BQ$16:BQ143)*VAT,IF(Budget_period="Monthly",SUMIFS(INDIRECT(BQ$8),DetailBudgetWPs_Aleph,IF($J144 = "No Work Package", "", $J144),DetailBudgetCategory_Aleph,$I144),IF(Budget_period="Quarterly",SUMIFS(INDIRECT(BQ$9),DetailBudgetWPs_Aleph,IF($J144 = "No Work Package", "", $J144),DetailBudgetCategory_Aleph,$I144),IF(Budget_period="Annually",SUMIFS(INDIRECT(BQ$10),DetailBudgetWPs_Aleph,IF($J144 = "No Work Package", "", $J144),DetailBudgetCategory_Aleph,$I144),""))))) / BQ$6 * BQ$7, 0), 0)</f>
        <v>0</v>
      </c>
      <c r="BR144" s="166">
        <f t="array" ref="BR144">IFERROR(IF(ROW()-16&lt;NoRowsBudget, IF($J144="Profit Margin",SUM(BR$16:BR143)*ProfitMargin,IF($J144="VAT",SUM(BR$16:BR143)*VAT,IF(Budget_period="Monthly",SUMIFS(INDIRECT(BR$8),DetailBudgetWPs_Aleph,IF($J144 = "No Work Package", "", $J144),DetailBudgetCategory_Aleph,$I144),IF(Budget_period="Quarterly",SUMIFS(INDIRECT(BR$9),DetailBudgetWPs_Aleph,IF($J144 = "No Work Package", "", $J144),DetailBudgetCategory_Aleph,$I144),IF(Budget_period="Annually",SUMIFS(INDIRECT(BR$10),DetailBudgetWPs_Aleph,IF($J144 = "No Work Package", "", $J144),DetailBudgetCategory_Aleph,$I144),""))))) / BR$6 * BR$7, 0), 0)</f>
        <v>0</v>
      </c>
      <c r="BS144" s="166">
        <f t="array" ref="BS144">IFERROR(IF(ROW()-16&lt;NoRowsBudget, IF($J144="Profit Margin",SUM(BS$16:BS143)*ProfitMargin,IF($J144="VAT",SUM(BS$16:BS143)*VAT,IF(Budget_period="Monthly",SUMIFS(INDIRECT(BS$8),DetailBudgetWPs_Aleph,IF($J144 = "No Work Package", "", $J144),DetailBudgetCategory_Aleph,$I144),IF(Budget_period="Quarterly",SUMIFS(INDIRECT(BS$9),DetailBudgetWPs_Aleph,IF($J144 = "No Work Package", "", $J144),DetailBudgetCategory_Aleph,$I144),IF(Budget_period="Annually",SUMIFS(INDIRECT(BS$10),DetailBudgetWPs_Aleph,IF($J144 = "No Work Package", "", $J144),DetailBudgetCategory_Aleph,$I144),""))))) / BS$6 * BS$7, 0), 0)</f>
        <v>0</v>
      </c>
    </row>
    <row r="145" ht="15.75" customHeight="1">
      <c r="A145" s="114"/>
      <c r="B145" s="15" t="str">
        <f>IF(ROW()-16&lt;NoRowsBudget,OrgName,"")</f>
        <v/>
      </c>
      <c r="C145" s="15" t="str">
        <f>IF(ROW()-16&lt;NoRowsBudget,ProjectName,"")</f>
        <v/>
      </c>
      <c r="D145" s="15" t="str">
        <f>IF(ROW()-16&lt;NoRowsBudget,ProjectRef,"")</f>
        <v/>
      </c>
      <c r="E145" s="15" t="str">
        <f>IF(ROW()-16&lt;NoRowsBudget,ApplicationID,"")</f>
        <v/>
      </c>
      <c r="F145" s="15" t="str">
        <f>IF(ROW()-16&lt;NoRowsBudget,Version,"")</f>
        <v/>
      </c>
      <c r="G145" s="164" t="str">
        <f>IF(ROW()-16&lt;NoRowsBudget,StartDate,"")</f>
        <v/>
      </c>
      <c r="H145" s="164" t="str">
        <f>IF(ROW()-16&lt;NoRowsBudget,EndDate,"")</f>
        <v/>
      </c>
      <c r="I145" s="15" t="str">
        <f t="array" ref="I145">IF(ROW()-16&lt;(NoRowsBudget-3),INDEX(CostCategories,CEILING((ROW()-15)/NoWPs,1)),IF(ROW()-16=NoRowsBudget-3,"Overheads",IF(ROW()-16=NoRowsBudget-2,"Profit Margin",IF(ROW()-16=NoRowsBudget-1,"VAT",""))))</f>
        <v/>
      </c>
      <c r="J145" s="15" t="str">
        <f t="array" ref="J145">IF(ROW()-16&lt;NoRowsBudget-3,INDEX(WPUnique,,MOD(ROW()-16,NoWPs)+1),IF(ROW()-16=NoRowsBudget-3,"Overheads",IF(ROW()-16=NoRowsBudget-2,"Profit Margin",IF(ROW()-16=NoRowsBudget-1,"VAT",""))))</f>
        <v/>
      </c>
      <c r="K145" s="172" t="str">
        <f>IFERROR(IF(OR($J145="Indirect Cost",$J145="VAT",$J145="Profit Margin"),"",VLOOKUP(J145,'1. Basic Info'!$B$40:$C$52,2,FALSE)),BudgetExport!J145)</f>
        <v/>
      </c>
      <c r="L145" s="166">
        <f t="array" ref="L145">IFERROR(IF(ROW()-16&lt;NoRowsBudget, IF($J145="Profit Margin",SUM(L$16:L144)*ProfitMargin,IF($J145="VAT",SUM(L$16:L144)*VAT,IF(Budget_period="Monthly",SUMIFS(INDIRECT(L$8),DetailBudgetWPs_Aleph,IF($J145 = "No Work Package", "", $J145),DetailBudgetCategory_Aleph,$I145),IF(Budget_period="Quarterly",SUMIFS(INDIRECT(L$9),DetailBudgetWPs_Aleph,IF($J145 = "No Work Package", "", $J145),DetailBudgetCategory_Aleph,$I145),IF(Budget_period="Annually",SUMIFS(INDIRECT(L$10),DetailBudgetWPs_Aleph,IF($J145 = "No Work Package", "", $J145),DetailBudgetCategory_Aleph,$I145),""))))) / L$6 * L$7, 0), 0)</f>
        <v>0</v>
      </c>
      <c r="M145" s="166">
        <f t="array" ref="M145">IFERROR(IF(ROW()-16&lt;NoRowsBudget, IF($J145="Profit Margin",SUM(M$16:M144)*ProfitMargin,IF($J145="VAT",SUM(M$16:M144)*VAT,IF(Budget_period="Monthly",SUMIFS(INDIRECT(M$8),DetailBudgetWPs_Aleph,IF($J145 = "No Work Package", "", $J145),DetailBudgetCategory_Aleph,$I145),IF(Budget_period="Quarterly",SUMIFS(INDIRECT(M$9),DetailBudgetWPs_Aleph,IF($J145 = "No Work Package", "", $J145),DetailBudgetCategory_Aleph,$I145),IF(Budget_period="Annually",SUMIFS(INDIRECT(M$10),DetailBudgetWPs_Aleph,IF($J145 = "No Work Package", "", $J145),DetailBudgetCategory_Aleph,$I145),""))))) / M$6 * M$7, 0), 0)</f>
        <v>0</v>
      </c>
      <c r="N145" s="166">
        <f t="array" ref="N145">IFERROR(IF(ROW()-16&lt;NoRowsBudget, IF($J145="Profit Margin",SUM(N$16:N144)*ProfitMargin,IF($J145="VAT",SUM(N$16:N144)*VAT,IF(Budget_period="Monthly",SUMIFS(INDIRECT(N$8),DetailBudgetWPs_Aleph,IF($J145 = "No Work Package", "", $J145),DetailBudgetCategory_Aleph,$I145),IF(Budget_period="Quarterly",SUMIFS(INDIRECT(N$9),DetailBudgetWPs_Aleph,IF($J145 = "No Work Package", "", $J145),DetailBudgetCategory_Aleph,$I145),IF(Budget_period="Annually",SUMIFS(INDIRECT(N$10),DetailBudgetWPs_Aleph,IF($J145 = "No Work Package", "", $J145),DetailBudgetCategory_Aleph,$I145),""))))) / N$6 * N$7, 0), 0)</f>
        <v>0</v>
      </c>
      <c r="O145" s="166">
        <f t="array" ref="O145">IFERROR(IF(ROW()-16&lt;NoRowsBudget, IF($J145="Profit Margin",SUM(O$16:O144)*ProfitMargin,IF($J145="VAT",SUM(O$16:O144)*VAT,IF(Budget_period="Monthly",SUMIFS(INDIRECT(O$8),DetailBudgetWPs_Aleph,IF($J145 = "No Work Package", "", $J145),DetailBudgetCategory_Aleph,$I145),IF(Budget_period="Quarterly",SUMIFS(INDIRECT(O$9),DetailBudgetWPs_Aleph,IF($J145 = "No Work Package", "", $J145),DetailBudgetCategory_Aleph,$I145),IF(Budget_period="Annually",SUMIFS(INDIRECT(O$10),DetailBudgetWPs_Aleph,IF($J145 = "No Work Package", "", $J145),DetailBudgetCategory_Aleph,$I145),""))))) / O$6 * O$7, 0), 0)</f>
        <v>0</v>
      </c>
      <c r="P145" s="166">
        <f t="array" ref="P145">IFERROR(IF(ROW()-16&lt;NoRowsBudget, IF($J145="Profit Margin",SUM(P$16:P144)*ProfitMargin,IF($J145="VAT",SUM(P$16:P144)*VAT,IF(Budget_period="Monthly",SUMIFS(INDIRECT(P$8),DetailBudgetWPs_Aleph,IF($J145 = "No Work Package", "", $J145),DetailBudgetCategory_Aleph,$I145),IF(Budget_period="Quarterly",SUMIFS(INDIRECT(P$9),DetailBudgetWPs_Aleph,IF($J145 = "No Work Package", "", $J145),DetailBudgetCategory_Aleph,$I145),IF(Budget_period="Annually",SUMIFS(INDIRECT(P$10),DetailBudgetWPs_Aleph,IF($J145 = "No Work Package", "", $J145),DetailBudgetCategory_Aleph,$I145),""))))) / P$6 * P$7, 0), 0)</f>
        <v>0</v>
      </c>
      <c r="Q145" s="166">
        <f t="array" ref="Q145">IFERROR(IF(ROW()-16&lt;NoRowsBudget, IF($J145="Profit Margin",SUM(Q$16:Q144)*ProfitMargin,IF($J145="VAT",SUM(Q$16:Q144)*VAT,IF(Budget_period="Monthly",SUMIFS(INDIRECT(Q$8),DetailBudgetWPs_Aleph,IF($J145 = "No Work Package", "", $J145),DetailBudgetCategory_Aleph,$I145),IF(Budget_period="Quarterly",SUMIFS(INDIRECT(Q$9),DetailBudgetWPs_Aleph,IF($J145 = "No Work Package", "", $J145),DetailBudgetCategory_Aleph,$I145),IF(Budget_period="Annually",SUMIFS(INDIRECT(Q$10),DetailBudgetWPs_Aleph,IF($J145 = "No Work Package", "", $J145),DetailBudgetCategory_Aleph,$I145),""))))) / Q$6 * Q$7, 0), 0)</f>
        <v>0</v>
      </c>
      <c r="R145" s="166">
        <f t="array" ref="R145">IFERROR(IF(ROW()-16&lt;NoRowsBudget, IF($J145="Profit Margin",SUM(R$16:R144)*ProfitMargin,IF($J145="VAT",SUM(R$16:R144)*VAT,IF(Budget_period="Monthly",SUMIFS(INDIRECT(R$8),DetailBudgetWPs_Aleph,IF($J145 = "No Work Package", "", $J145),DetailBudgetCategory_Aleph,$I145),IF(Budget_period="Quarterly",SUMIFS(INDIRECT(R$9),DetailBudgetWPs_Aleph,IF($J145 = "No Work Package", "", $J145),DetailBudgetCategory_Aleph,$I145),IF(Budget_period="Annually",SUMIFS(INDIRECT(R$10),DetailBudgetWPs_Aleph,IF($J145 = "No Work Package", "", $J145),DetailBudgetCategory_Aleph,$I145),""))))) / R$6 * R$7, 0), 0)</f>
        <v>0</v>
      </c>
      <c r="S145" s="166">
        <f t="array" ref="S145">IFERROR(IF(ROW()-16&lt;NoRowsBudget, IF($J145="Profit Margin",SUM(S$16:S144)*ProfitMargin,IF($J145="VAT",SUM(S$16:S144)*VAT,IF(Budget_period="Monthly",SUMIFS(INDIRECT(S$8),DetailBudgetWPs_Aleph,IF($J145 = "No Work Package", "", $J145),DetailBudgetCategory_Aleph,$I145),IF(Budget_period="Quarterly",SUMIFS(INDIRECT(S$9),DetailBudgetWPs_Aleph,IF($J145 = "No Work Package", "", $J145),DetailBudgetCategory_Aleph,$I145),IF(Budget_period="Annually",SUMIFS(INDIRECT(S$10),DetailBudgetWPs_Aleph,IF($J145 = "No Work Package", "", $J145),DetailBudgetCategory_Aleph,$I145),""))))) / S$6 * S$7, 0), 0)</f>
        <v>0</v>
      </c>
      <c r="T145" s="166">
        <f t="array" ref="T145">IFERROR(IF(ROW()-16&lt;NoRowsBudget, IF($J145="Profit Margin",SUM(T$16:T144)*ProfitMargin,IF($J145="VAT",SUM(T$16:T144)*VAT,IF(Budget_period="Monthly",SUMIFS(INDIRECT(T$8),DetailBudgetWPs_Aleph,IF($J145 = "No Work Package", "", $J145),DetailBudgetCategory_Aleph,$I145),IF(Budget_period="Quarterly",SUMIFS(INDIRECT(T$9),DetailBudgetWPs_Aleph,IF($J145 = "No Work Package", "", $J145),DetailBudgetCategory_Aleph,$I145),IF(Budget_period="Annually",SUMIFS(INDIRECT(T$10),DetailBudgetWPs_Aleph,IF($J145 = "No Work Package", "", $J145),DetailBudgetCategory_Aleph,$I145),""))))) / T$6 * T$7, 0), 0)</f>
        <v>0</v>
      </c>
      <c r="U145" s="166">
        <f t="array" ref="U145">IFERROR(IF(ROW()-16&lt;NoRowsBudget, IF($J145="Profit Margin",SUM(U$16:U144)*ProfitMargin,IF($J145="VAT",SUM(U$16:U144)*VAT,IF(Budget_period="Monthly",SUMIFS(INDIRECT(U$8),DetailBudgetWPs_Aleph,IF($J145 = "No Work Package", "", $J145),DetailBudgetCategory_Aleph,$I145),IF(Budget_period="Quarterly",SUMIFS(INDIRECT(U$9),DetailBudgetWPs_Aleph,IF($J145 = "No Work Package", "", $J145),DetailBudgetCategory_Aleph,$I145),IF(Budget_period="Annually",SUMIFS(INDIRECT(U$10),DetailBudgetWPs_Aleph,IF($J145 = "No Work Package", "", $J145),DetailBudgetCategory_Aleph,$I145),""))))) / U$6 * U$7, 0), 0)</f>
        <v>0</v>
      </c>
      <c r="V145" s="166">
        <f t="array" ref="V145">IFERROR(IF(ROW()-16&lt;NoRowsBudget, IF($J145="Profit Margin",SUM(V$16:V144)*ProfitMargin,IF($J145="VAT",SUM(V$16:V144)*VAT,IF(Budget_period="Monthly",SUMIFS(INDIRECT(V$8),DetailBudgetWPs_Aleph,IF($J145 = "No Work Package", "", $J145),DetailBudgetCategory_Aleph,$I145),IF(Budget_period="Quarterly",SUMIFS(INDIRECT(V$9),DetailBudgetWPs_Aleph,IF($J145 = "No Work Package", "", $J145),DetailBudgetCategory_Aleph,$I145),IF(Budget_period="Annually",SUMIFS(INDIRECT(V$10),DetailBudgetWPs_Aleph,IF($J145 = "No Work Package", "", $J145),DetailBudgetCategory_Aleph,$I145),""))))) / V$6 * V$7, 0), 0)</f>
        <v>0</v>
      </c>
      <c r="W145" s="166">
        <f t="array" ref="W145">IFERROR(IF(ROW()-16&lt;NoRowsBudget, IF($J145="Profit Margin",SUM(W$16:W144)*ProfitMargin,IF($J145="VAT",SUM(W$16:W144)*VAT,IF(Budget_period="Monthly",SUMIFS(INDIRECT(W$8),DetailBudgetWPs_Aleph,IF($J145 = "No Work Package", "", $J145),DetailBudgetCategory_Aleph,$I145),IF(Budget_period="Quarterly",SUMIFS(INDIRECT(W$9),DetailBudgetWPs_Aleph,IF($J145 = "No Work Package", "", $J145),DetailBudgetCategory_Aleph,$I145),IF(Budget_period="Annually",SUMIFS(INDIRECT(W$10),DetailBudgetWPs_Aleph,IF($J145 = "No Work Package", "", $J145),DetailBudgetCategory_Aleph,$I145),""))))) / W$6 * W$7, 0), 0)</f>
        <v>0</v>
      </c>
      <c r="X145" s="166">
        <f t="array" ref="X145">IFERROR(IF(ROW()-16&lt;NoRowsBudget, IF($J145="Profit Margin",SUM(X$16:X144)*ProfitMargin,IF($J145="VAT",SUM(X$16:X144)*VAT,IF(Budget_period="Monthly",SUMIFS(INDIRECT(X$8),DetailBudgetWPs_Aleph,IF($J145 = "No Work Package", "", $J145),DetailBudgetCategory_Aleph,$I145),IF(Budget_period="Quarterly",SUMIFS(INDIRECT(X$9),DetailBudgetWPs_Aleph,IF($J145 = "No Work Package", "", $J145),DetailBudgetCategory_Aleph,$I145),IF(Budget_period="Annually",SUMIFS(INDIRECT(X$10),DetailBudgetWPs_Aleph,IF($J145 = "No Work Package", "", $J145),DetailBudgetCategory_Aleph,$I145),""))))) / X$6 * X$7, 0), 0)</f>
        <v>0</v>
      </c>
      <c r="Y145" s="166">
        <f t="array" ref="Y145">IFERROR(IF(ROW()-16&lt;NoRowsBudget, IF($J145="Profit Margin",SUM(Y$16:Y144)*ProfitMargin,IF($J145="VAT",SUM(Y$16:Y144)*VAT,IF(Budget_period="Monthly",SUMIFS(INDIRECT(Y$8),DetailBudgetWPs_Aleph,IF($J145 = "No Work Package", "", $J145),DetailBudgetCategory_Aleph,$I145),IF(Budget_period="Quarterly",SUMIFS(INDIRECT(Y$9),DetailBudgetWPs_Aleph,IF($J145 = "No Work Package", "", $J145),DetailBudgetCategory_Aleph,$I145),IF(Budget_period="Annually",SUMIFS(INDIRECT(Y$10),DetailBudgetWPs_Aleph,IF($J145 = "No Work Package", "", $J145),DetailBudgetCategory_Aleph,$I145),""))))) / Y$6 * Y$7, 0), 0)</f>
        <v>0</v>
      </c>
      <c r="Z145" s="166">
        <f t="array" ref="Z145">IFERROR(IF(ROW()-16&lt;NoRowsBudget, IF($J145="Profit Margin",SUM(Z$16:Z144)*ProfitMargin,IF($J145="VAT",SUM(Z$16:Z144)*VAT,IF(Budget_period="Monthly",SUMIFS(INDIRECT(Z$8),DetailBudgetWPs_Aleph,IF($J145 = "No Work Package", "", $J145),DetailBudgetCategory_Aleph,$I145),IF(Budget_period="Quarterly",SUMIFS(INDIRECT(Z$9),DetailBudgetWPs_Aleph,IF($J145 = "No Work Package", "", $J145),DetailBudgetCategory_Aleph,$I145),IF(Budget_period="Annually",SUMIFS(INDIRECT(Z$10),DetailBudgetWPs_Aleph,IF($J145 = "No Work Package", "", $J145),DetailBudgetCategory_Aleph,$I145),""))))) / Z$6 * Z$7, 0), 0)</f>
        <v>0</v>
      </c>
      <c r="AA145" s="166">
        <f t="array" ref="AA145">IFERROR(IF(ROW()-16&lt;NoRowsBudget, IF($J145="Profit Margin",SUM(AA$16:AA144)*ProfitMargin,IF($J145="VAT",SUM(AA$16:AA144)*VAT,IF(Budget_period="Monthly",SUMIFS(INDIRECT(AA$8),DetailBudgetWPs_Aleph,IF($J145 = "No Work Package", "", $J145),DetailBudgetCategory_Aleph,$I145),IF(Budget_period="Quarterly",SUMIFS(INDIRECT(AA$9),DetailBudgetWPs_Aleph,IF($J145 = "No Work Package", "", $J145),DetailBudgetCategory_Aleph,$I145),IF(Budget_period="Annually",SUMIFS(INDIRECT(AA$10),DetailBudgetWPs_Aleph,IF($J145 = "No Work Package", "", $J145),DetailBudgetCategory_Aleph,$I145),""))))) / AA$6 * AA$7, 0), 0)</f>
        <v>0</v>
      </c>
      <c r="AB145" s="166">
        <f t="array" ref="AB145">IFERROR(IF(ROW()-16&lt;NoRowsBudget, IF($J145="Profit Margin",SUM(AB$16:AB144)*ProfitMargin,IF($J145="VAT",SUM(AB$16:AB144)*VAT,IF(Budget_period="Monthly",SUMIFS(INDIRECT(AB$8),DetailBudgetWPs_Aleph,IF($J145 = "No Work Package", "", $J145),DetailBudgetCategory_Aleph,$I145),IF(Budget_period="Quarterly",SUMIFS(INDIRECT(AB$9),DetailBudgetWPs_Aleph,IF($J145 = "No Work Package", "", $J145),DetailBudgetCategory_Aleph,$I145),IF(Budget_period="Annually",SUMIFS(INDIRECT(AB$10),DetailBudgetWPs_Aleph,IF($J145 = "No Work Package", "", $J145),DetailBudgetCategory_Aleph,$I145),""))))) / AB$6 * AB$7, 0), 0)</f>
        <v>0</v>
      </c>
      <c r="AC145" s="166">
        <f t="array" ref="AC145">IFERROR(IF(ROW()-16&lt;NoRowsBudget, IF($J145="Profit Margin",SUM(AC$16:AC144)*ProfitMargin,IF($J145="VAT",SUM(AC$16:AC144)*VAT,IF(Budget_period="Monthly",SUMIFS(INDIRECT(AC$8),DetailBudgetWPs_Aleph,IF($J145 = "No Work Package", "", $J145),DetailBudgetCategory_Aleph,$I145),IF(Budget_period="Quarterly",SUMIFS(INDIRECT(AC$9),DetailBudgetWPs_Aleph,IF($J145 = "No Work Package", "", $J145),DetailBudgetCategory_Aleph,$I145),IF(Budget_period="Annually",SUMIFS(INDIRECT(AC$10),DetailBudgetWPs_Aleph,IF($J145 = "No Work Package", "", $J145),DetailBudgetCategory_Aleph,$I145),""))))) / AC$6 * AC$7, 0), 0)</f>
        <v>0</v>
      </c>
      <c r="AD145" s="166">
        <f t="array" ref="AD145">IFERROR(IF(ROW()-16&lt;NoRowsBudget, IF($J145="Profit Margin",SUM(AD$16:AD144)*ProfitMargin,IF($J145="VAT",SUM(AD$16:AD144)*VAT,IF(Budget_period="Monthly",SUMIFS(INDIRECT(AD$8),DetailBudgetWPs_Aleph,IF($J145 = "No Work Package", "", $J145),DetailBudgetCategory_Aleph,$I145),IF(Budget_period="Quarterly",SUMIFS(INDIRECT(AD$9),DetailBudgetWPs_Aleph,IF($J145 = "No Work Package", "", $J145),DetailBudgetCategory_Aleph,$I145),IF(Budget_period="Annually",SUMIFS(INDIRECT(AD$10),DetailBudgetWPs_Aleph,IF($J145 = "No Work Package", "", $J145),DetailBudgetCategory_Aleph,$I145),""))))) / AD$6 * AD$7, 0), 0)</f>
        <v>0</v>
      </c>
      <c r="AE145" s="166">
        <f t="array" ref="AE145">IFERROR(IF(ROW()-16&lt;NoRowsBudget, IF($J145="Profit Margin",SUM(AE$16:AE144)*ProfitMargin,IF($J145="VAT",SUM(AE$16:AE144)*VAT,IF(Budget_period="Monthly",SUMIFS(INDIRECT(AE$8),DetailBudgetWPs_Aleph,IF($J145 = "No Work Package", "", $J145),DetailBudgetCategory_Aleph,$I145),IF(Budget_period="Quarterly",SUMIFS(INDIRECT(AE$9),DetailBudgetWPs_Aleph,IF($J145 = "No Work Package", "", $J145),DetailBudgetCategory_Aleph,$I145),IF(Budget_period="Annually",SUMIFS(INDIRECT(AE$10),DetailBudgetWPs_Aleph,IF($J145 = "No Work Package", "", $J145),DetailBudgetCategory_Aleph,$I145),""))))) / AE$6 * AE$7, 0), 0)</f>
        <v>0</v>
      </c>
      <c r="AF145" s="166">
        <f t="array" ref="AF145">IFERROR(IF(ROW()-16&lt;NoRowsBudget, IF($J145="Profit Margin",SUM(AF$16:AF144)*ProfitMargin,IF($J145="VAT",SUM(AF$16:AF144)*VAT,IF(Budget_period="Monthly",SUMIFS(INDIRECT(AF$8),DetailBudgetWPs_Aleph,IF($J145 = "No Work Package", "", $J145),DetailBudgetCategory_Aleph,$I145),IF(Budget_period="Quarterly",SUMIFS(INDIRECT(AF$9),DetailBudgetWPs_Aleph,IF($J145 = "No Work Package", "", $J145),DetailBudgetCategory_Aleph,$I145),IF(Budget_period="Annually",SUMIFS(INDIRECT(AF$10),DetailBudgetWPs_Aleph,IF($J145 = "No Work Package", "", $J145),DetailBudgetCategory_Aleph,$I145),""))))) / AF$6 * AF$7, 0), 0)</f>
        <v>0</v>
      </c>
      <c r="AG145" s="166">
        <f t="array" ref="AG145">IFERROR(IF(ROW()-16&lt;NoRowsBudget, IF($J145="Profit Margin",SUM(AG$16:AG144)*ProfitMargin,IF($J145="VAT",SUM(AG$16:AG144)*VAT,IF(Budget_period="Monthly",SUMIFS(INDIRECT(AG$8),DetailBudgetWPs_Aleph,IF($J145 = "No Work Package", "", $J145),DetailBudgetCategory_Aleph,$I145),IF(Budget_period="Quarterly",SUMIFS(INDIRECT(AG$9),DetailBudgetWPs_Aleph,IF($J145 = "No Work Package", "", $J145),DetailBudgetCategory_Aleph,$I145),IF(Budget_period="Annually",SUMIFS(INDIRECT(AG$10),DetailBudgetWPs_Aleph,IF($J145 = "No Work Package", "", $J145),DetailBudgetCategory_Aleph,$I145),""))))) / AG$6 * AG$7, 0), 0)</f>
        <v>0</v>
      </c>
      <c r="AH145" s="166">
        <f t="array" ref="AH145">IFERROR(IF(ROW()-16&lt;NoRowsBudget, IF($J145="Profit Margin",SUM(AH$16:AH144)*ProfitMargin,IF($J145="VAT",SUM(AH$16:AH144)*VAT,IF(Budget_period="Monthly",SUMIFS(INDIRECT(AH$8),DetailBudgetWPs_Aleph,IF($J145 = "No Work Package", "", $J145),DetailBudgetCategory_Aleph,$I145),IF(Budget_period="Quarterly",SUMIFS(INDIRECT(AH$9),DetailBudgetWPs_Aleph,IF($J145 = "No Work Package", "", $J145),DetailBudgetCategory_Aleph,$I145),IF(Budget_period="Annually",SUMIFS(INDIRECT(AH$10),DetailBudgetWPs_Aleph,IF($J145 = "No Work Package", "", $J145),DetailBudgetCategory_Aleph,$I145),""))))) / AH$6 * AH$7, 0), 0)</f>
        <v>0</v>
      </c>
      <c r="AI145" s="166">
        <f t="array" ref="AI145">IFERROR(IF(ROW()-16&lt;NoRowsBudget, IF($J145="Profit Margin",SUM(AI$16:AI144)*ProfitMargin,IF($J145="VAT",SUM(AI$16:AI144)*VAT,IF(Budget_period="Monthly",SUMIFS(INDIRECT(AI$8),DetailBudgetWPs_Aleph,IF($J145 = "No Work Package", "", $J145),DetailBudgetCategory_Aleph,$I145),IF(Budget_period="Quarterly",SUMIFS(INDIRECT(AI$9),DetailBudgetWPs_Aleph,IF($J145 = "No Work Package", "", $J145),DetailBudgetCategory_Aleph,$I145),IF(Budget_period="Annually",SUMIFS(INDIRECT(AI$10),DetailBudgetWPs_Aleph,IF($J145 = "No Work Package", "", $J145),DetailBudgetCategory_Aleph,$I145),""))))) / AI$6 * AI$7, 0), 0)</f>
        <v>0</v>
      </c>
      <c r="AJ145" s="166">
        <f t="array" ref="AJ145">IFERROR(IF(ROW()-16&lt;NoRowsBudget, IF($J145="Profit Margin",SUM(AJ$16:AJ144)*ProfitMargin,IF($J145="VAT",SUM(AJ$16:AJ144)*VAT,IF(Budget_period="Monthly",SUMIFS(INDIRECT(AJ$8),DetailBudgetWPs_Aleph,IF($J145 = "No Work Package", "", $J145),DetailBudgetCategory_Aleph,$I145),IF(Budget_period="Quarterly",SUMIFS(INDIRECT(AJ$9),DetailBudgetWPs_Aleph,IF($J145 = "No Work Package", "", $J145),DetailBudgetCategory_Aleph,$I145),IF(Budget_period="Annually",SUMIFS(INDIRECT(AJ$10),DetailBudgetWPs_Aleph,IF($J145 = "No Work Package", "", $J145),DetailBudgetCategory_Aleph,$I145),""))))) / AJ$6 * AJ$7, 0), 0)</f>
        <v>0</v>
      </c>
      <c r="AK145" s="166">
        <f t="array" ref="AK145">IFERROR(IF(ROW()-16&lt;NoRowsBudget, IF($J145="Profit Margin",SUM(AK$16:AK144)*ProfitMargin,IF($J145="VAT",SUM(AK$16:AK144)*VAT,IF(Budget_period="Monthly",SUMIFS(INDIRECT(AK$8),DetailBudgetWPs_Aleph,IF($J145 = "No Work Package", "", $J145),DetailBudgetCategory_Aleph,$I145),IF(Budget_period="Quarterly",SUMIFS(INDIRECT(AK$9),DetailBudgetWPs_Aleph,IF($J145 = "No Work Package", "", $J145),DetailBudgetCategory_Aleph,$I145),IF(Budget_period="Annually",SUMIFS(INDIRECT(AK$10),DetailBudgetWPs_Aleph,IF($J145 = "No Work Package", "", $J145),DetailBudgetCategory_Aleph,$I145),""))))) / AK$6 * AK$7, 0), 0)</f>
        <v>0</v>
      </c>
      <c r="AL145" s="166">
        <f t="array" ref="AL145">IFERROR(IF(ROW()-16&lt;NoRowsBudget, IF($J145="Profit Margin",SUM(AL$16:AL144)*ProfitMargin,IF($J145="VAT",SUM(AL$16:AL144)*VAT,IF(Budget_period="Monthly",SUMIFS(INDIRECT(AL$8),DetailBudgetWPs_Aleph,IF($J145 = "No Work Package", "", $J145),DetailBudgetCategory_Aleph,$I145),IF(Budget_period="Quarterly",SUMIFS(INDIRECT(AL$9),DetailBudgetWPs_Aleph,IF($J145 = "No Work Package", "", $J145),DetailBudgetCategory_Aleph,$I145),IF(Budget_period="Annually",SUMIFS(INDIRECT(AL$10),DetailBudgetWPs_Aleph,IF($J145 = "No Work Package", "", $J145),DetailBudgetCategory_Aleph,$I145),""))))) / AL$6 * AL$7, 0), 0)</f>
        <v>0</v>
      </c>
      <c r="AM145" s="166">
        <f t="array" ref="AM145">IFERROR(IF(ROW()-16&lt;NoRowsBudget, IF($J145="Profit Margin",SUM(AM$16:AM144)*ProfitMargin,IF($J145="VAT",SUM(AM$16:AM144)*VAT,IF(Budget_period="Monthly",SUMIFS(INDIRECT(AM$8),DetailBudgetWPs_Aleph,IF($J145 = "No Work Package", "", $J145),DetailBudgetCategory_Aleph,$I145),IF(Budget_period="Quarterly",SUMIFS(INDIRECT(AM$9),DetailBudgetWPs_Aleph,IF($J145 = "No Work Package", "", $J145),DetailBudgetCategory_Aleph,$I145),IF(Budget_period="Annually",SUMIFS(INDIRECT(AM$10),DetailBudgetWPs_Aleph,IF($J145 = "No Work Package", "", $J145),DetailBudgetCategory_Aleph,$I145),""))))) / AM$6 * AM$7, 0), 0)</f>
        <v>0</v>
      </c>
      <c r="AN145" s="166">
        <f t="array" ref="AN145">IFERROR(IF(ROW()-16&lt;NoRowsBudget, IF($J145="Profit Margin",SUM(AN$16:AN144)*ProfitMargin,IF($J145="VAT",SUM(AN$16:AN144)*VAT,IF(Budget_period="Monthly",SUMIFS(INDIRECT(AN$8),DetailBudgetWPs_Aleph,IF($J145 = "No Work Package", "", $J145),DetailBudgetCategory_Aleph,$I145),IF(Budget_period="Quarterly",SUMIFS(INDIRECT(AN$9),DetailBudgetWPs_Aleph,IF($J145 = "No Work Package", "", $J145),DetailBudgetCategory_Aleph,$I145),IF(Budget_period="Annually",SUMIFS(INDIRECT(AN$10),DetailBudgetWPs_Aleph,IF($J145 = "No Work Package", "", $J145),DetailBudgetCategory_Aleph,$I145),""))))) / AN$6 * AN$7, 0), 0)</f>
        <v>0</v>
      </c>
      <c r="AO145" s="166">
        <f t="array" ref="AO145">IFERROR(IF(ROW()-16&lt;NoRowsBudget, IF($J145="Profit Margin",SUM(AO$16:AO144)*ProfitMargin,IF($J145="VAT",SUM(AO$16:AO144)*VAT,IF(Budget_period="Monthly",SUMIFS(INDIRECT(AO$8),DetailBudgetWPs_Aleph,IF($J145 = "No Work Package", "", $J145),DetailBudgetCategory_Aleph,$I145),IF(Budget_period="Quarterly",SUMIFS(INDIRECT(AO$9),DetailBudgetWPs_Aleph,IF($J145 = "No Work Package", "", $J145),DetailBudgetCategory_Aleph,$I145),IF(Budget_period="Annually",SUMIFS(INDIRECT(AO$10),DetailBudgetWPs_Aleph,IF($J145 = "No Work Package", "", $J145),DetailBudgetCategory_Aleph,$I145),""))))) / AO$6 * AO$7, 0), 0)</f>
        <v>0</v>
      </c>
      <c r="AP145" s="166">
        <f t="array" ref="AP145">IFERROR(IF(ROW()-16&lt;NoRowsBudget, IF($J145="Profit Margin",SUM(AP$16:AP144)*ProfitMargin,IF($J145="VAT",SUM(AP$16:AP144)*VAT,IF(Budget_period="Monthly",SUMIFS(INDIRECT(AP$8),DetailBudgetWPs_Aleph,IF($J145 = "No Work Package", "", $J145),DetailBudgetCategory_Aleph,$I145),IF(Budget_period="Quarterly",SUMIFS(INDIRECT(AP$9),DetailBudgetWPs_Aleph,IF($J145 = "No Work Package", "", $J145),DetailBudgetCategory_Aleph,$I145),IF(Budget_period="Annually",SUMIFS(INDIRECT(AP$10),DetailBudgetWPs_Aleph,IF($J145 = "No Work Package", "", $J145),DetailBudgetCategory_Aleph,$I145),""))))) / AP$6 * AP$7, 0), 0)</f>
        <v>0</v>
      </c>
      <c r="AQ145" s="166">
        <f t="array" ref="AQ145">IFERROR(IF(ROW()-16&lt;NoRowsBudget, IF($J145="Profit Margin",SUM(AQ$16:AQ144)*ProfitMargin,IF($J145="VAT",SUM(AQ$16:AQ144)*VAT,IF(Budget_period="Monthly",SUMIFS(INDIRECT(AQ$8),DetailBudgetWPs_Aleph,IF($J145 = "No Work Package", "", $J145),DetailBudgetCategory_Aleph,$I145),IF(Budget_period="Quarterly",SUMIFS(INDIRECT(AQ$9),DetailBudgetWPs_Aleph,IF($J145 = "No Work Package", "", $J145),DetailBudgetCategory_Aleph,$I145),IF(Budget_period="Annually",SUMIFS(INDIRECT(AQ$10),DetailBudgetWPs_Aleph,IF($J145 = "No Work Package", "", $J145),DetailBudgetCategory_Aleph,$I145),""))))) / AQ$6 * AQ$7, 0), 0)</f>
        <v>0</v>
      </c>
      <c r="AR145" s="166">
        <f t="array" ref="AR145">IFERROR(IF(ROW()-16&lt;NoRowsBudget, IF($J145="Profit Margin",SUM(AR$16:AR144)*ProfitMargin,IF($J145="VAT",SUM(AR$16:AR144)*VAT,IF(Budget_period="Monthly",SUMIFS(INDIRECT(AR$8),DetailBudgetWPs_Aleph,IF($J145 = "No Work Package", "", $J145),DetailBudgetCategory_Aleph,$I145),IF(Budget_period="Quarterly",SUMIFS(INDIRECT(AR$9),DetailBudgetWPs_Aleph,IF($J145 = "No Work Package", "", $J145),DetailBudgetCategory_Aleph,$I145),IF(Budget_period="Annually",SUMIFS(INDIRECT(AR$10),DetailBudgetWPs_Aleph,IF($J145 = "No Work Package", "", $J145),DetailBudgetCategory_Aleph,$I145),""))))) / AR$6 * AR$7, 0), 0)</f>
        <v>0</v>
      </c>
      <c r="AS145" s="166">
        <f t="array" ref="AS145">IFERROR(IF(ROW()-16&lt;NoRowsBudget, IF($J145="Profit Margin",SUM(AS$16:AS144)*ProfitMargin,IF($J145="VAT",SUM(AS$16:AS144)*VAT,IF(Budget_period="Monthly",SUMIFS(INDIRECT(AS$8),DetailBudgetWPs_Aleph,IF($J145 = "No Work Package", "", $J145),DetailBudgetCategory_Aleph,$I145),IF(Budget_period="Quarterly",SUMIFS(INDIRECT(AS$9),DetailBudgetWPs_Aleph,IF($J145 = "No Work Package", "", $J145),DetailBudgetCategory_Aleph,$I145),IF(Budget_period="Annually",SUMIFS(INDIRECT(AS$10),DetailBudgetWPs_Aleph,IF($J145 = "No Work Package", "", $J145),DetailBudgetCategory_Aleph,$I145),""))))) / AS$6 * AS$7, 0), 0)</f>
        <v>0</v>
      </c>
      <c r="AT145" s="166">
        <f t="array" ref="AT145">IFERROR(IF(ROW()-16&lt;NoRowsBudget, IF($J145="Profit Margin",SUM(AT$16:AT144)*ProfitMargin,IF($J145="VAT",SUM(AT$16:AT144)*VAT,IF(Budget_period="Monthly",SUMIFS(INDIRECT(AT$8),DetailBudgetWPs_Aleph,IF($J145 = "No Work Package", "", $J145),DetailBudgetCategory_Aleph,$I145),IF(Budget_period="Quarterly",SUMIFS(INDIRECT(AT$9),DetailBudgetWPs_Aleph,IF($J145 = "No Work Package", "", $J145),DetailBudgetCategory_Aleph,$I145),IF(Budget_period="Annually",SUMIFS(INDIRECT(AT$10),DetailBudgetWPs_Aleph,IF($J145 = "No Work Package", "", $J145),DetailBudgetCategory_Aleph,$I145),""))))) / AT$6 * AT$7, 0), 0)</f>
        <v>0</v>
      </c>
      <c r="AU145" s="166">
        <f t="array" ref="AU145">IFERROR(IF(ROW()-16&lt;NoRowsBudget, IF($J145="Profit Margin",SUM(AU$16:AU144)*ProfitMargin,IF($J145="VAT",SUM(AU$16:AU144)*VAT,IF(Budget_period="Monthly",SUMIFS(INDIRECT(AU$8),DetailBudgetWPs_Aleph,IF($J145 = "No Work Package", "", $J145),DetailBudgetCategory_Aleph,$I145),IF(Budget_period="Quarterly",SUMIFS(INDIRECT(AU$9),DetailBudgetWPs_Aleph,IF($J145 = "No Work Package", "", $J145),DetailBudgetCategory_Aleph,$I145),IF(Budget_period="Annually",SUMIFS(INDIRECT(AU$10),DetailBudgetWPs_Aleph,IF($J145 = "No Work Package", "", $J145),DetailBudgetCategory_Aleph,$I145),""))))) / AU$6 * AU$7, 0), 0)</f>
        <v>0</v>
      </c>
      <c r="AV145" s="166">
        <f t="array" ref="AV145">IFERROR(IF(ROW()-16&lt;NoRowsBudget, IF($J145="Profit Margin",SUM(AV$16:AV144)*ProfitMargin,IF($J145="VAT",SUM(AV$16:AV144)*VAT,IF(Budget_period="Monthly",SUMIFS(INDIRECT(AV$8),DetailBudgetWPs_Aleph,IF($J145 = "No Work Package", "", $J145),DetailBudgetCategory_Aleph,$I145),IF(Budget_period="Quarterly",SUMIFS(INDIRECT(AV$9),DetailBudgetWPs_Aleph,IF($J145 = "No Work Package", "", $J145),DetailBudgetCategory_Aleph,$I145),IF(Budget_period="Annually",SUMIFS(INDIRECT(AV$10),DetailBudgetWPs_Aleph,IF($J145 = "No Work Package", "", $J145),DetailBudgetCategory_Aleph,$I145),""))))) / AV$6 * AV$7, 0), 0)</f>
        <v>0</v>
      </c>
      <c r="AW145" s="166">
        <f t="array" ref="AW145">IFERROR(IF(ROW()-16&lt;NoRowsBudget, IF($J145="Profit Margin",SUM(AW$16:AW144)*ProfitMargin,IF($J145="VAT",SUM(AW$16:AW144)*VAT,IF(Budget_period="Monthly",SUMIFS(INDIRECT(AW$8),DetailBudgetWPs_Aleph,IF($J145 = "No Work Package", "", $J145),DetailBudgetCategory_Aleph,$I145),IF(Budget_period="Quarterly",SUMIFS(INDIRECT(AW$9),DetailBudgetWPs_Aleph,IF($J145 = "No Work Package", "", $J145),DetailBudgetCategory_Aleph,$I145),IF(Budget_period="Annually",SUMIFS(INDIRECT(AW$10),DetailBudgetWPs_Aleph,IF($J145 = "No Work Package", "", $J145),DetailBudgetCategory_Aleph,$I145),""))))) / AW$6 * AW$7, 0), 0)</f>
        <v>0</v>
      </c>
      <c r="AX145" s="166">
        <f t="array" ref="AX145">IFERROR(IF(ROW()-16&lt;NoRowsBudget, IF($J145="Profit Margin",SUM(AX$16:AX144)*ProfitMargin,IF($J145="VAT",SUM(AX$16:AX144)*VAT,IF(Budget_period="Monthly",SUMIFS(INDIRECT(AX$8),DetailBudgetWPs_Aleph,IF($J145 = "No Work Package", "", $J145),DetailBudgetCategory_Aleph,$I145),IF(Budget_period="Quarterly",SUMIFS(INDIRECT(AX$9),DetailBudgetWPs_Aleph,IF($J145 = "No Work Package", "", $J145),DetailBudgetCategory_Aleph,$I145),IF(Budget_period="Annually",SUMIFS(INDIRECT(AX$10),DetailBudgetWPs_Aleph,IF($J145 = "No Work Package", "", $J145),DetailBudgetCategory_Aleph,$I145),""))))) / AX$6 * AX$7, 0), 0)</f>
        <v>0</v>
      </c>
      <c r="AY145" s="166">
        <f t="array" ref="AY145">IFERROR(IF(ROW()-16&lt;NoRowsBudget, IF($J145="Profit Margin",SUM(AY$16:AY144)*ProfitMargin,IF($J145="VAT",SUM(AY$16:AY144)*VAT,IF(Budget_period="Monthly",SUMIFS(INDIRECT(AY$8),DetailBudgetWPs_Aleph,IF($J145 = "No Work Package", "", $J145),DetailBudgetCategory_Aleph,$I145),IF(Budget_period="Quarterly",SUMIFS(INDIRECT(AY$9),DetailBudgetWPs_Aleph,IF($J145 = "No Work Package", "", $J145),DetailBudgetCategory_Aleph,$I145),IF(Budget_period="Annually",SUMIFS(INDIRECT(AY$10),DetailBudgetWPs_Aleph,IF($J145 = "No Work Package", "", $J145),DetailBudgetCategory_Aleph,$I145),""))))) / AY$6 * AY$7, 0), 0)</f>
        <v>0</v>
      </c>
      <c r="AZ145" s="166">
        <f t="array" ref="AZ145">IFERROR(IF(ROW()-16&lt;NoRowsBudget, IF($J145="Profit Margin",SUM(AZ$16:AZ144)*ProfitMargin,IF($J145="VAT",SUM(AZ$16:AZ144)*VAT,IF(Budget_period="Monthly",SUMIFS(INDIRECT(AZ$8),DetailBudgetWPs_Aleph,IF($J145 = "No Work Package", "", $J145),DetailBudgetCategory_Aleph,$I145),IF(Budget_period="Quarterly",SUMIFS(INDIRECT(AZ$9),DetailBudgetWPs_Aleph,IF($J145 = "No Work Package", "", $J145),DetailBudgetCategory_Aleph,$I145),IF(Budget_period="Annually",SUMIFS(INDIRECT(AZ$10),DetailBudgetWPs_Aleph,IF($J145 = "No Work Package", "", $J145),DetailBudgetCategory_Aleph,$I145),""))))) / AZ$6 * AZ$7, 0), 0)</f>
        <v>0</v>
      </c>
      <c r="BA145" s="166">
        <f t="array" ref="BA145">IFERROR(IF(ROW()-16&lt;NoRowsBudget, IF($J145="Profit Margin",SUM(BA$16:BA144)*ProfitMargin,IF($J145="VAT",SUM(BA$16:BA144)*VAT,IF(Budget_period="Monthly",SUMIFS(INDIRECT(BA$8),DetailBudgetWPs_Aleph,IF($J145 = "No Work Package", "", $J145),DetailBudgetCategory_Aleph,$I145),IF(Budget_period="Quarterly",SUMIFS(INDIRECT(BA$9),DetailBudgetWPs_Aleph,IF($J145 = "No Work Package", "", $J145),DetailBudgetCategory_Aleph,$I145),IF(Budget_period="Annually",SUMIFS(INDIRECT(BA$10),DetailBudgetWPs_Aleph,IF($J145 = "No Work Package", "", $J145),DetailBudgetCategory_Aleph,$I145),""))))) / BA$6 * BA$7, 0), 0)</f>
        <v>0</v>
      </c>
      <c r="BB145" s="166">
        <f t="array" ref="BB145">IFERROR(IF(ROW()-16&lt;NoRowsBudget, IF($J145="Profit Margin",SUM(BB$16:BB144)*ProfitMargin,IF($J145="VAT",SUM(BB$16:BB144)*VAT,IF(Budget_period="Monthly",SUMIFS(INDIRECT(BB$8),DetailBudgetWPs_Aleph,IF($J145 = "No Work Package", "", $J145),DetailBudgetCategory_Aleph,$I145),IF(Budget_period="Quarterly",SUMIFS(INDIRECT(BB$9),DetailBudgetWPs_Aleph,IF($J145 = "No Work Package", "", $J145),DetailBudgetCategory_Aleph,$I145),IF(Budget_period="Annually",SUMIFS(INDIRECT(BB$10),DetailBudgetWPs_Aleph,IF($J145 = "No Work Package", "", $J145),DetailBudgetCategory_Aleph,$I145),""))))) / BB$6 * BB$7, 0), 0)</f>
        <v>0</v>
      </c>
      <c r="BC145" s="166">
        <f t="array" ref="BC145">IFERROR(IF(ROW()-16&lt;NoRowsBudget, IF($J145="Profit Margin",SUM(BC$16:BC144)*ProfitMargin,IF($J145="VAT",SUM(BC$16:BC144)*VAT,IF(Budget_period="Monthly",SUMIFS(INDIRECT(BC$8),DetailBudgetWPs_Aleph,IF($J145 = "No Work Package", "", $J145),DetailBudgetCategory_Aleph,$I145),IF(Budget_period="Quarterly",SUMIFS(INDIRECT(BC$9),DetailBudgetWPs_Aleph,IF($J145 = "No Work Package", "", $J145),DetailBudgetCategory_Aleph,$I145),IF(Budget_period="Annually",SUMIFS(INDIRECT(BC$10),DetailBudgetWPs_Aleph,IF($J145 = "No Work Package", "", $J145),DetailBudgetCategory_Aleph,$I145),""))))) / BC$6 * BC$7, 0), 0)</f>
        <v>0</v>
      </c>
      <c r="BD145" s="166">
        <f t="array" ref="BD145">IFERROR(IF(ROW()-16&lt;NoRowsBudget, IF($J145="Profit Margin",SUM(BD$16:BD144)*ProfitMargin,IF($J145="VAT",SUM(BD$16:BD144)*VAT,IF(Budget_period="Monthly",SUMIFS(INDIRECT(BD$8),DetailBudgetWPs_Aleph,IF($J145 = "No Work Package", "", $J145),DetailBudgetCategory_Aleph,$I145),IF(Budget_period="Quarterly",SUMIFS(INDIRECT(BD$9),DetailBudgetWPs_Aleph,IF($J145 = "No Work Package", "", $J145),DetailBudgetCategory_Aleph,$I145),IF(Budget_period="Annually",SUMIFS(INDIRECT(BD$10),DetailBudgetWPs_Aleph,IF($J145 = "No Work Package", "", $J145),DetailBudgetCategory_Aleph,$I145),""))))) / BD$6 * BD$7, 0), 0)</f>
        <v>0</v>
      </c>
      <c r="BE145" s="166">
        <f t="array" ref="BE145">IFERROR(IF(ROW()-16&lt;NoRowsBudget, IF($J145="Profit Margin",SUM(BE$16:BE144)*ProfitMargin,IF($J145="VAT",SUM(BE$16:BE144)*VAT,IF(Budget_period="Monthly",SUMIFS(INDIRECT(BE$8),DetailBudgetWPs_Aleph,IF($J145 = "No Work Package", "", $J145),DetailBudgetCategory_Aleph,$I145),IF(Budget_period="Quarterly",SUMIFS(INDIRECT(BE$9),DetailBudgetWPs_Aleph,IF($J145 = "No Work Package", "", $J145),DetailBudgetCategory_Aleph,$I145),IF(Budget_period="Annually",SUMIFS(INDIRECT(BE$10),DetailBudgetWPs_Aleph,IF($J145 = "No Work Package", "", $J145),DetailBudgetCategory_Aleph,$I145),""))))) / BE$6 * BE$7, 0), 0)</f>
        <v>0</v>
      </c>
      <c r="BF145" s="166">
        <f t="array" ref="BF145">IFERROR(IF(ROW()-16&lt;NoRowsBudget, IF($J145="Profit Margin",SUM(BF$16:BF144)*ProfitMargin,IF($J145="VAT",SUM(BF$16:BF144)*VAT,IF(Budget_period="Monthly",SUMIFS(INDIRECT(BF$8),DetailBudgetWPs_Aleph,IF($J145 = "No Work Package", "", $J145),DetailBudgetCategory_Aleph,$I145),IF(Budget_period="Quarterly",SUMIFS(INDIRECT(BF$9),DetailBudgetWPs_Aleph,IF($J145 = "No Work Package", "", $J145),DetailBudgetCategory_Aleph,$I145),IF(Budget_period="Annually",SUMIFS(INDIRECT(BF$10),DetailBudgetWPs_Aleph,IF($J145 = "No Work Package", "", $J145),DetailBudgetCategory_Aleph,$I145),""))))) / BF$6 * BF$7, 0), 0)</f>
        <v>0</v>
      </c>
      <c r="BG145" s="166">
        <f t="array" ref="BG145">IFERROR(IF(ROW()-16&lt;NoRowsBudget, IF($J145="Profit Margin",SUM(BG$16:BG144)*ProfitMargin,IF($J145="VAT",SUM(BG$16:BG144)*VAT,IF(Budget_period="Monthly",SUMIFS(INDIRECT(BG$8),DetailBudgetWPs_Aleph,IF($J145 = "No Work Package", "", $J145),DetailBudgetCategory_Aleph,$I145),IF(Budget_period="Quarterly",SUMIFS(INDIRECT(BG$9),DetailBudgetWPs_Aleph,IF($J145 = "No Work Package", "", $J145),DetailBudgetCategory_Aleph,$I145),IF(Budget_period="Annually",SUMIFS(INDIRECT(BG$10),DetailBudgetWPs_Aleph,IF($J145 = "No Work Package", "", $J145),DetailBudgetCategory_Aleph,$I145),""))))) / BG$6 * BG$7, 0), 0)</f>
        <v>0</v>
      </c>
      <c r="BH145" s="166">
        <f t="array" ref="BH145">IFERROR(IF(ROW()-16&lt;NoRowsBudget, IF($J145="Profit Margin",SUM(BH$16:BH144)*ProfitMargin,IF($J145="VAT",SUM(BH$16:BH144)*VAT,IF(Budget_period="Monthly",SUMIFS(INDIRECT(BH$8),DetailBudgetWPs_Aleph,IF($J145 = "No Work Package", "", $J145),DetailBudgetCategory_Aleph,$I145),IF(Budget_period="Quarterly",SUMIFS(INDIRECT(BH$9),DetailBudgetWPs_Aleph,IF($J145 = "No Work Package", "", $J145),DetailBudgetCategory_Aleph,$I145),IF(Budget_period="Annually",SUMIFS(INDIRECT(BH$10),DetailBudgetWPs_Aleph,IF($J145 = "No Work Package", "", $J145),DetailBudgetCategory_Aleph,$I145),""))))) / BH$6 * BH$7, 0), 0)</f>
        <v>0</v>
      </c>
      <c r="BI145" s="166">
        <f t="array" ref="BI145">IFERROR(IF(ROW()-16&lt;NoRowsBudget, IF($J145="Profit Margin",SUM(BI$16:BI144)*ProfitMargin,IF($J145="VAT",SUM(BI$16:BI144)*VAT,IF(Budget_period="Monthly",SUMIFS(INDIRECT(BI$8),DetailBudgetWPs_Aleph,IF($J145 = "No Work Package", "", $J145),DetailBudgetCategory_Aleph,$I145),IF(Budget_period="Quarterly",SUMIFS(INDIRECT(BI$9),DetailBudgetWPs_Aleph,IF($J145 = "No Work Package", "", $J145),DetailBudgetCategory_Aleph,$I145),IF(Budget_period="Annually",SUMIFS(INDIRECT(BI$10),DetailBudgetWPs_Aleph,IF($J145 = "No Work Package", "", $J145),DetailBudgetCategory_Aleph,$I145),""))))) / BI$6 * BI$7, 0), 0)</f>
        <v>0</v>
      </c>
      <c r="BJ145" s="166">
        <f t="array" ref="BJ145">IFERROR(IF(ROW()-16&lt;NoRowsBudget, IF($J145="Profit Margin",SUM(BJ$16:BJ144)*ProfitMargin,IF($J145="VAT",SUM(BJ$16:BJ144)*VAT,IF(Budget_period="Monthly",SUMIFS(INDIRECT(BJ$8),DetailBudgetWPs_Aleph,IF($J145 = "No Work Package", "", $J145),DetailBudgetCategory_Aleph,$I145),IF(Budget_period="Quarterly",SUMIFS(INDIRECT(BJ$9),DetailBudgetWPs_Aleph,IF($J145 = "No Work Package", "", $J145),DetailBudgetCategory_Aleph,$I145),IF(Budget_period="Annually",SUMIFS(INDIRECT(BJ$10),DetailBudgetWPs_Aleph,IF($J145 = "No Work Package", "", $J145),DetailBudgetCategory_Aleph,$I145),""))))) / BJ$6 * BJ$7, 0), 0)</f>
        <v>0</v>
      </c>
      <c r="BK145" s="166">
        <f t="array" ref="BK145">IFERROR(IF(ROW()-16&lt;NoRowsBudget, IF($J145="Profit Margin",SUM(BK$16:BK144)*ProfitMargin,IF($J145="VAT",SUM(BK$16:BK144)*VAT,IF(Budget_period="Monthly",SUMIFS(INDIRECT(BK$8),DetailBudgetWPs_Aleph,IF($J145 = "No Work Package", "", $J145),DetailBudgetCategory_Aleph,$I145),IF(Budget_period="Quarterly",SUMIFS(INDIRECT(BK$9),DetailBudgetWPs_Aleph,IF($J145 = "No Work Package", "", $J145),DetailBudgetCategory_Aleph,$I145),IF(Budget_period="Annually",SUMIFS(INDIRECT(BK$10),DetailBudgetWPs_Aleph,IF($J145 = "No Work Package", "", $J145),DetailBudgetCategory_Aleph,$I145),""))))) / BK$6 * BK$7, 0), 0)</f>
        <v>0</v>
      </c>
      <c r="BL145" s="166">
        <f t="array" ref="BL145">IFERROR(IF(ROW()-16&lt;NoRowsBudget, IF($J145="Profit Margin",SUM(BL$16:BL144)*ProfitMargin,IF($J145="VAT",SUM(BL$16:BL144)*VAT,IF(Budget_period="Monthly",SUMIFS(INDIRECT(BL$8),DetailBudgetWPs_Aleph,IF($J145 = "No Work Package", "", $J145),DetailBudgetCategory_Aleph,$I145),IF(Budget_period="Quarterly",SUMIFS(INDIRECT(BL$9),DetailBudgetWPs_Aleph,IF($J145 = "No Work Package", "", $J145),DetailBudgetCategory_Aleph,$I145),IF(Budget_period="Annually",SUMIFS(INDIRECT(BL$10),DetailBudgetWPs_Aleph,IF($J145 = "No Work Package", "", $J145),DetailBudgetCategory_Aleph,$I145),""))))) / BL$6 * BL$7, 0), 0)</f>
        <v>0</v>
      </c>
      <c r="BM145" s="166">
        <f t="array" ref="BM145">IFERROR(IF(ROW()-16&lt;NoRowsBudget, IF($J145="Profit Margin",SUM(BM$16:BM144)*ProfitMargin,IF($J145="VAT",SUM(BM$16:BM144)*VAT,IF(Budget_period="Monthly",SUMIFS(INDIRECT(BM$8),DetailBudgetWPs_Aleph,IF($J145 = "No Work Package", "", $J145),DetailBudgetCategory_Aleph,$I145),IF(Budget_period="Quarterly",SUMIFS(INDIRECT(BM$9),DetailBudgetWPs_Aleph,IF($J145 = "No Work Package", "", $J145),DetailBudgetCategory_Aleph,$I145),IF(Budget_period="Annually",SUMIFS(INDIRECT(BM$10),DetailBudgetWPs_Aleph,IF($J145 = "No Work Package", "", $J145),DetailBudgetCategory_Aleph,$I145),""))))) / BM$6 * BM$7, 0), 0)</f>
        <v>0</v>
      </c>
      <c r="BN145" s="166">
        <f t="array" ref="BN145">IFERROR(IF(ROW()-16&lt;NoRowsBudget, IF($J145="Profit Margin",SUM(BN$16:BN144)*ProfitMargin,IF($J145="VAT",SUM(BN$16:BN144)*VAT,IF(Budget_period="Monthly",SUMIFS(INDIRECT(BN$8),DetailBudgetWPs_Aleph,IF($J145 = "No Work Package", "", $J145),DetailBudgetCategory_Aleph,$I145),IF(Budget_period="Quarterly",SUMIFS(INDIRECT(BN$9),DetailBudgetWPs_Aleph,IF($J145 = "No Work Package", "", $J145),DetailBudgetCategory_Aleph,$I145),IF(Budget_period="Annually",SUMIFS(INDIRECT(BN$10),DetailBudgetWPs_Aleph,IF($J145 = "No Work Package", "", $J145),DetailBudgetCategory_Aleph,$I145),""))))) / BN$6 * BN$7, 0), 0)</f>
        <v>0</v>
      </c>
      <c r="BO145" s="166">
        <f t="array" ref="BO145">IFERROR(IF(ROW()-16&lt;NoRowsBudget, IF($J145="Profit Margin",SUM(BO$16:BO144)*ProfitMargin,IF($J145="VAT",SUM(BO$16:BO144)*VAT,IF(Budget_period="Monthly",SUMIFS(INDIRECT(BO$8),DetailBudgetWPs_Aleph,IF($J145 = "No Work Package", "", $J145),DetailBudgetCategory_Aleph,$I145),IF(Budget_period="Quarterly",SUMIFS(INDIRECT(BO$9),DetailBudgetWPs_Aleph,IF($J145 = "No Work Package", "", $J145),DetailBudgetCategory_Aleph,$I145),IF(Budget_period="Annually",SUMIFS(INDIRECT(BO$10),DetailBudgetWPs_Aleph,IF($J145 = "No Work Package", "", $J145),DetailBudgetCategory_Aleph,$I145),""))))) / BO$6 * BO$7, 0), 0)</f>
        <v>0</v>
      </c>
      <c r="BP145" s="166">
        <f t="array" ref="BP145">IFERROR(IF(ROW()-16&lt;NoRowsBudget, IF($J145="Profit Margin",SUM(BP$16:BP144)*ProfitMargin,IF($J145="VAT",SUM(BP$16:BP144)*VAT,IF(Budget_period="Monthly",SUMIFS(INDIRECT(BP$8),DetailBudgetWPs_Aleph,IF($J145 = "No Work Package", "", $J145),DetailBudgetCategory_Aleph,$I145),IF(Budget_period="Quarterly",SUMIFS(INDIRECT(BP$9),DetailBudgetWPs_Aleph,IF($J145 = "No Work Package", "", $J145),DetailBudgetCategory_Aleph,$I145),IF(Budget_period="Annually",SUMIFS(INDIRECT(BP$10),DetailBudgetWPs_Aleph,IF($J145 = "No Work Package", "", $J145),DetailBudgetCategory_Aleph,$I145),""))))) / BP$6 * BP$7, 0), 0)</f>
        <v>0</v>
      </c>
      <c r="BQ145" s="166">
        <f t="array" ref="BQ145">IFERROR(IF(ROW()-16&lt;NoRowsBudget, IF($J145="Profit Margin",SUM(BQ$16:BQ144)*ProfitMargin,IF($J145="VAT",SUM(BQ$16:BQ144)*VAT,IF(Budget_period="Monthly",SUMIFS(INDIRECT(BQ$8),DetailBudgetWPs_Aleph,IF($J145 = "No Work Package", "", $J145),DetailBudgetCategory_Aleph,$I145),IF(Budget_period="Quarterly",SUMIFS(INDIRECT(BQ$9),DetailBudgetWPs_Aleph,IF($J145 = "No Work Package", "", $J145),DetailBudgetCategory_Aleph,$I145),IF(Budget_period="Annually",SUMIFS(INDIRECT(BQ$10),DetailBudgetWPs_Aleph,IF($J145 = "No Work Package", "", $J145),DetailBudgetCategory_Aleph,$I145),""))))) / BQ$6 * BQ$7, 0), 0)</f>
        <v>0</v>
      </c>
      <c r="BR145" s="166">
        <f t="array" ref="BR145">IFERROR(IF(ROW()-16&lt;NoRowsBudget, IF($J145="Profit Margin",SUM(BR$16:BR144)*ProfitMargin,IF($J145="VAT",SUM(BR$16:BR144)*VAT,IF(Budget_period="Monthly",SUMIFS(INDIRECT(BR$8),DetailBudgetWPs_Aleph,IF($J145 = "No Work Package", "", $J145),DetailBudgetCategory_Aleph,$I145),IF(Budget_period="Quarterly",SUMIFS(INDIRECT(BR$9),DetailBudgetWPs_Aleph,IF($J145 = "No Work Package", "", $J145),DetailBudgetCategory_Aleph,$I145),IF(Budget_period="Annually",SUMIFS(INDIRECT(BR$10),DetailBudgetWPs_Aleph,IF($J145 = "No Work Package", "", $J145),DetailBudgetCategory_Aleph,$I145),""))))) / BR$6 * BR$7, 0), 0)</f>
        <v>0</v>
      </c>
      <c r="BS145" s="166">
        <f t="array" ref="BS145">IFERROR(IF(ROW()-16&lt;NoRowsBudget, IF($J145="Profit Margin",SUM(BS$16:BS144)*ProfitMargin,IF($J145="VAT",SUM(BS$16:BS144)*VAT,IF(Budget_period="Monthly",SUMIFS(INDIRECT(BS$8),DetailBudgetWPs_Aleph,IF($J145 = "No Work Package", "", $J145),DetailBudgetCategory_Aleph,$I145),IF(Budget_period="Quarterly",SUMIFS(INDIRECT(BS$9),DetailBudgetWPs_Aleph,IF($J145 = "No Work Package", "", $J145),DetailBudgetCategory_Aleph,$I145),IF(Budget_period="Annually",SUMIFS(INDIRECT(BS$10),DetailBudgetWPs_Aleph,IF($J145 = "No Work Package", "", $J145),DetailBudgetCategory_Aleph,$I145),""))))) / BS$6 * BS$7, 0), 0)</f>
        <v>0</v>
      </c>
    </row>
    <row r="146" ht="15.75" customHeight="1">
      <c r="A146" s="114"/>
      <c r="B146" s="15" t="str">
        <f>IF(ROW()-16&lt;NoRowsBudget,OrgName,"")</f>
        <v/>
      </c>
      <c r="C146" s="15" t="str">
        <f>IF(ROW()-16&lt;NoRowsBudget,ProjectName,"")</f>
        <v/>
      </c>
      <c r="D146" s="15" t="str">
        <f>IF(ROW()-16&lt;NoRowsBudget,ProjectRef,"")</f>
        <v/>
      </c>
      <c r="E146" s="15" t="str">
        <f>IF(ROW()-16&lt;NoRowsBudget,ApplicationID,"")</f>
        <v/>
      </c>
      <c r="F146" s="15" t="str">
        <f>IF(ROW()-16&lt;NoRowsBudget,Version,"")</f>
        <v/>
      </c>
      <c r="G146" s="164" t="str">
        <f>IF(ROW()-16&lt;NoRowsBudget,StartDate,"")</f>
        <v/>
      </c>
      <c r="H146" s="164" t="str">
        <f>IF(ROW()-16&lt;NoRowsBudget,EndDate,"")</f>
        <v/>
      </c>
      <c r="I146" s="15" t="str">
        <f t="array" ref="I146">IF(ROW()-16&lt;(NoRowsBudget-3),INDEX(CostCategories,CEILING((ROW()-15)/NoWPs,1)),IF(ROW()-16=NoRowsBudget-3,"Overheads",IF(ROW()-16=NoRowsBudget-2,"Profit Margin",IF(ROW()-16=NoRowsBudget-1,"VAT",""))))</f>
        <v/>
      </c>
      <c r="J146" s="15" t="str">
        <f t="array" ref="J146">IF(ROW()-16&lt;NoRowsBudget-3,INDEX(WPUnique,,MOD(ROW()-16,NoWPs)+1),IF(ROW()-16=NoRowsBudget-3,"Overheads",IF(ROW()-16=NoRowsBudget-2,"Profit Margin",IF(ROW()-16=NoRowsBudget-1,"VAT",""))))</f>
        <v/>
      </c>
      <c r="K146" s="172" t="str">
        <f>IFERROR(IF(OR($J146="Indirect Cost",$J146="VAT",$J146="Profit Margin"),"",VLOOKUP(J146,'1. Basic Info'!$B$40:$C$52,2,FALSE)),BudgetExport!J146)</f>
        <v/>
      </c>
      <c r="L146" s="166">
        <f t="array" ref="L146">IFERROR(IF(ROW()-16&lt;NoRowsBudget, IF($J146="Profit Margin",SUM(L$16:L145)*ProfitMargin,IF($J146="VAT",SUM(L$16:L145)*VAT,IF(Budget_period="Monthly",SUMIFS(INDIRECT(L$8),DetailBudgetWPs_Aleph,IF($J146 = "No Work Package", "", $J146),DetailBudgetCategory_Aleph,$I146),IF(Budget_period="Quarterly",SUMIFS(INDIRECT(L$9),DetailBudgetWPs_Aleph,IF($J146 = "No Work Package", "", $J146),DetailBudgetCategory_Aleph,$I146),IF(Budget_period="Annually",SUMIFS(INDIRECT(L$10),DetailBudgetWPs_Aleph,IF($J146 = "No Work Package", "", $J146),DetailBudgetCategory_Aleph,$I146),""))))) / L$6 * L$7, 0), 0)</f>
        <v>0</v>
      </c>
      <c r="M146" s="166">
        <f t="array" ref="M146">IFERROR(IF(ROW()-16&lt;NoRowsBudget, IF($J146="Profit Margin",SUM(M$16:M145)*ProfitMargin,IF($J146="VAT",SUM(M$16:M145)*VAT,IF(Budget_period="Monthly",SUMIFS(INDIRECT(M$8),DetailBudgetWPs_Aleph,IF($J146 = "No Work Package", "", $J146),DetailBudgetCategory_Aleph,$I146),IF(Budget_period="Quarterly",SUMIFS(INDIRECT(M$9),DetailBudgetWPs_Aleph,IF($J146 = "No Work Package", "", $J146),DetailBudgetCategory_Aleph,$I146),IF(Budget_period="Annually",SUMIFS(INDIRECT(M$10),DetailBudgetWPs_Aleph,IF($J146 = "No Work Package", "", $J146),DetailBudgetCategory_Aleph,$I146),""))))) / M$6 * M$7, 0), 0)</f>
        <v>0</v>
      </c>
      <c r="N146" s="166">
        <f t="array" ref="N146">IFERROR(IF(ROW()-16&lt;NoRowsBudget, IF($J146="Profit Margin",SUM(N$16:N145)*ProfitMargin,IF($J146="VAT",SUM(N$16:N145)*VAT,IF(Budget_period="Monthly",SUMIFS(INDIRECT(N$8),DetailBudgetWPs_Aleph,IF($J146 = "No Work Package", "", $J146),DetailBudgetCategory_Aleph,$I146),IF(Budget_period="Quarterly",SUMIFS(INDIRECT(N$9),DetailBudgetWPs_Aleph,IF($J146 = "No Work Package", "", $J146),DetailBudgetCategory_Aleph,$I146),IF(Budget_period="Annually",SUMIFS(INDIRECT(N$10),DetailBudgetWPs_Aleph,IF($J146 = "No Work Package", "", $J146),DetailBudgetCategory_Aleph,$I146),""))))) / N$6 * N$7, 0), 0)</f>
        <v>0</v>
      </c>
      <c r="O146" s="166">
        <f t="array" ref="O146">IFERROR(IF(ROW()-16&lt;NoRowsBudget, IF($J146="Profit Margin",SUM(O$16:O145)*ProfitMargin,IF($J146="VAT",SUM(O$16:O145)*VAT,IF(Budget_period="Monthly",SUMIFS(INDIRECT(O$8),DetailBudgetWPs_Aleph,IF($J146 = "No Work Package", "", $J146),DetailBudgetCategory_Aleph,$I146),IF(Budget_period="Quarterly",SUMIFS(INDIRECT(O$9),DetailBudgetWPs_Aleph,IF($J146 = "No Work Package", "", $J146),DetailBudgetCategory_Aleph,$I146),IF(Budget_period="Annually",SUMIFS(INDIRECT(O$10),DetailBudgetWPs_Aleph,IF($J146 = "No Work Package", "", $J146),DetailBudgetCategory_Aleph,$I146),""))))) / O$6 * O$7, 0), 0)</f>
        <v>0</v>
      </c>
      <c r="P146" s="166">
        <f t="array" ref="P146">IFERROR(IF(ROW()-16&lt;NoRowsBudget, IF($J146="Profit Margin",SUM(P$16:P145)*ProfitMargin,IF($J146="VAT",SUM(P$16:P145)*VAT,IF(Budget_period="Monthly",SUMIFS(INDIRECT(P$8),DetailBudgetWPs_Aleph,IF($J146 = "No Work Package", "", $J146),DetailBudgetCategory_Aleph,$I146),IF(Budget_period="Quarterly",SUMIFS(INDIRECT(P$9),DetailBudgetWPs_Aleph,IF($J146 = "No Work Package", "", $J146),DetailBudgetCategory_Aleph,$I146),IF(Budget_period="Annually",SUMIFS(INDIRECT(P$10),DetailBudgetWPs_Aleph,IF($J146 = "No Work Package", "", $J146),DetailBudgetCategory_Aleph,$I146),""))))) / P$6 * P$7, 0), 0)</f>
        <v>0</v>
      </c>
      <c r="Q146" s="166">
        <f t="array" ref="Q146">IFERROR(IF(ROW()-16&lt;NoRowsBudget, IF($J146="Profit Margin",SUM(Q$16:Q145)*ProfitMargin,IF($J146="VAT",SUM(Q$16:Q145)*VAT,IF(Budget_period="Monthly",SUMIFS(INDIRECT(Q$8),DetailBudgetWPs_Aleph,IF($J146 = "No Work Package", "", $J146),DetailBudgetCategory_Aleph,$I146),IF(Budget_period="Quarterly",SUMIFS(INDIRECT(Q$9),DetailBudgetWPs_Aleph,IF($J146 = "No Work Package", "", $J146),DetailBudgetCategory_Aleph,$I146),IF(Budget_period="Annually",SUMIFS(INDIRECT(Q$10),DetailBudgetWPs_Aleph,IF($J146 = "No Work Package", "", $J146),DetailBudgetCategory_Aleph,$I146),""))))) / Q$6 * Q$7, 0), 0)</f>
        <v>0</v>
      </c>
      <c r="R146" s="166">
        <f t="array" ref="R146">IFERROR(IF(ROW()-16&lt;NoRowsBudget, IF($J146="Profit Margin",SUM(R$16:R145)*ProfitMargin,IF($J146="VAT",SUM(R$16:R145)*VAT,IF(Budget_period="Monthly",SUMIFS(INDIRECT(R$8),DetailBudgetWPs_Aleph,IF($J146 = "No Work Package", "", $J146),DetailBudgetCategory_Aleph,$I146),IF(Budget_period="Quarterly",SUMIFS(INDIRECT(R$9),DetailBudgetWPs_Aleph,IF($J146 = "No Work Package", "", $J146),DetailBudgetCategory_Aleph,$I146),IF(Budget_period="Annually",SUMIFS(INDIRECT(R$10),DetailBudgetWPs_Aleph,IF($J146 = "No Work Package", "", $J146),DetailBudgetCategory_Aleph,$I146),""))))) / R$6 * R$7, 0), 0)</f>
        <v>0</v>
      </c>
      <c r="S146" s="166">
        <f t="array" ref="S146">IFERROR(IF(ROW()-16&lt;NoRowsBudget, IF($J146="Profit Margin",SUM(S$16:S145)*ProfitMargin,IF($J146="VAT",SUM(S$16:S145)*VAT,IF(Budget_period="Monthly",SUMIFS(INDIRECT(S$8),DetailBudgetWPs_Aleph,IF($J146 = "No Work Package", "", $J146),DetailBudgetCategory_Aleph,$I146),IF(Budget_period="Quarterly",SUMIFS(INDIRECT(S$9),DetailBudgetWPs_Aleph,IF($J146 = "No Work Package", "", $J146),DetailBudgetCategory_Aleph,$I146),IF(Budget_period="Annually",SUMIFS(INDIRECT(S$10),DetailBudgetWPs_Aleph,IF($J146 = "No Work Package", "", $J146),DetailBudgetCategory_Aleph,$I146),""))))) / S$6 * S$7, 0), 0)</f>
        <v>0</v>
      </c>
      <c r="T146" s="166">
        <f t="array" ref="T146">IFERROR(IF(ROW()-16&lt;NoRowsBudget, IF($J146="Profit Margin",SUM(T$16:T145)*ProfitMargin,IF($J146="VAT",SUM(T$16:T145)*VAT,IF(Budget_period="Monthly",SUMIFS(INDIRECT(T$8),DetailBudgetWPs_Aleph,IF($J146 = "No Work Package", "", $J146),DetailBudgetCategory_Aleph,$I146),IF(Budget_period="Quarterly",SUMIFS(INDIRECT(T$9),DetailBudgetWPs_Aleph,IF($J146 = "No Work Package", "", $J146),DetailBudgetCategory_Aleph,$I146),IF(Budget_period="Annually",SUMIFS(INDIRECT(T$10),DetailBudgetWPs_Aleph,IF($J146 = "No Work Package", "", $J146),DetailBudgetCategory_Aleph,$I146),""))))) / T$6 * T$7, 0), 0)</f>
        <v>0</v>
      </c>
      <c r="U146" s="166">
        <f t="array" ref="U146">IFERROR(IF(ROW()-16&lt;NoRowsBudget, IF($J146="Profit Margin",SUM(U$16:U145)*ProfitMargin,IF($J146="VAT",SUM(U$16:U145)*VAT,IF(Budget_period="Monthly",SUMIFS(INDIRECT(U$8),DetailBudgetWPs_Aleph,IF($J146 = "No Work Package", "", $J146),DetailBudgetCategory_Aleph,$I146),IF(Budget_period="Quarterly",SUMIFS(INDIRECT(U$9),DetailBudgetWPs_Aleph,IF($J146 = "No Work Package", "", $J146),DetailBudgetCategory_Aleph,$I146),IF(Budget_period="Annually",SUMIFS(INDIRECT(U$10),DetailBudgetWPs_Aleph,IF($J146 = "No Work Package", "", $J146),DetailBudgetCategory_Aleph,$I146),""))))) / U$6 * U$7, 0), 0)</f>
        <v>0</v>
      </c>
      <c r="V146" s="166">
        <f t="array" ref="V146">IFERROR(IF(ROW()-16&lt;NoRowsBudget, IF($J146="Profit Margin",SUM(V$16:V145)*ProfitMargin,IF($J146="VAT",SUM(V$16:V145)*VAT,IF(Budget_period="Monthly",SUMIFS(INDIRECT(V$8),DetailBudgetWPs_Aleph,IF($J146 = "No Work Package", "", $J146),DetailBudgetCategory_Aleph,$I146),IF(Budget_period="Quarterly",SUMIFS(INDIRECT(V$9),DetailBudgetWPs_Aleph,IF($J146 = "No Work Package", "", $J146),DetailBudgetCategory_Aleph,$I146),IF(Budget_period="Annually",SUMIFS(INDIRECT(V$10),DetailBudgetWPs_Aleph,IF($J146 = "No Work Package", "", $J146),DetailBudgetCategory_Aleph,$I146),""))))) / V$6 * V$7, 0), 0)</f>
        <v>0</v>
      </c>
      <c r="W146" s="166">
        <f t="array" ref="W146">IFERROR(IF(ROW()-16&lt;NoRowsBudget, IF($J146="Profit Margin",SUM(W$16:W145)*ProfitMargin,IF($J146="VAT",SUM(W$16:W145)*VAT,IF(Budget_period="Monthly",SUMIFS(INDIRECT(W$8),DetailBudgetWPs_Aleph,IF($J146 = "No Work Package", "", $J146),DetailBudgetCategory_Aleph,$I146),IF(Budget_period="Quarterly",SUMIFS(INDIRECT(W$9),DetailBudgetWPs_Aleph,IF($J146 = "No Work Package", "", $J146),DetailBudgetCategory_Aleph,$I146),IF(Budget_period="Annually",SUMIFS(INDIRECT(W$10),DetailBudgetWPs_Aleph,IF($J146 = "No Work Package", "", $J146),DetailBudgetCategory_Aleph,$I146),""))))) / W$6 * W$7, 0), 0)</f>
        <v>0</v>
      </c>
      <c r="X146" s="166">
        <f t="array" ref="X146">IFERROR(IF(ROW()-16&lt;NoRowsBudget, IF($J146="Profit Margin",SUM(X$16:X145)*ProfitMargin,IF($J146="VAT",SUM(X$16:X145)*VAT,IF(Budget_period="Monthly",SUMIFS(INDIRECT(X$8),DetailBudgetWPs_Aleph,IF($J146 = "No Work Package", "", $J146),DetailBudgetCategory_Aleph,$I146),IF(Budget_period="Quarterly",SUMIFS(INDIRECT(X$9),DetailBudgetWPs_Aleph,IF($J146 = "No Work Package", "", $J146),DetailBudgetCategory_Aleph,$I146),IF(Budget_period="Annually",SUMIFS(INDIRECT(X$10),DetailBudgetWPs_Aleph,IF($J146 = "No Work Package", "", $J146),DetailBudgetCategory_Aleph,$I146),""))))) / X$6 * X$7, 0), 0)</f>
        <v>0</v>
      </c>
      <c r="Y146" s="166">
        <f t="array" ref="Y146">IFERROR(IF(ROW()-16&lt;NoRowsBudget, IF($J146="Profit Margin",SUM(Y$16:Y145)*ProfitMargin,IF($J146="VAT",SUM(Y$16:Y145)*VAT,IF(Budget_period="Monthly",SUMIFS(INDIRECT(Y$8),DetailBudgetWPs_Aleph,IF($J146 = "No Work Package", "", $J146),DetailBudgetCategory_Aleph,$I146),IF(Budget_period="Quarterly",SUMIFS(INDIRECT(Y$9),DetailBudgetWPs_Aleph,IF($J146 = "No Work Package", "", $J146),DetailBudgetCategory_Aleph,$I146),IF(Budget_period="Annually",SUMIFS(INDIRECT(Y$10),DetailBudgetWPs_Aleph,IF($J146 = "No Work Package", "", $J146),DetailBudgetCategory_Aleph,$I146),""))))) / Y$6 * Y$7, 0), 0)</f>
        <v>0</v>
      </c>
      <c r="Z146" s="166">
        <f t="array" ref="Z146">IFERROR(IF(ROW()-16&lt;NoRowsBudget, IF($J146="Profit Margin",SUM(Z$16:Z145)*ProfitMargin,IF($J146="VAT",SUM(Z$16:Z145)*VAT,IF(Budget_period="Monthly",SUMIFS(INDIRECT(Z$8),DetailBudgetWPs_Aleph,IF($J146 = "No Work Package", "", $J146),DetailBudgetCategory_Aleph,$I146),IF(Budget_period="Quarterly",SUMIFS(INDIRECT(Z$9),DetailBudgetWPs_Aleph,IF($J146 = "No Work Package", "", $J146),DetailBudgetCategory_Aleph,$I146),IF(Budget_period="Annually",SUMIFS(INDIRECT(Z$10),DetailBudgetWPs_Aleph,IF($J146 = "No Work Package", "", $J146),DetailBudgetCategory_Aleph,$I146),""))))) / Z$6 * Z$7, 0), 0)</f>
        <v>0</v>
      </c>
      <c r="AA146" s="166">
        <f t="array" ref="AA146">IFERROR(IF(ROW()-16&lt;NoRowsBudget, IF($J146="Profit Margin",SUM(AA$16:AA145)*ProfitMargin,IF($J146="VAT",SUM(AA$16:AA145)*VAT,IF(Budget_period="Monthly",SUMIFS(INDIRECT(AA$8),DetailBudgetWPs_Aleph,IF($J146 = "No Work Package", "", $J146),DetailBudgetCategory_Aleph,$I146),IF(Budget_period="Quarterly",SUMIFS(INDIRECT(AA$9),DetailBudgetWPs_Aleph,IF($J146 = "No Work Package", "", $J146),DetailBudgetCategory_Aleph,$I146),IF(Budget_period="Annually",SUMIFS(INDIRECT(AA$10),DetailBudgetWPs_Aleph,IF($J146 = "No Work Package", "", $J146),DetailBudgetCategory_Aleph,$I146),""))))) / AA$6 * AA$7, 0), 0)</f>
        <v>0</v>
      </c>
      <c r="AB146" s="166">
        <f t="array" ref="AB146">IFERROR(IF(ROW()-16&lt;NoRowsBudget, IF($J146="Profit Margin",SUM(AB$16:AB145)*ProfitMargin,IF($J146="VAT",SUM(AB$16:AB145)*VAT,IF(Budget_period="Monthly",SUMIFS(INDIRECT(AB$8),DetailBudgetWPs_Aleph,IF($J146 = "No Work Package", "", $J146),DetailBudgetCategory_Aleph,$I146),IF(Budget_period="Quarterly",SUMIFS(INDIRECT(AB$9),DetailBudgetWPs_Aleph,IF($J146 = "No Work Package", "", $J146),DetailBudgetCategory_Aleph,$I146),IF(Budget_period="Annually",SUMIFS(INDIRECT(AB$10),DetailBudgetWPs_Aleph,IF($J146 = "No Work Package", "", $J146),DetailBudgetCategory_Aleph,$I146),""))))) / AB$6 * AB$7, 0), 0)</f>
        <v>0</v>
      </c>
      <c r="AC146" s="166">
        <f t="array" ref="AC146">IFERROR(IF(ROW()-16&lt;NoRowsBudget, IF($J146="Profit Margin",SUM(AC$16:AC145)*ProfitMargin,IF($J146="VAT",SUM(AC$16:AC145)*VAT,IF(Budget_period="Monthly",SUMIFS(INDIRECT(AC$8),DetailBudgetWPs_Aleph,IF($J146 = "No Work Package", "", $J146),DetailBudgetCategory_Aleph,$I146),IF(Budget_period="Quarterly",SUMIFS(INDIRECT(AC$9),DetailBudgetWPs_Aleph,IF($J146 = "No Work Package", "", $J146),DetailBudgetCategory_Aleph,$I146),IF(Budget_period="Annually",SUMIFS(INDIRECT(AC$10),DetailBudgetWPs_Aleph,IF($J146 = "No Work Package", "", $J146),DetailBudgetCategory_Aleph,$I146),""))))) / AC$6 * AC$7, 0), 0)</f>
        <v>0</v>
      </c>
      <c r="AD146" s="166">
        <f t="array" ref="AD146">IFERROR(IF(ROW()-16&lt;NoRowsBudget, IF($J146="Profit Margin",SUM(AD$16:AD145)*ProfitMargin,IF($J146="VAT",SUM(AD$16:AD145)*VAT,IF(Budget_period="Monthly",SUMIFS(INDIRECT(AD$8),DetailBudgetWPs_Aleph,IF($J146 = "No Work Package", "", $J146),DetailBudgetCategory_Aleph,$I146),IF(Budget_period="Quarterly",SUMIFS(INDIRECT(AD$9),DetailBudgetWPs_Aleph,IF($J146 = "No Work Package", "", $J146),DetailBudgetCategory_Aleph,$I146),IF(Budget_period="Annually",SUMIFS(INDIRECT(AD$10),DetailBudgetWPs_Aleph,IF($J146 = "No Work Package", "", $J146),DetailBudgetCategory_Aleph,$I146),""))))) / AD$6 * AD$7, 0), 0)</f>
        <v>0</v>
      </c>
      <c r="AE146" s="166">
        <f t="array" ref="AE146">IFERROR(IF(ROW()-16&lt;NoRowsBudget, IF($J146="Profit Margin",SUM(AE$16:AE145)*ProfitMargin,IF($J146="VAT",SUM(AE$16:AE145)*VAT,IF(Budget_period="Monthly",SUMIFS(INDIRECT(AE$8),DetailBudgetWPs_Aleph,IF($J146 = "No Work Package", "", $J146),DetailBudgetCategory_Aleph,$I146),IF(Budget_period="Quarterly",SUMIFS(INDIRECT(AE$9),DetailBudgetWPs_Aleph,IF($J146 = "No Work Package", "", $J146),DetailBudgetCategory_Aleph,$I146),IF(Budget_period="Annually",SUMIFS(INDIRECT(AE$10),DetailBudgetWPs_Aleph,IF($J146 = "No Work Package", "", $J146),DetailBudgetCategory_Aleph,$I146),""))))) / AE$6 * AE$7, 0), 0)</f>
        <v>0</v>
      </c>
      <c r="AF146" s="166">
        <f t="array" ref="AF146">IFERROR(IF(ROW()-16&lt;NoRowsBudget, IF($J146="Profit Margin",SUM(AF$16:AF145)*ProfitMargin,IF($J146="VAT",SUM(AF$16:AF145)*VAT,IF(Budget_period="Monthly",SUMIFS(INDIRECT(AF$8),DetailBudgetWPs_Aleph,IF($J146 = "No Work Package", "", $J146),DetailBudgetCategory_Aleph,$I146),IF(Budget_period="Quarterly",SUMIFS(INDIRECT(AF$9),DetailBudgetWPs_Aleph,IF($J146 = "No Work Package", "", $J146),DetailBudgetCategory_Aleph,$I146),IF(Budget_period="Annually",SUMIFS(INDIRECT(AF$10),DetailBudgetWPs_Aleph,IF($J146 = "No Work Package", "", $J146),DetailBudgetCategory_Aleph,$I146),""))))) / AF$6 * AF$7, 0), 0)</f>
        <v>0</v>
      </c>
      <c r="AG146" s="166">
        <f t="array" ref="AG146">IFERROR(IF(ROW()-16&lt;NoRowsBudget, IF($J146="Profit Margin",SUM(AG$16:AG145)*ProfitMargin,IF($J146="VAT",SUM(AG$16:AG145)*VAT,IF(Budget_period="Monthly",SUMIFS(INDIRECT(AG$8),DetailBudgetWPs_Aleph,IF($J146 = "No Work Package", "", $J146),DetailBudgetCategory_Aleph,$I146),IF(Budget_period="Quarterly",SUMIFS(INDIRECT(AG$9),DetailBudgetWPs_Aleph,IF($J146 = "No Work Package", "", $J146),DetailBudgetCategory_Aleph,$I146),IF(Budget_period="Annually",SUMIFS(INDIRECT(AG$10),DetailBudgetWPs_Aleph,IF($J146 = "No Work Package", "", $J146),DetailBudgetCategory_Aleph,$I146),""))))) / AG$6 * AG$7, 0), 0)</f>
        <v>0</v>
      </c>
      <c r="AH146" s="166">
        <f t="array" ref="AH146">IFERROR(IF(ROW()-16&lt;NoRowsBudget, IF($J146="Profit Margin",SUM(AH$16:AH145)*ProfitMargin,IF($J146="VAT",SUM(AH$16:AH145)*VAT,IF(Budget_period="Monthly",SUMIFS(INDIRECT(AH$8),DetailBudgetWPs_Aleph,IF($J146 = "No Work Package", "", $J146),DetailBudgetCategory_Aleph,$I146),IF(Budget_period="Quarterly",SUMIFS(INDIRECT(AH$9),DetailBudgetWPs_Aleph,IF($J146 = "No Work Package", "", $J146),DetailBudgetCategory_Aleph,$I146),IF(Budget_period="Annually",SUMIFS(INDIRECT(AH$10),DetailBudgetWPs_Aleph,IF($J146 = "No Work Package", "", $J146),DetailBudgetCategory_Aleph,$I146),""))))) / AH$6 * AH$7, 0), 0)</f>
        <v>0</v>
      </c>
      <c r="AI146" s="166">
        <f t="array" ref="AI146">IFERROR(IF(ROW()-16&lt;NoRowsBudget, IF($J146="Profit Margin",SUM(AI$16:AI145)*ProfitMargin,IF($J146="VAT",SUM(AI$16:AI145)*VAT,IF(Budget_period="Monthly",SUMIFS(INDIRECT(AI$8),DetailBudgetWPs_Aleph,IF($J146 = "No Work Package", "", $J146),DetailBudgetCategory_Aleph,$I146),IF(Budget_period="Quarterly",SUMIFS(INDIRECT(AI$9),DetailBudgetWPs_Aleph,IF($J146 = "No Work Package", "", $J146),DetailBudgetCategory_Aleph,$I146),IF(Budget_period="Annually",SUMIFS(INDIRECT(AI$10),DetailBudgetWPs_Aleph,IF($J146 = "No Work Package", "", $J146),DetailBudgetCategory_Aleph,$I146),""))))) / AI$6 * AI$7, 0), 0)</f>
        <v>0</v>
      </c>
      <c r="AJ146" s="166">
        <f t="array" ref="AJ146">IFERROR(IF(ROW()-16&lt;NoRowsBudget, IF($J146="Profit Margin",SUM(AJ$16:AJ145)*ProfitMargin,IF($J146="VAT",SUM(AJ$16:AJ145)*VAT,IF(Budget_period="Monthly",SUMIFS(INDIRECT(AJ$8),DetailBudgetWPs_Aleph,IF($J146 = "No Work Package", "", $J146),DetailBudgetCategory_Aleph,$I146),IF(Budget_period="Quarterly",SUMIFS(INDIRECT(AJ$9),DetailBudgetWPs_Aleph,IF($J146 = "No Work Package", "", $J146),DetailBudgetCategory_Aleph,$I146),IF(Budget_period="Annually",SUMIFS(INDIRECT(AJ$10),DetailBudgetWPs_Aleph,IF($J146 = "No Work Package", "", $J146),DetailBudgetCategory_Aleph,$I146),""))))) / AJ$6 * AJ$7, 0), 0)</f>
        <v>0</v>
      </c>
      <c r="AK146" s="166">
        <f t="array" ref="AK146">IFERROR(IF(ROW()-16&lt;NoRowsBudget, IF($J146="Profit Margin",SUM(AK$16:AK145)*ProfitMargin,IF($J146="VAT",SUM(AK$16:AK145)*VAT,IF(Budget_period="Monthly",SUMIFS(INDIRECT(AK$8),DetailBudgetWPs_Aleph,IF($J146 = "No Work Package", "", $J146),DetailBudgetCategory_Aleph,$I146),IF(Budget_period="Quarterly",SUMIFS(INDIRECT(AK$9),DetailBudgetWPs_Aleph,IF($J146 = "No Work Package", "", $J146),DetailBudgetCategory_Aleph,$I146),IF(Budget_period="Annually",SUMIFS(INDIRECT(AK$10),DetailBudgetWPs_Aleph,IF($J146 = "No Work Package", "", $J146),DetailBudgetCategory_Aleph,$I146),""))))) / AK$6 * AK$7, 0), 0)</f>
        <v>0</v>
      </c>
      <c r="AL146" s="166">
        <f t="array" ref="AL146">IFERROR(IF(ROW()-16&lt;NoRowsBudget, IF($J146="Profit Margin",SUM(AL$16:AL145)*ProfitMargin,IF($J146="VAT",SUM(AL$16:AL145)*VAT,IF(Budget_period="Monthly",SUMIFS(INDIRECT(AL$8),DetailBudgetWPs_Aleph,IF($J146 = "No Work Package", "", $J146),DetailBudgetCategory_Aleph,$I146),IF(Budget_period="Quarterly",SUMIFS(INDIRECT(AL$9),DetailBudgetWPs_Aleph,IF($J146 = "No Work Package", "", $J146),DetailBudgetCategory_Aleph,$I146),IF(Budget_period="Annually",SUMIFS(INDIRECT(AL$10),DetailBudgetWPs_Aleph,IF($J146 = "No Work Package", "", $J146),DetailBudgetCategory_Aleph,$I146),""))))) / AL$6 * AL$7, 0), 0)</f>
        <v>0</v>
      </c>
      <c r="AM146" s="166">
        <f t="array" ref="AM146">IFERROR(IF(ROW()-16&lt;NoRowsBudget, IF($J146="Profit Margin",SUM(AM$16:AM145)*ProfitMargin,IF($J146="VAT",SUM(AM$16:AM145)*VAT,IF(Budget_period="Monthly",SUMIFS(INDIRECT(AM$8),DetailBudgetWPs_Aleph,IF($J146 = "No Work Package", "", $J146),DetailBudgetCategory_Aleph,$I146),IF(Budget_period="Quarterly",SUMIFS(INDIRECT(AM$9),DetailBudgetWPs_Aleph,IF($J146 = "No Work Package", "", $J146),DetailBudgetCategory_Aleph,$I146),IF(Budget_period="Annually",SUMIFS(INDIRECT(AM$10),DetailBudgetWPs_Aleph,IF($J146 = "No Work Package", "", $J146),DetailBudgetCategory_Aleph,$I146),""))))) / AM$6 * AM$7, 0), 0)</f>
        <v>0</v>
      </c>
      <c r="AN146" s="166">
        <f t="array" ref="AN146">IFERROR(IF(ROW()-16&lt;NoRowsBudget, IF($J146="Profit Margin",SUM(AN$16:AN145)*ProfitMargin,IF($J146="VAT",SUM(AN$16:AN145)*VAT,IF(Budget_period="Monthly",SUMIFS(INDIRECT(AN$8),DetailBudgetWPs_Aleph,IF($J146 = "No Work Package", "", $J146),DetailBudgetCategory_Aleph,$I146),IF(Budget_period="Quarterly",SUMIFS(INDIRECT(AN$9),DetailBudgetWPs_Aleph,IF($J146 = "No Work Package", "", $J146),DetailBudgetCategory_Aleph,$I146),IF(Budget_period="Annually",SUMIFS(INDIRECT(AN$10),DetailBudgetWPs_Aleph,IF($J146 = "No Work Package", "", $J146),DetailBudgetCategory_Aleph,$I146),""))))) / AN$6 * AN$7, 0), 0)</f>
        <v>0</v>
      </c>
      <c r="AO146" s="166">
        <f t="array" ref="AO146">IFERROR(IF(ROW()-16&lt;NoRowsBudget, IF($J146="Profit Margin",SUM(AO$16:AO145)*ProfitMargin,IF($J146="VAT",SUM(AO$16:AO145)*VAT,IF(Budget_period="Monthly",SUMIFS(INDIRECT(AO$8),DetailBudgetWPs_Aleph,IF($J146 = "No Work Package", "", $J146),DetailBudgetCategory_Aleph,$I146),IF(Budget_period="Quarterly",SUMIFS(INDIRECT(AO$9),DetailBudgetWPs_Aleph,IF($J146 = "No Work Package", "", $J146),DetailBudgetCategory_Aleph,$I146),IF(Budget_period="Annually",SUMIFS(INDIRECT(AO$10),DetailBudgetWPs_Aleph,IF($J146 = "No Work Package", "", $J146),DetailBudgetCategory_Aleph,$I146),""))))) / AO$6 * AO$7, 0), 0)</f>
        <v>0</v>
      </c>
      <c r="AP146" s="166">
        <f t="array" ref="AP146">IFERROR(IF(ROW()-16&lt;NoRowsBudget, IF($J146="Profit Margin",SUM(AP$16:AP145)*ProfitMargin,IF($J146="VAT",SUM(AP$16:AP145)*VAT,IF(Budget_period="Monthly",SUMIFS(INDIRECT(AP$8),DetailBudgetWPs_Aleph,IF($J146 = "No Work Package", "", $J146),DetailBudgetCategory_Aleph,$I146),IF(Budget_period="Quarterly",SUMIFS(INDIRECT(AP$9),DetailBudgetWPs_Aleph,IF($J146 = "No Work Package", "", $J146),DetailBudgetCategory_Aleph,$I146),IF(Budget_period="Annually",SUMIFS(INDIRECT(AP$10),DetailBudgetWPs_Aleph,IF($J146 = "No Work Package", "", $J146),DetailBudgetCategory_Aleph,$I146),""))))) / AP$6 * AP$7, 0), 0)</f>
        <v>0</v>
      </c>
      <c r="AQ146" s="166">
        <f t="array" ref="AQ146">IFERROR(IF(ROW()-16&lt;NoRowsBudget, IF($J146="Profit Margin",SUM(AQ$16:AQ145)*ProfitMargin,IF($J146="VAT",SUM(AQ$16:AQ145)*VAT,IF(Budget_period="Monthly",SUMIFS(INDIRECT(AQ$8),DetailBudgetWPs_Aleph,IF($J146 = "No Work Package", "", $J146),DetailBudgetCategory_Aleph,$I146),IF(Budget_period="Quarterly",SUMIFS(INDIRECT(AQ$9),DetailBudgetWPs_Aleph,IF($J146 = "No Work Package", "", $J146),DetailBudgetCategory_Aleph,$I146),IF(Budget_period="Annually",SUMIFS(INDIRECT(AQ$10),DetailBudgetWPs_Aleph,IF($J146 = "No Work Package", "", $J146),DetailBudgetCategory_Aleph,$I146),""))))) / AQ$6 * AQ$7, 0), 0)</f>
        <v>0</v>
      </c>
      <c r="AR146" s="166">
        <f t="array" ref="AR146">IFERROR(IF(ROW()-16&lt;NoRowsBudget, IF($J146="Profit Margin",SUM(AR$16:AR145)*ProfitMargin,IF($J146="VAT",SUM(AR$16:AR145)*VAT,IF(Budget_period="Monthly",SUMIFS(INDIRECT(AR$8),DetailBudgetWPs_Aleph,IF($J146 = "No Work Package", "", $J146),DetailBudgetCategory_Aleph,$I146),IF(Budget_period="Quarterly",SUMIFS(INDIRECT(AR$9),DetailBudgetWPs_Aleph,IF($J146 = "No Work Package", "", $J146),DetailBudgetCategory_Aleph,$I146),IF(Budget_period="Annually",SUMIFS(INDIRECT(AR$10),DetailBudgetWPs_Aleph,IF($J146 = "No Work Package", "", $J146),DetailBudgetCategory_Aleph,$I146),""))))) / AR$6 * AR$7, 0), 0)</f>
        <v>0</v>
      </c>
      <c r="AS146" s="166">
        <f t="array" ref="AS146">IFERROR(IF(ROW()-16&lt;NoRowsBudget, IF($J146="Profit Margin",SUM(AS$16:AS145)*ProfitMargin,IF($J146="VAT",SUM(AS$16:AS145)*VAT,IF(Budget_period="Monthly",SUMIFS(INDIRECT(AS$8),DetailBudgetWPs_Aleph,IF($J146 = "No Work Package", "", $J146),DetailBudgetCategory_Aleph,$I146),IF(Budget_period="Quarterly",SUMIFS(INDIRECT(AS$9),DetailBudgetWPs_Aleph,IF($J146 = "No Work Package", "", $J146),DetailBudgetCategory_Aleph,$I146),IF(Budget_period="Annually",SUMIFS(INDIRECT(AS$10),DetailBudgetWPs_Aleph,IF($J146 = "No Work Package", "", $J146),DetailBudgetCategory_Aleph,$I146),""))))) / AS$6 * AS$7, 0), 0)</f>
        <v>0</v>
      </c>
      <c r="AT146" s="166">
        <f t="array" ref="AT146">IFERROR(IF(ROW()-16&lt;NoRowsBudget, IF($J146="Profit Margin",SUM(AT$16:AT145)*ProfitMargin,IF($J146="VAT",SUM(AT$16:AT145)*VAT,IF(Budget_period="Monthly",SUMIFS(INDIRECT(AT$8),DetailBudgetWPs_Aleph,IF($J146 = "No Work Package", "", $J146),DetailBudgetCategory_Aleph,$I146),IF(Budget_period="Quarterly",SUMIFS(INDIRECT(AT$9),DetailBudgetWPs_Aleph,IF($J146 = "No Work Package", "", $J146),DetailBudgetCategory_Aleph,$I146),IF(Budget_period="Annually",SUMIFS(INDIRECT(AT$10),DetailBudgetWPs_Aleph,IF($J146 = "No Work Package", "", $J146),DetailBudgetCategory_Aleph,$I146),""))))) / AT$6 * AT$7, 0), 0)</f>
        <v>0</v>
      </c>
      <c r="AU146" s="166">
        <f t="array" ref="AU146">IFERROR(IF(ROW()-16&lt;NoRowsBudget, IF($J146="Profit Margin",SUM(AU$16:AU145)*ProfitMargin,IF($J146="VAT",SUM(AU$16:AU145)*VAT,IF(Budget_period="Monthly",SUMIFS(INDIRECT(AU$8),DetailBudgetWPs_Aleph,IF($J146 = "No Work Package", "", $J146),DetailBudgetCategory_Aleph,$I146),IF(Budget_period="Quarterly",SUMIFS(INDIRECT(AU$9),DetailBudgetWPs_Aleph,IF($J146 = "No Work Package", "", $J146),DetailBudgetCategory_Aleph,$I146),IF(Budget_period="Annually",SUMIFS(INDIRECT(AU$10),DetailBudgetWPs_Aleph,IF($J146 = "No Work Package", "", $J146),DetailBudgetCategory_Aleph,$I146),""))))) / AU$6 * AU$7, 0), 0)</f>
        <v>0</v>
      </c>
      <c r="AV146" s="166">
        <f t="array" ref="AV146">IFERROR(IF(ROW()-16&lt;NoRowsBudget, IF($J146="Profit Margin",SUM(AV$16:AV145)*ProfitMargin,IF($J146="VAT",SUM(AV$16:AV145)*VAT,IF(Budget_period="Monthly",SUMIFS(INDIRECT(AV$8),DetailBudgetWPs_Aleph,IF($J146 = "No Work Package", "", $J146),DetailBudgetCategory_Aleph,$I146),IF(Budget_period="Quarterly",SUMIFS(INDIRECT(AV$9),DetailBudgetWPs_Aleph,IF($J146 = "No Work Package", "", $J146),DetailBudgetCategory_Aleph,$I146),IF(Budget_period="Annually",SUMIFS(INDIRECT(AV$10),DetailBudgetWPs_Aleph,IF($J146 = "No Work Package", "", $J146),DetailBudgetCategory_Aleph,$I146),""))))) / AV$6 * AV$7, 0), 0)</f>
        <v>0</v>
      </c>
      <c r="AW146" s="166">
        <f t="array" ref="AW146">IFERROR(IF(ROW()-16&lt;NoRowsBudget, IF($J146="Profit Margin",SUM(AW$16:AW145)*ProfitMargin,IF($J146="VAT",SUM(AW$16:AW145)*VAT,IF(Budget_period="Monthly",SUMIFS(INDIRECT(AW$8),DetailBudgetWPs_Aleph,IF($J146 = "No Work Package", "", $J146),DetailBudgetCategory_Aleph,$I146),IF(Budget_period="Quarterly",SUMIFS(INDIRECT(AW$9),DetailBudgetWPs_Aleph,IF($J146 = "No Work Package", "", $J146),DetailBudgetCategory_Aleph,$I146),IF(Budget_period="Annually",SUMIFS(INDIRECT(AW$10),DetailBudgetWPs_Aleph,IF($J146 = "No Work Package", "", $J146),DetailBudgetCategory_Aleph,$I146),""))))) / AW$6 * AW$7, 0), 0)</f>
        <v>0</v>
      </c>
      <c r="AX146" s="166">
        <f t="array" ref="AX146">IFERROR(IF(ROW()-16&lt;NoRowsBudget, IF($J146="Profit Margin",SUM(AX$16:AX145)*ProfitMargin,IF($J146="VAT",SUM(AX$16:AX145)*VAT,IF(Budget_period="Monthly",SUMIFS(INDIRECT(AX$8),DetailBudgetWPs_Aleph,IF($J146 = "No Work Package", "", $J146),DetailBudgetCategory_Aleph,$I146),IF(Budget_period="Quarterly",SUMIFS(INDIRECT(AX$9),DetailBudgetWPs_Aleph,IF($J146 = "No Work Package", "", $J146),DetailBudgetCategory_Aleph,$I146),IF(Budget_period="Annually",SUMIFS(INDIRECT(AX$10),DetailBudgetWPs_Aleph,IF($J146 = "No Work Package", "", $J146),DetailBudgetCategory_Aleph,$I146),""))))) / AX$6 * AX$7, 0), 0)</f>
        <v>0</v>
      </c>
      <c r="AY146" s="166">
        <f t="array" ref="AY146">IFERROR(IF(ROW()-16&lt;NoRowsBudget, IF($J146="Profit Margin",SUM(AY$16:AY145)*ProfitMargin,IF($J146="VAT",SUM(AY$16:AY145)*VAT,IF(Budget_period="Monthly",SUMIFS(INDIRECT(AY$8),DetailBudgetWPs_Aleph,IF($J146 = "No Work Package", "", $J146),DetailBudgetCategory_Aleph,$I146),IF(Budget_period="Quarterly",SUMIFS(INDIRECT(AY$9),DetailBudgetWPs_Aleph,IF($J146 = "No Work Package", "", $J146),DetailBudgetCategory_Aleph,$I146),IF(Budget_period="Annually",SUMIFS(INDIRECT(AY$10),DetailBudgetWPs_Aleph,IF($J146 = "No Work Package", "", $J146),DetailBudgetCategory_Aleph,$I146),""))))) / AY$6 * AY$7, 0), 0)</f>
        <v>0</v>
      </c>
      <c r="AZ146" s="166">
        <f t="array" ref="AZ146">IFERROR(IF(ROW()-16&lt;NoRowsBudget, IF($J146="Profit Margin",SUM(AZ$16:AZ145)*ProfitMargin,IF($J146="VAT",SUM(AZ$16:AZ145)*VAT,IF(Budget_period="Monthly",SUMIFS(INDIRECT(AZ$8),DetailBudgetWPs_Aleph,IF($J146 = "No Work Package", "", $J146),DetailBudgetCategory_Aleph,$I146),IF(Budget_period="Quarterly",SUMIFS(INDIRECT(AZ$9),DetailBudgetWPs_Aleph,IF($J146 = "No Work Package", "", $J146),DetailBudgetCategory_Aleph,$I146),IF(Budget_period="Annually",SUMIFS(INDIRECT(AZ$10),DetailBudgetWPs_Aleph,IF($J146 = "No Work Package", "", $J146),DetailBudgetCategory_Aleph,$I146),""))))) / AZ$6 * AZ$7, 0), 0)</f>
        <v>0</v>
      </c>
      <c r="BA146" s="166">
        <f t="array" ref="BA146">IFERROR(IF(ROW()-16&lt;NoRowsBudget, IF($J146="Profit Margin",SUM(BA$16:BA145)*ProfitMargin,IF($J146="VAT",SUM(BA$16:BA145)*VAT,IF(Budget_period="Monthly",SUMIFS(INDIRECT(BA$8),DetailBudgetWPs_Aleph,IF($J146 = "No Work Package", "", $J146),DetailBudgetCategory_Aleph,$I146),IF(Budget_period="Quarterly",SUMIFS(INDIRECT(BA$9),DetailBudgetWPs_Aleph,IF($J146 = "No Work Package", "", $J146),DetailBudgetCategory_Aleph,$I146),IF(Budget_period="Annually",SUMIFS(INDIRECT(BA$10),DetailBudgetWPs_Aleph,IF($J146 = "No Work Package", "", $J146),DetailBudgetCategory_Aleph,$I146),""))))) / BA$6 * BA$7, 0), 0)</f>
        <v>0</v>
      </c>
      <c r="BB146" s="166">
        <f t="array" ref="BB146">IFERROR(IF(ROW()-16&lt;NoRowsBudget, IF($J146="Profit Margin",SUM(BB$16:BB145)*ProfitMargin,IF($J146="VAT",SUM(BB$16:BB145)*VAT,IF(Budget_period="Monthly",SUMIFS(INDIRECT(BB$8),DetailBudgetWPs_Aleph,IF($J146 = "No Work Package", "", $J146),DetailBudgetCategory_Aleph,$I146),IF(Budget_period="Quarterly",SUMIFS(INDIRECT(BB$9),DetailBudgetWPs_Aleph,IF($J146 = "No Work Package", "", $J146),DetailBudgetCategory_Aleph,$I146),IF(Budget_period="Annually",SUMIFS(INDIRECT(BB$10),DetailBudgetWPs_Aleph,IF($J146 = "No Work Package", "", $J146),DetailBudgetCategory_Aleph,$I146),""))))) / BB$6 * BB$7, 0), 0)</f>
        <v>0</v>
      </c>
      <c r="BC146" s="166">
        <f t="array" ref="BC146">IFERROR(IF(ROW()-16&lt;NoRowsBudget, IF($J146="Profit Margin",SUM(BC$16:BC145)*ProfitMargin,IF($J146="VAT",SUM(BC$16:BC145)*VAT,IF(Budget_period="Monthly",SUMIFS(INDIRECT(BC$8),DetailBudgetWPs_Aleph,IF($J146 = "No Work Package", "", $J146),DetailBudgetCategory_Aleph,$I146),IF(Budget_period="Quarterly",SUMIFS(INDIRECT(BC$9),DetailBudgetWPs_Aleph,IF($J146 = "No Work Package", "", $J146),DetailBudgetCategory_Aleph,$I146),IF(Budget_period="Annually",SUMIFS(INDIRECT(BC$10),DetailBudgetWPs_Aleph,IF($J146 = "No Work Package", "", $J146),DetailBudgetCategory_Aleph,$I146),""))))) / BC$6 * BC$7, 0), 0)</f>
        <v>0</v>
      </c>
      <c r="BD146" s="166">
        <f t="array" ref="BD146">IFERROR(IF(ROW()-16&lt;NoRowsBudget, IF($J146="Profit Margin",SUM(BD$16:BD145)*ProfitMargin,IF($J146="VAT",SUM(BD$16:BD145)*VAT,IF(Budget_period="Monthly",SUMIFS(INDIRECT(BD$8),DetailBudgetWPs_Aleph,IF($J146 = "No Work Package", "", $J146),DetailBudgetCategory_Aleph,$I146),IF(Budget_period="Quarterly",SUMIFS(INDIRECT(BD$9),DetailBudgetWPs_Aleph,IF($J146 = "No Work Package", "", $J146),DetailBudgetCategory_Aleph,$I146),IF(Budget_period="Annually",SUMIFS(INDIRECT(BD$10),DetailBudgetWPs_Aleph,IF($J146 = "No Work Package", "", $J146),DetailBudgetCategory_Aleph,$I146),""))))) / BD$6 * BD$7, 0), 0)</f>
        <v>0</v>
      </c>
      <c r="BE146" s="166">
        <f t="array" ref="BE146">IFERROR(IF(ROW()-16&lt;NoRowsBudget, IF($J146="Profit Margin",SUM(BE$16:BE145)*ProfitMargin,IF($J146="VAT",SUM(BE$16:BE145)*VAT,IF(Budget_period="Monthly",SUMIFS(INDIRECT(BE$8),DetailBudgetWPs_Aleph,IF($J146 = "No Work Package", "", $J146),DetailBudgetCategory_Aleph,$I146),IF(Budget_period="Quarterly",SUMIFS(INDIRECT(BE$9),DetailBudgetWPs_Aleph,IF($J146 = "No Work Package", "", $J146),DetailBudgetCategory_Aleph,$I146),IF(Budget_period="Annually",SUMIFS(INDIRECT(BE$10),DetailBudgetWPs_Aleph,IF($J146 = "No Work Package", "", $J146),DetailBudgetCategory_Aleph,$I146),""))))) / BE$6 * BE$7, 0), 0)</f>
        <v>0</v>
      </c>
      <c r="BF146" s="166">
        <f t="array" ref="BF146">IFERROR(IF(ROW()-16&lt;NoRowsBudget, IF($J146="Profit Margin",SUM(BF$16:BF145)*ProfitMargin,IF($J146="VAT",SUM(BF$16:BF145)*VAT,IF(Budget_period="Monthly",SUMIFS(INDIRECT(BF$8),DetailBudgetWPs_Aleph,IF($J146 = "No Work Package", "", $J146),DetailBudgetCategory_Aleph,$I146),IF(Budget_period="Quarterly",SUMIFS(INDIRECT(BF$9),DetailBudgetWPs_Aleph,IF($J146 = "No Work Package", "", $J146),DetailBudgetCategory_Aleph,$I146),IF(Budget_period="Annually",SUMIFS(INDIRECT(BF$10),DetailBudgetWPs_Aleph,IF($J146 = "No Work Package", "", $J146),DetailBudgetCategory_Aleph,$I146),""))))) / BF$6 * BF$7, 0), 0)</f>
        <v>0</v>
      </c>
      <c r="BG146" s="166">
        <f t="array" ref="BG146">IFERROR(IF(ROW()-16&lt;NoRowsBudget, IF($J146="Profit Margin",SUM(BG$16:BG145)*ProfitMargin,IF($J146="VAT",SUM(BG$16:BG145)*VAT,IF(Budget_period="Monthly",SUMIFS(INDIRECT(BG$8),DetailBudgetWPs_Aleph,IF($J146 = "No Work Package", "", $J146),DetailBudgetCategory_Aleph,$I146),IF(Budget_period="Quarterly",SUMIFS(INDIRECT(BG$9),DetailBudgetWPs_Aleph,IF($J146 = "No Work Package", "", $J146),DetailBudgetCategory_Aleph,$I146),IF(Budget_period="Annually",SUMIFS(INDIRECT(BG$10),DetailBudgetWPs_Aleph,IF($J146 = "No Work Package", "", $J146),DetailBudgetCategory_Aleph,$I146),""))))) / BG$6 * BG$7, 0), 0)</f>
        <v>0</v>
      </c>
      <c r="BH146" s="166">
        <f t="array" ref="BH146">IFERROR(IF(ROW()-16&lt;NoRowsBudget, IF($J146="Profit Margin",SUM(BH$16:BH145)*ProfitMargin,IF($J146="VAT",SUM(BH$16:BH145)*VAT,IF(Budget_period="Monthly",SUMIFS(INDIRECT(BH$8),DetailBudgetWPs_Aleph,IF($J146 = "No Work Package", "", $J146),DetailBudgetCategory_Aleph,$I146),IF(Budget_period="Quarterly",SUMIFS(INDIRECT(BH$9),DetailBudgetWPs_Aleph,IF($J146 = "No Work Package", "", $J146),DetailBudgetCategory_Aleph,$I146),IF(Budget_period="Annually",SUMIFS(INDIRECT(BH$10),DetailBudgetWPs_Aleph,IF($J146 = "No Work Package", "", $J146),DetailBudgetCategory_Aleph,$I146),""))))) / BH$6 * BH$7, 0), 0)</f>
        <v>0</v>
      </c>
      <c r="BI146" s="166">
        <f t="array" ref="BI146">IFERROR(IF(ROW()-16&lt;NoRowsBudget, IF($J146="Profit Margin",SUM(BI$16:BI145)*ProfitMargin,IF($J146="VAT",SUM(BI$16:BI145)*VAT,IF(Budget_period="Monthly",SUMIFS(INDIRECT(BI$8),DetailBudgetWPs_Aleph,IF($J146 = "No Work Package", "", $J146),DetailBudgetCategory_Aleph,$I146),IF(Budget_period="Quarterly",SUMIFS(INDIRECT(BI$9),DetailBudgetWPs_Aleph,IF($J146 = "No Work Package", "", $J146),DetailBudgetCategory_Aleph,$I146),IF(Budget_period="Annually",SUMIFS(INDIRECT(BI$10),DetailBudgetWPs_Aleph,IF($J146 = "No Work Package", "", $J146),DetailBudgetCategory_Aleph,$I146),""))))) / BI$6 * BI$7, 0), 0)</f>
        <v>0</v>
      </c>
      <c r="BJ146" s="166">
        <f t="array" ref="BJ146">IFERROR(IF(ROW()-16&lt;NoRowsBudget, IF($J146="Profit Margin",SUM(BJ$16:BJ145)*ProfitMargin,IF($J146="VAT",SUM(BJ$16:BJ145)*VAT,IF(Budget_period="Monthly",SUMIFS(INDIRECT(BJ$8),DetailBudgetWPs_Aleph,IF($J146 = "No Work Package", "", $J146),DetailBudgetCategory_Aleph,$I146),IF(Budget_period="Quarterly",SUMIFS(INDIRECT(BJ$9),DetailBudgetWPs_Aleph,IF($J146 = "No Work Package", "", $J146),DetailBudgetCategory_Aleph,$I146),IF(Budget_period="Annually",SUMIFS(INDIRECT(BJ$10),DetailBudgetWPs_Aleph,IF($J146 = "No Work Package", "", $J146),DetailBudgetCategory_Aleph,$I146),""))))) / BJ$6 * BJ$7, 0), 0)</f>
        <v>0</v>
      </c>
      <c r="BK146" s="166">
        <f t="array" ref="BK146">IFERROR(IF(ROW()-16&lt;NoRowsBudget, IF($J146="Profit Margin",SUM(BK$16:BK145)*ProfitMargin,IF($J146="VAT",SUM(BK$16:BK145)*VAT,IF(Budget_period="Monthly",SUMIFS(INDIRECT(BK$8),DetailBudgetWPs_Aleph,IF($J146 = "No Work Package", "", $J146),DetailBudgetCategory_Aleph,$I146),IF(Budget_period="Quarterly",SUMIFS(INDIRECT(BK$9),DetailBudgetWPs_Aleph,IF($J146 = "No Work Package", "", $J146),DetailBudgetCategory_Aleph,$I146),IF(Budget_period="Annually",SUMIFS(INDIRECT(BK$10),DetailBudgetWPs_Aleph,IF($J146 = "No Work Package", "", $J146),DetailBudgetCategory_Aleph,$I146),""))))) / BK$6 * BK$7, 0), 0)</f>
        <v>0</v>
      </c>
      <c r="BL146" s="166">
        <f t="array" ref="BL146">IFERROR(IF(ROW()-16&lt;NoRowsBudget, IF($J146="Profit Margin",SUM(BL$16:BL145)*ProfitMargin,IF($J146="VAT",SUM(BL$16:BL145)*VAT,IF(Budget_period="Monthly",SUMIFS(INDIRECT(BL$8),DetailBudgetWPs_Aleph,IF($J146 = "No Work Package", "", $J146),DetailBudgetCategory_Aleph,$I146),IF(Budget_period="Quarterly",SUMIFS(INDIRECT(BL$9),DetailBudgetWPs_Aleph,IF($J146 = "No Work Package", "", $J146),DetailBudgetCategory_Aleph,$I146),IF(Budget_period="Annually",SUMIFS(INDIRECT(BL$10),DetailBudgetWPs_Aleph,IF($J146 = "No Work Package", "", $J146),DetailBudgetCategory_Aleph,$I146),""))))) / BL$6 * BL$7, 0), 0)</f>
        <v>0</v>
      </c>
      <c r="BM146" s="166">
        <f t="array" ref="BM146">IFERROR(IF(ROW()-16&lt;NoRowsBudget, IF($J146="Profit Margin",SUM(BM$16:BM145)*ProfitMargin,IF($J146="VAT",SUM(BM$16:BM145)*VAT,IF(Budget_period="Monthly",SUMIFS(INDIRECT(BM$8),DetailBudgetWPs_Aleph,IF($J146 = "No Work Package", "", $J146),DetailBudgetCategory_Aleph,$I146),IF(Budget_period="Quarterly",SUMIFS(INDIRECT(BM$9),DetailBudgetWPs_Aleph,IF($J146 = "No Work Package", "", $J146),DetailBudgetCategory_Aleph,$I146),IF(Budget_period="Annually",SUMIFS(INDIRECT(BM$10),DetailBudgetWPs_Aleph,IF($J146 = "No Work Package", "", $J146),DetailBudgetCategory_Aleph,$I146),""))))) / BM$6 * BM$7, 0), 0)</f>
        <v>0</v>
      </c>
      <c r="BN146" s="166">
        <f t="array" ref="BN146">IFERROR(IF(ROW()-16&lt;NoRowsBudget, IF($J146="Profit Margin",SUM(BN$16:BN145)*ProfitMargin,IF($J146="VAT",SUM(BN$16:BN145)*VAT,IF(Budget_period="Monthly",SUMIFS(INDIRECT(BN$8),DetailBudgetWPs_Aleph,IF($J146 = "No Work Package", "", $J146),DetailBudgetCategory_Aleph,$I146),IF(Budget_period="Quarterly",SUMIFS(INDIRECT(BN$9),DetailBudgetWPs_Aleph,IF($J146 = "No Work Package", "", $J146),DetailBudgetCategory_Aleph,$I146),IF(Budget_period="Annually",SUMIFS(INDIRECT(BN$10),DetailBudgetWPs_Aleph,IF($J146 = "No Work Package", "", $J146),DetailBudgetCategory_Aleph,$I146),""))))) / BN$6 * BN$7, 0), 0)</f>
        <v>0</v>
      </c>
      <c r="BO146" s="166">
        <f t="array" ref="BO146">IFERROR(IF(ROW()-16&lt;NoRowsBudget, IF($J146="Profit Margin",SUM(BO$16:BO145)*ProfitMargin,IF($J146="VAT",SUM(BO$16:BO145)*VAT,IF(Budget_period="Monthly",SUMIFS(INDIRECT(BO$8),DetailBudgetWPs_Aleph,IF($J146 = "No Work Package", "", $J146),DetailBudgetCategory_Aleph,$I146),IF(Budget_period="Quarterly",SUMIFS(INDIRECT(BO$9),DetailBudgetWPs_Aleph,IF($J146 = "No Work Package", "", $J146),DetailBudgetCategory_Aleph,$I146),IF(Budget_period="Annually",SUMIFS(INDIRECT(BO$10),DetailBudgetWPs_Aleph,IF($J146 = "No Work Package", "", $J146),DetailBudgetCategory_Aleph,$I146),""))))) / BO$6 * BO$7, 0), 0)</f>
        <v>0</v>
      </c>
      <c r="BP146" s="166">
        <f t="array" ref="BP146">IFERROR(IF(ROW()-16&lt;NoRowsBudget, IF($J146="Profit Margin",SUM(BP$16:BP145)*ProfitMargin,IF($J146="VAT",SUM(BP$16:BP145)*VAT,IF(Budget_period="Monthly",SUMIFS(INDIRECT(BP$8),DetailBudgetWPs_Aleph,IF($J146 = "No Work Package", "", $J146),DetailBudgetCategory_Aleph,$I146),IF(Budget_period="Quarterly",SUMIFS(INDIRECT(BP$9),DetailBudgetWPs_Aleph,IF($J146 = "No Work Package", "", $J146),DetailBudgetCategory_Aleph,$I146),IF(Budget_period="Annually",SUMIFS(INDIRECT(BP$10),DetailBudgetWPs_Aleph,IF($J146 = "No Work Package", "", $J146),DetailBudgetCategory_Aleph,$I146),""))))) / BP$6 * BP$7, 0), 0)</f>
        <v>0</v>
      </c>
      <c r="BQ146" s="166">
        <f t="array" ref="BQ146">IFERROR(IF(ROW()-16&lt;NoRowsBudget, IF($J146="Profit Margin",SUM(BQ$16:BQ145)*ProfitMargin,IF($J146="VAT",SUM(BQ$16:BQ145)*VAT,IF(Budget_period="Monthly",SUMIFS(INDIRECT(BQ$8),DetailBudgetWPs_Aleph,IF($J146 = "No Work Package", "", $J146),DetailBudgetCategory_Aleph,$I146),IF(Budget_period="Quarterly",SUMIFS(INDIRECT(BQ$9),DetailBudgetWPs_Aleph,IF($J146 = "No Work Package", "", $J146),DetailBudgetCategory_Aleph,$I146),IF(Budget_period="Annually",SUMIFS(INDIRECT(BQ$10),DetailBudgetWPs_Aleph,IF($J146 = "No Work Package", "", $J146),DetailBudgetCategory_Aleph,$I146),""))))) / BQ$6 * BQ$7, 0), 0)</f>
        <v>0</v>
      </c>
      <c r="BR146" s="166">
        <f t="array" ref="BR146">IFERROR(IF(ROW()-16&lt;NoRowsBudget, IF($J146="Profit Margin",SUM(BR$16:BR145)*ProfitMargin,IF($J146="VAT",SUM(BR$16:BR145)*VAT,IF(Budget_period="Monthly",SUMIFS(INDIRECT(BR$8),DetailBudgetWPs_Aleph,IF($J146 = "No Work Package", "", $J146),DetailBudgetCategory_Aleph,$I146),IF(Budget_period="Quarterly",SUMIFS(INDIRECT(BR$9),DetailBudgetWPs_Aleph,IF($J146 = "No Work Package", "", $J146),DetailBudgetCategory_Aleph,$I146),IF(Budget_period="Annually",SUMIFS(INDIRECT(BR$10),DetailBudgetWPs_Aleph,IF($J146 = "No Work Package", "", $J146),DetailBudgetCategory_Aleph,$I146),""))))) / BR$6 * BR$7, 0), 0)</f>
        <v>0</v>
      </c>
      <c r="BS146" s="166">
        <f t="array" ref="BS146">IFERROR(IF(ROW()-16&lt;NoRowsBudget, IF($J146="Profit Margin",SUM(BS$16:BS145)*ProfitMargin,IF($J146="VAT",SUM(BS$16:BS145)*VAT,IF(Budget_period="Monthly",SUMIFS(INDIRECT(BS$8),DetailBudgetWPs_Aleph,IF($J146 = "No Work Package", "", $J146),DetailBudgetCategory_Aleph,$I146),IF(Budget_period="Quarterly",SUMIFS(INDIRECT(BS$9),DetailBudgetWPs_Aleph,IF($J146 = "No Work Package", "", $J146),DetailBudgetCategory_Aleph,$I146),IF(Budget_period="Annually",SUMIFS(INDIRECT(BS$10),DetailBudgetWPs_Aleph,IF($J146 = "No Work Package", "", $J146),DetailBudgetCategory_Aleph,$I146),""))))) / BS$6 * BS$7, 0), 0)</f>
        <v>0</v>
      </c>
    </row>
    <row r="147" ht="15.75" customHeight="1">
      <c r="A147" s="114"/>
      <c r="B147" s="15" t="str">
        <f>IF(ROW()-16&lt;NoRowsBudget,OrgName,"")</f>
        <v/>
      </c>
      <c r="C147" s="15" t="str">
        <f>IF(ROW()-16&lt;NoRowsBudget,ProjectName,"")</f>
        <v/>
      </c>
      <c r="D147" s="15" t="str">
        <f>IF(ROW()-16&lt;NoRowsBudget,ProjectRef,"")</f>
        <v/>
      </c>
      <c r="E147" s="15" t="str">
        <f>IF(ROW()-16&lt;NoRowsBudget,ApplicationID,"")</f>
        <v/>
      </c>
      <c r="F147" s="15" t="str">
        <f>IF(ROW()-16&lt;NoRowsBudget,Version,"")</f>
        <v/>
      </c>
      <c r="G147" s="164" t="str">
        <f>IF(ROW()-16&lt;NoRowsBudget,StartDate,"")</f>
        <v/>
      </c>
      <c r="H147" s="164" t="str">
        <f>IF(ROW()-16&lt;NoRowsBudget,EndDate,"")</f>
        <v/>
      </c>
      <c r="I147" s="15" t="str">
        <f t="array" ref="I147">IF(ROW()-16&lt;(NoRowsBudget-3),INDEX(CostCategories,CEILING((ROW()-15)/NoWPs,1)),IF(ROW()-16=NoRowsBudget-3,"Overheads",IF(ROW()-16=NoRowsBudget-2,"Profit Margin",IF(ROW()-16=NoRowsBudget-1,"VAT",""))))</f>
        <v/>
      </c>
      <c r="J147" s="15" t="str">
        <f t="array" ref="J147">IF(ROW()-16&lt;NoRowsBudget-3,INDEX(WPUnique,,MOD(ROW()-16,NoWPs)+1),IF(ROW()-16=NoRowsBudget-3,"Overheads",IF(ROW()-16=NoRowsBudget-2,"Profit Margin",IF(ROW()-16=NoRowsBudget-1,"VAT",""))))</f>
        <v/>
      </c>
      <c r="K147" s="172" t="str">
        <f>IFERROR(IF(OR($J147="Indirect Cost",$J147="VAT",$J147="Profit Margin"),"",VLOOKUP(J147,'1. Basic Info'!$B$40:$C$52,2,FALSE)),BudgetExport!J147)</f>
        <v/>
      </c>
      <c r="L147" s="166">
        <f t="array" ref="L147">IFERROR(IF(ROW()-16&lt;NoRowsBudget, IF($J147="Profit Margin",SUM(L$16:L146)*ProfitMargin,IF($J147="VAT",SUM(L$16:L146)*VAT,IF(Budget_period="Monthly",SUMIFS(INDIRECT(L$8),DetailBudgetWPs_Aleph,IF($J147 = "No Work Package", "", $J147),DetailBudgetCategory_Aleph,$I147),IF(Budget_period="Quarterly",SUMIFS(INDIRECT(L$9),DetailBudgetWPs_Aleph,IF($J147 = "No Work Package", "", $J147),DetailBudgetCategory_Aleph,$I147),IF(Budget_period="Annually",SUMIFS(INDIRECT(L$10),DetailBudgetWPs_Aleph,IF($J147 = "No Work Package", "", $J147),DetailBudgetCategory_Aleph,$I147),""))))) / L$6 * L$7, 0), 0)</f>
        <v>0</v>
      </c>
      <c r="M147" s="166">
        <f t="array" ref="M147">IFERROR(IF(ROW()-16&lt;NoRowsBudget, IF($J147="Profit Margin",SUM(M$16:M146)*ProfitMargin,IF($J147="VAT",SUM(M$16:M146)*VAT,IF(Budget_period="Monthly",SUMIFS(INDIRECT(M$8),DetailBudgetWPs_Aleph,IF($J147 = "No Work Package", "", $J147),DetailBudgetCategory_Aleph,$I147),IF(Budget_period="Quarterly",SUMIFS(INDIRECT(M$9),DetailBudgetWPs_Aleph,IF($J147 = "No Work Package", "", $J147),DetailBudgetCategory_Aleph,$I147),IF(Budget_period="Annually",SUMIFS(INDIRECT(M$10),DetailBudgetWPs_Aleph,IF($J147 = "No Work Package", "", $J147),DetailBudgetCategory_Aleph,$I147),""))))) / M$6 * M$7, 0), 0)</f>
        <v>0</v>
      </c>
      <c r="N147" s="166">
        <f t="array" ref="N147">IFERROR(IF(ROW()-16&lt;NoRowsBudget, IF($J147="Profit Margin",SUM(N$16:N146)*ProfitMargin,IF($J147="VAT",SUM(N$16:N146)*VAT,IF(Budget_period="Monthly",SUMIFS(INDIRECT(N$8),DetailBudgetWPs_Aleph,IF($J147 = "No Work Package", "", $J147),DetailBudgetCategory_Aleph,$I147),IF(Budget_period="Quarterly",SUMIFS(INDIRECT(N$9),DetailBudgetWPs_Aleph,IF($J147 = "No Work Package", "", $J147),DetailBudgetCategory_Aleph,$I147),IF(Budget_period="Annually",SUMIFS(INDIRECT(N$10),DetailBudgetWPs_Aleph,IF($J147 = "No Work Package", "", $J147),DetailBudgetCategory_Aleph,$I147),""))))) / N$6 * N$7, 0), 0)</f>
        <v>0</v>
      </c>
      <c r="O147" s="166">
        <f t="array" ref="O147">IFERROR(IF(ROW()-16&lt;NoRowsBudget, IF($J147="Profit Margin",SUM(O$16:O146)*ProfitMargin,IF($J147="VAT",SUM(O$16:O146)*VAT,IF(Budget_period="Monthly",SUMIFS(INDIRECT(O$8),DetailBudgetWPs_Aleph,IF($J147 = "No Work Package", "", $J147),DetailBudgetCategory_Aleph,$I147),IF(Budget_period="Quarterly",SUMIFS(INDIRECT(O$9),DetailBudgetWPs_Aleph,IF($J147 = "No Work Package", "", $J147),DetailBudgetCategory_Aleph,$I147),IF(Budget_period="Annually",SUMIFS(INDIRECT(O$10),DetailBudgetWPs_Aleph,IF($J147 = "No Work Package", "", $J147),DetailBudgetCategory_Aleph,$I147),""))))) / O$6 * O$7, 0), 0)</f>
        <v>0</v>
      </c>
      <c r="P147" s="166">
        <f t="array" ref="P147">IFERROR(IF(ROW()-16&lt;NoRowsBudget, IF($J147="Profit Margin",SUM(P$16:P146)*ProfitMargin,IF($J147="VAT",SUM(P$16:P146)*VAT,IF(Budget_period="Monthly",SUMIFS(INDIRECT(P$8),DetailBudgetWPs_Aleph,IF($J147 = "No Work Package", "", $J147),DetailBudgetCategory_Aleph,$I147),IF(Budget_period="Quarterly",SUMIFS(INDIRECT(P$9),DetailBudgetWPs_Aleph,IF($J147 = "No Work Package", "", $J147),DetailBudgetCategory_Aleph,$I147),IF(Budget_period="Annually",SUMIFS(INDIRECT(P$10),DetailBudgetWPs_Aleph,IF($J147 = "No Work Package", "", $J147),DetailBudgetCategory_Aleph,$I147),""))))) / P$6 * P$7, 0), 0)</f>
        <v>0</v>
      </c>
      <c r="Q147" s="166">
        <f t="array" ref="Q147">IFERROR(IF(ROW()-16&lt;NoRowsBudget, IF($J147="Profit Margin",SUM(Q$16:Q146)*ProfitMargin,IF($J147="VAT",SUM(Q$16:Q146)*VAT,IF(Budget_period="Monthly",SUMIFS(INDIRECT(Q$8),DetailBudgetWPs_Aleph,IF($J147 = "No Work Package", "", $J147),DetailBudgetCategory_Aleph,$I147),IF(Budget_period="Quarterly",SUMIFS(INDIRECT(Q$9),DetailBudgetWPs_Aleph,IF($J147 = "No Work Package", "", $J147),DetailBudgetCategory_Aleph,$I147),IF(Budget_period="Annually",SUMIFS(INDIRECT(Q$10),DetailBudgetWPs_Aleph,IF($J147 = "No Work Package", "", $J147),DetailBudgetCategory_Aleph,$I147),""))))) / Q$6 * Q$7, 0), 0)</f>
        <v>0</v>
      </c>
      <c r="R147" s="166">
        <f t="array" ref="R147">IFERROR(IF(ROW()-16&lt;NoRowsBudget, IF($J147="Profit Margin",SUM(R$16:R146)*ProfitMargin,IF($J147="VAT",SUM(R$16:R146)*VAT,IF(Budget_period="Monthly",SUMIFS(INDIRECT(R$8),DetailBudgetWPs_Aleph,IF($J147 = "No Work Package", "", $J147),DetailBudgetCategory_Aleph,$I147),IF(Budget_period="Quarterly",SUMIFS(INDIRECT(R$9),DetailBudgetWPs_Aleph,IF($J147 = "No Work Package", "", $J147),DetailBudgetCategory_Aleph,$I147),IF(Budget_period="Annually",SUMIFS(INDIRECT(R$10),DetailBudgetWPs_Aleph,IF($J147 = "No Work Package", "", $J147),DetailBudgetCategory_Aleph,$I147),""))))) / R$6 * R$7, 0), 0)</f>
        <v>0</v>
      </c>
      <c r="S147" s="166">
        <f t="array" ref="S147">IFERROR(IF(ROW()-16&lt;NoRowsBudget, IF($J147="Profit Margin",SUM(S$16:S146)*ProfitMargin,IF($J147="VAT",SUM(S$16:S146)*VAT,IF(Budget_period="Monthly",SUMIFS(INDIRECT(S$8),DetailBudgetWPs_Aleph,IF($J147 = "No Work Package", "", $J147),DetailBudgetCategory_Aleph,$I147),IF(Budget_period="Quarterly",SUMIFS(INDIRECT(S$9),DetailBudgetWPs_Aleph,IF($J147 = "No Work Package", "", $J147),DetailBudgetCategory_Aleph,$I147),IF(Budget_period="Annually",SUMIFS(INDIRECT(S$10),DetailBudgetWPs_Aleph,IF($J147 = "No Work Package", "", $J147),DetailBudgetCategory_Aleph,$I147),""))))) / S$6 * S$7, 0), 0)</f>
        <v>0</v>
      </c>
      <c r="T147" s="166">
        <f t="array" ref="T147">IFERROR(IF(ROW()-16&lt;NoRowsBudget, IF($J147="Profit Margin",SUM(T$16:T146)*ProfitMargin,IF($J147="VAT",SUM(T$16:T146)*VAT,IF(Budget_period="Monthly",SUMIFS(INDIRECT(T$8),DetailBudgetWPs_Aleph,IF($J147 = "No Work Package", "", $J147),DetailBudgetCategory_Aleph,$I147),IF(Budget_period="Quarterly",SUMIFS(INDIRECT(T$9),DetailBudgetWPs_Aleph,IF($J147 = "No Work Package", "", $J147),DetailBudgetCategory_Aleph,$I147),IF(Budget_period="Annually",SUMIFS(INDIRECT(T$10),DetailBudgetWPs_Aleph,IF($J147 = "No Work Package", "", $J147),DetailBudgetCategory_Aleph,$I147),""))))) / T$6 * T$7, 0), 0)</f>
        <v>0</v>
      </c>
      <c r="U147" s="166">
        <f t="array" ref="U147">IFERROR(IF(ROW()-16&lt;NoRowsBudget, IF($J147="Profit Margin",SUM(U$16:U146)*ProfitMargin,IF($J147="VAT",SUM(U$16:U146)*VAT,IF(Budget_period="Monthly",SUMIFS(INDIRECT(U$8),DetailBudgetWPs_Aleph,IF($J147 = "No Work Package", "", $J147),DetailBudgetCategory_Aleph,$I147),IF(Budget_period="Quarterly",SUMIFS(INDIRECT(U$9),DetailBudgetWPs_Aleph,IF($J147 = "No Work Package", "", $J147),DetailBudgetCategory_Aleph,$I147),IF(Budget_period="Annually",SUMIFS(INDIRECT(U$10),DetailBudgetWPs_Aleph,IF($J147 = "No Work Package", "", $J147),DetailBudgetCategory_Aleph,$I147),""))))) / U$6 * U$7, 0), 0)</f>
        <v>0</v>
      </c>
      <c r="V147" s="166">
        <f t="array" ref="V147">IFERROR(IF(ROW()-16&lt;NoRowsBudget, IF($J147="Profit Margin",SUM(V$16:V146)*ProfitMargin,IF($J147="VAT",SUM(V$16:V146)*VAT,IF(Budget_period="Monthly",SUMIFS(INDIRECT(V$8),DetailBudgetWPs_Aleph,IF($J147 = "No Work Package", "", $J147),DetailBudgetCategory_Aleph,$I147),IF(Budget_period="Quarterly",SUMIFS(INDIRECT(V$9),DetailBudgetWPs_Aleph,IF($J147 = "No Work Package", "", $J147),DetailBudgetCategory_Aleph,$I147),IF(Budget_period="Annually",SUMIFS(INDIRECT(V$10),DetailBudgetWPs_Aleph,IF($J147 = "No Work Package", "", $J147),DetailBudgetCategory_Aleph,$I147),""))))) / V$6 * V$7, 0), 0)</f>
        <v>0</v>
      </c>
      <c r="W147" s="166">
        <f t="array" ref="W147">IFERROR(IF(ROW()-16&lt;NoRowsBudget, IF($J147="Profit Margin",SUM(W$16:W146)*ProfitMargin,IF($J147="VAT",SUM(W$16:W146)*VAT,IF(Budget_period="Monthly",SUMIFS(INDIRECT(W$8),DetailBudgetWPs_Aleph,IF($J147 = "No Work Package", "", $J147),DetailBudgetCategory_Aleph,$I147),IF(Budget_period="Quarterly",SUMIFS(INDIRECT(W$9),DetailBudgetWPs_Aleph,IF($J147 = "No Work Package", "", $J147),DetailBudgetCategory_Aleph,$I147),IF(Budget_period="Annually",SUMIFS(INDIRECT(W$10),DetailBudgetWPs_Aleph,IF($J147 = "No Work Package", "", $J147),DetailBudgetCategory_Aleph,$I147),""))))) / W$6 * W$7, 0), 0)</f>
        <v>0</v>
      </c>
      <c r="X147" s="166">
        <f t="array" ref="X147">IFERROR(IF(ROW()-16&lt;NoRowsBudget, IF($J147="Profit Margin",SUM(X$16:X146)*ProfitMargin,IF($J147="VAT",SUM(X$16:X146)*VAT,IF(Budget_period="Monthly",SUMIFS(INDIRECT(X$8),DetailBudgetWPs_Aleph,IF($J147 = "No Work Package", "", $J147),DetailBudgetCategory_Aleph,$I147),IF(Budget_period="Quarterly",SUMIFS(INDIRECT(X$9),DetailBudgetWPs_Aleph,IF($J147 = "No Work Package", "", $J147),DetailBudgetCategory_Aleph,$I147),IF(Budget_period="Annually",SUMIFS(INDIRECT(X$10),DetailBudgetWPs_Aleph,IF($J147 = "No Work Package", "", $J147),DetailBudgetCategory_Aleph,$I147),""))))) / X$6 * X$7, 0), 0)</f>
        <v>0</v>
      </c>
      <c r="Y147" s="166">
        <f t="array" ref="Y147">IFERROR(IF(ROW()-16&lt;NoRowsBudget, IF($J147="Profit Margin",SUM(Y$16:Y146)*ProfitMargin,IF($J147="VAT",SUM(Y$16:Y146)*VAT,IF(Budget_period="Monthly",SUMIFS(INDIRECT(Y$8),DetailBudgetWPs_Aleph,IF($J147 = "No Work Package", "", $J147),DetailBudgetCategory_Aleph,$I147),IF(Budget_period="Quarterly",SUMIFS(INDIRECT(Y$9),DetailBudgetWPs_Aleph,IF($J147 = "No Work Package", "", $J147),DetailBudgetCategory_Aleph,$I147),IF(Budget_period="Annually",SUMIFS(INDIRECT(Y$10),DetailBudgetWPs_Aleph,IF($J147 = "No Work Package", "", $J147),DetailBudgetCategory_Aleph,$I147),""))))) / Y$6 * Y$7, 0), 0)</f>
        <v>0</v>
      </c>
      <c r="Z147" s="166">
        <f t="array" ref="Z147">IFERROR(IF(ROW()-16&lt;NoRowsBudget, IF($J147="Profit Margin",SUM(Z$16:Z146)*ProfitMargin,IF($J147="VAT",SUM(Z$16:Z146)*VAT,IF(Budget_period="Monthly",SUMIFS(INDIRECT(Z$8),DetailBudgetWPs_Aleph,IF($J147 = "No Work Package", "", $J147),DetailBudgetCategory_Aleph,$I147),IF(Budget_period="Quarterly",SUMIFS(INDIRECT(Z$9),DetailBudgetWPs_Aleph,IF($J147 = "No Work Package", "", $J147),DetailBudgetCategory_Aleph,$I147),IF(Budget_period="Annually",SUMIFS(INDIRECT(Z$10),DetailBudgetWPs_Aleph,IF($J147 = "No Work Package", "", $J147),DetailBudgetCategory_Aleph,$I147),""))))) / Z$6 * Z$7, 0), 0)</f>
        <v>0</v>
      </c>
      <c r="AA147" s="166">
        <f t="array" ref="AA147">IFERROR(IF(ROW()-16&lt;NoRowsBudget, IF($J147="Profit Margin",SUM(AA$16:AA146)*ProfitMargin,IF($J147="VAT",SUM(AA$16:AA146)*VAT,IF(Budget_period="Monthly",SUMIFS(INDIRECT(AA$8),DetailBudgetWPs_Aleph,IF($J147 = "No Work Package", "", $J147),DetailBudgetCategory_Aleph,$I147),IF(Budget_period="Quarterly",SUMIFS(INDIRECT(AA$9),DetailBudgetWPs_Aleph,IF($J147 = "No Work Package", "", $J147),DetailBudgetCategory_Aleph,$I147),IF(Budget_period="Annually",SUMIFS(INDIRECT(AA$10),DetailBudgetWPs_Aleph,IF($J147 = "No Work Package", "", $J147),DetailBudgetCategory_Aleph,$I147),""))))) / AA$6 * AA$7, 0), 0)</f>
        <v>0</v>
      </c>
      <c r="AB147" s="166">
        <f t="array" ref="AB147">IFERROR(IF(ROW()-16&lt;NoRowsBudget, IF($J147="Profit Margin",SUM(AB$16:AB146)*ProfitMargin,IF($J147="VAT",SUM(AB$16:AB146)*VAT,IF(Budget_period="Monthly",SUMIFS(INDIRECT(AB$8),DetailBudgetWPs_Aleph,IF($J147 = "No Work Package", "", $J147),DetailBudgetCategory_Aleph,$I147),IF(Budget_period="Quarterly",SUMIFS(INDIRECT(AB$9),DetailBudgetWPs_Aleph,IF($J147 = "No Work Package", "", $J147),DetailBudgetCategory_Aleph,$I147),IF(Budget_period="Annually",SUMIFS(INDIRECT(AB$10),DetailBudgetWPs_Aleph,IF($J147 = "No Work Package", "", $J147),DetailBudgetCategory_Aleph,$I147),""))))) / AB$6 * AB$7, 0), 0)</f>
        <v>0</v>
      </c>
      <c r="AC147" s="166">
        <f t="array" ref="AC147">IFERROR(IF(ROW()-16&lt;NoRowsBudget, IF($J147="Profit Margin",SUM(AC$16:AC146)*ProfitMargin,IF($J147="VAT",SUM(AC$16:AC146)*VAT,IF(Budget_period="Monthly",SUMIFS(INDIRECT(AC$8),DetailBudgetWPs_Aleph,IF($J147 = "No Work Package", "", $J147),DetailBudgetCategory_Aleph,$I147),IF(Budget_period="Quarterly",SUMIFS(INDIRECT(AC$9),DetailBudgetWPs_Aleph,IF($J147 = "No Work Package", "", $J147),DetailBudgetCategory_Aleph,$I147),IF(Budget_period="Annually",SUMIFS(INDIRECT(AC$10),DetailBudgetWPs_Aleph,IF($J147 = "No Work Package", "", $J147),DetailBudgetCategory_Aleph,$I147),""))))) / AC$6 * AC$7, 0), 0)</f>
        <v>0</v>
      </c>
      <c r="AD147" s="166">
        <f t="array" ref="AD147">IFERROR(IF(ROW()-16&lt;NoRowsBudget, IF($J147="Profit Margin",SUM(AD$16:AD146)*ProfitMargin,IF($J147="VAT",SUM(AD$16:AD146)*VAT,IF(Budget_period="Monthly",SUMIFS(INDIRECT(AD$8),DetailBudgetWPs_Aleph,IF($J147 = "No Work Package", "", $J147),DetailBudgetCategory_Aleph,$I147),IF(Budget_period="Quarterly",SUMIFS(INDIRECT(AD$9),DetailBudgetWPs_Aleph,IF($J147 = "No Work Package", "", $J147),DetailBudgetCategory_Aleph,$I147),IF(Budget_period="Annually",SUMIFS(INDIRECT(AD$10),DetailBudgetWPs_Aleph,IF($J147 = "No Work Package", "", $J147),DetailBudgetCategory_Aleph,$I147),""))))) / AD$6 * AD$7, 0), 0)</f>
        <v>0</v>
      </c>
      <c r="AE147" s="166">
        <f t="array" ref="AE147">IFERROR(IF(ROW()-16&lt;NoRowsBudget, IF($J147="Profit Margin",SUM(AE$16:AE146)*ProfitMargin,IF($J147="VAT",SUM(AE$16:AE146)*VAT,IF(Budget_period="Monthly",SUMIFS(INDIRECT(AE$8),DetailBudgetWPs_Aleph,IF($J147 = "No Work Package", "", $J147),DetailBudgetCategory_Aleph,$I147),IF(Budget_period="Quarterly",SUMIFS(INDIRECT(AE$9),DetailBudgetWPs_Aleph,IF($J147 = "No Work Package", "", $J147),DetailBudgetCategory_Aleph,$I147),IF(Budget_period="Annually",SUMIFS(INDIRECT(AE$10),DetailBudgetWPs_Aleph,IF($J147 = "No Work Package", "", $J147),DetailBudgetCategory_Aleph,$I147),""))))) / AE$6 * AE$7, 0), 0)</f>
        <v>0</v>
      </c>
      <c r="AF147" s="166">
        <f t="array" ref="AF147">IFERROR(IF(ROW()-16&lt;NoRowsBudget, IF($J147="Profit Margin",SUM(AF$16:AF146)*ProfitMargin,IF($J147="VAT",SUM(AF$16:AF146)*VAT,IF(Budget_period="Monthly",SUMIFS(INDIRECT(AF$8),DetailBudgetWPs_Aleph,IF($J147 = "No Work Package", "", $J147),DetailBudgetCategory_Aleph,$I147),IF(Budget_period="Quarterly",SUMIFS(INDIRECT(AF$9),DetailBudgetWPs_Aleph,IF($J147 = "No Work Package", "", $J147),DetailBudgetCategory_Aleph,$I147),IF(Budget_period="Annually",SUMIFS(INDIRECT(AF$10),DetailBudgetWPs_Aleph,IF($J147 = "No Work Package", "", $J147),DetailBudgetCategory_Aleph,$I147),""))))) / AF$6 * AF$7, 0), 0)</f>
        <v>0</v>
      </c>
      <c r="AG147" s="166">
        <f t="array" ref="AG147">IFERROR(IF(ROW()-16&lt;NoRowsBudget, IF($J147="Profit Margin",SUM(AG$16:AG146)*ProfitMargin,IF($J147="VAT",SUM(AG$16:AG146)*VAT,IF(Budget_period="Monthly",SUMIFS(INDIRECT(AG$8),DetailBudgetWPs_Aleph,IF($J147 = "No Work Package", "", $J147),DetailBudgetCategory_Aleph,$I147),IF(Budget_period="Quarterly",SUMIFS(INDIRECT(AG$9),DetailBudgetWPs_Aleph,IF($J147 = "No Work Package", "", $J147),DetailBudgetCategory_Aleph,$I147),IF(Budget_period="Annually",SUMIFS(INDIRECT(AG$10),DetailBudgetWPs_Aleph,IF($J147 = "No Work Package", "", $J147),DetailBudgetCategory_Aleph,$I147),""))))) / AG$6 * AG$7, 0), 0)</f>
        <v>0</v>
      </c>
      <c r="AH147" s="166">
        <f t="array" ref="AH147">IFERROR(IF(ROW()-16&lt;NoRowsBudget, IF($J147="Profit Margin",SUM(AH$16:AH146)*ProfitMargin,IF($J147="VAT",SUM(AH$16:AH146)*VAT,IF(Budget_period="Monthly",SUMIFS(INDIRECT(AH$8),DetailBudgetWPs_Aleph,IF($J147 = "No Work Package", "", $J147),DetailBudgetCategory_Aleph,$I147),IF(Budget_period="Quarterly",SUMIFS(INDIRECT(AH$9),DetailBudgetWPs_Aleph,IF($J147 = "No Work Package", "", $J147),DetailBudgetCategory_Aleph,$I147),IF(Budget_period="Annually",SUMIFS(INDIRECT(AH$10),DetailBudgetWPs_Aleph,IF($J147 = "No Work Package", "", $J147),DetailBudgetCategory_Aleph,$I147),""))))) / AH$6 * AH$7, 0), 0)</f>
        <v>0</v>
      </c>
      <c r="AI147" s="166">
        <f t="array" ref="AI147">IFERROR(IF(ROW()-16&lt;NoRowsBudget, IF($J147="Profit Margin",SUM(AI$16:AI146)*ProfitMargin,IF($J147="VAT",SUM(AI$16:AI146)*VAT,IF(Budget_period="Monthly",SUMIFS(INDIRECT(AI$8),DetailBudgetWPs_Aleph,IF($J147 = "No Work Package", "", $J147),DetailBudgetCategory_Aleph,$I147),IF(Budget_period="Quarterly",SUMIFS(INDIRECT(AI$9),DetailBudgetWPs_Aleph,IF($J147 = "No Work Package", "", $J147),DetailBudgetCategory_Aleph,$I147),IF(Budget_period="Annually",SUMIFS(INDIRECT(AI$10),DetailBudgetWPs_Aleph,IF($J147 = "No Work Package", "", $J147),DetailBudgetCategory_Aleph,$I147),""))))) / AI$6 * AI$7, 0), 0)</f>
        <v>0</v>
      </c>
      <c r="AJ147" s="166">
        <f t="array" ref="AJ147">IFERROR(IF(ROW()-16&lt;NoRowsBudget, IF($J147="Profit Margin",SUM(AJ$16:AJ146)*ProfitMargin,IF($J147="VAT",SUM(AJ$16:AJ146)*VAT,IF(Budget_period="Monthly",SUMIFS(INDIRECT(AJ$8),DetailBudgetWPs_Aleph,IF($J147 = "No Work Package", "", $J147),DetailBudgetCategory_Aleph,$I147),IF(Budget_period="Quarterly",SUMIFS(INDIRECT(AJ$9),DetailBudgetWPs_Aleph,IF($J147 = "No Work Package", "", $J147),DetailBudgetCategory_Aleph,$I147),IF(Budget_period="Annually",SUMIFS(INDIRECT(AJ$10),DetailBudgetWPs_Aleph,IF($J147 = "No Work Package", "", $J147),DetailBudgetCategory_Aleph,$I147),""))))) / AJ$6 * AJ$7, 0), 0)</f>
        <v>0</v>
      </c>
      <c r="AK147" s="166">
        <f t="array" ref="AK147">IFERROR(IF(ROW()-16&lt;NoRowsBudget, IF($J147="Profit Margin",SUM(AK$16:AK146)*ProfitMargin,IF($J147="VAT",SUM(AK$16:AK146)*VAT,IF(Budget_period="Monthly",SUMIFS(INDIRECT(AK$8),DetailBudgetWPs_Aleph,IF($J147 = "No Work Package", "", $J147),DetailBudgetCategory_Aleph,$I147),IF(Budget_period="Quarterly",SUMIFS(INDIRECT(AK$9),DetailBudgetWPs_Aleph,IF($J147 = "No Work Package", "", $J147),DetailBudgetCategory_Aleph,$I147),IF(Budget_period="Annually",SUMIFS(INDIRECT(AK$10),DetailBudgetWPs_Aleph,IF($J147 = "No Work Package", "", $J147),DetailBudgetCategory_Aleph,$I147),""))))) / AK$6 * AK$7, 0), 0)</f>
        <v>0</v>
      </c>
      <c r="AL147" s="166">
        <f t="array" ref="AL147">IFERROR(IF(ROW()-16&lt;NoRowsBudget, IF($J147="Profit Margin",SUM(AL$16:AL146)*ProfitMargin,IF($J147="VAT",SUM(AL$16:AL146)*VAT,IF(Budget_period="Monthly",SUMIFS(INDIRECT(AL$8),DetailBudgetWPs_Aleph,IF($J147 = "No Work Package", "", $J147),DetailBudgetCategory_Aleph,$I147),IF(Budget_period="Quarterly",SUMIFS(INDIRECT(AL$9),DetailBudgetWPs_Aleph,IF($J147 = "No Work Package", "", $J147),DetailBudgetCategory_Aleph,$I147),IF(Budget_period="Annually",SUMIFS(INDIRECT(AL$10),DetailBudgetWPs_Aleph,IF($J147 = "No Work Package", "", $J147),DetailBudgetCategory_Aleph,$I147),""))))) / AL$6 * AL$7, 0), 0)</f>
        <v>0</v>
      </c>
      <c r="AM147" s="166">
        <f t="array" ref="AM147">IFERROR(IF(ROW()-16&lt;NoRowsBudget, IF($J147="Profit Margin",SUM(AM$16:AM146)*ProfitMargin,IF($J147="VAT",SUM(AM$16:AM146)*VAT,IF(Budget_period="Monthly",SUMIFS(INDIRECT(AM$8),DetailBudgetWPs_Aleph,IF($J147 = "No Work Package", "", $J147),DetailBudgetCategory_Aleph,$I147),IF(Budget_period="Quarterly",SUMIFS(INDIRECT(AM$9),DetailBudgetWPs_Aleph,IF($J147 = "No Work Package", "", $J147),DetailBudgetCategory_Aleph,$I147),IF(Budget_period="Annually",SUMIFS(INDIRECT(AM$10),DetailBudgetWPs_Aleph,IF($J147 = "No Work Package", "", $J147),DetailBudgetCategory_Aleph,$I147),""))))) / AM$6 * AM$7, 0), 0)</f>
        <v>0</v>
      </c>
      <c r="AN147" s="166">
        <f t="array" ref="AN147">IFERROR(IF(ROW()-16&lt;NoRowsBudget, IF($J147="Profit Margin",SUM(AN$16:AN146)*ProfitMargin,IF($J147="VAT",SUM(AN$16:AN146)*VAT,IF(Budget_period="Monthly",SUMIFS(INDIRECT(AN$8),DetailBudgetWPs_Aleph,IF($J147 = "No Work Package", "", $J147),DetailBudgetCategory_Aleph,$I147),IF(Budget_period="Quarterly",SUMIFS(INDIRECT(AN$9),DetailBudgetWPs_Aleph,IF($J147 = "No Work Package", "", $J147),DetailBudgetCategory_Aleph,$I147),IF(Budget_period="Annually",SUMIFS(INDIRECT(AN$10),DetailBudgetWPs_Aleph,IF($J147 = "No Work Package", "", $J147),DetailBudgetCategory_Aleph,$I147),""))))) / AN$6 * AN$7, 0), 0)</f>
        <v>0</v>
      </c>
      <c r="AO147" s="166">
        <f t="array" ref="AO147">IFERROR(IF(ROW()-16&lt;NoRowsBudget, IF($J147="Profit Margin",SUM(AO$16:AO146)*ProfitMargin,IF($J147="VAT",SUM(AO$16:AO146)*VAT,IF(Budget_period="Monthly",SUMIFS(INDIRECT(AO$8),DetailBudgetWPs_Aleph,IF($J147 = "No Work Package", "", $J147),DetailBudgetCategory_Aleph,$I147),IF(Budget_period="Quarterly",SUMIFS(INDIRECT(AO$9),DetailBudgetWPs_Aleph,IF($J147 = "No Work Package", "", $J147),DetailBudgetCategory_Aleph,$I147),IF(Budget_period="Annually",SUMIFS(INDIRECT(AO$10),DetailBudgetWPs_Aleph,IF($J147 = "No Work Package", "", $J147),DetailBudgetCategory_Aleph,$I147),""))))) / AO$6 * AO$7, 0), 0)</f>
        <v>0</v>
      </c>
      <c r="AP147" s="166">
        <f t="array" ref="AP147">IFERROR(IF(ROW()-16&lt;NoRowsBudget, IF($J147="Profit Margin",SUM(AP$16:AP146)*ProfitMargin,IF($J147="VAT",SUM(AP$16:AP146)*VAT,IF(Budget_period="Monthly",SUMIFS(INDIRECT(AP$8),DetailBudgetWPs_Aleph,IF($J147 = "No Work Package", "", $J147),DetailBudgetCategory_Aleph,$I147),IF(Budget_period="Quarterly",SUMIFS(INDIRECT(AP$9),DetailBudgetWPs_Aleph,IF($J147 = "No Work Package", "", $J147),DetailBudgetCategory_Aleph,$I147),IF(Budget_period="Annually",SUMIFS(INDIRECT(AP$10),DetailBudgetWPs_Aleph,IF($J147 = "No Work Package", "", $J147),DetailBudgetCategory_Aleph,$I147),""))))) / AP$6 * AP$7, 0), 0)</f>
        <v>0</v>
      </c>
      <c r="AQ147" s="166">
        <f t="array" ref="AQ147">IFERROR(IF(ROW()-16&lt;NoRowsBudget, IF($J147="Profit Margin",SUM(AQ$16:AQ146)*ProfitMargin,IF($J147="VAT",SUM(AQ$16:AQ146)*VAT,IF(Budget_period="Monthly",SUMIFS(INDIRECT(AQ$8),DetailBudgetWPs_Aleph,IF($J147 = "No Work Package", "", $J147),DetailBudgetCategory_Aleph,$I147),IF(Budget_period="Quarterly",SUMIFS(INDIRECT(AQ$9),DetailBudgetWPs_Aleph,IF($J147 = "No Work Package", "", $J147),DetailBudgetCategory_Aleph,$I147),IF(Budget_period="Annually",SUMIFS(INDIRECT(AQ$10),DetailBudgetWPs_Aleph,IF($J147 = "No Work Package", "", $J147),DetailBudgetCategory_Aleph,$I147),""))))) / AQ$6 * AQ$7, 0), 0)</f>
        <v>0</v>
      </c>
      <c r="AR147" s="166">
        <f t="array" ref="AR147">IFERROR(IF(ROW()-16&lt;NoRowsBudget, IF($J147="Profit Margin",SUM(AR$16:AR146)*ProfitMargin,IF($J147="VAT",SUM(AR$16:AR146)*VAT,IF(Budget_period="Monthly",SUMIFS(INDIRECT(AR$8),DetailBudgetWPs_Aleph,IF($J147 = "No Work Package", "", $J147),DetailBudgetCategory_Aleph,$I147),IF(Budget_period="Quarterly",SUMIFS(INDIRECT(AR$9),DetailBudgetWPs_Aleph,IF($J147 = "No Work Package", "", $J147),DetailBudgetCategory_Aleph,$I147),IF(Budget_period="Annually",SUMIFS(INDIRECT(AR$10),DetailBudgetWPs_Aleph,IF($J147 = "No Work Package", "", $J147),DetailBudgetCategory_Aleph,$I147),""))))) / AR$6 * AR$7, 0), 0)</f>
        <v>0</v>
      </c>
      <c r="AS147" s="166">
        <f t="array" ref="AS147">IFERROR(IF(ROW()-16&lt;NoRowsBudget, IF($J147="Profit Margin",SUM(AS$16:AS146)*ProfitMargin,IF($J147="VAT",SUM(AS$16:AS146)*VAT,IF(Budget_period="Monthly",SUMIFS(INDIRECT(AS$8),DetailBudgetWPs_Aleph,IF($J147 = "No Work Package", "", $J147),DetailBudgetCategory_Aleph,$I147),IF(Budget_period="Quarterly",SUMIFS(INDIRECT(AS$9),DetailBudgetWPs_Aleph,IF($J147 = "No Work Package", "", $J147),DetailBudgetCategory_Aleph,$I147),IF(Budget_period="Annually",SUMIFS(INDIRECT(AS$10),DetailBudgetWPs_Aleph,IF($J147 = "No Work Package", "", $J147),DetailBudgetCategory_Aleph,$I147),""))))) / AS$6 * AS$7, 0), 0)</f>
        <v>0</v>
      </c>
      <c r="AT147" s="166">
        <f t="array" ref="AT147">IFERROR(IF(ROW()-16&lt;NoRowsBudget, IF($J147="Profit Margin",SUM(AT$16:AT146)*ProfitMargin,IF($J147="VAT",SUM(AT$16:AT146)*VAT,IF(Budget_period="Monthly",SUMIFS(INDIRECT(AT$8),DetailBudgetWPs_Aleph,IF($J147 = "No Work Package", "", $J147),DetailBudgetCategory_Aleph,$I147),IF(Budget_period="Quarterly",SUMIFS(INDIRECT(AT$9),DetailBudgetWPs_Aleph,IF($J147 = "No Work Package", "", $J147),DetailBudgetCategory_Aleph,$I147),IF(Budget_period="Annually",SUMIFS(INDIRECT(AT$10),DetailBudgetWPs_Aleph,IF($J147 = "No Work Package", "", $J147),DetailBudgetCategory_Aleph,$I147),""))))) / AT$6 * AT$7, 0), 0)</f>
        <v>0</v>
      </c>
      <c r="AU147" s="166">
        <f t="array" ref="AU147">IFERROR(IF(ROW()-16&lt;NoRowsBudget, IF($J147="Profit Margin",SUM(AU$16:AU146)*ProfitMargin,IF($J147="VAT",SUM(AU$16:AU146)*VAT,IF(Budget_period="Monthly",SUMIFS(INDIRECT(AU$8),DetailBudgetWPs_Aleph,IF($J147 = "No Work Package", "", $J147),DetailBudgetCategory_Aleph,$I147),IF(Budget_period="Quarterly",SUMIFS(INDIRECT(AU$9),DetailBudgetWPs_Aleph,IF($J147 = "No Work Package", "", $J147),DetailBudgetCategory_Aleph,$I147),IF(Budget_period="Annually",SUMIFS(INDIRECT(AU$10),DetailBudgetWPs_Aleph,IF($J147 = "No Work Package", "", $J147),DetailBudgetCategory_Aleph,$I147),""))))) / AU$6 * AU$7, 0), 0)</f>
        <v>0</v>
      </c>
      <c r="AV147" s="166">
        <f t="array" ref="AV147">IFERROR(IF(ROW()-16&lt;NoRowsBudget, IF($J147="Profit Margin",SUM(AV$16:AV146)*ProfitMargin,IF($J147="VAT",SUM(AV$16:AV146)*VAT,IF(Budget_period="Monthly",SUMIFS(INDIRECT(AV$8),DetailBudgetWPs_Aleph,IF($J147 = "No Work Package", "", $J147),DetailBudgetCategory_Aleph,$I147),IF(Budget_period="Quarterly",SUMIFS(INDIRECT(AV$9),DetailBudgetWPs_Aleph,IF($J147 = "No Work Package", "", $J147),DetailBudgetCategory_Aleph,$I147),IF(Budget_period="Annually",SUMIFS(INDIRECT(AV$10),DetailBudgetWPs_Aleph,IF($J147 = "No Work Package", "", $J147),DetailBudgetCategory_Aleph,$I147),""))))) / AV$6 * AV$7, 0), 0)</f>
        <v>0</v>
      </c>
      <c r="AW147" s="166">
        <f t="array" ref="AW147">IFERROR(IF(ROW()-16&lt;NoRowsBudget, IF($J147="Profit Margin",SUM(AW$16:AW146)*ProfitMargin,IF($J147="VAT",SUM(AW$16:AW146)*VAT,IF(Budget_period="Monthly",SUMIFS(INDIRECT(AW$8),DetailBudgetWPs_Aleph,IF($J147 = "No Work Package", "", $J147),DetailBudgetCategory_Aleph,$I147),IF(Budget_period="Quarterly",SUMIFS(INDIRECT(AW$9),DetailBudgetWPs_Aleph,IF($J147 = "No Work Package", "", $J147),DetailBudgetCategory_Aleph,$I147),IF(Budget_period="Annually",SUMIFS(INDIRECT(AW$10),DetailBudgetWPs_Aleph,IF($J147 = "No Work Package", "", $J147),DetailBudgetCategory_Aleph,$I147),""))))) / AW$6 * AW$7, 0), 0)</f>
        <v>0</v>
      </c>
      <c r="AX147" s="166">
        <f t="array" ref="AX147">IFERROR(IF(ROW()-16&lt;NoRowsBudget, IF($J147="Profit Margin",SUM(AX$16:AX146)*ProfitMargin,IF($J147="VAT",SUM(AX$16:AX146)*VAT,IF(Budget_period="Monthly",SUMIFS(INDIRECT(AX$8),DetailBudgetWPs_Aleph,IF($J147 = "No Work Package", "", $J147),DetailBudgetCategory_Aleph,$I147),IF(Budget_period="Quarterly",SUMIFS(INDIRECT(AX$9),DetailBudgetWPs_Aleph,IF($J147 = "No Work Package", "", $J147),DetailBudgetCategory_Aleph,$I147),IF(Budget_period="Annually",SUMIFS(INDIRECT(AX$10),DetailBudgetWPs_Aleph,IF($J147 = "No Work Package", "", $J147),DetailBudgetCategory_Aleph,$I147),""))))) / AX$6 * AX$7, 0), 0)</f>
        <v>0</v>
      </c>
      <c r="AY147" s="166">
        <f t="array" ref="AY147">IFERROR(IF(ROW()-16&lt;NoRowsBudget, IF($J147="Profit Margin",SUM(AY$16:AY146)*ProfitMargin,IF($J147="VAT",SUM(AY$16:AY146)*VAT,IF(Budget_period="Monthly",SUMIFS(INDIRECT(AY$8),DetailBudgetWPs_Aleph,IF($J147 = "No Work Package", "", $J147),DetailBudgetCategory_Aleph,$I147),IF(Budget_period="Quarterly",SUMIFS(INDIRECT(AY$9),DetailBudgetWPs_Aleph,IF($J147 = "No Work Package", "", $J147),DetailBudgetCategory_Aleph,$I147),IF(Budget_period="Annually",SUMIFS(INDIRECT(AY$10),DetailBudgetWPs_Aleph,IF($J147 = "No Work Package", "", $J147),DetailBudgetCategory_Aleph,$I147),""))))) / AY$6 * AY$7, 0), 0)</f>
        <v>0</v>
      </c>
      <c r="AZ147" s="166">
        <f t="array" ref="AZ147">IFERROR(IF(ROW()-16&lt;NoRowsBudget, IF($J147="Profit Margin",SUM(AZ$16:AZ146)*ProfitMargin,IF($J147="VAT",SUM(AZ$16:AZ146)*VAT,IF(Budget_period="Monthly",SUMIFS(INDIRECT(AZ$8),DetailBudgetWPs_Aleph,IF($J147 = "No Work Package", "", $J147),DetailBudgetCategory_Aleph,$I147),IF(Budget_period="Quarterly",SUMIFS(INDIRECT(AZ$9),DetailBudgetWPs_Aleph,IF($J147 = "No Work Package", "", $J147),DetailBudgetCategory_Aleph,$I147),IF(Budget_period="Annually",SUMIFS(INDIRECT(AZ$10),DetailBudgetWPs_Aleph,IF($J147 = "No Work Package", "", $J147),DetailBudgetCategory_Aleph,$I147),""))))) / AZ$6 * AZ$7, 0), 0)</f>
        <v>0</v>
      </c>
      <c r="BA147" s="166">
        <f t="array" ref="BA147">IFERROR(IF(ROW()-16&lt;NoRowsBudget, IF($J147="Profit Margin",SUM(BA$16:BA146)*ProfitMargin,IF($J147="VAT",SUM(BA$16:BA146)*VAT,IF(Budget_period="Monthly",SUMIFS(INDIRECT(BA$8),DetailBudgetWPs_Aleph,IF($J147 = "No Work Package", "", $J147),DetailBudgetCategory_Aleph,$I147),IF(Budget_period="Quarterly",SUMIFS(INDIRECT(BA$9),DetailBudgetWPs_Aleph,IF($J147 = "No Work Package", "", $J147),DetailBudgetCategory_Aleph,$I147),IF(Budget_period="Annually",SUMIFS(INDIRECT(BA$10),DetailBudgetWPs_Aleph,IF($J147 = "No Work Package", "", $J147),DetailBudgetCategory_Aleph,$I147),""))))) / BA$6 * BA$7, 0), 0)</f>
        <v>0</v>
      </c>
      <c r="BB147" s="166">
        <f t="array" ref="BB147">IFERROR(IF(ROW()-16&lt;NoRowsBudget, IF($J147="Profit Margin",SUM(BB$16:BB146)*ProfitMargin,IF($J147="VAT",SUM(BB$16:BB146)*VAT,IF(Budget_period="Monthly",SUMIFS(INDIRECT(BB$8),DetailBudgetWPs_Aleph,IF($J147 = "No Work Package", "", $J147),DetailBudgetCategory_Aleph,$I147),IF(Budget_period="Quarterly",SUMIFS(INDIRECT(BB$9),DetailBudgetWPs_Aleph,IF($J147 = "No Work Package", "", $J147),DetailBudgetCategory_Aleph,$I147),IF(Budget_period="Annually",SUMIFS(INDIRECT(BB$10),DetailBudgetWPs_Aleph,IF($J147 = "No Work Package", "", $J147),DetailBudgetCategory_Aleph,$I147),""))))) / BB$6 * BB$7, 0), 0)</f>
        <v>0</v>
      </c>
      <c r="BC147" s="166">
        <f t="array" ref="BC147">IFERROR(IF(ROW()-16&lt;NoRowsBudget, IF($J147="Profit Margin",SUM(BC$16:BC146)*ProfitMargin,IF($J147="VAT",SUM(BC$16:BC146)*VAT,IF(Budget_period="Monthly",SUMIFS(INDIRECT(BC$8),DetailBudgetWPs_Aleph,IF($J147 = "No Work Package", "", $J147),DetailBudgetCategory_Aleph,$I147),IF(Budget_period="Quarterly",SUMIFS(INDIRECT(BC$9),DetailBudgetWPs_Aleph,IF($J147 = "No Work Package", "", $J147),DetailBudgetCategory_Aleph,$I147),IF(Budget_period="Annually",SUMIFS(INDIRECT(BC$10),DetailBudgetWPs_Aleph,IF($J147 = "No Work Package", "", $J147),DetailBudgetCategory_Aleph,$I147),""))))) / BC$6 * BC$7, 0), 0)</f>
        <v>0</v>
      </c>
      <c r="BD147" s="166">
        <f t="array" ref="BD147">IFERROR(IF(ROW()-16&lt;NoRowsBudget, IF($J147="Profit Margin",SUM(BD$16:BD146)*ProfitMargin,IF($J147="VAT",SUM(BD$16:BD146)*VAT,IF(Budget_period="Monthly",SUMIFS(INDIRECT(BD$8),DetailBudgetWPs_Aleph,IF($J147 = "No Work Package", "", $J147),DetailBudgetCategory_Aleph,$I147),IF(Budget_period="Quarterly",SUMIFS(INDIRECT(BD$9),DetailBudgetWPs_Aleph,IF($J147 = "No Work Package", "", $J147),DetailBudgetCategory_Aleph,$I147),IF(Budget_period="Annually",SUMIFS(INDIRECT(BD$10),DetailBudgetWPs_Aleph,IF($J147 = "No Work Package", "", $J147),DetailBudgetCategory_Aleph,$I147),""))))) / BD$6 * BD$7, 0), 0)</f>
        <v>0</v>
      </c>
      <c r="BE147" s="166">
        <f t="array" ref="BE147">IFERROR(IF(ROW()-16&lt;NoRowsBudget, IF($J147="Profit Margin",SUM(BE$16:BE146)*ProfitMargin,IF($J147="VAT",SUM(BE$16:BE146)*VAT,IF(Budget_period="Monthly",SUMIFS(INDIRECT(BE$8),DetailBudgetWPs_Aleph,IF($J147 = "No Work Package", "", $J147),DetailBudgetCategory_Aleph,$I147),IF(Budget_period="Quarterly",SUMIFS(INDIRECT(BE$9),DetailBudgetWPs_Aleph,IF($J147 = "No Work Package", "", $J147),DetailBudgetCategory_Aleph,$I147),IF(Budget_period="Annually",SUMIFS(INDIRECT(BE$10),DetailBudgetWPs_Aleph,IF($J147 = "No Work Package", "", $J147),DetailBudgetCategory_Aleph,$I147),""))))) / BE$6 * BE$7, 0), 0)</f>
        <v>0</v>
      </c>
      <c r="BF147" s="166">
        <f t="array" ref="BF147">IFERROR(IF(ROW()-16&lt;NoRowsBudget, IF($J147="Profit Margin",SUM(BF$16:BF146)*ProfitMargin,IF($J147="VAT",SUM(BF$16:BF146)*VAT,IF(Budget_period="Monthly",SUMIFS(INDIRECT(BF$8),DetailBudgetWPs_Aleph,IF($J147 = "No Work Package", "", $J147),DetailBudgetCategory_Aleph,$I147),IF(Budget_period="Quarterly",SUMIFS(INDIRECT(BF$9),DetailBudgetWPs_Aleph,IF($J147 = "No Work Package", "", $J147),DetailBudgetCategory_Aleph,$I147),IF(Budget_period="Annually",SUMIFS(INDIRECT(BF$10),DetailBudgetWPs_Aleph,IF($J147 = "No Work Package", "", $J147),DetailBudgetCategory_Aleph,$I147),""))))) / BF$6 * BF$7, 0), 0)</f>
        <v>0</v>
      </c>
      <c r="BG147" s="166">
        <f t="array" ref="BG147">IFERROR(IF(ROW()-16&lt;NoRowsBudget, IF($J147="Profit Margin",SUM(BG$16:BG146)*ProfitMargin,IF($J147="VAT",SUM(BG$16:BG146)*VAT,IF(Budget_period="Monthly",SUMIFS(INDIRECT(BG$8),DetailBudgetWPs_Aleph,IF($J147 = "No Work Package", "", $J147),DetailBudgetCategory_Aleph,$I147),IF(Budget_period="Quarterly",SUMIFS(INDIRECT(BG$9),DetailBudgetWPs_Aleph,IF($J147 = "No Work Package", "", $J147),DetailBudgetCategory_Aleph,$I147),IF(Budget_period="Annually",SUMIFS(INDIRECT(BG$10),DetailBudgetWPs_Aleph,IF($J147 = "No Work Package", "", $J147),DetailBudgetCategory_Aleph,$I147),""))))) / BG$6 * BG$7, 0), 0)</f>
        <v>0</v>
      </c>
      <c r="BH147" s="166">
        <f t="array" ref="BH147">IFERROR(IF(ROW()-16&lt;NoRowsBudget, IF($J147="Profit Margin",SUM(BH$16:BH146)*ProfitMargin,IF($J147="VAT",SUM(BH$16:BH146)*VAT,IF(Budget_period="Monthly",SUMIFS(INDIRECT(BH$8),DetailBudgetWPs_Aleph,IF($J147 = "No Work Package", "", $J147),DetailBudgetCategory_Aleph,$I147),IF(Budget_period="Quarterly",SUMIFS(INDIRECT(BH$9),DetailBudgetWPs_Aleph,IF($J147 = "No Work Package", "", $J147),DetailBudgetCategory_Aleph,$I147),IF(Budget_period="Annually",SUMIFS(INDIRECT(BH$10),DetailBudgetWPs_Aleph,IF($J147 = "No Work Package", "", $J147),DetailBudgetCategory_Aleph,$I147),""))))) / BH$6 * BH$7, 0), 0)</f>
        <v>0</v>
      </c>
      <c r="BI147" s="166">
        <f t="array" ref="BI147">IFERROR(IF(ROW()-16&lt;NoRowsBudget, IF($J147="Profit Margin",SUM(BI$16:BI146)*ProfitMargin,IF($J147="VAT",SUM(BI$16:BI146)*VAT,IF(Budget_period="Monthly",SUMIFS(INDIRECT(BI$8),DetailBudgetWPs_Aleph,IF($J147 = "No Work Package", "", $J147),DetailBudgetCategory_Aleph,$I147),IF(Budget_period="Quarterly",SUMIFS(INDIRECT(BI$9),DetailBudgetWPs_Aleph,IF($J147 = "No Work Package", "", $J147),DetailBudgetCategory_Aleph,$I147),IF(Budget_period="Annually",SUMIFS(INDIRECT(BI$10),DetailBudgetWPs_Aleph,IF($J147 = "No Work Package", "", $J147),DetailBudgetCategory_Aleph,$I147),""))))) / BI$6 * BI$7, 0), 0)</f>
        <v>0</v>
      </c>
      <c r="BJ147" s="166">
        <f t="array" ref="BJ147">IFERROR(IF(ROW()-16&lt;NoRowsBudget, IF($J147="Profit Margin",SUM(BJ$16:BJ146)*ProfitMargin,IF($J147="VAT",SUM(BJ$16:BJ146)*VAT,IF(Budget_period="Monthly",SUMIFS(INDIRECT(BJ$8),DetailBudgetWPs_Aleph,IF($J147 = "No Work Package", "", $J147),DetailBudgetCategory_Aleph,$I147),IF(Budget_period="Quarterly",SUMIFS(INDIRECT(BJ$9),DetailBudgetWPs_Aleph,IF($J147 = "No Work Package", "", $J147),DetailBudgetCategory_Aleph,$I147),IF(Budget_period="Annually",SUMIFS(INDIRECT(BJ$10),DetailBudgetWPs_Aleph,IF($J147 = "No Work Package", "", $J147),DetailBudgetCategory_Aleph,$I147),""))))) / BJ$6 * BJ$7, 0), 0)</f>
        <v>0</v>
      </c>
      <c r="BK147" s="166">
        <f t="array" ref="BK147">IFERROR(IF(ROW()-16&lt;NoRowsBudget, IF($J147="Profit Margin",SUM(BK$16:BK146)*ProfitMargin,IF($J147="VAT",SUM(BK$16:BK146)*VAT,IF(Budget_period="Monthly",SUMIFS(INDIRECT(BK$8),DetailBudgetWPs_Aleph,IF($J147 = "No Work Package", "", $J147),DetailBudgetCategory_Aleph,$I147),IF(Budget_period="Quarterly",SUMIFS(INDIRECT(BK$9),DetailBudgetWPs_Aleph,IF($J147 = "No Work Package", "", $J147),DetailBudgetCategory_Aleph,$I147),IF(Budget_period="Annually",SUMIFS(INDIRECT(BK$10),DetailBudgetWPs_Aleph,IF($J147 = "No Work Package", "", $J147),DetailBudgetCategory_Aleph,$I147),""))))) / BK$6 * BK$7, 0), 0)</f>
        <v>0</v>
      </c>
      <c r="BL147" s="166">
        <f t="array" ref="BL147">IFERROR(IF(ROW()-16&lt;NoRowsBudget, IF($J147="Profit Margin",SUM(BL$16:BL146)*ProfitMargin,IF($J147="VAT",SUM(BL$16:BL146)*VAT,IF(Budget_period="Monthly",SUMIFS(INDIRECT(BL$8),DetailBudgetWPs_Aleph,IF($J147 = "No Work Package", "", $J147),DetailBudgetCategory_Aleph,$I147),IF(Budget_period="Quarterly",SUMIFS(INDIRECT(BL$9),DetailBudgetWPs_Aleph,IF($J147 = "No Work Package", "", $J147),DetailBudgetCategory_Aleph,$I147),IF(Budget_period="Annually",SUMIFS(INDIRECT(BL$10),DetailBudgetWPs_Aleph,IF($J147 = "No Work Package", "", $J147),DetailBudgetCategory_Aleph,$I147),""))))) / BL$6 * BL$7, 0), 0)</f>
        <v>0</v>
      </c>
      <c r="BM147" s="166">
        <f t="array" ref="BM147">IFERROR(IF(ROW()-16&lt;NoRowsBudget, IF($J147="Profit Margin",SUM(BM$16:BM146)*ProfitMargin,IF($J147="VAT",SUM(BM$16:BM146)*VAT,IF(Budget_period="Monthly",SUMIFS(INDIRECT(BM$8),DetailBudgetWPs_Aleph,IF($J147 = "No Work Package", "", $J147),DetailBudgetCategory_Aleph,$I147),IF(Budget_period="Quarterly",SUMIFS(INDIRECT(BM$9),DetailBudgetWPs_Aleph,IF($J147 = "No Work Package", "", $J147),DetailBudgetCategory_Aleph,$I147),IF(Budget_period="Annually",SUMIFS(INDIRECT(BM$10),DetailBudgetWPs_Aleph,IF($J147 = "No Work Package", "", $J147),DetailBudgetCategory_Aleph,$I147),""))))) / BM$6 * BM$7, 0), 0)</f>
        <v>0</v>
      </c>
      <c r="BN147" s="166">
        <f t="array" ref="BN147">IFERROR(IF(ROW()-16&lt;NoRowsBudget, IF($J147="Profit Margin",SUM(BN$16:BN146)*ProfitMargin,IF($J147="VAT",SUM(BN$16:BN146)*VAT,IF(Budget_period="Monthly",SUMIFS(INDIRECT(BN$8),DetailBudgetWPs_Aleph,IF($J147 = "No Work Package", "", $J147),DetailBudgetCategory_Aleph,$I147),IF(Budget_period="Quarterly",SUMIFS(INDIRECT(BN$9),DetailBudgetWPs_Aleph,IF($J147 = "No Work Package", "", $J147),DetailBudgetCategory_Aleph,$I147),IF(Budget_period="Annually",SUMIFS(INDIRECT(BN$10),DetailBudgetWPs_Aleph,IF($J147 = "No Work Package", "", $J147),DetailBudgetCategory_Aleph,$I147),""))))) / BN$6 * BN$7, 0), 0)</f>
        <v>0</v>
      </c>
      <c r="BO147" s="166">
        <f t="array" ref="BO147">IFERROR(IF(ROW()-16&lt;NoRowsBudget, IF($J147="Profit Margin",SUM(BO$16:BO146)*ProfitMargin,IF($J147="VAT",SUM(BO$16:BO146)*VAT,IF(Budget_period="Monthly",SUMIFS(INDIRECT(BO$8),DetailBudgetWPs_Aleph,IF($J147 = "No Work Package", "", $J147),DetailBudgetCategory_Aleph,$I147),IF(Budget_period="Quarterly",SUMIFS(INDIRECT(BO$9),DetailBudgetWPs_Aleph,IF($J147 = "No Work Package", "", $J147),DetailBudgetCategory_Aleph,$I147),IF(Budget_period="Annually",SUMIFS(INDIRECT(BO$10),DetailBudgetWPs_Aleph,IF($J147 = "No Work Package", "", $J147),DetailBudgetCategory_Aleph,$I147),""))))) / BO$6 * BO$7, 0), 0)</f>
        <v>0</v>
      </c>
      <c r="BP147" s="166">
        <f t="array" ref="BP147">IFERROR(IF(ROW()-16&lt;NoRowsBudget, IF($J147="Profit Margin",SUM(BP$16:BP146)*ProfitMargin,IF($J147="VAT",SUM(BP$16:BP146)*VAT,IF(Budget_period="Monthly",SUMIFS(INDIRECT(BP$8),DetailBudgetWPs_Aleph,IF($J147 = "No Work Package", "", $J147),DetailBudgetCategory_Aleph,$I147),IF(Budget_period="Quarterly",SUMIFS(INDIRECT(BP$9),DetailBudgetWPs_Aleph,IF($J147 = "No Work Package", "", $J147),DetailBudgetCategory_Aleph,$I147),IF(Budget_period="Annually",SUMIFS(INDIRECT(BP$10),DetailBudgetWPs_Aleph,IF($J147 = "No Work Package", "", $J147),DetailBudgetCategory_Aleph,$I147),""))))) / BP$6 * BP$7, 0), 0)</f>
        <v>0</v>
      </c>
      <c r="BQ147" s="166">
        <f t="array" ref="BQ147">IFERROR(IF(ROW()-16&lt;NoRowsBudget, IF($J147="Profit Margin",SUM(BQ$16:BQ146)*ProfitMargin,IF($J147="VAT",SUM(BQ$16:BQ146)*VAT,IF(Budget_period="Monthly",SUMIFS(INDIRECT(BQ$8),DetailBudgetWPs_Aleph,IF($J147 = "No Work Package", "", $J147),DetailBudgetCategory_Aleph,$I147),IF(Budget_period="Quarterly",SUMIFS(INDIRECT(BQ$9),DetailBudgetWPs_Aleph,IF($J147 = "No Work Package", "", $J147),DetailBudgetCategory_Aleph,$I147),IF(Budget_period="Annually",SUMIFS(INDIRECT(BQ$10),DetailBudgetWPs_Aleph,IF($J147 = "No Work Package", "", $J147),DetailBudgetCategory_Aleph,$I147),""))))) / BQ$6 * BQ$7, 0), 0)</f>
        <v>0</v>
      </c>
      <c r="BR147" s="166">
        <f t="array" ref="BR147">IFERROR(IF(ROW()-16&lt;NoRowsBudget, IF($J147="Profit Margin",SUM(BR$16:BR146)*ProfitMargin,IF($J147="VAT",SUM(BR$16:BR146)*VAT,IF(Budget_period="Monthly",SUMIFS(INDIRECT(BR$8),DetailBudgetWPs_Aleph,IF($J147 = "No Work Package", "", $J147),DetailBudgetCategory_Aleph,$I147),IF(Budget_period="Quarterly",SUMIFS(INDIRECT(BR$9),DetailBudgetWPs_Aleph,IF($J147 = "No Work Package", "", $J147),DetailBudgetCategory_Aleph,$I147),IF(Budget_period="Annually",SUMIFS(INDIRECT(BR$10),DetailBudgetWPs_Aleph,IF($J147 = "No Work Package", "", $J147),DetailBudgetCategory_Aleph,$I147),""))))) / BR$6 * BR$7, 0), 0)</f>
        <v>0</v>
      </c>
      <c r="BS147" s="166">
        <f t="array" ref="BS147">IFERROR(IF(ROW()-16&lt;NoRowsBudget, IF($J147="Profit Margin",SUM(BS$16:BS146)*ProfitMargin,IF($J147="VAT",SUM(BS$16:BS146)*VAT,IF(Budget_period="Monthly",SUMIFS(INDIRECT(BS$8),DetailBudgetWPs_Aleph,IF($J147 = "No Work Package", "", $J147),DetailBudgetCategory_Aleph,$I147),IF(Budget_period="Quarterly",SUMIFS(INDIRECT(BS$9),DetailBudgetWPs_Aleph,IF($J147 = "No Work Package", "", $J147),DetailBudgetCategory_Aleph,$I147),IF(Budget_period="Annually",SUMIFS(INDIRECT(BS$10),DetailBudgetWPs_Aleph,IF($J147 = "No Work Package", "", $J147),DetailBudgetCategory_Aleph,$I147),""))))) / BS$6 * BS$7, 0), 0)</f>
        <v>0</v>
      </c>
    </row>
    <row r="148" ht="15.75" customHeight="1">
      <c r="A148" s="114"/>
      <c r="B148" s="15" t="str">
        <f>IF(ROW()-16&lt;NoRowsBudget,OrgName,"")</f>
        <v/>
      </c>
      <c r="C148" s="15" t="str">
        <f>IF(ROW()-16&lt;NoRowsBudget,ProjectName,"")</f>
        <v/>
      </c>
      <c r="D148" s="15" t="str">
        <f>IF(ROW()-16&lt;NoRowsBudget,ProjectRef,"")</f>
        <v/>
      </c>
      <c r="E148" s="15" t="str">
        <f>IF(ROW()-16&lt;NoRowsBudget,ApplicationID,"")</f>
        <v/>
      </c>
      <c r="F148" s="15" t="str">
        <f>IF(ROW()-16&lt;NoRowsBudget,Version,"")</f>
        <v/>
      </c>
      <c r="G148" s="164" t="str">
        <f>IF(ROW()-16&lt;NoRowsBudget,StartDate,"")</f>
        <v/>
      </c>
      <c r="H148" s="164" t="str">
        <f>IF(ROW()-16&lt;NoRowsBudget,EndDate,"")</f>
        <v/>
      </c>
      <c r="I148" s="15" t="str">
        <f t="array" ref="I148">IF(ROW()-16&lt;(NoRowsBudget-3),INDEX(CostCategories,CEILING((ROW()-15)/NoWPs,1)),IF(ROW()-16=NoRowsBudget-3,"Overheads",IF(ROW()-16=NoRowsBudget-2,"Profit Margin",IF(ROW()-16=NoRowsBudget-1,"VAT",""))))</f>
        <v/>
      </c>
      <c r="J148" s="15" t="str">
        <f t="array" ref="J148">IF(ROW()-16&lt;NoRowsBudget-3,INDEX(WPUnique,,MOD(ROW()-16,NoWPs)+1),IF(ROW()-16=NoRowsBudget-3,"Overheads",IF(ROW()-16=NoRowsBudget-2,"Profit Margin",IF(ROW()-16=NoRowsBudget-1,"VAT",""))))</f>
        <v/>
      </c>
      <c r="K148" s="172" t="str">
        <f>IFERROR(IF(OR($J148="Indirect Cost",$J148="VAT",$J148="Profit Margin"),"",VLOOKUP(J148,'1. Basic Info'!$B$40:$C$52,2,FALSE)),BudgetExport!J148)</f>
        <v/>
      </c>
      <c r="L148" s="166">
        <f t="array" ref="L148">IFERROR(IF(ROW()-16&lt;NoRowsBudget, IF($J148="Profit Margin",SUM(L$16:L147)*ProfitMargin,IF($J148="VAT",SUM(L$16:L147)*VAT,IF(Budget_period="Monthly",SUMIFS(INDIRECT(L$8),DetailBudgetWPs_Aleph,IF($J148 = "No Work Package", "", $J148),DetailBudgetCategory_Aleph,$I148),IF(Budget_period="Quarterly",SUMIFS(INDIRECT(L$9),DetailBudgetWPs_Aleph,IF($J148 = "No Work Package", "", $J148),DetailBudgetCategory_Aleph,$I148),IF(Budget_period="Annually",SUMIFS(INDIRECT(L$10),DetailBudgetWPs_Aleph,IF($J148 = "No Work Package", "", $J148),DetailBudgetCategory_Aleph,$I148),""))))) / L$6 * L$7, 0), 0)</f>
        <v>0</v>
      </c>
      <c r="M148" s="166">
        <f t="array" ref="M148">IFERROR(IF(ROW()-16&lt;NoRowsBudget, IF($J148="Profit Margin",SUM(M$16:M147)*ProfitMargin,IF($J148="VAT",SUM(M$16:M147)*VAT,IF(Budget_period="Monthly",SUMIFS(INDIRECT(M$8),DetailBudgetWPs_Aleph,IF($J148 = "No Work Package", "", $J148),DetailBudgetCategory_Aleph,$I148),IF(Budget_period="Quarterly",SUMIFS(INDIRECT(M$9),DetailBudgetWPs_Aleph,IF($J148 = "No Work Package", "", $J148),DetailBudgetCategory_Aleph,$I148),IF(Budget_period="Annually",SUMIFS(INDIRECT(M$10),DetailBudgetWPs_Aleph,IF($J148 = "No Work Package", "", $J148),DetailBudgetCategory_Aleph,$I148),""))))) / M$6 * M$7, 0), 0)</f>
        <v>0</v>
      </c>
      <c r="N148" s="166">
        <f t="array" ref="N148">IFERROR(IF(ROW()-16&lt;NoRowsBudget, IF($J148="Profit Margin",SUM(N$16:N147)*ProfitMargin,IF($J148="VAT",SUM(N$16:N147)*VAT,IF(Budget_period="Monthly",SUMIFS(INDIRECT(N$8),DetailBudgetWPs_Aleph,IF($J148 = "No Work Package", "", $J148),DetailBudgetCategory_Aleph,$I148),IF(Budget_period="Quarterly",SUMIFS(INDIRECT(N$9),DetailBudgetWPs_Aleph,IF($J148 = "No Work Package", "", $J148),DetailBudgetCategory_Aleph,$I148),IF(Budget_period="Annually",SUMIFS(INDIRECT(N$10),DetailBudgetWPs_Aleph,IF($J148 = "No Work Package", "", $J148),DetailBudgetCategory_Aleph,$I148),""))))) / N$6 * N$7, 0), 0)</f>
        <v>0</v>
      </c>
      <c r="O148" s="166">
        <f t="array" ref="O148">IFERROR(IF(ROW()-16&lt;NoRowsBudget, IF($J148="Profit Margin",SUM(O$16:O147)*ProfitMargin,IF($J148="VAT",SUM(O$16:O147)*VAT,IF(Budget_period="Monthly",SUMIFS(INDIRECT(O$8),DetailBudgetWPs_Aleph,IF($J148 = "No Work Package", "", $J148),DetailBudgetCategory_Aleph,$I148),IF(Budget_period="Quarterly",SUMIFS(INDIRECT(O$9),DetailBudgetWPs_Aleph,IF($J148 = "No Work Package", "", $J148),DetailBudgetCategory_Aleph,$I148),IF(Budget_period="Annually",SUMIFS(INDIRECT(O$10),DetailBudgetWPs_Aleph,IF($J148 = "No Work Package", "", $J148),DetailBudgetCategory_Aleph,$I148),""))))) / O$6 * O$7, 0), 0)</f>
        <v>0</v>
      </c>
      <c r="P148" s="166">
        <f t="array" ref="P148">IFERROR(IF(ROW()-16&lt;NoRowsBudget, IF($J148="Profit Margin",SUM(P$16:P147)*ProfitMargin,IF($J148="VAT",SUM(P$16:P147)*VAT,IF(Budget_period="Monthly",SUMIFS(INDIRECT(P$8),DetailBudgetWPs_Aleph,IF($J148 = "No Work Package", "", $J148),DetailBudgetCategory_Aleph,$I148),IF(Budget_period="Quarterly",SUMIFS(INDIRECT(P$9),DetailBudgetWPs_Aleph,IF($J148 = "No Work Package", "", $J148),DetailBudgetCategory_Aleph,$I148),IF(Budget_period="Annually",SUMIFS(INDIRECT(P$10),DetailBudgetWPs_Aleph,IF($J148 = "No Work Package", "", $J148),DetailBudgetCategory_Aleph,$I148),""))))) / P$6 * P$7, 0), 0)</f>
        <v>0</v>
      </c>
      <c r="Q148" s="166">
        <f t="array" ref="Q148">IFERROR(IF(ROW()-16&lt;NoRowsBudget, IF($J148="Profit Margin",SUM(Q$16:Q147)*ProfitMargin,IF($J148="VAT",SUM(Q$16:Q147)*VAT,IF(Budget_period="Monthly",SUMIFS(INDIRECT(Q$8),DetailBudgetWPs_Aleph,IF($J148 = "No Work Package", "", $J148),DetailBudgetCategory_Aleph,$I148),IF(Budget_period="Quarterly",SUMIFS(INDIRECT(Q$9),DetailBudgetWPs_Aleph,IF($J148 = "No Work Package", "", $J148),DetailBudgetCategory_Aleph,$I148),IF(Budget_period="Annually",SUMIFS(INDIRECT(Q$10),DetailBudgetWPs_Aleph,IF($J148 = "No Work Package", "", $J148),DetailBudgetCategory_Aleph,$I148),""))))) / Q$6 * Q$7, 0), 0)</f>
        <v>0</v>
      </c>
      <c r="R148" s="166">
        <f t="array" ref="R148">IFERROR(IF(ROW()-16&lt;NoRowsBudget, IF($J148="Profit Margin",SUM(R$16:R147)*ProfitMargin,IF($J148="VAT",SUM(R$16:R147)*VAT,IF(Budget_period="Monthly",SUMIFS(INDIRECT(R$8),DetailBudgetWPs_Aleph,IF($J148 = "No Work Package", "", $J148),DetailBudgetCategory_Aleph,$I148),IF(Budget_period="Quarterly",SUMIFS(INDIRECT(R$9),DetailBudgetWPs_Aleph,IF($J148 = "No Work Package", "", $J148),DetailBudgetCategory_Aleph,$I148),IF(Budget_period="Annually",SUMIFS(INDIRECT(R$10),DetailBudgetWPs_Aleph,IF($J148 = "No Work Package", "", $J148),DetailBudgetCategory_Aleph,$I148),""))))) / R$6 * R$7, 0), 0)</f>
        <v>0</v>
      </c>
      <c r="S148" s="166">
        <f t="array" ref="S148">IFERROR(IF(ROW()-16&lt;NoRowsBudget, IF($J148="Profit Margin",SUM(S$16:S147)*ProfitMargin,IF($J148="VAT",SUM(S$16:S147)*VAT,IF(Budget_period="Monthly",SUMIFS(INDIRECT(S$8),DetailBudgetWPs_Aleph,IF($J148 = "No Work Package", "", $J148),DetailBudgetCategory_Aleph,$I148),IF(Budget_period="Quarterly",SUMIFS(INDIRECT(S$9),DetailBudgetWPs_Aleph,IF($J148 = "No Work Package", "", $J148),DetailBudgetCategory_Aleph,$I148),IF(Budget_period="Annually",SUMIFS(INDIRECT(S$10),DetailBudgetWPs_Aleph,IF($J148 = "No Work Package", "", $J148),DetailBudgetCategory_Aleph,$I148),""))))) / S$6 * S$7, 0), 0)</f>
        <v>0</v>
      </c>
      <c r="T148" s="166">
        <f t="array" ref="T148">IFERROR(IF(ROW()-16&lt;NoRowsBudget, IF($J148="Profit Margin",SUM(T$16:T147)*ProfitMargin,IF($J148="VAT",SUM(T$16:T147)*VAT,IF(Budget_period="Monthly",SUMIFS(INDIRECT(T$8),DetailBudgetWPs_Aleph,IF($J148 = "No Work Package", "", $J148),DetailBudgetCategory_Aleph,$I148),IF(Budget_period="Quarterly",SUMIFS(INDIRECT(T$9),DetailBudgetWPs_Aleph,IF($J148 = "No Work Package", "", $J148),DetailBudgetCategory_Aleph,$I148),IF(Budget_period="Annually",SUMIFS(INDIRECT(T$10),DetailBudgetWPs_Aleph,IF($J148 = "No Work Package", "", $J148),DetailBudgetCategory_Aleph,$I148),""))))) / T$6 * T$7, 0), 0)</f>
        <v>0</v>
      </c>
      <c r="U148" s="166">
        <f t="array" ref="U148">IFERROR(IF(ROW()-16&lt;NoRowsBudget, IF($J148="Profit Margin",SUM(U$16:U147)*ProfitMargin,IF($J148="VAT",SUM(U$16:U147)*VAT,IF(Budget_period="Monthly",SUMIFS(INDIRECT(U$8),DetailBudgetWPs_Aleph,IF($J148 = "No Work Package", "", $J148),DetailBudgetCategory_Aleph,$I148),IF(Budget_period="Quarterly",SUMIFS(INDIRECT(U$9),DetailBudgetWPs_Aleph,IF($J148 = "No Work Package", "", $J148),DetailBudgetCategory_Aleph,$I148),IF(Budget_period="Annually",SUMIFS(INDIRECT(U$10),DetailBudgetWPs_Aleph,IF($J148 = "No Work Package", "", $J148),DetailBudgetCategory_Aleph,$I148),""))))) / U$6 * U$7, 0), 0)</f>
        <v>0</v>
      </c>
      <c r="V148" s="166">
        <f t="array" ref="V148">IFERROR(IF(ROW()-16&lt;NoRowsBudget, IF($J148="Profit Margin",SUM(V$16:V147)*ProfitMargin,IF($J148="VAT",SUM(V$16:V147)*VAT,IF(Budget_period="Monthly",SUMIFS(INDIRECT(V$8),DetailBudgetWPs_Aleph,IF($J148 = "No Work Package", "", $J148),DetailBudgetCategory_Aleph,$I148),IF(Budget_period="Quarterly",SUMIFS(INDIRECT(V$9),DetailBudgetWPs_Aleph,IF($J148 = "No Work Package", "", $J148),DetailBudgetCategory_Aleph,$I148),IF(Budget_period="Annually",SUMIFS(INDIRECT(V$10),DetailBudgetWPs_Aleph,IF($J148 = "No Work Package", "", $J148),DetailBudgetCategory_Aleph,$I148),""))))) / V$6 * V$7, 0), 0)</f>
        <v>0</v>
      </c>
      <c r="W148" s="166">
        <f t="array" ref="W148">IFERROR(IF(ROW()-16&lt;NoRowsBudget, IF($J148="Profit Margin",SUM(W$16:W147)*ProfitMargin,IF($J148="VAT",SUM(W$16:W147)*VAT,IF(Budget_period="Monthly",SUMIFS(INDIRECT(W$8),DetailBudgetWPs_Aleph,IF($J148 = "No Work Package", "", $J148),DetailBudgetCategory_Aleph,$I148),IF(Budget_period="Quarterly",SUMIFS(INDIRECT(W$9),DetailBudgetWPs_Aleph,IF($J148 = "No Work Package", "", $J148),DetailBudgetCategory_Aleph,$I148),IF(Budget_period="Annually",SUMIFS(INDIRECT(W$10),DetailBudgetWPs_Aleph,IF($J148 = "No Work Package", "", $J148),DetailBudgetCategory_Aleph,$I148),""))))) / W$6 * W$7, 0), 0)</f>
        <v>0</v>
      </c>
      <c r="X148" s="166">
        <f t="array" ref="X148">IFERROR(IF(ROW()-16&lt;NoRowsBudget, IF($J148="Profit Margin",SUM(X$16:X147)*ProfitMargin,IF($J148="VAT",SUM(X$16:X147)*VAT,IF(Budget_period="Monthly",SUMIFS(INDIRECT(X$8),DetailBudgetWPs_Aleph,IF($J148 = "No Work Package", "", $J148),DetailBudgetCategory_Aleph,$I148),IF(Budget_period="Quarterly",SUMIFS(INDIRECT(X$9),DetailBudgetWPs_Aleph,IF($J148 = "No Work Package", "", $J148),DetailBudgetCategory_Aleph,$I148),IF(Budget_period="Annually",SUMIFS(INDIRECT(X$10),DetailBudgetWPs_Aleph,IF($J148 = "No Work Package", "", $J148),DetailBudgetCategory_Aleph,$I148),""))))) / X$6 * X$7, 0), 0)</f>
        <v>0</v>
      </c>
      <c r="Y148" s="166">
        <f t="array" ref="Y148">IFERROR(IF(ROW()-16&lt;NoRowsBudget, IF($J148="Profit Margin",SUM(Y$16:Y147)*ProfitMargin,IF($J148="VAT",SUM(Y$16:Y147)*VAT,IF(Budget_period="Monthly",SUMIFS(INDIRECT(Y$8),DetailBudgetWPs_Aleph,IF($J148 = "No Work Package", "", $J148),DetailBudgetCategory_Aleph,$I148),IF(Budget_period="Quarterly",SUMIFS(INDIRECT(Y$9),DetailBudgetWPs_Aleph,IF($J148 = "No Work Package", "", $J148),DetailBudgetCategory_Aleph,$I148),IF(Budget_period="Annually",SUMIFS(INDIRECT(Y$10),DetailBudgetWPs_Aleph,IF($J148 = "No Work Package", "", $J148),DetailBudgetCategory_Aleph,$I148),""))))) / Y$6 * Y$7, 0), 0)</f>
        <v>0</v>
      </c>
      <c r="Z148" s="166">
        <f t="array" ref="Z148">IFERROR(IF(ROW()-16&lt;NoRowsBudget, IF($J148="Profit Margin",SUM(Z$16:Z147)*ProfitMargin,IF($J148="VAT",SUM(Z$16:Z147)*VAT,IF(Budget_period="Monthly",SUMIFS(INDIRECT(Z$8),DetailBudgetWPs_Aleph,IF($J148 = "No Work Package", "", $J148),DetailBudgetCategory_Aleph,$I148),IF(Budget_period="Quarterly",SUMIFS(INDIRECT(Z$9),DetailBudgetWPs_Aleph,IF($J148 = "No Work Package", "", $J148),DetailBudgetCategory_Aleph,$I148),IF(Budget_period="Annually",SUMIFS(INDIRECT(Z$10),DetailBudgetWPs_Aleph,IF($J148 = "No Work Package", "", $J148),DetailBudgetCategory_Aleph,$I148),""))))) / Z$6 * Z$7, 0), 0)</f>
        <v>0</v>
      </c>
      <c r="AA148" s="166">
        <f t="array" ref="AA148">IFERROR(IF(ROW()-16&lt;NoRowsBudget, IF($J148="Profit Margin",SUM(AA$16:AA147)*ProfitMargin,IF($J148="VAT",SUM(AA$16:AA147)*VAT,IF(Budget_period="Monthly",SUMIFS(INDIRECT(AA$8),DetailBudgetWPs_Aleph,IF($J148 = "No Work Package", "", $J148),DetailBudgetCategory_Aleph,$I148),IF(Budget_period="Quarterly",SUMIFS(INDIRECT(AA$9),DetailBudgetWPs_Aleph,IF($J148 = "No Work Package", "", $J148),DetailBudgetCategory_Aleph,$I148),IF(Budget_period="Annually",SUMIFS(INDIRECT(AA$10),DetailBudgetWPs_Aleph,IF($J148 = "No Work Package", "", $J148),DetailBudgetCategory_Aleph,$I148),""))))) / AA$6 * AA$7, 0), 0)</f>
        <v>0</v>
      </c>
      <c r="AB148" s="166">
        <f t="array" ref="AB148">IFERROR(IF(ROW()-16&lt;NoRowsBudget, IF($J148="Profit Margin",SUM(AB$16:AB147)*ProfitMargin,IF($J148="VAT",SUM(AB$16:AB147)*VAT,IF(Budget_period="Monthly",SUMIFS(INDIRECT(AB$8),DetailBudgetWPs_Aleph,IF($J148 = "No Work Package", "", $J148),DetailBudgetCategory_Aleph,$I148),IF(Budget_period="Quarterly",SUMIFS(INDIRECT(AB$9),DetailBudgetWPs_Aleph,IF($J148 = "No Work Package", "", $J148),DetailBudgetCategory_Aleph,$I148),IF(Budget_period="Annually",SUMIFS(INDIRECT(AB$10),DetailBudgetWPs_Aleph,IF($J148 = "No Work Package", "", $J148),DetailBudgetCategory_Aleph,$I148),""))))) / AB$6 * AB$7, 0), 0)</f>
        <v>0</v>
      </c>
      <c r="AC148" s="166">
        <f t="array" ref="AC148">IFERROR(IF(ROW()-16&lt;NoRowsBudget, IF($J148="Profit Margin",SUM(AC$16:AC147)*ProfitMargin,IF($J148="VAT",SUM(AC$16:AC147)*VAT,IF(Budget_period="Monthly",SUMIFS(INDIRECT(AC$8),DetailBudgetWPs_Aleph,IF($J148 = "No Work Package", "", $J148),DetailBudgetCategory_Aleph,$I148),IF(Budget_period="Quarterly",SUMIFS(INDIRECT(AC$9),DetailBudgetWPs_Aleph,IF($J148 = "No Work Package", "", $J148),DetailBudgetCategory_Aleph,$I148),IF(Budget_period="Annually",SUMIFS(INDIRECT(AC$10),DetailBudgetWPs_Aleph,IF($J148 = "No Work Package", "", $J148),DetailBudgetCategory_Aleph,$I148),""))))) / AC$6 * AC$7, 0), 0)</f>
        <v>0</v>
      </c>
      <c r="AD148" s="166">
        <f t="array" ref="AD148">IFERROR(IF(ROW()-16&lt;NoRowsBudget, IF($J148="Profit Margin",SUM(AD$16:AD147)*ProfitMargin,IF($J148="VAT",SUM(AD$16:AD147)*VAT,IF(Budget_period="Monthly",SUMIFS(INDIRECT(AD$8),DetailBudgetWPs_Aleph,IF($J148 = "No Work Package", "", $J148),DetailBudgetCategory_Aleph,$I148),IF(Budget_period="Quarterly",SUMIFS(INDIRECT(AD$9),DetailBudgetWPs_Aleph,IF($J148 = "No Work Package", "", $J148),DetailBudgetCategory_Aleph,$I148),IF(Budget_period="Annually",SUMIFS(INDIRECT(AD$10),DetailBudgetWPs_Aleph,IF($J148 = "No Work Package", "", $J148),DetailBudgetCategory_Aleph,$I148),""))))) / AD$6 * AD$7, 0), 0)</f>
        <v>0</v>
      </c>
      <c r="AE148" s="166">
        <f t="array" ref="AE148">IFERROR(IF(ROW()-16&lt;NoRowsBudget, IF($J148="Profit Margin",SUM(AE$16:AE147)*ProfitMargin,IF($J148="VAT",SUM(AE$16:AE147)*VAT,IF(Budget_period="Monthly",SUMIFS(INDIRECT(AE$8),DetailBudgetWPs_Aleph,IF($J148 = "No Work Package", "", $J148),DetailBudgetCategory_Aleph,$I148),IF(Budget_period="Quarterly",SUMIFS(INDIRECT(AE$9),DetailBudgetWPs_Aleph,IF($J148 = "No Work Package", "", $J148),DetailBudgetCategory_Aleph,$I148),IF(Budget_period="Annually",SUMIFS(INDIRECT(AE$10),DetailBudgetWPs_Aleph,IF($J148 = "No Work Package", "", $J148),DetailBudgetCategory_Aleph,$I148),""))))) / AE$6 * AE$7, 0), 0)</f>
        <v>0</v>
      </c>
      <c r="AF148" s="166">
        <f t="array" ref="AF148">IFERROR(IF(ROW()-16&lt;NoRowsBudget, IF($J148="Profit Margin",SUM(AF$16:AF147)*ProfitMargin,IF($J148="VAT",SUM(AF$16:AF147)*VAT,IF(Budget_period="Monthly",SUMIFS(INDIRECT(AF$8),DetailBudgetWPs_Aleph,IF($J148 = "No Work Package", "", $J148),DetailBudgetCategory_Aleph,$I148),IF(Budget_period="Quarterly",SUMIFS(INDIRECT(AF$9),DetailBudgetWPs_Aleph,IF($J148 = "No Work Package", "", $J148),DetailBudgetCategory_Aleph,$I148),IF(Budget_period="Annually",SUMIFS(INDIRECT(AF$10),DetailBudgetWPs_Aleph,IF($J148 = "No Work Package", "", $J148),DetailBudgetCategory_Aleph,$I148),""))))) / AF$6 * AF$7, 0), 0)</f>
        <v>0</v>
      </c>
      <c r="AG148" s="166">
        <f t="array" ref="AG148">IFERROR(IF(ROW()-16&lt;NoRowsBudget, IF($J148="Profit Margin",SUM(AG$16:AG147)*ProfitMargin,IF($J148="VAT",SUM(AG$16:AG147)*VAT,IF(Budget_period="Monthly",SUMIFS(INDIRECT(AG$8),DetailBudgetWPs_Aleph,IF($J148 = "No Work Package", "", $J148),DetailBudgetCategory_Aleph,$I148),IF(Budget_period="Quarterly",SUMIFS(INDIRECT(AG$9),DetailBudgetWPs_Aleph,IF($J148 = "No Work Package", "", $J148),DetailBudgetCategory_Aleph,$I148),IF(Budget_period="Annually",SUMIFS(INDIRECT(AG$10),DetailBudgetWPs_Aleph,IF($J148 = "No Work Package", "", $J148),DetailBudgetCategory_Aleph,$I148),""))))) / AG$6 * AG$7, 0), 0)</f>
        <v>0</v>
      </c>
      <c r="AH148" s="166">
        <f t="array" ref="AH148">IFERROR(IF(ROW()-16&lt;NoRowsBudget, IF($J148="Profit Margin",SUM(AH$16:AH147)*ProfitMargin,IF($J148="VAT",SUM(AH$16:AH147)*VAT,IF(Budget_period="Monthly",SUMIFS(INDIRECT(AH$8),DetailBudgetWPs_Aleph,IF($J148 = "No Work Package", "", $J148),DetailBudgetCategory_Aleph,$I148),IF(Budget_period="Quarterly",SUMIFS(INDIRECT(AH$9),DetailBudgetWPs_Aleph,IF($J148 = "No Work Package", "", $J148),DetailBudgetCategory_Aleph,$I148),IF(Budget_period="Annually",SUMIFS(INDIRECT(AH$10),DetailBudgetWPs_Aleph,IF($J148 = "No Work Package", "", $J148),DetailBudgetCategory_Aleph,$I148),""))))) / AH$6 * AH$7, 0), 0)</f>
        <v>0</v>
      </c>
      <c r="AI148" s="166">
        <f t="array" ref="AI148">IFERROR(IF(ROW()-16&lt;NoRowsBudget, IF($J148="Profit Margin",SUM(AI$16:AI147)*ProfitMargin,IF($J148="VAT",SUM(AI$16:AI147)*VAT,IF(Budget_period="Monthly",SUMIFS(INDIRECT(AI$8),DetailBudgetWPs_Aleph,IF($J148 = "No Work Package", "", $J148),DetailBudgetCategory_Aleph,$I148),IF(Budget_period="Quarterly",SUMIFS(INDIRECT(AI$9),DetailBudgetWPs_Aleph,IF($J148 = "No Work Package", "", $J148),DetailBudgetCategory_Aleph,$I148),IF(Budget_period="Annually",SUMIFS(INDIRECT(AI$10),DetailBudgetWPs_Aleph,IF($J148 = "No Work Package", "", $J148),DetailBudgetCategory_Aleph,$I148),""))))) / AI$6 * AI$7, 0), 0)</f>
        <v>0</v>
      </c>
      <c r="AJ148" s="166">
        <f t="array" ref="AJ148">IFERROR(IF(ROW()-16&lt;NoRowsBudget, IF($J148="Profit Margin",SUM(AJ$16:AJ147)*ProfitMargin,IF($J148="VAT",SUM(AJ$16:AJ147)*VAT,IF(Budget_period="Monthly",SUMIFS(INDIRECT(AJ$8),DetailBudgetWPs_Aleph,IF($J148 = "No Work Package", "", $J148),DetailBudgetCategory_Aleph,$I148),IF(Budget_period="Quarterly",SUMIFS(INDIRECT(AJ$9),DetailBudgetWPs_Aleph,IF($J148 = "No Work Package", "", $J148),DetailBudgetCategory_Aleph,$I148),IF(Budget_period="Annually",SUMIFS(INDIRECT(AJ$10),DetailBudgetWPs_Aleph,IF($J148 = "No Work Package", "", $J148),DetailBudgetCategory_Aleph,$I148),""))))) / AJ$6 * AJ$7, 0), 0)</f>
        <v>0</v>
      </c>
      <c r="AK148" s="166">
        <f t="array" ref="AK148">IFERROR(IF(ROW()-16&lt;NoRowsBudget, IF($J148="Profit Margin",SUM(AK$16:AK147)*ProfitMargin,IF($J148="VAT",SUM(AK$16:AK147)*VAT,IF(Budget_period="Monthly",SUMIFS(INDIRECT(AK$8),DetailBudgetWPs_Aleph,IF($J148 = "No Work Package", "", $J148),DetailBudgetCategory_Aleph,$I148),IF(Budget_period="Quarterly",SUMIFS(INDIRECT(AK$9),DetailBudgetWPs_Aleph,IF($J148 = "No Work Package", "", $J148),DetailBudgetCategory_Aleph,$I148),IF(Budget_period="Annually",SUMIFS(INDIRECT(AK$10),DetailBudgetWPs_Aleph,IF($J148 = "No Work Package", "", $J148),DetailBudgetCategory_Aleph,$I148),""))))) / AK$6 * AK$7, 0), 0)</f>
        <v>0</v>
      </c>
      <c r="AL148" s="166">
        <f t="array" ref="AL148">IFERROR(IF(ROW()-16&lt;NoRowsBudget, IF($J148="Profit Margin",SUM(AL$16:AL147)*ProfitMargin,IF($J148="VAT",SUM(AL$16:AL147)*VAT,IF(Budget_period="Monthly",SUMIFS(INDIRECT(AL$8),DetailBudgetWPs_Aleph,IF($J148 = "No Work Package", "", $J148),DetailBudgetCategory_Aleph,$I148),IF(Budget_period="Quarterly",SUMIFS(INDIRECT(AL$9),DetailBudgetWPs_Aleph,IF($J148 = "No Work Package", "", $J148),DetailBudgetCategory_Aleph,$I148),IF(Budget_period="Annually",SUMIFS(INDIRECT(AL$10),DetailBudgetWPs_Aleph,IF($J148 = "No Work Package", "", $J148),DetailBudgetCategory_Aleph,$I148),""))))) / AL$6 * AL$7, 0), 0)</f>
        <v>0</v>
      </c>
      <c r="AM148" s="166">
        <f t="array" ref="AM148">IFERROR(IF(ROW()-16&lt;NoRowsBudget, IF($J148="Profit Margin",SUM(AM$16:AM147)*ProfitMargin,IF($J148="VAT",SUM(AM$16:AM147)*VAT,IF(Budget_period="Monthly",SUMIFS(INDIRECT(AM$8),DetailBudgetWPs_Aleph,IF($J148 = "No Work Package", "", $J148),DetailBudgetCategory_Aleph,$I148),IF(Budget_period="Quarterly",SUMIFS(INDIRECT(AM$9),DetailBudgetWPs_Aleph,IF($J148 = "No Work Package", "", $J148),DetailBudgetCategory_Aleph,$I148),IF(Budget_period="Annually",SUMIFS(INDIRECT(AM$10),DetailBudgetWPs_Aleph,IF($J148 = "No Work Package", "", $J148),DetailBudgetCategory_Aleph,$I148),""))))) / AM$6 * AM$7, 0), 0)</f>
        <v>0</v>
      </c>
      <c r="AN148" s="166">
        <f t="array" ref="AN148">IFERROR(IF(ROW()-16&lt;NoRowsBudget, IF($J148="Profit Margin",SUM(AN$16:AN147)*ProfitMargin,IF($J148="VAT",SUM(AN$16:AN147)*VAT,IF(Budget_period="Monthly",SUMIFS(INDIRECT(AN$8),DetailBudgetWPs_Aleph,IF($J148 = "No Work Package", "", $J148),DetailBudgetCategory_Aleph,$I148),IF(Budget_period="Quarterly",SUMIFS(INDIRECT(AN$9),DetailBudgetWPs_Aleph,IF($J148 = "No Work Package", "", $J148),DetailBudgetCategory_Aleph,$I148),IF(Budget_period="Annually",SUMIFS(INDIRECT(AN$10),DetailBudgetWPs_Aleph,IF($J148 = "No Work Package", "", $J148),DetailBudgetCategory_Aleph,$I148),""))))) / AN$6 * AN$7, 0), 0)</f>
        <v>0</v>
      </c>
      <c r="AO148" s="166">
        <f t="array" ref="AO148">IFERROR(IF(ROW()-16&lt;NoRowsBudget, IF($J148="Profit Margin",SUM(AO$16:AO147)*ProfitMargin,IF($J148="VAT",SUM(AO$16:AO147)*VAT,IF(Budget_period="Monthly",SUMIFS(INDIRECT(AO$8),DetailBudgetWPs_Aleph,IF($J148 = "No Work Package", "", $J148),DetailBudgetCategory_Aleph,$I148),IF(Budget_period="Quarterly",SUMIFS(INDIRECT(AO$9),DetailBudgetWPs_Aleph,IF($J148 = "No Work Package", "", $J148),DetailBudgetCategory_Aleph,$I148),IF(Budget_period="Annually",SUMIFS(INDIRECT(AO$10),DetailBudgetWPs_Aleph,IF($J148 = "No Work Package", "", $J148),DetailBudgetCategory_Aleph,$I148),""))))) / AO$6 * AO$7, 0), 0)</f>
        <v>0</v>
      </c>
      <c r="AP148" s="166">
        <f t="array" ref="AP148">IFERROR(IF(ROW()-16&lt;NoRowsBudget, IF($J148="Profit Margin",SUM(AP$16:AP147)*ProfitMargin,IF($J148="VAT",SUM(AP$16:AP147)*VAT,IF(Budget_period="Monthly",SUMIFS(INDIRECT(AP$8),DetailBudgetWPs_Aleph,IF($J148 = "No Work Package", "", $J148),DetailBudgetCategory_Aleph,$I148),IF(Budget_period="Quarterly",SUMIFS(INDIRECT(AP$9),DetailBudgetWPs_Aleph,IF($J148 = "No Work Package", "", $J148),DetailBudgetCategory_Aleph,$I148),IF(Budget_period="Annually",SUMIFS(INDIRECT(AP$10),DetailBudgetWPs_Aleph,IF($J148 = "No Work Package", "", $J148),DetailBudgetCategory_Aleph,$I148),""))))) / AP$6 * AP$7, 0), 0)</f>
        <v>0</v>
      </c>
      <c r="AQ148" s="166">
        <f t="array" ref="AQ148">IFERROR(IF(ROW()-16&lt;NoRowsBudget, IF($J148="Profit Margin",SUM(AQ$16:AQ147)*ProfitMargin,IF($J148="VAT",SUM(AQ$16:AQ147)*VAT,IF(Budget_period="Monthly",SUMIFS(INDIRECT(AQ$8),DetailBudgetWPs_Aleph,IF($J148 = "No Work Package", "", $J148),DetailBudgetCategory_Aleph,$I148),IF(Budget_period="Quarterly",SUMIFS(INDIRECT(AQ$9),DetailBudgetWPs_Aleph,IF($J148 = "No Work Package", "", $J148),DetailBudgetCategory_Aleph,$I148),IF(Budget_period="Annually",SUMIFS(INDIRECT(AQ$10),DetailBudgetWPs_Aleph,IF($J148 = "No Work Package", "", $J148),DetailBudgetCategory_Aleph,$I148),""))))) / AQ$6 * AQ$7, 0), 0)</f>
        <v>0</v>
      </c>
      <c r="AR148" s="166">
        <f t="array" ref="AR148">IFERROR(IF(ROW()-16&lt;NoRowsBudget, IF($J148="Profit Margin",SUM(AR$16:AR147)*ProfitMargin,IF($J148="VAT",SUM(AR$16:AR147)*VAT,IF(Budget_period="Monthly",SUMIFS(INDIRECT(AR$8),DetailBudgetWPs_Aleph,IF($J148 = "No Work Package", "", $J148),DetailBudgetCategory_Aleph,$I148),IF(Budget_period="Quarterly",SUMIFS(INDIRECT(AR$9),DetailBudgetWPs_Aleph,IF($J148 = "No Work Package", "", $J148),DetailBudgetCategory_Aleph,$I148),IF(Budget_period="Annually",SUMIFS(INDIRECT(AR$10),DetailBudgetWPs_Aleph,IF($J148 = "No Work Package", "", $J148),DetailBudgetCategory_Aleph,$I148),""))))) / AR$6 * AR$7, 0), 0)</f>
        <v>0</v>
      </c>
      <c r="AS148" s="166">
        <f t="array" ref="AS148">IFERROR(IF(ROW()-16&lt;NoRowsBudget, IF($J148="Profit Margin",SUM(AS$16:AS147)*ProfitMargin,IF($J148="VAT",SUM(AS$16:AS147)*VAT,IF(Budget_period="Monthly",SUMIFS(INDIRECT(AS$8),DetailBudgetWPs_Aleph,IF($J148 = "No Work Package", "", $J148),DetailBudgetCategory_Aleph,$I148),IF(Budget_period="Quarterly",SUMIFS(INDIRECT(AS$9),DetailBudgetWPs_Aleph,IF($J148 = "No Work Package", "", $J148),DetailBudgetCategory_Aleph,$I148),IF(Budget_period="Annually",SUMIFS(INDIRECT(AS$10),DetailBudgetWPs_Aleph,IF($J148 = "No Work Package", "", $J148),DetailBudgetCategory_Aleph,$I148),""))))) / AS$6 * AS$7, 0), 0)</f>
        <v>0</v>
      </c>
      <c r="AT148" s="166">
        <f t="array" ref="AT148">IFERROR(IF(ROW()-16&lt;NoRowsBudget, IF($J148="Profit Margin",SUM(AT$16:AT147)*ProfitMargin,IF($J148="VAT",SUM(AT$16:AT147)*VAT,IF(Budget_period="Monthly",SUMIFS(INDIRECT(AT$8),DetailBudgetWPs_Aleph,IF($J148 = "No Work Package", "", $J148),DetailBudgetCategory_Aleph,$I148),IF(Budget_period="Quarterly",SUMIFS(INDIRECT(AT$9),DetailBudgetWPs_Aleph,IF($J148 = "No Work Package", "", $J148),DetailBudgetCategory_Aleph,$I148),IF(Budget_period="Annually",SUMIFS(INDIRECT(AT$10),DetailBudgetWPs_Aleph,IF($J148 = "No Work Package", "", $J148),DetailBudgetCategory_Aleph,$I148),""))))) / AT$6 * AT$7, 0), 0)</f>
        <v>0</v>
      </c>
      <c r="AU148" s="166">
        <f t="array" ref="AU148">IFERROR(IF(ROW()-16&lt;NoRowsBudget, IF($J148="Profit Margin",SUM(AU$16:AU147)*ProfitMargin,IF($J148="VAT",SUM(AU$16:AU147)*VAT,IF(Budget_period="Monthly",SUMIFS(INDIRECT(AU$8),DetailBudgetWPs_Aleph,IF($J148 = "No Work Package", "", $J148),DetailBudgetCategory_Aleph,$I148),IF(Budget_period="Quarterly",SUMIFS(INDIRECT(AU$9),DetailBudgetWPs_Aleph,IF($J148 = "No Work Package", "", $J148),DetailBudgetCategory_Aleph,$I148),IF(Budget_period="Annually",SUMIFS(INDIRECT(AU$10),DetailBudgetWPs_Aleph,IF($J148 = "No Work Package", "", $J148),DetailBudgetCategory_Aleph,$I148),""))))) / AU$6 * AU$7, 0), 0)</f>
        <v>0</v>
      </c>
      <c r="AV148" s="166">
        <f t="array" ref="AV148">IFERROR(IF(ROW()-16&lt;NoRowsBudget, IF($J148="Profit Margin",SUM(AV$16:AV147)*ProfitMargin,IF($J148="VAT",SUM(AV$16:AV147)*VAT,IF(Budget_period="Monthly",SUMIFS(INDIRECT(AV$8),DetailBudgetWPs_Aleph,IF($J148 = "No Work Package", "", $J148),DetailBudgetCategory_Aleph,$I148),IF(Budget_period="Quarterly",SUMIFS(INDIRECT(AV$9),DetailBudgetWPs_Aleph,IF($J148 = "No Work Package", "", $J148),DetailBudgetCategory_Aleph,$I148),IF(Budget_period="Annually",SUMIFS(INDIRECT(AV$10),DetailBudgetWPs_Aleph,IF($J148 = "No Work Package", "", $J148),DetailBudgetCategory_Aleph,$I148),""))))) / AV$6 * AV$7, 0), 0)</f>
        <v>0</v>
      </c>
      <c r="AW148" s="166">
        <f t="array" ref="AW148">IFERROR(IF(ROW()-16&lt;NoRowsBudget, IF($J148="Profit Margin",SUM(AW$16:AW147)*ProfitMargin,IF($J148="VAT",SUM(AW$16:AW147)*VAT,IF(Budget_period="Monthly",SUMIFS(INDIRECT(AW$8),DetailBudgetWPs_Aleph,IF($J148 = "No Work Package", "", $J148),DetailBudgetCategory_Aleph,$I148),IF(Budget_period="Quarterly",SUMIFS(INDIRECT(AW$9),DetailBudgetWPs_Aleph,IF($J148 = "No Work Package", "", $J148),DetailBudgetCategory_Aleph,$I148),IF(Budget_period="Annually",SUMIFS(INDIRECT(AW$10),DetailBudgetWPs_Aleph,IF($J148 = "No Work Package", "", $J148),DetailBudgetCategory_Aleph,$I148),""))))) / AW$6 * AW$7, 0), 0)</f>
        <v>0</v>
      </c>
      <c r="AX148" s="166">
        <f t="array" ref="AX148">IFERROR(IF(ROW()-16&lt;NoRowsBudget, IF($J148="Profit Margin",SUM(AX$16:AX147)*ProfitMargin,IF($J148="VAT",SUM(AX$16:AX147)*VAT,IF(Budget_period="Monthly",SUMIFS(INDIRECT(AX$8),DetailBudgetWPs_Aleph,IF($J148 = "No Work Package", "", $J148),DetailBudgetCategory_Aleph,$I148),IF(Budget_period="Quarterly",SUMIFS(INDIRECT(AX$9),DetailBudgetWPs_Aleph,IF($J148 = "No Work Package", "", $J148),DetailBudgetCategory_Aleph,$I148),IF(Budget_period="Annually",SUMIFS(INDIRECT(AX$10),DetailBudgetWPs_Aleph,IF($J148 = "No Work Package", "", $J148),DetailBudgetCategory_Aleph,$I148),""))))) / AX$6 * AX$7, 0), 0)</f>
        <v>0</v>
      </c>
      <c r="AY148" s="166">
        <f t="array" ref="AY148">IFERROR(IF(ROW()-16&lt;NoRowsBudget, IF($J148="Profit Margin",SUM(AY$16:AY147)*ProfitMargin,IF($J148="VAT",SUM(AY$16:AY147)*VAT,IF(Budget_period="Monthly",SUMIFS(INDIRECT(AY$8),DetailBudgetWPs_Aleph,IF($J148 = "No Work Package", "", $J148),DetailBudgetCategory_Aleph,$I148),IF(Budget_period="Quarterly",SUMIFS(INDIRECT(AY$9),DetailBudgetWPs_Aleph,IF($J148 = "No Work Package", "", $J148),DetailBudgetCategory_Aleph,$I148),IF(Budget_period="Annually",SUMIFS(INDIRECT(AY$10),DetailBudgetWPs_Aleph,IF($J148 = "No Work Package", "", $J148),DetailBudgetCategory_Aleph,$I148),""))))) / AY$6 * AY$7, 0), 0)</f>
        <v>0</v>
      </c>
      <c r="AZ148" s="166">
        <f t="array" ref="AZ148">IFERROR(IF(ROW()-16&lt;NoRowsBudget, IF($J148="Profit Margin",SUM(AZ$16:AZ147)*ProfitMargin,IF($J148="VAT",SUM(AZ$16:AZ147)*VAT,IF(Budget_period="Monthly",SUMIFS(INDIRECT(AZ$8),DetailBudgetWPs_Aleph,IF($J148 = "No Work Package", "", $J148),DetailBudgetCategory_Aleph,$I148),IF(Budget_period="Quarterly",SUMIFS(INDIRECT(AZ$9),DetailBudgetWPs_Aleph,IF($J148 = "No Work Package", "", $J148),DetailBudgetCategory_Aleph,$I148),IF(Budget_period="Annually",SUMIFS(INDIRECT(AZ$10),DetailBudgetWPs_Aleph,IF($J148 = "No Work Package", "", $J148),DetailBudgetCategory_Aleph,$I148),""))))) / AZ$6 * AZ$7, 0), 0)</f>
        <v>0</v>
      </c>
      <c r="BA148" s="166">
        <f t="array" ref="BA148">IFERROR(IF(ROW()-16&lt;NoRowsBudget, IF($J148="Profit Margin",SUM(BA$16:BA147)*ProfitMargin,IF($J148="VAT",SUM(BA$16:BA147)*VAT,IF(Budget_period="Monthly",SUMIFS(INDIRECT(BA$8),DetailBudgetWPs_Aleph,IF($J148 = "No Work Package", "", $J148),DetailBudgetCategory_Aleph,$I148),IF(Budget_period="Quarterly",SUMIFS(INDIRECT(BA$9),DetailBudgetWPs_Aleph,IF($J148 = "No Work Package", "", $J148),DetailBudgetCategory_Aleph,$I148),IF(Budget_period="Annually",SUMIFS(INDIRECT(BA$10),DetailBudgetWPs_Aleph,IF($J148 = "No Work Package", "", $J148),DetailBudgetCategory_Aleph,$I148),""))))) / BA$6 * BA$7, 0), 0)</f>
        <v>0</v>
      </c>
      <c r="BB148" s="166">
        <f t="array" ref="BB148">IFERROR(IF(ROW()-16&lt;NoRowsBudget, IF($J148="Profit Margin",SUM(BB$16:BB147)*ProfitMargin,IF($J148="VAT",SUM(BB$16:BB147)*VAT,IF(Budget_period="Monthly",SUMIFS(INDIRECT(BB$8),DetailBudgetWPs_Aleph,IF($J148 = "No Work Package", "", $J148),DetailBudgetCategory_Aleph,$I148),IF(Budget_period="Quarterly",SUMIFS(INDIRECT(BB$9),DetailBudgetWPs_Aleph,IF($J148 = "No Work Package", "", $J148),DetailBudgetCategory_Aleph,$I148),IF(Budget_period="Annually",SUMIFS(INDIRECT(BB$10),DetailBudgetWPs_Aleph,IF($J148 = "No Work Package", "", $J148),DetailBudgetCategory_Aleph,$I148),""))))) / BB$6 * BB$7, 0), 0)</f>
        <v>0</v>
      </c>
      <c r="BC148" s="166">
        <f t="array" ref="BC148">IFERROR(IF(ROW()-16&lt;NoRowsBudget, IF($J148="Profit Margin",SUM(BC$16:BC147)*ProfitMargin,IF($J148="VAT",SUM(BC$16:BC147)*VAT,IF(Budget_period="Monthly",SUMIFS(INDIRECT(BC$8),DetailBudgetWPs_Aleph,IF($J148 = "No Work Package", "", $J148),DetailBudgetCategory_Aleph,$I148),IF(Budget_period="Quarterly",SUMIFS(INDIRECT(BC$9),DetailBudgetWPs_Aleph,IF($J148 = "No Work Package", "", $J148),DetailBudgetCategory_Aleph,$I148),IF(Budget_period="Annually",SUMIFS(INDIRECT(BC$10),DetailBudgetWPs_Aleph,IF($J148 = "No Work Package", "", $J148),DetailBudgetCategory_Aleph,$I148),""))))) / BC$6 * BC$7, 0), 0)</f>
        <v>0</v>
      </c>
      <c r="BD148" s="166">
        <f t="array" ref="BD148">IFERROR(IF(ROW()-16&lt;NoRowsBudget, IF($J148="Profit Margin",SUM(BD$16:BD147)*ProfitMargin,IF($J148="VAT",SUM(BD$16:BD147)*VAT,IF(Budget_period="Monthly",SUMIFS(INDIRECT(BD$8),DetailBudgetWPs_Aleph,IF($J148 = "No Work Package", "", $J148),DetailBudgetCategory_Aleph,$I148),IF(Budget_period="Quarterly",SUMIFS(INDIRECT(BD$9),DetailBudgetWPs_Aleph,IF($J148 = "No Work Package", "", $J148),DetailBudgetCategory_Aleph,$I148),IF(Budget_period="Annually",SUMIFS(INDIRECT(BD$10),DetailBudgetWPs_Aleph,IF($J148 = "No Work Package", "", $J148),DetailBudgetCategory_Aleph,$I148),""))))) / BD$6 * BD$7, 0), 0)</f>
        <v>0</v>
      </c>
      <c r="BE148" s="166">
        <f t="array" ref="BE148">IFERROR(IF(ROW()-16&lt;NoRowsBudget, IF($J148="Profit Margin",SUM(BE$16:BE147)*ProfitMargin,IF($J148="VAT",SUM(BE$16:BE147)*VAT,IF(Budget_period="Monthly",SUMIFS(INDIRECT(BE$8),DetailBudgetWPs_Aleph,IF($J148 = "No Work Package", "", $J148),DetailBudgetCategory_Aleph,$I148),IF(Budget_period="Quarterly",SUMIFS(INDIRECT(BE$9),DetailBudgetWPs_Aleph,IF($J148 = "No Work Package", "", $J148),DetailBudgetCategory_Aleph,$I148),IF(Budget_period="Annually",SUMIFS(INDIRECT(BE$10),DetailBudgetWPs_Aleph,IF($J148 = "No Work Package", "", $J148),DetailBudgetCategory_Aleph,$I148),""))))) / BE$6 * BE$7, 0), 0)</f>
        <v>0</v>
      </c>
      <c r="BF148" s="166">
        <f t="array" ref="BF148">IFERROR(IF(ROW()-16&lt;NoRowsBudget, IF($J148="Profit Margin",SUM(BF$16:BF147)*ProfitMargin,IF($J148="VAT",SUM(BF$16:BF147)*VAT,IF(Budget_period="Monthly",SUMIFS(INDIRECT(BF$8),DetailBudgetWPs_Aleph,IF($J148 = "No Work Package", "", $J148),DetailBudgetCategory_Aleph,$I148),IF(Budget_period="Quarterly",SUMIFS(INDIRECT(BF$9),DetailBudgetWPs_Aleph,IF($J148 = "No Work Package", "", $J148),DetailBudgetCategory_Aleph,$I148),IF(Budget_period="Annually",SUMIFS(INDIRECT(BF$10),DetailBudgetWPs_Aleph,IF($J148 = "No Work Package", "", $J148),DetailBudgetCategory_Aleph,$I148),""))))) / BF$6 * BF$7, 0), 0)</f>
        <v>0</v>
      </c>
      <c r="BG148" s="166">
        <f t="array" ref="BG148">IFERROR(IF(ROW()-16&lt;NoRowsBudget, IF($J148="Profit Margin",SUM(BG$16:BG147)*ProfitMargin,IF($J148="VAT",SUM(BG$16:BG147)*VAT,IF(Budget_period="Monthly",SUMIFS(INDIRECT(BG$8),DetailBudgetWPs_Aleph,IF($J148 = "No Work Package", "", $J148),DetailBudgetCategory_Aleph,$I148),IF(Budget_period="Quarterly",SUMIFS(INDIRECT(BG$9),DetailBudgetWPs_Aleph,IF($J148 = "No Work Package", "", $J148),DetailBudgetCategory_Aleph,$I148),IF(Budget_period="Annually",SUMIFS(INDIRECT(BG$10),DetailBudgetWPs_Aleph,IF($J148 = "No Work Package", "", $J148),DetailBudgetCategory_Aleph,$I148),""))))) / BG$6 * BG$7, 0), 0)</f>
        <v>0</v>
      </c>
      <c r="BH148" s="166">
        <f t="array" ref="BH148">IFERROR(IF(ROW()-16&lt;NoRowsBudget, IF($J148="Profit Margin",SUM(BH$16:BH147)*ProfitMargin,IF($J148="VAT",SUM(BH$16:BH147)*VAT,IF(Budget_period="Monthly",SUMIFS(INDIRECT(BH$8),DetailBudgetWPs_Aleph,IF($J148 = "No Work Package", "", $J148),DetailBudgetCategory_Aleph,$I148),IF(Budget_period="Quarterly",SUMIFS(INDIRECT(BH$9),DetailBudgetWPs_Aleph,IF($J148 = "No Work Package", "", $J148),DetailBudgetCategory_Aleph,$I148),IF(Budget_period="Annually",SUMIFS(INDIRECT(BH$10),DetailBudgetWPs_Aleph,IF($J148 = "No Work Package", "", $J148),DetailBudgetCategory_Aleph,$I148),""))))) / BH$6 * BH$7, 0), 0)</f>
        <v>0</v>
      </c>
      <c r="BI148" s="166">
        <f t="array" ref="BI148">IFERROR(IF(ROW()-16&lt;NoRowsBudget, IF($J148="Profit Margin",SUM(BI$16:BI147)*ProfitMargin,IF($J148="VAT",SUM(BI$16:BI147)*VAT,IF(Budget_period="Monthly",SUMIFS(INDIRECT(BI$8),DetailBudgetWPs_Aleph,IF($J148 = "No Work Package", "", $J148),DetailBudgetCategory_Aleph,$I148),IF(Budget_period="Quarterly",SUMIFS(INDIRECT(BI$9),DetailBudgetWPs_Aleph,IF($J148 = "No Work Package", "", $J148),DetailBudgetCategory_Aleph,$I148),IF(Budget_period="Annually",SUMIFS(INDIRECT(BI$10),DetailBudgetWPs_Aleph,IF($J148 = "No Work Package", "", $J148),DetailBudgetCategory_Aleph,$I148),""))))) / BI$6 * BI$7, 0), 0)</f>
        <v>0</v>
      </c>
      <c r="BJ148" s="166">
        <f t="array" ref="BJ148">IFERROR(IF(ROW()-16&lt;NoRowsBudget, IF($J148="Profit Margin",SUM(BJ$16:BJ147)*ProfitMargin,IF($J148="VAT",SUM(BJ$16:BJ147)*VAT,IF(Budget_period="Monthly",SUMIFS(INDIRECT(BJ$8),DetailBudgetWPs_Aleph,IF($J148 = "No Work Package", "", $J148),DetailBudgetCategory_Aleph,$I148),IF(Budget_period="Quarterly",SUMIFS(INDIRECT(BJ$9),DetailBudgetWPs_Aleph,IF($J148 = "No Work Package", "", $J148),DetailBudgetCategory_Aleph,$I148),IF(Budget_period="Annually",SUMIFS(INDIRECT(BJ$10),DetailBudgetWPs_Aleph,IF($J148 = "No Work Package", "", $J148),DetailBudgetCategory_Aleph,$I148),""))))) / BJ$6 * BJ$7, 0), 0)</f>
        <v>0</v>
      </c>
      <c r="BK148" s="166">
        <f t="array" ref="BK148">IFERROR(IF(ROW()-16&lt;NoRowsBudget, IF($J148="Profit Margin",SUM(BK$16:BK147)*ProfitMargin,IF($J148="VAT",SUM(BK$16:BK147)*VAT,IF(Budget_period="Monthly",SUMIFS(INDIRECT(BK$8),DetailBudgetWPs_Aleph,IF($J148 = "No Work Package", "", $J148),DetailBudgetCategory_Aleph,$I148),IF(Budget_period="Quarterly",SUMIFS(INDIRECT(BK$9),DetailBudgetWPs_Aleph,IF($J148 = "No Work Package", "", $J148),DetailBudgetCategory_Aleph,$I148),IF(Budget_period="Annually",SUMIFS(INDIRECT(BK$10),DetailBudgetWPs_Aleph,IF($J148 = "No Work Package", "", $J148),DetailBudgetCategory_Aleph,$I148),""))))) / BK$6 * BK$7, 0), 0)</f>
        <v>0</v>
      </c>
      <c r="BL148" s="166">
        <f t="array" ref="BL148">IFERROR(IF(ROW()-16&lt;NoRowsBudget, IF($J148="Profit Margin",SUM(BL$16:BL147)*ProfitMargin,IF($J148="VAT",SUM(BL$16:BL147)*VAT,IF(Budget_period="Monthly",SUMIFS(INDIRECT(BL$8),DetailBudgetWPs_Aleph,IF($J148 = "No Work Package", "", $J148),DetailBudgetCategory_Aleph,$I148),IF(Budget_period="Quarterly",SUMIFS(INDIRECT(BL$9),DetailBudgetWPs_Aleph,IF($J148 = "No Work Package", "", $J148),DetailBudgetCategory_Aleph,$I148),IF(Budget_period="Annually",SUMIFS(INDIRECT(BL$10),DetailBudgetWPs_Aleph,IF($J148 = "No Work Package", "", $J148),DetailBudgetCategory_Aleph,$I148),""))))) / BL$6 * BL$7, 0), 0)</f>
        <v>0</v>
      </c>
      <c r="BM148" s="166">
        <f t="array" ref="BM148">IFERROR(IF(ROW()-16&lt;NoRowsBudget, IF($J148="Profit Margin",SUM(BM$16:BM147)*ProfitMargin,IF($J148="VAT",SUM(BM$16:BM147)*VAT,IF(Budget_period="Monthly",SUMIFS(INDIRECT(BM$8),DetailBudgetWPs_Aleph,IF($J148 = "No Work Package", "", $J148),DetailBudgetCategory_Aleph,$I148),IF(Budget_period="Quarterly",SUMIFS(INDIRECT(BM$9),DetailBudgetWPs_Aleph,IF($J148 = "No Work Package", "", $J148),DetailBudgetCategory_Aleph,$I148),IF(Budget_period="Annually",SUMIFS(INDIRECT(BM$10),DetailBudgetWPs_Aleph,IF($J148 = "No Work Package", "", $J148),DetailBudgetCategory_Aleph,$I148),""))))) / BM$6 * BM$7, 0), 0)</f>
        <v>0</v>
      </c>
      <c r="BN148" s="166">
        <f t="array" ref="BN148">IFERROR(IF(ROW()-16&lt;NoRowsBudget, IF($J148="Profit Margin",SUM(BN$16:BN147)*ProfitMargin,IF($J148="VAT",SUM(BN$16:BN147)*VAT,IF(Budget_period="Monthly",SUMIFS(INDIRECT(BN$8),DetailBudgetWPs_Aleph,IF($J148 = "No Work Package", "", $J148),DetailBudgetCategory_Aleph,$I148),IF(Budget_period="Quarterly",SUMIFS(INDIRECT(BN$9),DetailBudgetWPs_Aleph,IF($J148 = "No Work Package", "", $J148),DetailBudgetCategory_Aleph,$I148),IF(Budget_period="Annually",SUMIFS(INDIRECT(BN$10),DetailBudgetWPs_Aleph,IF($J148 = "No Work Package", "", $J148),DetailBudgetCategory_Aleph,$I148),""))))) / BN$6 * BN$7, 0), 0)</f>
        <v>0</v>
      </c>
      <c r="BO148" s="166">
        <f t="array" ref="BO148">IFERROR(IF(ROW()-16&lt;NoRowsBudget, IF($J148="Profit Margin",SUM(BO$16:BO147)*ProfitMargin,IF($J148="VAT",SUM(BO$16:BO147)*VAT,IF(Budget_period="Monthly",SUMIFS(INDIRECT(BO$8),DetailBudgetWPs_Aleph,IF($J148 = "No Work Package", "", $J148),DetailBudgetCategory_Aleph,$I148),IF(Budget_period="Quarterly",SUMIFS(INDIRECT(BO$9),DetailBudgetWPs_Aleph,IF($J148 = "No Work Package", "", $J148),DetailBudgetCategory_Aleph,$I148),IF(Budget_period="Annually",SUMIFS(INDIRECT(BO$10),DetailBudgetWPs_Aleph,IF($J148 = "No Work Package", "", $J148),DetailBudgetCategory_Aleph,$I148),""))))) / BO$6 * BO$7, 0), 0)</f>
        <v>0</v>
      </c>
      <c r="BP148" s="166">
        <f t="array" ref="BP148">IFERROR(IF(ROW()-16&lt;NoRowsBudget, IF($J148="Profit Margin",SUM(BP$16:BP147)*ProfitMargin,IF($J148="VAT",SUM(BP$16:BP147)*VAT,IF(Budget_period="Monthly",SUMIFS(INDIRECT(BP$8),DetailBudgetWPs_Aleph,IF($J148 = "No Work Package", "", $J148),DetailBudgetCategory_Aleph,$I148),IF(Budget_period="Quarterly",SUMIFS(INDIRECT(BP$9),DetailBudgetWPs_Aleph,IF($J148 = "No Work Package", "", $J148),DetailBudgetCategory_Aleph,$I148),IF(Budget_period="Annually",SUMIFS(INDIRECT(BP$10),DetailBudgetWPs_Aleph,IF($J148 = "No Work Package", "", $J148),DetailBudgetCategory_Aleph,$I148),""))))) / BP$6 * BP$7, 0), 0)</f>
        <v>0</v>
      </c>
      <c r="BQ148" s="166">
        <f t="array" ref="BQ148">IFERROR(IF(ROW()-16&lt;NoRowsBudget, IF($J148="Profit Margin",SUM(BQ$16:BQ147)*ProfitMargin,IF($J148="VAT",SUM(BQ$16:BQ147)*VAT,IF(Budget_period="Monthly",SUMIFS(INDIRECT(BQ$8),DetailBudgetWPs_Aleph,IF($J148 = "No Work Package", "", $J148),DetailBudgetCategory_Aleph,$I148),IF(Budget_period="Quarterly",SUMIFS(INDIRECT(BQ$9),DetailBudgetWPs_Aleph,IF($J148 = "No Work Package", "", $J148),DetailBudgetCategory_Aleph,$I148),IF(Budget_period="Annually",SUMIFS(INDIRECT(BQ$10),DetailBudgetWPs_Aleph,IF($J148 = "No Work Package", "", $J148),DetailBudgetCategory_Aleph,$I148),""))))) / BQ$6 * BQ$7, 0), 0)</f>
        <v>0</v>
      </c>
      <c r="BR148" s="166">
        <f t="array" ref="BR148">IFERROR(IF(ROW()-16&lt;NoRowsBudget, IF($J148="Profit Margin",SUM(BR$16:BR147)*ProfitMargin,IF($J148="VAT",SUM(BR$16:BR147)*VAT,IF(Budget_period="Monthly",SUMIFS(INDIRECT(BR$8),DetailBudgetWPs_Aleph,IF($J148 = "No Work Package", "", $J148),DetailBudgetCategory_Aleph,$I148),IF(Budget_period="Quarterly",SUMIFS(INDIRECT(BR$9),DetailBudgetWPs_Aleph,IF($J148 = "No Work Package", "", $J148),DetailBudgetCategory_Aleph,$I148),IF(Budget_period="Annually",SUMIFS(INDIRECT(BR$10),DetailBudgetWPs_Aleph,IF($J148 = "No Work Package", "", $J148),DetailBudgetCategory_Aleph,$I148),""))))) / BR$6 * BR$7, 0), 0)</f>
        <v>0</v>
      </c>
      <c r="BS148" s="166">
        <f t="array" ref="BS148">IFERROR(IF(ROW()-16&lt;NoRowsBudget, IF($J148="Profit Margin",SUM(BS$16:BS147)*ProfitMargin,IF($J148="VAT",SUM(BS$16:BS147)*VAT,IF(Budget_period="Monthly",SUMIFS(INDIRECT(BS$8),DetailBudgetWPs_Aleph,IF($J148 = "No Work Package", "", $J148),DetailBudgetCategory_Aleph,$I148),IF(Budget_period="Quarterly",SUMIFS(INDIRECT(BS$9),DetailBudgetWPs_Aleph,IF($J148 = "No Work Package", "", $J148),DetailBudgetCategory_Aleph,$I148),IF(Budget_period="Annually",SUMIFS(INDIRECT(BS$10),DetailBudgetWPs_Aleph,IF($J148 = "No Work Package", "", $J148),DetailBudgetCategory_Aleph,$I148),""))))) / BS$6 * BS$7, 0), 0)</f>
        <v>0</v>
      </c>
    </row>
    <row r="149" ht="15.75" customHeight="1">
      <c r="A149" s="114"/>
      <c r="B149" s="15" t="str">
        <f>IF(ROW()-16&lt;NoRowsBudget,OrgName,"")</f>
        <v/>
      </c>
      <c r="C149" s="15" t="str">
        <f>IF(ROW()-16&lt;NoRowsBudget,ProjectName,"")</f>
        <v/>
      </c>
      <c r="D149" s="15" t="str">
        <f>IF(ROW()-16&lt;NoRowsBudget,ProjectRef,"")</f>
        <v/>
      </c>
      <c r="E149" s="15" t="str">
        <f>IF(ROW()-16&lt;NoRowsBudget,ApplicationID,"")</f>
        <v/>
      </c>
      <c r="F149" s="15" t="str">
        <f>IF(ROW()-16&lt;NoRowsBudget,Version,"")</f>
        <v/>
      </c>
      <c r="G149" s="164" t="str">
        <f>IF(ROW()-16&lt;NoRowsBudget,StartDate,"")</f>
        <v/>
      </c>
      <c r="H149" s="164" t="str">
        <f>IF(ROW()-16&lt;NoRowsBudget,EndDate,"")</f>
        <v/>
      </c>
      <c r="I149" s="15" t="str">
        <f t="array" ref="I149">IF(ROW()-16&lt;(NoRowsBudget-3),INDEX(CostCategories,CEILING((ROW()-15)/NoWPs,1)),IF(ROW()-16=NoRowsBudget-3,"Overheads",IF(ROW()-16=NoRowsBudget-2,"Profit Margin",IF(ROW()-16=NoRowsBudget-1,"VAT",""))))</f>
        <v/>
      </c>
      <c r="J149" s="15" t="str">
        <f t="array" ref="J149">IF(ROW()-16&lt;NoRowsBudget-3,INDEX(WPUnique,,MOD(ROW()-16,NoWPs)+1),IF(ROW()-16=NoRowsBudget-3,"Overheads",IF(ROW()-16=NoRowsBudget-2,"Profit Margin",IF(ROW()-16=NoRowsBudget-1,"VAT",""))))</f>
        <v/>
      </c>
      <c r="K149" s="172" t="str">
        <f>IFERROR(IF(OR($J149="Indirect Cost",$J149="VAT",$J149="Profit Margin"),"",VLOOKUP(J149,'1. Basic Info'!$B$40:$C$52,2,FALSE)),BudgetExport!J149)</f>
        <v/>
      </c>
      <c r="L149" s="166">
        <f t="array" ref="L149">IFERROR(IF(ROW()-16&lt;NoRowsBudget, IF($J149="Profit Margin",SUM(L$16:L148)*ProfitMargin,IF($J149="VAT",SUM(L$16:L148)*VAT,IF(Budget_period="Monthly",SUMIFS(INDIRECT(L$8),DetailBudgetWPs_Aleph,IF($J149 = "No Work Package", "", $J149),DetailBudgetCategory_Aleph,$I149),IF(Budget_period="Quarterly",SUMIFS(INDIRECT(L$9),DetailBudgetWPs_Aleph,IF($J149 = "No Work Package", "", $J149),DetailBudgetCategory_Aleph,$I149),IF(Budget_period="Annually",SUMIFS(INDIRECT(L$10),DetailBudgetWPs_Aleph,IF($J149 = "No Work Package", "", $J149),DetailBudgetCategory_Aleph,$I149),""))))) / L$6 * L$7, 0), 0)</f>
        <v>0</v>
      </c>
      <c r="M149" s="166">
        <f t="array" ref="M149">IFERROR(IF(ROW()-16&lt;NoRowsBudget, IF($J149="Profit Margin",SUM(M$16:M148)*ProfitMargin,IF($J149="VAT",SUM(M$16:M148)*VAT,IF(Budget_period="Monthly",SUMIFS(INDIRECT(M$8),DetailBudgetWPs_Aleph,IF($J149 = "No Work Package", "", $J149),DetailBudgetCategory_Aleph,$I149),IF(Budget_period="Quarterly",SUMIFS(INDIRECT(M$9),DetailBudgetWPs_Aleph,IF($J149 = "No Work Package", "", $J149),DetailBudgetCategory_Aleph,$I149),IF(Budget_period="Annually",SUMIFS(INDIRECT(M$10),DetailBudgetWPs_Aleph,IF($J149 = "No Work Package", "", $J149),DetailBudgetCategory_Aleph,$I149),""))))) / M$6 * M$7, 0), 0)</f>
        <v>0</v>
      </c>
      <c r="N149" s="166">
        <f t="array" ref="N149">IFERROR(IF(ROW()-16&lt;NoRowsBudget, IF($J149="Profit Margin",SUM(N$16:N148)*ProfitMargin,IF($J149="VAT",SUM(N$16:N148)*VAT,IF(Budget_period="Monthly",SUMIFS(INDIRECT(N$8),DetailBudgetWPs_Aleph,IF($J149 = "No Work Package", "", $J149),DetailBudgetCategory_Aleph,$I149),IF(Budget_period="Quarterly",SUMIFS(INDIRECT(N$9),DetailBudgetWPs_Aleph,IF($J149 = "No Work Package", "", $J149),DetailBudgetCategory_Aleph,$I149),IF(Budget_period="Annually",SUMIFS(INDIRECT(N$10),DetailBudgetWPs_Aleph,IF($J149 = "No Work Package", "", $J149),DetailBudgetCategory_Aleph,$I149),""))))) / N$6 * N$7, 0), 0)</f>
        <v>0</v>
      </c>
      <c r="O149" s="166">
        <f t="array" ref="O149">IFERROR(IF(ROW()-16&lt;NoRowsBudget, IF($J149="Profit Margin",SUM(O$16:O148)*ProfitMargin,IF($J149="VAT",SUM(O$16:O148)*VAT,IF(Budget_period="Monthly",SUMIFS(INDIRECT(O$8),DetailBudgetWPs_Aleph,IF($J149 = "No Work Package", "", $J149),DetailBudgetCategory_Aleph,$I149),IF(Budget_period="Quarterly",SUMIFS(INDIRECT(O$9),DetailBudgetWPs_Aleph,IF($J149 = "No Work Package", "", $J149),DetailBudgetCategory_Aleph,$I149),IF(Budget_period="Annually",SUMIFS(INDIRECT(O$10),DetailBudgetWPs_Aleph,IF($J149 = "No Work Package", "", $J149),DetailBudgetCategory_Aleph,$I149),""))))) / O$6 * O$7, 0), 0)</f>
        <v>0</v>
      </c>
      <c r="P149" s="166">
        <f t="array" ref="P149">IFERROR(IF(ROW()-16&lt;NoRowsBudget, IF($J149="Profit Margin",SUM(P$16:P148)*ProfitMargin,IF($J149="VAT",SUM(P$16:P148)*VAT,IF(Budget_period="Monthly",SUMIFS(INDIRECT(P$8),DetailBudgetWPs_Aleph,IF($J149 = "No Work Package", "", $J149),DetailBudgetCategory_Aleph,$I149),IF(Budget_period="Quarterly",SUMIFS(INDIRECT(P$9),DetailBudgetWPs_Aleph,IF($J149 = "No Work Package", "", $J149),DetailBudgetCategory_Aleph,$I149),IF(Budget_period="Annually",SUMIFS(INDIRECT(P$10),DetailBudgetWPs_Aleph,IF($J149 = "No Work Package", "", $J149),DetailBudgetCategory_Aleph,$I149),""))))) / P$6 * P$7, 0), 0)</f>
        <v>0</v>
      </c>
      <c r="Q149" s="166">
        <f t="array" ref="Q149">IFERROR(IF(ROW()-16&lt;NoRowsBudget, IF($J149="Profit Margin",SUM(Q$16:Q148)*ProfitMargin,IF($J149="VAT",SUM(Q$16:Q148)*VAT,IF(Budget_period="Monthly",SUMIFS(INDIRECT(Q$8),DetailBudgetWPs_Aleph,IF($J149 = "No Work Package", "", $J149),DetailBudgetCategory_Aleph,$I149),IF(Budget_period="Quarterly",SUMIFS(INDIRECT(Q$9),DetailBudgetWPs_Aleph,IF($J149 = "No Work Package", "", $J149),DetailBudgetCategory_Aleph,$I149),IF(Budget_period="Annually",SUMIFS(INDIRECT(Q$10),DetailBudgetWPs_Aleph,IF($J149 = "No Work Package", "", $J149),DetailBudgetCategory_Aleph,$I149),""))))) / Q$6 * Q$7, 0), 0)</f>
        <v>0</v>
      </c>
      <c r="R149" s="166">
        <f t="array" ref="R149">IFERROR(IF(ROW()-16&lt;NoRowsBudget, IF($J149="Profit Margin",SUM(R$16:R148)*ProfitMargin,IF($J149="VAT",SUM(R$16:R148)*VAT,IF(Budget_period="Monthly",SUMIFS(INDIRECT(R$8),DetailBudgetWPs_Aleph,IF($J149 = "No Work Package", "", $J149),DetailBudgetCategory_Aleph,$I149),IF(Budget_period="Quarterly",SUMIFS(INDIRECT(R$9),DetailBudgetWPs_Aleph,IF($J149 = "No Work Package", "", $J149),DetailBudgetCategory_Aleph,$I149),IF(Budget_period="Annually",SUMIFS(INDIRECT(R$10),DetailBudgetWPs_Aleph,IF($J149 = "No Work Package", "", $J149),DetailBudgetCategory_Aleph,$I149),""))))) / R$6 * R$7, 0), 0)</f>
        <v>0</v>
      </c>
      <c r="S149" s="166">
        <f t="array" ref="S149">IFERROR(IF(ROW()-16&lt;NoRowsBudget, IF($J149="Profit Margin",SUM(S$16:S148)*ProfitMargin,IF($J149="VAT",SUM(S$16:S148)*VAT,IF(Budget_period="Monthly",SUMIFS(INDIRECT(S$8),DetailBudgetWPs_Aleph,IF($J149 = "No Work Package", "", $J149),DetailBudgetCategory_Aleph,$I149),IF(Budget_period="Quarterly",SUMIFS(INDIRECT(S$9),DetailBudgetWPs_Aleph,IF($J149 = "No Work Package", "", $J149),DetailBudgetCategory_Aleph,$I149),IF(Budget_period="Annually",SUMIFS(INDIRECT(S$10),DetailBudgetWPs_Aleph,IF($J149 = "No Work Package", "", $J149),DetailBudgetCategory_Aleph,$I149),""))))) / S$6 * S$7, 0), 0)</f>
        <v>0</v>
      </c>
      <c r="T149" s="166">
        <f t="array" ref="T149">IFERROR(IF(ROW()-16&lt;NoRowsBudget, IF($J149="Profit Margin",SUM(T$16:T148)*ProfitMargin,IF($J149="VAT",SUM(T$16:T148)*VAT,IF(Budget_period="Monthly",SUMIFS(INDIRECT(T$8),DetailBudgetWPs_Aleph,IF($J149 = "No Work Package", "", $J149),DetailBudgetCategory_Aleph,$I149),IF(Budget_period="Quarterly",SUMIFS(INDIRECT(T$9),DetailBudgetWPs_Aleph,IF($J149 = "No Work Package", "", $J149),DetailBudgetCategory_Aleph,$I149),IF(Budget_period="Annually",SUMIFS(INDIRECT(T$10),DetailBudgetWPs_Aleph,IF($J149 = "No Work Package", "", $J149),DetailBudgetCategory_Aleph,$I149),""))))) / T$6 * T$7, 0), 0)</f>
        <v>0</v>
      </c>
      <c r="U149" s="166">
        <f t="array" ref="U149">IFERROR(IF(ROW()-16&lt;NoRowsBudget, IF($J149="Profit Margin",SUM(U$16:U148)*ProfitMargin,IF($J149="VAT",SUM(U$16:U148)*VAT,IF(Budget_period="Monthly",SUMIFS(INDIRECT(U$8),DetailBudgetWPs_Aleph,IF($J149 = "No Work Package", "", $J149),DetailBudgetCategory_Aleph,$I149),IF(Budget_period="Quarterly",SUMIFS(INDIRECT(U$9),DetailBudgetWPs_Aleph,IF($J149 = "No Work Package", "", $J149),DetailBudgetCategory_Aleph,$I149),IF(Budget_period="Annually",SUMIFS(INDIRECT(U$10),DetailBudgetWPs_Aleph,IF($J149 = "No Work Package", "", $J149),DetailBudgetCategory_Aleph,$I149),""))))) / U$6 * U$7, 0), 0)</f>
        <v>0</v>
      </c>
      <c r="V149" s="166">
        <f t="array" ref="V149">IFERROR(IF(ROW()-16&lt;NoRowsBudget, IF($J149="Profit Margin",SUM(V$16:V148)*ProfitMargin,IF($J149="VAT",SUM(V$16:V148)*VAT,IF(Budget_period="Monthly",SUMIFS(INDIRECT(V$8),DetailBudgetWPs_Aleph,IF($J149 = "No Work Package", "", $J149),DetailBudgetCategory_Aleph,$I149),IF(Budget_period="Quarterly",SUMIFS(INDIRECT(V$9),DetailBudgetWPs_Aleph,IF($J149 = "No Work Package", "", $J149),DetailBudgetCategory_Aleph,$I149),IF(Budget_period="Annually",SUMIFS(INDIRECT(V$10),DetailBudgetWPs_Aleph,IF($J149 = "No Work Package", "", $J149),DetailBudgetCategory_Aleph,$I149),""))))) / V$6 * V$7, 0), 0)</f>
        <v>0</v>
      </c>
      <c r="W149" s="166">
        <f t="array" ref="W149">IFERROR(IF(ROW()-16&lt;NoRowsBudget, IF($J149="Profit Margin",SUM(W$16:W148)*ProfitMargin,IF($J149="VAT",SUM(W$16:W148)*VAT,IF(Budget_period="Monthly",SUMIFS(INDIRECT(W$8),DetailBudgetWPs_Aleph,IF($J149 = "No Work Package", "", $J149),DetailBudgetCategory_Aleph,$I149),IF(Budget_period="Quarterly",SUMIFS(INDIRECT(W$9),DetailBudgetWPs_Aleph,IF($J149 = "No Work Package", "", $J149),DetailBudgetCategory_Aleph,$I149),IF(Budget_period="Annually",SUMIFS(INDIRECT(W$10),DetailBudgetWPs_Aleph,IF($J149 = "No Work Package", "", $J149),DetailBudgetCategory_Aleph,$I149),""))))) / W$6 * W$7, 0), 0)</f>
        <v>0</v>
      </c>
      <c r="X149" s="166">
        <f t="array" ref="X149">IFERROR(IF(ROW()-16&lt;NoRowsBudget, IF($J149="Profit Margin",SUM(X$16:X148)*ProfitMargin,IF($J149="VAT",SUM(X$16:X148)*VAT,IF(Budget_period="Monthly",SUMIFS(INDIRECT(X$8),DetailBudgetWPs_Aleph,IF($J149 = "No Work Package", "", $J149),DetailBudgetCategory_Aleph,$I149),IF(Budget_period="Quarterly",SUMIFS(INDIRECT(X$9),DetailBudgetWPs_Aleph,IF($J149 = "No Work Package", "", $J149),DetailBudgetCategory_Aleph,$I149),IF(Budget_period="Annually",SUMIFS(INDIRECT(X$10),DetailBudgetWPs_Aleph,IF($J149 = "No Work Package", "", $J149),DetailBudgetCategory_Aleph,$I149),""))))) / X$6 * X$7, 0), 0)</f>
        <v>0</v>
      </c>
      <c r="Y149" s="166">
        <f t="array" ref="Y149">IFERROR(IF(ROW()-16&lt;NoRowsBudget, IF($J149="Profit Margin",SUM(Y$16:Y148)*ProfitMargin,IF($J149="VAT",SUM(Y$16:Y148)*VAT,IF(Budget_period="Monthly",SUMIFS(INDIRECT(Y$8),DetailBudgetWPs_Aleph,IF($J149 = "No Work Package", "", $J149),DetailBudgetCategory_Aleph,$I149),IF(Budget_period="Quarterly",SUMIFS(INDIRECT(Y$9),DetailBudgetWPs_Aleph,IF($J149 = "No Work Package", "", $J149),DetailBudgetCategory_Aleph,$I149),IF(Budget_period="Annually",SUMIFS(INDIRECT(Y$10),DetailBudgetWPs_Aleph,IF($J149 = "No Work Package", "", $J149),DetailBudgetCategory_Aleph,$I149),""))))) / Y$6 * Y$7, 0), 0)</f>
        <v>0</v>
      </c>
      <c r="Z149" s="166">
        <f t="array" ref="Z149">IFERROR(IF(ROW()-16&lt;NoRowsBudget, IF($J149="Profit Margin",SUM(Z$16:Z148)*ProfitMargin,IF($J149="VAT",SUM(Z$16:Z148)*VAT,IF(Budget_period="Monthly",SUMIFS(INDIRECT(Z$8),DetailBudgetWPs_Aleph,IF($J149 = "No Work Package", "", $J149),DetailBudgetCategory_Aleph,$I149),IF(Budget_period="Quarterly",SUMIFS(INDIRECT(Z$9),DetailBudgetWPs_Aleph,IF($J149 = "No Work Package", "", $J149),DetailBudgetCategory_Aleph,$I149),IF(Budget_period="Annually",SUMIFS(INDIRECT(Z$10),DetailBudgetWPs_Aleph,IF($J149 = "No Work Package", "", $J149),DetailBudgetCategory_Aleph,$I149),""))))) / Z$6 * Z$7, 0), 0)</f>
        <v>0</v>
      </c>
      <c r="AA149" s="166">
        <f t="array" ref="AA149">IFERROR(IF(ROW()-16&lt;NoRowsBudget, IF($J149="Profit Margin",SUM(AA$16:AA148)*ProfitMargin,IF($J149="VAT",SUM(AA$16:AA148)*VAT,IF(Budget_period="Monthly",SUMIFS(INDIRECT(AA$8),DetailBudgetWPs_Aleph,IF($J149 = "No Work Package", "", $J149),DetailBudgetCategory_Aleph,$I149),IF(Budget_period="Quarterly",SUMIFS(INDIRECT(AA$9),DetailBudgetWPs_Aleph,IF($J149 = "No Work Package", "", $J149),DetailBudgetCategory_Aleph,$I149),IF(Budget_period="Annually",SUMIFS(INDIRECT(AA$10),DetailBudgetWPs_Aleph,IF($J149 = "No Work Package", "", $J149),DetailBudgetCategory_Aleph,$I149),""))))) / AA$6 * AA$7, 0), 0)</f>
        <v>0</v>
      </c>
      <c r="AB149" s="166">
        <f t="array" ref="AB149">IFERROR(IF(ROW()-16&lt;NoRowsBudget, IF($J149="Profit Margin",SUM(AB$16:AB148)*ProfitMargin,IF($J149="VAT",SUM(AB$16:AB148)*VAT,IF(Budget_period="Monthly",SUMIFS(INDIRECT(AB$8),DetailBudgetWPs_Aleph,IF($J149 = "No Work Package", "", $J149),DetailBudgetCategory_Aleph,$I149),IF(Budget_period="Quarterly",SUMIFS(INDIRECT(AB$9),DetailBudgetWPs_Aleph,IF($J149 = "No Work Package", "", $J149),DetailBudgetCategory_Aleph,$I149),IF(Budget_period="Annually",SUMIFS(INDIRECT(AB$10),DetailBudgetWPs_Aleph,IF($J149 = "No Work Package", "", $J149),DetailBudgetCategory_Aleph,$I149),""))))) / AB$6 * AB$7, 0), 0)</f>
        <v>0</v>
      </c>
      <c r="AC149" s="166">
        <f t="array" ref="AC149">IFERROR(IF(ROW()-16&lt;NoRowsBudget, IF($J149="Profit Margin",SUM(AC$16:AC148)*ProfitMargin,IF($J149="VAT",SUM(AC$16:AC148)*VAT,IF(Budget_period="Monthly",SUMIFS(INDIRECT(AC$8),DetailBudgetWPs_Aleph,IF($J149 = "No Work Package", "", $J149),DetailBudgetCategory_Aleph,$I149),IF(Budget_period="Quarterly",SUMIFS(INDIRECT(AC$9),DetailBudgetWPs_Aleph,IF($J149 = "No Work Package", "", $J149),DetailBudgetCategory_Aleph,$I149),IF(Budget_period="Annually",SUMIFS(INDIRECT(AC$10),DetailBudgetWPs_Aleph,IF($J149 = "No Work Package", "", $J149),DetailBudgetCategory_Aleph,$I149),""))))) / AC$6 * AC$7, 0), 0)</f>
        <v>0</v>
      </c>
      <c r="AD149" s="166">
        <f t="array" ref="AD149">IFERROR(IF(ROW()-16&lt;NoRowsBudget, IF($J149="Profit Margin",SUM(AD$16:AD148)*ProfitMargin,IF($J149="VAT",SUM(AD$16:AD148)*VAT,IF(Budget_period="Monthly",SUMIFS(INDIRECT(AD$8),DetailBudgetWPs_Aleph,IF($J149 = "No Work Package", "", $J149),DetailBudgetCategory_Aleph,$I149),IF(Budget_period="Quarterly",SUMIFS(INDIRECT(AD$9),DetailBudgetWPs_Aleph,IF($J149 = "No Work Package", "", $J149),DetailBudgetCategory_Aleph,$I149),IF(Budget_period="Annually",SUMIFS(INDIRECT(AD$10),DetailBudgetWPs_Aleph,IF($J149 = "No Work Package", "", $J149),DetailBudgetCategory_Aleph,$I149),""))))) / AD$6 * AD$7, 0), 0)</f>
        <v>0</v>
      </c>
      <c r="AE149" s="166">
        <f t="array" ref="AE149">IFERROR(IF(ROW()-16&lt;NoRowsBudget, IF($J149="Profit Margin",SUM(AE$16:AE148)*ProfitMargin,IF($J149="VAT",SUM(AE$16:AE148)*VAT,IF(Budget_period="Monthly",SUMIFS(INDIRECT(AE$8),DetailBudgetWPs_Aleph,IF($J149 = "No Work Package", "", $J149),DetailBudgetCategory_Aleph,$I149),IF(Budget_period="Quarterly",SUMIFS(INDIRECT(AE$9),DetailBudgetWPs_Aleph,IF($J149 = "No Work Package", "", $J149),DetailBudgetCategory_Aleph,$I149),IF(Budget_period="Annually",SUMIFS(INDIRECT(AE$10),DetailBudgetWPs_Aleph,IF($J149 = "No Work Package", "", $J149),DetailBudgetCategory_Aleph,$I149),""))))) / AE$6 * AE$7, 0), 0)</f>
        <v>0</v>
      </c>
      <c r="AF149" s="166">
        <f t="array" ref="AF149">IFERROR(IF(ROW()-16&lt;NoRowsBudget, IF($J149="Profit Margin",SUM(AF$16:AF148)*ProfitMargin,IF($J149="VAT",SUM(AF$16:AF148)*VAT,IF(Budget_period="Monthly",SUMIFS(INDIRECT(AF$8),DetailBudgetWPs_Aleph,IF($J149 = "No Work Package", "", $J149),DetailBudgetCategory_Aleph,$I149),IF(Budget_period="Quarterly",SUMIFS(INDIRECT(AF$9),DetailBudgetWPs_Aleph,IF($J149 = "No Work Package", "", $J149),DetailBudgetCategory_Aleph,$I149),IF(Budget_period="Annually",SUMIFS(INDIRECT(AF$10),DetailBudgetWPs_Aleph,IF($J149 = "No Work Package", "", $J149),DetailBudgetCategory_Aleph,$I149),""))))) / AF$6 * AF$7, 0), 0)</f>
        <v>0</v>
      </c>
      <c r="AG149" s="166">
        <f t="array" ref="AG149">IFERROR(IF(ROW()-16&lt;NoRowsBudget, IF($J149="Profit Margin",SUM(AG$16:AG148)*ProfitMargin,IF($J149="VAT",SUM(AG$16:AG148)*VAT,IF(Budget_period="Monthly",SUMIFS(INDIRECT(AG$8),DetailBudgetWPs_Aleph,IF($J149 = "No Work Package", "", $J149),DetailBudgetCategory_Aleph,$I149),IF(Budget_period="Quarterly",SUMIFS(INDIRECT(AG$9),DetailBudgetWPs_Aleph,IF($J149 = "No Work Package", "", $J149),DetailBudgetCategory_Aleph,$I149),IF(Budget_period="Annually",SUMIFS(INDIRECT(AG$10),DetailBudgetWPs_Aleph,IF($J149 = "No Work Package", "", $J149),DetailBudgetCategory_Aleph,$I149),""))))) / AG$6 * AG$7, 0), 0)</f>
        <v>0</v>
      </c>
      <c r="AH149" s="166">
        <f t="array" ref="AH149">IFERROR(IF(ROW()-16&lt;NoRowsBudget, IF($J149="Profit Margin",SUM(AH$16:AH148)*ProfitMargin,IF($J149="VAT",SUM(AH$16:AH148)*VAT,IF(Budget_period="Monthly",SUMIFS(INDIRECT(AH$8),DetailBudgetWPs_Aleph,IF($J149 = "No Work Package", "", $J149),DetailBudgetCategory_Aleph,$I149),IF(Budget_period="Quarterly",SUMIFS(INDIRECT(AH$9),DetailBudgetWPs_Aleph,IF($J149 = "No Work Package", "", $J149),DetailBudgetCategory_Aleph,$I149),IF(Budget_period="Annually",SUMIFS(INDIRECT(AH$10),DetailBudgetWPs_Aleph,IF($J149 = "No Work Package", "", $J149),DetailBudgetCategory_Aleph,$I149),""))))) / AH$6 * AH$7, 0), 0)</f>
        <v>0</v>
      </c>
      <c r="AI149" s="166">
        <f t="array" ref="AI149">IFERROR(IF(ROW()-16&lt;NoRowsBudget, IF($J149="Profit Margin",SUM(AI$16:AI148)*ProfitMargin,IF($J149="VAT",SUM(AI$16:AI148)*VAT,IF(Budget_period="Monthly",SUMIFS(INDIRECT(AI$8),DetailBudgetWPs_Aleph,IF($J149 = "No Work Package", "", $J149),DetailBudgetCategory_Aleph,$I149),IF(Budget_period="Quarterly",SUMIFS(INDIRECT(AI$9),DetailBudgetWPs_Aleph,IF($J149 = "No Work Package", "", $J149),DetailBudgetCategory_Aleph,$I149),IF(Budget_period="Annually",SUMIFS(INDIRECT(AI$10),DetailBudgetWPs_Aleph,IF($J149 = "No Work Package", "", $J149),DetailBudgetCategory_Aleph,$I149),""))))) / AI$6 * AI$7, 0), 0)</f>
        <v>0</v>
      </c>
      <c r="AJ149" s="166">
        <f t="array" ref="AJ149">IFERROR(IF(ROW()-16&lt;NoRowsBudget, IF($J149="Profit Margin",SUM(AJ$16:AJ148)*ProfitMargin,IF($J149="VAT",SUM(AJ$16:AJ148)*VAT,IF(Budget_period="Monthly",SUMIFS(INDIRECT(AJ$8),DetailBudgetWPs_Aleph,IF($J149 = "No Work Package", "", $J149),DetailBudgetCategory_Aleph,$I149),IF(Budget_period="Quarterly",SUMIFS(INDIRECT(AJ$9),DetailBudgetWPs_Aleph,IF($J149 = "No Work Package", "", $J149),DetailBudgetCategory_Aleph,$I149),IF(Budget_period="Annually",SUMIFS(INDIRECT(AJ$10),DetailBudgetWPs_Aleph,IF($J149 = "No Work Package", "", $J149),DetailBudgetCategory_Aleph,$I149),""))))) / AJ$6 * AJ$7, 0), 0)</f>
        <v>0</v>
      </c>
      <c r="AK149" s="166">
        <f t="array" ref="AK149">IFERROR(IF(ROW()-16&lt;NoRowsBudget, IF($J149="Profit Margin",SUM(AK$16:AK148)*ProfitMargin,IF($J149="VAT",SUM(AK$16:AK148)*VAT,IF(Budget_period="Monthly",SUMIFS(INDIRECT(AK$8),DetailBudgetWPs_Aleph,IF($J149 = "No Work Package", "", $J149),DetailBudgetCategory_Aleph,$I149),IF(Budget_period="Quarterly",SUMIFS(INDIRECT(AK$9),DetailBudgetWPs_Aleph,IF($J149 = "No Work Package", "", $J149),DetailBudgetCategory_Aleph,$I149),IF(Budget_period="Annually",SUMIFS(INDIRECT(AK$10),DetailBudgetWPs_Aleph,IF($J149 = "No Work Package", "", $J149),DetailBudgetCategory_Aleph,$I149),""))))) / AK$6 * AK$7, 0), 0)</f>
        <v>0</v>
      </c>
      <c r="AL149" s="166">
        <f t="array" ref="AL149">IFERROR(IF(ROW()-16&lt;NoRowsBudget, IF($J149="Profit Margin",SUM(AL$16:AL148)*ProfitMargin,IF($J149="VAT",SUM(AL$16:AL148)*VAT,IF(Budget_period="Monthly",SUMIFS(INDIRECT(AL$8),DetailBudgetWPs_Aleph,IF($J149 = "No Work Package", "", $J149),DetailBudgetCategory_Aleph,$I149),IF(Budget_period="Quarterly",SUMIFS(INDIRECT(AL$9),DetailBudgetWPs_Aleph,IF($J149 = "No Work Package", "", $J149),DetailBudgetCategory_Aleph,$I149),IF(Budget_period="Annually",SUMIFS(INDIRECT(AL$10),DetailBudgetWPs_Aleph,IF($J149 = "No Work Package", "", $J149),DetailBudgetCategory_Aleph,$I149),""))))) / AL$6 * AL$7, 0), 0)</f>
        <v>0</v>
      </c>
      <c r="AM149" s="166">
        <f t="array" ref="AM149">IFERROR(IF(ROW()-16&lt;NoRowsBudget, IF($J149="Profit Margin",SUM(AM$16:AM148)*ProfitMargin,IF($J149="VAT",SUM(AM$16:AM148)*VAT,IF(Budget_period="Monthly",SUMIFS(INDIRECT(AM$8),DetailBudgetWPs_Aleph,IF($J149 = "No Work Package", "", $J149),DetailBudgetCategory_Aleph,$I149),IF(Budget_period="Quarterly",SUMIFS(INDIRECT(AM$9),DetailBudgetWPs_Aleph,IF($J149 = "No Work Package", "", $J149),DetailBudgetCategory_Aleph,$I149),IF(Budget_period="Annually",SUMIFS(INDIRECT(AM$10),DetailBudgetWPs_Aleph,IF($J149 = "No Work Package", "", $J149),DetailBudgetCategory_Aleph,$I149),""))))) / AM$6 * AM$7, 0), 0)</f>
        <v>0</v>
      </c>
      <c r="AN149" s="166">
        <f t="array" ref="AN149">IFERROR(IF(ROW()-16&lt;NoRowsBudget, IF($J149="Profit Margin",SUM(AN$16:AN148)*ProfitMargin,IF($J149="VAT",SUM(AN$16:AN148)*VAT,IF(Budget_period="Monthly",SUMIFS(INDIRECT(AN$8),DetailBudgetWPs_Aleph,IF($J149 = "No Work Package", "", $J149),DetailBudgetCategory_Aleph,$I149),IF(Budget_period="Quarterly",SUMIFS(INDIRECT(AN$9),DetailBudgetWPs_Aleph,IF($J149 = "No Work Package", "", $J149),DetailBudgetCategory_Aleph,$I149),IF(Budget_period="Annually",SUMIFS(INDIRECT(AN$10),DetailBudgetWPs_Aleph,IF($J149 = "No Work Package", "", $J149),DetailBudgetCategory_Aleph,$I149),""))))) / AN$6 * AN$7, 0), 0)</f>
        <v>0</v>
      </c>
      <c r="AO149" s="166">
        <f t="array" ref="AO149">IFERROR(IF(ROW()-16&lt;NoRowsBudget, IF($J149="Profit Margin",SUM(AO$16:AO148)*ProfitMargin,IF($J149="VAT",SUM(AO$16:AO148)*VAT,IF(Budget_period="Monthly",SUMIFS(INDIRECT(AO$8),DetailBudgetWPs_Aleph,IF($J149 = "No Work Package", "", $J149),DetailBudgetCategory_Aleph,$I149),IF(Budget_period="Quarterly",SUMIFS(INDIRECT(AO$9),DetailBudgetWPs_Aleph,IF($J149 = "No Work Package", "", $J149),DetailBudgetCategory_Aleph,$I149),IF(Budget_period="Annually",SUMIFS(INDIRECT(AO$10),DetailBudgetWPs_Aleph,IF($J149 = "No Work Package", "", $J149),DetailBudgetCategory_Aleph,$I149),""))))) / AO$6 * AO$7, 0), 0)</f>
        <v>0</v>
      </c>
      <c r="AP149" s="166">
        <f t="array" ref="AP149">IFERROR(IF(ROW()-16&lt;NoRowsBudget, IF($J149="Profit Margin",SUM(AP$16:AP148)*ProfitMargin,IF($J149="VAT",SUM(AP$16:AP148)*VAT,IF(Budget_period="Monthly",SUMIFS(INDIRECT(AP$8),DetailBudgetWPs_Aleph,IF($J149 = "No Work Package", "", $J149),DetailBudgetCategory_Aleph,$I149),IF(Budget_period="Quarterly",SUMIFS(INDIRECT(AP$9),DetailBudgetWPs_Aleph,IF($J149 = "No Work Package", "", $J149),DetailBudgetCategory_Aleph,$I149),IF(Budget_period="Annually",SUMIFS(INDIRECT(AP$10),DetailBudgetWPs_Aleph,IF($J149 = "No Work Package", "", $J149),DetailBudgetCategory_Aleph,$I149),""))))) / AP$6 * AP$7, 0), 0)</f>
        <v>0</v>
      </c>
      <c r="AQ149" s="166">
        <f t="array" ref="AQ149">IFERROR(IF(ROW()-16&lt;NoRowsBudget, IF($J149="Profit Margin",SUM(AQ$16:AQ148)*ProfitMargin,IF($J149="VAT",SUM(AQ$16:AQ148)*VAT,IF(Budget_period="Monthly",SUMIFS(INDIRECT(AQ$8),DetailBudgetWPs_Aleph,IF($J149 = "No Work Package", "", $J149),DetailBudgetCategory_Aleph,$I149),IF(Budget_period="Quarterly",SUMIFS(INDIRECT(AQ$9),DetailBudgetWPs_Aleph,IF($J149 = "No Work Package", "", $J149),DetailBudgetCategory_Aleph,$I149),IF(Budget_period="Annually",SUMIFS(INDIRECT(AQ$10),DetailBudgetWPs_Aleph,IF($J149 = "No Work Package", "", $J149),DetailBudgetCategory_Aleph,$I149),""))))) / AQ$6 * AQ$7, 0), 0)</f>
        <v>0</v>
      </c>
      <c r="AR149" s="166">
        <f t="array" ref="AR149">IFERROR(IF(ROW()-16&lt;NoRowsBudget, IF($J149="Profit Margin",SUM(AR$16:AR148)*ProfitMargin,IF($J149="VAT",SUM(AR$16:AR148)*VAT,IF(Budget_period="Monthly",SUMIFS(INDIRECT(AR$8),DetailBudgetWPs_Aleph,IF($J149 = "No Work Package", "", $J149),DetailBudgetCategory_Aleph,$I149),IF(Budget_period="Quarterly",SUMIFS(INDIRECT(AR$9),DetailBudgetWPs_Aleph,IF($J149 = "No Work Package", "", $J149),DetailBudgetCategory_Aleph,$I149),IF(Budget_period="Annually",SUMIFS(INDIRECT(AR$10),DetailBudgetWPs_Aleph,IF($J149 = "No Work Package", "", $J149),DetailBudgetCategory_Aleph,$I149),""))))) / AR$6 * AR$7, 0), 0)</f>
        <v>0</v>
      </c>
      <c r="AS149" s="166">
        <f t="array" ref="AS149">IFERROR(IF(ROW()-16&lt;NoRowsBudget, IF($J149="Profit Margin",SUM(AS$16:AS148)*ProfitMargin,IF($J149="VAT",SUM(AS$16:AS148)*VAT,IF(Budget_period="Monthly",SUMIFS(INDIRECT(AS$8),DetailBudgetWPs_Aleph,IF($J149 = "No Work Package", "", $J149),DetailBudgetCategory_Aleph,$I149),IF(Budget_period="Quarterly",SUMIFS(INDIRECT(AS$9),DetailBudgetWPs_Aleph,IF($J149 = "No Work Package", "", $J149),DetailBudgetCategory_Aleph,$I149),IF(Budget_period="Annually",SUMIFS(INDIRECT(AS$10),DetailBudgetWPs_Aleph,IF($J149 = "No Work Package", "", $J149),DetailBudgetCategory_Aleph,$I149),""))))) / AS$6 * AS$7, 0), 0)</f>
        <v>0</v>
      </c>
      <c r="AT149" s="166">
        <f t="array" ref="AT149">IFERROR(IF(ROW()-16&lt;NoRowsBudget, IF($J149="Profit Margin",SUM(AT$16:AT148)*ProfitMargin,IF($J149="VAT",SUM(AT$16:AT148)*VAT,IF(Budget_period="Monthly",SUMIFS(INDIRECT(AT$8),DetailBudgetWPs_Aleph,IF($J149 = "No Work Package", "", $J149),DetailBudgetCategory_Aleph,$I149),IF(Budget_period="Quarterly",SUMIFS(INDIRECT(AT$9),DetailBudgetWPs_Aleph,IF($J149 = "No Work Package", "", $J149),DetailBudgetCategory_Aleph,$I149),IF(Budget_period="Annually",SUMIFS(INDIRECT(AT$10),DetailBudgetWPs_Aleph,IF($J149 = "No Work Package", "", $J149),DetailBudgetCategory_Aleph,$I149),""))))) / AT$6 * AT$7, 0), 0)</f>
        <v>0</v>
      </c>
      <c r="AU149" s="166">
        <f t="array" ref="AU149">IFERROR(IF(ROW()-16&lt;NoRowsBudget, IF($J149="Profit Margin",SUM(AU$16:AU148)*ProfitMargin,IF($J149="VAT",SUM(AU$16:AU148)*VAT,IF(Budget_period="Monthly",SUMIFS(INDIRECT(AU$8),DetailBudgetWPs_Aleph,IF($J149 = "No Work Package", "", $J149),DetailBudgetCategory_Aleph,$I149),IF(Budget_period="Quarterly",SUMIFS(INDIRECT(AU$9),DetailBudgetWPs_Aleph,IF($J149 = "No Work Package", "", $J149),DetailBudgetCategory_Aleph,$I149),IF(Budget_period="Annually",SUMIFS(INDIRECT(AU$10),DetailBudgetWPs_Aleph,IF($J149 = "No Work Package", "", $J149),DetailBudgetCategory_Aleph,$I149),""))))) / AU$6 * AU$7, 0), 0)</f>
        <v>0</v>
      </c>
      <c r="AV149" s="166">
        <f t="array" ref="AV149">IFERROR(IF(ROW()-16&lt;NoRowsBudget, IF($J149="Profit Margin",SUM(AV$16:AV148)*ProfitMargin,IF($J149="VAT",SUM(AV$16:AV148)*VAT,IF(Budget_period="Monthly",SUMIFS(INDIRECT(AV$8),DetailBudgetWPs_Aleph,IF($J149 = "No Work Package", "", $J149),DetailBudgetCategory_Aleph,$I149),IF(Budget_period="Quarterly",SUMIFS(INDIRECT(AV$9),DetailBudgetWPs_Aleph,IF($J149 = "No Work Package", "", $J149),DetailBudgetCategory_Aleph,$I149),IF(Budget_period="Annually",SUMIFS(INDIRECT(AV$10),DetailBudgetWPs_Aleph,IF($J149 = "No Work Package", "", $J149),DetailBudgetCategory_Aleph,$I149),""))))) / AV$6 * AV$7, 0), 0)</f>
        <v>0</v>
      </c>
      <c r="AW149" s="166">
        <f t="array" ref="AW149">IFERROR(IF(ROW()-16&lt;NoRowsBudget, IF($J149="Profit Margin",SUM(AW$16:AW148)*ProfitMargin,IF($J149="VAT",SUM(AW$16:AW148)*VAT,IF(Budget_period="Monthly",SUMIFS(INDIRECT(AW$8),DetailBudgetWPs_Aleph,IF($J149 = "No Work Package", "", $J149),DetailBudgetCategory_Aleph,$I149),IF(Budget_period="Quarterly",SUMIFS(INDIRECT(AW$9),DetailBudgetWPs_Aleph,IF($J149 = "No Work Package", "", $J149),DetailBudgetCategory_Aleph,$I149),IF(Budget_period="Annually",SUMIFS(INDIRECT(AW$10),DetailBudgetWPs_Aleph,IF($J149 = "No Work Package", "", $J149),DetailBudgetCategory_Aleph,$I149),""))))) / AW$6 * AW$7, 0), 0)</f>
        <v>0</v>
      </c>
      <c r="AX149" s="166">
        <f t="array" ref="AX149">IFERROR(IF(ROW()-16&lt;NoRowsBudget, IF($J149="Profit Margin",SUM(AX$16:AX148)*ProfitMargin,IF($J149="VAT",SUM(AX$16:AX148)*VAT,IF(Budget_period="Monthly",SUMIFS(INDIRECT(AX$8),DetailBudgetWPs_Aleph,IF($J149 = "No Work Package", "", $J149),DetailBudgetCategory_Aleph,$I149),IF(Budget_period="Quarterly",SUMIFS(INDIRECT(AX$9),DetailBudgetWPs_Aleph,IF($J149 = "No Work Package", "", $J149),DetailBudgetCategory_Aleph,$I149),IF(Budget_period="Annually",SUMIFS(INDIRECT(AX$10),DetailBudgetWPs_Aleph,IF($J149 = "No Work Package", "", $J149),DetailBudgetCategory_Aleph,$I149),""))))) / AX$6 * AX$7, 0), 0)</f>
        <v>0</v>
      </c>
      <c r="AY149" s="166">
        <f t="array" ref="AY149">IFERROR(IF(ROW()-16&lt;NoRowsBudget, IF($J149="Profit Margin",SUM(AY$16:AY148)*ProfitMargin,IF($J149="VAT",SUM(AY$16:AY148)*VAT,IF(Budget_period="Monthly",SUMIFS(INDIRECT(AY$8),DetailBudgetWPs_Aleph,IF($J149 = "No Work Package", "", $J149),DetailBudgetCategory_Aleph,$I149),IF(Budget_period="Quarterly",SUMIFS(INDIRECT(AY$9),DetailBudgetWPs_Aleph,IF($J149 = "No Work Package", "", $J149),DetailBudgetCategory_Aleph,$I149),IF(Budget_period="Annually",SUMIFS(INDIRECT(AY$10),DetailBudgetWPs_Aleph,IF($J149 = "No Work Package", "", $J149),DetailBudgetCategory_Aleph,$I149),""))))) / AY$6 * AY$7, 0), 0)</f>
        <v>0</v>
      </c>
      <c r="AZ149" s="166">
        <f t="array" ref="AZ149">IFERROR(IF(ROW()-16&lt;NoRowsBudget, IF($J149="Profit Margin",SUM(AZ$16:AZ148)*ProfitMargin,IF($J149="VAT",SUM(AZ$16:AZ148)*VAT,IF(Budget_period="Monthly",SUMIFS(INDIRECT(AZ$8),DetailBudgetWPs_Aleph,IF($J149 = "No Work Package", "", $J149),DetailBudgetCategory_Aleph,$I149),IF(Budget_period="Quarterly",SUMIFS(INDIRECT(AZ$9),DetailBudgetWPs_Aleph,IF($J149 = "No Work Package", "", $J149),DetailBudgetCategory_Aleph,$I149),IF(Budget_period="Annually",SUMIFS(INDIRECT(AZ$10),DetailBudgetWPs_Aleph,IF($J149 = "No Work Package", "", $J149),DetailBudgetCategory_Aleph,$I149),""))))) / AZ$6 * AZ$7, 0), 0)</f>
        <v>0</v>
      </c>
      <c r="BA149" s="166">
        <f t="array" ref="BA149">IFERROR(IF(ROW()-16&lt;NoRowsBudget, IF($J149="Profit Margin",SUM(BA$16:BA148)*ProfitMargin,IF($J149="VAT",SUM(BA$16:BA148)*VAT,IF(Budget_period="Monthly",SUMIFS(INDIRECT(BA$8),DetailBudgetWPs_Aleph,IF($J149 = "No Work Package", "", $J149),DetailBudgetCategory_Aleph,$I149),IF(Budget_period="Quarterly",SUMIFS(INDIRECT(BA$9),DetailBudgetWPs_Aleph,IF($J149 = "No Work Package", "", $J149),DetailBudgetCategory_Aleph,$I149),IF(Budget_period="Annually",SUMIFS(INDIRECT(BA$10),DetailBudgetWPs_Aleph,IF($J149 = "No Work Package", "", $J149),DetailBudgetCategory_Aleph,$I149),""))))) / BA$6 * BA$7, 0), 0)</f>
        <v>0</v>
      </c>
      <c r="BB149" s="166">
        <f t="array" ref="BB149">IFERROR(IF(ROW()-16&lt;NoRowsBudget, IF($J149="Profit Margin",SUM(BB$16:BB148)*ProfitMargin,IF($J149="VAT",SUM(BB$16:BB148)*VAT,IF(Budget_period="Monthly",SUMIFS(INDIRECT(BB$8),DetailBudgetWPs_Aleph,IF($J149 = "No Work Package", "", $J149),DetailBudgetCategory_Aleph,$I149),IF(Budget_period="Quarterly",SUMIFS(INDIRECT(BB$9),DetailBudgetWPs_Aleph,IF($J149 = "No Work Package", "", $J149),DetailBudgetCategory_Aleph,$I149),IF(Budget_period="Annually",SUMIFS(INDIRECT(BB$10),DetailBudgetWPs_Aleph,IF($J149 = "No Work Package", "", $J149),DetailBudgetCategory_Aleph,$I149),""))))) / BB$6 * BB$7, 0), 0)</f>
        <v>0</v>
      </c>
      <c r="BC149" s="166">
        <f t="array" ref="BC149">IFERROR(IF(ROW()-16&lt;NoRowsBudget, IF($J149="Profit Margin",SUM(BC$16:BC148)*ProfitMargin,IF($J149="VAT",SUM(BC$16:BC148)*VAT,IF(Budget_period="Monthly",SUMIFS(INDIRECT(BC$8),DetailBudgetWPs_Aleph,IF($J149 = "No Work Package", "", $J149),DetailBudgetCategory_Aleph,$I149),IF(Budget_period="Quarterly",SUMIFS(INDIRECT(BC$9),DetailBudgetWPs_Aleph,IF($J149 = "No Work Package", "", $J149),DetailBudgetCategory_Aleph,$I149),IF(Budget_period="Annually",SUMIFS(INDIRECT(BC$10),DetailBudgetWPs_Aleph,IF($J149 = "No Work Package", "", $J149),DetailBudgetCategory_Aleph,$I149),""))))) / BC$6 * BC$7, 0), 0)</f>
        <v>0</v>
      </c>
      <c r="BD149" s="166">
        <f t="array" ref="BD149">IFERROR(IF(ROW()-16&lt;NoRowsBudget, IF($J149="Profit Margin",SUM(BD$16:BD148)*ProfitMargin,IF($J149="VAT",SUM(BD$16:BD148)*VAT,IF(Budget_period="Monthly",SUMIFS(INDIRECT(BD$8),DetailBudgetWPs_Aleph,IF($J149 = "No Work Package", "", $J149),DetailBudgetCategory_Aleph,$I149),IF(Budget_period="Quarterly",SUMIFS(INDIRECT(BD$9),DetailBudgetWPs_Aleph,IF($J149 = "No Work Package", "", $J149),DetailBudgetCategory_Aleph,$I149),IF(Budget_period="Annually",SUMIFS(INDIRECT(BD$10),DetailBudgetWPs_Aleph,IF($J149 = "No Work Package", "", $J149),DetailBudgetCategory_Aleph,$I149),""))))) / BD$6 * BD$7, 0), 0)</f>
        <v>0</v>
      </c>
      <c r="BE149" s="166">
        <f t="array" ref="BE149">IFERROR(IF(ROW()-16&lt;NoRowsBudget, IF($J149="Profit Margin",SUM(BE$16:BE148)*ProfitMargin,IF($J149="VAT",SUM(BE$16:BE148)*VAT,IF(Budget_period="Monthly",SUMIFS(INDIRECT(BE$8),DetailBudgetWPs_Aleph,IF($J149 = "No Work Package", "", $J149),DetailBudgetCategory_Aleph,$I149),IF(Budget_period="Quarterly",SUMIFS(INDIRECT(BE$9),DetailBudgetWPs_Aleph,IF($J149 = "No Work Package", "", $J149),DetailBudgetCategory_Aleph,$I149),IF(Budget_period="Annually",SUMIFS(INDIRECT(BE$10),DetailBudgetWPs_Aleph,IF($J149 = "No Work Package", "", $J149),DetailBudgetCategory_Aleph,$I149),""))))) / BE$6 * BE$7, 0), 0)</f>
        <v>0</v>
      </c>
      <c r="BF149" s="166">
        <f t="array" ref="BF149">IFERROR(IF(ROW()-16&lt;NoRowsBudget, IF($J149="Profit Margin",SUM(BF$16:BF148)*ProfitMargin,IF($J149="VAT",SUM(BF$16:BF148)*VAT,IF(Budget_period="Monthly",SUMIFS(INDIRECT(BF$8),DetailBudgetWPs_Aleph,IF($J149 = "No Work Package", "", $J149),DetailBudgetCategory_Aleph,$I149),IF(Budget_period="Quarterly",SUMIFS(INDIRECT(BF$9),DetailBudgetWPs_Aleph,IF($J149 = "No Work Package", "", $J149),DetailBudgetCategory_Aleph,$I149),IF(Budget_period="Annually",SUMIFS(INDIRECT(BF$10),DetailBudgetWPs_Aleph,IF($J149 = "No Work Package", "", $J149),DetailBudgetCategory_Aleph,$I149),""))))) / BF$6 * BF$7, 0), 0)</f>
        <v>0</v>
      </c>
      <c r="BG149" s="166">
        <f t="array" ref="BG149">IFERROR(IF(ROW()-16&lt;NoRowsBudget, IF($J149="Profit Margin",SUM(BG$16:BG148)*ProfitMargin,IF($J149="VAT",SUM(BG$16:BG148)*VAT,IF(Budget_period="Monthly",SUMIFS(INDIRECT(BG$8),DetailBudgetWPs_Aleph,IF($J149 = "No Work Package", "", $J149),DetailBudgetCategory_Aleph,$I149),IF(Budget_period="Quarterly",SUMIFS(INDIRECT(BG$9),DetailBudgetWPs_Aleph,IF($J149 = "No Work Package", "", $J149),DetailBudgetCategory_Aleph,$I149),IF(Budget_period="Annually",SUMIFS(INDIRECT(BG$10),DetailBudgetWPs_Aleph,IF($J149 = "No Work Package", "", $J149),DetailBudgetCategory_Aleph,$I149),""))))) / BG$6 * BG$7, 0), 0)</f>
        <v>0</v>
      </c>
      <c r="BH149" s="166">
        <f t="array" ref="BH149">IFERROR(IF(ROW()-16&lt;NoRowsBudget, IF($J149="Profit Margin",SUM(BH$16:BH148)*ProfitMargin,IF($J149="VAT",SUM(BH$16:BH148)*VAT,IF(Budget_period="Monthly",SUMIFS(INDIRECT(BH$8),DetailBudgetWPs_Aleph,IF($J149 = "No Work Package", "", $J149),DetailBudgetCategory_Aleph,$I149),IF(Budget_period="Quarterly",SUMIFS(INDIRECT(BH$9),DetailBudgetWPs_Aleph,IF($J149 = "No Work Package", "", $J149),DetailBudgetCategory_Aleph,$I149),IF(Budget_period="Annually",SUMIFS(INDIRECT(BH$10),DetailBudgetWPs_Aleph,IF($J149 = "No Work Package", "", $J149),DetailBudgetCategory_Aleph,$I149),""))))) / BH$6 * BH$7, 0), 0)</f>
        <v>0</v>
      </c>
      <c r="BI149" s="166">
        <f t="array" ref="BI149">IFERROR(IF(ROW()-16&lt;NoRowsBudget, IF($J149="Profit Margin",SUM(BI$16:BI148)*ProfitMargin,IF($J149="VAT",SUM(BI$16:BI148)*VAT,IF(Budget_period="Monthly",SUMIFS(INDIRECT(BI$8),DetailBudgetWPs_Aleph,IF($J149 = "No Work Package", "", $J149),DetailBudgetCategory_Aleph,$I149),IF(Budget_period="Quarterly",SUMIFS(INDIRECT(BI$9),DetailBudgetWPs_Aleph,IF($J149 = "No Work Package", "", $J149),DetailBudgetCategory_Aleph,$I149),IF(Budget_period="Annually",SUMIFS(INDIRECT(BI$10),DetailBudgetWPs_Aleph,IF($J149 = "No Work Package", "", $J149),DetailBudgetCategory_Aleph,$I149),""))))) / BI$6 * BI$7, 0), 0)</f>
        <v>0</v>
      </c>
      <c r="BJ149" s="166">
        <f t="array" ref="BJ149">IFERROR(IF(ROW()-16&lt;NoRowsBudget, IF($J149="Profit Margin",SUM(BJ$16:BJ148)*ProfitMargin,IF($J149="VAT",SUM(BJ$16:BJ148)*VAT,IF(Budget_period="Monthly",SUMIFS(INDIRECT(BJ$8),DetailBudgetWPs_Aleph,IF($J149 = "No Work Package", "", $J149),DetailBudgetCategory_Aleph,$I149),IF(Budget_period="Quarterly",SUMIFS(INDIRECT(BJ$9),DetailBudgetWPs_Aleph,IF($J149 = "No Work Package", "", $J149),DetailBudgetCategory_Aleph,$I149),IF(Budget_period="Annually",SUMIFS(INDIRECT(BJ$10),DetailBudgetWPs_Aleph,IF($J149 = "No Work Package", "", $J149),DetailBudgetCategory_Aleph,$I149),""))))) / BJ$6 * BJ$7, 0), 0)</f>
        <v>0</v>
      </c>
      <c r="BK149" s="166">
        <f t="array" ref="BK149">IFERROR(IF(ROW()-16&lt;NoRowsBudget, IF($J149="Profit Margin",SUM(BK$16:BK148)*ProfitMargin,IF($J149="VAT",SUM(BK$16:BK148)*VAT,IF(Budget_period="Monthly",SUMIFS(INDIRECT(BK$8),DetailBudgetWPs_Aleph,IF($J149 = "No Work Package", "", $J149),DetailBudgetCategory_Aleph,$I149),IF(Budget_period="Quarterly",SUMIFS(INDIRECT(BK$9),DetailBudgetWPs_Aleph,IF($J149 = "No Work Package", "", $J149),DetailBudgetCategory_Aleph,$I149),IF(Budget_period="Annually",SUMIFS(INDIRECT(BK$10),DetailBudgetWPs_Aleph,IF($J149 = "No Work Package", "", $J149),DetailBudgetCategory_Aleph,$I149),""))))) / BK$6 * BK$7, 0), 0)</f>
        <v>0</v>
      </c>
      <c r="BL149" s="166">
        <f t="array" ref="BL149">IFERROR(IF(ROW()-16&lt;NoRowsBudget, IF($J149="Profit Margin",SUM(BL$16:BL148)*ProfitMargin,IF($J149="VAT",SUM(BL$16:BL148)*VAT,IF(Budget_period="Monthly",SUMIFS(INDIRECT(BL$8),DetailBudgetWPs_Aleph,IF($J149 = "No Work Package", "", $J149),DetailBudgetCategory_Aleph,$I149),IF(Budget_period="Quarterly",SUMIFS(INDIRECT(BL$9),DetailBudgetWPs_Aleph,IF($J149 = "No Work Package", "", $J149),DetailBudgetCategory_Aleph,$I149),IF(Budget_period="Annually",SUMIFS(INDIRECT(BL$10),DetailBudgetWPs_Aleph,IF($J149 = "No Work Package", "", $J149),DetailBudgetCategory_Aleph,$I149),""))))) / BL$6 * BL$7, 0), 0)</f>
        <v>0</v>
      </c>
      <c r="BM149" s="166">
        <f t="array" ref="BM149">IFERROR(IF(ROW()-16&lt;NoRowsBudget, IF($J149="Profit Margin",SUM(BM$16:BM148)*ProfitMargin,IF($J149="VAT",SUM(BM$16:BM148)*VAT,IF(Budget_period="Monthly",SUMIFS(INDIRECT(BM$8),DetailBudgetWPs_Aleph,IF($J149 = "No Work Package", "", $J149),DetailBudgetCategory_Aleph,$I149),IF(Budget_period="Quarterly",SUMIFS(INDIRECT(BM$9),DetailBudgetWPs_Aleph,IF($J149 = "No Work Package", "", $J149),DetailBudgetCategory_Aleph,$I149),IF(Budget_period="Annually",SUMIFS(INDIRECT(BM$10),DetailBudgetWPs_Aleph,IF($J149 = "No Work Package", "", $J149),DetailBudgetCategory_Aleph,$I149),""))))) / BM$6 * BM$7, 0), 0)</f>
        <v>0</v>
      </c>
      <c r="BN149" s="166">
        <f t="array" ref="BN149">IFERROR(IF(ROW()-16&lt;NoRowsBudget, IF($J149="Profit Margin",SUM(BN$16:BN148)*ProfitMargin,IF($J149="VAT",SUM(BN$16:BN148)*VAT,IF(Budget_period="Monthly",SUMIFS(INDIRECT(BN$8),DetailBudgetWPs_Aleph,IF($J149 = "No Work Package", "", $J149),DetailBudgetCategory_Aleph,$I149),IF(Budget_period="Quarterly",SUMIFS(INDIRECT(BN$9),DetailBudgetWPs_Aleph,IF($J149 = "No Work Package", "", $J149),DetailBudgetCategory_Aleph,$I149),IF(Budget_period="Annually",SUMIFS(INDIRECT(BN$10),DetailBudgetWPs_Aleph,IF($J149 = "No Work Package", "", $J149),DetailBudgetCategory_Aleph,$I149),""))))) / BN$6 * BN$7, 0), 0)</f>
        <v>0</v>
      </c>
      <c r="BO149" s="166">
        <f t="array" ref="BO149">IFERROR(IF(ROW()-16&lt;NoRowsBudget, IF($J149="Profit Margin",SUM(BO$16:BO148)*ProfitMargin,IF($J149="VAT",SUM(BO$16:BO148)*VAT,IF(Budget_period="Monthly",SUMIFS(INDIRECT(BO$8),DetailBudgetWPs_Aleph,IF($J149 = "No Work Package", "", $J149),DetailBudgetCategory_Aleph,$I149),IF(Budget_period="Quarterly",SUMIFS(INDIRECT(BO$9),DetailBudgetWPs_Aleph,IF($J149 = "No Work Package", "", $J149),DetailBudgetCategory_Aleph,$I149),IF(Budget_period="Annually",SUMIFS(INDIRECT(BO$10),DetailBudgetWPs_Aleph,IF($J149 = "No Work Package", "", $J149),DetailBudgetCategory_Aleph,$I149),""))))) / BO$6 * BO$7, 0), 0)</f>
        <v>0</v>
      </c>
      <c r="BP149" s="166">
        <f t="array" ref="BP149">IFERROR(IF(ROW()-16&lt;NoRowsBudget, IF($J149="Profit Margin",SUM(BP$16:BP148)*ProfitMargin,IF($J149="VAT",SUM(BP$16:BP148)*VAT,IF(Budget_period="Monthly",SUMIFS(INDIRECT(BP$8),DetailBudgetWPs_Aleph,IF($J149 = "No Work Package", "", $J149),DetailBudgetCategory_Aleph,$I149),IF(Budget_period="Quarterly",SUMIFS(INDIRECT(BP$9),DetailBudgetWPs_Aleph,IF($J149 = "No Work Package", "", $J149),DetailBudgetCategory_Aleph,$I149),IF(Budget_period="Annually",SUMIFS(INDIRECT(BP$10),DetailBudgetWPs_Aleph,IF($J149 = "No Work Package", "", $J149),DetailBudgetCategory_Aleph,$I149),""))))) / BP$6 * BP$7, 0), 0)</f>
        <v>0</v>
      </c>
      <c r="BQ149" s="166">
        <f t="array" ref="BQ149">IFERROR(IF(ROW()-16&lt;NoRowsBudget, IF($J149="Profit Margin",SUM(BQ$16:BQ148)*ProfitMargin,IF($J149="VAT",SUM(BQ$16:BQ148)*VAT,IF(Budget_period="Monthly",SUMIFS(INDIRECT(BQ$8),DetailBudgetWPs_Aleph,IF($J149 = "No Work Package", "", $J149),DetailBudgetCategory_Aleph,$I149),IF(Budget_period="Quarterly",SUMIFS(INDIRECT(BQ$9),DetailBudgetWPs_Aleph,IF($J149 = "No Work Package", "", $J149),DetailBudgetCategory_Aleph,$I149),IF(Budget_period="Annually",SUMIFS(INDIRECT(BQ$10),DetailBudgetWPs_Aleph,IF($J149 = "No Work Package", "", $J149),DetailBudgetCategory_Aleph,$I149),""))))) / BQ$6 * BQ$7, 0), 0)</f>
        <v>0</v>
      </c>
      <c r="BR149" s="166">
        <f t="array" ref="BR149">IFERROR(IF(ROW()-16&lt;NoRowsBudget, IF($J149="Profit Margin",SUM(BR$16:BR148)*ProfitMargin,IF($J149="VAT",SUM(BR$16:BR148)*VAT,IF(Budget_period="Monthly",SUMIFS(INDIRECT(BR$8),DetailBudgetWPs_Aleph,IF($J149 = "No Work Package", "", $J149),DetailBudgetCategory_Aleph,$I149),IF(Budget_period="Quarterly",SUMIFS(INDIRECT(BR$9),DetailBudgetWPs_Aleph,IF($J149 = "No Work Package", "", $J149),DetailBudgetCategory_Aleph,$I149),IF(Budget_period="Annually",SUMIFS(INDIRECT(BR$10),DetailBudgetWPs_Aleph,IF($J149 = "No Work Package", "", $J149),DetailBudgetCategory_Aleph,$I149),""))))) / BR$6 * BR$7, 0), 0)</f>
        <v>0</v>
      </c>
      <c r="BS149" s="166">
        <f t="array" ref="BS149">IFERROR(IF(ROW()-16&lt;NoRowsBudget, IF($J149="Profit Margin",SUM(BS$16:BS148)*ProfitMargin,IF($J149="VAT",SUM(BS$16:BS148)*VAT,IF(Budget_period="Monthly",SUMIFS(INDIRECT(BS$8),DetailBudgetWPs_Aleph,IF($J149 = "No Work Package", "", $J149),DetailBudgetCategory_Aleph,$I149),IF(Budget_period="Quarterly",SUMIFS(INDIRECT(BS$9),DetailBudgetWPs_Aleph,IF($J149 = "No Work Package", "", $J149),DetailBudgetCategory_Aleph,$I149),IF(Budget_period="Annually",SUMIFS(INDIRECT(BS$10),DetailBudgetWPs_Aleph,IF($J149 = "No Work Package", "", $J149),DetailBudgetCategory_Aleph,$I149),""))))) / BS$6 * BS$7, 0), 0)</f>
        <v>0</v>
      </c>
    </row>
    <row r="150" ht="15.75" customHeight="1">
      <c r="A150" s="114"/>
      <c r="B150" s="15" t="str">
        <f>IF(ROW()-16&lt;NoRowsBudget,OrgName,"")</f>
        <v/>
      </c>
      <c r="C150" s="15" t="str">
        <f>IF(ROW()-16&lt;NoRowsBudget,ProjectName,"")</f>
        <v/>
      </c>
      <c r="D150" s="15" t="str">
        <f>IF(ROW()-16&lt;NoRowsBudget,ProjectRef,"")</f>
        <v/>
      </c>
      <c r="E150" s="15" t="str">
        <f>IF(ROW()-16&lt;NoRowsBudget,ApplicationID,"")</f>
        <v/>
      </c>
      <c r="F150" s="15" t="str">
        <f>IF(ROW()-16&lt;NoRowsBudget,Version,"")</f>
        <v/>
      </c>
      <c r="G150" s="164" t="str">
        <f>IF(ROW()-16&lt;NoRowsBudget,StartDate,"")</f>
        <v/>
      </c>
      <c r="H150" s="164" t="str">
        <f>IF(ROW()-16&lt;NoRowsBudget,EndDate,"")</f>
        <v/>
      </c>
      <c r="I150" s="15" t="str">
        <f t="array" ref="I150">IF(ROW()-16&lt;(NoRowsBudget-3),INDEX(CostCategories,CEILING((ROW()-15)/NoWPs,1)),IF(ROW()-16=NoRowsBudget-3,"Overheads",IF(ROW()-16=NoRowsBudget-2,"Profit Margin",IF(ROW()-16=NoRowsBudget-1,"VAT",""))))</f>
        <v/>
      </c>
      <c r="J150" s="15" t="str">
        <f t="array" ref="J150">IF(ROW()-16&lt;NoRowsBudget-3,INDEX(WPUnique,,MOD(ROW()-16,NoWPs)+1),IF(ROW()-16=NoRowsBudget-3,"Overheads",IF(ROW()-16=NoRowsBudget-2,"Profit Margin",IF(ROW()-16=NoRowsBudget-1,"VAT",""))))</f>
        <v/>
      </c>
      <c r="K150" s="172" t="str">
        <f>IFERROR(IF(OR($J150="Indirect Cost",$J150="VAT",$J150="Profit Margin"),"",VLOOKUP(J150,'1. Basic Info'!$B$40:$C$52,2,FALSE)),BudgetExport!J150)</f>
        <v/>
      </c>
      <c r="L150" s="166">
        <f t="array" ref="L150">IFERROR(IF(ROW()-16&lt;NoRowsBudget, IF($J150="Profit Margin",SUM(L$16:L149)*ProfitMargin,IF($J150="VAT",SUM(L$16:L149)*VAT,IF(Budget_period="Monthly",SUMIFS(INDIRECT(L$8),DetailBudgetWPs_Aleph,IF($J150 = "No Work Package", "", $J150),DetailBudgetCategory_Aleph,$I150),IF(Budget_period="Quarterly",SUMIFS(INDIRECT(L$9),DetailBudgetWPs_Aleph,IF($J150 = "No Work Package", "", $J150),DetailBudgetCategory_Aleph,$I150),IF(Budget_period="Annually",SUMIFS(INDIRECT(L$10),DetailBudgetWPs_Aleph,IF($J150 = "No Work Package", "", $J150),DetailBudgetCategory_Aleph,$I150),""))))) / L$6 * L$7, 0), 0)</f>
        <v>0</v>
      </c>
      <c r="M150" s="166">
        <f t="array" ref="M150">IFERROR(IF(ROW()-16&lt;NoRowsBudget, IF($J150="Profit Margin",SUM(M$16:M149)*ProfitMargin,IF($J150="VAT",SUM(M$16:M149)*VAT,IF(Budget_period="Monthly",SUMIFS(INDIRECT(M$8),DetailBudgetWPs_Aleph,IF($J150 = "No Work Package", "", $J150),DetailBudgetCategory_Aleph,$I150),IF(Budget_period="Quarterly",SUMIFS(INDIRECT(M$9),DetailBudgetWPs_Aleph,IF($J150 = "No Work Package", "", $J150),DetailBudgetCategory_Aleph,$I150),IF(Budget_period="Annually",SUMIFS(INDIRECT(M$10),DetailBudgetWPs_Aleph,IF($J150 = "No Work Package", "", $J150),DetailBudgetCategory_Aleph,$I150),""))))) / M$6 * M$7, 0), 0)</f>
        <v>0</v>
      </c>
      <c r="N150" s="166">
        <f t="array" ref="N150">IFERROR(IF(ROW()-16&lt;NoRowsBudget, IF($J150="Profit Margin",SUM(N$16:N149)*ProfitMargin,IF($J150="VAT",SUM(N$16:N149)*VAT,IF(Budget_period="Monthly",SUMIFS(INDIRECT(N$8),DetailBudgetWPs_Aleph,IF($J150 = "No Work Package", "", $J150),DetailBudgetCategory_Aleph,$I150),IF(Budget_period="Quarterly",SUMIFS(INDIRECT(N$9),DetailBudgetWPs_Aleph,IF($J150 = "No Work Package", "", $J150),DetailBudgetCategory_Aleph,$I150),IF(Budget_period="Annually",SUMIFS(INDIRECT(N$10),DetailBudgetWPs_Aleph,IF($J150 = "No Work Package", "", $J150),DetailBudgetCategory_Aleph,$I150),""))))) / N$6 * N$7, 0), 0)</f>
        <v>0</v>
      </c>
      <c r="O150" s="166">
        <f t="array" ref="O150">IFERROR(IF(ROW()-16&lt;NoRowsBudget, IF($J150="Profit Margin",SUM(O$16:O149)*ProfitMargin,IF($J150="VAT",SUM(O$16:O149)*VAT,IF(Budget_period="Monthly",SUMIFS(INDIRECT(O$8),DetailBudgetWPs_Aleph,IF($J150 = "No Work Package", "", $J150),DetailBudgetCategory_Aleph,$I150),IF(Budget_period="Quarterly",SUMIFS(INDIRECT(O$9),DetailBudgetWPs_Aleph,IF($J150 = "No Work Package", "", $J150),DetailBudgetCategory_Aleph,$I150),IF(Budget_period="Annually",SUMIFS(INDIRECT(O$10),DetailBudgetWPs_Aleph,IF($J150 = "No Work Package", "", $J150),DetailBudgetCategory_Aleph,$I150),""))))) / O$6 * O$7, 0), 0)</f>
        <v>0</v>
      </c>
      <c r="P150" s="166">
        <f t="array" ref="P150">IFERROR(IF(ROW()-16&lt;NoRowsBudget, IF($J150="Profit Margin",SUM(P$16:P149)*ProfitMargin,IF($J150="VAT",SUM(P$16:P149)*VAT,IF(Budget_period="Monthly",SUMIFS(INDIRECT(P$8),DetailBudgetWPs_Aleph,IF($J150 = "No Work Package", "", $J150),DetailBudgetCategory_Aleph,$I150),IF(Budget_period="Quarterly",SUMIFS(INDIRECT(P$9),DetailBudgetWPs_Aleph,IF($J150 = "No Work Package", "", $J150),DetailBudgetCategory_Aleph,$I150),IF(Budget_period="Annually",SUMIFS(INDIRECT(P$10),DetailBudgetWPs_Aleph,IF($J150 = "No Work Package", "", $J150),DetailBudgetCategory_Aleph,$I150),""))))) / P$6 * P$7, 0), 0)</f>
        <v>0</v>
      </c>
      <c r="Q150" s="166">
        <f t="array" ref="Q150">IFERROR(IF(ROW()-16&lt;NoRowsBudget, IF($J150="Profit Margin",SUM(Q$16:Q149)*ProfitMargin,IF($J150="VAT",SUM(Q$16:Q149)*VAT,IF(Budget_period="Monthly",SUMIFS(INDIRECT(Q$8),DetailBudgetWPs_Aleph,IF($J150 = "No Work Package", "", $J150),DetailBudgetCategory_Aleph,$I150),IF(Budget_period="Quarterly",SUMIFS(INDIRECT(Q$9),DetailBudgetWPs_Aleph,IF($J150 = "No Work Package", "", $J150),DetailBudgetCategory_Aleph,$I150),IF(Budget_period="Annually",SUMIFS(INDIRECT(Q$10),DetailBudgetWPs_Aleph,IF($J150 = "No Work Package", "", $J150),DetailBudgetCategory_Aleph,$I150),""))))) / Q$6 * Q$7, 0), 0)</f>
        <v>0</v>
      </c>
      <c r="R150" s="166">
        <f t="array" ref="R150">IFERROR(IF(ROW()-16&lt;NoRowsBudget, IF($J150="Profit Margin",SUM(R$16:R149)*ProfitMargin,IF($J150="VAT",SUM(R$16:R149)*VAT,IF(Budget_period="Monthly",SUMIFS(INDIRECT(R$8),DetailBudgetWPs_Aleph,IF($J150 = "No Work Package", "", $J150),DetailBudgetCategory_Aleph,$I150),IF(Budget_period="Quarterly",SUMIFS(INDIRECT(R$9),DetailBudgetWPs_Aleph,IF($J150 = "No Work Package", "", $J150),DetailBudgetCategory_Aleph,$I150),IF(Budget_period="Annually",SUMIFS(INDIRECT(R$10),DetailBudgetWPs_Aleph,IF($J150 = "No Work Package", "", $J150),DetailBudgetCategory_Aleph,$I150),""))))) / R$6 * R$7, 0), 0)</f>
        <v>0</v>
      </c>
      <c r="S150" s="166">
        <f t="array" ref="S150">IFERROR(IF(ROW()-16&lt;NoRowsBudget, IF($J150="Profit Margin",SUM(S$16:S149)*ProfitMargin,IF($J150="VAT",SUM(S$16:S149)*VAT,IF(Budget_period="Monthly",SUMIFS(INDIRECT(S$8),DetailBudgetWPs_Aleph,IF($J150 = "No Work Package", "", $J150),DetailBudgetCategory_Aleph,$I150),IF(Budget_period="Quarterly",SUMIFS(INDIRECT(S$9),DetailBudgetWPs_Aleph,IF($J150 = "No Work Package", "", $J150),DetailBudgetCategory_Aleph,$I150),IF(Budget_period="Annually",SUMIFS(INDIRECT(S$10),DetailBudgetWPs_Aleph,IF($J150 = "No Work Package", "", $J150),DetailBudgetCategory_Aleph,$I150),""))))) / S$6 * S$7, 0), 0)</f>
        <v>0</v>
      </c>
      <c r="T150" s="166">
        <f t="array" ref="T150">IFERROR(IF(ROW()-16&lt;NoRowsBudget, IF($J150="Profit Margin",SUM(T$16:T149)*ProfitMargin,IF($J150="VAT",SUM(T$16:T149)*VAT,IF(Budget_period="Monthly",SUMIFS(INDIRECT(T$8),DetailBudgetWPs_Aleph,IF($J150 = "No Work Package", "", $J150),DetailBudgetCategory_Aleph,$I150),IF(Budget_period="Quarterly",SUMIFS(INDIRECT(T$9),DetailBudgetWPs_Aleph,IF($J150 = "No Work Package", "", $J150),DetailBudgetCategory_Aleph,$I150),IF(Budget_period="Annually",SUMIFS(INDIRECT(T$10),DetailBudgetWPs_Aleph,IF($J150 = "No Work Package", "", $J150),DetailBudgetCategory_Aleph,$I150),""))))) / T$6 * T$7, 0), 0)</f>
        <v>0</v>
      </c>
      <c r="U150" s="166">
        <f t="array" ref="U150">IFERROR(IF(ROW()-16&lt;NoRowsBudget, IF($J150="Profit Margin",SUM(U$16:U149)*ProfitMargin,IF($J150="VAT",SUM(U$16:U149)*VAT,IF(Budget_period="Monthly",SUMIFS(INDIRECT(U$8),DetailBudgetWPs_Aleph,IF($J150 = "No Work Package", "", $J150),DetailBudgetCategory_Aleph,$I150),IF(Budget_period="Quarterly",SUMIFS(INDIRECT(U$9),DetailBudgetWPs_Aleph,IF($J150 = "No Work Package", "", $J150),DetailBudgetCategory_Aleph,$I150),IF(Budget_period="Annually",SUMIFS(INDIRECT(U$10),DetailBudgetWPs_Aleph,IF($J150 = "No Work Package", "", $J150),DetailBudgetCategory_Aleph,$I150),""))))) / U$6 * U$7, 0), 0)</f>
        <v>0</v>
      </c>
      <c r="V150" s="166">
        <f t="array" ref="V150">IFERROR(IF(ROW()-16&lt;NoRowsBudget, IF($J150="Profit Margin",SUM(V$16:V149)*ProfitMargin,IF($J150="VAT",SUM(V$16:V149)*VAT,IF(Budget_period="Monthly",SUMIFS(INDIRECT(V$8),DetailBudgetWPs_Aleph,IF($J150 = "No Work Package", "", $J150),DetailBudgetCategory_Aleph,$I150),IF(Budget_period="Quarterly",SUMIFS(INDIRECT(V$9),DetailBudgetWPs_Aleph,IF($J150 = "No Work Package", "", $J150),DetailBudgetCategory_Aleph,$I150),IF(Budget_period="Annually",SUMIFS(INDIRECT(V$10),DetailBudgetWPs_Aleph,IF($J150 = "No Work Package", "", $J150),DetailBudgetCategory_Aleph,$I150),""))))) / V$6 * V$7, 0), 0)</f>
        <v>0</v>
      </c>
      <c r="W150" s="166">
        <f t="array" ref="W150">IFERROR(IF(ROW()-16&lt;NoRowsBudget, IF($J150="Profit Margin",SUM(W$16:W149)*ProfitMargin,IF($J150="VAT",SUM(W$16:W149)*VAT,IF(Budget_period="Monthly",SUMIFS(INDIRECT(W$8),DetailBudgetWPs_Aleph,IF($J150 = "No Work Package", "", $J150),DetailBudgetCategory_Aleph,$I150),IF(Budget_period="Quarterly",SUMIFS(INDIRECT(W$9),DetailBudgetWPs_Aleph,IF($J150 = "No Work Package", "", $J150),DetailBudgetCategory_Aleph,$I150),IF(Budget_period="Annually",SUMIFS(INDIRECT(W$10),DetailBudgetWPs_Aleph,IF($J150 = "No Work Package", "", $J150),DetailBudgetCategory_Aleph,$I150),""))))) / W$6 * W$7, 0), 0)</f>
        <v>0</v>
      </c>
      <c r="X150" s="166">
        <f t="array" ref="X150">IFERROR(IF(ROW()-16&lt;NoRowsBudget, IF($J150="Profit Margin",SUM(X$16:X149)*ProfitMargin,IF($J150="VAT",SUM(X$16:X149)*VAT,IF(Budget_period="Monthly",SUMIFS(INDIRECT(X$8),DetailBudgetWPs_Aleph,IF($J150 = "No Work Package", "", $J150),DetailBudgetCategory_Aleph,$I150),IF(Budget_period="Quarterly",SUMIFS(INDIRECT(X$9),DetailBudgetWPs_Aleph,IF($J150 = "No Work Package", "", $J150),DetailBudgetCategory_Aleph,$I150),IF(Budget_period="Annually",SUMIFS(INDIRECT(X$10),DetailBudgetWPs_Aleph,IF($J150 = "No Work Package", "", $J150),DetailBudgetCategory_Aleph,$I150),""))))) / X$6 * X$7, 0), 0)</f>
        <v>0</v>
      </c>
      <c r="Y150" s="166">
        <f t="array" ref="Y150">IFERROR(IF(ROW()-16&lt;NoRowsBudget, IF($J150="Profit Margin",SUM(Y$16:Y149)*ProfitMargin,IF($J150="VAT",SUM(Y$16:Y149)*VAT,IF(Budget_period="Monthly",SUMIFS(INDIRECT(Y$8),DetailBudgetWPs_Aleph,IF($J150 = "No Work Package", "", $J150),DetailBudgetCategory_Aleph,$I150),IF(Budget_period="Quarterly",SUMIFS(INDIRECT(Y$9),DetailBudgetWPs_Aleph,IF($J150 = "No Work Package", "", $J150),DetailBudgetCategory_Aleph,$I150),IF(Budget_period="Annually",SUMIFS(INDIRECT(Y$10),DetailBudgetWPs_Aleph,IF($J150 = "No Work Package", "", $J150),DetailBudgetCategory_Aleph,$I150),""))))) / Y$6 * Y$7, 0), 0)</f>
        <v>0</v>
      </c>
      <c r="Z150" s="166">
        <f t="array" ref="Z150">IFERROR(IF(ROW()-16&lt;NoRowsBudget, IF($J150="Profit Margin",SUM(Z$16:Z149)*ProfitMargin,IF($J150="VAT",SUM(Z$16:Z149)*VAT,IF(Budget_period="Monthly",SUMIFS(INDIRECT(Z$8),DetailBudgetWPs_Aleph,IF($J150 = "No Work Package", "", $J150),DetailBudgetCategory_Aleph,$I150),IF(Budget_period="Quarterly",SUMIFS(INDIRECT(Z$9),DetailBudgetWPs_Aleph,IF($J150 = "No Work Package", "", $J150),DetailBudgetCategory_Aleph,$I150),IF(Budget_period="Annually",SUMIFS(INDIRECT(Z$10),DetailBudgetWPs_Aleph,IF($J150 = "No Work Package", "", $J150),DetailBudgetCategory_Aleph,$I150),""))))) / Z$6 * Z$7, 0), 0)</f>
        <v>0</v>
      </c>
      <c r="AA150" s="166">
        <f t="array" ref="AA150">IFERROR(IF(ROW()-16&lt;NoRowsBudget, IF($J150="Profit Margin",SUM(AA$16:AA149)*ProfitMargin,IF($J150="VAT",SUM(AA$16:AA149)*VAT,IF(Budget_period="Monthly",SUMIFS(INDIRECT(AA$8),DetailBudgetWPs_Aleph,IF($J150 = "No Work Package", "", $J150),DetailBudgetCategory_Aleph,$I150),IF(Budget_period="Quarterly",SUMIFS(INDIRECT(AA$9),DetailBudgetWPs_Aleph,IF($J150 = "No Work Package", "", $J150),DetailBudgetCategory_Aleph,$I150),IF(Budget_period="Annually",SUMIFS(INDIRECT(AA$10),DetailBudgetWPs_Aleph,IF($J150 = "No Work Package", "", $J150),DetailBudgetCategory_Aleph,$I150),""))))) / AA$6 * AA$7, 0), 0)</f>
        <v>0</v>
      </c>
      <c r="AB150" s="166">
        <f t="array" ref="AB150">IFERROR(IF(ROW()-16&lt;NoRowsBudget, IF($J150="Profit Margin",SUM(AB$16:AB149)*ProfitMargin,IF($J150="VAT",SUM(AB$16:AB149)*VAT,IF(Budget_period="Monthly",SUMIFS(INDIRECT(AB$8),DetailBudgetWPs_Aleph,IF($J150 = "No Work Package", "", $J150),DetailBudgetCategory_Aleph,$I150),IF(Budget_period="Quarterly",SUMIFS(INDIRECT(AB$9),DetailBudgetWPs_Aleph,IF($J150 = "No Work Package", "", $J150),DetailBudgetCategory_Aleph,$I150),IF(Budget_period="Annually",SUMIFS(INDIRECT(AB$10),DetailBudgetWPs_Aleph,IF($J150 = "No Work Package", "", $J150),DetailBudgetCategory_Aleph,$I150),""))))) / AB$6 * AB$7, 0), 0)</f>
        <v>0</v>
      </c>
      <c r="AC150" s="166">
        <f t="array" ref="AC150">IFERROR(IF(ROW()-16&lt;NoRowsBudget, IF($J150="Profit Margin",SUM(AC$16:AC149)*ProfitMargin,IF($J150="VAT",SUM(AC$16:AC149)*VAT,IF(Budget_period="Monthly",SUMIFS(INDIRECT(AC$8),DetailBudgetWPs_Aleph,IF($J150 = "No Work Package", "", $J150),DetailBudgetCategory_Aleph,$I150),IF(Budget_period="Quarterly",SUMIFS(INDIRECT(AC$9),DetailBudgetWPs_Aleph,IF($J150 = "No Work Package", "", $J150),DetailBudgetCategory_Aleph,$I150),IF(Budget_period="Annually",SUMIFS(INDIRECT(AC$10),DetailBudgetWPs_Aleph,IF($J150 = "No Work Package", "", $J150),DetailBudgetCategory_Aleph,$I150),""))))) / AC$6 * AC$7, 0), 0)</f>
        <v>0</v>
      </c>
      <c r="AD150" s="166">
        <f t="array" ref="AD150">IFERROR(IF(ROW()-16&lt;NoRowsBudget, IF($J150="Profit Margin",SUM(AD$16:AD149)*ProfitMargin,IF($J150="VAT",SUM(AD$16:AD149)*VAT,IF(Budget_period="Monthly",SUMIFS(INDIRECT(AD$8),DetailBudgetWPs_Aleph,IF($J150 = "No Work Package", "", $J150),DetailBudgetCategory_Aleph,$I150),IF(Budget_period="Quarterly",SUMIFS(INDIRECT(AD$9),DetailBudgetWPs_Aleph,IF($J150 = "No Work Package", "", $J150),DetailBudgetCategory_Aleph,$I150),IF(Budget_period="Annually",SUMIFS(INDIRECT(AD$10),DetailBudgetWPs_Aleph,IF($J150 = "No Work Package", "", $J150),DetailBudgetCategory_Aleph,$I150),""))))) / AD$6 * AD$7, 0), 0)</f>
        <v>0</v>
      </c>
      <c r="AE150" s="166">
        <f t="array" ref="AE150">IFERROR(IF(ROW()-16&lt;NoRowsBudget, IF($J150="Profit Margin",SUM(AE$16:AE149)*ProfitMargin,IF($J150="VAT",SUM(AE$16:AE149)*VAT,IF(Budget_period="Monthly",SUMIFS(INDIRECT(AE$8),DetailBudgetWPs_Aleph,IF($J150 = "No Work Package", "", $J150),DetailBudgetCategory_Aleph,$I150),IF(Budget_period="Quarterly",SUMIFS(INDIRECT(AE$9),DetailBudgetWPs_Aleph,IF($J150 = "No Work Package", "", $J150),DetailBudgetCategory_Aleph,$I150),IF(Budget_period="Annually",SUMIFS(INDIRECT(AE$10),DetailBudgetWPs_Aleph,IF($J150 = "No Work Package", "", $J150),DetailBudgetCategory_Aleph,$I150),""))))) / AE$6 * AE$7, 0), 0)</f>
        <v>0</v>
      </c>
      <c r="AF150" s="166">
        <f t="array" ref="AF150">IFERROR(IF(ROW()-16&lt;NoRowsBudget, IF($J150="Profit Margin",SUM(AF$16:AF149)*ProfitMargin,IF($J150="VAT",SUM(AF$16:AF149)*VAT,IF(Budget_period="Monthly",SUMIFS(INDIRECT(AF$8),DetailBudgetWPs_Aleph,IF($J150 = "No Work Package", "", $J150),DetailBudgetCategory_Aleph,$I150),IF(Budget_period="Quarterly",SUMIFS(INDIRECT(AF$9),DetailBudgetWPs_Aleph,IF($J150 = "No Work Package", "", $J150),DetailBudgetCategory_Aleph,$I150),IF(Budget_period="Annually",SUMIFS(INDIRECT(AF$10),DetailBudgetWPs_Aleph,IF($J150 = "No Work Package", "", $J150),DetailBudgetCategory_Aleph,$I150),""))))) / AF$6 * AF$7, 0), 0)</f>
        <v>0</v>
      </c>
      <c r="AG150" s="166">
        <f t="array" ref="AG150">IFERROR(IF(ROW()-16&lt;NoRowsBudget, IF($J150="Profit Margin",SUM(AG$16:AG149)*ProfitMargin,IF($J150="VAT",SUM(AG$16:AG149)*VAT,IF(Budget_period="Monthly",SUMIFS(INDIRECT(AG$8),DetailBudgetWPs_Aleph,IF($J150 = "No Work Package", "", $J150),DetailBudgetCategory_Aleph,$I150),IF(Budget_period="Quarterly",SUMIFS(INDIRECT(AG$9),DetailBudgetWPs_Aleph,IF($J150 = "No Work Package", "", $J150),DetailBudgetCategory_Aleph,$I150),IF(Budget_period="Annually",SUMIFS(INDIRECT(AG$10),DetailBudgetWPs_Aleph,IF($J150 = "No Work Package", "", $J150),DetailBudgetCategory_Aleph,$I150),""))))) / AG$6 * AG$7, 0), 0)</f>
        <v>0</v>
      </c>
      <c r="AH150" s="166">
        <f t="array" ref="AH150">IFERROR(IF(ROW()-16&lt;NoRowsBudget, IF($J150="Profit Margin",SUM(AH$16:AH149)*ProfitMargin,IF($J150="VAT",SUM(AH$16:AH149)*VAT,IF(Budget_period="Monthly",SUMIFS(INDIRECT(AH$8),DetailBudgetWPs_Aleph,IF($J150 = "No Work Package", "", $J150),DetailBudgetCategory_Aleph,$I150),IF(Budget_period="Quarterly",SUMIFS(INDIRECT(AH$9),DetailBudgetWPs_Aleph,IF($J150 = "No Work Package", "", $J150),DetailBudgetCategory_Aleph,$I150),IF(Budget_period="Annually",SUMIFS(INDIRECT(AH$10),DetailBudgetWPs_Aleph,IF($J150 = "No Work Package", "", $J150),DetailBudgetCategory_Aleph,$I150),""))))) / AH$6 * AH$7, 0), 0)</f>
        <v>0</v>
      </c>
      <c r="AI150" s="166">
        <f t="array" ref="AI150">IFERROR(IF(ROW()-16&lt;NoRowsBudget, IF($J150="Profit Margin",SUM(AI$16:AI149)*ProfitMargin,IF($J150="VAT",SUM(AI$16:AI149)*VAT,IF(Budget_period="Monthly",SUMIFS(INDIRECT(AI$8),DetailBudgetWPs_Aleph,IF($J150 = "No Work Package", "", $J150),DetailBudgetCategory_Aleph,$I150),IF(Budget_period="Quarterly",SUMIFS(INDIRECT(AI$9),DetailBudgetWPs_Aleph,IF($J150 = "No Work Package", "", $J150),DetailBudgetCategory_Aleph,$I150),IF(Budget_period="Annually",SUMIFS(INDIRECT(AI$10),DetailBudgetWPs_Aleph,IF($J150 = "No Work Package", "", $J150),DetailBudgetCategory_Aleph,$I150),""))))) / AI$6 * AI$7, 0), 0)</f>
        <v>0</v>
      </c>
      <c r="AJ150" s="166">
        <f t="array" ref="AJ150">IFERROR(IF(ROW()-16&lt;NoRowsBudget, IF($J150="Profit Margin",SUM(AJ$16:AJ149)*ProfitMargin,IF($J150="VAT",SUM(AJ$16:AJ149)*VAT,IF(Budget_period="Monthly",SUMIFS(INDIRECT(AJ$8),DetailBudgetWPs_Aleph,IF($J150 = "No Work Package", "", $J150),DetailBudgetCategory_Aleph,$I150),IF(Budget_period="Quarterly",SUMIFS(INDIRECT(AJ$9),DetailBudgetWPs_Aleph,IF($J150 = "No Work Package", "", $J150),DetailBudgetCategory_Aleph,$I150),IF(Budget_period="Annually",SUMIFS(INDIRECT(AJ$10),DetailBudgetWPs_Aleph,IF($J150 = "No Work Package", "", $J150),DetailBudgetCategory_Aleph,$I150),""))))) / AJ$6 * AJ$7, 0), 0)</f>
        <v>0</v>
      </c>
      <c r="AK150" s="166">
        <f t="array" ref="AK150">IFERROR(IF(ROW()-16&lt;NoRowsBudget, IF($J150="Profit Margin",SUM(AK$16:AK149)*ProfitMargin,IF($J150="VAT",SUM(AK$16:AK149)*VAT,IF(Budget_period="Monthly",SUMIFS(INDIRECT(AK$8),DetailBudgetWPs_Aleph,IF($J150 = "No Work Package", "", $J150),DetailBudgetCategory_Aleph,$I150),IF(Budget_period="Quarterly",SUMIFS(INDIRECT(AK$9),DetailBudgetWPs_Aleph,IF($J150 = "No Work Package", "", $J150),DetailBudgetCategory_Aleph,$I150),IF(Budget_period="Annually",SUMIFS(INDIRECT(AK$10),DetailBudgetWPs_Aleph,IF($J150 = "No Work Package", "", $J150),DetailBudgetCategory_Aleph,$I150),""))))) / AK$6 * AK$7, 0), 0)</f>
        <v>0</v>
      </c>
      <c r="AL150" s="166">
        <f t="array" ref="AL150">IFERROR(IF(ROW()-16&lt;NoRowsBudget, IF($J150="Profit Margin",SUM(AL$16:AL149)*ProfitMargin,IF($J150="VAT",SUM(AL$16:AL149)*VAT,IF(Budget_period="Monthly",SUMIFS(INDIRECT(AL$8),DetailBudgetWPs_Aleph,IF($J150 = "No Work Package", "", $J150),DetailBudgetCategory_Aleph,$I150),IF(Budget_period="Quarterly",SUMIFS(INDIRECT(AL$9),DetailBudgetWPs_Aleph,IF($J150 = "No Work Package", "", $J150),DetailBudgetCategory_Aleph,$I150),IF(Budget_period="Annually",SUMIFS(INDIRECT(AL$10),DetailBudgetWPs_Aleph,IF($J150 = "No Work Package", "", $J150),DetailBudgetCategory_Aleph,$I150),""))))) / AL$6 * AL$7, 0), 0)</f>
        <v>0</v>
      </c>
      <c r="AM150" s="166">
        <f t="array" ref="AM150">IFERROR(IF(ROW()-16&lt;NoRowsBudget, IF($J150="Profit Margin",SUM(AM$16:AM149)*ProfitMargin,IF($J150="VAT",SUM(AM$16:AM149)*VAT,IF(Budget_period="Monthly",SUMIFS(INDIRECT(AM$8),DetailBudgetWPs_Aleph,IF($J150 = "No Work Package", "", $J150),DetailBudgetCategory_Aleph,$I150),IF(Budget_period="Quarterly",SUMIFS(INDIRECT(AM$9),DetailBudgetWPs_Aleph,IF($J150 = "No Work Package", "", $J150),DetailBudgetCategory_Aleph,$I150),IF(Budget_period="Annually",SUMIFS(INDIRECT(AM$10),DetailBudgetWPs_Aleph,IF($J150 = "No Work Package", "", $J150),DetailBudgetCategory_Aleph,$I150),""))))) / AM$6 * AM$7, 0), 0)</f>
        <v>0</v>
      </c>
      <c r="AN150" s="166">
        <f t="array" ref="AN150">IFERROR(IF(ROW()-16&lt;NoRowsBudget, IF($J150="Profit Margin",SUM(AN$16:AN149)*ProfitMargin,IF($J150="VAT",SUM(AN$16:AN149)*VAT,IF(Budget_period="Monthly",SUMIFS(INDIRECT(AN$8),DetailBudgetWPs_Aleph,IF($J150 = "No Work Package", "", $J150),DetailBudgetCategory_Aleph,$I150),IF(Budget_period="Quarterly",SUMIFS(INDIRECT(AN$9),DetailBudgetWPs_Aleph,IF($J150 = "No Work Package", "", $J150),DetailBudgetCategory_Aleph,$I150),IF(Budget_period="Annually",SUMIFS(INDIRECT(AN$10),DetailBudgetWPs_Aleph,IF($J150 = "No Work Package", "", $J150),DetailBudgetCategory_Aleph,$I150),""))))) / AN$6 * AN$7, 0), 0)</f>
        <v>0</v>
      </c>
      <c r="AO150" s="166">
        <f t="array" ref="AO150">IFERROR(IF(ROW()-16&lt;NoRowsBudget, IF($J150="Profit Margin",SUM(AO$16:AO149)*ProfitMargin,IF($J150="VAT",SUM(AO$16:AO149)*VAT,IF(Budget_period="Monthly",SUMIFS(INDIRECT(AO$8),DetailBudgetWPs_Aleph,IF($J150 = "No Work Package", "", $J150),DetailBudgetCategory_Aleph,$I150),IF(Budget_period="Quarterly",SUMIFS(INDIRECT(AO$9),DetailBudgetWPs_Aleph,IF($J150 = "No Work Package", "", $J150),DetailBudgetCategory_Aleph,$I150),IF(Budget_period="Annually",SUMIFS(INDIRECT(AO$10),DetailBudgetWPs_Aleph,IF($J150 = "No Work Package", "", $J150),DetailBudgetCategory_Aleph,$I150),""))))) / AO$6 * AO$7, 0), 0)</f>
        <v>0</v>
      </c>
      <c r="AP150" s="166">
        <f t="array" ref="AP150">IFERROR(IF(ROW()-16&lt;NoRowsBudget, IF($J150="Profit Margin",SUM(AP$16:AP149)*ProfitMargin,IF($J150="VAT",SUM(AP$16:AP149)*VAT,IF(Budget_period="Monthly",SUMIFS(INDIRECT(AP$8),DetailBudgetWPs_Aleph,IF($J150 = "No Work Package", "", $J150),DetailBudgetCategory_Aleph,$I150),IF(Budget_period="Quarterly",SUMIFS(INDIRECT(AP$9),DetailBudgetWPs_Aleph,IF($J150 = "No Work Package", "", $J150),DetailBudgetCategory_Aleph,$I150),IF(Budget_period="Annually",SUMIFS(INDIRECT(AP$10),DetailBudgetWPs_Aleph,IF($J150 = "No Work Package", "", $J150),DetailBudgetCategory_Aleph,$I150),""))))) / AP$6 * AP$7, 0), 0)</f>
        <v>0</v>
      </c>
      <c r="AQ150" s="166">
        <f t="array" ref="AQ150">IFERROR(IF(ROW()-16&lt;NoRowsBudget, IF($J150="Profit Margin",SUM(AQ$16:AQ149)*ProfitMargin,IF($J150="VAT",SUM(AQ$16:AQ149)*VAT,IF(Budget_period="Monthly",SUMIFS(INDIRECT(AQ$8),DetailBudgetWPs_Aleph,IF($J150 = "No Work Package", "", $J150),DetailBudgetCategory_Aleph,$I150),IF(Budget_period="Quarterly",SUMIFS(INDIRECT(AQ$9),DetailBudgetWPs_Aleph,IF($J150 = "No Work Package", "", $J150),DetailBudgetCategory_Aleph,$I150),IF(Budget_period="Annually",SUMIFS(INDIRECT(AQ$10),DetailBudgetWPs_Aleph,IF($J150 = "No Work Package", "", $J150),DetailBudgetCategory_Aleph,$I150),""))))) / AQ$6 * AQ$7, 0), 0)</f>
        <v>0</v>
      </c>
      <c r="AR150" s="166">
        <f t="array" ref="AR150">IFERROR(IF(ROW()-16&lt;NoRowsBudget, IF($J150="Profit Margin",SUM(AR$16:AR149)*ProfitMargin,IF($J150="VAT",SUM(AR$16:AR149)*VAT,IF(Budget_period="Monthly",SUMIFS(INDIRECT(AR$8),DetailBudgetWPs_Aleph,IF($J150 = "No Work Package", "", $J150),DetailBudgetCategory_Aleph,$I150),IF(Budget_period="Quarterly",SUMIFS(INDIRECT(AR$9),DetailBudgetWPs_Aleph,IF($J150 = "No Work Package", "", $J150),DetailBudgetCategory_Aleph,$I150),IF(Budget_period="Annually",SUMIFS(INDIRECT(AR$10),DetailBudgetWPs_Aleph,IF($J150 = "No Work Package", "", $J150),DetailBudgetCategory_Aleph,$I150),""))))) / AR$6 * AR$7, 0), 0)</f>
        <v>0</v>
      </c>
      <c r="AS150" s="166">
        <f t="array" ref="AS150">IFERROR(IF(ROW()-16&lt;NoRowsBudget, IF($J150="Profit Margin",SUM(AS$16:AS149)*ProfitMargin,IF($J150="VAT",SUM(AS$16:AS149)*VAT,IF(Budget_period="Monthly",SUMIFS(INDIRECT(AS$8),DetailBudgetWPs_Aleph,IF($J150 = "No Work Package", "", $J150),DetailBudgetCategory_Aleph,$I150),IF(Budget_period="Quarterly",SUMIFS(INDIRECT(AS$9),DetailBudgetWPs_Aleph,IF($J150 = "No Work Package", "", $J150),DetailBudgetCategory_Aleph,$I150),IF(Budget_period="Annually",SUMIFS(INDIRECT(AS$10),DetailBudgetWPs_Aleph,IF($J150 = "No Work Package", "", $J150),DetailBudgetCategory_Aleph,$I150),""))))) / AS$6 * AS$7, 0), 0)</f>
        <v>0</v>
      </c>
      <c r="AT150" s="166">
        <f t="array" ref="AT150">IFERROR(IF(ROW()-16&lt;NoRowsBudget, IF($J150="Profit Margin",SUM(AT$16:AT149)*ProfitMargin,IF($J150="VAT",SUM(AT$16:AT149)*VAT,IF(Budget_period="Monthly",SUMIFS(INDIRECT(AT$8),DetailBudgetWPs_Aleph,IF($J150 = "No Work Package", "", $J150),DetailBudgetCategory_Aleph,$I150),IF(Budget_period="Quarterly",SUMIFS(INDIRECT(AT$9),DetailBudgetWPs_Aleph,IF($J150 = "No Work Package", "", $J150),DetailBudgetCategory_Aleph,$I150),IF(Budget_period="Annually",SUMIFS(INDIRECT(AT$10),DetailBudgetWPs_Aleph,IF($J150 = "No Work Package", "", $J150),DetailBudgetCategory_Aleph,$I150),""))))) / AT$6 * AT$7, 0), 0)</f>
        <v>0</v>
      </c>
      <c r="AU150" s="166">
        <f t="array" ref="AU150">IFERROR(IF(ROW()-16&lt;NoRowsBudget, IF($J150="Profit Margin",SUM(AU$16:AU149)*ProfitMargin,IF($J150="VAT",SUM(AU$16:AU149)*VAT,IF(Budget_period="Monthly",SUMIFS(INDIRECT(AU$8),DetailBudgetWPs_Aleph,IF($J150 = "No Work Package", "", $J150),DetailBudgetCategory_Aleph,$I150),IF(Budget_period="Quarterly",SUMIFS(INDIRECT(AU$9),DetailBudgetWPs_Aleph,IF($J150 = "No Work Package", "", $J150),DetailBudgetCategory_Aleph,$I150),IF(Budget_period="Annually",SUMIFS(INDIRECT(AU$10),DetailBudgetWPs_Aleph,IF($J150 = "No Work Package", "", $J150),DetailBudgetCategory_Aleph,$I150),""))))) / AU$6 * AU$7, 0), 0)</f>
        <v>0</v>
      </c>
      <c r="AV150" s="166">
        <f t="array" ref="AV150">IFERROR(IF(ROW()-16&lt;NoRowsBudget, IF($J150="Profit Margin",SUM(AV$16:AV149)*ProfitMargin,IF($J150="VAT",SUM(AV$16:AV149)*VAT,IF(Budget_period="Monthly",SUMIFS(INDIRECT(AV$8),DetailBudgetWPs_Aleph,IF($J150 = "No Work Package", "", $J150),DetailBudgetCategory_Aleph,$I150),IF(Budget_period="Quarterly",SUMIFS(INDIRECT(AV$9),DetailBudgetWPs_Aleph,IF($J150 = "No Work Package", "", $J150),DetailBudgetCategory_Aleph,$I150),IF(Budget_period="Annually",SUMIFS(INDIRECT(AV$10),DetailBudgetWPs_Aleph,IF($J150 = "No Work Package", "", $J150),DetailBudgetCategory_Aleph,$I150),""))))) / AV$6 * AV$7, 0), 0)</f>
        <v>0</v>
      </c>
      <c r="AW150" s="166">
        <f t="array" ref="AW150">IFERROR(IF(ROW()-16&lt;NoRowsBudget, IF($J150="Profit Margin",SUM(AW$16:AW149)*ProfitMargin,IF($J150="VAT",SUM(AW$16:AW149)*VAT,IF(Budget_period="Monthly",SUMIFS(INDIRECT(AW$8),DetailBudgetWPs_Aleph,IF($J150 = "No Work Package", "", $J150),DetailBudgetCategory_Aleph,$I150),IF(Budget_period="Quarterly",SUMIFS(INDIRECT(AW$9),DetailBudgetWPs_Aleph,IF($J150 = "No Work Package", "", $J150),DetailBudgetCategory_Aleph,$I150),IF(Budget_period="Annually",SUMIFS(INDIRECT(AW$10),DetailBudgetWPs_Aleph,IF($J150 = "No Work Package", "", $J150),DetailBudgetCategory_Aleph,$I150),""))))) / AW$6 * AW$7, 0), 0)</f>
        <v>0</v>
      </c>
      <c r="AX150" s="166">
        <f t="array" ref="AX150">IFERROR(IF(ROW()-16&lt;NoRowsBudget, IF($J150="Profit Margin",SUM(AX$16:AX149)*ProfitMargin,IF($J150="VAT",SUM(AX$16:AX149)*VAT,IF(Budget_period="Monthly",SUMIFS(INDIRECT(AX$8),DetailBudgetWPs_Aleph,IF($J150 = "No Work Package", "", $J150),DetailBudgetCategory_Aleph,$I150),IF(Budget_period="Quarterly",SUMIFS(INDIRECT(AX$9),DetailBudgetWPs_Aleph,IF($J150 = "No Work Package", "", $J150),DetailBudgetCategory_Aleph,$I150),IF(Budget_period="Annually",SUMIFS(INDIRECT(AX$10),DetailBudgetWPs_Aleph,IF($J150 = "No Work Package", "", $J150),DetailBudgetCategory_Aleph,$I150),""))))) / AX$6 * AX$7, 0), 0)</f>
        <v>0</v>
      </c>
      <c r="AY150" s="166">
        <f t="array" ref="AY150">IFERROR(IF(ROW()-16&lt;NoRowsBudget, IF($J150="Profit Margin",SUM(AY$16:AY149)*ProfitMargin,IF($J150="VAT",SUM(AY$16:AY149)*VAT,IF(Budget_period="Monthly",SUMIFS(INDIRECT(AY$8),DetailBudgetWPs_Aleph,IF($J150 = "No Work Package", "", $J150),DetailBudgetCategory_Aleph,$I150),IF(Budget_period="Quarterly",SUMIFS(INDIRECT(AY$9),DetailBudgetWPs_Aleph,IF($J150 = "No Work Package", "", $J150),DetailBudgetCategory_Aleph,$I150),IF(Budget_period="Annually",SUMIFS(INDIRECT(AY$10),DetailBudgetWPs_Aleph,IF($J150 = "No Work Package", "", $J150),DetailBudgetCategory_Aleph,$I150),""))))) / AY$6 * AY$7, 0), 0)</f>
        <v>0</v>
      </c>
      <c r="AZ150" s="166">
        <f t="array" ref="AZ150">IFERROR(IF(ROW()-16&lt;NoRowsBudget, IF($J150="Profit Margin",SUM(AZ$16:AZ149)*ProfitMargin,IF($J150="VAT",SUM(AZ$16:AZ149)*VAT,IF(Budget_period="Monthly",SUMIFS(INDIRECT(AZ$8),DetailBudgetWPs_Aleph,IF($J150 = "No Work Package", "", $J150),DetailBudgetCategory_Aleph,$I150),IF(Budget_period="Quarterly",SUMIFS(INDIRECT(AZ$9),DetailBudgetWPs_Aleph,IF($J150 = "No Work Package", "", $J150),DetailBudgetCategory_Aleph,$I150),IF(Budget_period="Annually",SUMIFS(INDIRECT(AZ$10),DetailBudgetWPs_Aleph,IF($J150 = "No Work Package", "", $J150),DetailBudgetCategory_Aleph,$I150),""))))) / AZ$6 * AZ$7, 0), 0)</f>
        <v>0</v>
      </c>
      <c r="BA150" s="166">
        <f t="array" ref="BA150">IFERROR(IF(ROW()-16&lt;NoRowsBudget, IF($J150="Profit Margin",SUM(BA$16:BA149)*ProfitMargin,IF($J150="VAT",SUM(BA$16:BA149)*VAT,IF(Budget_period="Monthly",SUMIFS(INDIRECT(BA$8),DetailBudgetWPs_Aleph,IF($J150 = "No Work Package", "", $J150),DetailBudgetCategory_Aleph,$I150),IF(Budget_period="Quarterly",SUMIFS(INDIRECT(BA$9),DetailBudgetWPs_Aleph,IF($J150 = "No Work Package", "", $J150),DetailBudgetCategory_Aleph,$I150),IF(Budget_period="Annually",SUMIFS(INDIRECT(BA$10),DetailBudgetWPs_Aleph,IF($J150 = "No Work Package", "", $J150),DetailBudgetCategory_Aleph,$I150),""))))) / BA$6 * BA$7, 0), 0)</f>
        <v>0</v>
      </c>
      <c r="BB150" s="166">
        <f t="array" ref="BB150">IFERROR(IF(ROW()-16&lt;NoRowsBudget, IF($J150="Profit Margin",SUM(BB$16:BB149)*ProfitMargin,IF($J150="VAT",SUM(BB$16:BB149)*VAT,IF(Budget_period="Monthly",SUMIFS(INDIRECT(BB$8),DetailBudgetWPs_Aleph,IF($J150 = "No Work Package", "", $J150),DetailBudgetCategory_Aleph,$I150),IF(Budget_period="Quarterly",SUMIFS(INDIRECT(BB$9),DetailBudgetWPs_Aleph,IF($J150 = "No Work Package", "", $J150),DetailBudgetCategory_Aleph,$I150),IF(Budget_period="Annually",SUMIFS(INDIRECT(BB$10),DetailBudgetWPs_Aleph,IF($J150 = "No Work Package", "", $J150),DetailBudgetCategory_Aleph,$I150),""))))) / BB$6 * BB$7, 0), 0)</f>
        <v>0</v>
      </c>
      <c r="BC150" s="166">
        <f t="array" ref="BC150">IFERROR(IF(ROW()-16&lt;NoRowsBudget, IF($J150="Profit Margin",SUM(BC$16:BC149)*ProfitMargin,IF($J150="VAT",SUM(BC$16:BC149)*VAT,IF(Budget_period="Monthly",SUMIFS(INDIRECT(BC$8),DetailBudgetWPs_Aleph,IF($J150 = "No Work Package", "", $J150),DetailBudgetCategory_Aleph,$I150),IF(Budget_period="Quarterly",SUMIFS(INDIRECT(BC$9),DetailBudgetWPs_Aleph,IF($J150 = "No Work Package", "", $J150),DetailBudgetCategory_Aleph,$I150),IF(Budget_period="Annually",SUMIFS(INDIRECT(BC$10),DetailBudgetWPs_Aleph,IF($J150 = "No Work Package", "", $J150),DetailBudgetCategory_Aleph,$I150),""))))) / BC$6 * BC$7, 0), 0)</f>
        <v>0</v>
      </c>
      <c r="BD150" s="166">
        <f t="array" ref="BD150">IFERROR(IF(ROW()-16&lt;NoRowsBudget, IF($J150="Profit Margin",SUM(BD$16:BD149)*ProfitMargin,IF($J150="VAT",SUM(BD$16:BD149)*VAT,IF(Budget_period="Monthly",SUMIFS(INDIRECT(BD$8),DetailBudgetWPs_Aleph,IF($J150 = "No Work Package", "", $J150),DetailBudgetCategory_Aleph,$I150),IF(Budget_period="Quarterly",SUMIFS(INDIRECT(BD$9),DetailBudgetWPs_Aleph,IF($J150 = "No Work Package", "", $J150),DetailBudgetCategory_Aleph,$I150),IF(Budget_period="Annually",SUMIFS(INDIRECT(BD$10),DetailBudgetWPs_Aleph,IF($J150 = "No Work Package", "", $J150),DetailBudgetCategory_Aleph,$I150),""))))) / BD$6 * BD$7, 0), 0)</f>
        <v>0</v>
      </c>
      <c r="BE150" s="166">
        <f t="array" ref="BE150">IFERROR(IF(ROW()-16&lt;NoRowsBudget, IF($J150="Profit Margin",SUM(BE$16:BE149)*ProfitMargin,IF($J150="VAT",SUM(BE$16:BE149)*VAT,IF(Budget_period="Monthly",SUMIFS(INDIRECT(BE$8),DetailBudgetWPs_Aleph,IF($J150 = "No Work Package", "", $J150),DetailBudgetCategory_Aleph,$I150),IF(Budget_period="Quarterly",SUMIFS(INDIRECT(BE$9),DetailBudgetWPs_Aleph,IF($J150 = "No Work Package", "", $J150),DetailBudgetCategory_Aleph,$I150),IF(Budget_period="Annually",SUMIFS(INDIRECT(BE$10),DetailBudgetWPs_Aleph,IF($J150 = "No Work Package", "", $J150),DetailBudgetCategory_Aleph,$I150),""))))) / BE$6 * BE$7, 0), 0)</f>
        <v>0</v>
      </c>
      <c r="BF150" s="166">
        <f t="array" ref="BF150">IFERROR(IF(ROW()-16&lt;NoRowsBudget, IF($J150="Profit Margin",SUM(BF$16:BF149)*ProfitMargin,IF($J150="VAT",SUM(BF$16:BF149)*VAT,IF(Budget_period="Monthly",SUMIFS(INDIRECT(BF$8),DetailBudgetWPs_Aleph,IF($J150 = "No Work Package", "", $J150),DetailBudgetCategory_Aleph,$I150),IF(Budget_period="Quarterly",SUMIFS(INDIRECT(BF$9),DetailBudgetWPs_Aleph,IF($J150 = "No Work Package", "", $J150),DetailBudgetCategory_Aleph,$I150),IF(Budget_period="Annually",SUMIFS(INDIRECT(BF$10),DetailBudgetWPs_Aleph,IF($J150 = "No Work Package", "", $J150),DetailBudgetCategory_Aleph,$I150),""))))) / BF$6 * BF$7, 0), 0)</f>
        <v>0</v>
      </c>
      <c r="BG150" s="166">
        <f t="array" ref="BG150">IFERROR(IF(ROW()-16&lt;NoRowsBudget, IF($J150="Profit Margin",SUM(BG$16:BG149)*ProfitMargin,IF($J150="VAT",SUM(BG$16:BG149)*VAT,IF(Budget_period="Monthly",SUMIFS(INDIRECT(BG$8),DetailBudgetWPs_Aleph,IF($J150 = "No Work Package", "", $J150),DetailBudgetCategory_Aleph,$I150),IF(Budget_period="Quarterly",SUMIFS(INDIRECT(BG$9),DetailBudgetWPs_Aleph,IF($J150 = "No Work Package", "", $J150),DetailBudgetCategory_Aleph,$I150),IF(Budget_period="Annually",SUMIFS(INDIRECT(BG$10),DetailBudgetWPs_Aleph,IF($J150 = "No Work Package", "", $J150),DetailBudgetCategory_Aleph,$I150),""))))) / BG$6 * BG$7, 0), 0)</f>
        <v>0</v>
      </c>
      <c r="BH150" s="166">
        <f t="array" ref="BH150">IFERROR(IF(ROW()-16&lt;NoRowsBudget, IF($J150="Profit Margin",SUM(BH$16:BH149)*ProfitMargin,IF($J150="VAT",SUM(BH$16:BH149)*VAT,IF(Budget_period="Monthly",SUMIFS(INDIRECT(BH$8),DetailBudgetWPs_Aleph,IF($J150 = "No Work Package", "", $J150),DetailBudgetCategory_Aleph,$I150),IF(Budget_period="Quarterly",SUMIFS(INDIRECT(BH$9),DetailBudgetWPs_Aleph,IF($J150 = "No Work Package", "", $J150),DetailBudgetCategory_Aleph,$I150),IF(Budget_period="Annually",SUMIFS(INDIRECT(BH$10),DetailBudgetWPs_Aleph,IF($J150 = "No Work Package", "", $J150),DetailBudgetCategory_Aleph,$I150),""))))) / BH$6 * BH$7, 0), 0)</f>
        <v>0</v>
      </c>
      <c r="BI150" s="166">
        <f t="array" ref="BI150">IFERROR(IF(ROW()-16&lt;NoRowsBudget, IF($J150="Profit Margin",SUM(BI$16:BI149)*ProfitMargin,IF($J150="VAT",SUM(BI$16:BI149)*VAT,IF(Budget_period="Monthly",SUMIFS(INDIRECT(BI$8),DetailBudgetWPs_Aleph,IF($J150 = "No Work Package", "", $J150),DetailBudgetCategory_Aleph,$I150),IF(Budget_period="Quarterly",SUMIFS(INDIRECT(BI$9),DetailBudgetWPs_Aleph,IF($J150 = "No Work Package", "", $J150),DetailBudgetCategory_Aleph,$I150),IF(Budget_period="Annually",SUMIFS(INDIRECT(BI$10),DetailBudgetWPs_Aleph,IF($J150 = "No Work Package", "", $J150),DetailBudgetCategory_Aleph,$I150),""))))) / BI$6 * BI$7, 0), 0)</f>
        <v>0</v>
      </c>
      <c r="BJ150" s="166">
        <f t="array" ref="BJ150">IFERROR(IF(ROW()-16&lt;NoRowsBudget, IF($J150="Profit Margin",SUM(BJ$16:BJ149)*ProfitMargin,IF($J150="VAT",SUM(BJ$16:BJ149)*VAT,IF(Budget_period="Monthly",SUMIFS(INDIRECT(BJ$8),DetailBudgetWPs_Aleph,IF($J150 = "No Work Package", "", $J150),DetailBudgetCategory_Aleph,$I150),IF(Budget_period="Quarterly",SUMIFS(INDIRECT(BJ$9),DetailBudgetWPs_Aleph,IF($J150 = "No Work Package", "", $J150),DetailBudgetCategory_Aleph,$I150),IF(Budget_period="Annually",SUMIFS(INDIRECT(BJ$10),DetailBudgetWPs_Aleph,IF($J150 = "No Work Package", "", $J150),DetailBudgetCategory_Aleph,$I150),""))))) / BJ$6 * BJ$7, 0), 0)</f>
        <v>0</v>
      </c>
      <c r="BK150" s="166">
        <f t="array" ref="BK150">IFERROR(IF(ROW()-16&lt;NoRowsBudget, IF($J150="Profit Margin",SUM(BK$16:BK149)*ProfitMargin,IF($J150="VAT",SUM(BK$16:BK149)*VAT,IF(Budget_period="Monthly",SUMIFS(INDIRECT(BK$8),DetailBudgetWPs_Aleph,IF($J150 = "No Work Package", "", $J150),DetailBudgetCategory_Aleph,$I150),IF(Budget_period="Quarterly",SUMIFS(INDIRECT(BK$9),DetailBudgetWPs_Aleph,IF($J150 = "No Work Package", "", $J150),DetailBudgetCategory_Aleph,$I150),IF(Budget_period="Annually",SUMIFS(INDIRECT(BK$10),DetailBudgetWPs_Aleph,IF($J150 = "No Work Package", "", $J150),DetailBudgetCategory_Aleph,$I150),""))))) / BK$6 * BK$7, 0), 0)</f>
        <v>0</v>
      </c>
      <c r="BL150" s="166">
        <f t="array" ref="BL150">IFERROR(IF(ROW()-16&lt;NoRowsBudget, IF($J150="Profit Margin",SUM(BL$16:BL149)*ProfitMargin,IF($J150="VAT",SUM(BL$16:BL149)*VAT,IF(Budget_period="Monthly",SUMIFS(INDIRECT(BL$8),DetailBudgetWPs_Aleph,IF($J150 = "No Work Package", "", $J150),DetailBudgetCategory_Aleph,$I150),IF(Budget_period="Quarterly",SUMIFS(INDIRECT(BL$9),DetailBudgetWPs_Aleph,IF($J150 = "No Work Package", "", $J150),DetailBudgetCategory_Aleph,$I150),IF(Budget_period="Annually",SUMIFS(INDIRECT(BL$10),DetailBudgetWPs_Aleph,IF($J150 = "No Work Package", "", $J150),DetailBudgetCategory_Aleph,$I150),""))))) / BL$6 * BL$7, 0), 0)</f>
        <v>0</v>
      </c>
      <c r="BM150" s="166">
        <f t="array" ref="BM150">IFERROR(IF(ROW()-16&lt;NoRowsBudget, IF($J150="Profit Margin",SUM(BM$16:BM149)*ProfitMargin,IF($J150="VAT",SUM(BM$16:BM149)*VAT,IF(Budget_period="Monthly",SUMIFS(INDIRECT(BM$8),DetailBudgetWPs_Aleph,IF($J150 = "No Work Package", "", $J150),DetailBudgetCategory_Aleph,$I150),IF(Budget_period="Quarterly",SUMIFS(INDIRECT(BM$9),DetailBudgetWPs_Aleph,IF($J150 = "No Work Package", "", $J150),DetailBudgetCategory_Aleph,$I150),IF(Budget_period="Annually",SUMIFS(INDIRECT(BM$10),DetailBudgetWPs_Aleph,IF($J150 = "No Work Package", "", $J150),DetailBudgetCategory_Aleph,$I150),""))))) / BM$6 * BM$7, 0), 0)</f>
        <v>0</v>
      </c>
      <c r="BN150" s="166">
        <f t="array" ref="BN150">IFERROR(IF(ROW()-16&lt;NoRowsBudget, IF($J150="Profit Margin",SUM(BN$16:BN149)*ProfitMargin,IF($J150="VAT",SUM(BN$16:BN149)*VAT,IF(Budget_period="Monthly",SUMIFS(INDIRECT(BN$8),DetailBudgetWPs_Aleph,IF($J150 = "No Work Package", "", $J150),DetailBudgetCategory_Aleph,$I150),IF(Budget_period="Quarterly",SUMIFS(INDIRECT(BN$9),DetailBudgetWPs_Aleph,IF($J150 = "No Work Package", "", $J150),DetailBudgetCategory_Aleph,$I150),IF(Budget_period="Annually",SUMIFS(INDIRECT(BN$10),DetailBudgetWPs_Aleph,IF($J150 = "No Work Package", "", $J150),DetailBudgetCategory_Aleph,$I150),""))))) / BN$6 * BN$7, 0), 0)</f>
        <v>0</v>
      </c>
      <c r="BO150" s="166">
        <f t="array" ref="BO150">IFERROR(IF(ROW()-16&lt;NoRowsBudget, IF($J150="Profit Margin",SUM(BO$16:BO149)*ProfitMargin,IF($J150="VAT",SUM(BO$16:BO149)*VAT,IF(Budget_period="Monthly",SUMIFS(INDIRECT(BO$8),DetailBudgetWPs_Aleph,IF($J150 = "No Work Package", "", $J150),DetailBudgetCategory_Aleph,$I150),IF(Budget_period="Quarterly",SUMIFS(INDIRECT(BO$9),DetailBudgetWPs_Aleph,IF($J150 = "No Work Package", "", $J150),DetailBudgetCategory_Aleph,$I150),IF(Budget_period="Annually",SUMIFS(INDIRECT(BO$10),DetailBudgetWPs_Aleph,IF($J150 = "No Work Package", "", $J150),DetailBudgetCategory_Aleph,$I150),""))))) / BO$6 * BO$7, 0), 0)</f>
        <v>0</v>
      </c>
      <c r="BP150" s="166">
        <f t="array" ref="BP150">IFERROR(IF(ROW()-16&lt;NoRowsBudget, IF($J150="Profit Margin",SUM(BP$16:BP149)*ProfitMargin,IF($J150="VAT",SUM(BP$16:BP149)*VAT,IF(Budget_period="Monthly",SUMIFS(INDIRECT(BP$8),DetailBudgetWPs_Aleph,IF($J150 = "No Work Package", "", $J150),DetailBudgetCategory_Aleph,$I150),IF(Budget_period="Quarterly",SUMIFS(INDIRECT(BP$9),DetailBudgetWPs_Aleph,IF($J150 = "No Work Package", "", $J150),DetailBudgetCategory_Aleph,$I150),IF(Budget_period="Annually",SUMIFS(INDIRECT(BP$10),DetailBudgetWPs_Aleph,IF($J150 = "No Work Package", "", $J150),DetailBudgetCategory_Aleph,$I150),""))))) / BP$6 * BP$7, 0), 0)</f>
        <v>0</v>
      </c>
      <c r="BQ150" s="166">
        <f t="array" ref="BQ150">IFERROR(IF(ROW()-16&lt;NoRowsBudget, IF($J150="Profit Margin",SUM(BQ$16:BQ149)*ProfitMargin,IF($J150="VAT",SUM(BQ$16:BQ149)*VAT,IF(Budget_period="Monthly",SUMIFS(INDIRECT(BQ$8),DetailBudgetWPs_Aleph,IF($J150 = "No Work Package", "", $J150),DetailBudgetCategory_Aleph,$I150),IF(Budget_period="Quarterly",SUMIFS(INDIRECT(BQ$9),DetailBudgetWPs_Aleph,IF($J150 = "No Work Package", "", $J150),DetailBudgetCategory_Aleph,$I150),IF(Budget_period="Annually",SUMIFS(INDIRECT(BQ$10),DetailBudgetWPs_Aleph,IF($J150 = "No Work Package", "", $J150),DetailBudgetCategory_Aleph,$I150),""))))) / BQ$6 * BQ$7, 0), 0)</f>
        <v>0</v>
      </c>
      <c r="BR150" s="166">
        <f t="array" ref="BR150">IFERROR(IF(ROW()-16&lt;NoRowsBudget, IF($J150="Profit Margin",SUM(BR$16:BR149)*ProfitMargin,IF($J150="VAT",SUM(BR$16:BR149)*VAT,IF(Budget_period="Monthly",SUMIFS(INDIRECT(BR$8),DetailBudgetWPs_Aleph,IF($J150 = "No Work Package", "", $J150),DetailBudgetCategory_Aleph,$I150),IF(Budget_period="Quarterly",SUMIFS(INDIRECT(BR$9),DetailBudgetWPs_Aleph,IF($J150 = "No Work Package", "", $J150),DetailBudgetCategory_Aleph,$I150),IF(Budget_period="Annually",SUMIFS(INDIRECT(BR$10),DetailBudgetWPs_Aleph,IF($J150 = "No Work Package", "", $J150),DetailBudgetCategory_Aleph,$I150),""))))) / BR$6 * BR$7, 0), 0)</f>
        <v>0</v>
      </c>
      <c r="BS150" s="166">
        <f t="array" ref="BS150">IFERROR(IF(ROW()-16&lt;NoRowsBudget, IF($J150="Profit Margin",SUM(BS$16:BS149)*ProfitMargin,IF($J150="VAT",SUM(BS$16:BS149)*VAT,IF(Budget_period="Monthly",SUMIFS(INDIRECT(BS$8),DetailBudgetWPs_Aleph,IF($J150 = "No Work Package", "", $J150),DetailBudgetCategory_Aleph,$I150),IF(Budget_period="Quarterly",SUMIFS(INDIRECT(BS$9),DetailBudgetWPs_Aleph,IF($J150 = "No Work Package", "", $J150),DetailBudgetCategory_Aleph,$I150),IF(Budget_period="Annually",SUMIFS(INDIRECT(BS$10),DetailBudgetWPs_Aleph,IF($J150 = "No Work Package", "", $J150),DetailBudgetCategory_Aleph,$I150),""))))) / BS$6 * BS$7, 0), 0)</f>
        <v>0</v>
      </c>
    </row>
    <row r="151" ht="15.75" customHeight="1">
      <c r="A151" s="114"/>
      <c r="B151" s="15" t="str">
        <f>IF(ROW()-16&lt;NoRowsBudget,OrgName,"")</f>
        <v/>
      </c>
      <c r="C151" s="15" t="str">
        <f>IF(ROW()-16&lt;NoRowsBudget,ProjectName,"")</f>
        <v/>
      </c>
      <c r="D151" s="15" t="str">
        <f>IF(ROW()-16&lt;NoRowsBudget,ProjectRef,"")</f>
        <v/>
      </c>
      <c r="E151" s="15" t="str">
        <f>IF(ROW()-16&lt;NoRowsBudget,ApplicationID,"")</f>
        <v/>
      </c>
      <c r="F151" s="15" t="str">
        <f>IF(ROW()-16&lt;NoRowsBudget,Version,"")</f>
        <v/>
      </c>
      <c r="G151" s="164" t="str">
        <f>IF(ROW()-16&lt;NoRowsBudget,StartDate,"")</f>
        <v/>
      </c>
      <c r="H151" s="164" t="str">
        <f>IF(ROW()-16&lt;NoRowsBudget,EndDate,"")</f>
        <v/>
      </c>
      <c r="I151" s="15" t="str">
        <f t="array" ref="I151">IF(ROW()-16&lt;(NoRowsBudget-3),INDEX(CostCategories,CEILING((ROW()-15)/NoWPs,1)),IF(ROW()-16=NoRowsBudget-3,"Overheads",IF(ROW()-16=NoRowsBudget-2,"Profit Margin",IF(ROW()-16=NoRowsBudget-1,"VAT",""))))</f>
        <v/>
      </c>
      <c r="J151" s="15" t="str">
        <f t="array" ref="J151">IF(ROW()-16&lt;NoRowsBudget-3,INDEX(WPUnique,,MOD(ROW()-16,NoWPs)+1),IF(ROW()-16=NoRowsBudget-3,"Overheads",IF(ROW()-16=NoRowsBudget-2,"Profit Margin",IF(ROW()-16=NoRowsBudget-1,"VAT",""))))</f>
        <v/>
      </c>
      <c r="K151" s="172" t="str">
        <f>IFERROR(IF(OR($J151="Indirect Cost",$J151="VAT",$J151="Profit Margin"),"",VLOOKUP(J151,'1. Basic Info'!$B$40:$C$52,2,FALSE)),BudgetExport!J151)</f>
        <v/>
      </c>
      <c r="L151" s="166">
        <f t="array" ref="L151">IFERROR(IF(ROW()-16&lt;NoRowsBudget, IF($J151="Profit Margin",SUM(L$16:L150)*ProfitMargin,IF($J151="VAT",SUM(L$16:L150)*VAT,IF(Budget_period="Monthly",SUMIFS(INDIRECT(L$8),DetailBudgetWPs_Aleph,IF($J151 = "No Work Package", "", $J151),DetailBudgetCategory_Aleph,$I151),IF(Budget_period="Quarterly",SUMIFS(INDIRECT(L$9),DetailBudgetWPs_Aleph,IF($J151 = "No Work Package", "", $J151),DetailBudgetCategory_Aleph,$I151),IF(Budget_period="Annually",SUMIFS(INDIRECT(L$10),DetailBudgetWPs_Aleph,IF($J151 = "No Work Package", "", $J151),DetailBudgetCategory_Aleph,$I151),""))))) / L$6 * L$7, 0), 0)</f>
        <v>0</v>
      </c>
      <c r="M151" s="166">
        <f t="array" ref="M151">IFERROR(IF(ROW()-16&lt;NoRowsBudget, IF($J151="Profit Margin",SUM(M$16:M150)*ProfitMargin,IF($J151="VAT",SUM(M$16:M150)*VAT,IF(Budget_period="Monthly",SUMIFS(INDIRECT(M$8),DetailBudgetWPs_Aleph,IF($J151 = "No Work Package", "", $J151),DetailBudgetCategory_Aleph,$I151),IF(Budget_period="Quarterly",SUMIFS(INDIRECT(M$9),DetailBudgetWPs_Aleph,IF($J151 = "No Work Package", "", $J151),DetailBudgetCategory_Aleph,$I151),IF(Budget_period="Annually",SUMIFS(INDIRECT(M$10),DetailBudgetWPs_Aleph,IF($J151 = "No Work Package", "", $J151),DetailBudgetCategory_Aleph,$I151),""))))) / M$6 * M$7, 0), 0)</f>
        <v>0</v>
      </c>
      <c r="N151" s="166">
        <f t="array" ref="N151">IFERROR(IF(ROW()-16&lt;NoRowsBudget, IF($J151="Profit Margin",SUM(N$16:N150)*ProfitMargin,IF($J151="VAT",SUM(N$16:N150)*VAT,IF(Budget_period="Monthly",SUMIFS(INDIRECT(N$8),DetailBudgetWPs_Aleph,IF($J151 = "No Work Package", "", $J151),DetailBudgetCategory_Aleph,$I151),IF(Budget_period="Quarterly",SUMIFS(INDIRECT(N$9),DetailBudgetWPs_Aleph,IF($J151 = "No Work Package", "", $J151),DetailBudgetCategory_Aleph,$I151),IF(Budget_period="Annually",SUMIFS(INDIRECT(N$10),DetailBudgetWPs_Aleph,IF($J151 = "No Work Package", "", $J151),DetailBudgetCategory_Aleph,$I151),""))))) / N$6 * N$7, 0), 0)</f>
        <v>0</v>
      </c>
      <c r="O151" s="166">
        <f t="array" ref="O151">IFERROR(IF(ROW()-16&lt;NoRowsBudget, IF($J151="Profit Margin",SUM(O$16:O150)*ProfitMargin,IF($J151="VAT",SUM(O$16:O150)*VAT,IF(Budget_period="Monthly",SUMIFS(INDIRECT(O$8),DetailBudgetWPs_Aleph,IF($J151 = "No Work Package", "", $J151),DetailBudgetCategory_Aleph,$I151),IF(Budget_period="Quarterly",SUMIFS(INDIRECT(O$9),DetailBudgetWPs_Aleph,IF($J151 = "No Work Package", "", $J151),DetailBudgetCategory_Aleph,$I151),IF(Budget_period="Annually",SUMIFS(INDIRECT(O$10),DetailBudgetWPs_Aleph,IF($J151 = "No Work Package", "", $J151),DetailBudgetCategory_Aleph,$I151),""))))) / O$6 * O$7, 0), 0)</f>
        <v>0</v>
      </c>
      <c r="P151" s="166">
        <f t="array" ref="P151">IFERROR(IF(ROW()-16&lt;NoRowsBudget, IF($J151="Profit Margin",SUM(P$16:P150)*ProfitMargin,IF($J151="VAT",SUM(P$16:P150)*VAT,IF(Budget_period="Monthly",SUMIFS(INDIRECT(P$8),DetailBudgetWPs_Aleph,IF($J151 = "No Work Package", "", $J151),DetailBudgetCategory_Aleph,$I151),IF(Budget_period="Quarterly",SUMIFS(INDIRECT(P$9),DetailBudgetWPs_Aleph,IF($J151 = "No Work Package", "", $J151),DetailBudgetCategory_Aleph,$I151),IF(Budget_period="Annually",SUMIFS(INDIRECT(P$10),DetailBudgetWPs_Aleph,IF($J151 = "No Work Package", "", $J151),DetailBudgetCategory_Aleph,$I151),""))))) / P$6 * P$7, 0), 0)</f>
        <v>0</v>
      </c>
      <c r="Q151" s="166">
        <f t="array" ref="Q151">IFERROR(IF(ROW()-16&lt;NoRowsBudget, IF($J151="Profit Margin",SUM(Q$16:Q150)*ProfitMargin,IF($J151="VAT",SUM(Q$16:Q150)*VAT,IF(Budget_period="Monthly",SUMIFS(INDIRECT(Q$8),DetailBudgetWPs_Aleph,IF($J151 = "No Work Package", "", $J151),DetailBudgetCategory_Aleph,$I151),IF(Budget_period="Quarterly",SUMIFS(INDIRECT(Q$9),DetailBudgetWPs_Aleph,IF($J151 = "No Work Package", "", $J151),DetailBudgetCategory_Aleph,$I151),IF(Budget_period="Annually",SUMIFS(INDIRECT(Q$10),DetailBudgetWPs_Aleph,IF($J151 = "No Work Package", "", $J151),DetailBudgetCategory_Aleph,$I151),""))))) / Q$6 * Q$7, 0), 0)</f>
        <v>0</v>
      </c>
      <c r="R151" s="166">
        <f t="array" ref="R151">IFERROR(IF(ROW()-16&lt;NoRowsBudget, IF($J151="Profit Margin",SUM(R$16:R150)*ProfitMargin,IF($J151="VAT",SUM(R$16:R150)*VAT,IF(Budget_period="Monthly",SUMIFS(INDIRECT(R$8),DetailBudgetWPs_Aleph,IF($J151 = "No Work Package", "", $J151),DetailBudgetCategory_Aleph,$I151),IF(Budget_period="Quarterly",SUMIFS(INDIRECT(R$9),DetailBudgetWPs_Aleph,IF($J151 = "No Work Package", "", $J151),DetailBudgetCategory_Aleph,$I151),IF(Budget_period="Annually",SUMIFS(INDIRECT(R$10),DetailBudgetWPs_Aleph,IF($J151 = "No Work Package", "", $J151),DetailBudgetCategory_Aleph,$I151),""))))) / R$6 * R$7, 0), 0)</f>
        <v>0</v>
      </c>
      <c r="S151" s="166">
        <f t="array" ref="S151">IFERROR(IF(ROW()-16&lt;NoRowsBudget, IF($J151="Profit Margin",SUM(S$16:S150)*ProfitMargin,IF($J151="VAT",SUM(S$16:S150)*VAT,IF(Budget_period="Monthly",SUMIFS(INDIRECT(S$8),DetailBudgetWPs_Aleph,IF($J151 = "No Work Package", "", $J151),DetailBudgetCategory_Aleph,$I151),IF(Budget_period="Quarterly",SUMIFS(INDIRECT(S$9),DetailBudgetWPs_Aleph,IF($J151 = "No Work Package", "", $J151),DetailBudgetCategory_Aleph,$I151),IF(Budget_period="Annually",SUMIFS(INDIRECT(S$10),DetailBudgetWPs_Aleph,IF($J151 = "No Work Package", "", $J151),DetailBudgetCategory_Aleph,$I151),""))))) / S$6 * S$7, 0), 0)</f>
        <v>0</v>
      </c>
      <c r="T151" s="166">
        <f t="array" ref="T151">IFERROR(IF(ROW()-16&lt;NoRowsBudget, IF($J151="Profit Margin",SUM(T$16:T150)*ProfitMargin,IF($J151="VAT",SUM(T$16:T150)*VAT,IF(Budget_period="Monthly",SUMIFS(INDIRECT(T$8),DetailBudgetWPs_Aleph,IF($J151 = "No Work Package", "", $J151),DetailBudgetCategory_Aleph,$I151),IF(Budget_period="Quarterly",SUMIFS(INDIRECT(T$9),DetailBudgetWPs_Aleph,IF($J151 = "No Work Package", "", $J151),DetailBudgetCategory_Aleph,$I151),IF(Budget_period="Annually",SUMIFS(INDIRECT(T$10),DetailBudgetWPs_Aleph,IF($J151 = "No Work Package", "", $J151),DetailBudgetCategory_Aleph,$I151),""))))) / T$6 * T$7, 0), 0)</f>
        <v>0</v>
      </c>
      <c r="U151" s="166">
        <f t="array" ref="U151">IFERROR(IF(ROW()-16&lt;NoRowsBudget, IF($J151="Profit Margin",SUM(U$16:U150)*ProfitMargin,IF($J151="VAT",SUM(U$16:U150)*VAT,IF(Budget_period="Monthly",SUMIFS(INDIRECT(U$8),DetailBudgetWPs_Aleph,IF($J151 = "No Work Package", "", $J151),DetailBudgetCategory_Aleph,$I151),IF(Budget_period="Quarterly",SUMIFS(INDIRECT(U$9),DetailBudgetWPs_Aleph,IF($J151 = "No Work Package", "", $J151),DetailBudgetCategory_Aleph,$I151),IF(Budget_period="Annually",SUMIFS(INDIRECT(U$10),DetailBudgetWPs_Aleph,IF($J151 = "No Work Package", "", $J151),DetailBudgetCategory_Aleph,$I151),""))))) / U$6 * U$7, 0), 0)</f>
        <v>0</v>
      </c>
      <c r="V151" s="166">
        <f t="array" ref="V151">IFERROR(IF(ROW()-16&lt;NoRowsBudget, IF($J151="Profit Margin",SUM(V$16:V150)*ProfitMargin,IF($J151="VAT",SUM(V$16:V150)*VAT,IF(Budget_period="Monthly",SUMIFS(INDIRECT(V$8),DetailBudgetWPs_Aleph,IF($J151 = "No Work Package", "", $J151),DetailBudgetCategory_Aleph,$I151),IF(Budget_period="Quarterly",SUMIFS(INDIRECT(V$9),DetailBudgetWPs_Aleph,IF($J151 = "No Work Package", "", $J151),DetailBudgetCategory_Aleph,$I151),IF(Budget_period="Annually",SUMIFS(INDIRECT(V$10),DetailBudgetWPs_Aleph,IF($J151 = "No Work Package", "", $J151),DetailBudgetCategory_Aleph,$I151),""))))) / V$6 * V$7, 0), 0)</f>
        <v>0</v>
      </c>
      <c r="W151" s="166">
        <f t="array" ref="W151">IFERROR(IF(ROW()-16&lt;NoRowsBudget, IF($J151="Profit Margin",SUM(W$16:W150)*ProfitMargin,IF($J151="VAT",SUM(W$16:W150)*VAT,IF(Budget_period="Monthly",SUMIFS(INDIRECT(W$8),DetailBudgetWPs_Aleph,IF($J151 = "No Work Package", "", $J151),DetailBudgetCategory_Aleph,$I151),IF(Budget_period="Quarterly",SUMIFS(INDIRECT(W$9),DetailBudgetWPs_Aleph,IF($J151 = "No Work Package", "", $J151),DetailBudgetCategory_Aleph,$I151),IF(Budget_period="Annually",SUMIFS(INDIRECT(W$10),DetailBudgetWPs_Aleph,IF($J151 = "No Work Package", "", $J151),DetailBudgetCategory_Aleph,$I151),""))))) / W$6 * W$7, 0), 0)</f>
        <v>0</v>
      </c>
      <c r="X151" s="166">
        <f t="array" ref="X151">IFERROR(IF(ROW()-16&lt;NoRowsBudget, IF($J151="Profit Margin",SUM(X$16:X150)*ProfitMargin,IF($J151="VAT",SUM(X$16:X150)*VAT,IF(Budget_period="Monthly",SUMIFS(INDIRECT(X$8),DetailBudgetWPs_Aleph,IF($J151 = "No Work Package", "", $J151),DetailBudgetCategory_Aleph,$I151),IF(Budget_period="Quarterly",SUMIFS(INDIRECT(X$9),DetailBudgetWPs_Aleph,IF($J151 = "No Work Package", "", $J151),DetailBudgetCategory_Aleph,$I151),IF(Budget_period="Annually",SUMIFS(INDIRECT(X$10),DetailBudgetWPs_Aleph,IF($J151 = "No Work Package", "", $J151),DetailBudgetCategory_Aleph,$I151),""))))) / X$6 * X$7, 0), 0)</f>
        <v>0</v>
      </c>
      <c r="Y151" s="166">
        <f t="array" ref="Y151">IFERROR(IF(ROW()-16&lt;NoRowsBudget, IF($J151="Profit Margin",SUM(Y$16:Y150)*ProfitMargin,IF($J151="VAT",SUM(Y$16:Y150)*VAT,IF(Budget_period="Monthly",SUMIFS(INDIRECT(Y$8),DetailBudgetWPs_Aleph,IF($J151 = "No Work Package", "", $J151),DetailBudgetCategory_Aleph,$I151),IF(Budget_period="Quarterly",SUMIFS(INDIRECT(Y$9),DetailBudgetWPs_Aleph,IF($J151 = "No Work Package", "", $J151),DetailBudgetCategory_Aleph,$I151),IF(Budget_period="Annually",SUMIFS(INDIRECT(Y$10),DetailBudgetWPs_Aleph,IF($J151 = "No Work Package", "", $J151),DetailBudgetCategory_Aleph,$I151),""))))) / Y$6 * Y$7, 0), 0)</f>
        <v>0</v>
      </c>
      <c r="Z151" s="166">
        <f t="array" ref="Z151">IFERROR(IF(ROW()-16&lt;NoRowsBudget, IF($J151="Profit Margin",SUM(Z$16:Z150)*ProfitMargin,IF($J151="VAT",SUM(Z$16:Z150)*VAT,IF(Budget_period="Monthly",SUMIFS(INDIRECT(Z$8),DetailBudgetWPs_Aleph,IF($J151 = "No Work Package", "", $J151),DetailBudgetCategory_Aleph,$I151),IF(Budget_period="Quarterly",SUMIFS(INDIRECT(Z$9),DetailBudgetWPs_Aleph,IF($J151 = "No Work Package", "", $J151),DetailBudgetCategory_Aleph,$I151),IF(Budget_period="Annually",SUMIFS(INDIRECT(Z$10),DetailBudgetWPs_Aleph,IF($J151 = "No Work Package", "", $J151),DetailBudgetCategory_Aleph,$I151),""))))) / Z$6 * Z$7, 0), 0)</f>
        <v>0</v>
      </c>
      <c r="AA151" s="166">
        <f t="array" ref="AA151">IFERROR(IF(ROW()-16&lt;NoRowsBudget, IF($J151="Profit Margin",SUM(AA$16:AA150)*ProfitMargin,IF($J151="VAT",SUM(AA$16:AA150)*VAT,IF(Budget_period="Monthly",SUMIFS(INDIRECT(AA$8),DetailBudgetWPs_Aleph,IF($J151 = "No Work Package", "", $J151),DetailBudgetCategory_Aleph,$I151),IF(Budget_period="Quarterly",SUMIFS(INDIRECT(AA$9),DetailBudgetWPs_Aleph,IF($J151 = "No Work Package", "", $J151),DetailBudgetCategory_Aleph,$I151),IF(Budget_period="Annually",SUMIFS(INDIRECT(AA$10),DetailBudgetWPs_Aleph,IF($J151 = "No Work Package", "", $J151),DetailBudgetCategory_Aleph,$I151),""))))) / AA$6 * AA$7, 0), 0)</f>
        <v>0</v>
      </c>
      <c r="AB151" s="166">
        <f t="array" ref="AB151">IFERROR(IF(ROW()-16&lt;NoRowsBudget, IF($J151="Profit Margin",SUM(AB$16:AB150)*ProfitMargin,IF($J151="VAT",SUM(AB$16:AB150)*VAT,IF(Budget_period="Monthly",SUMIFS(INDIRECT(AB$8),DetailBudgetWPs_Aleph,IF($J151 = "No Work Package", "", $J151),DetailBudgetCategory_Aleph,$I151),IF(Budget_period="Quarterly",SUMIFS(INDIRECT(AB$9),DetailBudgetWPs_Aleph,IF($J151 = "No Work Package", "", $J151),DetailBudgetCategory_Aleph,$I151),IF(Budget_period="Annually",SUMIFS(INDIRECT(AB$10),DetailBudgetWPs_Aleph,IF($J151 = "No Work Package", "", $J151),DetailBudgetCategory_Aleph,$I151),""))))) / AB$6 * AB$7, 0), 0)</f>
        <v>0</v>
      </c>
      <c r="AC151" s="166">
        <f t="array" ref="AC151">IFERROR(IF(ROW()-16&lt;NoRowsBudget, IF($J151="Profit Margin",SUM(AC$16:AC150)*ProfitMargin,IF($J151="VAT",SUM(AC$16:AC150)*VAT,IF(Budget_period="Monthly",SUMIFS(INDIRECT(AC$8),DetailBudgetWPs_Aleph,IF($J151 = "No Work Package", "", $J151),DetailBudgetCategory_Aleph,$I151),IF(Budget_period="Quarterly",SUMIFS(INDIRECT(AC$9),DetailBudgetWPs_Aleph,IF($J151 = "No Work Package", "", $J151),DetailBudgetCategory_Aleph,$I151),IF(Budget_period="Annually",SUMIFS(INDIRECT(AC$10),DetailBudgetWPs_Aleph,IF($J151 = "No Work Package", "", $J151),DetailBudgetCategory_Aleph,$I151),""))))) / AC$6 * AC$7, 0), 0)</f>
        <v>0</v>
      </c>
      <c r="AD151" s="166">
        <f t="array" ref="AD151">IFERROR(IF(ROW()-16&lt;NoRowsBudget, IF($J151="Profit Margin",SUM(AD$16:AD150)*ProfitMargin,IF($J151="VAT",SUM(AD$16:AD150)*VAT,IF(Budget_period="Monthly",SUMIFS(INDIRECT(AD$8),DetailBudgetWPs_Aleph,IF($J151 = "No Work Package", "", $J151),DetailBudgetCategory_Aleph,$I151),IF(Budget_period="Quarterly",SUMIFS(INDIRECT(AD$9),DetailBudgetWPs_Aleph,IF($J151 = "No Work Package", "", $J151),DetailBudgetCategory_Aleph,$I151),IF(Budget_period="Annually",SUMIFS(INDIRECT(AD$10),DetailBudgetWPs_Aleph,IF($J151 = "No Work Package", "", $J151),DetailBudgetCategory_Aleph,$I151),""))))) / AD$6 * AD$7, 0), 0)</f>
        <v>0</v>
      </c>
      <c r="AE151" s="166">
        <f t="array" ref="AE151">IFERROR(IF(ROW()-16&lt;NoRowsBudget, IF($J151="Profit Margin",SUM(AE$16:AE150)*ProfitMargin,IF($J151="VAT",SUM(AE$16:AE150)*VAT,IF(Budget_period="Monthly",SUMIFS(INDIRECT(AE$8),DetailBudgetWPs_Aleph,IF($J151 = "No Work Package", "", $J151),DetailBudgetCategory_Aleph,$I151),IF(Budget_period="Quarterly",SUMIFS(INDIRECT(AE$9),DetailBudgetWPs_Aleph,IF($J151 = "No Work Package", "", $J151),DetailBudgetCategory_Aleph,$I151),IF(Budget_period="Annually",SUMIFS(INDIRECT(AE$10),DetailBudgetWPs_Aleph,IF($J151 = "No Work Package", "", $J151),DetailBudgetCategory_Aleph,$I151),""))))) / AE$6 * AE$7, 0), 0)</f>
        <v>0</v>
      </c>
      <c r="AF151" s="166">
        <f t="array" ref="AF151">IFERROR(IF(ROW()-16&lt;NoRowsBudget, IF($J151="Profit Margin",SUM(AF$16:AF150)*ProfitMargin,IF($J151="VAT",SUM(AF$16:AF150)*VAT,IF(Budget_period="Monthly",SUMIFS(INDIRECT(AF$8),DetailBudgetWPs_Aleph,IF($J151 = "No Work Package", "", $J151),DetailBudgetCategory_Aleph,$I151),IF(Budget_period="Quarterly",SUMIFS(INDIRECT(AF$9),DetailBudgetWPs_Aleph,IF($J151 = "No Work Package", "", $J151),DetailBudgetCategory_Aleph,$I151),IF(Budget_period="Annually",SUMIFS(INDIRECT(AF$10),DetailBudgetWPs_Aleph,IF($J151 = "No Work Package", "", $J151),DetailBudgetCategory_Aleph,$I151),""))))) / AF$6 * AF$7, 0), 0)</f>
        <v>0</v>
      </c>
      <c r="AG151" s="166">
        <f t="array" ref="AG151">IFERROR(IF(ROW()-16&lt;NoRowsBudget, IF($J151="Profit Margin",SUM(AG$16:AG150)*ProfitMargin,IF($J151="VAT",SUM(AG$16:AG150)*VAT,IF(Budget_period="Monthly",SUMIFS(INDIRECT(AG$8),DetailBudgetWPs_Aleph,IF($J151 = "No Work Package", "", $J151),DetailBudgetCategory_Aleph,$I151),IF(Budget_period="Quarterly",SUMIFS(INDIRECT(AG$9),DetailBudgetWPs_Aleph,IF($J151 = "No Work Package", "", $J151),DetailBudgetCategory_Aleph,$I151),IF(Budget_period="Annually",SUMIFS(INDIRECT(AG$10),DetailBudgetWPs_Aleph,IF($J151 = "No Work Package", "", $J151),DetailBudgetCategory_Aleph,$I151),""))))) / AG$6 * AG$7, 0), 0)</f>
        <v>0</v>
      </c>
      <c r="AH151" s="166">
        <f t="array" ref="AH151">IFERROR(IF(ROW()-16&lt;NoRowsBudget, IF($J151="Profit Margin",SUM(AH$16:AH150)*ProfitMargin,IF($J151="VAT",SUM(AH$16:AH150)*VAT,IF(Budget_period="Monthly",SUMIFS(INDIRECT(AH$8),DetailBudgetWPs_Aleph,IF($J151 = "No Work Package", "", $J151),DetailBudgetCategory_Aleph,$I151),IF(Budget_period="Quarterly",SUMIFS(INDIRECT(AH$9),DetailBudgetWPs_Aleph,IF($J151 = "No Work Package", "", $J151),DetailBudgetCategory_Aleph,$I151),IF(Budget_period="Annually",SUMIFS(INDIRECT(AH$10),DetailBudgetWPs_Aleph,IF($J151 = "No Work Package", "", $J151),DetailBudgetCategory_Aleph,$I151),""))))) / AH$6 * AH$7, 0), 0)</f>
        <v>0</v>
      </c>
      <c r="AI151" s="166">
        <f t="array" ref="AI151">IFERROR(IF(ROW()-16&lt;NoRowsBudget, IF($J151="Profit Margin",SUM(AI$16:AI150)*ProfitMargin,IF($J151="VAT",SUM(AI$16:AI150)*VAT,IF(Budget_period="Monthly",SUMIFS(INDIRECT(AI$8),DetailBudgetWPs_Aleph,IF($J151 = "No Work Package", "", $J151),DetailBudgetCategory_Aleph,$I151),IF(Budget_period="Quarterly",SUMIFS(INDIRECT(AI$9),DetailBudgetWPs_Aleph,IF($J151 = "No Work Package", "", $J151),DetailBudgetCategory_Aleph,$I151),IF(Budget_period="Annually",SUMIFS(INDIRECT(AI$10),DetailBudgetWPs_Aleph,IF($J151 = "No Work Package", "", $J151),DetailBudgetCategory_Aleph,$I151),""))))) / AI$6 * AI$7, 0), 0)</f>
        <v>0</v>
      </c>
      <c r="AJ151" s="166">
        <f t="array" ref="AJ151">IFERROR(IF(ROW()-16&lt;NoRowsBudget, IF($J151="Profit Margin",SUM(AJ$16:AJ150)*ProfitMargin,IF($J151="VAT",SUM(AJ$16:AJ150)*VAT,IF(Budget_period="Monthly",SUMIFS(INDIRECT(AJ$8),DetailBudgetWPs_Aleph,IF($J151 = "No Work Package", "", $J151),DetailBudgetCategory_Aleph,$I151),IF(Budget_period="Quarterly",SUMIFS(INDIRECT(AJ$9),DetailBudgetWPs_Aleph,IF($J151 = "No Work Package", "", $J151),DetailBudgetCategory_Aleph,$I151),IF(Budget_period="Annually",SUMIFS(INDIRECT(AJ$10),DetailBudgetWPs_Aleph,IF($J151 = "No Work Package", "", $J151),DetailBudgetCategory_Aleph,$I151),""))))) / AJ$6 * AJ$7, 0), 0)</f>
        <v>0</v>
      </c>
      <c r="AK151" s="166">
        <f t="array" ref="AK151">IFERROR(IF(ROW()-16&lt;NoRowsBudget, IF($J151="Profit Margin",SUM(AK$16:AK150)*ProfitMargin,IF($J151="VAT",SUM(AK$16:AK150)*VAT,IF(Budget_period="Monthly",SUMIFS(INDIRECT(AK$8),DetailBudgetWPs_Aleph,IF($J151 = "No Work Package", "", $J151),DetailBudgetCategory_Aleph,$I151),IF(Budget_period="Quarterly",SUMIFS(INDIRECT(AK$9),DetailBudgetWPs_Aleph,IF($J151 = "No Work Package", "", $J151),DetailBudgetCategory_Aleph,$I151),IF(Budget_period="Annually",SUMIFS(INDIRECT(AK$10),DetailBudgetWPs_Aleph,IF($J151 = "No Work Package", "", $J151),DetailBudgetCategory_Aleph,$I151),""))))) / AK$6 * AK$7, 0), 0)</f>
        <v>0</v>
      </c>
      <c r="AL151" s="166">
        <f t="array" ref="AL151">IFERROR(IF(ROW()-16&lt;NoRowsBudget, IF($J151="Profit Margin",SUM(AL$16:AL150)*ProfitMargin,IF($J151="VAT",SUM(AL$16:AL150)*VAT,IF(Budget_period="Monthly",SUMIFS(INDIRECT(AL$8),DetailBudgetWPs_Aleph,IF($J151 = "No Work Package", "", $J151),DetailBudgetCategory_Aleph,$I151),IF(Budget_period="Quarterly",SUMIFS(INDIRECT(AL$9),DetailBudgetWPs_Aleph,IF($J151 = "No Work Package", "", $J151),DetailBudgetCategory_Aleph,$I151),IF(Budget_period="Annually",SUMIFS(INDIRECT(AL$10),DetailBudgetWPs_Aleph,IF($J151 = "No Work Package", "", $J151),DetailBudgetCategory_Aleph,$I151),""))))) / AL$6 * AL$7, 0), 0)</f>
        <v>0</v>
      </c>
      <c r="AM151" s="166">
        <f t="array" ref="AM151">IFERROR(IF(ROW()-16&lt;NoRowsBudget, IF($J151="Profit Margin",SUM(AM$16:AM150)*ProfitMargin,IF($J151="VAT",SUM(AM$16:AM150)*VAT,IF(Budget_period="Monthly",SUMIFS(INDIRECT(AM$8),DetailBudgetWPs_Aleph,IF($J151 = "No Work Package", "", $J151),DetailBudgetCategory_Aleph,$I151),IF(Budget_period="Quarterly",SUMIFS(INDIRECT(AM$9),DetailBudgetWPs_Aleph,IF($J151 = "No Work Package", "", $J151),DetailBudgetCategory_Aleph,$I151),IF(Budget_period="Annually",SUMIFS(INDIRECT(AM$10),DetailBudgetWPs_Aleph,IF($J151 = "No Work Package", "", $J151),DetailBudgetCategory_Aleph,$I151),""))))) / AM$6 * AM$7, 0), 0)</f>
        <v>0</v>
      </c>
      <c r="AN151" s="166">
        <f t="array" ref="AN151">IFERROR(IF(ROW()-16&lt;NoRowsBudget, IF($J151="Profit Margin",SUM(AN$16:AN150)*ProfitMargin,IF($J151="VAT",SUM(AN$16:AN150)*VAT,IF(Budget_period="Monthly",SUMIFS(INDIRECT(AN$8),DetailBudgetWPs_Aleph,IF($J151 = "No Work Package", "", $J151),DetailBudgetCategory_Aleph,$I151),IF(Budget_period="Quarterly",SUMIFS(INDIRECT(AN$9),DetailBudgetWPs_Aleph,IF($J151 = "No Work Package", "", $J151),DetailBudgetCategory_Aleph,$I151),IF(Budget_period="Annually",SUMIFS(INDIRECT(AN$10),DetailBudgetWPs_Aleph,IF($J151 = "No Work Package", "", $J151),DetailBudgetCategory_Aleph,$I151),""))))) / AN$6 * AN$7, 0), 0)</f>
        <v>0</v>
      </c>
      <c r="AO151" s="166">
        <f t="array" ref="AO151">IFERROR(IF(ROW()-16&lt;NoRowsBudget, IF($J151="Profit Margin",SUM(AO$16:AO150)*ProfitMargin,IF($J151="VAT",SUM(AO$16:AO150)*VAT,IF(Budget_period="Monthly",SUMIFS(INDIRECT(AO$8),DetailBudgetWPs_Aleph,IF($J151 = "No Work Package", "", $J151),DetailBudgetCategory_Aleph,$I151),IF(Budget_period="Quarterly",SUMIFS(INDIRECT(AO$9),DetailBudgetWPs_Aleph,IF($J151 = "No Work Package", "", $J151),DetailBudgetCategory_Aleph,$I151),IF(Budget_period="Annually",SUMIFS(INDIRECT(AO$10),DetailBudgetWPs_Aleph,IF($J151 = "No Work Package", "", $J151),DetailBudgetCategory_Aleph,$I151),""))))) / AO$6 * AO$7, 0), 0)</f>
        <v>0</v>
      </c>
      <c r="AP151" s="166">
        <f t="array" ref="AP151">IFERROR(IF(ROW()-16&lt;NoRowsBudget, IF($J151="Profit Margin",SUM(AP$16:AP150)*ProfitMargin,IF($J151="VAT",SUM(AP$16:AP150)*VAT,IF(Budget_period="Monthly",SUMIFS(INDIRECT(AP$8),DetailBudgetWPs_Aleph,IF($J151 = "No Work Package", "", $J151),DetailBudgetCategory_Aleph,$I151),IF(Budget_period="Quarterly",SUMIFS(INDIRECT(AP$9),DetailBudgetWPs_Aleph,IF($J151 = "No Work Package", "", $J151),DetailBudgetCategory_Aleph,$I151),IF(Budget_period="Annually",SUMIFS(INDIRECT(AP$10),DetailBudgetWPs_Aleph,IF($J151 = "No Work Package", "", $J151),DetailBudgetCategory_Aleph,$I151),""))))) / AP$6 * AP$7, 0), 0)</f>
        <v>0</v>
      </c>
      <c r="AQ151" s="166">
        <f t="array" ref="AQ151">IFERROR(IF(ROW()-16&lt;NoRowsBudget, IF($J151="Profit Margin",SUM(AQ$16:AQ150)*ProfitMargin,IF($J151="VAT",SUM(AQ$16:AQ150)*VAT,IF(Budget_period="Monthly",SUMIFS(INDIRECT(AQ$8),DetailBudgetWPs_Aleph,IF($J151 = "No Work Package", "", $J151),DetailBudgetCategory_Aleph,$I151),IF(Budget_period="Quarterly",SUMIFS(INDIRECT(AQ$9),DetailBudgetWPs_Aleph,IF($J151 = "No Work Package", "", $J151),DetailBudgetCategory_Aleph,$I151),IF(Budget_period="Annually",SUMIFS(INDIRECT(AQ$10),DetailBudgetWPs_Aleph,IF($J151 = "No Work Package", "", $J151),DetailBudgetCategory_Aleph,$I151),""))))) / AQ$6 * AQ$7, 0), 0)</f>
        <v>0</v>
      </c>
      <c r="AR151" s="166">
        <f t="array" ref="AR151">IFERROR(IF(ROW()-16&lt;NoRowsBudget, IF($J151="Profit Margin",SUM(AR$16:AR150)*ProfitMargin,IF($J151="VAT",SUM(AR$16:AR150)*VAT,IF(Budget_period="Monthly",SUMIFS(INDIRECT(AR$8),DetailBudgetWPs_Aleph,IF($J151 = "No Work Package", "", $J151),DetailBudgetCategory_Aleph,$I151),IF(Budget_period="Quarterly",SUMIFS(INDIRECT(AR$9),DetailBudgetWPs_Aleph,IF($J151 = "No Work Package", "", $J151),DetailBudgetCategory_Aleph,$I151),IF(Budget_period="Annually",SUMIFS(INDIRECT(AR$10),DetailBudgetWPs_Aleph,IF($J151 = "No Work Package", "", $J151),DetailBudgetCategory_Aleph,$I151),""))))) / AR$6 * AR$7, 0), 0)</f>
        <v>0</v>
      </c>
      <c r="AS151" s="166">
        <f t="array" ref="AS151">IFERROR(IF(ROW()-16&lt;NoRowsBudget, IF($J151="Profit Margin",SUM(AS$16:AS150)*ProfitMargin,IF($J151="VAT",SUM(AS$16:AS150)*VAT,IF(Budget_period="Monthly",SUMIFS(INDIRECT(AS$8),DetailBudgetWPs_Aleph,IF($J151 = "No Work Package", "", $J151),DetailBudgetCategory_Aleph,$I151),IF(Budget_period="Quarterly",SUMIFS(INDIRECT(AS$9),DetailBudgetWPs_Aleph,IF($J151 = "No Work Package", "", $J151),DetailBudgetCategory_Aleph,$I151),IF(Budget_period="Annually",SUMIFS(INDIRECT(AS$10),DetailBudgetWPs_Aleph,IF($J151 = "No Work Package", "", $J151),DetailBudgetCategory_Aleph,$I151),""))))) / AS$6 * AS$7, 0), 0)</f>
        <v>0</v>
      </c>
      <c r="AT151" s="166">
        <f t="array" ref="AT151">IFERROR(IF(ROW()-16&lt;NoRowsBudget, IF($J151="Profit Margin",SUM(AT$16:AT150)*ProfitMargin,IF($J151="VAT",SUM(AT$16:AT150)*VAT,IF(Budget_period="Monthly",SUMIFS(INDIRECT(AT$8),DetailBudgetWPs_Aleph,IF($J151 = "No Work Package", "", $J151),DetailBudgetCategory_Aleph,$I151),IF(Budget_period="Quarterly",SUMIFS(INDIRECT(AT$9),DetailBudgetWPs_Aleph,IF($J151 = "No Work Package", "", $J151),DetailBudgetCategory_Aleph,$I151),IF(Budget_period="Annually",SUMIFS(INDIRECT(AT$10),DetailBudgetWPs_Aleph,IF($J151 = "No Work Package", "", $J151),DetailBudgetCategory_Aleph,$I151),""))))) / AT$6 * AT$7, 0), 0)</f>
        <v>0</v>
      </c>
      <c r="AU151" s="166">
        <f t="array" ref="AU151">IFERROR(IF(ROW()-16&lt;NoRowsBudget, IF($J151="Profit Margin",SUM(AU$16:AU150)*ProfitMargin,IF($J151="VAT",SUM(AU$16:AU150)*VAT,IF(Budget_period="Monthly",SUMIFS(INDIRECT(AU$8),DetailBudgetWPs_Aleph,IF($J151 = "No Work Package", "", $J151),DetailBudgetCategory_Aleph,$I151),IF(Budget_period="Quarterly",SUMIFS(INDIRECT(AU$9),DetailBudgetWPs_Aleph,IF($J151 = "No Work Package", "", $J151),DetailBudgetCategory_Aleph,$I151),IF(Budget_period="Annually",SUMIFS(INDIRECT(AU$10),DetailBudgetWPs_Aleph,IF($J151 = "No Work Package", "", $J151),DetailBudgetCategory_Aleph,$I151),""))))) / AU$6 * AU$7, 0), 0)</f>
        <v>0</v>
      </c>
      <c r="AV151" s="166">
        <f t="array" ref="AV151">IFERROR(IF(ROW()-16&lt;NoRowsBudget, IF($J151="Profit Margin",SUM(AV$16:AV150)*ProfitMargin,IF($J151="VAT",SUM(AV$16:AV150)*VAT,IF(Budget_period="Monthly",SUMIFS(INDIRECT(AV$8),DetailBudgetWPs_Aleph,IF($J151 = "No Work Package", "", $J151),DetailBudgetCategory_Aleph,$I151),IF(Budget_period="Quarterly",SUMIFS(INDIRECT(AV$9),DetailBudgetWPs_Aleph,IF($J151 = "No Work Package", "", $J151),DetailBudgetCategory_Aleph,$I151),IF(Budget_period="Annually",SUMIFS(INDIRECT(AV$10),DetailBudgetWPs_Aleph,IF($J151 = "No Work Package", "", $J151),DetailBudgetCategory_Aleph,$I151),""))))) / AV$6 * AV$7, 0), 0)</f>
        <v>0</v>
      </c>
      <c r="AW151" s="166">
        <f t="array" ref="AW151">IFERROR(IF(ROW()-16&lt;NoRowsBudget, IF($J151="Profit Margin",SUM(AW$16:AW150)*ProfitMargin,IF($J151="VAT",SUM(AW$16:AW150)*VAT,IF(Budget_period="Monthly",SUMIFS(INDIRECT(AW$8),DetailBudgetWPs_Aleph,IF($J151 = "No Work Package", "", $J151),DetailBudgetCategory_Aleph,$I151),IF(Budget_period="Quarterly",SUMIFS(INDIRECT(AW$9),DetailBudgetWPs_Aleph,IF($J151 = "No Work Package", "", $J151),DetailBudgetCategory_Aleph,$I151),IF(Budget_period="Annually",SUMIFS(INDIRECT(AW$10),DetailBudgetWPs_Aleph,IF($J151 = "No Work Package", "", $J151),DetailBudgetCategory_Aleph,$I151),""))))) / AW$6 * AW$7, 0), 0)</f>
        <v>0</v>
      </c>
      <c r="AX151" s="166">
        <f t="array" ref="AX151">IFERROR(IF(ROW()-16&lt;NoRowsBudget, IF($J151="Profit Margin",SUM(AX$16:AX150)*ProfitMargin,IF($J151="VAT",SUM(AX$16:AX150)*VAT,IF(Budget_period="Monthly",SUMIFS(INDIRECT(AX$8),DetailBudgetWPs_Aleph,IF($J151 = "No Work Package", "", $J151),DetailBudgetCategory_Aleph,$I151),IF(Budget_period="Quarterly",SUMIFS(INDIRECT(AX$9),DetailBudgetWPs_Aleph,IF($J151 = "No Work Package", "", $J151),DetailBudgetCategory_Aleph,$I151),IF(Budget_period="Annually",SUMIFS(INDIRECT(AX$10),DetailBudgetWPs_Aleph,IF($J151 = "No Work Package", "", $J151),DetailBudgetCategory_Aleph,$I151),""))))) / AX$6 * AX$7, 0), 0)</f>
        <v>0</v>
      </c>
      <c r="AY151" s="166">
        <f t="array" ref="AY151">IFERROR(IF(ROW()-16&lt;NoRowsBudget, IF($J151="Profit Margin",SUM(AY$16:AY150)*ProfitMargin,IF($J151="VAT",SUM(AY$16:AY150)*VAT,IF(Budget_period="Monthly",SUMIFS(INDIRECT(AY$8),DetailBudgetWPs_Aleph,IF($J151 = "No Work Package", "", $J151),DetailBudgetCategory_Aleph,$I151),IF(Budget_period="Quarterly",SUMIFS(INDIRECT(AY$9),DetailBudgetWPs_Aleph,IF($J151 = "No Work Package", "", $J151),DetailBudgetCategory_Aleph,$I151),IF(Budget_period="Annually",SUMIFS(INDIRECT(AY$10),DetailBudgetWPs_Aleph,IF($J151 = "No Work Package", "", $J151),DetailBudgetCategory_Aleph,$I151),""))))) / AY$6 * AY$7, 0), 0)</f>
        <v>0</v>
      </c>
      <c r="AZ151" s="166">
        <f t="array" ref="AZ151">IFERROR(IF(ROW()-16&lt;NoRowsBudget, IF($J151="Profit Margin",SUM(AZ$16:AZ150)*ProfitMargin,IF($J151="VAT",SUM(AZ$16:AZ150)*VAT,IF(Budget_period="Monthly",SUMIFS(INDIRECT(AZ$8),DetailBudgetWPs_Aleph,IF($J151 = "No Work Package", "", $J151),DetailBudgetCategory_Aleph,$I151),IF(Budget_period="Quarterly",SUMIFS(INDIRECT(AZ$9),DetailBudgetWPs_Aleph,IF($J151 = "No Work Package", "", $J151),DetailBudgetCategory_Aleph,$I151),IF(Budget_period="Annually",SUMIFS(INDIRECT(AZ$10),DetailBudgetWPs_Aleph,IF($J151 = "No Work Package", "", $J151),DetailBudgetCategory_Aleph,$I151),""))))) / AZ$6 * AZ$7, 0), 0)</f>
        <v>0</v>
      </c>
      <c r="BA151" s="166">
        <f t="array" ref="BA151">IFERROR(IF(ROW()-16&lt;NoRowsBudget, IF($J151="Profit Margin",SUM(BA$16:BA150)*ProfitMargin,IF($J151="VAT",SUM(BA$16:BA150)*VAT,IF(Budget_period="Monthly",SUMIFS(INDIRECT(BA$8),DetailBudgetWPs_Aleph,IF($J151 = "No Work Package", "", $J151),DetailBudgetCategory_Aleph,$I151),IF(Budget_period="Quarterly",SUMIFS(INDIRECT(BA$9),DetailBudgetWPs_Aleph,IF($J151 = "No Work Package", "", $J151),DetailBudgetCategory_Aleph,$I151),IF(Budget_period="Annually",SUMIFS(INDIRECT(BA$10),DetailBudgetWPs_Aleph,IF($J151 = "No Work Package", "", $J151),DetailBudgetCategory_Aleph,$I151),""))))) / BA$6 * BA$7, 0), 0)</f>
        <v>0</v>
      </c>
      <c r="BB151" s="166">
        <f t="array" ref="BB151">IFERROR(IF(ROW()-16&lt;NoRowsBudget, IF($J151="Profit Margin",SUM(BB$16:BB150)*ProfitMargin,IF($J151="VAT",SUM(BB$16:BB150)*VAT,IF(Budget_period="Monthly",SUMIFS(INDIRECT(BB$8),DetailBudgetWPs_Aleph,IF($J151 = "No Work Package", "", $J151),DetailBudgetCategory_Aleph,$I151),IF(Budget_period="Quarterly",SUMIFS(INDIRECT(BB$9),DetailBudgetWPs_Aleph,IF($J151 = "No Work Package", "", $J151),DetailBudgetCategory_Aleph,$I151),IF(Budget_period="Annually",SUMIFS(INDIRECT(BB$10),DetailBudgetWPs_Aleph,IF($J151 = "No Work Package", "", $J151),DetailBudgetCategory_Aleph,$I151),""))))) / BB$6 * BB$7, 0), 0)</f>
        <v>0</v>
      </c>
      <c r="BC151" s="166">
        <f t="array" ref="BC151">IFERROR(IF(ROW()-16&lt;NoRowsBudget, IF($J151="Profit Margin",SUM(BC$16:BC150)*ProfitMargin,IF($J151="VAT",SUM(BC$16:BC150)*VAT,IF(Budget_period="Monthly",SUMIFS(INDIRECT(BC$8),DetailBudgetWPs_Aleph,IF($J151 = "No Work Package", "", $J151),DetailBudgetCategory_Aleph,$I151),IF(Budget_period="Quarterly",SUMIFS(INDIRECT(BC$9),DetailBudgetWPs_Aleph,IF($J151 = "No Work Package", "", $J151),DetailBudgetCategory_Aleph,$I151),IF(Budget_period="Annually",SUMIFS(INDIRECT(BC$10),DetailBudgetWPs_Aleph,IF($J151 = "No Work Package", "", $J151),DetailBudgetCategory_Aleph,$I151),""))))) / BC$6 * BC$7, 0), 0)</f>
        <v>0</v>
      </c>
      <c r="BD151" s="166">
        <f t="array" ref="BD151">IFERROR(IF(ROW()-16&lt;NoRowsBudget, IF($J151="Profit Margin",SUM(BD$16:BD150)*ProfitMargin,IF($J151="VAT",SUM(BD$16:BD150)*VAT,IF(Budget_period="Monthly",SUMIFS(INDIRECT(BD$8),DetailBudgetWPs_Aleph,IF($J151 = "No Work Package", "", $J151),DetailBudgetCategory_Aleph,$I151),IF(Budget_period="Quarterly",SUMIFS(INDIRECT(BD$9),DetailBudgetWPs_Aleph,IF($J151 = "No Work Package", "", $J151),DetailBudgetCategory_Aleph,$I151),IF(Budget_period="Annually",SUMIFS(INDIRECT(BD$10),DetailBudgetWPs_Aleph,IF($J151 = "No Work Package", "", $J151),DetailBudgetCategory_Aleph,$I151),""))))) / BD$6 * BD$7, 0), 0)</f>
        <v>0</v>
      </c>
      <c r="BE151" s="166">
        <f t="array" ref="BE151">IFERROR(IF(ROW()-16&lt;NoRowsBudget, IF($J151="Profit Margin",SUM(BE$16:BE150)*ProfitMargin,IF($J151="VAT",SUM(BE$16:BE150)*VAT,IF(Budget_period="Monthly",SUMIFS(INDIRECT(BE$8),DetailBudgetWPs_Aleph,IF($J151 = "No Work Package", "", $J151),DetailBudgetCategory_Aleph,$I151),IF(Budget_period="Quarterly",SUMIFS(INDIRECT(BE$9),DetailBudgetWPs_Aleph,IF($J151 = "No Work Package", "", $J151),DetailBudgetCategory_Aleph,$I151),IF(Budget_period="Annually",SUMIFS(INDIRECT(BE$10),DetailBudgetWPs_Aleph,IF($J151 = "No Work Package", "", $J151),DetailBudgetCategory_Aleph,$I151),""))))) / BE$6 * BE$7, 0), 0)</f>
        <v>0</v>
      </c>
      <c r="BF151" s="166">
        <f t="array" ref="BF151">IFERROR(IF(ROW()-16&lt;NoRowsBudget, IF($J151="Profit Margin",SUM(BF$16:BF150)*ProfitMargin,IF($J151="VAT",SUM(BF$16:BF150)*VAT,IF(Budget_period="Monthly",SUMIFS(INDIRECT(BF$8),DetailBudgetWPs_Aleph,IF($J151 = "No Work Package", "", $J151),DetailBudgetCategory_Aleph,$I151),IF(Budget_period="Quarterly",SUMIFS(INDIRECT(BF$9),DetailBudgetWPs_Aleph,IF($J151 = "No Work Package", "", $J151),DetailBudgetCategory_Aleph,$I151),IF(Budget_period="Annually",SUMIFS(INDIRECT(BF$10),DetailBudgetWPs_Aleph,IF($J151 = "No Work Package", "", $J151),DetailBudgetCategory_Aleph,$I151),""))))) / BF$6 * BF$7, 0), 0)</f>
        <v>0</v>
      </c>
      <c r="BG151" s="166">
        <f t="array" ref="BG151">IFERROR(IF(ROW()-16&lt;NoRowsBudget, IF($J151="Profit Margin",SUM(BG$16:BG150)*ProfitMargin,IF($J151="VAT",SUM(BG$16:BG150)*VAT,IF(Budget_period="Monthly",SUMIFS(INDIRECT(BG$8),DetailBudgetWPs_Aleph,IF($J151 = "No Work Package", "", $J151),DetailBudgetCategory_Aleph,$I151),IF(Budget_period="Quarterly",SUMIFS(INDIRECT(BG$9),DetailBudgetWPs_Aleph,IF($J151 = "No Work Package", "", $J151),DetailBudgetCategory_Aleph,$I151),IF(Budget_period="Annually",SUMIFS(INDIRECT(BG$10),DetailBudgetWPs_Aleph,IF($J151 = "No Work Package", "", $J151),DetailBudgetCategory_Aleph,$I151),""))))) / BG$6 * BG$7, 0), 0)</f>
        <v>0</v>
      </c>
      <c r="BH151" s="166">
        <f t="array" ref="BH151">IFERROR(IF(ROW()-16&lt;NoRowsBudget, IF($J151="Profit Margin",SUM(BH$16:BH150)*ProfitMargin,IF($J151="VAT",SUM(BH$16:BH150)*VAT,IF(Budget_period="Monthly",SUMIFS(INDIRECT(BH$8),DetailBudgetWPs_Aleph,IF($J151 = "No Work Package", "", $J151),DetailBudgetCategory_Aleph,$I151),IF(Budget_period="Quarterly",SUMIFS(INDIRECT(BH$9),DetailBudgetWPs_Aleph,IF($J151 = "No Work Package", "", $J151),DetailBudgetCategory_Aleph,$I151),IF(Budget_period="Annually",SUMIFS(INDIRECT(BH$10),DetailBudgetWPs_Aleph,IF($J151 = "No Work Package", "", $J151),DetailBudgetCategory_Aleph,$I151),""))))) / BH$6 * BH$7, 0), 0)</f>
        <v>0</v>
      </c>
      <c r="BI151" s="166">
        <f t="array" ref="BI151">IFERROR(IF(ROW()-16&lt;NoRowsBudget, IF($J151="Profit Margin",SUM(BI$16:BI150)*ProfitMargin,IF($J151="VAT",SUM(BI$16:BI150)*VAT,IF(Budget_period="Monthly",SUMIFS(INDIRECT(BI$8),DetailBudgetWPs_Aleph,IF($J151 = "No Work Package", "", $J151),DetailBudgetCategory_Aleph,$I151),IF(Budget_period="Quarterly",SUMIFS(INDIRECT(BI$9),DetailBudgetWPs_Aleph,IF($J151 = "No Work Package", "", $J151),DetailBudgetCategory_Aleph,$I151),IF(Budget_period="Annually",SUMIFS(INDIRECT(BI$10),DetailBudgetWPs_Aleph,IF($J151 = "No Work Package", "", $J151),DetailBudgetCategory_Aleph,$I151),""))))) / BI$6 * BI$7, 0), 0)</f>
        <v>0</v>
      </c>
      <c r="BJ151" s="166">
        <f t="array" ref="BJ151">IFERROR(IF(ROW()-16&lt;NoRowsBudget, IF($J151="Profit Margin",SUM(BJ$16:BJ150)*ProfitMargin,IF($J151="VAT",SUM(BJ$16:BJ150)*VAT,IF(Budget_period="Monthly",SUMIFS(INDIRECT(BJ$8),DetailBudgetWPs_Aleph,IF($J151 = "No Work Package", "", $J151),DetailBudgetCategory_Aleph,$I151),IF(Budget_period="Quarterly",SUMIFS(INDIRECT(BJ$9),DetailBudgetWPs_Aleph,IF($J151 = "No Work Package", "", $J151),DetailBudgetCategory_Aleph,$I151),IF(Budget_period="Annually",SUMIFS(INDIRECT(BJ$10),DetailBudgetWPs_Aleph,IF($J151 = "No Work Package", "", $J151),DetailBudgetCategory_Aleph,$I151),""))))) / BJ$6 * BJ$7, 0), 0)</f>
        <v>0</v>
      </c>
      <c r="BK151" s="166">
        <f t="array" ref="BK151">IFERROR(IF(ROW()-16&lt;NoRowsBudget, IF($J151="Profit Margin",SUM(BK$16:BK150)*ProfitMargin,IF($J151="VAT",SUM(BK$16:BK150)*VAT,IF(Budget_period="Monthly",SUMIFS(INDIRECT(BK$8),DetailBudgetWPs_Aleph,IF($J151 = "No Work Package", "", $J151),DetailBudgetCategory_Aleph,$I151),IF(Budget_period="Quarterly",SUMIFS(INDIRECT(BK$9),DetailBudgetWPs_Aleph,IF($J151 = "No Work Package", "", $J151),DetailBudgetCategory_Aleph,$I151),IF(Budget_period="Annually",SUMIFS(INDIRECT(BK$10),DetailBudgetWPs_Aleph,IF($J151 = "No Work Package", "", $J151),DetailBudgetCategory_Aleph,$I151),""))))) / BK$6 * BK$7, 0), 0)</f>
        <v>0</v>
      </c>
      <c r="BL151" s="166">
        <f t="array" ref="BL151">IFERROR(IF(ROW()-16&lt;NoRowsBudget, IF($J151="Profit Margin",SUM(BL$16:BL150)*ProfitMargin,IF($J151="VAT",SUM(BL$16:BL150)*VAT,IF(Budget_period="Monthly",SUMIFS(INDIRECT(BL$8),DetailBudgetWPs_Aleph,IF($J151 = "No Work Package", "", $J151),DetailBudgetCategory_Aleph,$I151),IF(Budget_period="Quarterly",SUMIFS(INDIRECT(BL$9),DetailBudgetWPs_Aleph,IF($J151 = "No Work Package", "", $J151),DetailBudgetCategory_Aleph,$I151),IF(Budget_period="Annually",SUMIFS(INDIRECT(BL$10),DetailBudgetWPs_Aleph,IF($J151 = "No Work Package", "", $J151),DetailBudgetCategory_Aleph,$I151),""))))) / BL$6 * BL$7, 0), 0)</f>
        <v>0</v>
      </c>
      <c r="BM151" s="166">
        <f t="array" ref="BM151">IFERROR(IF(ROW()-16&lt;NoRowsBudget, IF($J151="Profit Margin",SUM(BM$16:BM150)*ProfitMargin,IF($J151="VAT",SUM(BM$16:BM150)*VAT,IF(Budget_period="Monthly",SUMIFS(INDIRECT(BM$8),DetailBudgetWPs_Aleph,IF($J151 = "No Work Package", "", $J151),DetailBudgetCategory_Aleph,$I151),IF(Budget_period="Quarterly",SUMIFS(INDIRECT(BM$9),DetailBudgetWPs_Aleph,IF($J151 = "No Work Package", "", $J151),DetailBudgetCategory_Aleph,$I151),IF(Budget_period="Annually",SUMIFS(INDIRECT(BM$10),DetailBudgetWPs_Aleph,IF($J151 = "No Work Package", "", $J151),DetailBudgetCategory_Aleph,$I151),""))))) / BM$6 * BM$7, 0), 0)</f>
        <v>0</v>
      </c>
      <c r="BN151" s="166">
        <f t="array" ref="BN151">IFERROR(IF(ROW()-16&lt;NoRowsBudget, IF($J151="Profit Margin",SUM(BN$16:BN150)*ProfitMargin,IF($J151="VAT",SUM(BN$16:BN150)*VAT,IF(Budget_period="Monthly",SUMIFS(INDIRECT(BN$8),DetailBudgetWPs_Aleph,IF($J151 = "No Work Package", "", $J151),DetailBudgetCategory_Aleph,$I151),IF(Budget_period="Quarterly",SUMIFS(INDIRECT(BN$9),DetailBudgetWPs_Aleph,IF($J151 = "No Work Package", "", $J151),DetailBudgetCategory_Aleph,$I151),IF(Budget_period="Annually",SUMIFS(INDIRECT(BN$10),DetailBudgetWPs_Aleph,IF($J151 = "No Work Package", "", $J151),DetailBudgetCategory_Aleph,$I151),""))))) / BN$6 * BN$7, 0), 0)</f>
        <v>0</v>
      </c>
      <c r="BO151" s="166">
        <f t="array" ref="BO151">IFERROR(IF(ROW()-16&lt;NoRowsBudget, IF($J151="Profit Margin",SUM(BO$16:BO150)*ProfitMargin,IF($J151="VAT",SUM(BO$16:BO150)*VAT,IF(Budget_period="Monthly",SUMIFS(INDIRECT(BO$8),DetailBudgetWPs_Aleph,IF($J151 = "No Work Package", "", $J151),DetailBudgetCategory_Aleph,$I151),IF(Budget_period="Quarterly",SUMIFS(INDIRECT(BO$9),DetailBudgetWPs_Aleph,IF($J151 = "No Work Package", "", $J151),DetailBudgetCategory_Aleph,$I151),IF(Budget_period="Annually",SUMIFS(INDIRECT(BO$10),DetailBudgetWPs_Aleph,IF($J151 = "No Work Package", "", $J151),DetailBudgetCategory_Aleph,$I151),""))))) / BO$6 * BO$7, 0), 0)</f>
        <v>0</v>
      </c>
      <c r="BP151" s="166">
        <f t="array" ref="BP151">IFERROR(IF(ROW()-16&lt;NoRowsBudget, IF($J151="Profit Margin",SUM(BP$16:BP150)*ProfitMargin,IF($J151="VAT",SUM(BP$16:BP150)*VAT,IF(Budget_period="Monthly",SUMIFS(INDIRECT(BP$8),DetailBudgetWPs_Aleph,IF($J151 = "No Work Package", "", $J151),DetailBudgetCategory_Aleph,$I151),IF(Budget_period="Quarterly",SUMIFS(INDIRECT(BP$9),DetailBudgetWPs_Aleph,IF($J151 = "No Work Package", "", $J151),DetailBudgetCategory_Aleph,$I151),IF(Budget_period="Annually",SUMIFS(INDIRECT(BP$10),DetailBudgetWPs_Aleph,IF($J151 = "No Work Package", "", $J151),DetailBudgetCategory_Aleph,$I151),""))))) / BP$6 * BP$7, 0), 0)</f>
        <v>0</v>
      </c>
      <c r="BQ151" s="166">
        <f t="array" ref="BQ151">IFERROR(IF(ROW()-16&lt;NoRowsBudget, IF($J151="Profit Margin",SUM(BQ$16:BQ150)*ProfitMargin,IF($J151="VAT",SUM(BQ$16:BQ150)*VAT,IF(Budget_period="Monthly",SUMIFS(INDIRECT(BQ$8),DetailBudgetWPs_Aleph,IF($J151 = "No Work Package", "", $J151),DetailBudgetCategory_Aleph,$I151),IF(Budget_period="Quarterly",SUMIFS(INDIRECT(BQ$9),DetailBudgetWPs_Aleph,IF($J151 = "No Work Package", "", $J151),DetailBudgetCategory_Aleph,$I151),IF(Budget_period="Annually",SUMIFS(INDIRECT(BQ$10),DetailBudgetWPs_Aleph,IF($J151 = "No Work Package", "", $J151),DetailBudgetCategory_Aleph,$I151),""))))) / BQ$6 * BQ$7, 0), 0)</f>
        <v>0</v>
      </c>
      <c r="BR151" s="166">
        <f t="array" ref="BR151">IFERROR(IF(ROW()-16&lt;NoRowsBudget, IF($J151="Profit Margin",SUM(BR$16:BR150)*ProfitMargin,IF($J151="VAT",SUM(BR$16:BR150)*VAT,IF(Budget_period="Monthly",SUMIFS(INDIRECT(BR$8),DetailBudgetWPs_Aleph,IF($J151 = "No Work Package", "", $J151),DetailBudgetCategory_Aleph,$I151),IF(Budget_period="Quarterly",SUMIFS(INDIRECT(BR$9),DetailBudgetWPs_Aleph,IF($J151 = "No Work Package", "", $J151),DetailBudgetCategory_Aleph,$I151),IF(Budget_period="Annually",SUMIFS(INDIRECT(BR$10),DetailBudgetWPs_Aleph,IF($J151 = "No Work Package", "", $J151),DetailBudgetCategory_Aleph,$I151),""))))) / BR$6 * BR$7, 0), 0)</f>
        <v>0</v>
      </c>
      <c r="BS151" s="166">
        <f t="array" ref="BS151">IFERROR(IF(ROW()-16&lt;NoRowsBudget, IF($J151="Profit Margin",SUM(BS$16:BS150)*ProfitMargin,IF($J151="VAT",SUM(BS$16:BS150)*VAT,IF(Budget_period="Monthly",SUMIFS(INDIRECT(BS$8),DetailBudgetWPs_Aleph,IF($J151 = "No Work Package", "", $J151),DetailBudgetCategory_Aleph,$I151),IF(Budget_period="Quarterly",SUMIFS(INDIRECT(BS$9),DetailBudgetWPs_Aleph,IF($J151 = "No Work Package", "", $J151),DetailBudgetCategory_Aleph,$I151),IF(Budget_period="Annually",SUMIFS(INDIRECT(BS$10),DetailBudgetWPs_Aleph,IF($J151 = "No Work Package", "", $J151),DetailBudgetCategory_Aleph,$I151),""))))) / BS$6 * BS$7, 0), 0)</f>
        <v>0</v>
      </c>
    </row>
    <row r="152" ht="15.75" customHeight="1">
      <c r="A152" s="114"/>
      <c r="B152" s="15" t="str">
        <f>IF(ROW()-16&lt;NoRowsBudget,OrgName,"")</f>
        <v/>
      </c>
      <c r="C152" s="15" t="str">
        <f>IF(ROW()-16&lt;NoRowsBudget,ProjectName,"")</f>
        <v/>
      </c>
      <c r="D152" s="15" t="str">
        <f>IF(ROW()-16&lt;NoRowsBudget,ProjectRef,"")</f>
        <v/>
      </c>
      <c r="E152" s="15" t="str">
        <f>IF(ROW()-16&lt;NoRowsBudget,ApplicationID,"")</f>
        <v/>
      </c>
      <c r="F152" s="15" t="str">
        <f>IF(ROW()-16&lt;NoRowsBudget,Version,"")</f>
        <v/>
      </c>
      <c r="G152" s="164" t="str">
        <f>IF(ROW()-16&lt;NoRowsBudget,StartDate,"")</f>
        <v/>
      </c>
      <c r="H152" s="164" t="str">
        <f>IF(ROW()-16&lt;NoRowsBudget,EndDate,"")</f>
        <v/>
      </c>
      <c r="I152" s="15" t="str">
        <f t="array" ref="I152">IF(ROW()-16&lt;(NoRowsBudget-3),INDEX(CostCategories,CEILING((ROW()-15)/NoWPs,1)),IF(ROW()-16=NoRowsBudget-3,"Overheads",IF(ROW()-16=NoRowsBudget-2,"Profit Margin",IF(ROW()-16=NoRowsBudget-1,"VAT",""))))</f>
        <v/>
      </c>
      <c r="J152" s="15" t="str">
        <f t="array" ref="J152">IF(ROW()-16&lt;NoRowsBudget-3,INDEX(WPUnique,,MOD(ROW()-16,NoWPs)+1),IF(ROW()-16=NoRowsBudget-3,"Overheads",IF(ROW()-16=NoRowsBudget-2,"Profit Margin",IF(ROW()-16=NoRowsBudget-1,"VAT",""))))</f>
        <v/>
      </c>
      <c r="K152" s="172" t="str">
        <f>IFERROR(IF(OR($J152="Indirect Cost",$J152="VAT",$J152="Profit Margin"),"",VLOOKUP(J152,'1. Basic Info'!$B$40:$C$52,2,FALSE)),BudgetExport!J152)</f>
        <v/>
      </c>
      <c r="L152" s="166">
        <f t="array" ref="L152">IFERROR(IF(ROW()-16&lt;NoRowsBudget, IF($J152="Profit Margin",SUM(L$16:L151)*ProfitMargin,IF($J152="VAT",SUM(L$16:L151)*VAT,IF(Budget_period="Monthly",SUMIFS(INDIRECT(L$8),DetailBudgetWPs_Aleph,IF($J152 = "No Work Package", "", $J152),DetailBudgetCategory_Aleph,$I152),IF(Budget_period="Quarterly",SUMIFS(INDIRECT(L$9),DetailBudgetWPs_Aleph,IF($J152 = "No Work Package", "", $J152),DetailBudgetCategory_Aleph,$I152),IF(Budget_period="Annually",SUMIFS(INDIRECT(L$10),DetailBudgetWPs_Aleph,IF($J152 = "No Work Package", "", $J152),DetailBudgetCategory_Aleph,$I152),""))))) / L$6 * L$7, 0), 0)</f>
        <v>0</v>
      </c>
      <c r="M152" s="166">
        <f t="array" ref="M152">IFERROR(IF(ROW()-16&lt;NoRowsBudget, IF($J152="Profit Margin",SUM(M$16:M151)*ProfitMargin,IF($J152="VAT",SUM(M$16:M151)*VAT,IF(Budget_period="Monthly",SUMIFS(INDIRECT(M$8),DetailBudgetWPs_Aleph,IF($J152 = "No Work Package", "", $J152),DetailBudgetCategory_Aleph,$I152),IF(Budget_period="Quarterly",SUMIFS(INDIRECT(M$9),DetailBudgetWPs_Aleph,IF($J152 = "No Work Package", "", $J152),DetailBudgetCategory_Aleph,$I152),IF(Budget_period="Annually",SUMIFS(INDIRECT(M$10),DetailBudgetWPs_Aleph,IF($J152 = "No Work Package", "", $J152),DetailBudgetCategory_Aleph,$I152),""))))) / M$6 * M$7, 0), 0)</f>
        <v>0</v>
      </c>
      <c r="N152" s="166">
        <f t="array" ref="N152">IFERROR(IF(ROW()-16&lt;NoRowsBudget, IF($J152="Profit Margin",SUM(N$16:N151)*ProfitMargin,IF($J152="VAT",SUM(N$16:N151)*VAT,IF(Budget_period="Monthly",SUMIFS(INDIRECT(N$8),DetailBudgetWPs_Aleph,IF($J152 = "No Work Package", "", $J152),DetailBudgetCategory_Aleph,$I152),IF(Budget_period="Quarterly",SUMIFS(INDIRECT(N$9),DetailBudgetWPs_Aleph,IF($J152 = "No Work Package", "", $J152),DetailBudgetCategory_Aleph,$I152),IF(Budget_period="Annually",SUMIFS(INDIRECT(N$10),DetailBudgetWPs_Aleph,IF($J152 = "No Work Package", "", $J152),DetailBudgetCategory_Aleph,$I152),""))))) / N$6 * N$7, 0), 0)</f>
        <v>0</v>
      </c>
      <c r="O152" s="166">
        <f t="array" ref="O152">IFERROR(IF(ROW()-16&lt;NoRowsBudget, IF($J152="Profit Margin",SUM(O$16:O151)*ProfitMargin,IF($J152="VAT",SUM(O$16:O151)*VAT,IF(Budget_period="Monthly",SUMIFS(INDIRECT(O$8),DetailBudgetWPs_Aleph,IF($J152 = "No Work Package", "", $J152),DetailBudgetCategory_Aleph,$I152),IF(Budget_period="Quarterly",SUMIFS(INDIRECT(O$9),DetailBudgetWPs_Aleph,IF($J152 = "No Work Package", "", $J152),DetailBudgetCategory_Aleph,$I152),IF(Budget_period="Annually",SUMIFS(INDIRECT(O$10),DetailBudgetWPs_Aleph,IF($J152 = "No Work Package", "", $J152),DetailBudgetCategory_Aleph,$I152),""))))) / O$6 * O$7, 0), 0)</f>
        <v>0</v>
      </c>
      <c r="P152" s="166">
        <f t="array" ref="P152">IFERROR(IF(ROW()-16&lt;NoRowsBudget, IF($J152="Profit Margin",SUM(P$16:P151)*ProfitMargin,IF($J152="VAT",SUM(P$16:P151)*VAT,IF(Budget_period="Monthly",SUMIFS(INDIRECT(P$8),DetailBudgetWPs_Aleph,IF($J152 = "No Work Package", "", $J152),DetailBudgetCategory_Aleph,$I152),IF(Budget_period="Quarterly",SUMIFS(INDIRECT(P$9),DetailBudgetWPs_Aleph,IF($J152 = "No Work Package", "", $J152),DetailBudgetCategory_Aleph,$I152),IF(Budget_period="Annually",SUMIFS(INDIRECT(P$10),DetailBudgetWPs_Aleph,IF($J152 = "No Work Package", "", $J152),DetailBudgetCategory_Aleph,$I152),""))))) / P$6 * P$7, 0), 0)</f>
        <v>0</v>
      </c>
      <c r="Q152" s="166">
        <f t="array" ref="Q152">IFERROR(IF(ROW()-16&lt;NoRowsBudget, IF($J152="Profit Margin",SUM(Q$16:Q151)*ProfitMargin,IF($J152="VAT",SUM(Q$16:Q151)*VAT,IF(Budget_period="Monthly",SUMIFS(INDIRECT(Q$8),DetailBudgetWPs_Aleph,IF($J152 = "No Work Package", "", $J152),DetailBudgetCategory_Aleph,$I152),IF(Budget_period="Quarterly",SUMIFS(INDIRECT(Q$9),DetailBudgetWPs_Aleph,IF($J152 = "No Work Package", "", $J152),DetailBudgetCategory_Aleph,$I152),IF(Budget_period="Annually",SUMIFS(INDIRECT(Q$10),DetailBudgetWPs_Aleph,IF($J152 = "No Work Package", "", $J152),DetailBudgetCategory_Aleph,$I152),""))))) / Q$6 * Q$7, 0), 0)</f>
        <v>0</v>
      </c>
      <c r="R152" s="166">
        <f t="array" ref="R152">IFERROR(IF(ROW()-16&lt;NoRowsBudget, IF($J152="Profit Margin",SUM(R$16:R151)*ProfitMargin,IF($J152="VAT",SUM(R$16:R151)*VAT,IF(Budget_period="Monthly",SUMIFS(INDIRECT(R$8),DetailBudgetWPs_Aleph,IF($J152 = "No Work Package", "", $J152),DetailBudgetCategory_Aleph,$I152),IF(Budget_period="Quarterly",SUMIFS(INDIRECT(R$9),DetailBudgetWPs_Aleph,IF($J152 = "No Work Package", "", $J152),DetailBudgetCategory_Aleph,$I152),IF(Budget_period="Annually",SUMIFS(INDIRECT(R$10),DetailBudgetWPs_Aleph,IF($J152 = "No Work Package", "", $J152),DetailBudgetCategory_Aleph,$I152),""))))) / R$6 * R$7, 0), 0)</f>
        <v>0</v>
      </c>
      <c r="S152" s="166">
        <f t="array" ref="S152">IFERROR(IF(ROW()-16&lt;NoRowsBudget, IF($J152="Profit Margin",SUM(S$16:S151)*ProfitMargin,IF($J152="VAT",SUM(S$16:S151)*VAT,IF(Budget_period="Monthly",SUMIFS(INDIRECT(S$8),DetailBudgetWPs_Aleph,IF($J152 = "No Work Package", "", $J152),DetailBudgetCategory_Aleph,$I152),IF(Budget_period="Quarterly",SUMIFS(INDIRECT(S$9),DetailBudgetWPs_Aleph,IF($J152 = "No Work Package", "", $J152),DetailBudgetCategory_Aleph,$I152),IF(Budget_period="Annually",SUMIFS(INDIRECT(S$10),DetailBudgetWPs_Aleph,IF($J152 = "No Work Package", "", $J152),DetailBudgetCategory_Aleph,$I152),""))))) / S$6 * S$7, 0), 0)</f>
        <v>0</v>
      </c>
      <c r="T152" s="166">
        <f t="array" ref="T152">IFERROR(IF(ROW()-16&lt;NoRowsBudget, IF($J152="Profit Margin",SUM(T$16:T151)*ProfitMargin,IF($J152="VAT",SUM(T$16:T151)*VAT,IF(Budget_period="Monthly",SUMIFS(INDIRECT(T$8),DetailBudgetWPs_Aleph,IF($J152 = "No Work Package", "", $J152),DetailBudgetCategory_Aleph,$I152),IF(Budget_period="Quarterly",SUMIFS(INDIRECT(T$9),DetailBudgetWPs_Aleph,IF($J152 = "No Work Package", "", $J152),DetailBudgetCategory_Aleph,$I152),IF(Budget_period="Annually",SUMIFS(INDIRECT(T$10),DetailBudgetWPs_Aleph,IF($J152 = "No Work Package", "", $J152),DetailBudgetCategory_Aleph,$I152),""))))) / T$6 * T$7, 0), 0)</f>
        <v>0</v>
      </c>
      <c r="U152" s="166">
        <f t="array" ref="U152">IFERROR(IF(ROW()-16&lt;NoRowsBudget, IF($J152="Profit Margin",SUM(U$16:U151)*ProfitMargin,IF($J152="VAT",SUM(U$16:U151)*VAT,IF(Budget_period="Monthly",SUMIFS(INDIRECT(U$8),DetailBudgetWPs_Aleph,IF($J152 = "No Work Package", "", $J152),DetailBudgetCategory_Aleph,$I152),IF(Budget_period="Quarterly",SUMIFS(INDIRECT(U$9),DetailBudgetWPs_Aleph,IF($J152 = "No Work Package", "", $J152),DetailBudgetCategory_Aleph,$I152),IF(Budget_period="Annually",SUMIFS(INDIRECT(U$10),DetailBudgetWPs_Aleph,IF($J152 = "No Work Package", "", $J152),DetailBudgetCategory_Aleph,$I152),""))))) / U$6 * U$7, 0), 0)</f>
        <v>0</v>
      </c>
      <c r="V152" s="166">
        <f t="array" ref="V152">IFERROR(IF(ROW()-16&lt;NoRowsBudget, IF($J152="Profit Margin",SUM(V$16:V151)*ProfitMargin,IF($J152="VAT",SUM(V$16:V151)*VAT,IF(Budget_period="Monthly",SUMIFS(INDIRECT(V$8),DetailBudgetWPs_Aleph,IF($J152 = "No Work Package", "", $J152),DetailBudgetCategory_Aleph,$I152),IF(Budget_period="Quarterly",SUMIFS(INDIRECT(V$9),DetailBudgetWPs_Aleph,IF($J152 = "No Work Package", "", $J152),DetailBudgetCategory_Aleph,$I152),IF(Budget_period="Annually",SUMIFS(INDIRECT(V$10),DetailBudgetWPs_Aleph,IF($J152 = "No Work Package", "", $J152),DetailBudgetCategory_Aleph,$I152),""))))) / V$6 * V$7, 0), 0)</f>
        <v>0</v>
      </c>
      <c r="W152" s="166">
        <f t="array" ref="W152">IFERROR(IF(ROW()-16&lt;NoRowsBudget, IF($J152="Profit Margin",SUM(W$16:W151)*ProfitMargin,IF($J152="VAT",SUM(W$16:W151)*VAT,IF(Budget_period="Monthly",SUMIFS(INDIRECT(W$8),DetailBudgetWPs_Aleph,IF($J152 = "No Work Package", "", $J152),DetailBudgetCategory_Aleph,$I152),IF(Budget_period="Quarterly",SUMIFS(INDIRECT(W$9),DetailBudgetWPs_Aleph,IF($J152 = "No Work Package", "", $J152),DetailBudgetCategory_Aleph,$I152),IF(Budget_period="Annually",SUMIFS(INDIRECT(W$10),DetailBudgetWPs_Aleph,IF($J152 = "No Work Package", "", $J152),DetailBudgetCategory_Aleph,$I152),""))))) / W$6 * W$7, 0), 0)</f>
        <v>0</v>
      </c>
      <c r="X152" s="166">
        <f t="array" ref="X152">IFERROR(IF(ROW()-16&lt;NoRowsBudget, IF($J152="Profit Margin",SUM(X$16:X151)*ProfitMargin,IF($J152="VAT",SUM(X$16:X151)*VAT,IF(Budget_period="Monthly",SUMIFS(INDIRECT(X$8),DetailBudgetWPs_Aleph,IF($J152 = "No Work Package", "", $J152),DetailBudgetCategory_Aleph,$I152),IF(Budget_period="Quarterly",SUMIFS(INDIRECT(X$9),DetailBudgetWPs_Aleph,IF($J152 = "No Work Package", "", $J152),DetailBudgetCategory_Aleph,$I152),IF(Budget_period="Annually",SUMIFS(INDIRECT(X$10),DetailBudgetWPs_Aleph,IF($J152 = "No Work Package", "", $J152),DetailBudgetCategory_Aleph,$I152),""))))) / X$6 * X$7, 0), 0)</f>
        <v>0</v>
      </c>
      <c r="Y152" s="166">
        <f t="array" ref="Y152">IFERROR(IF(ROW()-16&lt;NoRowsBudget, IF($J152="Profit Margin",SUM(Y$16:Y151)*ProfitMargin,IF($J152="VAT",SUM(Y$16:Y151)*VAT,IF(Budget_period="Monthly",SUMIFS(INDIRECT(Y$8),DetailBudgetWPs_Aleph,IF($J152 = "No Work Package", "", $J152),DetailBudgetCategory_Aleph,$I152),IF(Budget_period="Quarterly",SUMIFS(INDIRECT(Y$9),DetailBudgetWPs_Aleph,IF($J152 = "No Work Package", "", $J152),DetailBudgetCategory_Aleph,$I152),IF(Budget_period="Annually",SUMIFS(INDIRECT(Y$10),DetailBudgetWPs_Aleph,IF($J152 = "No Work Package", "", $J152),DetailBudgetCategory_Aleph,$I152),""))))) / Y$6 * Y$7, 0), 0)</f>
        <v>0</v>
      </c>
      <c r="Z152" s="166">
        <f t="array" ref="Z152">IFERROR(IF(ROW()-16&lt;NoRowsBudget, IF($J152="Profit Margin",SUM(Z$16:Z151)*ProfitMargin,IF($J152="VAT",SUM(Z$16:Z151)*VAT,IF(Budget_period="Monthly",SUMIFS(INDIRECT(Z$8),DetailBudgetWPs_Aleph,IF($J152 = "No Work Package", "", $J152),DetailBudgetCategory_Aleph,$I152),IF(Budget_period="Quarterly",SUMIFS(INDIRECT(Z$9),DetailBudgetWPs_Aleph,IF($J152 = "No Work Package", "", $J152),DetailBudgetCategory_Aleph,$I152),IF(Budget_period="Annually",SUMIFS(INDIRECT(Z$10),DetailBudgetWPs_Aleph,IF($J152 = "No Work Package", "", $J152),DetailBudgetCategory_Aleph,$I152),""))))) / Z$6 * Z$7, 0), 0)</f>
        <v>0</v>
      </c>
      <c r="AA152" s="166">
        <f t="array" ref="AA152">IFERROR(IF(ROW()-16&lt;NoRowsBudget, IF($J152="Profit Margin",SUM(AA$16:AA151)*ProfitMargin,IF($J152="VAT",SUM(AA$16:AA151)*VAT,IF(Budget_period="Monthly",SUMIFS(INDIRECT(AA$8),DetailBudgetWPs_Aleph,IF($J152 = "No Work Package", "", $J152),DetailBudgetCategory_Aleph,$I152),IF(Budget_period="Quarterly",SUMIFS(INDIRECT(AA$9),DetailBudgetWPs_Aleph,IF($J152 = "No Work Package", "", $J152),DetailBudgetCategory_Aleph,$I152),IF(Budget_period="Annually",SUMIFS(INDIRECT(AA$10),DetailBudgetWPs_Aleph,IF($J152 = "No Work Package", "", $J152),DetailBudgetCategory_Aleph,$I152),""))))) / AA$6 * AA$7, 0), 0)</f>
        <v>0</v>
      </c>
      <c r="AB152" s="166">
        <f t="array" ref="AB152">IFERROR(IF(ROW()-16&lt;NoRowsBudget, IF($J152="Profit Margin",SUM(AB$16:AB151)*ProfitMargin,IF($J152="VAT",SUM(AB$16:AB151)*VAT,IF(Budget_period="Monthly",SUMIFS(INDIRECT(AB$8),DetailBudgetWPs_Aleph,IF($J152 = "No Work Package", "", $J152),DetailBudgetCategory_Aleph,$I152),IF(Budget_period="Quarterly",SUMIFS(INDIRECT(AB$9),DetailBudgetWPs_Aleph,IF($J152 = "No Work Package", "", $J152),DetailBudgetCategory_Aleph,$I152),IF(Budget_period="Annually",SUMIFS(INDIRECT(AB$10),DetailBudgetWPs_Aleph,IF($J152 = "No Work Package", "", $J152),DetailBudgetCategory_Aleph,$I152),""))))) / AB$6 * AB$7, 0), 0)</f>
        <v>0</v>
      </c>
      <c r="AC152" s="166">
        <f t="array" ref="AC152">IFERROR(IF(ROW()-16&lt;NoRowsBudget, IF($J152="Profit Margin",SUM(AC$16:AC151)*ProfitMargin,IF($J152="VAT",SUM(AC$16:AC151)*VAT,IF(Budget_period="Monthly",SUMIFS(INDIRECT(AC$8),DetailBudgetWPs_Aleph,IF($J152 = "No Work Package", "", $J152),DetailBudgetCategory_Aleph,$I152),IF(Budget_period="Quarterly",SUMIFS(INDIRECT(AC$9),DetailBudgetWPs_Aleph,IF($J152 = "No Work Package", "", $J152),DetailBudgetCategory_Aleph,$I152),IF(Budget_period="Annually",SUMIFS(INDIRECT(AC$10),DetailBudgetWPs_Aleph,IF($J152 = "No Work Package", "", $J152),DetailBudgetCategory_Aleph,$I152),""))))) / AC$6 * AC$7, 0), 0)</f>
        <v>0</v>
      </c>
      <c r="AD152" s="166">
        <f t="array" ref="AD152">IFERROR(IF(ROW()-16&lt;NoRowsBudget, IF($J152="Profit Margin",SUM(AD$16:AD151)*ProfitMargin,IF($J152="VAT",SUM(AD$16:AD151)*VAT,IF(Budget_period="Monthly",SUMIFS(INDIRECT(AD$8),DetailBudgetWPs_Aleph,IF($J152 = "No Work Package", "", $J152),DetailBudgetCategory_Aleph,$I152),IF(Budget_period="Quarterly",SUMIFS(INDIRECT(AD$9),DetailBudgetWPs_Aleph,IF($J152 = "No Work Package", "", $J152),DetailBudgetCategory_Aleph,$I152),IF(Budget_period="Annually",SUMIFS(INDIRECT(AD$10),DetailBudgetWPs_Aleph,IF($J152 = "No Work Package", "", $J152),DetailBudgetCategory_Aleph,$I152),""))))) / AD$6 * AD$7, 0), 0)</f>
        <v>0</v>
      </c>
      <c r="AE152" s="166">
        <f t="array" ref="AE152">IFERROR(IF(ROW()-16&lt;NoRowsBudget, IF($J152="Profit Margin",SUM(AE$16:AE151)*ProfitMargin,IF($J152="VAT",SUM(AE$16:AE151)*VAT,IF(Budget_period="Monthly",SUMIFS(INDIRECT(AE$8),DetailBudgetWPs_Aleph,IF($J152 = "No Work Package", "", $J152),DetailBudgetCategory_Aleph,$I152),IF(Budget_period="Quarterly",SUMIFS(INDIRECT(AE$9),DetailBudgetWPs_Aleph,IF($J152 = "No Work Package", "", $J152),DetailBudgetCategory_Aleph,$I152),IF(Budget_period="Annually",SUMIFS(INDIRECT(AE$10),DetailBudgetWPs_Aleph,IF($J152 = "No Work Package", "", $J152),DetailBudgetCategory_Aleph,$I152),""))))) / AE$6 * AE$7, 0), 0)</f>
        <v>0</v>
      </c>
      <c r="AF152" s="166">
        <f t="array" ref="AF152">IFERROR(IF(ROW()-16&lt;NoRowsBudget, IF($J152="Profit Margin",SUM(AF$16:AF151)*ProfitMargin,IF($J152="VAT",SUM(AF$16:AF151)*VAT,IF(Budget_period="Monthly",SUMIFS(INDIRECT(AF$8),DetailBudgetWPs_Aleph,IF($J152 = "No Work Package", "", $J152),DetailBudgetCategory_Aleph,$I152),IF(Budget_period="Quarterly",SUMIFS(INDIRECT(AF$9),DetailBudgetWPs_Aleph,IF($J152 = "No Work Package", "", $J152),DetailBudgetCategory_Aleph,$I152),IF(Budget_period="Annually",SUMIFS(INDIRECT(AF$10),DetailBudgetWPs_Aleph,IF($J152 = "No Work Package", "", $J152),DetailBudgetCategory_Aleph,$I152),""))))) / AF$6 * AF$7, 0), 0)</f>
        <v>0</v>
      </c>
      <c r="AG152" s="166">
        <f t="array" ref="AG152">IFERROR(IF(ROW()-16&lt;NoRowsBudget, IF($J152="Profit Margin",SUM(AG$16:AG151)*ProfitMargin,IF($J152="VAT",SUM(AG$16:AG151)*VAT,IF(Budget_period="Monthly",SUMIFS(INDIRECT(AG$8),DetailBudgetWPs_Aleph,IF($J152 = "No Work Package", "", $J152),DetailBudgetCategory_Aleph,$I152),IF(Budget_period="Quarterly",SUMIFS(INDIRECT(AG$9),DetailBudgetWPs_Aleph,IF($J152 = "No Work Package", "", $J152),DetailBudgetCategory_Aleph,$I152),IF(Budget_period="Annually",SUMIFS(INDIRECT(AG$10),DetailBudgetWPs_Aleph,IF($J152 = "No Work Package", "", $J152),DetailBudgetCategory_Aleph,$I152),""))))) / AG$6 * AG$7, 0), 0)</f>
        <v>0</v>
      </c>
      <c r="AH152" s="166">
        <f t="array" ref="AH152">IFERROR(IF(ROW()-16&lt;NoRowsBudget, IF($J152="Profit Margin",SUM(AH$16:AH151)*ProfitMargin,IF($J152="VAT",SUM(AH$16:AH151)*VAT,IF(Budget_period="Monthly",SUMIFS(INDIRECT(AH$8),DetailBudgetWPs_Aleph,IF($J152 = "No Work Package", "", $J152),DetailBudgetCategory_Aleph,$I152),IF(Budget_period="Quarterly",SUMIFS(INDIRECT(AH$9),DetailBudgetWPs_Aleph,IF($J152 = "No Work Package", "", $J152),DetailBudgetCategory_Aleph,$I152),IF(Budget_period="Annually",SUMIFS(INDIRECT(AH$10),DetailBudgetWPs_Aleph,IF($J152 = "No Work Package", "", $J152),DetailBudgetCategory_Aleph,$I152),""))))) / AH$6 * AH$7, 0), 0)</f>
        <v>0</v>
      </c>
      <c r="AI152" s="166">
        <f t="array" ref="AI152">IFERROR(IF(ROW()-16&lt;NoRowsBudget, IF($J152="Profit Margin",SUM(AI$16:AI151)*ProfitMargin,IF($J152="VAT",SUM(AI$16:AI151)*VAT,IF(Budget_period="Monthly",SUMIFS(INDIRECT(AI$8),DetailBudgetWPs_Aleph,IF($J152 = "No Work Package", "", $J152),DetailBudgetCategory_Aleph,$I152),IF(Budget_period="Quarterly",SUMIFS(INDIRECT(AI$9),DetailBudgetWPs_Aleph,IF($J152 = "No Work Package", "", $J152),DetailBudgetCategory_Aleph,$I152),IF(Budget_period="Annually",SUMIFS(INDIRECT(AI$10),DetailBudgetWPs_Aleph,IF($J152 = "No Work Package", "", $J152),DetailBudgetCategory_Aleph,$I152),""))))) / AI$6 * AI$7, 0), 0)</f>
        <v>0</v>
      </c>
      <c r="AJ152" s="166">
        <f t="array" ref="AJ152">IFERROR(IF(ROW()-16&lt;NoRowsBudget, IF($J152="Profit Margin",SUM(AJ$16:AJ151)*ProfitMargin,IF($J152="VAT",SUM(AJ$16:AJ151)*VAT,IF(Budget_period="Monthly",SUMIFS(INDIRECT(AJ$8),DetailBudgetWPs_Aleph,IF($J152 = "No Work Package", "", $J152),DetailBudgetCategory_Aleph,$I152),IF(Budget_period="Quarterly",SUMIFS(INDIRECT(AJ$9),DetailBudgetWPs_Aleph,IF($J152 = "No Work Package", "", $J152),DetailBudgetCategory_Aleph,$I152),IF(Budget_period="Annually",SUMIFS(INDIRECT(AJ$10),DetailBudgetWPs_Aleph,IF($J152 = "No Work Package", "", $J152),DetailBudgetCategory_Aleph,$I152),""))))) / AJ$6 * AJ$7, 0), 0)</f>
        <v>0</v>
      </c>
      <c r="AK152" s="166">
        <f t="array" ref="AK152">IFERROR(IF(ROW()-16&lt;NoRowsBudget, IF($J152="Profit Margin",SUM(AK$16:AK151)*ProfitMargin,IF($J152="VAT",SUM(AK$16:AK151)*VAT,IF(Budget_period="Monthly",SUMIFS(INDIRECT(AK$8),DetailBudgetWPs_Aleph,IF($J152 = "No Work Package", "", $J152),DetailBudgetCategory_Aleph,$I152),IF(Budget_period="Quarterly",SUMIFS(INDIRECT(AK$9),DetailBudgetWPs_Aleph,IF($J152 = "No Work Package", "", $J152),DetailBudgetCategory_Aleph,$I152),IF(Budget_period="Annually",SUMIFS(INDIRECT(AK$10),DetailBudgetWPs_Aleph,IF($J152 = "No Work Package", "", $J152),DetailBudgetCategory_Aleph,$I152),""))))) / AK$6 * AK$7, 0), 0)</f>
        <v>0</v>
      </c>
      <c r="AL152" s="166">
        <f t="array" ref="AL152">IFERROR(IF(ROW()-16&lt;NoRowsBudget, IF($J152="Profit Margin",SUM(AL$16:AL151)*ProfitMargin,IF($J152="VAT",SUM(AL$16:AL151)*VAT,IF(Budget_period="Monthly",SUMIFS(INDIRECT(AL$8),DetailBudgetWPs_Aleph,IF($J152 = "No Work Package", "", $J152),DetailBudgetCategory_Aleph,$I152),IF(Budget_period="Quarterly",SUMIFS(INDIRECT(AL$9),DetailBudgetWPs_Aleph,IF($J152 = "No Work Package", "", $J152),DetailBudgetCategory_Aleph,$I152),IF(Budget_period="Annually",SUMIFS(INDIRECT(AL$10),DetailBudgetWPs_Aleph,IF($J152 = "No Work Package", "", $J152),DetailBudgetCategory_Aleph,$I152),""))))) / AL$6 * AL$7, 0), 0)</f>
        <v>0</v>
      </c>
      <c r="AM152" s="166">
        <f t="array" ref="AM152">IFERROR(IF(ROW()-16&lt;NoRowsBudget, IF($J152="Profit Margin",SUM(AM$16:AM151)*ProfitMargin,IF($J152="VAT",SUM(AM$16:AM151)*VAT,IF(Budget_period="Monthly",SUMIFS(INDIRECT(AM$8),DetailBudgetWPs_Aleph,IF($J152 = "No Work Package", "", $J152),DetailBudgetCategory_Aleph,$I152),IF(Budget_period="Quarterly",SUMIFS(INDIRECT(AM$9),DetailBudgetWPs_Aleph,IF($J152 = "No Work Package", "", $J152),DetailBudgetCategory_Aleph,$I152),IF(Budget_period="Annually",SUMIFS(INDIRECT(AM$10),DetailBudgetWPs_Aleph,IF($J152 = "No Work Package", "", $J152),DetailBudgetCategory_Aleph,$I152),""))))) / AM$6 * AM$7, 0), 0)</f>
        <v>0</v>
      </c>
      <c r="AN152" s="166">
        <f t="array" ref="AN152">IFERROR(IF(ROW()-16&lt;NoRowsBudget, IF($J152="Profit Margin",SUM(AN$16:AN151)*ProfitMargin,IF($J152="VAT",SUM(AN$16:AN151)*VAT,IF(Budget_period="Monthly",SUMIFS(INDIRECT(AN$8),DetailBudgetWPs_Aleph,IF($J152 = "No Work Package", "", $J152),DetailBudgetCategory_Aleph,$I152),IF(Budget_period="Quarterly",SUMIFS(INDIRECT(AN$9),DetailBudgetWPs_Aleph,IF($J152 = "No Work Package", "", $J152),DetailBudgetCategory_Aleph,$I152),IF(Budget_period="Annually",SUMIFS(INDIRECT(AN$10),DetailBudgetWPs_Aleph,IF($J152 = "No Work Package", "", $J152),DetailBudgetCategory_Aleph,$I152),""))))) / AN$6 * AN$7, 0), 0)</f>
        <v>0</v>
      </c>
      <c r="AO152" s="166">
        <f t="array" ref="AO152">IFERROR(IF(ROW()-16&lt;NoRowsBudget, IF($J152="Profit Margin",SUM(AO$16:AO151)*ProfitMargin,IF($J152="VAT",SUM(AO$16:AO151)*VAT,IF(Budget_period="Monthly",SUMIFS(INDIRECT(AO$8),DetailBudgetWPs_Aleph,IF($J152 = "No Work Package", "", $J152),DetailBudgetCategory_Aleph,$I152),IF(Budget_period="Quarterly",SUMIFS(INDIRECT(AO$9),DetailBudgetWPs_Aleph,IF($J152 = "No Work Package", "", $J152),DetailBudgetCategory_Aleph,$I152),IF(Budget_period="Annually",SUMIFS(INDIRECT(AO$10),DetailBudgetWPs_Aleph,IF($J152 = "No Work Package", "", $J152),DetailBudgetCategory_Aleph,$I152),""))))) / AO$6 * AO$7, 0), 0)</f>
        <v>0</v>
      </c>
      <c r="AP152" s="166">
        <f t="array" ref="AP152">IFERROR(IF(ROW()-16&lt;NoRowsBudget, IF($J152="Profit Margin",SUM(AP$16:AP151)*ProfitMargin,IF($J152="VAT",SUM(AP$16:AP151)*VAT,IF(Budget_period="Monthly",SUMIFS(INDIRECT(AP$8),DetailBudgetWPs_Aleph,IF($J152 = "No Work Package", "", $J152),DetailBudgetCategory_Aleph,$I152),IF(Budget_period="Quarterly",SUMIFS(INDIRECT(AP$9),DetailBudgetWPs_Aleph,IF($J152 = "No Work Package", "", $J152),DetailBudgetCategory_Aleph,$I152),IF(Budget_period="Annually",SUMIFS(INDIRECT(AP$10),DetailBudgetWPs_Aleph,IF($J152 = "No Work Package", "", $J152),DetailBudgetCategory_Aleph,$I152),""))))) / AP$6 * AP$7, 0), 0)</f>
        <v>0</v>
      </c>
      <c r="AQ152" s="166">
        <f t="array" ref="AQ152">IFERROR(IF(ROW()-16&lt;NoRowsBudget, IF($J152="Profit Margin",SUM(AQ$16:AQ151)*ProfitMargin,IF($J152="VAT",SUM(AQ$16:AQ151)*VAT,IF(Budget_period="Monthly",SUMIFS(INDIRECT(AQ$8),DetailBudgetWPs_Aleph,IF($J152 = "No Work Package", "", $J152),DetailBudgetCategory_Aleph,$I152),IF(Budget_period="Quarterly",SUMIFS(INDIRECT(AQ$9),DetailBudgetWPs_Aleph,IF($J152 = "No Work Package", "", $J152),DetailBudgetCategory_Aleph,$I152),IF(Budget_period="Annually",SUMIFS(INDIRECT(AQ$10),DetailBudgetWPs_Aleph,IF($J152 = "No Work Package", "", $J152),DetailBudgetCategory_Aleph,$I152),""))))) / AQ$6 * AQ$7, 0), 0)</f>
        <v>0</v>
      </c>
      <c r="AR152" s="166">
        <f t="array" ref="AR152">IFERROR(IF(ROW()-16&lt;NoRowsBudget, IF($J152="Profit Margin",SUM(AR$16:AR151)*ProfitMargin,IF($J152="VAT",SUM(AR$16:AR151)*VAT,IF(Budget_period="Monthly",SUMIFS(INDIRECT(AR$8),DetailBudgetWPs_Aleph,IF($J152 = "No Work Package", "", $J152),DetailBudgetCategory_Aleph,$I152),IF(Budget_period="Quarterly",SUMIFS(INDIRECT(AR$9),DetailBudgetWPs_Aleph,IF($J152 = "No Work Package", "", $J152),DetailBudgetCategory_Aleph,$I152),IF(Budget_period="Annually",SUMIFS(INDIRECT(AR$10),DetailBudgetWPs_Aleph,IF($J152 = "No Work Package", "", $J152),DetailBudgetCategory_Aleph,$I152),""))))) / AR$6 * AR$7, 0), 0)</f>
        <v>0</v>
      </c>
      <c r="AS152" s="166">
        <f t="array" ref="AS152">IFERROR(IF(ROW()-16&lt;NoRowsBudget, IF($J152="Profit Margin",SUM(AS$16:AS151)*ProfitMargin,IF($J152="VAT",SUM(AS$16:AS151)*VAT,IF(Budget_period="Monthly",SUMIFS(INDIRECT(AS$8),DetailBudgetWPs_Aleph,IF($J152 = "No Work Package", "", $J152),DetailBudgetCategory_Aleph,$I152),IF(Budget_period="Quarterly",SUMIFS(INDIRECT(AS$9),DetailBudgetWPs_Aleph,IF($J152 = "No Work Package", "", $J152),DetailBudgetCategory_Aleph,$I152),IF(Budget_period="Annually",SUMIFS(INDIRECT(AS$10),DetailBudgetWPs_Aleph,IF($J152 = "No Work Package", "", $J152),DetailBudgetCategory_Aleph,$I152),""))))) / AS$6 * AS$7, 0), 0)</f>
        <v>0</v>
      </c>
      <c r="AT152" s="166">
        <f t="array" ref="AT152">IFERROR(IF(ROW()-16&lt;NoRowsBudget, IF($J152="Profit Margin",SUM(AT$16:AT151)*ProfitMargin,IF($J152="VAT",SUM(AT$16:AT151)*VAT,IF(Budget_period="Monthly",SUMIFS(INDIRECT(AT$8),DetailBudgetWPs_Aleph,IF($J152 = "No Work Package", "", $J152),DetailBudgetCategory_Aleph,$I152),IF(Budget_period="Quarterly",SUMIFS(INDIRECT(AT$9),DetailBudgetWPs_Aleph,IF($J152 = "No Work Package", "", $J152),DetailBudgetCategory_Aleph,$I152),IF(Budget_period="Annually",SUMIFS(INDIRECT(AT$10),DetailBudgetWPs_Aleph,IF($J152 = "No Work Package", "", $J152),DetailBudgetCategory_Aleph,$I152),""))))) / AT$6 * AT$7, 0), 0)</f>
        <v>0</v>
      </c>
      <c r="AU152" s="166">
        <f t="array" ref="AU152">IFERROR(IF(ROW()-16&lt;NoRowsBudget, IF($J152="Profit Margin",SUM(AU$16:AU151)*ProfitMargin,IF($J152="VAT",SUM(AU$16:AU151)*VAT,IF(Budget_period="Monthly",SUMIFS(INDIRECT(AU$8),DetailBudgetWPs_Aleph,IF($J152 = "No Work Package", "", $J152),DetailBudgetCategory_Aleph,$I152),IF(Budget_period="Quarterly",SUMIFS(INDIRECT(AU$9),DetailBudgetWPs_Aleph,IF($J152 = "No Work Package", "", $J152),DetailBudgetCategory_Aleph,$I152),IF(Budget_period="Annually",SUMIFS(INDIRECT(AU$10),DetailBudgetWPs_Aleph,IF($J152 = "No Work Package", "", $J152),DetailBudgetCategory_Aleph,$I152),""))))) / AU$6 * AU$7, 0), 0)</f>
        <v>0</v>
      </c>
      <c r="AV152" s="166">
        <f t="array" ref="AV152">IFERROR(IF(ROW()-16&lt;NoRowsBudget, IF($J152="Profit Margin",SUM(AV$16:AV151)*ProfitMargin,IF($J152="VAT",SUM(AV$16:AV151)*VAT,IF(Budget_period="Monthly",SUMIFS(INDIRECT(AV$8),DetailBudgetWPs_Aleph,IF($J152 = "No Work Package", "", $J152),DetailBudgetCategory_Aleph,$I152),IF(Budget_period="Quarterly",SUMIFS(INDIRECT(AV$9),DetailBudgetWPs_Aleph,IF($J152 = "No Work Package", "", $J152),DetailBudgetCategory_Aleph,$I152),IF(Budget_period="Annually",SUMIFS(INDIRECT(AV$10),DetailBudgetWPs_Aleph,IF($J152 = "No Work Package", "", $J152),DetailBudgetCategory_Aleph,$I152),""))))) / AV$6 * AV$7, 0), 0)</f>
        <v>0</v>
      </c>
      <c r="AW152" s="166">
        <f t="array" ref="AW152">IFERROR(IF(ROW()-16&lt;NoRowsBudget, IF($J152="Profit Margin",SUM(AW$16:AW151)*ProfitMargin,IF($J152="VAT",SUM(AW$16:AW151)*VAT,IF(Budget_period="Monthly",SUMIFS(INDIRECT(AW$8),DetailBudgetWPs_Aleph,IF($J152 = "No Work Package", "", $J152),DetailBudgetCategory_Aleph,$I152),IF(Budget_period="Quarterly",SUMIFS(INDIRECT(AW$9),DetailBudgetWPs_Aleph,IF($J152 = "No Work Package", "", $J152),DetailBudgetCategory_Aleph,$I152),IF(Budget_period="Annually",SUMIFS(INDIRECT(AW$10),DetailBudgetWPs_Aleph,IF($J152 = "No Work Package", "", $J152),DetailBudgetCategory_Aleph,$I152),""))))) / AW$6 * AW$7, 0), 0)</f>
        <v>0</v>
      </c>
      <c r="AX152" s="166">
        <f t="array" ref="AX152">IFERROR(IF(ROW()-16&lt;NoRowsBudget, IF($J152="Profit Margin",SUM(AX$16:AX151)*ProfitMargin,IF($J152="VAT",SUM(AX$16:AX151)*VAT,IF(Budget_period="Monthly",SUMIFS(INDIRECT(AX$8),DetailBudgetWPs_Aleph,IF($J152 = "No Work Package", "", $J152),DetailBudgetCategory_Aleph,$I152),IF(Budget_period="Quarterly",SUMIFS(INDIRECT(AX$9),DetailBudgetWPs_Aleph,IF($J152 = "No Work Package", "", $J152),DetailBudgetCategory_Aleph,$I152),IF(Budget_period="Annually",SUMIFS(INDIRECT(AX$10),DetailBudgetWPs_Aleph,IF($J152 = "No Work Package", "", $J152),DetailBudgetCategory_Aleph,$I152),""))))) / AX$6 * AX$7, 0), 0)</f>
        <v>0</v>
      </c>
      <c r="AY152" s="166">
        <f t="array" ref="AY152">IFERROR(IF(ROW()-16&lt;NoRowsBudget, IF($J152="Profit Margin",SUM(AY$16:AY151)*ProfitMargin,IF($J152="VAT",SUM(AY$16:AY151)*VAT,IF(Budget_period="Monthly",SUMIFS(INDIRECT(AY$8),DetailBudgetWPs_Aleph,IF($J152 = "No Work Package", "", $J152),DetailBudgetCategory_Aleph,$I152),IF(Budget_period="Quarterly",SUMIFS(INDIRECT(AY$9),DetailBudgetWPs_Aleph,IF($J152 = "No Work Package", "", $J152),DetailBudgetCategory_Aleph,$I152),IF(Budget_period="Annually",SUMIFS(INDIRECT(AY$10),DetailBudgetWPs_Aleph,IF($J152 = "No Work Package", "", $J152),DetailBudgetCategory_Aleph,$I152),""))))) / AY$6 * AY$7, 0), 0)</f>
        <v>0</v>
      </c>
      <c r="AZ152" s="166">
        <f t="array" ref="AZ152">IFERROR(IF(ROW()-16&lt;NoRowsBudget, IF($J152="Profit Margin",SUM(AZ$16:AZ151)*ProfitMargin,IF($J152="VAT",SUM(AZ$16:AZ151)*VAT,IF(Budget_period="Monthly",SUMIFS(INDIRECT(AZ$8),DetailBudgetWPs_Aleph,IF($J152 = "No Work Package", "", $J152),DetailBudgetCategory_Aleph,$I152),IF(Budget_period="Quarterly",SUMIFS(INDIRECT(AZ$9),DetailBudgetWPs_Aleph,IF($J152 = "No Work Package", "", $J152),DetailBudgetCategory_Aleph,$I152),IF(Budget_period="Annually",SUMIFS(INDIRECT(AZ$10),DetailBudgetWPs_Aleph,IF($J152 = "No Work Package", "", $J152),DetailBudgetCategory_Aleph,$I152),""))))) / AZ$6 * AZ$7, 0), 0)</f>
        <v>0</v>
      </c>
      <c r="BA152" s="166">
        <f t="array" ref="BA152">IFERROR(IF(ROW()-16&lt;NoRowsBudget, IF($J152="Profit Margin",SUM(BA$16:BA151)*ProfitMargin,IF($J152="VAT",SUM(BA$16:BA151)*VAT,IF(Budget_period="Monthly",SUMIFS(INDIRECT(BA$8),DetailBudgetWPs_Aleph,IF($J152 = "No Work Package", "", $J152),DetailBudgetCategory_Aleph,$I152),IF(Budget_period="Quarterly",SUMIFS(INDIRECT(BA$9),DetailBudgetWPs_Aleph,IF($J152 = "No Work Package", "", $J152),DetailBudgetCategory_Aleph,$I152),IF(Budget_period="Annually",SUMIFS(INDIRECT(BA$10),DetailBudgetWPs_Aleph,IF($J152 = "No Work Package", "", $J152),DetailBudgetCategory_Aleph,$I152),""))))) / BA$6 * BA$7, 0), 0)</f>
        <v>0</v>
      </c>
      <c r="BB152" s="166">
        <f t="array" ref="BB152">IFERROR(IF(ROW()-16&lt;NoRowsBudget, IF($J152="Profit Margin",SUM(BB$16:BB151)*ProfitMargin,IF($J152="VAT",SUM(BB$16:BB151)*VAT,IF(Budget_period="Monthly",SUMIFS(INDIRECT(BB$8),DetailBudgetWPs_Aleph,IF($J152 = "No Work Package", "", $J152),DetailBudgetCategory_Aleph,$I152),IF(Budget_period="Quarterly",SUMIFS(INDIRECT(BB$9),DetailBudgetWPs_Aleph,IF($J152 = "No Work Package", "", $J152),DetailBudgetCategory_Aleph,$I152),IF(Budget_period="Annually",SUMIFS(INDIRECT(BB$10),DetailBudgetWPs_Aleph,IF($J152 = "No Work Package", "", $J152),DetailBudgetCategory_Aleph,$I152),""))))) / BB$6 * BB$7, 0), 0)</f>
        <v>0</v>
      </c>
      <c r="BC152" s="166">
        <f t="array" ref="BC152">IFERROR(IF(ROW()-16&lt;NoRowsBudget, IF($J152="Profit Margin",SUM(BC$16:BC151)*ProfitMargin,IF($J152="VAT",SUM(BC$16:BC151)*VAT,IF(Budget_period="Monthly",SUMIFS(INDIRECT(BC$8),DetailBudgetWPs_Aleph,IF($J152 = "No Work Package", "", $J152),DetailBudgetCategory_Aleph,$I152),IF(Budget_period="Quarterly",SUMIFS(INDIRECT(BC$9),DetailBudgetWPs_Aleph,IF($J152 = "No Work Package", "", $J152),DetailBudgetCategory_Aleph,$I152),IF(Budget_period="Annually",SUMIFS(INDIRECT(BC$10),DetailBudgetWPs_Aleph,IF($J152 = "No Work Package", "", $J152),DetailBudgetCategory_Aleph,$I152),""))))) / BC$6 * BC$7, 0), 0)</f>
        <v>0</v>
      </c>
      <c r="BD152" s="166">
        <f t="array" ref="BD152">IFERROR(IF(ROW()-16&lt;NoRowsBudget, IF($J152="Profit Margin",SUM(BD$16:BD151)*ProfitMargin,IF($J152="VAT",SUM(BD$16:BD151)*VAT,IF(Budget_period="Monthly",SUMIFS(INDIRECT(BD$8),DetailBudgetWPs_Aleph,IF($J152 = "No Work Package", "", $J152),DetailBudgetCategory_Aleph,$I152),IF(Budget_period="Quarterly",SUMIFS(INDIRECT(BD$9),DetailBudgetWPs_Aleph,IF($J152 = "No Work Package", "", $J152),DetailBudgetCategory_Aleph,$I152),IF(Budget_period="Annually",SUMIFS(INDIRECT(BD$10),DetailBudgetWPs_Aleph,IF($J152 = "No Work Package", "", $J152),DetailBudgetCategory_Aleph,$I152),""))))) / BD$6 * BD$7, 0), 0)</f>
        <v>0</v>
      </c>
      <c r="BE152" s="166">
        <f t="array" ref="BE152">IFERROR(IF(ROW()-16&lt;NoRowsBudget, IF($J152="Profit Margin",SUM(BE$16:BE151)*ProfitMargin,IF($J152="VAT",SUM(BE$16:BE151)*VAT,IF(Budget_period="Monthly",SUMIFS(INDIRECT(BE$8),DetailBudgetWPs_Aleph,IF($J152 = "No Work Package", "", $J152),DetailBudgetCategory_Aleph,$I152),IF(Budget_period="Quarterly",SUMIFS(INDIRECT(BE$9),DetailBudgetWPs_Aleph,IF($J152 = "No Work Package", "", $J152),DetailBudgetCategory_Aleph,$I152),IF(Budget_period="Annually",SUMIFS(INDIRECT(BE$10),DetailBudgetWPs_Aleph,IF($J152 = "No Work Package", "", $J152),DetailBudgetCategory_Aleph,$I152),""))))) / BE$6 * BE$7, 0), 0)</f>
        <v>0</v>
      </c>
      <c r="BF152" s="166">
        <f t="array" ref="BF152">IFERROR(IF(ROW()-16&lt;NoRowsBudget, IF($J152="Profit Margin",SUM(BF$16:BF151)*ProfitMargin,IF($J152="VAT",SUM(BF$16:BF151)*VAT,IF(Budget_period="Monthly",SUMIFS(INDIRECT(BF$8),DetailBudgetWPs_Aleph,IF($J152 = "No Work Package", "", $J152),DetailBudgetCategory_Aleph,$I152),IF(Budget_period="Quarterly",SUMIFS(INDIRECT(BF$9),DetailBudgetWPs_Aleph,IF($J152 = "No Work Package", "", $J152),DetailBudgetCategory_Aleph,$I152),IF(Budget_period="Annually",SUMIFS(INDIRECT(BF$10),DetailBudgetWPs_Aleph,IF($J152 = "No Work Package", "", $J152),DetailBudgetCategory_Aleph,$I152),""))))) / BF$6 * BF$7, 0), 0)</f>
        <v>0</v>
      </c>
      <c r="BG152" s="166">
        <f t="array" ref="BG152">IFERROR(IF(ROW()-16&lt;NoRowsBudget, IF($J152="Profit Margin",SUM(BG$16:BG151)*ProfitMargin,IF($J152="VAT",SUM(BG$16:BG151)*VAT,IF(Budget_period="Monthly",SUMIFS(INDIRECT(BG$8),DetailBudgetWPs_Aleph,IF($J152 = "No Work Package", "", $J152),DetailBudgetCategory_Aleph,$I152),IF(Budget_period="Quarterly",SUMIFS(INDIRECT(BG$9),DetailBudgetWPs_Aleph,IF($J152 = "No Work Package", "", $J152),DetailBudgetCategory_Aleph,$I152),IF(Budget_period="Annually",SUMIFS(INDIRECT(BG$10),DetailBudgetWPs_Aleph,IF($J152 = "No Work Package", "", $J152),DetailBudgetCategory_Aleph,$I152),""))))) / BG$6 * BG$7, 0), 0)</f>
        <v>0</v>
      </c>
      <c r="BH152" s="166">
        <f t="array" ref="BH152">IFERROR(IF(ROW()-16&lt;NoRowsBudget, IF($J152="Profit Margin",SUM(BH$16:BH151)*ProfitMargin,IF($J152="VAT",SUM(BH$16:BH151)*VAT,IF(Budget_period="Monthly",SUMIFS(INDIRECT(BH$8),DetailBudgetWPs_Aleph,IF($J152 = "No Work Package", "", $J152),DetailBudgetCategory_Aleph,$I152),IF(Budget_period="Quarterly",SUMIFS(INDIRECT(BH$9),DetailBudgetWPs_Aleph,IF($J152 = "No Work Package", "", $J152),DetailBudgetCategory_Aleph,$I152),IF(Budget_period="Annually",SUMIFS(INDIRECT(BH$10),DetailBudgetWPs_Aleph,IF($J152 = "No Work Package", "", $J152),DetailBudgetCategory_Aleph,$I152),""))))) / BH$6 * BH$7, 0), 0)</f>
        <v>0</v>
      </c>
      <c r="BI152" s="166">
        <f t="array" ref="BI152">IFERROR(IF(ROW()-16&lt;NoRowsBudget, IF($J152="Profit Margin",SUM(BI$16:BI151)*ProfitMargin,IF($J152="VAT",SUM(BI$16:BI151)*VAT,IF(Budget_period="Monthly",SUMIFS(INDIRECT(BI$8),DetailBudgetWPs_Aleph,IF($J152 = "No Work Package", "", $J152),DetailBudgetCategory_Aleph,$I152),IF(Budget_period="Quarterly",SUMIFS(INDIRECT(BI$9),DetailBudgetWPs_Aleph,IF($J152 = "No Work Package", "", $J152),DetailBudgetCategory_Aleph,$I152),IF(Budget_period="Annually",SUMIFS(INDIRECT(BI$10),DetailBudgetWPs_Aleph,IF($J152 = "No Work Package", "", $J152),DetailBudgetCategory_Aleph,$I152),""))))) / BI$6 * BI$7, 0), 0)</f>
        <v>0</v>
      </c>
      <c r="BJ152" s="166">
        <f t="array" ref="BJ152">IFERROR(IF(ROW()-16&lt;NoRowsBudget, IF($J152="Profit Margin",SUM(BJ$16:BJ151)*ProfitMargin,IF($J152="VAT",SUM(BJ$16:BJ151)*VAT,IF(Budget_period="Monthly",SUMIFS(INDIRECT(BJ$8),DetailBudgetWPs_Aleph,IF($J152 = "No Work Package", "", $J152),DetailBudgetCategory_Aleph,$I152),IF(Budget_period="Quarterly",SUMIFS(INDIRECT(BJ$9),DetailBudgetWPs_Aleph,IF($J152 = "No Work Package", "", $J152),DetailBudgetCategory_Aleph,$I152),IF(Budget_period="Annually",SUMIFS(INDIRECT(BJ$10),DetailBudgetWPs_Aleph,IF($J152 = "No Work Package", "", $J152),DetailBudgetCategory_Aleph,$I152),""))))) / BJ$6 * BJ$7, 0), 0)</f>
        <v>0</v>
      </c>
      <c r="BK152" s="166">
        <f t="array" ref="BK152">IFERROR(IF(ROW()-16&lt;NoRowsBudget, IF($J152="Profit Margin",SUM(BK$16:BK151)*ProfitMargin,IF($J152="VAT",SUM(BK$16:BK151)*VAT,IF(Budget_period="Monthly",SUMIFS(INDIRECT(BK$8),DetailBudgetWPs_Aleph,IF($J152 = "No Work Package", "", $J152),DetailBudgetCategory_Aleph,$I152),IF(Budget_period="Quarterly",SUMIFS(INDIRECT(BK$9),DetailBudgetWPs_Aleph,IF($J152 = "No Work Package", "", $J152),DetailBudgetCategory_Aleph,$I152),IF(Budget_period="Annually",SUMIFS(INDIRECT(BK$10),DetailBudgetWPs_Aleph,IF($J152 = "No Work Package", "", $J152),DetailBudgetCategory_Aleph,$I152),""))))) / BK$6 * BK$7, 0), 0)</f>
        <v>0</v>
      </c>
      <c r="BL152" s="166">
        <f t="array" ref="BL152">IFERROR(IF(ROW()-16&lt;NoRowsBudget, IF($J152="Profit Margin",SUM(BL$16:BL151)*ProfitMargin,IF($J152="VAT",SUM(BL$16:BL151)*VAT,IF(Budget_period="Monthly",SUMIFS(INDIRECT(BL$8),DetailBudgetWPs_Aleph,IF($J152 = "No Work Package", "", $J152),DetailBudgetCategory_Aleph,$I152),IF(Budget_period="Quarterly",SUMIFS(INDIRECT(BL$9),DetailBudgetWPs_Aleph,IF($J152 = "No Work Package", "", $J152),DetailBudgetCategory_Aleph,$I152),IF(Budget_period="Annually",SUMIFS(INDIRECT(BL$10),DetailBudgetWPs_Aleph,IF($J152 = "No Work Package", "", $J152),DetailBudgetCategory_Aleph,$I152),""))))) / BL$6 * BL$7, 0), 0)</f>
        <v>0</v>
      </c>
      <c r="BM152" s="166">
        <f t="array" ref="BM152">IFERROR(IF(ROW()-16&lt;NoRowsBudget, IF($J152="Profit Margin",SUM(BM$16:BM151)*ProfitMargin,IF($J152="VAT",SUM(BM$16:BM151)*VAT,IF(Budget_period="Monthly",SUMIFS(INDIRECT(BM$8),DetailBudgetWPs_Aleph,IF($J152 = "No Work Package", "", $J152),DetailBudgetCategory_Aleph,$I152),IF(Budget_period="Quarterly",SUMIFS(INDIRECT(BM$9),DetailBudgetWPs_Aleph,IF($J152 = "No Work Package", "", $J152),DetailBudgetCategory_Aleph,$I152),IF(Budget_period="Annually",SUMIFS(INDIRECT(BM$10),DetailBudgetWPs_Aleph,IF($J152 = "No Work Package", "", $J152),DetailBudgetCategory_Aleph,$I152),""))))) / BM$6 * BM$7, 0), 0)</f>
        <v>0</v>
      </c>
      <c r="BN152" s="166">
        <f t="array" ref="BN152">IFERROR(IF(ROW()-16&lt;NoRowsBudget, IF($J152="Profit Margin",SUM(BN$16:BN151)*ProfitMargin,IF($J152="VAT",SUM(BN$16:BN151)*VAT,IF(Budget_period="Monthly",SUMIFS(INDIRECT(BN$8),DetailBudgetWPs_Aleph,IF($J152 = "No Work Package", "", $J152),DetailBudgetCategory_Aleph,$I152),IF(Budget_period="Quarterly",SUMIFS(INDIRECT(BN$9),DetailBudgetWPs_Aleph,IF($J152 = "No Work Package", "", $J152),DetailBudgetCategory_Aleph,$I152),IF(Budget_period="Annually",SUMIFS(INDIRECT(BN$10),DetailBudgetWPs_Aleph,IF($J152 = "No Work Package", "", $J152),DetailBudgetCategory_Aleph,$I152),""))))) / BN$6 * BN$7, 0), 0)</f>
        <v>0</v>
      </c>
      <c r="BO152" s="166">
        <f t="array" ref="BO152">IFERROR(IF(ROW()-16&lt;NoRowsBudget, IF($J152="Profit Margin",SUM(BO$16:BO151)*ProfitMargin,IF($J152="VAT",SUM(BO$16:BO151)*VAT,IF(Budget_period="Monthly",SUMIFS(INDIRECT(BO$8),DetailBudgetWPs_Aleph,IF($J152 = "No Work Package", "", $J152),DetailBudgetCategory_Aleph,$I152),IF(Budget_period="Quarterly",SUMIFS(INDIRECT(BO$9),DetailBudgetWPs_Aleph,IF($J152 = "No Work Package", "", $J152),DetailBudgetCategory_Aleph,$I152),IF(Budget_period="Annually",SUMIFS(INDIRECT(BO$10),DetailBudgetWPs_Aleph,IF($J152 = "No Work Package", "", $J152),DetailBudgetCategory_Aleph,$I152),""))))) / BO$6 * BO$7, 0), 0)</f>
        <v>0</v>
      </c>
      <c r="BP152" s="166">
        <f t="array" ref="BP152">IFERROR(IF(ROW()-16&lt;NoRowsBudget, IF($J152="Profit Margin",SUM(BP$16:BP151)*ProfitMargin,IF($J152="VAT",SUM(BP$16:BP151)*VAT,IF(Budget_period="Monthly",SUMIFS(INDIRECT(BP$8),DetailBudgetWPs_Aleph,IF($J152 = "No Work Package", "", $J152),DetailBudgetCategory_Aleph,$I152),IF(Budget_period="Quarterly",SUMIFS(INDIRECT(BP$9),DetailBudgetWPs_Aleph,IF($J152 = "No Work Package", "", $J152),DetailBudgetCategory_Aleph,$I152),IF(Budget_period="Annually",SUMIFS(INDIRECT(BP$10),DetailBudgetWPs_Aleph,IF($J152 = "No Work Package", "", $J152),DetailBudgetCategory_Aleph,$I152),""))))) / BP$6 * BP$7, 0), 0)</f>
        <v>0</v>
      </c>
      <c r="BQ152" s="166">
        <f t="array" ref="BQ152">IFERROR(IF(ROW()-16&lt;NoRowsBudget, IF($J152="Profit Margin",SUM(BQ$16:BQ151)*ProfitMargin,IF($J152="VAT",SUM(BQ$16:BQ151)*VAT,IF(Budget_period="Monthly",SUMIFS(INDIRECT(BQ$8),DetailBudgetWPs_Aleph,IF($J152 = "No Work Package", "", $J152),DetailBudgetCategory_Aleph,$I152),IF(Budget_period="Quarterly",SUMIFS(INDIRECT(BQ$9),DetailBudgetWPs_Aleph,IF($J152 = "No Work Package", "", $J152),DetailBudgetCategory_Aleph,$I152),IF(Budget_period="Annually",SUMIFS(INDIRECT(BQ$10),DetailBudgetWPs_Aleph,IF($J152 = "No Work Package", "", $J152),DetailBudgetCategory_Aleph,$I152),""))))) / BQ$6 * BQ$7, 0), 0)</f>
        <v>0</v>
      </c>
      <c r="BR152" s="166">
        <f t="array" ref="BR152">IFERROR(IF(ROW()-16&lt;NoRowsBudget, IF($J152="Profit Margin",SUM(BR$16:BR151)*ProfitMargin,IF($J152="VAT",SUM(BR$16:BR151)*VAT,IF(Budget_period="Monthly",SUMIFS(INDIRECT(BR$8),DetailBudgetWPs_Aleph,IF($J152 = "No Work Package", "", $J152),DetailBudgetCategory_Aleph,$I152),IF(Budget_period="Quarterly",SUMIFS(INDIRECT(BR$9),DetailBudgetWPs_Aleph,IF($J152 = "No Work Package", "", $J152),DetailBudgetCategory_Aleph,$I152),IF(Budget_period="Annually",SUMIFS(INDIRECT(BR$10),DetailBudgetWPs_Aleph,IF($J152 = "No Work Package", "", $J152),DetailBudgetCategory_Aleph,$I152),""))))) / BR$6 * BR$7, 0), 0)</f>
        <v>0</v>
      </c>
      <c r="BS152" s="166">
        <f t="array" ref="BS152">IFERROR(IF(ROW()-16&lt;NoRowsBudget, IF($J152="Profit Margin",SUM(BS$16:BS151)*ProfitMargin,IF($J152="VAT",SUM(BS$16:BS151)*VAT,IF(Budget_period="Monthly",SUMIFS(INDIRECT(BS$8),DetailBudgetWPs_Aleph,IF($J152 = "No Work Package", "", $J152),DetailBudgetCategory_Aleph,$I152),IF(Budget_period="Quarterly",SUMIFS(INDIRECT(BS$9),DetailBudgetWPs_Aleph,IF($J152 = "No Work Package", "", $J152),DetailBudgetCategory_Aleph,$I152),IF(Budget_period="Annually",SUMIFS(INDIRECT(BS$10),DetailBudgetWPs_Aleph,IF($J152 = "No Work Package", "", $J152),DetailBudgetCategory_Aleph,$I152),""))))) / BS$6 * BS$7, 0), 0)</f>
        <v>0</v>
      </c>
    </row>
    <row r="153" ht="15.75" customHeight="1">
      <c r="A153" s="114"/>
      <c r="B153" s="15" t="str">
        <f>IF(ROW()-16&lt;NoRowsBudget,OrgName,"")</f>
        <v/>
      </c>
      <c r="C153" s="15" t="str">
        <f>IF(ROW()-16&lt;NoRowsBudget,ProjectName,"")</f>
        <v/>
      </c>
      <c r="D153" s="15" t="str">
        <f>IF(ROW()-16&lt;NoRowsBudget,ProjectRef,"")</f>
        <v/>
      </c>
      <c r="E153" s="15" t="str">
        <f>IF(ROW()-16&lt;NoRowsBudget,ApplicationID,"")</f>
        <v/>
      </c>
      <c r="F153" s="15" t="str">
        <f>IF(ROW()-16&lt;NoRowsBudget,Version,"")</f>
        <v/>
      </c>
      <c r="G153" s="164" t="str">
        <f>IF(ROW()-16&lt;NoRowsBudget,StartDate,"")</f>
        <v/>
      </c>
      <c r="H153" s="164" t="str">
        <f>IF(ROW()-16&lt;NoRowsBudget,EndDate,"")</f>
        <v/>
      </c>
      <c r="I153" s="15" t="str">
        <f t="array" ref="I153">IF(ROW()-16&lt;(NoRowsBudget-3),INDEX(CostCategories,CEILING((ROW()-15)/NoWPs,1)),IF(ROW()-16=NoRowsBudget-3,"Overheads",IF(ROW()-16=NoRowsBudget-2,"Profit Margin",IF(ROW()-16=NoRowsBudget-1,"VAT",""))))</f>
        <v/>
      </c>
      <c r="J153" s="15" t="str">
        <f t="array" ref="J153">IF(ROW()-16&lt;NoRowsBudget-3,INDEX(WPUnique,,MOD(ROW()-16,NoWPs)+1),IF(ROW()-16=NoRowsBudget-3,"Overheads",IF(ROW()-16=NoRowsBudget-2,"Profit Margin",IF(ROW()-16=NoRowsBudget-1,"VAT",""))))</f>
        <v/>
      </c>
      <c r="K153" s="172" t="str">
        <f>IFERROR(IF(OR($J153="Indirect Cost",$J153="VAT",$J153="Profit Margin"),"",VLOOKUP(J153,'1. Basic Info'!$B$40:$C$52,2,FALSE)),BudgetExport!J153)</f>
        <v/>
      </c>
      <c r="L153" s="166">
        <f t="array" ref="L153">IFERROR(IF(ROW()-16&lt;NoRowsBudget, IF($J153="Profit Margin",SUM(L$16:L152)*ProfitMargin,IF($J153="VAT",SUM(L$16:L152)*VAT,IF(Budget_period="Monthly",SUMIFS(INDIRECT(L$8),DetailBudgetWPs_Aleph,IF($J153 = "No Work Package", "", $J153),DetailBudgetCategory_Aleph,$I153),IF(Budget_period="Quarterly",SUMIFS(INDIRECT(L$9),DetailBudgetWPs_Aleph,IF($J153 = "No Work Package", "", $J153),DetailBudgetCategory_Aleph,$I153),IF(Budget_period="Annually",SUMIFS(INDIRECT(L$10),DetailBudgetWPs_Aleph,IF($J153 = "No Work Package", "", $J153),DetailBudgetCategory_Aleph,$I153),""))))) / L$6 * L$7, 0), 0)</f>
        <v>0</v>
      </c>
      <c r="M153" s="166">
        <f t="array" ref="M153">IFERROR(IF(ROW()-16&lt;NoRowsBudget, IF($J153="Profit Margin",SUM(M$16:M152)*ProfitMargin,IF($J153="VAT",SUM(M$16:M152)*VAT,IF(Budget_period="Monthly",SUMIFS(INDIRECT(M$8),DetailBudgetWPs_Aleph,IF($J153 = "No Work Package", "", $J153),DetailBudgetCategory_Aleph,$I153),IF(Budget_period="Quarterly",SUMIFS(INDIRECT(M$9),DetailBudgetWPs_Aleph,IF($J153 = "No Work Package", "", $J153),DetailBudgetCategory_Aleph,$I153),IF(Budget_period="Annually",SUMIFS(INDIRECT(M$10),DetailBudgetWPs_Aleph,IF($J153 = "No Work Package", "", $J153),DetailBudgetCategory_Aleph,$I153),""))))) / M$6 * M$7, 0), 0)</f>
        <v>0</v>
      </c>
      <c r="N153" s="166">
        <f t="array" ref="N153">IFERROR(IF(ROW()-16&lt;NoRowsBudget, IF($J153="Profit Margin",SUM(N$16:N152)*ProfitMargin,IF($J153="VAT",SUM(N$16:N152)*VAT,IF(Budget_period="Monthly",SUMIFS(INDIRECT(N$8),DetailBudgetWPs_Aleph,IF($J153 = "No Work Package", "", $J153),DetailBudgetCategory_Aleph,$I153),IF(Budget_period="Quarterly",SUMIFS(INDIRECT(N$9),DetailBudgetWPs_Aleph,IF($J153 = "No Work Package", "", $J153),DetailBudgetCategory_Aleph,$I153),IF(Budget_period="Annually",SUMIFS(INDIRECT(N$10),DetailBudgetWPs_Aleph,IF($J153 = "No Work Package", "", $J153),DetailBudgetCategory_Aleph,$I153),""))))) / N$6 * N$7, 0), 0)</f>
        <v>0</v>
      </c>
      <c r="O153" s="166">
        <f t="array" ref="O153">IFERROR(IF(ROW()-16&lt;NoRowsBudget, IF($J153="Profit Margin",SUM(O$16:O152)*ProfitMargin,IF($J153="VAT",SUM(O$16:O152)*VAT,IF(Budget_period="Monthly",SUMIFS(INDIRECT(O$8),DetailBudgetWPs_Aleph,IF($J153 = "No Work Package", "", $J153),DetailBudgetCategory_Aleph,$I153),IF(Budget_period="Quarterly",SUMIFS(INDIRECT(O$9),DetailBudgetWPs_Aleph,IF($J153 = "No Work Package", "", $J153),DetailBudgetCategory_Aleph,$I153),IF(Budget_period="Annually",SUMIFS(INDIRECT(O$10),DetailBudgetWPs_Aleph,IF($J153 = "No Work Package", "", $J153),DetailBudgetCategory_Aleph,$I153),""))))) / O$6 * O$7, 0), 0)</f>
        <v>0</v>
      </c>
      <c r="P153" s="166">
        <f t="array" ref="P153">IFERROR(IF(ROW()-16&lt;NoRowsBudget, IF($J153="Profit Margin",SUM(P$16:P152)*ProfitMargin,IF($J153="VAT",SUM(P$16:P152)*VAT,IF(Budget_period="Monthly",SUMIFS(INDIRECT(P$8),DetailBudgetWPs_Aleph,IF($J153 = "No Work Package", "", $J153),DetailBudgetCategory_Aleph,$I153),IF(Budget_period="Quarterly",SUMIFS(INDIRECT(P$9),DetailBudgetWPs_Aleph,IF($J153 = "No Work Package", "", $J153),DetailBudgetCategory_Aleph,$I153),IF(Budget_period="Annually",SUMIFS(INDIRECT(P$10),DetailBudgetWPs_Aleph,IF($J153 = "No Work Package", "", $J153),DetailBudgetCategory_Aleph,$I153),""))))) / P$6 * P$7, 0), 0)</f>
        <v>0</v>
      </c>
      <c r="Q153" s="166">
        <f t="array" ref="Q153">IFERROR(IF(ROW()-16&lt;NoRowsBudget, IF($J153="Profit Margin",SUM(Q$16:Q152)*ProfitMargin,IF($J153="VAT",SUM(Q$16:Q152)*VAT,IF(Budget_period="Monthly",SUMIFS(INDIRECT(Q$8),DetailBudgetWPs_Aleph,IF($J153 = "No Work Package", "", $J153),DetailBudgetCategory_Aleph,$I153),IF(Budget_period="Quarterly",SUMIFS(INDIRECT(Q$9),DetailBudgetWPs_Aleph,IF($J153 = "No Work Package", "", $J153),DetailBudgetCategory_Aleph,$I153),IF(Budget_period="Annually",SUMIFS(INDIRECT(Q$10),DetailBudgetWPs_Aleph,IF($J153 = "No Work Package", "", $J153),DetailBudgetCategory_Aleph,$I153),""))))) / Q$6 * Q$7, 0), 0)</f>
        <v>0</v>
      </c>
      <c r="R153" s="166">
        <f t="array" ref="R153">IFERROR(IF(ROW()-16&lt;NoRowsBudget, IF($J153="Profit Margin",SUM(R$16:R152)*ProfitMargin,IF($J153="VAT",SUM(R$16:R152)*VAT,IF(Budget_period="Monthly",SUMIFS(INDIRECT(R$8),DetailBudgetWPs_Aleph,IF($J153 = "No Work Package", "", $J153),DetailBudgetCategory_Aleph,$I153),IF(Budget_period="Quarterly",SUMIFS(INDIRECT(R$9),DetailBudgetWPs_Aleph,IF($J153 = "No Work Package", "", $J153),DetailBudgetCategory_Aleph,$I153),IF(Budget_period="Annually",SUMIFS(INDIRECT(R$10),DetailBudgetWPs_Aleph,IF($J153 = "No Work Package", "", $J153),DetailBudgetCategory_Aleph,$I153),""))))) / R$6 * R$7, 0), 0)</f>
        <v>0</v>
      </c>
      <c r="S153" s="166">
        <f t="array" ref="S153">IFERROR(IF(ROW()-16&lt;NoRowsBudget, IF($J153="Profit Margin",SUM(S$16:S152)*ProfitMargin,IF($J153="VAT",SUM(S$16:S152)*VAT,IF(Budget_period="Monthly",SUMIFS(INDIRECT(S$8),DetailBudgetWPs_Aleph,IF($J153 = "No Work Package", "", $J153),DetailBudgetCategory_Aleph,$I153),IF(Budget_period="Quarterly",SUMIFS(INDIRECT(S$9),DetailBudgetWPs_Aleph,IF($J153 = "No Work Package", "", $J153),DetailBudgetCategory_Aleph,$I153),IF(Budget_period="Annually",SUMIFS(INDIRECT(S$10),DetailBudgetWPs_Aleph,IF($J153 = "No Work Package", "", $J153),DetailBudgetCategory_Aleph,$I153),""))))) / S$6 * S$7, 0), 0)</f>
        <v>0</v>
      </c>
      <c r="T153" s="166">
        <f t="array" ref="T153">IFERROR(IF(ROW()-16&lt;NoRowsBudget, IF($J153="Profit Margin",SUM(T$16:T152)*ProfitMargin,IF($J153="VAT",SUM(T$16:T152)*VAT,IF(Budget_period="Monthly",SUMIFS(INDIRECT(T$8),DetailBudgetWPs_Aleph,IF($J153 = "No Work Package", "", $J153),DetailBudgetCategory_Aleph,$I153),IF(Budget_period="Quarterly",SUMIFS(INDIRECT(T$9),DetailBudgetWPs_Aleph,IF($J153 = "No Work Package", "", $J153),DetailBudgetCategory_Aleph,$I153),IF(Budget_period="Annually",SUMIFS(INDIRECT(T$10),DetailBudgetWPs_Aleph,IF($J153 = "No Work Package", "", $J153),DetailBudgetCategory_Aleph,$I153),""))))) / T$6 * T$7, 0), 0)</f>
        <v>0</v>
      </c>
      <c r="U153" s="166">
        <f t="array" ref="U153">IFERROR(IF(ROW()-16&lt;NoRowsBudget, IF($J153="Profit Margin",SUM(U$16:U152)*ProfitMargin,IF($J153="VAT",SUM(U$16:U152)*VAT,IF(Budget_period="Monthly",SUMIFS(INDIRECT(U$8),DetailBudgetWPs_Aleph,IF($J153 = "No Work Package", "", $J153),DetailBudgetCategory_Aleph,$I153),IF(Budget_period="Quarterly",SUMIFS(INDIRECT(U$9),DetailBudgetWPs_Aleph,IF($J153 = "No Work Package", "", $J153),DetailBudgetCategory_Aleph,$I153),IF(Budget_period="Annually",SUMIFS(INDIRECT(U$10),DetailBudgetWPs_Aleph,IF($J153 = "No Work Package", "", $J153),DetailBudgetCategory_Aleph,$I153),""))))) / U$6 * U$7, 0), 0)</f>
        <v>0</v>
      </c>
      <c r="V153" s="166">
        <f t="array" ref="V153">IFERROR(IF(ROW()-16&lt;NoRowsBudget, IF($J153="Profit Margin",SUM(V$16:V152)*ProfitMargin,IF($J153="VAT",SUM(V$16:V152)*VAT,IF(Budget_period="Monthly",SUMIFS(INDIRECT(V$8),DetailBudgetWPs_Aleph,IF($J153 = "No Work Package", "", $J153),DetailBudgetCategory_Aleph,$I153),IF(Budget_period="Quarterly",SUMIFS(INDIRECT(V$9),DetailBudgetWPs_Aleph,IF($J153 = "No Work Package", "", $J153),DetailBudgetCategory_Aleph,$I153),IF(Budget_period="Annually",SUMIFS(INDIRECT(V$10),DetailBudgetWPs_Aleph,IF($J153 = "No Work Package", "", $J153),DetailBudgetCategory_Aleph,$I153),""))))) / V$6 * V$7, 0), 0)</f>
        <v>0</v>
      </c>
      <c r="W153" s="166">
        <f t="array" ref="W153">IFERROR(IF(ROW()-16&lt;NoRowsBudget, IF($J153="Profit Margin",SUM(W$16:W152)*ProfitMargin,IF($J153="VAT",SUM(W$16:W152)*VAT,IF(Budget_period="Monthly",SUMIFS(INDIRECT(W$8),DetailBudgetWPs_Aleph,IF($J153 = "No Work Package", "", $J153),DetailBudgetCategory_Aleph,$I153),IF(Budget_period="Quarterly",SUMIFS(INDIRECT(W$9),DetailBudgetWPs_Aleph,IF($J153 = "No Work Package", "", $J153),DetailBudgetCategory_Aleph,$I153),IF(Budget_period="Annually",SUMIFS(INDIRECT(W$10),DetailBudgetWPs_Aleph,IF($J153 = "No Work Package", "", $J153),DetailBudgetCategory_Aleph,$I153),""))))) / W$6 * W$7, 0), 0)</f>
        <v>0</v>
      </c>
      <c r="X153" s="166">
        <f t="array" ref="X153">IFERROR(IF(ROW()-16&lt;NoRowsBudget, IF($J153="Profit Margin",SUM(X$16:X152)*ProfitMargin,IF($J153="VAT",SUM(X$16:X152)*VAT,IF(Budget_period="Monthly",SUMIFS(INDIRECT(X$8),DetailBudgetWPs_Aleph,IF($J153 = "No Work Package", "", $J153),DetailBudgetCategory_Aleph,$I153),IF(Budget_period="Quarterly",SUMIFS(INDIRECT(X$9),DetailBudgetWPs_Aleph,IF($J153 = "No Work Package", "", $J153),DetailBudgetCategory_Aleph,$I153),IF(Budget_period="Annually",SUMIFS(INDIRECT(X$10),DetailBudgetWPs_Aleph,IF($J153 = "No Work Package", "", $J153),DetailBudgetCategory_Aleph,$I153),""))))) / X$6 * X$7, 0), 0)</f>
        <v>0</v>
      </c>
      <c r="Y153" s="166">
        <f t="array" ref="Y153">IFERROR(IF(ROW()-16&lt;NoRowsBudget, IF($J153="Profit Margin",SUM(Y$16:Y152)*ProfitMargin,IF($J153="VAT",SUM(Y$16:Y152)*VAT,IF(Budget_period="Monthly",SUMIFS(INDIRECT(Y$8),DetailBudgetWPs_Aleph,IF($J153 = "No Work Package", "", $J153),DetailBudgetCategory_Aleph,$I153),IF(Budget_period="Quarterly",SUMIFS(INDIRECT(Y$9),DetailBudgetWPs_Aleph,IF($J153 = "No Work Package", "", $J153),DetailBudgetCategory_Aleph,$I153),IF(Budget_period="Annually",SUMIFS(INDIRECT(Y$10),DetailBudgetWPs_Aleph,IF($J153 = "No Work Package", "", $J153),DetailBudgetCategory_Aleph,$I153),""))))) / Y$6 * Y$7, 0), 0)</f>
        <v>0</v>
      </c>
      <c r="Z153" s="166">
        <f t="array" ref="Z153">IFERROR(IF(ROW()-16&lt;NoRowsBudget, IF($J153="Profit Margin",SUM(Z$16:Z152)*ProfitMargin,IF($J153="VAT",SUM(Z$16:Z152)*VAT,IF(Budget_period="Monthly",SUMIFS(INDIRECT(Z$8),DetailBudgetWPs_Aleph,IF($J153 = "No Work Package", "", $J153),DetailBudgetCategory_Aleph,$I153),IF(Budget_period="Quarterly",SUMIFS(INDIRECT(Z$9),DetailBudgetWPs_Aleph,IF($J153 = "No Work Package", "", $J153),DetailBudgetCategory_Aleph,$I153),IF(Budget_period="Annually",SUMIFS(INDIRECT(Z$10),DetailBudgetWPs_Aleph,IF($J153 = "No Work Package", "", $J153),DetailBudgetCategory_Aleph,$I153),""))))) / Z$6 * Z$7, 0), 0)</f>
        <v>0</v>
      </c>
      <c r="AA153" s="166">
        <f t="array" ref="AA153">IFERROR(IF(ROW()-16&lt;NoRowsBudget, IF($J153="Profit Margin",SUM(AA$16:AA152)*ProfitMargin,IF($J153="VAT",SUM(AA$16:AA152)*VAT,IF(Budget_period="Monthly",SUMIFS(INDIRECT(AA$8),DetailBudgetWPs_Aleph,IF($J153 = "No Work Package", "", $J153),DetailBudgetCategory_Aleph,$I153),IF(Budget_period="Quarterly",SUMIFS(INDIRECT(AA$9),DetailBudgetWPs_Aleph,IF($J153 = "No Work Package", "", $J153),DetailBudgetCategory_Aleph,$I153),IF(Budget_period="Annually",SUMIFS(INDIRECT(AA$10),DetailBudgetWPs_Aleph,IF($J153 = "No Work Package", "", $J153),DetailBudgetCategory_Aleph,$I153),""))))) / AA$6 * AA$7, 0), 0)</f>
        <v>0</v>
      </c>
      <c r="AB153" s="166">
        <f t="array" ref="AB153">IFERROR(IF(ROW()-16&lt;NoRowsBudget, IF($J153="Profit Margin",SUM(AB$16:AB152)*ProfitMargin,IF($J153="VAT",SUM(AB$16:AB152)*VAT,IF(Budget_period="Monthly",SUMIFS(INDIRECT(AB$8),DetailBudgetWPs_Aleph,IF($J153 = "No Work Package", "", $J153),DetailBudgetCategory_Aleph,$I153),IF(Budget_period="Quarterly",SUMIFS(INDIRECT(AB$9),DetailBudgetWPs_Aleph,IF($J153 = "No Work Package", "", $J153),DetailBudgetCategory_Aleph,$I153),IF(Budget_period="Annually",SUMIFS(INDIRECT(AB$10),DetailBudgetWPs_Aleph,IF($J153 = "No Work Package", "", $J153),DetailBudgetCategory_Aleph,$I153),""))))) / AB$6 * AB$7, 0), 0)</f>
        <v>0</v>
      </c>
      <c r="AC153" s="166">
        <f t="array" ref="AC153">IFERROR(IF(ROW()-16&lt;NoRowsBudget, IF($J153="Profit Margin",SUM(AC$16:AC152)*ProfitMargin,IF($J153="VAT",SUM(AC$16:AC152)*VAT,IF(Budget_period="Monthly",SUMIFS(INDIRECT(AC$8),DetailBudgetWPs_Aleph,IF($J153 = "No Work Package", "", $J153),DetailBudgetCategory_Aleph,$I153),IF(Budget_period="Quarterly",SUMIFS(INDIRECT(AC$9),DetailBudgetWPs_Aleph,IF($J153 = "No Work Package", "", $J153),DetailBudgetCategory_Aleph,$I153),IF(Budget_period="Annually",SUMIFS(INDIRECT(AC$10),DetailBudgetWPs_Aleph,IF($J153 = "No Work Package", "", $J153),DetailBudgetCategory_Aleph,$I153),""))))) / AC$6 * AC$7, 0), 0)</f>
        <v>0</v>
      </c>
      <c r="AD153" s="166">
        <f t="array" ref="AD153">IFERROR(IF(ROW()-16&lt;NoRowsBudget, IF($J153="Profit Margin",SUM(AD$16:AD152)*ProfitMargin,IF($J153="VAT",SUM(AD$16:AD152)*VAT,IF(Budget_period="Monthly",SUMIFS(INDIRECT(AD$8),DetailBudgetWPs_Aleph,IF($J153 = "No Work Package", "", $J153),DetailBudgetCategory_Aleph,$I153),IF(Budget_period="Quarterly",SUMIFS(INDIRECT(AD$9),DetailBudgetWPs_Aleph,IF($J153 = "No Work Package", "", $J153),DetailBudgetCategory_Aleph,$I153),IF(Budget_period="Annually",SUMIFS(INDIRECT(AD$10),DetailBudgetWPs_Aleph,IF($J153 = "No Work Package", "", $J153),DetailBudgetCategory_Aleph,$I153),""))))) / AD$6 * AD$7, 0), 0)</f>
        <v>0</v>
      </c>
      <c r="AE153" s="166">
        <f t="array" ref="AE153">IFERROR(IF(ROW()-16&lt;NoRowsBudget, IF($J153="Profit Margin",SUM(AE$16:AE152)*ProfitMargin,IF($J153="VAT",SUM(AE$16:AE152)*VAT,IF(Budget_period="Monthly",SUMIFS(INDIRECT(AE$8),DetailBudgetWPs_Aleph,IF($J153 = "No Work Package", "", $J153),DetailBudgetCategory_Aleph,$I153),IF(Budget_period="Quarterly",SUMIFS(INDIRECT(AE$9),DetailBudgetWPs_Aleph,IF($J153 = "No Work Package", "", $J153),DetailBudgetCategory_Aleph,$I153),IF(Budget_period="Annually",SUMIFS(INDIRECT(AE$10),DetailBudgetWPs_Aleph,IF($J153 = "No Work Package", "", $J153),DetailBudgetCategory_Aleph,$I153),""))))) / AE$6 * AE$7, 0), 0)</f>
        <v>0</v>
      </c>
      <c r="AF153" s="166">
        <f t="array" ref="AF153">IFERROR(IF(ROW()-16&lt;NoRowsBudget, IF($J153="Profit Margin",SUM(AF$16:AF152)*ProfitMargin,IF($J153="VAT",SUM(AF$16:AF152)*VAT,IF(Budget_period="Monthly",SUMIFS(INDIRECT(AF$8),DetailBudgetWPs_Aleph,IF($J153 = "No Work Package", "", $J153),DetailBudgetCategory_Aleph,$I153),IF(Budget_period="Quarterly",SUMIFS(INDIRECT(AF$9),DetailBudgetWPs_Aleph,IF($J153 = "No Work Package", "", $J153),DetailBudgetCategory_Aleph,$I153),IF(Budget_period="Annually",SUMIFS(INDIRECT(AF$10),DetailBudgetWPs_Aleph,IF($J153 = "No Work Package", "", $J153),DetailBudgetCategory_Aleph,$I153),""))))) / AF$6 * AF$7, 0), 0)</f>
        <v>0</v>
      </c>
      <c r="AG153" s="166">
        <f t="array" ref="AG153">IFERROR(IF(ROW()-16&lt;NoRowsBudget, IF($J153="Profit Margin",SUM(AG$16:AG152)*ProfitMargin,IF($J153="VAT",SUM(AG$16:AG152)*VAT,IF(Budget_period="Monthly",SUMIFS(INDIRECT(AG$8),DetailBudgetWPs_Aleph,IF($J153 = "No Work Package", "", $J153),DetailBudgetCategory_Aleph,$I153),IF(Budget_period="Quarterly",SUMIFS(INDIRECT(AG$9),DetailBudgetWPs_Aleph,IF($J153 = "No Work Package", "", $J153),DetailBudgetCategory_Aleph,$I153),IF(Budget_period="Annually",SUMIFS(INDIRECT(AG$10),DetailBudgetWPs_Aleph,IF($J153 = "No Work Package", "", $J153),DetailBudgetCategory_Aleph,$I153),""))))) / AG$6 * AG$7, 0), 0)</f>
        <v>0</v>
      </c>
      <c r="AH153" s="166">
        <f t="array" ref="AH153">IFERROR(IF(ROW()-16&lt;NoRowsBudget, IF($J153="Profit Margin",SUM(AH$16:AH152)*ProfitMargin,IF($J153="VAT",SUM(AH$16:AH152)*VAT,IF(Budget_period="Monthly",SUMIFS(INDIRECT(AH$8),DetailBudgetWPs_Aleph,IF($J153 = "No Work Package", "", $J153),DetailBudgetCategory_Aleph,$I153),IF(Budget_period="Quarterly",SUMIFS(INDIRECT(AH$9),DetailBudgetWPs_Aleph,IF($J153 = "No Work Package", "", $J153),DetailBudgetCategory_Aleph,$I153),IF(Budget_period="Annually",SUMIFS(INDIRECT(AH$10),DetailBudgetWPs_Aleph,IF($J153 = "No Work Package", "", $J153),DetailBudgetCategory_Aleph,$I153),""))))) / AH$6 * AH$7, 0), 0)</f>
        <v>0</v>
      </c>
      <c r="AI153" s="166">
        <f t="array" ref="AI153">IFERROR(IF(ROW()-16&lt;NoRowsBudget, IF($J153="Profit Margin",SUM(AI$16:AI152)*ProfitMargin,IF($J153="VAT",SUM(AI$16:AI152)*VAT,IF(Budget_period="Monthly",SUMIFS(INDIRECT(AI$8),DetailBudgetWPs_Aleph,IF($J153 = "No Work Package", "", $J153),DetailBudgetCategory_Aleph,$I153),IF(Budget_period="Quarterly",SUMIFS(INDIRECT(AI$9),DetailBudgetWPs_Aleph,IF($J153 = "No Work Package", "", $J153),DetailBudgetCategory_Aleph,$I153),IF(Budget_period="Annually",SUMIFS(INDIRECT(AI$10),DetailBudgetWPs_Aleph,IF($J153 = "No Work Package", "", $J153),DetailBudgetCategory_Aleph,$I153),""))))) / AI$6 * AI$7, 0), 0)</f>
        <v>0</v>
      </c>
      <c r="AJ153" s="166">
        <f t="array" ref="AJ153">IFERROR(IF(ROW()-16&lt;NoRowsBudget, IF($J153="Profit Margin",SUM(AJ$16:AJ152)*ProfitMargin,IF($J153="VAT",SUM(AJ$16:AJ152)*VAT,IF(Budget_period="Monthly",SUMIFS(INDIRECT(AJ$8),DetailBudgetWPs_Aleph,IF($J153 = "No Work Package", "", $J153),DetailBudgetCategory_Aleph,$I153),IF(Budget_period="Quarterly",SUMIFS(INDIRECT(AJ$9),DetailBudgetWPs_Aleph,IF($J153 = "No Work Package", "", $J153),DetailBudgetCategory_Aleph,$I153),IF(Budget_period="Annually",SUMIFS(INDIRECT(AJ$10),DetailBudgetWPs_Aleph,IF($J153 = "No Work Package", "", $J153),DetailBudgetCategory_Aleph,$I153),""))))) / AJ$6 * AJ$7, 0), 0)</f>
        <v>0</v>
      </c>
      <c r="AK153" s="166">
        <f t="array" ref="AK153">IFERROR(IF(ROW()-16&lt;NoRowsBudget, IF($J153="Profit Margin",SUM(AK$16:AK152)*ProfitMargin,IF($J153="VAT",SUM(AK$16:AK152)*VAT,IF(Budget_period="Monthly",SUMIFS(INDIRECT(AK$8),DetailBudgetWPs_Aleph,IF($J153 = "No Work Package", "", $J153),DetailBudgetCategory_Aleph,$I153),IF(Budget_period="Quarterly",SUMIFS(INDIRECT(AK$9),DetailBudgetWPs_Aleph,IF($J153 = "No Work Package", "", $J153),DetailBudgetCategory_Aleph,$I153),IF(Budget_period="Annually",SUMIFS(INDIRECT(AK$10),DetailBudgetWPs_Aleph,IF($J153 = "No Work Package", "", $J153),DetailBudgetCategory_Aleph,$I153),""))))) / AK$6 * AK$7, 0), 0)</f>
        <v>0</v>
      </c>
      <c r="AL153" s="166">
        <f t="array" ref="AL153">IFERROR(IF(ROW()-16&lt;NoRowsBudget, IF($J153="Profit Margin",SUM(AL$16:AL152)*ProfitMargin,IF($J153="VAT",SUM(AL$16:AL152)*VAT,IF(Budget_period="Monthly",SUMIFS(INDIRECT(AL$8),DetailBudgetWPs_Aleph,IF($J153 = "No Work Package", "", $J153),DetailBudgetCategory_Aleph,$I153),IF(Budget_period="Quarterly",SUMIFS(INDIRECT(AL$9),DetailBudgetWPs_Aleph,IF($J153 = "No Work Package", "", $J153),DetailBudgetCategory_Aleph,$I153),IF(Budget_period="Annually",SUMIFS(INDIRECT(AL$10),DetailBudgetWPs_Aleph,IF($J153 = "No Work Package", "", $J153),DetailBudgetCategory_Aleph,$I153),""))))) / AL$6 * AL$7, 0), 0)</f>
        <v>0</v>
      </c>
      <c r="AM153" s="166">
        <f t="array" ref="AM153">IFERROR(IF(ROW()-16&lt;NoRowsBudget, IF($J153="Profit Margin",SUM(AM$16:AM152)*ProfitMargin,IF($J153="VAT",SUM(AM$16:AM152)*VAT,IF(Budget_period="Monthly",SUMIFS(INDIRECT(AM$8),DetailBudgetWPs_Aleph,IF($J153 = "No Work Package", "", $J153),DetailBudgetCategory_Aleph,$I153),IF(Budget_period="Quarterly",SUMIFS(INDIRECT(AM$9),DetailBudgetWPs_Aleph,IF($J153 = "No Work Package", "", $J153),DetailBudgetCategory_Aleph,$I153),IF(Budget_period="Annually",SUMIFS(INDIRECT(AM$10),DetailBudgetWPs_Aleph,IF($J153 = "No Work Package", "", $J153),DetailBudgetCategory_Aleph,$I153),""))))) / AM$6 * AM$7, 0), 0)</f>
        <v>0</v>
      </c>
      <c r="AN153" s="166">
        <f t="array" ref="AN153">IFERROR(IF(ROW()-16&lt;NoRowsBudget, IF($J153="Profit Margin",SUM(AN$16:AN152)*ProfitMargin,IF($J153="VAT",SUM(AN$16:AN152)*VAT,IF(Budget_period="Monthly",SUMIFS(INDIRECT(AN$8),DetailBudgetWPs_Aleph,IF($J153 = "No Work Package", "", $J153),DetailBudgetCategory_Aleph,$I153),IF(Budget_period="Quarterly",SUMIFS(INDIRECT(AN$9),DetailBudgetWPs_Aleph,IF($J153 = "No Work Package", "", $J153),DetailBudgetCategory_Aleph,$I153),IF(Budget_period="Annually",SUMIFS(INDIRECT(AN$10),DetailBudgetWPs_Aleph,IF($J153 = "No Work Package", "", $J153),DetailBudgetCategory_Aleph,$I153),""))))) / AN$6 * AN$7, 0), 0)</f>
        <v>0</v>
      </c>
      <c r="AO153" s="166">
        <f t="array" ref="AO153">IFERROR(IF(ROW()-16&lt;NoRowsBudget, IF($J153="Profit Margin",SUM(AO$16:AO152)*ProfitMargin,IF($J153="VAT",SUM(AO$16:AO152)*VAT,IF(Budget_period="Monthly",SUMIFS(INDIRECT(AO$8),DetailBudgetWPs_Aleph,IF($J153 = "No Work Package", "", $J153),DetailBudgetCategory_Aleph,$I153),IF(Budget_period="Quarterly",SUMIFS(INDIRECT(AO$9),DetailBudgetWPs_Aleph,IF($J153 = "No Work Package", "", $J153),DetailBudgetCategory_Aleph,$I153),IF(Budget_period="Annually",SUMIFS(INDIRECT(AO$10),DetailBudgetWPs_Aleph,IF($J153 = "No Work Package", "", $J153),DetailBudgetCategory_Aleph,$I153),""))))) / AO$6 * AO$7, 0), 0)</f>
        <v>0</v>
      </c>
      <c r="AP153" s="166">
        <f t="array" ref="AP153">IFERROR(IF(ROW()-16&lt;NoRowsBudget, IF($J153="Profit Margin",SUM(AP$16:AP152)*ProfitMargin,IF($J153="VAT",SUM(AP$16:AP152)*VAT,IF(Budget_period="Monthly",SUMIFS(INDIRECT(AP$8),DetailBudgetWPs_Aleph,IF($J153 = "No Work Package", "", $J153),DetailBudgetCategory_Aleph,$I153),IF(Budget_period="Quarterly",SUMIFS(INDIRECT(AP$9),DetailBudgetWPs_Aleph,IF($J153 = "No Work Package", "", $J153),DetailBudgetCategory_Aleph,$I153),IF(Budget_period="Annually",SUMIFS(INDIRECT(AP$10),DetailBudgetWPs_Aleph,IF($J153 = "No Work Package", "", $J153),DetailBudgetCategory_Aleph,$I153),""))))) / AP$6 * AP$7, 0), 0)</f>
        <v>0</v>
      </c>
      <c r="AQ153" s="166">
        <f t="array" ref="AQ153">IFERROR(IF(ROW()-16&lt;NoRowsBudget, IF($J153="Profit Margin",SUM(AQ$16:AQ152)*ProfitMargin,IF($J153="VAT",SUM(AQ$16:AQ152)*VAT,IF(Budget_period="Monthly",SUMIFS(INDIRECT(AQ$8),DetailBudgetWPs_Aleph,IF($J153 = "No Work Package", "", $J153),DetailBudgetCategory_Aleph,$I153),IF(Budget_period="Quarterly",SUMIFS(INDIRECT(AQ$9),DetailBudgetWPs_Aleph,IF($J153 = "No Work Package", "", $J153),DetailBudgetCategory_Aleph,$I153),IF(Budget_period="Annually",SUMIFS(INDIRECT(AQ$10),DetailBudgetWPs_Aleph,IF($J153 = "No Work Package", "", $J153),DetailBudgetCategory_Aleph,$I153),""))))) / AQ$6 * AQ$7, 0), 0)</f>
        <v>0</v>
      </c>
      <c r="AR153" s="166">
        <f t="array" ref="AR153">IFERROR(IF(ROW()-16&lt;NoRowsBudget, IF($J153="Profit Margin",SUM(AR$16:AR152)*ProfitMargin,IF($J153="VAT",SUM(AR$16:AR152)*VAT,IF(Budget_period="Monthly",SUMIFS(INDIRECT(AR$8),DetailBudgetWPs_Aleph,IF($J153 = "No Work Package", "", $J153),DetailBudgetCategory_Aleph,$I153),IF(Budget_period="Quarterly",SUMIFS(INDIRECT(AR$9),DetailBudgetWPs_Aleph,IF($J153 = "No Work Package", "", $J153),DetailBudgetCategory_Aleph,$I153),IF(Budget_period="Annually",SUMIFS(INDIRECT(AR$10),DetailBudgetWPs_Aleph,IF($J153 = "No Work Package", "", $J153),DetailBudgetCategory_Aleph,$I153),""))))) / AR$6 * AR$7, 0), 0)</f>
        <v>0</v>
      </c>
      <c r="AS153" s="166">
        <f t="array" ref="AS153">IFERROR(IF(ROW()-16&lt;NoRowsBudget, IF($J153="Profit Margin",SUM(AS$16:AS152)*ProfitMargin,IF($J153="VAT",SUM(AS$16:AS152)*VAT,IF(Budget_period="Monthly",SUMIFS(INDIRECT(AS$8),DetailBudgetWPs_Aleph,IF($J153 = "No Work Package", "", $J153),DetailBudgetCategory_Aleph,$I153),IF(Budget_period="Quarterly",SUMIFS(INDIRECT(AS$9),DetailBudgetWPs_Aleph,IF($J153 = "No Work Package", "", $J153),DetailBudgetCategory_Aleph,$I153),IF(Budget_period="Annually",SUMIFS(INDIRECT(AS$10),DetailBudgetWPs_Aleph,IF($J153 = "No Work Package", "", $J153),DetailBudgetCategory_Aleph,$I153),""))))) / AS$6 * AS$7, 0), 0)</f>
        <v>0</v>
      </c>
      <c r="AT153" s="166">
        <f t="array" ref="AT153">IFERROR(IF(ROW()-16&lt;NoRowsBudget, IF($J153="Profit Margin",SUM(AT$16:AT152)*ProfitMargin,IF($J153="VAT",SUM(AT$16:AT152)*VAT,IF(Budget_period="Monthly",SUMIFS(INDIRECT(AT$8),DetailBudgetWPs_Aleph,IF($J153 = "No Work Package", "", $J153),DetailBudgetCategory_Aleph,$I153),IF(Budget_period="Quarterly",SUMIFS(INDIRECT(AT$9),DetailBudgetWPs_Aleph,IF($J153 = "No Work Package", "", $J153),DetailBudgetCategory_Aleph,$I153),IF(Budget_period="Annually",SUMIFS(INDIRECT(AT$10),DetailBudgetWPs_Aleph,IF($J153 = "No Work Package", "", $J153),DetailBudgetCategory_Aleph,$I153),""))))) / AT$6 * AT$7, 0), 0)</f>
        <v>0</v>
      </c>
      <c r="AU153" s="166">
        <f t="array" ref="AU153">IFERROR(IF(ROW()-16&lt;NoRowsBudget, IF($J153="Profit Margin",SUM(AU$16:AU152)*ProfitMargin,IF($J153="VAT",SUM(AU$16:AU152)*VAT,IF(Budget_period="Monthly",SUMIFS(INDIRECT(AU$8),DetailBudgetWPs_Aleph,IF($J153 = "No Work Package", "", $J153),DetailBudgetCategory_Aleph,$I153),IF(Budget_period="Quarterly",SUMIFS(INDIRECT(AU$9),DetailBudgetWPs_Aleph,IF($J153 = "No Work Package", "", $J153),DetailBudgetCategory_Aleph,$I153),IF(Budget_period="Annually",SUMIFS(INDIRECT(AU$10),DetailBudgetWPs_Aleph,IF($J153 = "No Work Package", "", $J153),DetailBudgetCategory_Aleph,$I153),""))))) / AU$6 * AU$7, 0), 0)</f>
        <v>0</v>
      </c>
      <c r="AV153" s="166">
        <f t="array" ref="AV153">IFERROR(IF(ROW()-16&lt;NoRowsBudget, IF($J153="Profit Margin",SUM(AV$16:AV152)*ProfitMargin,IF($J153="VAT",SUM(AV$16:AV152)*VAT,IF(Budget_period="Monthly",SUMIFS(INDIRECT(AV$8),DetailBudgetWPs_Aleph,IF($J153 = "No Work Package", "", $J153),DetailBudgetCategory_Aleph,$I153),IF(Budget_period="Quarterly",SUMIFS(INDIRECT(AV$9),DetailBudgetWPs_Aleph,IF($J153 = "No Work Package", "", $J153),DetailBudgetCategory_Aleph,$I153),IF(Budget_period="Annually",SUMIFS(INDIRECT(AV$10),DetailBudgetWPs_Aleph,IF($J153 = "No Work Package", "", $J153),DetailBudgetCategory_Aleph,$I153),""))))) / AV$6 * AV$7, 0), 0)</f>
        <v>0</v>
      </c>
      <c r="AW153" s="166">
        <f t="array" ref="AW153">IFERROR(IF(ROW()-16&lt;NoRowsBudget, IF($J153="Profit Margin",SUM(AW$16:AW152)*ProfitMargin,IF($J153="VAT",SUM(AW$16:AW152)*VAT,IF(Budget_period="Monthly",SUMIFS(INDIRECT(AW$8),DetailBudgetWPs_Aleph,IF($J153 = "No Work Package", "", $J153),DetailBudgetCategory_Aleph,$I153),IF(Budget_period="Quarterly",SUMIFS(INDIRECT(AW$9),DetailBudgetWPs_Aleph,IF($J153 = "No Work Package", "", $J153),DetailBudgetCategory_Aleph,$I153),IF(Budget_period="Annually",SUMIFS(INDIRECT(AW$10),DetailBudgetWPs_Aleph,IF($J153 = "No Work Package", "", $J153),DetailBudgetCategory_Aleph,$I153),""))))) / AW$6 * AW$7, 0), 0)</f>
        <v>0</v>
      </c>
      <c r="AX153" s="166">
        <f t="array" ref="AX153">IFERROR(IF(ROW()-16&lt;NoRowsBudget, IF($J153="Profit Margin",SUM(AX$16:AX152)*ProfitMargin,IF($J153="VAT",SUM(AX$16:AX152)*VAT,IF(Budget_period="Monthly",SUMIFS(INDIRECT(AX$8),DetailBudgetWPs_Aleph,IF($J153 = "No Work Package", "", $J153),DetailBudgetCategory_Aleph,$I153),IF(Budget_period="Quarterly",SUMIFS(INDIRECT(AX$9),DetailBudgetWPs_Aleph,IF($J153 = "No Work Package", "", $J153),DetailBudgetCategory_Aleph,$I153),IF(Budget_period="Annually",SUMIFS(INDIRECT(AX$10),DetailBudgetWPs_Aleph,IF($J153 = "No Work Package", "", $J153),DetailBudgetCategory_Aleph,$I153),""))))) / AX$6 * AX$7, 0), 0)</f>
        <v>0</v>
      </c>
      <c r="AY153" s="166">
        <f t="array" ref="AY153">IFERROR(IF(ROW()-16&lt;NoRowsBudget, IF($J153="Profit Margin",SUM(AY$16:AY152)*ProfitMargin,IF($J153="VAT",SUM(AY$16:AY152)*VAT,IF(Budget_period="Monthly",SUMIFS(INDIRECT(AY$8),DetailBudgetWPs_Aleph,IF($J153 = "No Work Package", "", $J153),DetailBudgetCategory_Aleph,$I153),IF(Budget_period="Quarterly",SUMIFS(INDIRECT(AY$9),DetailBudgetWPs_Aleph,IF($J153 = "No Work Package", "", $J153),DetailBudgetCategory_Aleph,$I153),IF(Budget_period="Annually",SUMIFS(INDIRECT(AY$10),DetailBudgetWPs_Aleph,IF($J153 = "No Work Package", "", $J153),DetailBudgetCategory_Aleph,$I153),""))))) / AY$6 * AY$7, 0), 0)</f>
        <v>0</v>
      </c>
      <c r="AZ153" s="166">
        <f t="array" ref="AZ153">IFERROR(IF(ROW()-16&lt;NoRowsBudget, IF($J153="Profit Margin",SUM(AZ$16:AZ152)*ProfitMargin,IF($J153="VAT",SUM(AZ$16:AZ152)*VAT,IF(Budget_period="Monthly",SUMIFS(INDIRECT(AZ$8),DetailBudgetWPs_Aleph,IF($J153 = "No Work Package", "", $J153),DetailBudgetCategory_Aleph,$I153),IF(Budget_period="Quarterly",SUMIFS(INDIRECT(AZ$9),DetailBudgetWPs_Aleph,IF($J153 = "No Work Package", "", $J153),DetailBudgetCategory_Aleph,$I153),IF(Budget_period="Annually",SUMIFS(INDIRECT(AZ$10),DetailBudgetWPs_Aleph,IF($J153 = "No Work Package", "", $J153),DetailBudgetCategory_Aleph,$I153),""))))) / AZ$6 * AZ$7, 0), 0)</f>
        <v>0</v>
      </c>
      <c r="BA153" s="166">
        <f t="array" ref="BA153">IFERROR(IF(ROW()-16&lt;NoRowsBudget, IF($J153="Profit Margin",SUM(BA$16:BA152)*ProfitMargin,IF($J153="VAT",SUM(BA$16:BA152)*VAT,IF(Budget_period="Monthly",SUMIFS(INDIRECT(BA$8),DetailBudgetWPs_Aleph,IF($J153 = "No Work Package", "", $J153),DetailBudgetCategory_Aleph,$I153),IF(Budget_period="Quarterly",SUMIFS(INDIRECT(BA$9),DetailBudgetWPs_Aleph,IF($J153 = "No Work Package", "", $J153),DetailBudgetCategory_Aleph,$I153),IF(Budget_period="Annually",SUMIFS(INDIRECT(BA$10),DetailBudgetWPs_Aleph,IF($J153 = "No Work Package", "", $J153),DetailBudgetCategory_Aleph,$I153),""))))) / BA$6 * BA$7, 0), 0)</f>
        <v>0</v>
      </c>
      <c r="BB153" s="166">
        <f t="array" ref="BB153">IFERROR(IF(ROW()-16&lt;NoRowsBudget, IF($J153="Profit Margin",SUM(BB$16:BB152)*ProfitMargin,IF($J153="VAT",SUM(BB$16:BB152)*VAT,IF(Budget_period="Monthly",SUMIFS(INDIRECT(BB$8),DetailBudgetWPs_Aleph,IF($J153 = "No Work Package", "", $J153),DetailBudgetCategory_Aleph,$I153),IF(Budget_period="Quarterly",SUMIFS(INDIRECT(BB$9),DetailBudgetWPs_Aleph,IF($J153 = "No Work Package", "", $J153),DetailBudgetCategory_Aleph,$I153),IF(Budget_period="Annually",SUMIFS(INDIRECT(BB$10),DetailBudgetWPs_Aleph,IF($J153 = "No Work Package", "", $J153),DetailBudgetCategory_Aleph,$I153),""))))) / BB$6 * BB$7, 0), 0)</f>
        <v>0</v>
      </c>
      <c r="BC153" s="166">
        <f t="array" ref="BC153">IFERROR(IF(ROW()-16&lt;NoRowsBudget, IF($J153="Profit Margin",SUM(BC$16:BC152)*ProfitMargin,IF($J153="VAT",SUM(BC$16:BC152)*VAT,IF(Budget_period="Monthly",SUMIFS(INDIRECT(BC$8),DetailBudgetWPs_Aleph,IF($J153 = "No Work Package", "", $J153),DetailBudgetCategory_Aleph,$I153),IF(Budget_period="Quarterly",SUMIFS(INDIRECT(BC$9),DetailBudgetWPs_Aleph,IF($J153 = "No Work Package", "", $J153),DetailBudgetCategory_Aleph,$I153),IF(Budget_period="Annually",SUMIFS(INDIRECT(BC$10),DetailBudgetWPs_Aleph,IF($J153 = "No Work Package", "", $J153),DetailBudgetCategory_Aleph,$I153),""))))) / BC$6 * BC$7, 0), 0)</f>
        <v>0</v>
      </c>
      <c r="BD153" s="166">
        <f t="array" ref="BD153">IFERROR(IF(ROW()-16&lt;NoRowsBudget, IF($J153="Profit Margin",SUM(BD$16:BD152)*ProfitMargin,IF($J153="VAT",SUM(BD$16:BD152)*VAT,IF(Budget_period="Monthly",SUMIFS(INDIRECT(BD$8),DetailBudgetWPs_Aleph,IF($J153 = "No Work Package", "", $J153),DetailBudgetCategory_Aleph,$I153),IF(Budget_period="Quarterly",SUMIFS(INDIRECT(BD$9),DetailBudgetWPs_Aleph,IF($J153 = "No Work Package", "", $J153),DetailBudgetCategory_Aleph,$I153),IF(Budget_period="Annually",SUMIFS(INDIRECT(BD$10),DetailBudgetWPs_Aleph,IF($J153 = "No Work Package", "", $J153),DetailBudgetCategory_Aleph,$I153),""))))) / BD$6 * BD$7, 0), 0)</f>
        <v>0</v>
      </c>
      <c r="BE153" s="166">
        <f t="array" ref="BE153">IFERROR(IF(ROW()-16&lt;NoRowsBudget, IF($J153="Profit Margin",SUM(BE$16:BE152)*ProfitMargin,IF($J153="VAT",SUM(BE$16:BE152)*VAT,IF(Budget_period="Monthly",SUMIFS(INDIRECT(BE$8),DetailBudgetWPs_Aleph,IF($J153 = "No Work Package", "", $J153),DetailBudgetCategory_Aleph,$I153),IF(Budget_period="Quarterly",SUMIFS(INDIRECT(BE$9),DetailBudgetWPs_Aleph,IF($J153 = "No Work Package", "", $J153),DetailBudgetCategory_Aleph,$I153),IF(Budget_period="Annually",SUMIFS(INDIRECT(BE$10),DetailBudgetWPs_Aleph,IF($J153 = "No Work Package", "", $J153),DetailBudgetCategory_Aleph,$I153),""))))) / BE$6 * BE$7, 0), 0)</f>
        <v>0</v>
      </c>
      <c r="BF153" s="166">
        <f t="array" ref="BF153">IFERROR(IF(ROW()-16&lt;NoRowsBudget, IF($J153="Profit Margin",SUM(BF$16:BF152)*ProfitMargin,IF($J153="VAT",SUM(BF$16:BF152)*VAT,IF(Budget_period="Monthly",SUMIFS(INDIRECT(BF$8),DetailBudgetWPs_Aleph,IF($J153 = "No Work Package", "", $J153),DetailBudgetCategory_Aleph,$I153),IF(Budget_period="Quarterly",SUMIFS(INDIRECT(BF$9),DetailBudgetWPs_Aleph,IF($J153 = "No Work Package", "", $J153),DetailBudgetCategory_Aleph,$I153),IF(Budget_period="Annually",SUMIFS(INDIRECT(BF$10),DetailBudgetWPs_Aleph,IF($J153 = "No Work Package", "", $J153),DetailBudgetCategory_Aleph,$I153),""))))) / BF$6 * BF$7, 0), 0)</f>
        <v>0</v>
      </c>
      <c r="BG153" s="166">
        <f t="array" ref="BG153">IFERROR(IF(ROW()-16&lt;NoRowsBudget, IF($J153="Profit Margin",SUM(BG$16:BG152)*ProfitMargin,IF($J153="VAT",SUM(BG$16:BG152)*VAT,IF(Budget_period="Monthly",SUMIFS(INDIRECT(BG$8),DetailBudgetWPs_Aleph,IF($J153 = "No Work Package", "", $J153),DetailBudgetCategory_Aleph,$I153),IF(Budget_period="Quarterly",SUMIFS(INDIRECT(BG$9),DetailBudgetWPs_Aleph,IF($J153 = "No Work Package", "", $J153),DetailBudgetCategory_Aleph,$I153),IF(Budget_period="Annually",SUMIFS(INDIRECT(BG$10),DetailBudgetWPs_Aleph,IF($J153 = "No Work Package", "", $J153),DetailBudgetCategory_Aleph,$I153),""))))) / BG$6 * BG$7, 0), 0)</f>
        <v>0</v>
      </c>
      <c r="BH153" s="166">
        <f t="array" ref="BH153">IFERROR(IF(ROW()-16&lt;NoRowsBudget, IF($J153="Profit Margin",SUM(BH$16:BH152)*ProfitMargin,IF($J153="VAT",SUM(BH$16:BH152)*VAT,IF(Budget_period="Monthly",SUMIFS(INDIRECT(BH$8),DetailBudgetWPs_Aleph,IF($J153 = "No Work Package", "", $J153),DetailBudgetCategory_Aleph,$I153),IF(Budget_period="Quarterly",SUMIFS(INDIRECT(BH$9),DetailBudgetWPs_Aleph,IF($J153 = "No Work Package", "", $J153),DetailBudgetCategory_Aleph,$I153),IF(Budget_period="Annually",SUMIFS(INDIRECT(BH$10),DetailBudgetWPs_Aleph,IF($J153 = "No Work Package", "", $J153),DetailBudgetCategory_Aleph,$I153),""))))) / BH$6 * BH$7, 0), 0)</f>
        <v>0</v>
      </c>
      <c r="BI153" s="166">
        <f t="array" ref="BI153">IFERROR(IF(ROW()-16&lt;NoRowsBudget, IF($J153="Profit Margin",SUM(BI$16:BI152)*ProfitMargin,IF($J153="VAT",SUM(BI$16:BI152)*VAT,IF(Budget_period="Monthly",SUMIFS(INDIRECT(BI$8),DetailBudgetWPs_Aleph,IF($J153 = "No Work Package", "", $J153),DetailBudgetCategory_Aleph,$I153),IF(Budget_period="Quarterly",SUMIFS(INDIRECT(BI$9),DetailBudgetWPs_Aleph,IF($J153 = "No Work Package", "", $J153),DetailBudgetCategory_Aleph,$I153),IF(Budget_period="Annually",SUMIFS(INDIRECT(BI$10),DetailBudgetWPs_Aleph,IF($J153 = "No Work Package", "", $J153),DetailBudgetCategory_Aleph,$I153),""))))) / BI$6 * BI$7, 0), 0)</f>
        <v>0</v>
      </c>
      <c r="BJ153" s="166">
        <f t="array" ref="BJ153">IFERROR(IF(ROW()-16&lt;NoRowsBudget, IF($J153="Profit Margin",SUM(BJ$16:BJ152)*ProfitMargin,IF($J153="VAT",SUM(BJ$16:BJ152)*VAT,IF(Budget_period="Monthly",SUMIFS(INDIRECT(BJ$8),DetailBudgetWPs_Aleph,IF($J153 = "No Work Package", "", $J153),DetailBudgetCategory_Aleph,$I153),IF(Budget_period="Quarterly",SUMIFS(INDIRECT(BJ$9),DetailBudgetWPs_Aleph,IF($J153 = "No Work Package", "", $J153),DetailBudgetCategory_Aleph,$I153),IF(Budget_period="Annually",SUMIFS(INDIRECT(BJ$10),DetailBudgetWPs_Aleph,IF($J153 = "No Work Package", "", $J153),DetailBudgetCategory_Aleph,$I153),""))))) / BJ$6 * BJ$7, 0), 0)</f>
        <v>0</v>
      </c>
      <c r="BK153" s="166">
        <f t="array" ref="BK153">IFERROR(IF(ROW()-16&lt;NoRowsBudget, IF($J153="Profit Margin",SUM(BK$16:BK152)*ProfitMargin,IF($J153="VAT",SUM(BK$16:BK152)*VAT,IF(Budget_period="Monthly",SUMIFS(INDIRECT(BK$8),DetailBudgetWPs_Aleph,IF($J153 = "No Work Package", "", $J153),DetailBudgetCategory_Aleph,$I153),IF(Budget_period="Quarterly",SUMIFS(INDIRECT(BK$9),DetailBudgetWPs_Aleph,IF($J153 = "No Work Package", "", $J153),DetailBudgetCategory_Aleph,$I153),IF(Budget_period="Annually",SUMIFS(INDIRECT(BK$10),DetailBudgetWPs_Aleph,IF($J153 = "No Work Package", "", $J153),DetailBudgetCategory_Aleph,$I153),""))))) / BK$6 * BK$7, 0), 0)</f>
        <v>0</v>
      </c>
      <c r="BL153" s="166">
        <f t="array" ref="BL153">IFERROR(IF(ROW()-16&lt;NoRowsBudget, IF($J153="Profit Margin",SUM(BL$16:BL152)*ProfitMargin,IF($J153="VAT",SUM(BL$16:BL152)*VAT,IF(Budget_period="Monthly",SUMIFS(INDIRECT(BL$8),DetailBudgetWPs_Aleph,IF($J153 = "No Work Package", "", $J153),DetailBudgetCategory_Aleph,$I153),IF(Budget_period="Quarterly",SUMIFS(INDIRECT(BL$9),DetailBudgetWPs_Aleph,IF($J153 = "No Work Package", "", $J153),DetailBudgetCategory_Aleph,$I153),IF(Budget_period="Annually",SUMIFS(INDIRECT(BL$10),DetailBudgetWPs_Aleph,IF($J153 = "No Work Package", "", $J153),DetailBudgetCategory_Aleph,$I153),""))))) / BL$6 * BL$7, 0), 0)</f>
        <v>0</v>
      </c>
      <c r="BM153" s="166">
        <f t="array" ref="BM153">IFERROR(IF(ROW()-16&lt;NoRowsBudget, IF($J153="Profit Margin",SUM(BM$16:BM152)*ProfitMargin,IF($J153="VAT",SUM(BM$16:BM152)*VAT,IF(Budget_period="Monthly",SUMIFS(INDIRECT(BM$8),DetailBudgetWPs_Aleph,IF($J153 = "No Work Package", "", $J153),DetailBudgetCategory_Aleph,$I153),IF(Budget_period="Quarterly",SUMIFS(INDIRECT(BM$9),DetailBudgetWPs_Aleph,IF($J153 = "No Work Package", "", $J153),DetailBudgetCategory_Aleph,$I153),IF(Budget_period="Annually",SUMIFS(INDIRECT(BM$10),DetailBudgetWPs_Aleph,IF($J153 = "No Work Package", "", $J153),DetailBudgetCategory_Aleph,$I153),""))))) / BM$6 * BM$7, 0), 0)</f>
        <v>0</v>
      </c>
      <c r="BN153" s="166">
        <f t="array" ref="BN153">IFERROR(IF(ROW()-16&lt;NoRowsBudget, IF($J153="Profit Margin",SUM(BN$16:BN152)*ProfitMargin,IF($J153="VAT",SUM(BN$16:BN152)*VAT,IF(Budget_period="Monthly",SUMIFS(INDIRECT(BN$8),DetailBudgetWPs_Aleph,IF($J153 = "No Work Package", "", $J153),DetailBudgetCategory_Aleph,$I153),IF(Budget_period="Quarterly",SUMIFS(INDIRECT(BN$9),DetailBudgetWPs_Aleph,IF($J153 = "No Work Package", "", $J153),DetailBudgetCategory_Aleph,$I153),IF(Budget_period="Annually",SUMIFS(INDIRECT(BN$10),DetailBudgetWPs_Aleph,IF($J153 = "No Work Package", "", $J153),DetailBudgetCategory_Aleph,$I153),""))))) / BN$6 * BN$7, 0), 0)</f>
        <v>0</v>
      </c>
      <c r="BO153" s="166">
        <f t="array" ref="BO153">IFERROR(IF(ROW()-16&lt;NoRowsBudget, IF($J153="Profit Margin",SUM(BO$16:BO152)*ProfitMargin,IF($J153="VAT",SUM(BO$16:BO152)*VAT,IF(Budget_period="Monthly",SUMIFS(INDIRECT(BO$8),DetailBudgetWPs_Aleph,IF($J153 = "No Work Package", "", $J153),DetailBudgetCategory_Aleph,$I153),IF(Budget_period="Quarterly",SUMIFS(INDIRECT(BO$9),DetailBudgetWPs_Aleph,IF($J153 = "No Work Package", "", $J153),DetailBudgetCategory_Aleph,$I153),IF(Budget_period="Annually",SUMIFS(INDIRECT(BO$10),DetailBudgetWPs_Aleph,IF($J153 = "No Work Package", "", $J153),DetailBudgetCategory_Aleph,$I153),""))))) / BO$6 * BO$7, 0), 0)</f>
        <v>0</v>
      </c>
      <c r="BP153" s="166">
        <f t="array" ref="BP153">IFERROR(IF(ROW()-16&lt;NoRowsBudget, IF($J153="Profit Margin",SUM(BP$16:BP152)*ProfitMargin,IF($J153="VAT",SUM(BP$16:BP152)*VAT,IF(Budget_period="Monthly",SUMIFS(INDIRECT(BP$8),DetailBudgetWPs_Aleph,IF($J153 = "No Work Package", "", $J153),DetailBudgetCategory_Aleph,$I153),IF(Budget_period="Quarterly",SUMIFS(INDIRECT(BP$9),DetailBudgetWPs_Aleph,IF($J153 = "No Work Package", "", $J153),DetailBudgetCategory_Aleph,$I153),IF(Budget_period="Annually",SUMIFS(INDIRECT(BP$10),DetailBudgetWPs_Aleph,IF($J153 = "No Work Package", "", $J153),DetailBudgetCategory_Aleph,$I153),""))))) / BP$6 * BP$7, 0), 0)</f>
        <v>0</v>
      </c>
      <c r="BQ153" s="166">
        <f t="array" ref="BQ153">IFERROR(IF(ROW()-16&lt;NoRowsBudget, IF($J153="Profit Margin",SUM(BQ$16:BQ152)*ProfitMargin,IF($J153="VAT",SUM(BQ$16:BQ152)*VAT,IF(Budget_period="Monthly",SUMIFS(INDIRECT(BQ$8),DetailBudgetWPs_Aleph,IF($J153 = "No Work Package", "", $J153),DetailBudgetCategory_Aleph,$I153),IF(Budget_period="Quarterly",SUMIFS(INDIRECT(BQ$9),DetailBudgetWPs_Aleph,IF($J153 = "No Work Package", "", $J153),DetailBudgetCategory_Aleph,$I153),IF(Budget_period="Annually",SUMIFS(INDIRECT(BQ$10),DetailBudgetWPs_Aleph,IF($J153 = "No Work Package", "", $J153),DetailBudgetCategory_Aleph,$I153),""))))) / BQ$6 * BQ$7, 0), 0)</f>
        <v>0</v>
      </c>
      <c r="BR153" s="166">
        <f t="array" ref="BR153">IFERROR(IF(ROW()-16&lt;NoRowsBudget, IF($J153="Profit Margin",SUM(BR$16:BR152)*ProfitMargin,IF($J153="VAT",SUM(BR$16:BR152)*VAT,IF(Budget_period="Monthly",SUMIFS(INDIRECT(BR$8),DetailBudgetWPs_Aleph,IF($J153 = "No Work Package", "", $J153),DetailBudgetCategory_Aleph,$I153),IF(Budget_period="Quarterly",SUMIFS(INDIRECT(BR$9),DetailBudgetWPs_Aleph,IF($J153 = "No Work Package", "", $J153),DetailBudgetCategory_Aleph,$I153),IF(Budget_period="Annually",SUMIFS(INDIRECT(BR$10),DetailBudgetWPs_Aleph,IF($J153 = "No Work Package", "", $J153),DetailBudgetCategory_Aleph,$I153),""))))) / BR$6 * BR$7, 0), 0)</f>
        <v>0</v>
      </c>
      <c r="BS153" s="166">
        <f t="array" ref="BS153">IFERROR(IF(ROW()-16&lt;NoRowsBudget, IF($J153="Profit Margin",SUM(BS$16:BS152)*ProfitMargin,IF($J153="VAT",SUM(BS$16:BS152)*VAT,IF(Budget_period="Monthly",SUMIFS(INDIRECT(BS$8),DetailBudgetWPs_Aleph,IF($J153 = "No Work Package", "", $J153),DetailBudgetCategory_Aleph,$I153),IF(Budget_period="Quarterly",SUMIFS(INDIRECT(BS$9),DetailBudgetWPs_Aleph,IF($J153 = "No Work Package", "", $J153),DetailBudgetCategory_Aleph,$I153),IF(Budget_period="Annually",SUMIFS(INDIRECT(BS$10),DetailBudgetWPs_Aleph,IF($J153 = "No Work Package", "", $J153),DetailBudgetCategory_Aleph,$I153),""))))) / BS$6 * BS$7, 0), 0)</f>
        <v>0</v>
      </c>
    </row>
    <row r="154" ht="15.75" customHeight="1">
      <c r="A154" s="114"/>
      <c r="B154" s="15" t="str">
        <f>IF(ROW()-16&lt;NoRowsBudget,OrgName,"")</f>
        <v/>
      </c>
      <c r="C154" s="15" t="str">
        <f>IF(ROW()-16&lt;NoRowsBudget,ProjectName,"")</f>
        <v/>
      </c>
      <c r="D154" s="15" t="str">
        <f>IF(ROW()-16&lt;NoRowsBudget,ProjectRef,"")</f>
        <v/>
      </c>
      <c r="E154" s="15" t="str">
        <f>IF(ROW()-16&lt;NoRowsBudget,ApplicationID,"")</f>
        <v/>
      </c>
      <c r="F154" s="15" t="str">
        <f>IF(ROW()-16&lt;NoRowsBudget,Version,"")</f>
        <v/>
      </c>
      <c r="G154" s="164" t="str">
        <f>IF(ROW()-16&lt;NoRowsBudget,StartDate,"")</f>
        <v/>
      </c>
      <c r="H154" s="164" t="str">
        <f>IF(ROW()-16&lt;NoRowsBudget,EndDate,"")</f>
        <v/>
      </c>
      <c r="I154" s="15" t="str">
        <f t="array" ref="I154">IF(ROW()-16&lt;(NoRowsBudget-3),INDEX(CostCategories,CEILING((ROW()-15)/NoWPs,1)),IF(ROW()-16=NoRowsBudget-3,"Overheads",IF(ROW()-16=NoRowsBudget-2,"Profit Margin",IF(ROW()-16=NoRowsBudget-1,"VAT",""))))</f>
        <v/>
      </c>
      <c r="J154" s="15" t="str">
        <f t="array" ref="J154">IF(ROW()-16&lt;NoRowsBudget-3,INDEX(WPUnique,,MOD(ROW()-16,NoWPs)+1),IF(ROW()-16=NoRowsBudget-3,"Overheads",IF(ROW()-16=NoRowsBudget-2,"Profit Margin",IF(ROW()-16=NoRowsBudget-1,"VAT",""))))</f>
        <v/>
      </c>
      <c r="K154" s="172" t="str">
        <f>IFERROR(IF(OR($J154="Indirect Cost",$J154="VAT",$J154="Profit Margin"),"",VLOOKUP(J154,'1. Basic Info'!$B$40:$C$52,2,FALSE)),BudgetExport!J154)</f>
        <v/>
      </c>
      <c r="L154" s="166">
        <f t="array" ref="L154">IFERROR(IF(ROW()-16&lt;NoRowsBudget, IF($J154="Profit Margin",SUM(L$16:L153)*ProfitMargin,IF($J154="VAT",SUM(L$16:L153)*VAT,IF(Budget_period="Monthly",SUMIFS(INDIRECT(L$8),DetailBudgetWPs_Aleph,IF($J154 = "No Work Package", "", $J154),DetailBudgetCategory_Aleph,$I154),IF(Budget_period="Quarterly",SUMIFS(INDIRECT(L$9),DetailBudgetWPs_Aleph,IF($J154 = "No Work Package", "", $J154),DetailBudgetCategory_Aleph,$I154),IF(Budget_period="Annually",SUMIFS(INDIRECT(L$10),DetailBudgetWPs_Aleph,IF($J154 = "No Work Package", "", $J154),DetailBudgetCategory_Aleph,$I154),""))))) / L$6 * L$7, 0), 0)</f>
        <v>0</v>
      </c>
      <c r="M154" s="166">
        <f t="array" ref="M154">IFERROR(IF(ROW()-16&lt;NoRowsBudget, IF($J154="Profit Margin",SUM(M$16:M153)*ProfitMargin,IF($J154="VAT",SUM(M$16:M153)*VAT,IF(Budget_period="Monthly",SUMIFS(INDIRECT(M$8),DetailBudgetWPs_Aleph,IF($J154 = "No Work Package", "", $J154),DetailBudgetCategory_Aleph,$I154),IF(Budget_period="Quarterly",SUMIFS(INDIRECT(M$9),DetailBudgetWPs_Aleph,IF($J154 = "No Work Package", "", $J154),DetailBudgetCategory_Aleph,$I154),IF(Budget_period="Annually",SUMIFS(INDIRECT(M$10),DetailBudgetWPs_Aleph,IF($J154 = "No Work Package", "", $J154),DetailBudgetCategory_Aleph,$I154),""))))) / M$6 * M$7, 0), 0)</f>
        <v>0</v>
      </c>
      <c r="N154" s="166">
        <f t="array" ref="N154">IFERROR(IF(ROW()-16&lt;NoRowsBudget, IF($J154="Profit Margin",SUM(N$16:N153)*ProfitMargin,IF($J154="VAT",SUM(N$16:N153)*VAT,IF(Budget_period="Monthly",SUMIFS(INDIRECT(N$8),DetailBudgetWPs_Aleph,IF($J154 = "No Work Package", "", $J154),DetailBudgetCategory_Aleph,$I154),IF(Budget_period="Quarterly",SUMIFS(INDIRECT(N$9),DetailBudgetWPs_Aleph,IF($J154 = "No Work Package", "", $J154),DetailBudgetCategory_Aleph,$I154),IF(Budget_period="Annually",SUMIFS(INDIRECT(N$10),DetailBudgetWPs_Aleph,IF($J154 = "No Work Package", "", $J154),DetailBudgetCategory_Aleph,$I154),""))))) / N$6 * N$7, 0), 0)</f>
        <v>0</v>
      </c>
      <c r="O154" s="166">
        <f t="array" ref="O154">IFERROR(IF(ROW()-16&lt;NoRowsBudget, IF($J154="Profit Margin",SUM(O$16:O153)*ProfitMargin,IF($J154="VAT",SUM(O$16:O153)*VAT,IF(Budget_period="Monthly",SUMIFS(INDIRECT(O$8),DetailBudgetWPs_Aleph,IF($J154 = "No Work Package", "", $J154),DetailBudgetCategory_Aleph,$I154),IF(Budget_period="Quarterly",SUMIFS(INDIRECT(O$9),DetailBudgetWPs_Aleph,IF($J154 = "No Work Package", "", $J154),DetailBudgetCategory_Aleph,$I154),IF(Budget_period="Annually",SUMIFS(INDIRECT(O$10),DetailBudgetWPs_Aleph,IF($J154 = "No Work Package", "", $J154),DetailBudgetCategory_Aleph,$I154),""))))) / O$6 * O$7, 0), 0)</f>
        <v>0</v>
      </c>
      <c r="P154" s="166">
        <f t="array" ref="P154">IFERROR(IF(ROW()-16&lt;NoRowsBudget, IF($J154="Profit Margin",SUM(P$16:P153)*ProfitMargin,IF($J154="VAT",SUM(P$16:P153)*VAT,IF(Budget_period="Monthly",SUMIFS(INDIRECT(P$8),DetailBudgetWPs_Aleph,IF($J154 = "No Work Package", "", $J154),DetailBudgetCategory_Aleph,$I154),IF(Budget_period="Quarterly",SUMIFS(INDIRECT(P$9),DetailBudgetWPs_Aleph,IF($J154 = "No Work Package", "", $J154),DetailBudgetCategory_Aleph,$I154),IF(Budget_period="Annually",SUMIFS(INDIRECT(P$10),DetailBudgetWPs_Aleph,IF($J154 = "No Work Package", "", $J154),DetailBudgetCategory_Aleph,$I154),""))))) / P$6 * P$7, 0), 0)</f>
        <v>0</v>
      </c>
      <c r="Q154" s="166">
        <f t="array" ref="Q154">IFERROR(IF(ROW()-16&lt;NoRowsBudget, IF($J154="Profit Margin",SUM(Q$16:Q153)*ProfitMargin,IF($J154="VAT",SUM(Q$16:Q153)*VAT,IF(Budget_period="Monthly",SUMIFS(INDIRECT(Q$8),DetailBudgetWPs_Aleph,IF($J154 = "No Work Package", "", $J154),DetailBudgetCategory_Aleph,$I154),IF(Budget_period="Quarterly",SUMIFS(INDIRECT(Q$9),DetailBudgetWPs_Aleph,IF($J154 = "No Work Package", "", $J154),DetailBudgetCategory_Aleph,$I154),IF(Budget_period="Annually",SUMIFS(INDIRECT(Q$10),DetailBudgetWPs_Aleph,IF($J154 = "No Work Package", "", $J154),DetailBudgetCategory_Aleph,$I154),""))))) / Q$6 * Q$7, 0), 0)</f>
        <v>0</v>
      </c>
      <c r="R154" s="166">
        <f t="array" ref="R154">IFERROR(IF(ROW()-16&lt;NoRowsBudget, IF($J154="Profit Margin",SUM(R$16:R153)*ProfitMargin,IF($J154="VAT",SUM(R$16:R153)*VAT,IF(Budget_period="Monthly",SUMIFS(INDIRECT(R$8),DetailBudgetWPs_Aleph,IF($J154 = "No Work Package", "", $J154),DetailBudgetCategory_Aleph,$I154),IF(Budget_period="Quarterly",SUMIFS(INDIRECT(R$9),DetailBudgetWPs_Aleph,IF($J154 = "No Work Package", "", $J154),DetailBudgetCategory_Aleph,$I154),IF(Budget_period="Annually",SUMIFS(INDIRECT(R$10),DetailBudgetWPs_Aleph,IF($J154 = "No Work Package", "", $J154),DetailBudgetCategory_Aleph,$I154),""))))) / R$6 * R$7, 0), 0)</f>
        <v>0</v>
      </c>
      <c r="S154" s="166">
        <f t="array" ref="S154">IFERROR(IF(ROW()-16&lt;NoRowsBudget, IF($J154="Profit Margin",SUM(S$16:S153)*ProfitMargin,IF($J154="VAT",SUM(S$16:S153)*VAT,IF(Budget_period="Monthly",SUMIFS(INDIRECT(S$8),DetailBudgetWPs_Aleph,IF($J154 = "No Work Package", "", $J154),DetailBudgetCategory_Aleph,$I154),IF(Budget_period="Quarterly",SUMIFS(INDIRECT(S$9),DetailBudgetWPs_Aleph,IF($J154 = "No Work Package", "", $J154),DetailBudgetCategory_Aleph,$I154),IF(Budget_period="Annually",SUMIFS(INDIRECT(S$10),DetailBudgetWPs_Aleph,IF($J154 = "No Work Package", "", $J154),DetailBudgetCategory_Aleph,$I154),""))))) / S$6 * S$7, 0), 0)</f>
        <v>0</v>
      </c>
      <c r="T154" s="166">
        <f t="array" ref="T154">IFERROR(IF(ROW()-16&lt;NoRowsBudget, IF($J154="Profit Margin",SUM(T$16:T153)*ProfitMargin,IF($J154="VAT",SUM(T$16:T153)*VAT,IF(Budget_period="Monthly",SUMIFS(INDIRECT(T$8),DetailBudgetWPs_Aleph,IF($J154 = "No Work Package", "", $J154),DetailBudgetCategory_Aleph,$I154),IF(Budget_period="Quarterly",SUMIFS(INDIRECT(T$9),DetailBudgetWPs_Aleph,IF($J154 = "No Work Package", "", $J154),DetailBudgetCategory_Aleph,$I154),IF(Budget_period="Annually",SUMIFS(INDIRECT(T$10),DetailBudgetWPs_Aleph,IF($J154 = "No Work Package", "", $J154),DetailBudgetCategory_Aleph,$I154),""))))) / T$6 * T$7, 0), 0)</f>
        <v>0</v>
      </c>
      <c r="U154" s="166">
        <f t="array" ref="U154">IFERROR(IF(ROW()-16&lt;NoRowsBudget, IF($J154="Profit Margin",SUM(U$16:U153)*ProfitMargin,IF($J154="VAT",SUM(U$16:U153)*VAT,IF(Budget_period="Monthly",SUMIFS(INDIRECT(U$8),DetailBudgetWPs_Aleph,IF($J154 = "No Work Package", "", $J154),DetailBudgetCategory_Aleph,$I154),IF(Budget_period="Quarterly",SUMIFS(INDIRECT(U$9),DetailBudgetWPs_Aleph,IF($J154 = "No Work Package", "", $J154),DetailBudgetCategory_Aleph,$I154),IF(Budget_period="Annually",SUMIFS(INDIRECT(U$10),DetailBudgetWPs_Aleph,IF($J154 = "No Work Package", "", $J154),DetailBudgetCategory_Aleph,$I154),""))))) / U$6 * U$7, 0), 0)</f>
        <v>0</v>
      </c>
      <c r="V154" s="166">
        <f t="array" ref="V154">IFERROR(IF(ROW()-16&lt;NoRowsBudget, IF($J154="Profit Margin",SUM(V$16:V153)*ProfitMargin,IF($J154="VAT",SUM(V$16:V153)*VAT,IF(Budget_period="Monthly",SUMIFS(INDIRECT(V$8),DetailBudgetWPs_Aleph,IF($J154 = "No Work Package", "", $J154),DetailBudgetCategory_Aleph,$I154),IF(Budget_period="Quarterly",SUMIFS(INDIRECT(V$9),DetailBudgetWPs_Aleph,IF($J154 = "No Work Package", "", $J154),DetailBudgetCategory_Aleph,$I154),IF(Budget_period="Annually",SUMIFS(INDIRECT(V$10),DetailBudgetWPs_Aleph,IF($J154 = "No Work Package", "", $J154),DetailBudgetCategory_Aleph,$I154),""))))) / V$6 * V$7, 0), 0)</f>
        <v>0</v>
      </c>
      <c r="W154" s="166">
        <f t="array" ref="W154">IFERROR(IF(ROW()-16&lt;NoRowsBudget, IF($J154="Profit Margin",SUM(W$16:W153)*ProfitMargin,IF($J154="VAT",SUM(W$16:W153)*VAT,IF(Budget_period="Monthly",SUMIFS(INDIRECT(W$8),DetailBudgetWPs_Aleph,IF($J154 = "No Work Package", "", $J154),DetailBudgetCategory_Aleph,$I154),IF(Budget_period="Quarterly",SUMIFS(INDIRECT(W$9),DetailBudgetWPs_Aleph,IF($J154 = "No Work Package", "", $J154),DetailBudgetCategory_Aleph,$I154),IF(Budget_period="Annually",SUMIFS(INDIRECT(W$10),DetailBudgetWPs_Aleph,IF($J154 = "No Work Package", "", $J154),DetailBudgetCategory_Aleph,$I154),""))))) / W$6 * W$7, 0), 0)</f>
        <v>0</v>
      </c>
      <c r="X154" s="166">
        <f t="array" ref="X154">IFERROR(IF(ROW()-16&lt;NoRowsBudget, IF($J154="Profit Margin",SUM(X$16:X153)*ProfitMargin,IF($J154="VAT",SUM(X$16:X153)*VAT,IF(Budget_period="Monthly",SUMIFS(INDIRECT(X$8),DetailBudgetWPs_Aleph,IF($J154 = "No Work Package", "", $J154),DetailBudgetCategory_Aleph,$I154),IF(Budget_period="Quarterly",SUMIFS(INDIRECT(X$9),DetailBudgetWPs_Aleph,IF($J154 = "No Work Package", "", $J154),DetailBudgetCategory_Aleph,$I154),IF(Budget_period="Annually",SUMIFS(INDIRECT(X$10),DetailBudgetWPs_Aleph,IF($J154 = "No Work Package", "", $J154),DetailBudgetCategory_Aleph,$I154),""))))) / X$6 * X$7, 0), 0)</f>
        <v>0</v>
      </c>
      <c r="Y154" s="166">
        <f t="array" ref="Y154">IFERROR(IF(ROW()-16&lt;NoRowsBudget, IF($J154="Profit Margin",SUM(Y$16:Y153)*ProfitMargin,IF($J154="VAT",SUM(Y$16:Y153)*VAT,IF(Budget_period="Monthly",SUMIFS(INDIRECT(Y$8),DetailBudgetWPs_Aleph,IF($J154 = "No Work Package", "", $J154),DetailBudgetCategory_Aleph,$I154),IF(Budget_period="Quarterly",SUMIFS(INDIRECT(Y$9),DetailBudgetWPs_Aleph,IF($J154 = "No Work Package", "", $J154),DetailBudgetCategory_Aleph,$I154),IF(Budget_period="Annually",SUMIFS(INDIRECT(Y$10),DetailBudgetWPs_Aleph,IF($J154 = "No Work Package", "", $J154),DetailBudgetCategory_Aleph,$I154),""))))) / Y$6 * Y$7, 0), 0)</f>
        <v>0</v>
      </c>
      <c r="Z154" s="166">
        <f t="array" ref="Z154">IFERROR(IF(ROW()-16&lt;NoRowsBudget, IF($J154="Profit Margin",SUM(Z$16:Z153)*ProfitMargin,IF($J154="VAT",SUM(Z$16:Z153)*VAT,IF(Budget_period="Monthly",SUMIFS(INDIRECT(Z$8),DetailBudgetWPs_Aleph,IF($J154 = "No Work Package", "", $J154),DetailBudgetCategory_Aleph,$I154),IF(Budget_period="Quarterly",SUMIFS(INDIRECT(Z$9),DetailBudgetWPs_Aleph,IF($J154 = "No Work Package", "", $J154),DetailBudgetCategory_Aleph,$I154),IF(Budget_period="Annually",SUMIFS(INDIRECT(Z$10),DetailBudgetWPs_Aleph,IF($J154 = "No Work Package", "", $J154),DetailBudgetCategory_Aleph,$I154),""))))) / Z$6 * Z$7, 0), 0)</f>
        <v>0</v>
      </c>
      <c r="AA154" s="166">
        <f t="array" ref="AA154">IFERROR(IF(ROW()-16&lt;NoRowsBudget, IF($J154="Profit Margin",SUM(AA$16:AA153)*ProfitMargin,IF($J154="VAT",SUM(AA$16:AA153)*VAT,IF(Budget_period="Monthly",SUMIFS(INDIRECT(AA$8),DetailBudgetWPs_Aleph,IF($J154 = "No Work Package", "", $J154),DetailBudgetCategory_Aleph,$I154),IF(Budget_period="Quarterly",SUMIFS(INDIRECT(AA$9),DetailBudgetWPs_Aleph,IF($J154 = "No Work Package", "", $J154),DetailBudgetCategory_Aleph,$I154),IF(Budget_period="Annually",SUMIFS(INDIRECT(AA$10),DetailBudgetWPs_Aleph,IF($J154 = "No Work Package", "", $J154),DetailBudgetCategory_Aleph,$I154),""))))) / AA$6 * AA$7, 0), 0)</f>
        <v>0</v>
      </c>
      <c r="AB154" s="166">
        <f t="array" ref="AB154">IFERROR(IF(ROW()-16&lt;NoRowsBudget, IF($J154="Profit Margin",SUM(AB$16:AB153)*ProfitMargin,IF($J154="VAT",SUM(AB$16:AB153)*VAT,IF(Budget_period="Monthly",SUMIFS(INDIRECT(AB$8),DetailBudgetWPs_Aleph,IF($J154 = "No Work Package", "", $J154),DetailBudgetCategory_Aleph,$I154),IF(Budget_period="Quarterly",SUMIFS(INDIRECT(AB$9),DetailBudgetWPs_Aleph,IF($J154 = "No Work Package", "", $J154),DetailBudgetCategory_Aleph,$I154),IF(Budget_period="Annually",SUMIFS(INDIRECT(AB$10),DetailBudgetWPs_Aleph,IF($J154 = "No Work Package", "", $J154),DetailBudgetCategory_Aleph,$I154),""))))) / AB$6 * AB$7, 0), 0)</f>
        <v>0</v>
      </c>
      <c r="AC154" s="166">
        <f t="array" ref="AC154">IFERROR(IF(ROW()-16&lt;NoRowsBudget, IF($J154="Profit Margin",SUM(AC$16:AC153)*ProfitMargin,IF($J154="VAT",SUM(AC$16:AC153)*VAT,IF(Budget_period="Monthly",SUMIFS(INDIRECT(AC$8),DetailBudgetWPs_Aleph,IF($J154 = "No Work Package", "", $J154),DetailBudgetCategory_Aleph,$I154),IF(Budget_period="Quarterly",SUMIFS(INDIRECT(AC$9),DetailBudgetWPs_Aleph,IF($J154 = "No Work Package", "", $J154),DetailBudgetCategory_Aleph,$I154),IF(Budget_period="Annually",SUMIFS(INDIRECT(AC$10),DetailBudgetWPs_Aleph,IF($J154 = "No Work Package", "", $J154),DetailBudgetCategory_Aleph,$I154),""))))) / AC$6 * AC$7, 0), 0)</f>
        <v>0</v>
      </c>
      <c r="AD154" s="166">
        <f t="array" ref="AD154">IFERROR(IF(ROW()-16&lt;NoRowsBudget, IF($J154="Profit Margin",SUM(AD$16:AD153)*ProfitMargin,IF($J154="VAT",SUM(AD$16:AD153)*VAT,IF(Budget_period="Monthly",SUMIFS(INDIRECT(AD$8),DetailBudgetWPs_Aleph,IF($J154 = "No Work Package", "", $J154),DetailBudgetCategory_Aleph,$I154),IF(Budget_period="Quarterly",SUMIFS(INDIRECT(AD$9),DetailBudgetWPs_Aleph,IF($J154 = "No Work Package", "", $J154),DetailBudgetCategory_Aleph,$I154),IF(Budget_period="Annually",SUMIFS(INDIRECT(AD$10),DetailBudgetWPs_Aleph,IF($J154 = "No Work Package", "", $J154),DetailBudgetCategory_Aleph,$I154),""))))) / AD$6 * AD$7, 0), 0)</f>
        <v>0</v>
      </c>
      <c r="AE154" s="166">
        <f t="array" ref="AE154">IFERROR(IF(ROW()-16&lt;NoRowsBudget, IF($J154="Profit Margin",SUM(AE$16:AE153)*ProfitMargin,IF($J154="VAT",SUM(AE$16:AE153)*VAT,IF(Budget_period="Monthly",SUMIFS(INDIRECT(AE$8),DetailBudgetWPs_Aleph,IF($J154 = "No Work Package", "", $J154),DetailBudgetCategory_Aleph,$I154),IF(Budget_period="Quarterly",SUMIFS(INDIRECT(AE$9),DetailBudgetWPs_Aleph,IF($J154 = "No Work Package", "", $J154),DetailBudgetCategory_Aleph,$I154),IF(Budget_period="Annually",SUMIFS(INDIRECT(AE$10),DetailBudgetWPs_Aleph,IF($J154 = "No Work Package", "", $J154),DetailBudgetCategory_Aleph,$I154),""))))) / AE$6 * AE$7, 0), 0)</f>
        <v>0</v>
      </c>
      <c r="AF154" s="166">
        <f t="array" ref="AF154">IFERROR(IF(ROW()-16&lt;NoRowsBudget, IF($J154="Profit Margin",SUM(AF$16:AF153)*ProfitMargin,IF($J154="VAT",SUM(AF$16:AF153)*VAT,IF(Budget_period="Monthly",SUMIFS(INDIRECT(AF$8),DetailBudgetWPs_Aleph,IF($J154 = "No Work Package", "", $J154),DetailBudgetCategory_Aleph,$I154),IF(Budget_period="Quarterly",SUMIFS(INDIRECT(AF$9),DetailBudgetWPs_Aleph,IF($J154 = "No Work Package", "", $J154),DetailBudgetCategory_Aleph,$I154),IF(Budget_period="Annually",SUMIFS(INDIRECT(AF$10),DetailBudgetWPs_Aleph,IF($J154 = "No Work Package", "", $J154),DetailBudgetCategory_Aleph,$I154),""))))) / AF$6 * AF$7, 0), 0)</f>
        <v>0</v>
      </c>
      <c r="AG154" s="166">
        <f t="array" ref="AG154">IFERROR(IF(ROW()-16&lt;NoRowsBudget, IF($J154="Profit Margin",SUM(AG$16:AG153)*ProfitMargin,IF($J154="VAT",SUM(AG$16:AG153)*VAT,IF(Budget_period="Monthly",SUMIFS(INDIRECT(AG$8),DetailBudgetWPs_Aleph,IF($J154 = "No Work Package", "", $J154),DetailBudgetCategory_Aleph,$I154),IF(Budget_period="Quarterly",SUMIFS(INDIRECT(AG$9),DetailBudgetWPs_Aleph,IF($J154 = "No Work Package", "", $J154),DetailBudgetCategory_Aleph,$I154),IF(Budget_period="Annually",SUMIFS(INDIRECT(AG$10),DetailBudgetWPs_Aleph,IF($J154 = "No Work Package", "", $J154),DetailBudgetCategory_Aleph,$I154),""))))) / AG$6 * AG$7, 0), 0)</f>
        <v>0</v>
      </c>
      <c r="AH154" s="166">
        <f t="array" ref="AH154">IFERROR(IF(ROW()-16&lt;NoRowsBudget, IF($J154="Profit Margin",SUM(AH$16:AH153)*ProfitMargin,IF($J154="VAT",SUM(AH$16:AH153)*VAT,IF(Budget_period="Monthly",SUMIFS(INDIRECT(AH$8),DetailBudgetWPs_Aleph,IF($J154 = "No Work Package", "", $J154),DetailBudgetCategory_Aleph,$I154),IF(Budget_period="Quarterly",SUMIFS(INDIRECT(AH$9),DetailBudgetWPs_Aleph,IF($J154 = "No Work Package", "", $J154),DetailBudgetCategory_Aleph,$I154),IF(Budget_period="Annually",SUMIFS(INDIRECT(AH$10),DetailBudgetWPs_Aleph,IF($J154 = "No Work Package", "", $J154),DetailBudgetCategory_Aleph,$I154),""))))) / AH$6 * AH$7, 0), 0)</f>
        <v>0</v>
      </c>
      <c r="AI154" s="166">
        <f t="array" ref="AI154">IFERROR(IF(ROW()-16&lt;NoRowsBudget, IF($J154="Profit Margin",SUM(AI$16:AI153)*ProfitMargin,IF($J154="VAT",SUM(AI$16:AI153)*VAT,IF(Budget_period="Monthly",SUMIFS(INDIRECT(AI$8),DetailBudgetWPs_Aleph,IF($J154 = "No Work Package", "", $J154),DetailBudgetCategory_Aleph,$I154),IF(Budget_period="Quarterly",SUMIFS(INDIRECT(AI$9),DetailBudgetWPs_Aleph,IF($J154 = "No Work Package", "", $J154),DetailBudgetCategory_Aleph,$I154),IF(Budget_period="Annually",SUMIFS(INDIRECT(AI$10),DetailBudgetWPs_Aleph,IF($J154 = "No Work Package", "", $J154),DetailBudgetCategory_Aleph,$I154),""))))) / AI$6 * AI$7, 0), 0)</f>
        <v>0</v>
      </c>
      <c r="AJ154" s="166">
        <f t="array" ref="AJ154">IFERROR(IF(ROW()-16&lt;NoRowsBudget, IF($J154="Profit Margin",SUM(AJ$16:AJ153)*ProfitMargin,IF($J154="VAT",SUM(AJ$16:AJ153)*VAT,IF(Budget_period="Monthly",SUMIFS(INDIRECT(AJ$8),DetailBudgetWPs_Aleph,IF($J154 = "No Work Package", "", $J154),DetailBudgetCategory_Aleph,$I154),IF(Budget_period="Quarterly",SUMIFS(INDIRECT(AJ$9),DetailBudgetWPs_Aleph,IF($J154 = "No Work Package", "", $J154),DetailBudgetCategory_Aleph,$I154),IF(Budget_period="Annually",SUMIFS(INDIRECT(AJ$10),DetailBudgetWPs_Aleph,IF($J154 = "No Work Package", "", $J154),DetailBudgetCategory_Aleph,$I154),""))))) / AJ$6 * AJ$7, 0), 0)</f>
        <v>0</v>
      </c>
      <c r="AK154" s="166">
        <f t="array" ref="AK154">IFERROR(IF(ROW()-16&lt;NoRowsBudget, IF($J154="Profit Margin",SUM(AK$16:AK153)*ProfitMargin,IF($J154="VAT",SUM(AK$16:AK153)*VAT,IF(Budget_period="Monthly",SUMIFS(INDIRECT(AK$8),DetailBudgetWPs_Aleph,IF($J154 = "No Work Package", "", $J154),DetailBudgetCategory_Aleph,$I154),IF(Budget_period="Quarterly",SUMIFS(INDIRECT(AK$9),DetailBudgetWPs_Aleph,IF($J154 = "No Work Package", "", $J154),DetailBudgetCategory_Aleph,$I154),IF(Budget_period="Annually",SUMIFS(INDIRECT(AK$10),DetailBudgetWPs_Aleph,IF($J154 = "No Work Package", "", $J154),DetailBudgetCategory_Aleph,$I154),""))))) / AK$6 * AK$7, 0), 0)</f>
        <v>0</v>
      </c>
      <c r="AL154" s="166">
        <f t="array" ref="AL154">IFERROR(IF(ROW()-16&lt;NoRowsBudget, IF($J154="Profit Margin",SUM(AL$16:AL153)*ProfitMargin,IF($J154="VAT",SUM(AL$16:AL153)*VAT,IF(Budget_period="Monthly",SUMIFS(INDIRECT(AL$8),DetailBudgetWPs_Aleph,IF($J154 = "No Work Package", "", $J154),DetailBudgetCategory_Aleph,$I154),IF(Budget_period="Quarterly",SUMIFS(INDIRECT(AL$9),DetailBudgetWPs_Aleph,IF($J154 = "No Work Package", "", $J154),DetailBudgetCategory_Aleph,$I154),IF(Budget_period="Annually",SUMIFS(INDIRECT(AL$10),DetailBudgetWPs_Aleph,IF($J154 = "No Work Package", "", $J154),DetailBudgetCategory_Aleph,$I154),""))))) / AL$6 * AL$7, 0), 0)</f>
        <v>0</v>
      </c>
      <c r="AM154" s="166">
        <f t="array" ref="AM154">IFERROR(IF(ROW()-16&lt;NoRowsBudget, IF($J154="Profit Margin",SUM(AM$16:AM153)*ProfitMargin,IF($J154="VAT",SUM(AM$16:AM153)*VAT,IF(Budget_period="Monthly",SUMIFS(INDIRECT(AM$8),DetailBudgetWPs_Aleph,IF($J154 = "No Work Package", "", $J154),DetailBudgetCategory_Aleph,$I154),IF(Budget_period="Quarterly",SUMIFS(INDIRECT(AM$9),DetailBudgetWPs_Aleph,IF($J154 = "No Work Package", "", $J154),DetailBudgetCategory_Aleph,$I154),IF(Budget_period="Annually",SUMIFS(INDIRECT(AM$10),DetailBudgetWPs_Aleph,IF($J154 = "No Work Package", "", $J154),DetailBudgetCategory_Aleph,$I154),""))))) / AM$6 * AM$7, 0), 0)</f>
        <v>0</v>
      </c>
      <c r="AN154" s="166">
        <f t="array" ref="AN154">IFERROR(IF(ROW()-16&lt;NoRowsBudget, IF($J154="Profit Margin",SUM(AN$16:AN153)*ProfitMargin,IF($J154="VAT",SUM(AN$16:AN153)*VAT,IF(Budget_period="Monthly",SUMIFS(INDIRECT(AN$8),DetailBudgetWPs_Aleph,IF($J154 = "No Work Package", "", $J154),DetailBudgetCategory_Aleph,$I154),IF(Budget_period="Quarterly",SUMIFS(INDIRECT(AN$9),DetailBudgetWPs_Aleph,IF($J154 = "No Work Package", "", $J154),DetailBudgetCategory_Aleph,$I154),IF(Budget_period="Annually",SUMIFS(INDIRECT(AN$10),DetailBudgetWPs_Aleph,IF($J154 = "No Work Package", "", $J154),DetailBudgetCategory_Aleph,$I154),""))))) / AN$6 * AN$7, 0), 0)</f>
        <v>0</v>
      </c>
      <c r="AO154" s="166">
        <f t="array" ref="AO154">IFERROR(IF(ROW()-16&lt;NoRowsBudget, IF($J154="Profit Margin",SUM(AO$16:AO153)*ProfitMargin,IF($J154="VAT",SUM(AO$16:AO153)*VAT,IF(Budget_period="Monthly",SUMIFS(INDIRECT(AO$8),DetailBudgetWPs_Aleph,IF($J154 = "No Work Package", "", $J154),DetailBudgetCategory_Aleph,$I154),IF(Budget_period="Quarterly",SUMIFS(INDIRECT(AO$9),DetailBudgetWPs_Aleph,IF($J154 = "No Work Package", "", $J154),DetailBudgetCategory_Aleph,$I154),IF(Budget_period="Annually",SUMIFS(INDIRECT(AO$10),DetailBudgetWPs_Aleph,IF($J154 = "No Work Package", "", $J154),DetailBudgetCategory_Aleph,$I154),""))))) / AO$6 * AO$7, 0), 0)</f>
        <v>0</v>
      </c>
      <c r="AP154" s="166">
        <f t="array" ref="AP154">IFERROR(IF(ROW()-16&lt;NoRowsBudget, IF($J154="Profit Margin",SUM(AP$16:AP153)*ProfitMargin,IF($J154="VAT",SUM(AP$16:AP153)*VAT,IF(Budget_period="Monthly",SUMIFS(INDIRECT(AP$8),DetailBudgetWPs_Aleph,IF($J154 = "No Work Package", "", $J154),DetailBudgetCategory_Aleph,$I154),IF(Budget_period="Quarterly",SUMIFS(INDIRECT(AP$9),DetailBudgetWPs_Aleph,IF($J154 = "No Work Package", "", $J154),DetailBudgetCategory_Aleph,$I154),IF(Budget_period="Annually",SUMIFS(INDIRECT(AP$10),DetailBudgetWPs_Aleph,IF($J154 = "No Work Package", "", $J154),DetailBudgetCategory_Aleph,$I154),""))))) / AP$6 * AP$7, 0), 0)</f>
        <v>0</v>
      </c>
      <c r="AQ154" s="166">
        <f t="array" ref="AQ154">IFERROR(IF(ROW()-16&lt;NoRowsBudget, IF($J154="Profit Margin",SUM(AQ$16:AQ153)*ProfitMargin,IF($J154="VAT",SUM(AQ$16:AQ153)*VAT,IF(Budget_period="Monthly",SUMIFS(INDIRECT(AQ$8),DetailBudgetWPs_Aleph,IF($J154 = "No Work Package", "", $J154),DetailBudgetCategory_Aleph,$I154),IF(Budget_period="Quarterly",SUMIFS(INDIRECT(AQ$9),DetailBudgetWPs_Aleph,IF($J154 = "No Work Package", "", $J154),DetailBudgetCategory_Aleph,$I154),IF(Budget_period="Annually",SUMIFS(INDIRECT(AQ$10),DetailBudgetWPs_Aleph,IF($J154 = "No Work Package", "", $J154),DetailBudgetCategory_Aleph,$I154),""))))) / AQ$6 * AQ$7, 0), 0)</f>
        <v>0</v>
      </c>
      <c r="AR154" s="166">
        <f t="array" ref="AR154">IFERROR(IF(ROW()-16&lt;NoRowsBudget, IF($J154="Profit Margin",SUM(AR$16:AR153)*ProfitMargin,IF($J154="VAT",SUM(AR$16:AR153)*VAT,IF(Budget_period="Monthly",SUMIFS(INDIRECT(AR$8),DetailBudgetWPs_Aleph,IF($J154 = "No Work Package", "", $J154),DetailBudgetCategory_Aleph,$I154),IF(Budget_period="Quarterly",SUMIFS(INDIRECT(AR$9),DetailBudgetWPs_Aleph,IF($J154 = "No Work Package", "", $J154),DetailBudgetCategory_Aleph,$I154),IF(Budget_period="Annually",SUMIFS(INDIRECT(AR$10),DetailBudgetWPs_Aleph,IF($J154 = "No Work Package", "", $J154),DetailBudgetCategory_Aleph,$I154),""))))) / AR$6 * AR$7, 0), 0)</f>
        <v>0</v>
      </c>
      <c r="AS154" s="166">
        <f t="array" ref="AS154">IFERROR(IF(ROW()-16&lt;NoRowsBudget, IF($J154="Profit Margin",SUM(AS$16:AS153)*ProfitMargin,IF($J154="VAT",SUM(AS$16:AS153)*VAT,IF(Budget_period="Monthly",SUMIFS(INDIRECT(AS$8),DetailBudgetWPs_Aleph,IF($J154 = "No Work Package", "", $J154),DetailBudgetCategory_Aleph,$I154),IF(Budget_period="Quarterly",SUMIFS(INDIRECT(AS$9),DetailBudgetWPs_Aleph,IF($J154 = "No Work Package", "", $J154),DetailBudgetCategory_Aleph,$I154),IF(Budget_period="Annually",SUMIFS(INDIRECT(AS$10),DetailBudgetWPs_Aleph,IF($J154 = "No Work Package", "", $J154),DetailBudgetCategory_Aleph,$I154),""))))) / AS$6 * AS$7, 0), 0)</f>
        <v>0</v>
      </c>
      <c r="AT154" s="166">
        <f t="array" ref="AT154">IFERROR(IF(ROW()-16&lt;NoRowsBudget, IF($J154="Profit Margin",SUM(AT$16:AT153)*ProfitMargin,IF($J154="VAT",SUM(AT$16:AT153)*VAT,IF(Budget_period="Monthly",SUMIFS(INDIRECT(AT$8),DetailBudgetWPs_Aleph,IF($J154 = "No Work Package", "", $J154),DetailBudgetCategory_Aleph,$I154),IF(Budget_period="Quarterly",SUMIFS(INDIRECT(AT$9),DetailBudgetWPs_Aleph,IF($J154 = "No Work Package", "", $J154),DetailBudgetCategory_Aleph,$I154),IF(Budget_period="Annually",SUMIFS(INDIRECT(AT$10),DetailBudgetWPs_Aleph,IF($J154 = "No Work Package", "", $J154),DetailBudgetCategory_Aleph,$I154),""))))) / AT$6 * AT$7, 0), 0)</f>
        <v>0</v>
      </c>
      <c r="AU154" s="166">
        <f t="array" ref="AU154">IFERROR(IF(ROW()-16&lt;NoRowsBudget, IF($J154="Profit Margin",SUM(AU$16:AU153)*ProfitMargin,IF($J154="VAT",SUM(AU$16:AU153)*VAT,IF(Budget_period="Monthly",SUMIFS(INDIRECT(AU$8),DetailBudgetWPs_Aleph,IF($J154 = "No Work Package", "", $J154),DetailBudgetCategory_Aleph,$I154),IF(Budget_period="Quarterly",SUMIFS(INDIRECT(AU$9),DetailBudgetWPs_Aleph,IF($J154 = "No Work Package", "", $J154),DetailBudgetCategory_Aleph,$I154),IF(Budget_period="Annually",SUMIFS(INDIRECT(AU$10),DetailBudgetWPs_Aleph,IF($J154 = "No Work Package", "", $J154),DetailBudgetCategory_Aleph,$I154),""))))) / AU$6 * AU$7, 0), 0)</f>
        <v>0</v>
      </c>
      <c r="AV154" s="166">
        <f t="array" ref="AV154">IFERROR(IF(ROW()-16&lt;NoRowsBudget, IF($J154="Profit Margin",SUM(AV$16:AV153)*ProfitMargin,IF($J154="VAT",SUM(AV$16:AV153)*VAT,IF(Budget_period="Monthly",SUMIFS(INDIRECT(AV$8),DetailBudgetWPs_Aleph,IF($J154 = "No Work Package", "", $J154),DetailBudgetCategory_Aleph,$I154),IF(Budget_period="Quarterly",SUMIFS(INDIRECT(AV$9),DetailBudgetWPs_Aleph,IF($J154 = "No Work Package", "", $J154),DetailBudgetCategory_Aleph,$I154),IF(Budget_period="Annually",SUMIFS(INDIRECT(AV$10),DetailBudgetWPs_Aleph,IF($J154 = "No Work Package", "", $J154),DetailBudgetCategory_Aleph,$I154),""))))) / AV$6 * AV$7, 0), 0)</f>
        <v>0</v>
      </c>
      <c r="AW154" s="166">
        <f t="array" ref="AW154">IFERROR(IF(ROW()-16&lt;NoRowsBudget, IF($J154="Profit Margin",SUM(AW$16:AW153)*ProfitMargin,IF($J154="VAT",SUM(AW$16:AW153)*VAT,IF(Budget_period="Monthly",SUMIFS(INDIRECT(AW$8),DetailBudgetWPs_Aleph,IF($J154 = "No Work Package", "", $J154),DetailBudgetCategory_Aleph,$I154),IF(Budget_period="Quarterly",SUMIFS(INDIRECT(AW$9),DetailBudgetWPs_Aleph,IF($J154 = "No Work Package", "", $J154),DetailBudgetCategory_Aleph,$I154),IF(Budget_period="Annually",SUMIFS(INDIRECT(AW$10),DetailBudgetWPs_Aleph,IF($J154 = "No Work Package", "", $J154),DetailBudgetCategory_Aleph,$I154),""))))) / AW$6 * AW$7, 0), 0)</f>
        <v>0</v>
      </c>
      <c r="AX154" s="166">
        <f t="array" ref="AX154">IFERROR(IF(ROW()-16&lt;NoRowsBudget, IF($J154="Profit Margin",SUM(AX$16:AX153)*ProfitMargin,IF($J154="VAT",SUM(AX$16:AX153)*VAT,IF(Budget_period="Monthly",SUMIFS(INDIRECT(AX$8),DetailBudgetWPs_Aleph,IF($J154 = "No Work Package", "", $J154),DetailBudgetCategory_Aleph,$I154),IF(Budget_period="Quarterly",SUMIFS(INDIRECT(AX$9),DetailBudgetWPs_Aleph,IF($J154 = "No Work Package", "", $J154),DetailBudgetCategory_Aleph,$I154),IF(Budget_period="Annually",SUMIFS(INDIRECT(AX$10),DetailBudgetWPs_Aleph,IF($J154 = "No Work Package", "", $J154),DetailBudgetCategory_Aleph,$I154),""))))) / AX$6 * AX$7, 0), 0)</f>
        <v>0</v>
      </c>
      <c r="AY154" s="166">
        <f t="array" ref="AY154">IFERROR(IF(ROW()-16&lt;NoRowsBudget, IF($J154="Profit Margin",SUM(AY$16:AY153)*ProfitMargin,IF($J154="VAT",SUM(AY$16:AY153)*VAT,IF(Budget_period="Monthly",SUMIFS(INDIRECT(AY$8),DetailBudgetWPs_Aleph,IF($J154 = "No Work Package", "", $J154),DetailBudgetCategory_Aleph,$I154),IF(Budget_period="Quarterly",SUMIFS(INDIRECT(AY$9),DetailBudgetWPs_Aleph,IF($J154 = "No Work Package", "", $J154),DetailBudgetCategory_Aleph,$I154),IF(Budget_period="Annually",SUMIFS(INDIRECT(AY$10),DetailBudgetWPs_Aleph,IF($J154 = "No Work Package", "", $J154),DetailBudgetCategory_Aleph,$I154),""))))) / AY$6 * AY$7, 0), 0)</f>
        <v>0</v>
      </c>
      <c r="AZ154" s="166">
        <f t="array" ref="AZ154">IFERROR(IF(ROW()-16&lt;NoRowsBudget, IF($J154="Profit Margin",SUM(AZ$16:AZ153)*ProfitMargin,IF($J154="VAT",SUM(AZ$16:AZ153)*VAT,IF(Budget_period="Monthly",SUMIFS(INDIRECT(AZ$8),DetailBudgetWPs_Aleph,IF($J154 = "No Work Package", "", $J154),DetailBudgetCategory_Aleph,$I154),IF(Budget_period="Quarterly",SUMIFS(INDIRECT(AZ$9),DetailBudgetWPs_Aleph,IF($J154 = "No Work Package", "", $J154),DetailBudgetCategory_Aleph,$I154),IF(Budget_period="Annually",SUMIFS(INDIRECT(AZ$10),DetailBudgetWPs_Aleph,IF($J154 = "No Work Package", "", $J154),DetailBudgetCategory_Aleph,$I154),""))))) / AZ$6 * AZ$7, 0), 0)</f>
        <v>0</v>
      </c>
      <c r="BA154" s="166">
        <f t="array" ref="BA154">IFERROR(IF(ROW()-16&lt;NoRowsBudget, IF($J154="Profit Margin",SUM(BA$16:BA153)*ProfitMargin,IF($J154="VAT",SUM(BA$16:BA153)*VAT,IF(Budget_period="Monthly",SUMIFS(INDIRECT(BA$8),DetailBudgetWPs_Aleph,IF($J154 = "No Work Package", "", $J154),DetailBudgetCategory_Aleph,$I154),IF(Budget_period="Quarterly",SUMIFS(INDIRECT(BA$9),DetailBudgetWPs_Aleph,IF($J154 = "No Work Package", "", $J154),DetailBudgetCategory_Aleph,$I154),IF(Budget_period="Annually",SUMIFS(INDIRECT(BA$10),DetailBudgetWPs_Aleph,IF($J154 = "No Work Package", "", $J154),DetailBudgetCategory_Aleph,$I154),""))))) / BA$6 * BA$7, 0), 0)</f>
        <v>0</v>
      </c>
      <c r="BB154" s="166">
        <f t="array" ref="BB154">IFERROR(IF(ROW()-16&lt;NoRowsBudget, IF($J154="Profit Margin",SUM(BB$16:BB153)*ProfitMargin,IF($J154="VAT",SUM(BB$16:BB153)*VAT,IF(Budget_period="Monthly",SUMIFS(INDIRECT(BB$8),DetailBudgetWPs_Aleph,IF($J154 = "No Work Package", "", $J154),DetailBudgetCategory_Aleph,$I154),IF(Budget_period="Quarterly",SUMIFS(INDIRECT(BB$9),DetailBudgetWPs_Aleph,IF($J154 = "No Work Package", "", $J154),DetailBudgetCategory_Aleph,$I154),IF(Budget_period="Annually",SUMIFS(INDIRECT(BB$10),DetailBudgetWPs_Aleph,IF($J154 = "No Work Package", "", $J154),DetailBudgetCategory_Aleph,$I154),""))))) / BB$6 * BB$7, 0), 0)</f>
        <v>0</v>
      </c>
      <c r="BC154" s="166">
        <f t="array" ref="BC154">IFERROR(IF(ROW()-16&lt;NoRowsBudget, IF($J154="Profit Margin",SUM(BC$16:BC153)*ProfitMargin,IF($J154="VAT",SUM(BC$16:BC153)*VAT,IF(Budget_period="Monthly",SUMIFS(INDIRECT(BC$8),DetailBudgetWPs_Aleph,IF($J154 = "No Work Package", "", $J154),DetailBudgetCategory_Aleph,$I154),IF(Budget_period="Quarterly",SUMIFS(INDIRECT(BC$9),DetailBudgetWPs_Aleph,IF($J154 = "No Work Package", "", $J154),DetailBudgetCategory_Aleph,$I154),IF(Budget_period="Annually",SUMIFS(INDIRECT(BC$10),DetailBudgetWPs_Aleph,IF($J154 = "No Work Package", "", $J154),DetailBudgetCategory_Aleph,$I154),""))))) / BC$6 * BC$7, 0), 0)</f>
        <v>0</v>
      </c>
      <c r="BD154" s="166">
        <f t="array" ref="BD154">IFERROR(IF(ROW()-16&lt;NoRowsBudget, IF($J154="Profit Margin",SUM(BD$16:BD153)*ProfitMargin,IF($J154="VAT",SUM(BD$16:BD153)*VAT,IF(Budget_period="Monthly",SUMIFS(INDIRECT(BD$8),DetailBudgetWPs_Aleph,IF($J154 = "No Work Package", "", $J154),DetailBudgetCategory_Aleph,$I154),IF(Budget_period="Quarterly",SUMIFS(INDIRECT(BD$9),DetailBudgetWPs_Aleph,IF($J154 = "No Work Package", "", $J154),DetailBudgetCategory_Aleph,$I154),IF(Budget_period="Annually",SUMIFS(INDIRECT(BD$10),DetailBudgetWPs_Aleph,IF($J154 = "No Work Package", "", $J154),DetailBudgetCategory_Aleph,$I154),""))))) / BD$6 * BD$7, 0), 0)</f>
        <v>0</v>
      </c>
      <c r="BE154" s="166">
        <f t="array" ref="BE154">IFERROR(IF(ROW()-16&lt;NoRowsBudget, IF($J154="Profit Margin",SUM(BE$16:BE153)*ProfitMargin,IF($J154="VAT",SUM(BE$16:BE153)*VAT,IF(Budget_period="Monthly",SUMIFS(INDIRECT(BE$8),DetailBudgetWPs_Aleph,IF($J154 = "No Work Package", "", $J154),DetailBudgetCategory_Aleph,$I154),IF(Budget_period="Quarterly",SUMIFS(INDIRECT(BE$9),DetailBudgetWPs_Aleph,IF($J154 = "No Work Package", "", $J154),DetailBudgetCategory_Aleph,$I154),IF(Budget_period="Annually",SUMIFS(INDIRECT(BE$10),DetailBudgetWPs_Aleph,IF($J154 = "No Work Package", "", $J154),DetailBudgetCategory_Aleph,$I154),""))))) / BE$6 * BE$7, 0), 0)</f>
        <v>0</v>
      </c>
      <c r="BF154" s="166">
        <f t="array" ref="BF154">IFERROR(IF(ROW()-16&lt;NoRowsBudget, IF($J154="Profit Margin",SUM(BF$16:BF153)*ProfitMargin,IF($J154="VAT",SUM(BF$16:BF153)*VAT,IF(Budget_period="Monthly",SUMIFS(INDIRECT(BF$8),DetailBudgetWPs_Aleph,IF($J154 = "No Work Package", "", $J154),DetailBudgetCategory_Aleph,$I154),IF(Budget_period="Quarterly",SUMIFS(INDIRECT(BF$9),DetailBudgetWPs_Aleph,IF($J154 = "No Work Package", "", $J154),DetailBudgetCategory_Aleph,$I154),IF(Budget_period="Annually",SUMIFS(INDIRECT(BF$10),DetailBudgetWPs_Aleph,IF($J154 = "No Work Package", "", $J154),DetailBudgetCategory_Aleph,$I154),""))))) / BF$6 * BF$7, 0), 0)</f>
        <v>0</v>
      </c>
      <c r="BG154" s="166">
        <f t="array" ref="BG154">IFERROR(IF(ROW()-16&lt;NoRowsBudget, IF($J154="Profit Margin",SUM(BG$16:BG153)*ProfitMargin,IF($J154="VAT",SUM(BG$16:BG153)*VAT,IF(Budget_period="Monthly",SUMIFS(INDIRECT(BG$8),DetailBudgetWPs_Aleph,IF($J154 = "No Work Package", "", $J154),DetailBudgetCategory_Aleph,$I154),IF(Budget_period="Quarterly",SUMIFS(INDIRECT(BG$9),DetailBudgetWPs_Aleph,IF($J154 = "No Work Package", "", $J154),DetailBudgetCategory_Aleph,$I154),IF(Budget_period="Annually",SUMIFS(INDIRECT(BG$10),DetailBudgetWPs_Aleph,IF($J154 = "No Work Package", "", $J154),DetailBudgetCategory_Aleph,$I154),""))))) / BG$6 * BG$7, 0), 0)</f>
        <v>0</v>
      </c>
      <c r="BH154" s="166">
        <f t="array" ref="BH154">IFERROR(IF(ROW()-16&lt;NoRowsBudget, IF($J154="Profit Margin",SUM(BH$16:BH153)*ProfitMargin,IF($J154="VAT",SUM(BH$16:BH153)*VAT,IF(Budget_period="Monthly",SUMIFS(INDIRECT(BH$8),DetailBudgetWPs_Aleph,IF($J154 = "No Work Package", "", $J154),DetailBudgetCategory_Aleph,$I154),IF(Budget_period="Quarterly",SUMIFS(INDIRECT(BH$9),DetailBudgetWPs_Aleph,IF($J154 = "No Work Package", "", $J154),DetailBudgetCategory_Aleph,$I154),IF(Budget_period="Annually",SUMIFS(INDIRECT(BH$10),DetailBudgetWPs_Aleph,IF($J154 = "No Work Package", "", $J154),DetailBudgetCategory_Aleph,$I154),""))))) / BH$6 * BH$7, 0), 0)</f>
        <v>0</v>
      </c>
      <c r="BI154" s="166">
        <f t="array" ref="BI154">IFERROR(IF(ROW()-16&lt;NoRowsBudget, IF($J154="Profit Margin",SUM(BI$16:BI153)*ProfitMargin,IF($J154="VAT",SUM(BI$16:BI153)*VAT,IF(Budget_period="Monthly",SUMIFS(INDIRECT(BI$8),DetailBudgetWPs_Aleph,IF($J154 = "No Work Package", "", $J154),DetailBudgetCategory_Aleph,$I154),IF(Budget_period="Quarterly",SUMIFS(INDIRECT(BI$9),DetailBudgetWPs_Aleph,IF($J154 = "No Work Package", "", $J154),DetailBudgetCategory_Aleph,$I154),IF(Budget_period="Annually",SUMIFS(INDIRECT(BI$10),DetailBudgetWPs_Aleph,IF($J154 = "No Work Package", "", $J154),DetailBudgetCategory_Aleph,$I154),""))))) / BI$6 * BI$7, 0), 0)</f>
        <v>0</v>
      </c>
      <c r="BJ154" s="166">
        <f t="array" ref="BJ154">IFERROR(IF(ROW()-16&lt;NoRowsBudget, IF($J154="Profit Margin",SUM(BJ$16:BJ153)*ProfitMargin,IF($J154="VAT",SUM(BJ$16:BJ153)*VAT,IF(Budget_period="Monthly",SUMIFS(INDIRECT(BJ$8),DetailBudgetWPs_Aleph,IF($J154 = "No Work Package", "", $J154),DetailBudgetCategory_Aleph,$I154),IF(Budget_period="Quarterly",SUMIFS(INDIRECT(BJ$9),DetailBudgetWPs_Aleph,IF($J154 = "No Work Package", "", $J154),DetailBudgetCategory_Aleph,$I154),IF(Budget_period="Annually",SUMIFS(INDIRECT(BJ$10),DetailBudgetWPs_Aleph,IF($J154 = "No Work Package", "", $J154),DetailBudgetCategory_Aleph,$I154),""))))) / BJ$6 * BJ$7, 0), 0)</f>
        <v>0</v>
      </c>
      <c r="BK154" s="166">
        <f t="array" ref="BK154">IFERROR(IF(ROW()-16&lt;NoRowsBudget, IF($J154="Profit Margin",SUM(BK$16:BK153)*ProfitMargin,IF($J154="VAT",SUM(BK$16:BK153)*VAT,IF(Budget_period="Monthly",SUMIFS(INDIRECT(BK$8),DetailBudgetWPs_Aleph,IF($J154 = "No Work Package", "", $J154),DetailBudgetCategory_Aleph,$I154),IF(Budget_period="Quarterly",SUMIFS(INDIRECT(BK$9),DetailBudgetWPs_Aleph,IF($J154 = "No Work Package", "", $J154),DetailBudgetCategory_Aleph,$I154),IF(Budget_period="Annually",SUMIFS(INDIRECT(BK$10),DetailBudgetWPs_Aleph,IF($J154 = "No Work Package", "", $J154),DetailBudgetCategory_Aleph,$I154),""))))) / BK$6 * BK$7, 0), 0)</f>
        <v>0</v>
      </c>
      <c r="BL154" s="166">
        <f t="array" ref="BL154">IFERROR(IF(ROW()-16&lt;NoRowsBudget, IF($J154="Profit Margin",SUM(BL$16:BL153)*ProfitMargin,IF($J154="VAT",SUM(BL$16:BL153)*VAT,IF(Budget_period="Monthly",SUMIFS(INDIRECT(BL$8),DetailBudgetWPs_Aleph,IF($J154 = "No Work Package", "", $J154),DetailBudgetCategory_Aleph,$I154),IF(Budget_period="Quarterly",SUMIFS(INDIRECT(BL$9),DetailBudgetWPs_Aleph,IF($J154 = "No Work Package", "", $J154),DetailBudgetCategory_Aleph,$I154),IF(Budget_period="Annually",SUMIFS(INDIRECT(BL$10),DetailBudgetWPs_Aleph,IF($J154 = "No Work Package", "", $J154),DetailBudgetCategory_Aleph,$I154),""))))) / BL$6 * BL$7, 0), 0)</f>
        <v>0</v>
      </c>
      <c r="BM154" s="166">
        <f t="array" ref="BM154">IFERROR(IF(ROW()-16&lt;NoRowsBudget, IF($J154="Profit Margin",SUM(BM$16:BM153)*ProfitMargin,IF($J154="VAT",SUM(BM$16:BM153)*VAT,IF(Budget_period="Monthly",SUMIFS(INDIRECT(BM$8),DetailBudgetWPs_Aleph,IF($J154 = "No Work Package", "", $J154),DetailBudgetCategory_Aleph,$I154),IF(Budget_period="Quarterly",SUMIFS(INDIRECT(BM$9),DetailBudgetWPs_Aleph,IF($J154 = "No Work Package", "", $J154),DetailBudgetCategory_Aleph,$I154),IF(Budget_period="Annually",SUMIFS(INDIRECT(BM$10),DetailBudgetWPs_Aleph,IF($J154 = "No Work Package", "", $J154),DetailBudgetCategory_Aleph,$I154),""))))) / BM$6 * BM$7, 0), 0)</f>
        <v>0</v>
      </c>
      <c r="BN154" s="166">
        <f t="array" ref="BN154">IFERROR(IF(ROW()-16&lt;NoRowsBudget, IF($J154="Profit Margin",SUM(BN$16:BN153)*ProfitMargin,IF($J154="VAT",SUM(BN$16:BN153)*VAT,IF(Budget_period="Monthly",SUMIFS(INDIRECT(BN$8),DetailBudgetWPs_Aleph,IF($J154 = "No Work Package", "", $J154),DetailBudgetCategory_Aleph,$I154),IF(Budget_period="Quarterly",SUMIFS(INDIRECT(BN$9),DetailBudgetWPs_Aleph,IF($J154 = "No Work Package", "", $J154),DetailBudgetCategory_Aleph,$I154),IF(Budget_period="Annually",SUMIFS(INDIRECT(BN$10),DetailBudgetWPs_Aleph,IF($J154 = "No Work Package", "", $J154),DetailBudgetCategory_Aleph,$I154),""))))) / BN$6 * BN$7, 0), 0)</f>
        <v>0</v>
      </c>
      <c r="BO154" s="166">
        <f t="array" ref="BO154">IFERROR(IF(ROW()-16&lt;NoRowsBudget, IF($J154="Profit Margin",SUM(BO$16:BO153)*ProfitMargin,IF($J154="VAT",SUM(BO$16:BO153)*VAT,IF(Budget_period="Monthly",SUMIFS(INDIRECT(BO$8),DetailBudgetWPs_Aleph,IF($J154 = "No Work Package", "", $J154),DetailBudgetCategory_Aleph,$I154),IF(Budget_period="Quarterly",SUMIFS(INDIRECT(BO$9),DetailBudgetWPs_Aleph,IF($J154 = "No Work Package", "", $J154),DetailBudgetCategory_Aleph,$I154),IF(Budget_period="Annually",SUMIFS(INDIRECT(BO$10),DetailBudgetWPs_Aleph,IF($J154 = "No Work Package", "", $J154),DetailBudgetCategory_Aleph,$I154),""))))) / BO$6 * BO$7, 0), 0)</f>
        <v>0</v>
      </c>
      <c r="BP154" s="166">
        <f t="array" ref="BP154">IFERROR(IF(ROW()-16&lt;NoRowsBudget, IF($J154="Profit Margin",SUM(BP$16:BP153)*ProfitMargin,IF($J154="VAT",SUM(BP$16:BP153)*VAT,IF(Budget_period="Monthly",SUMIFS(INDIRECT(BP$8),DetailBudgetWPs_Aleph,IF($J154 = "No Work Package", "", $J154),DetailBudgetCategory_Aleph,$I154),IF(Budget_period="Quarterly",SUMIFS(INDIRECT(BP$9),DetailBudgetWPs_Aleph,IF($J154 = "No Work Package", "", $J154),DetailBudgetCategory_Aleph,$I154),IF(Budget_period="Annually",SUMIFS(INDIRECT(BP$10),DetailBudgetWPs_Aleph,IF($J154 = "No Work Package", "", $J154),DetailBudgetCategory_Aleph,$I154),""))))) / BP$6 * BP$7, 0), 0)</f>
        <v>0</v>
      </c>
      <c r="BQ154" s="166">
        <f t="array" ref="BQ154">IFERROR(IF(ROW()-16&lt;NoRowsBudget, IF($J154="Profit Margin",SUM(BQ$16:BQ153)*ProfitMargin,IF($J154="VAT",SUM(BQ$16:BQ153)*VAT,IF(Budget_period="Monthly",SUMIFS(INDIRECT(BQ$8),DetailBudgetWPs_Aleph,IF($J154 = "No Work Package", "", $J154),DetailBudgetCategory_Aleph,$I154),IF(Budget_period="Quarterly",SUMIFS(INDIRECT(BQ$9),DetailBudgetWPs_Aleph,IF($J154 = "No Work Package", "", $J154),DetailBudgetCategory_Aleph,$I154),IF(Budget_period="Annually",SUMIFS(INDIRECT(BQ$10),DetailBudgetWPs_Aleph,IF($J154 = "No Work Package", "", $J154),DetailBudgetCategory_Aleph,$I154),""))))) / BQ$6 * BQ$7, 0), 0)</f>
        <v>0</v>
      </c>
      <c r="BR154" s="166">
        <f t="array" ref="BR154">IFERROR(IF(ROW()-16&lt;NoRowsBudget, IF($J154="Profit Margin",SUM(BR$16:BR153)*ProfitMargin,IF($J154="VAT",SUM(BR$16:BR153)*VAT,IF(Budget_period="Monthly",SUMIFS(INDIRECT(BR$8),DetailBudgetWPs_Aleph,IF($J154 = "No Work Package", "", $J154),DetailBudgetCategory_Aleph,$I154),IF(Budget_period="Quarterly",SUMIFS(INDIRECT(BR$9),DetailBudgetWPs_Aleph,IF($J154 = "No Work Package", "", $J154),DetailBudgetCategory_Aleph,$I154),IF(Budget_period="Annually",SUMIFS(INDIRECT(BR$10),DetailBudgetWPs_Aleph,IF($J154 = "No Work Package", "", $J154),DetailBudgetCategory_Aleph,$I154),""))))) / BR$6 * BR$7, 0), 0)</f>
        <v>0</v>
      </c>
      <c r="BS154" s="166">
        <f t="array" ref="BS154">IFERROR(IF(ROW()-16&lt;NoRowsBudget, IF($J154="Profit Margin",SUM(BS$16:BS153)*ProfitMargin,IF($J154="VAT",SUM(BS$16:BS153)*VAT,IF(Budget_period="Monthly",SUMIFS(INDIRECT(BS$8),DetailBudgetWPs_Aleph,IF($J154 = "No Work Package", "", $J154),DetailBudgetCategory_Aleph,$I154),IF(Budget_period="Quarterly",SUMIFS(INDIRECT(BS$9),DetailBudgetWPs_Aleph,IF($J154 = "No Work Package", "", $J154),DetailBudgetCategory_Aleph,$I154),IF(Budget_period="Annually",SUMIFS(INDIRECT(BS$10),DetailBudgetWPs_Aleph,IF($J154 = "No Work Package", "", $J154),DetailBudgetCategory_Aleph,$I154),""))))) / BS$6 * BS$7, 0), 0)</f>
        <v>0</v>
      </c>
    </row>
    <row r="155" ht="15.75" customHeight="1">
      <c r="A155" s="114"/>
      <c r="B155" s="15" t="str">
        <f>IF(ROW()-16&lt;NoRowsBudget,OrgName,"")</f>
        <v/>
      </c>
      <c r="C155" s="15" t="str">
        <f>IF(ROW()-16&lt;NoRowsBudget,ProjectName,"")</f>
        <v/>
      </c>
      <c r="D155" s="15" t="str">
        <f>IF(ROW()-16&lt;NoRowsBudget,ProjectRef,"")</f>
        <v/>
      </c>
      <c r="E155" s="15" t="str">
        <f>IF(ROW()-16&lt;NoRowsBudget,ApplicationID,"")</f>
        <v/>
      </c>
      <c r="F155" s="15" t="str">
        <f>IF(ROW()-16&lt;NoRowsBudget,Version,"")</f>
        <v/>
      </c>
      <c r="G155" s="164" t="str">
        <f>IF(ROW()-16&lt;NoRowsBudget,StartDate,"")</f>
        <v/>
      </c>
      <c r="H155" s="164" t="str">
        <f>IF(ROW()-16&lt;NoRowsBudget,EndDate,"")</f>
        <v/>
      </c>
      <c r="I155" s="15" t="str">
        <f t="array" ref="I155">IF(ROW()-16&lt;(NoRowsBudget-3),INDEX(CostCategories,CEILING((ROW()-15)/NoWPs,1)),IF(ROW()-16=NoRowsBudget-3,"Overheads",IF(ROW()-16=NoRowsBudget-2,"Profit Margin",IF(ROW()-16=NoRowsBudget-1,"VAT",""))))</f>
        <v/>
      </c>
      <c r="J155" s="15" t="str">
        <f t="array" ref="J155">IF(ROW()-16&lt;NoRowsBudget-3,INDEX(WPUnique,,MOD(ROW()-16,NoWPs)+1),IF(ROW()-16=NoRowsBudget-3,"Overheads",IF(ROW()-16=NoRowsBudget-2,"Profit Margin",IF(ROW()-16=NoRowsBudget-1,"VAT",""))))</f>
        <v/>
      </c>
      <c r="K155" s="172" t="str">
        <f>IFERROR(IF(OR($J155="Indirect Cost",$J155="VAT",$J155="Profit Margin"),"",VLOOKUP(J155,'1. Basic Info'!$B$40:$C$52,2,FALSE)),BudgetExport!J155)</f>
        <v/>
      </c>
      <c r="L155" s="166">
        <f t="array" ref="L155">IFERROR(IF(ROW()-16&lt;NoRowsBudget, IF($J155="Profit Margin",SUM(L$16:L154)*ProfitMargin,IF($J155="VAT",SUM(L$16:L154)*VAT,IF(Budget_period="Monthly",SUMIFS(INDIRECT(L$8),DetailBudgetWPs_Aleph,IF($J155 = "No Work Package", "", $J155),DetailBudgetCategory_Aleph,$I155),IF(Budget_period="Quarterly",SUMIFS(INDIRECT(L$9),DetailBudgetWPs_Aleph,IF($J155 = "No Work Package", "", $J155),DetailBudgetCategory_Aleph,$I155),IF(Budget_period="Annually",SUMIFS(INDIRECT(L$10),DetailBudgetWPs_Aleph,IF($J155 = "No Work Package", "", $J155),DetailBudgetCategory_Aleph,$I155),""))))) / L$6 * L$7, 0), 0)</f>
        <v>0</v>
      </c>
      <c r="M155" s="166">
        <f t="array" ref="M155">IFERROR(IF(ROW()-16&lt;NoRowsBudget, IF($J155="Profit Margin",SUM(M$16:M154)*ProfitMargin,IF($J155="VAT",SUM(M$16:M154)*VAT,IF(Budget_period="Monthly",SUMIFS(INDIRECT(M$8),DetailBudgetWPs_Aleph,IF($J155 = "No Work Package", "", $J155),DetailBudgetCategory_Aleph,$I155),IF(Budget_period="Quarterly",SUMIFS(INDIRECT(M$9),DetailBudgetWPs_Aleph,IF($J155 = "No Work Package", "", $J155),DetailBudgetCategory_Aleph,$I155),IF(Budget_period="Annually",SUMIFS(INDIRECT(M$10),DetailBudgetWPs_Aleph,IF($J155 = "No Work Package", "", $J155),DetailBudgetCategory_Aleph,$I155),""))))) / M$6 * M$7, 0), 0)</f>
        <v>0</v>
      </c>
      <c r="N155" s="166">
        <f t="array" ref="N155">IFERROR(IF(ROW()-16&lt;NoRowsBudget, IF($J155="Profit Margin",SUM(N$16:N154)*ProfitMargin,IF($J155="VAT",SUM(N$16:N154)*VAT,IF(Budget_period="Monthly",SUMIFS(INDIRECT(N$8),DetailBudgetWPs_Aleph,IF($J155 = "No Work Package", "", $J155),DetailBudgetCategory_Aleph,$I155),IF(Budget_period="Quarterly",SUMIFS(INDIRECT(N$9),DetailBudgetWPs_Aleph,IF($J155 = "No Work Package", "", $J155),DetailBudgetCategory_Aleph,$I155),IF(Budget_period="Annually",SUMIFS(INDIRECT(N$10),DetailBudgetWPs_Aleph,IF($J155 = "No Work Package", "", $J155),DetailBudgetCategory_Aleph,$I155),""))))) / N$6 * N$7, 0), 0)</f>
        <v>0</v>
      </c>
      <c r="O155" s="166">
        <f t="array" ref="O155">IFERROR(IF(ROW()-16&lt;NoRowsBudget, IF($J155="Profit Margin",SUM(O$16:O154)*ProfitMargin,IF($J155="VAT",SUM(O$16:O154)*VAT,IF(Budget_period="Monthly",SUMIFS(INDIRECT(O$8),DetailBudgetWPs_Aleph,IF($J155 = "No Work Package", "", $J155),DetailBudgetCategory_Aleph,$I155),IF(Budget_period="Quarterly",SUMIFS(INDIRECT(O$9),DetailBudgetWPs_Aleph,IF($J155 = "No Work Package", "", $J155),DetailBudgetCategory_Aleph,$I155),IF(Budget_period="Annually",SUMIFS(INDIRECT(O$10),DetailBudgetWPs_Aleph,IF($J155 = "No Work Package", "", $J155),DetailBudgetCategory_Aleph,$I155),""))))) / O$6 * O$7, 0), 0)</f>
        <v>0</v>
      </c>
      <c r="P155" s="166">
        <f t="array" ref="P155">IFERROR(IF(ROW()-16&lt;NoRowsBudget, IF($J155="Profit Margin",SUM(P$16:P154)*ProfitMargin,IF($J155="VAT",SUM(P$16:P154)*VAT,IF(Budget_period="Monthly",SUMIFS(INDIRECT(P$8),DetailBudgetWPs_Aleph,IF($J155 = "No Work Package", "", $J155),DetailBudgetCategory_Aleph,$I155),IF(Budget_period="Quarterly",SUMIFS(INDIRECT(P$9),DetailBudgetWPs_Aleph,IF($J155 = "No Work Package", "", $J155),DetailBudgetCategory_Aleph,$I155),IF(Budget_period="Annually",SUMIFS(INDIRECT(P$10),DetailBudgetWPs_Aleph,IF($J155 = "No Work Package", "", $J155),DetailBudgetCategory_Aleph,$I155),""))))) / P$6 * P$7, 0), 0)</f>
        <v>0</v>
      </c>
      <c r="Q155" s="166">
        <f t="array" ref="Q155">IFERROR(IF(ROW()-16&lt;NoRowsBudget, IF($J155="Profit Margin",SUM(Q$16:Q154)*ProfitMargin,IF($J155="VAT",SUM(Q$16:Q154)*VAT,IF(Budget_period="Monthly",SUMIFS(INDIRECT(Q$8),DetailBudgetWPs_Aleph,IF($J155 = "No Work Package", "", $J155),DetailBudgetCategory_Aleph,$I155),IF(Budget_period="Quarterly",SUMIFS(INDIRECT(Q$9),DetailBudgetWPs_Aleph,IF($J155 = "No Work Package", "", $J155),DetailBudgetCategory_Aleph,$I155),IF(Budget_period="Annually",SUMIFS(INDIRECT(Q$10),DetailBudgetWPs_Aleph,IF($J155 = "No Work Package", "", $J155),DetailBudgetCategory_Aleph,$I155),""))))) / Q$6 * Q$7, 0), 0)</f>
        <v>0</v>
      </c>
      <c r="R155" s="166">
        <f t="array" ref="R155">IFERROR(IF(ROW()-16&lt;NoRowsBudget, IF($J155="Profit Margin",SUM(R$16:R154)*ProfitMargin,IF($J155="VAT",SUM(R$16:R154)*VAT,IF(Budget_period="Monthly",SUMIFS(INDIRECT(R$8),DetailBudgetWPs_Aleph,IF($J155 = "No Work Package", "", $J155),DetailBudgetCategory_Aleph,$I155),IF(Budget_period="Quarterly",SUMIFS(INDIRECT(R$9),DetailBudgetWPs_Aleph,IF($J155 = "No Work Package", "", $J155),DetailBudgetCategory_Aleph,$I155),IF(Budget_period="Annually",SUMIFS(INDIRECT(R$10),DetailBudgetWPs_Aleph,IF($J155 = "No Work Package", "", $J155),DetailBudgetCategory_Aleph,$I155),""))))) / R$6 * R$7, 0), 0)</f>
        <v>0</v>
      </c>
      <c r="S155" s="166">
        <f t="array" ref="S155">IFERROR(IF(ROW()-16&lt;NoRowsBudget, IF($J155="Profit Margin",SUM(S$16:S154)*ProfitMargin,IF($J155="VAT",SUM(S$16:S154)*VAT,IF(Budget_period="Monthly",SUMIFS(INDIRECT(S$8),DetailBudgetWPs_Aleph,IF($J155 = "No Work Package", "", $J155),DetailBudgetCategory_Aleph,$I155),IF(Budget_period="Quarterly",SUMIFS(INDIRECT(S$9),DetailBudgetWPs_Aleph,IF($J155 = "No Work Package", "", $J155),DetailBudgetCategory_Aleph,$I155),IF(Budget_period="Annually",SUMIFS(INDIRECT(S$10),DetailBudgetWPs_Aleph,IF($J155 = "No Work Package", "", $J155),DetailBudgetCategory_Aleph,$I155),""))))) / S$6 * S$7, 0), 0)</f>
        <v>0</v>
      </c>
      <c r="T155" s="166">
        <f t="array" ref="T155">IFERROR(IF(ROW()-16&lt;NoRowsBudget, IF($J155="Profit Margin",SUM(T$16:T154)*ProfitMargin,IF($J155="VAT",SUM(T$16:T154)*VAT,IF(Budget_period="Monthly",SUMIFS(INDIRECT(T$8),DetailBudgetWPs_Aleph,IF($J155 = "No Work Package", "", $J155),DetailBudgetCategory_Aleph,$I155),IF(Budget_period="Quarterly",SUMIFS(INDIRECT(T$9),DetailBudgetWPs_Aleph,IF($J155 = "No Work Package", "", $J155),DetailBudgetCategory_Aleph,$I155),IF(Budget_period="Annually",SUMIFS(INDIRECT(T$10),DetailBudgetWPs_Aleph,IF($J155 = "No Work Package", "", $J155),DetailBudgetCategory_Aleph,$I155),""))))) / T$6 * T$7, 0), 0)</f>
        <v>0</v>
      </c>
      <c r="U155" s="166">
        <f t="array" ref="U155">IFERROR(IF(ROW()-16&lt;NoRowsBudget, IF($J155="Profit Margin",SUM(U$16:U154)*ProfitMargin,IF($J155="VAT",SUM(U$16:U154)*VAT,IF(Budget_period="Monthly",SUMIFS(INDIRECT(U$8),DetailBudgetWPs_Aleph,IF($J155 = "No Work Package", "", $J155),DetailBudgetCategory_Aleph,$I155),IF(Budget_period="Quarterly",SUMIFS(INDIRECT(U$9),DetailBudgetWPs_Aleph,IF($J155 = "No Work Package", "", $J155),DetailBudgetCategory_Aleph,$I155),IF(Budget_period="Annually",SUMIFS(INDIRECT(U$10),DetailBudgetWPs_Aleph,IF($J155 = "No Work Package", "", $J155),DetailBudgetCategory_Aleph,$I155),""))))) / U$6 * U$7, 0), 0)</f>
        <v>0</v>
      </c>
      <c r="V155" s="166">
        <f t="array" ref="V155">IFERROR(IF(ROW()-16&lt;NoRowsBudget, IF($J155="Profit Margin",SUM(V$16:V154)*ProfitMargin,IF($J155="VAT",SUM(V$16:V154)*VAT,IF(Budget_period="Monthly",SUMIFS(INDIRECT(V$8),DetailBudgetWPs_Aleph,IF($J155 = "No Work Package", "", $J155),DetailBudgetCategory_Aleph,$I155),IF(Budget_period="Quarterly",SUMIFS(INDIRECT(V$9),DetailBudgetWPs_Aleph,IF($J155 = "No Work Package", "", $J155),DetailBudgetCategory_Aleph,$I155),IF(Budget_period="Annually",SUMIFS(INDIRECT(V$10),DetailBudgetWPs_Aleph,IF($J155 = "No Work Package", "", $J155),DetailBudgetCategory_Aleph,$I155),""))))) / V$6 * V$7, 0), 0)</f>
        <v>0</v>
      </c>
      <c r="W155" s="166">
        <f t="array" ref="W155">IFERROR(IF(ROW()-16&lt;NoRowsBudget, IF($J155="Profit Margin",SUM(W$16:W154)*ProfitMargin,IF($J155="VAT",SUM(W$16:W154)*VAT,IF(Budget_period="Monthly",SUMIFS(INDIRECT(W$8),DetailBudgetWPs_Aleph,IF($J155 = "No Work Package", "", $J155),DetailBudgetCategory_Aleph,$I155),IF(Budget_period="Quarterly",SUMIFS(INDIRECT(W$9),DetailBudgetWPs_Aleph,IF($J155 = "No Work Package", "", $J155),DetailBudgetCategory_Aleph,$I155),IF(Budget_period="Annually",SUMIFS(INDIRECT(W$10),DetailBudgetWPs_Aleph,IF($J155 = "No Work Package", "", $J155),DetailBudgetCategory_Aleph,$I155),""))))) / W$6 * W$7, 0), 0)</f>
        <v>0</v>
      </c>
      <c r="X155" s="166">
        <f t="array" ref="X155">IFERROR(IF(ROW()-16&lt;NoRowsBudget, IF($J155="Profit Margin",SUM(X$16:X154)*ProfitMargin,IF($J155="VAT",SUM(X$16:X154)*VAT,IF(Budget_period="Monthly",SUMIFS(INDIRECT(X$8),DetailBudgetWPs_Aleph,IF($J155 = "No Work Package", "", $J155),DetailBudgetCategory_Aleph,$I155),IF(Budget_period="Quarterly",SUMIFS(INDIRECT(X$9),DetailBudgetWPs_Aleph,IF($J155 = "No Work Package", "", $J155),DetailBudgetCategory_Aleph,$I155),IF(Budget_period="Annually",SUMIFS(INDIRECT(X$10),DetailBudgetWPs_Aleph,IF($J155 = "No Work Package", "", $J155),DetailBudgetCategory_Aleph,$I155),""))))) / X$6 * X$7, 0), 0)</f>
        <v>0</v>
      </c>
      <c r="Y155" s="166">
        <f t="array" ref="Y155">IFERROR(IF(ROW()-16&lt;NoRowsBudget, IF($J155="Profit Margin",SUM(Y$16:Y154)*ProfitMargin,IF($J155="VAT",SUM(Y$16:Y154)*VAT,IF(Budget_period="Monthly",SUMIFS(INDIRECT(Y$8),DetailBudgetWPs_Aleph,IF($J155 = "No Work Package", "", $J155),DetailBudgetCategory_Aleph,$I155),IF(Budget_period="Quarterly",SUMIFS(INDIRECT(Y$9),DetailBudgetWPs_Aleph,IF($J155 = "No Work Package", "", $J155),DetailBudgetCategory_Aleph,$I155),IF(Budget_period="Annually",SUMIFS(INDIRECT(Y$10),DetailBudgetWPs_Aleph,IF($J155 = "No Work Package", "", $J155),DetailBudgetCategory_Aleph,$I155),""))))) / Y$6 * Y$7, 0), 0)</f>
        <v>0</v>
      </c>
      <c r="Z155" s="166">
        <f t="array" ref="Z155">IFERROR(IF(ROW()-16&lt;NoRowsBudget, IF($J155="Profit Margin",SUM(Z$16:Z154)*ProfitMargin,IF($J155="VAT",SUM(Z$16:Z154)*VAT,IF(Budget_period="Monthly",SUMIFS(INDIRECT(Z$8),DetailBudgetWPs_Aleph,IF($J155 = "No Work Package", "", $J155),DetailBudgetCategory_Aleph,$I155),IF(Budget_period="Quarterly",SUMIFS(INDIRECT(Z$9),DetailBudgetWPs_Aleph,IF($J155 = "No Work Package", "", $J155),DetailBudgetCategory_Aleph,$I155),IF(Budget_period="Annually",SUMIFS(INDIRECT(Z$10),DetailBudgetWPs_Aleph,IF($J155 = "No Work Package", "", $J155),DetailBudgetCategory_Aleph,$I155),""))))) / Z$6 * Z$7, 0), 0)</f>
        <v>0</v>
      </c>
      <c r="AA155" s="166">
        <f t="array" ref="AA155">IFERROR(IF(ROW()-16&lt;NoRowsBudget, IF($J155="Profit Margin",SUM(AA$16:AA154)*ProfitMargin,IF($J155="VAT",SUM(AA$16:AA154)*VAT,IF(Budget_period="Monthly",SUMIFS(INDIRECT(AA$8),DetailBudgetWPs_Aleph,IF($J155 = "No Work Package", "", $J155),DetailBudgetCategory_Aleph,$I155),IF(Budget_period="Quarterly",SUMIFS(INDIRECT(AA$9),DetailBudgetWPs_Aleph,IF($J155 = "No Work Package", "", $J155),DetailBudgetCategory_Aleph,$I155),IF(Budget_period="Annually",SUMIFS(INDIRECT(AA$10),DetailBudgetWPs_Aleph,IF($J155 = "No Work Package", "", $J155),DetailBudgetCategory_Aleph,$I155),""))))) / AA$6 * AA$7, 0), 0)</f>
        <v>0</v>
      </c>
      <c r="AB155" s="166">
        <f t="array" ref="AB155">IFERROR(IF(ROW()-16&lt;NoRowsBudget, IF($J155="Profit Margin",SUM(AB$16:AB154)*ProfitMargin,IF($J155="VAT",SUM(AB$16:AB154)*VAT,IF(Budget_period="Monthly",SUMIFS(INDIRECT(AB$8),DetailBudgetWPs_Aleph,IF($J155 = "No Work Package", "", $J155),DetailBudgetCategory_Aleph,$I155),IF(Budget_period="Quarterly",SUMIFS(INDIRECT(AB$9),DetailBudgetWPs_Aleph,IF($J155 = "No Work Package", "", $J155),DetailBudgetCategory_Aleph,$I155),IF(Budget_period="Annually",SUMIFS(INDIRECT(AB$10),DetailBudgetWPs_Aleph,IF($J155 = "No Work Package", "", $J155),DetailBudgetCategory_Aleph,$I155),""))))) / AB$6 * AB$7, 0), 0)</f>
        <v>0</v>
      </c>
      <c r="AC155" s="166">
        <f t="array" ref="AC155">IFERROR(IF(ROW()-16&lt;NoRowsBudget, IF($J155="Profit Margin",SUM(AC$16:AC154)*ProfitMargin,IF($J155="VAT",SUM(AC$16:AC154)*VAT,IF(Budget_period="Monthly",SUMIFS(INDIRECT(AC$8),DetailBudgetWPs_Aleph,IF($J155 = "No Work Package", "", $J155),DetailBudgetCategory_Aleph,$I155),IF(Budget_period="Quarterly",SUMIFS(INDIRECT(AC$9),DetailBudgetWPs_Aleph,IF($J155 = "No Work Package", "", $J155),DetailBudgetCategory_Aleph,$I155),IF(Budget_period="Annually",SUMIFS(INDIRECT(AC$10),DetailBudgetWPs_Aleph,IF($J155 = "No Work Package", "", $J155),DetailBudgetCategory_Aleph,$I155),""))))) / AC$6 * AC$7, 0), 0)</f>
        <v>0</v>
      </c>
      <c r="AD155" s="166">
        <f t="array" ref="AD155">IFERROR(IF(ROW()-16&lt;NoRowsBudget, IF($J155="Profit Margin",SUM(AD$16:AD154)*ProfitMargin,IF($J155="VAT",SUM(AD$16:AD154)*VAT,IF(Budget_period="Monthly",SUMIFS(INDIRECT(AD$8),DetailBudgetWPs_Aleph,IF($J155 = "No Work Package", "", $J155),DetailBudgetCategory_Aleph,$I155),IF(Budget_period="Quarterly",SUMIFS(INDIRECT(AD$9),DetailBudgetWPs_Aleph,IF($J155 = "No Work Package", "", $J155),DetailBudgetCategory_Aleph,$I155),IF(Budget_period="Annually",SUMIFS(INDIRECT(AD$10),DetailBudgetWPs_Aleph,IF($J155 = "No Work Package", "", $J155),DetailBudgetCategory_Aleph,$I155),""))))) / AD$6 * AD$7, 0), 0)</f>
        <v>0</v>
      </c>
      <c r="AE155" s="166">
        <f t="array" ref="AE155">IFERROR(IF(ROW()-16&lt;NoRowsBudget, IF($J155="Profit Margin",SUM(AE$16:AE154)*ProfitMargin,IF($J155="VAT",SUM(AE$16:AE154)*VAT,IF(Budget_period="Monthly",SUMIFS(INDIRECT(AE$8),DetailBudgetWPs_Aleph,IF($J155 = "No Work Package", "", $J155),DetailBudgetCategory_Aleph,$I155),IF(Budget_period="Quarterly",SUMIFS(INDIRECT(AE$9),DetailBudgetWPs_Aleph,IF($J155 = "No Work Package", "", $J155),DetailBudgetCategory_Aleph,$I155),IF(Budget_period="Annually",SUMIFS(INDIRECT(AE$10),DetailBudgetWPs_Aleph,IF($J155 = "No Work Package", "", $J155),DetailBudgetCategory_Aleph,$I155),""))))) / AE$6 * AE$7, 0), 0)</f>
        <v>0</v>
      </c>
      <c r="AF155" s="166">
        <f t="array" ref="AF155">IFERROR(IF(ROW()-16&lt;NoRowsBudget, IF($J155="Profit Margin",SUM(AF$16:AF154)*ProfitMargin,IF($J155="VAT",SUM(AF$16:AF154)*VAT,IF(Budget_period="Monthly",SUMIFS(INDIRECT(AF$8),DetailBudgetWPs_Aleph,IF($J155 = "No Work Package", "", $J155),DetailBudgetCategory_Aleph,$I155),IF(Budget_period="Quarterly",SUMIFS(INDIRECT(AF$9),DetailBudgetWPs_Aleph,IF($J155 = "No Work Package", "", $J155),DetailBudgetCategory_Aleph,$I155),IF(Budget_period="Annually",SUMIFS(INDIRECT(AF$10),DetailBudgetWPs_Aleph,IF($J155 = "No Work Package", "", $J155),DetailBudgetCategory_Aleph,$I155),""))))) / AF$6 * AF$7, 0), 0)</f>
        <v>0</v>
      </c>
      <c r="AG155" s="166">
        <f t="array" ref="AG155">IFERROR(IF(ROW()-16&lt;NoRowsBudget, IF($J155="Profit Margin",SUM(AG$16:AG154)*ProfitMargin,IF($J155="VAT",SUM(AG$16:AG154)*VAT,IF(Budget_period="Monthly",SUMIFS(INDIRECT(AG$8),DetailBudgetWPs_Aleph,IF($J155 = "No Work Package", "", $J155),DetailBudgetCategory_Aleph,$I155),IF(Budget_period="Quarterly",SUMIFS(INDIRECT(AG$9),DetailBudgetWPs_Aleph,IF($J155 = "No Work Package", "", $J155),DetailBudgetCategory_Aleph,$I155),IF(Budget_period="Annually",SUMIFS(INDIRECT(AG$10),DetailBudgetWPs_Aleph,IF($J155 = "No Work Package", "", $J155),DetailBudgetCategory_Aleph,$I155),""))))) / AG$6 * AG$7, 0), 0)</f>
        <v>0</v>
      </c>
      <c r="AH155" s="166">
        <f t="array" ref="AH155">IFERROR(IF(ROW()-16&lt;NoRowsBudget, IF($J155="Profit Margin",SUM(AH$16:AH154)*ProfitMargin,IF($J155="VAT",SUM(AH$16:AH154)*VAT,IF(Budget_period="Monthly",SUMIFS(INDIRECT(AH$8),DetailBudgetWPs_Aleph,IF($J155 = "No Work Package", "", $J155),DetailBudgetCategory_Aleph,$I155),IF(Budget_period="Quarterly",SUMIFS(INDIRECT(AH$9),DetailBudgetWPs_Aleph,IF($J155 = "No Work Package", "", $J155),DetailBudgetCategory_Aleph,$I155),IF(Budget_period="Annually",SUMIFS(INDIRECT(AH$10),DetailBudgetWPs_Aleph,IF($J155 = "No Work Package", "", $J155),DetailBudgetCategory_Aleph,$I155),""))))) / AH$6 * AH$7, 0), 0)</f>
        <v>0</v>
      </c>
      <c r="AI155" s="166">
        <f t="array" ref="AI155">IFERROR(IF(ROW()-16&lt;NoRowsBudget, IF($J155="Profit Margin",SUM(AI$16:AI154)*ProfitMargin,IF($J155="VAT",SUM(AI$16:AI154)*VAT,IF(Budget_period="Monthly",SUMIFS(INDIRECT(AI$8),DetailBudgetWPs_Aleph,IF($J155 = "No Work Package", "", $J155),DetailBudgetCategory_Aleph,$I155),IF(Budget_period="Quarterly",SUMIFS(INDIRECT(AI$9),DetailBudgetWPs_Aleph,IF($J155 = "No Work Package", "", $J155),DetailBudgetCategory_Aleph,$I155),IF(Budget_period="Annually",SUMIFS(INDIRECT(AI$10),DetailBudgetWPs_Aleph,IF($J155 = "No Work Package", "", $J155),DetailBudgetCategory_Aleph,$I155),""))))) / AI$6 * AI$7, 0), 0)</f>
        <v>0</v>
      </c>
      <c r="AJ155" s="166">
        <f t="array" ref="AJ155">IFERROR(IF(ROW()-16&lt;NoRowsBudget, IF($J155="Profit Margin",SUM(AJ$16:AJ154)*ProfitMargin,IF($J155="VAT",SUM(AJ$16:AJ154)*VAT,IF(Budget_period="Monthly",SUMIFS(INDIRECT(AJ$8),DetailBudgetWPs_Aleph,IF($J155 = "No Work Package", "", $J155),DetailBudgetCategory_Aleph,$I155),IF(Budget_period="Quarterly",SUMIFS(INDIRECT(AJ$9),DetailBudgetWPs_Aleph,IF($J155 = "No Work Package", "", $J155),DetailBudgetCategory_Aleph,$I155),IF(Budget_period="Annually",SUMIFS(INDIRECT(AJ$10),DetailBudgetWPs_Aleph,IF($J155 = "No Work Package", "", $J155),DetailBudgetCategory_Aleph,$I155),""))))) / AJ$6 * AJ$7, 0), 0)</f>
        <v>0</v>
      </c>
      <c r="AK155" s="166">
        <f t="array" ref="AK155">IFERROR(IF(ROW()-16&lt;NoRowsBudget, IF($J155="Profit Margin",SUM(AK$16:AK154)*ProfitMargin,IF($J155="VAT",SUM(AK$16:AK154)*VAT,IF(Budget_period="Monthly",SUMIFS(INDIRECT(AK$8),DetailBudgetWPs_Aleph,IF($J155 = "No Work Package", "", $J155),DetailBudgetCategory_Aleph,$I155),IF(Budget_period="Quarterly",SUMIFS(INDIRECT(AK$9),DetailBudgetWPs_Aleph,IF($J155 = "No Work Package", "", $J155),DetailBudgetCategory_Aleph,$I155),IF(Budget_period="Annually",SUMIFS(INDIRECT(AK$10),DetailBudgetWPs_Aleph,IF($J155 = "No Work Package", "", $J155),DetailBudgetCategory_Aleph,$I155),""))))) / AK$6 * AK$7, 0), 0)</f>
        <v>0</v>
      </c>
      <c r="AL155" s="166">
        <f t="array" ref="AL155">IFERROR(IF(ROW()-16&lt;NoRowsBudget, IF($J155="Profit Margin",SUM(AL$16:AL154)*ProfitMargin,IF($J155="VAT",SUM(AL$16:AL154)*VAT,IF(Budget_period="Monthly",SUMIFS(INDIRECT(AL$8),DetailBudgetWPs_Aleph,IF($J155 = "No Work Package", "", $J155),DetailBudgetCategory_Aleph,$I155),IF(Budget_period="Quarterly",SUMIFS(INDIRECT(AL$9),DetailBudgetWPs_Aleph,IF($J155 = "No Work Package", "", $J155),DetailBudgetCategory_Aleph,$I155),IF(Budget_period="Annually",SUMIFS(INDIRECT(AL$10),DetailBudgetWPs_Aleph,IF($J155 = "No Work Package", "", $J155),DetailBudgetCategory_Aleph,$I155),""))))) / AL$6 * AL$7, 0), 0)</f>
        <v>0</v>
      </c>
      <c r="AM155" s="166">
        <f t="array" ref="AM155">IFERROR(IF(ROW()-16&lt;NoRowsBudget, IF($J155="Profit Margin",SUM(AM$16:AM154)*ProfitMargin,IF($J155="VAT",SUM(AM$16:AM154)*VAT,IF(Budget_period="Monthly",SUMIFS(INDIRECT(AM$8),DetailBudgetWPs_Aleph,IF($J155 = "No Work Package", "", $J155),DetailBudgetCategory_Aleph,$I155),IF(Budget_period="Quarterly",SUMIFS(INDIRECT(AM$9),DetailBudgetWPs_Aleph,IF($J155 = "No Work Package", "", $J155),DetailBudgetCategory_Aleph,$I155),IF(Budget_period="Annually",SUMIFS(INDIRECT(AM$10),DetailBudgetWPs_Aleph,IF($J155 = "No Work Package", "", $J155),DetailBudgetCategory_Aleph,$I155),""))))) / AM$6 * AM$7, 0), 0)</f>
        <v>0</v>
      </c>
      <c r="AN155" s="166">
        <f t="array" ref="AN155">IFERROR(IF(ROW()-16&lt;NoRowsBudget, IF($J155="Profit Margin",SUM(AN$16:AN154)*ProfitMargin,IF($J155="VAT",SUM(AN$16:AN154)*VAT,IF(Budget_period="Monthly",SUMIFS(INDIRECT(AN$8),DetailBudgetWPs_Aleph,IF($J155 = "No Work Package", "", $J155),DetailBudgetCategory_Aleph,$I155),IF(Budget_period="Quarterly",SUMIFS(INDIRECT(AN$9),DetailBudgetWPs_Aleph,IF($J155 = "No Work Package", "", $J155),DetailBudgetCategory_Aleph,$I155),IF(Budget_period="Annually",SUMIFS(INDIRECT(AN$10),DetailBudgetWPs_Aleph,IF($J155 = "No Work Package", "", $J155),DetailBudgetCategory_Aleph,$I155),""))))) / AN$6 * AN$7, 0), 0)</f>
        <v>0</v>
      </c>
      <c r="AO155" s="166">
        <f t="array" ref="AO155">IFERROR(IF(ROW()-16&lt;NoRowsBudget, IF($J155="Profit Margin",SUM(AO$16:AO154)*ProfitMargin,IF($J155="VAT",SUM(AO$16:AO154)*VAT,IF(Budget_period="Monthly",SUMIFS(INDIRECT(AO$8),DetailBudgetWPs_Aleph,IF($J155 = "No Work Package", "", $J155),DetailBudgetCategory_Aleph,$I155),IF(Budget_period="Quarterly",SUMIFS(INDIRECT(AO$9),DetailBudgetWPs_Aleph,IF($J155 = "No Work Package", "", $J155),DetailBudgetCategory_Aleph,$I155),IF(Budget_period="Annually",SUMIFS(INDIRECT(AO$10),DetailBudgetWPs_Aleph,IF($J155 = "No Work Package", "", $J155),DetailBudgetCategory_Aleph,$I155),""))))) / AO$6 * AO$7, 0), 0)</f>
        <v>0</v>
      </c>
      <c r="AP155" s="166">
        <f t="array" ref="AP155">IFERROR(IF(ROW()-16&lt;NoRowsBudget, IF($J155="Profit Margin",SUM(AP$16:AP154)*ProfitMargin,IF($J155="VAT",SUM(AP$16:AP154)*VAT,IF(Budget_period="Monthly",SUMIFS(INDIRECT(AP$8),DetailBudgetWPs_Aleph,IF($J155 = "No Work Package", "", $J155),DetailBudgetCategory_Aleph,$I155),IF(Budget_period="Quarterly",SUMIFS(INDIRECT(AP$9),DetailBudgetWPs_Aleph,IF($J155 = "No Work Package", "", $J155),DetailBudgetCategory_Aleph,$I155),IF(Budget_period="Annually",SUMIFS(INDIRECT(AP$10),DetailBudgetWPs_Aleph,IF($J155 = "No Work Package", "", $J155),DetailBudgetCategory_Aleph,$I155),""))))) / AP$6 * AP$7, 0), 0)</f>
        <v>0</v>
      </c>
      <c r="AQ155" s="166">
        <f t="array" ref="AQ155">IFERROR(IF(ROW()-16&lt;NoRowsBudget, IF($J155="Profit Margin",SUM(AQ$16:AQ154)*ProfitMargin,IF($J155="VAT",SUM(AQ$16:AQ154)*VAT,IF(Budget_period="Monthly",SUMIFS(INDIRECT(AQ$8),DetailBudgetWPs_Aleph,IF($J155 = "No Work Package", "", $J155),DetailBudgetCategory_Aleph,$I155),IF(Budget_period="Quarterly",SUMIFS(INDIRECT(AQ$9),DetailBudgetWPs_Aleph,IF($J155 = "No Work Package", "", $J155),DetailBudgetCategory_Aleph,$I155),IF(Budget_period="Annually",SUMIFS(INDIRECT(AQ$10),DetailBudgetWPs_Aleph,IF($J155 = "No Work Package", "", $J155),DetailBudgetCategory_Aleph,$I155),""))))) / AQ$6 * AQ$7, 0), 0)</f>
        <v>0</v>
      </c>
      <c r="AR155" s="166">
        <f t="array" ref="AR155">IFERROR(IF(ROW()-16&lt;NoRowsBudget, IF($J155="Profit Margin",SUM(AR$16:AR154)*ProfitMargin,IF($J155="VAT",SUM(AR$16:AR154)*VAT,IF(Budget_period="Monthly",SUMIFS(INDIRECT(AR$8),DetailBudgetWPs_Aleph,IF($J155 = "No Work Package", "", $J155),DetailBudgetCategory_Aleph,$I155),IF(Budget_period="Quarterly",SUMIFS(INDIRECT(AR$9),DetailBudgetWPs_Aleph,IF($J155 = "No Work Package", "", $J155),DetailBudgetCategory_Aleph,$I155),IF(Budget_period="Annually",SUMIFS(INDIRECT(AR$10),DetailBudgetWPs_Aleph,IF($J155 = "No Work Package", "", $J155),DetailBudgetCategory_Aleph,$I155),""))))) / AR$6 * AR$7, 0), 0)</f>
        <v>0</v>
      </c>
      <c r="AS155" s="166">
        <f t="array" ref="AS155">IFERROR(IF(ROW()-16&lt;NoRowsBudget, IF($J155="Profit Margin",SUM(AS$16:AS154)*ProfitMargin,IF($J155="VAT",SUM(AS$16:AS154)*VAT,IF(Budget_period="Monthly",SUMIFS(INDIRECT(AS$8),DetailBudgetWPs_Aleph,IF($J155 = "No Work Package", "", $J155),DetailBudgetCategory_Aleph,$I155),IF(Budget_period="Quarterly",SUMIFS(INDIRECT(AS$9),DetailBudgetWPs_Aleph,IF($J155 = "No Work Package", "", $J155),DetailBudgetCategory_Aleph,$I155),IF(Budget_period="Annually",SUMIFS(INDIRECT(AS$10),DetailBudgetWPs_Aleph,IF($J155 = "No Work Package", "", $J155),DetailBudgetCategory_Aleph,$I155),""))))) / AS$6 * AS$7, 0), 0)</f>
        <v>0</v>
      </c>
      <c r="AT155" s="166">
        <f t="array" ref="AT155">IFERROR(IF(ROW()-16&lt;NoRowsBudget, IF($J155="Profit Margin",SUM(AT$16:AT154)*ProfitMargin,IF($J155="VAT",SUM(AT$16:AT154)*VAT,IF(Budget_period="Monthly",SUMIFS(INDIRECT(AT$8),DetailBudgetWPs_Aleph,IF($J155 = "No Work Package", "", $J155),DetailBudgetCategory_Aleph,$I155),IF(Budget_period="Quarterly",SUMIFS(INDIRECT(AT$9),DetailBudgetWPs_Aleph,IF($J155 = "No Work Package", "", $J155),DetailBudgetCategory_Aleph,$I155),IF(Budget_period="Annually",SUMIFS(INDIRECT(AT$10),DetailBudgetWPs_Aleph,IF($J155 = "No Work Package", "", $J155),DetailBudgetCategory_Aleph,$I155),""))))) / AT$6 * AT$7, 0), 0)</f>
        <v>0</v>
      </c>
      <c r="AU155" s="166">
        <f t="array" ref="AU155">IFERROR(IF(ROW()-16&lt;NoRowsBudget, IF($J155="Profit Margin",SUM(AU$16:AU154)*ProfitMargin,IF($J155="VAT",SUM(AU$16:AU154)*VAT,IF(Budget_period="Monthly",SUMIFS(INDIRECT(AU$8),DetailBudgetWPs_Aleph,IF($J155 = "No Work Package", "", $J155),DetailBudgetCategory_Aleph,$I155),IF(Budget_period="Quarterly",SUMIFS(INDIRECT(AU$9),DetailBudgetWPs_Aleph,IF($J155 = "No Work Package", "", $J155),DetailBudgetCategory_Aleph,$I155),IF(Budget_period="Annually",SUMIFS(INDIRECT(AU$10),DetailBudgetWPs_Aleph,IF($J155 = "No Work Package", "", $J155),DetailBudgetCategory_Aleph,$I155),""))))) / AU$6 * AU$7, 0), 0)</f>
        <v>0</v>
      </c>
      <c r="AV155" s="166">
        <f t="array" ref="AV155">IFERROR(IF(ROW()-16&lt;NoRowsBudget, IF($J155="Profit Margin",SUM(AV$16:AV154)*ProfitMargin,IF($J155="VAT",SUM(AV$16:AV154)*VAT,IF(Budget_period="Monthly",SUMIFS(INDIRECT(AV$8),DetailBudgetWPs_Aleph,IF($J155 = "No Work Package", "", $J155),DetailBudgetCategory_Aleph,$I155),IF(Budget_period="Quarterly",SUMIFS(INDIRECT(AV$9),DetailBudgetWPs_Aleph,IF($J155 = "No Work Package", "", $J155),DetailBudgetCategory_Aleph,$I155),IF(Budget_period="Annually",SUMIFS(INDIRECT(AV$10),DetailBudgetWPs_Aleph,IF($J155 = "No Work Package", "", $J155),DetailBudgetCategory_Aleph,$I155),""))))) / AV$6 * AV$7, 0), 0)</f>
        <v>0</v>
      </c>
      <c r="AW155" s="166">
        <f t="array" ref="AW155">IFERROR(IF(ROW()-16&lt;NoRowsBudget, IF($J155="Profit Margin",SUM(AW$16:AW154)*ProfitMargin,IF($J155="VAT",SUM(AW$16:AW154)*VAT,IF(Budget_period="Monthly",SUMIFS(INDIRECT(AW$8),DetailBudgetWPs_Aleph,IF($J155 = "No Work Package", "", $J155),DetailBudgetCategory_Aleph,$I155),IF(Budget_period="Quarterly",SUMIFS(INDIRECT(AW$9),DetailBudgetWPs_Aleph,IF($J155 = "No Work Package", "", $J155),DetailBudgetCategory_Aleph,$I155),IF(Budget_period="Annually",SUMIFS(INDIRECT(AW$10),DetailBudgetWPs_Aleph,IF($J155 = "No Work Package", "", $J155),DetailBudgetCategory_Aleph,$I155),""))))) / AW$6 * AW$7, 0), 0)</f>
        <v>0</v>
      </c>
      <c r="AX155" s="166">
        <f t="array" ref="AX155">IFERROR(IF(ROW()-16&lt;NoRowsBudget, IF($J155="Profit Margin",SUM(AX$16:AX154)*ProfitMargin,IF($J155="VAT",SUM(AX$16:AX154)*VAT,IF(Budget_period="Monthly",SUMIFS(INDIRECT(AX$8),DetailBudgetWPs_Aleph,IF($J155 = "No Work Package", "", $J155),DetailBudgetCategory_Aleph,$I155),IF(Budget_period="Quarterly",SUMIFS(INDIRECT(AX$9),DetailBudgetWPs_Aleph,IF($J155 = "No Work Package", "", $J155),DetailBudgetCategory_Aleph,$I155),IF(Budget_period="Annually",SUMIFS(INDIRECT(AX$10),DetailBudgetWPs_Aleph,IF($J155 = "No Work Package", "", $J155),DetailBudgetCategory_Aleph,$I155),""))))) / AX$6 * AX$7, 0), 0)</f>
        <v>0</v>
      </c>
      <c r="AY155" s="166">
        <f t="array" ref="AY155">IFERROR(IF(ROW()-16&lt;NoRowsBudget, IF($J155="Profit Margin",SUM(AY$16:AY154)*ProfitMargin,IF($J155="VAT",SUM(AY$16:AY154)*VAT,IF(Budget_period="Monthly",SUMIFS(INDIRECT(AY$8),DetailBudgetWPs_Aleph,IF($J155 = "No Work Package", "", $J155),DetailBudgetCategory_Aleph,$I155),IF(Budget_period="Quarterly",SUMIFS(INDIRECT(AY$9),DetailBudgetWPs_Aleph,IF($J155 = "No Work Package", "", $J155),DetailBudgetCategory_Aleph,$I155),IF(Budget_period="Annually",SUMIFS(INDIRECT(AY$10),DetailBudgetWPs_Aleph,IF($J155 = "No Work Package", "", $J155),DetailBudgetCategory_Aleph,$I155),""))))) / AY$6 * AY$7, 0), 0)</f>
        <v>0</v>
      </c>
      <c r="AZ155" s="166">
        <f t="array" ref="AZ155">IFERROR(IF(ROW()-16&lt;NoRowsBudget, IF($J155="Profit Margin",SUM(AZ$16:AZ154)*ProfitMargin,IF($J155="VAT",SUM(AZ$16:AZ154)*VAT,IF(Budget_period="Monthly",SUMIFS(INDIRECT(AZ$8),DetailBudgetWPs_Aleph,IF($J155 = "No Work Package", "", $J155),DetailBudgetCategory_Aleph,$I155),IF(Budget_period="Quarterly",SUMIFS(INDIRECT(AZ$9),DetailBudgetWPs_Aleph,IF($J155 = "No Work Package", "", $J155),DetailBudgetCategory_Aleph,$I155),IF(Budget_period="Annually",SUMIFS(INDIRECT(AZ$10),DetailBudgetWPs_Aleph,IF($J155 = "No Work Package", "", $J155),DetailBudgetCategory_Aleph,$I155),""))))) / AZ$6 * AZ$7, 0), 0)</f>
        <v>0</v>
      </c>
      <c r="BA155" s="166">
        <f t="array" ref="BA155">IFERROR(IF(ROW()-16&lt;NoRowsBudget, IF($J155="Profit Margin",SUM(BA$16:BA154)*ProfitMargin,IF($J155="VAT",SUM(BA$16:BA154)*VAT,IF(Budget_period="Monthly",SUMIFS(INDIRECT(BA$8),DetailBudgetWPs_Aleph,IF($J155 = "No Work Package", "", $J155),DetailBudgetCategory_Aleph,$I155),IF(Budget_period="Quarterly",SUMIFS(INDIRECT(BA$9),DetailBudgetWPs_Aleph,IF($J155 = "No Work Package", "", $J155),DetailBudgetCategory_Aleph,$I155),IF(Budget_period="Annually",SUMIFS(INDIRECT(BA$10),DetailBudgetWPs_Aleph,IF($J155 = "No Work Package", "", $J155),DetailBudgetCategory_Aleph,$I155),""))))) / BA$6 * BA$7, 0), 0)</f>
        <v>0</v>
      </c>
      <c r="BB155" s="166">
        <f t="array" ref="BB155">IFERROR(IF(ROW()-16&lt;NoRowsBudget, IF($J155="Profit Margin",SUM(BB$16:BB154)*ProfitMargin,IF($J155="VAT",SUM(BB$16:BB154)*VAT,IF(Budget_period="Monthly",SUMIFS(INDIRECT(BB$8),DetailBudgetWPs_Aleph,IF($J155 = "No Work Package", "", $J155),DetailBudgetCategory_Aleph,$I155),IF(Budget_period="Quarterly",SUMIFS(INDIRECT(BB$9),DetailBudgetWPs_Aleph,IF($J155 = "No Work Package", "", $J155),DetailBudgetCategory_Aleph,$I155),IF(Budget_period="Annually",SUMIFS(INDIRECT(BB$10),DetailBudgetWPs_Aleph,IF($J155 = "No Work Package", "", $J155),DetailBudgetCategory_Aleph,$I155),""))))) / BB$6 * BB$7, 0), 0)</f>
        <v>0</v>
      </c>
      <c r="BC155" s="166">
        <f t="array" ref="BC155">IFERROR(IF(ROW()-16&lt;NoRowsBudget, IF($J155="Profit Margin",SUM(BC$16:BC154)*ProfitMargin,IF($J155="VAT",SUM(BC$16:BC154)*VAT,IF(Budget_period="Monthly",SUMIFS(INDIRECT(BC$8),DetailBudgetWPs_Aleph,IF($J155 = "No Work Package", "", $J155),DetailBudgetCategory_Aleph,$I155),IF(Budget_period="Quarterly",SUMIFS(INDIRECT(BC$9),DetailBudgetWPs_Aleph,IF($J155 = "No Work Package", "", $J155),DetailBudgetCategory_Aleph,$I155),IF(Budget_period="Annually",SUMIFS(INDIRECT(BC$10),DetailBudgetWPs_Aleph,IF($J155 = "No Work Package", "", $J155),DetailBudgetCategory_Aleph,$I155),""))))) / BC$6 * BC$7, 0), 0)</f>
        <v>0</v>
      </c>
      <c r="BD155" s="166">
        <f t="array" ref="BD155">IFERROR(IF(ROW()-16&lt;NoRowsBudget, IF($J155="Profit Margin",SUM(BD$16:BD154)*ProfitMargin,IF($J155="VAT",SUM(BD$16:BD154)*VAT,IF(Budget_period="Monthly",SUMIFS(INDIRECT(BD$8),DetailBudgetWPs_Aleph,IF($J155 = "No Work Package", "", $J155),DetailBudgetCategory_Aleph,$I155),IF(Budget_period="Quarterly",SUMIFS(INDIRECT(BD$9),DetailBudgetWPs_Aleph,IF($J155 = "No Work Package", "", $J155),DetailBudgetCategory_Aleph,$I155),IF(Budget_period="Annually",SUMIFS(INDIRECT(BD$10),DetailBudgetWPs_Aleph,IF($J155 = "No Work Package", "", $J155),DetailBudgetCategory_Aleph,$I155),""))))) / BD$6 * BD$7, 0), 0)</f>
        <v>0</v>
      </c>
      <c r="BE155" s="166">
        <f t="array" ref="BE155">IFERROR(IF(ROW()-16&lt;NoRowsBudget, IF($J155="Profit Margin",SUM(BE$16:BE154)*ProfitMargin,IF($J155="VAT",SUM(BE$16:BE154)*VAT,IF(Budget_period="Monthly",SUMIFS(INDIRECT(BE$8),DetailBudgetWPs_Aleph,IF($J155 = "No Work Package", "", $J155),DetailBudgetCategory_Aleph,$I155),IF(Budget_period="Quarterly",SUMIFS(INDIRECT(BE$9),DetailBudgetWPs_Aleph,IF($J155 = "No Work Package", "", $J155),DetailBudgetCategory_Aleph,$I155),IF(Budget_period="Annually",SUMIFS(INDIRECT(BE$10),DetailBudgetWPs_Aleph,IF($J155 = "No Work Package", "", $J155),DetailBudgetCategory_Aleph,$I155),""))))) / BE$6 * BE$7, 0), 0)</f>
        <v>0</v>
      </c>
      <c r="BF155" s="166">
        <f t="array" ref="BF155">IFERROR(IF(ROW()-16&lt;NoRowsBudget, IF($J155="Profit Margin",SUM(BF$16:BF154)*ProfitMargin,IF($J155="VAT",SUM(BF$16:BF154)*VAT,IF(Budget_period="Monthly",SUMIFS(INDIRECT(BF$8),DetailBudgetWPs_Aleph,IF($J155 = "No Work Package", "", $J155),DetailBudgetCategory_Aleph,$I155),IF(Budget_period="Quarterly",SUMIFS(INDIRECT(BF$9),DetailBudgetWPs_Aleph,IF($J155 = "No Work Package", "", $J155),DetailBudgetCategory_Aleph,$I155),IF(Budget_period="Annually",SUMIFS(INDIRECT(BF$10),DetailBudgetWPs_Aleph,IF($J155 = "No Work Package", "", $J155),DetailBudgetCategory_Aleph,$I155),""))))) / BF$6 * BF$7, 0), 0)</f>
        <v>0</v>
      </c>
      <c r="BG155" s="166">
        <f t="array" ref="BG155">IFERROR(IF(ROW()-16&lt;NoRowsBudget, IF($J155="Profit Margin",SUM(BG$16:BG154)*ProfitMargin,IF($J155="VAT",SUM(BG$16:BG154)*VAT,IF(Budget_period="Monthly",SUMIFS(INDIRECT(BG$8),DetailBudgetWPs_Aleph,IF($J155 = "No Work Package", "", $J155),DetailBudgetCategory_Aleph,$I155),IF(Budget_period="Quarterly",SUMIFS(INDIRECT(BG$9),DetailBudgetWPs_Aleph,IF($J155 = "No Work Package", "", $J155),DetailBudgetCategory_Aleph,$I155),IF(Budget_period="Annually",SUMIFS(INDIRECT(BG$10),DetailBudgetWPs_Aleph,IF($J155 = "No Work Package", "", $J155),DetailBudgetCategory_Aleph,$I155),""))))) / BG$6 * BG$7, 0), 0)</f>
        <v>0</v>
      </c>
      <c r="BH155" s="166">
        <f t="array" ref="BH155">IFERROR(IF(ROW()-16&lt;NoRowsBudget, IF($J155="Profit Margin",SUM(BH$16:BH154)*ProfitMargin,IF($J155="VAT",SUM(BH$16:BH154)*VAT,IF(Budget_period="Monthly",SUMIFS(INDIRECT(BH$8),DetailBudgetWPs_Aleph,IF($J155 = "No Work Package", "", $J155),DetailBudgetCategory_Aleph,$I155),IF(Budget_period="Quarterly",SUMIFS(INDIRECT(BH$9),DetailBudgetWPs_Aleph,IF($J155 = "No Work Package", "", $J155),DetailBudgetCategory_Aleph,$I155),IF(Budget_period="Annually",SUMIFS(INDIRECT(BH$10),DetailBudgetWPs_Aleph,IF($J155 = "No Work Package", "", $J155),DetailBudgetCategory_Aleph,$I155),""))))) / BH$6 * BH$7, 0), 0)</f>
        <v>0</v>
      </c>
      <c r="BI155" s="166">
        <f t="array" ref="BI155">IFERROR(IF(ROW()-16&lt;NoRowsBudget, IF($J155="Profit Margin",SUM(BI$16:BI154)*ProfitMargin,IF($J155="VAT",SUM(BI$16:BI154)*VAT,IF(Budget_period="Monthly",SUMIFS(INDIRECT(BI$8),DetailBudgetWPs_Aleph,IF($J155 = "No Work Package", "", $J155),DetailBudgetCategory_Aleph,$I155),IF(Budget_period="Quarterly",SUMIFS(INDIRECT(BI$9),DetailBudgetWPs_Aleph,IF($J155 = "No Work Package", "", $J155),DetailBudgetCategory_Aleph,$I155),IF(Budget_period="Annually",SUMIFS(INDIRECT(BI$10),DetailBudgetWPs_Aleph,IF($J155 = "No Work Package", "", $J155),DetailBudgetCategory_Aleph,$I155),""))))) / BI$6 * BI$7, 0), 0)</f>
        <v>0</v>
      </c>
      <c r="BJ155" s="166">
        <f t="array" ref="BJ155">IFERROR(IF(ROW()-16&lt;NoRowsBudget, IF($J155="Profit Margin",SUM(BJ$16:BJ154)*ProfitMargin,IF($J155="VAT",SUM(BJ$16:BJ154)*VAT,IF(Budget_period="Monthly",SUMIFS(INDIRECT(BJ$8),DetailBudgetWPs_Aleph,IF($J155 = "No Work Package", "", $J155),DetailBudgetCategory_Aleph,$I155),IF(Budget_period="Quarterly",SUMIFS(INDIRECT(BJ$9),DetailBudgetWPs_Aleph,IF($J155 = "No Work Package", "", $J155),DetailBudgetCategory_Aleph,$I155),IF(Budget_period="Annually",SUMIFS(INDIRECT(BJ$10),DetailBudgetWPs_Aleph,IF($J155 = "No Work Package", "", $J155),DetailBudgetCategory_Aleph,$I155),""))))) / BJ$6 * BJ$7, 0), 0)</f>
        <v>0</v>
      </c>
      <c r="BK155" s="166">
        <f t="array" ref="BK155">IFERROR(IF(ROW()-16&lt;NoRowsBudget, IF($J155="Profit Margin",SUM(BK$16:BK154)*ProfitMargin,IF($J155="VAT",SUM(BK$16:BK154)*VAT,IF(Budget_period="Monthly",SUMIFS(INDIRECT(BK$8),DetailBudgetWPs_Aleph,IF($J155 = "No Work Package", "", $J155),DetailBudgetCategory_Aleph,$I155),IF(Budget_period="Quarterly",SUMIFS(INDIRECT(BK$9),DetailBudgetWPs_Aleph,IF($J155 = "No Work Package", "", $J155),DetailBudgetCategory_Aleph,$I155),IF(Budget_period="Annually",SUMIFS(INDIRECT(BK$10),DetailBudgetWPs_Aleph,IF($J155 = "No Work Package", "", $J155),DetailBudgetCategory_Aleph,$I155),""))))) / BK$6 * BK$7, 0), 0)</f>
        <v>0</v>
      </c>
      <c r="BL155" s="166">
        <f t="array" ref="BL155">IFERROR(IF(ROW()-16&lt;NoRowsBudget, IF($J155="Profit Margin",SUM(BL$16:BL154)*ProfitMargin,IF($J155="VAT",SUM(BL$16:BL154)*VAT,IF(Budget_period="Monthly",SUMIFS(INDIRECT(BL$8),DetailBudgetWPs_Aleph,IF($J155 = "No Work Package", "", $J155),DetailBudgetCategory_Aleph,$I155),IF(Budget_period="Quarterly",SUMIFS(INDIRECT(BL$9),DetailBudgetWPs_Aleph,IF($J155 = "No Work Package", "", $J155),DetailBudgetCategory_Aleph,$I155),IF(Budget_period="Annually",SUMIFS(INDIRECT(BL$10),DetailBudgetWPs_Aleph,IF($J155 = "No Work Package", "", $J155),DetailBudgetCategory_Aleph,$I155),""))))) / BL$6 * BL$7, 0), 0)</f>
        <v>0</v>
      </c>
      <c r="BM155" s="166">
        <f t="array" ref="BM155">IFERROR(IF(ROW()-16&lt;NoRowsBudget, IF($J155="Profit Margin",SUM(BM$16:BM154)*ProfitMargin,IF($J155="VAT",SUM(BM$16:BM154)*VAT,IF(Budget_period="Monthly",SUMIFS(INDIRECT(BM$8),DetailBudgetWPs_Aleph,IF($J155 = "No Work Package", "", $J155),DetailBudgetCategory_Aleph,$I155),IF(Budget_period="Quarterly",SUMIFS(INDIRECT(BM$9),DetailBudgetWPs_Aleph,IF($J155 = "No Work Package", "", $J155),DetailBudgetCategory_Aleph,$I155),IF(Budget_period="Annually",SUMIFS(INDIRECT(BM$10),DetailBudgetWPs_Aleph,IF($J155 = "No Work Package", "", $J155),DetailBudgetCategory_Aleph,$I155),""))))) / BM$6 * BM$7, 0), 0)</f>
        <v>0</v>
      </c>
      <c r="BN155" s="166">
        <f t="array" ref="BN155">IFERROR(IF(ROW()-16&lt;NoRowsBudget, IF($J155="Profit Margin",SUM(BN$16:BN154)*ProfitMargin,IF($J155="VAT",SUM(BN$16:BN154)*VAT,IF(Budget_period="Monthly",SUMIFS(INDIRECT(BN$8),DetailBudgetWPs_Aleph,IF($J155 = "No Work Package", "", $J155),DetailBudgetCategory_Aleph,$I155),IF(Budget_period="Quarterly",SUMIFS(INDIRECT(BN$9),DetailBudgetWPs_Aleph,IF($J155 = "No Work Package", "", $J155),DetailBudgetCategory_Aleph,$I155),IF(Budget_period="Annually",SUMIFS(INDIRECT(BN$10),DetailBudgetWPs_Aleph,IF($J155 = "No Work Package", "", $J155),DetailBudgetCategory_Aleph,$I155),""))))) / BN$6 * BN$7, 0), 0)</f>
        <v>0</v>
      </c>
      <c r="BO155" s="166">
        <f t="array" ref="BO155">IFERROR(IF(ROW()-16&lt;NoRowsBudget, IF($J155="Profit Margin",SUM(BO$16:BO154)*ProfitMargin,IF($J155="VAT",SUM(BO$16:BO154)*VAT,IF(Budget_period="Monthly",SUMIFS(INDIRECT(BO$8),DetailBudgetWPs_Aleph,IF($J155 = "No Work Package", "", $J155),DetailBudgetCategory_Aleph,$I155),IF(Budget_period="Quarterly",SUMIFS(INDIRECT(BO$9),DetailBudgetWPs_Aleph,IF($J155 = "No Work Package", "", $J155),DetailBudgetCategory_Aleph,$I155),IF(Budget_period="Annually",SUMIFS(INDIRECT(BO$10),DetailBudgetWPs_Aleph,IF($J155 = "No Work Package", "", $J155),DetailBudgetCategory_Aleph,$I155),""))))) / BO$6 * BO$7, 0), 0)</f>
        <v>0</v>
      </c>
      <c r="BP155" s="166">
        <f t="array" ref="BP155">IFERROR(IF(ROW()-16&lt;NoRowsBudget, IF($J155="Profit Margin",SUM(BP$16:BP154)*ProfitMargin,IF($J155="VAT",SUM(BP$16:BP154)*VAT,IF(Budget_period="Monthly",SUMIFS(INDIRECT(BP$8),DetailBudgetWPs_Aleph,IF($J155 = "No Work Package", "", $J155),DetailBudgetCategory_Aleph,$I155),IF(Budget_period="Quarterly",SUMIFS(INDIRECT(BP$9),DetailBudgetWPs_Aleph,IF($J155 = "No Work Package", "", $J155),DetailBudgetCategory_Aleph,$I155),IF(Budget_period="Annually",SUMIFS(INDIRECT(BP$10),DetailBudgetWPs_Aleph,IF($J155 = "No Work Package", "", $J155),DetailBudgetCategory_Aleph,$I155),""))))) / BP$6 * BP$7, 0), 0)</f>
        <v>0</v>
      </c>
      <c r="BQ155" s="166">
        <f t="array" ref="BQ155">IFERROR(IF(ROW()-16&lt;NoRowsBudget, IF($J155="Profit Margin",SUM(BQ$16:BQ154)*ProfitMargin,IF($J155="VAT",SUM(BQ$16:BQ154)*VAT,IF(Budget_period="Monthly",SUMIFS(INDIRECT(BQ$8),DetailBudgetWPs_Aleph,IF($J155 = "No Work Package", "", $J155),DetailBudgetCategory_Aleph,$I155),IF(Budget_period="Quarterly",SUMIFS(INDIRECT(BQ$9),DetailBudgetWPs_Aleph,IF($J155 = "No Work Package", "", $J155),DetailBudgetCategory_Aleph,$I155),IF(Budget_period="Annually",SUMIFS(INDIRECT(BQ$10),DetailBudgetWPs_Aleph,IF($J155 = "No Work Package", "", $J155),DetailBudgetCategory_Aleph,$I155),""))))) / BQ$6 * BQ$7, 0), 0)</f>
        <v>0</v>
      </c>
      <c r="BR155" s="166">
        <f t="array" ref="BR155">IFERROR(IF(ROW()-16&lt;NoRowsBudget, IF($J155="Profit Margin",SUM(BR$16:BR154)*ProfitMargin,IF($J155="VAT",SUM(BR$16:BR154)*VAT,IF(Budget_period="Monthly",SUMIFS(INDIRECT(BR$8),DetailBudgetWPs_Aleph,IF($J155 = "No Work Package", "", $J155),DetailBudgetCategory_Aleph,$I155),IF(Budget_period="Quarterly",SUMIFS(INDIRECT(BR$9),DetailBudgetWPs_Aleph,IF($J155 = "No Work Package", "", $J155),DetailBudgetCategory_Aleph,$I155),IF(Budget_period="Annually",SUMIFS(INDIRECT(BR$10),DetailBudgetWPs_Aleph,IF($J155 = "No Work Package", "", $J155),DetailBudgetCategory_Aleph,$I155),""))))) / BR$6 * BR$7, 0), 0)</f>
        <v>0</v>
      </c>
      <c r="BS155" s="166">
        <f t="array" ref="BS155">IFERROR(IF(ROW()-16&lt;NoRowsBudget, IF($J155="Profit Margin",SUM(BS$16:BS154)*ProfitMargin,IF($J155="VAT",SUM(BS$16:BS154)*VAT,IF(Budget_period="Monthly",SUMIFS(INDIRECT(BS$8),DetailBudgetWPs_Aleph,IF($J155 = "No Work Package", "", $J155),DetailBudgetCategory_Aleph,$I155),IF(Budget_period="Quarterly",SUMIFS(INDIRECT(BS$9),DetailBudgetWPs_Aleph,IF($J155 = "No Work Package", "", $J155),DetailBudgetCategory_Aleph,$I155),IF(Budget_period="Annually",SUMIFS(INDIRECT(BS$10),DetailBudgetWPs_Aleph,IF($J155 = "No Work Package", "", $J155),DetailBudgetCategory_Aleph,$I155),""))))) / BS$6 * BS$7, 0), 0)</f>
        <v>0</v>
      </c>
    </row>
    <row r="156" ht="15.75" customHeight="1">
      <c r="A156" s="114"/>
      <c r="B156" s="15" t="str">
        <f>IF(ROW()-16&lt;NoRowsBudget,OrgName,"")</f>
        <v/>
      </c>
      <c r="C156" s="15" t="str">
        <f>IF(ROW()-16&lt;NoRowsBudget,ProjectName,"")</f>
        <v/>
      </c>
      <c r="D156" s="15" t="str">
        <f>IF(ROW()-16&lt;NoRowsBudget,ProjectRef,"")</f>
        <v/>
      </c>
      <c r="E156" s="15" t="str">
        <f>IF(ROW()-16&lt;NoRowsBudget,ApplicationID,"")</f>
        <v/>
      </c>
      <c r="F156" s="15" t="str">
        <f>IF(ROW()-16&lt;NoRowsBudget,Version,"")</f>
        <v/>
      </c>
      <c r="G156" s="164" t="str">
        <f>IF(ROW()-16&lt;NoRowsBudget,StartDate,"")</f>
        <v/>
      </c>
      <c r="H156" s="164" t="str">
        <f>IF(ROW()-16&lt;NoRowsBudget,EndDate,"")</f>
        <v/>
      </c>
      <c r="I156" s="15" t="str">
        <f t="array" ref="I156">IF(ROW()-16&lt;(NoRowsBudget-3),INDEX(CostCategories,CEILING((ROW()-15)/NoWPs,1)),IF(ROW()-16=NoRowsBudget-3,"Overheads",IF(ROW()-16=NoRowsBudget-2,"Profit Margin",IF(ROW()-16=NoRowsBudget-1,"VAT",""))))</f>
        <v/>
      </c>
      <c r="J156" s="15" t="str">
        <f t="array" ref="J156">IF(ROW()-16&lt;NoRowsBudget-3,INDEX(WPUnique,,MOD(ROW()-16,NoWPs)+1),IF(ROW()-16=NoRowsBudget-3,"Overheads",IF(ROW()-16=NoRowsBudget-2,"Profit Margin",IF(ROW()-16=NoRowsBudget-1,"VAT",""))))</f>
        <v/>
      </c>
      <c r="K156" s="172" t="str">
        <f>IFERROR(IF(OR($J156="Indirect Cost",$J156="VAT",$J156="Profit Margin"),"",VLOOKUP(J156,'1. Basic Info'!$B$40:$C$52,2,FALSE)),BudgetExport!J156)</f>
        <v/>
      </c>
      <c r="L156" s="166">
        <f t="array" ref="L156">IFERROR(IF(ROW()-16&lt;NoRowsBudget, IF($J156="Profit Margin",SUM(L$16:L155)*ProfitMargin,IF($J156="VAT",SUM(L$16:L155)*VAT,IF(Budget_period="Monthly",SUMIFS(INDIRECT(L$8),DetailBudgetWPs_Aleph,IF($J156 = "No Work Package", "", $J156),DetailBudgetCategory_Aleph,$I156),IF(Budget_period="Quarterly",SUMIFS(INDIRECT(L$9),DetailBudgetWPs_Aleph,IF($J156 = "No Work Package", "", $J156),DetailBudgetCategory_Aleph,$I156),IF(Budget_period="Annually",SUMIFS(INDIRECT(L$10),DetailBudgetWPs_Aleph,IF($J156 = "No Work Package", "", $J156),DetailBudgetCategory_Aleph,$I156),""))))) / L$6 * L$7, 0), 0)</f>
        <v>0</v>
      </c>
      <c r="M156" s="166">
        <f t="array" ref="M156">IFERROR(IF(ROW()-16&lt;NoRowsBudget, IF($J156="Profit Margin",SUM(M$16:M155)*ProfitMargin,IF($J156="VAT",SUM(M$16:M155)*VAT,IF(Budget_period="Monthly",SUMIFS(INDIRECT(M$8),DetailBudgetWPs_Aleph,IF($J156 = "No Work Package", "", $J156),DetailBudgetCategory_Aleph,$I156),IF(Budget_period="Quarterly",SUMIFS(INDIRECT(M$9),DetailBudgetWPs_Aleph,IF($J156 = "No Work Package", "", $J156),DetailBudgetCategory_Aleph,$I156),IF(Budget_period="Annually",SUMIFS(INDIRECT(M$10),DetailBudgetWPs_Aleph,IF($J156 = "No Work Package", "", $J156),DetailBudgetCategory_Aleph,$I156),""))))) / M$6 * M$7, 0), 0)</f>
        <v>0</v>
      </c>
      <c r="N156" s="166">
        <f t="array" ref="N156">IFERROR(IF(ROW()-16&lt;NoRowsBudget, IF($J156="Profit Margin",SUM(N$16:N155)*ProfitMargin,IF($J156="VAT",SUM(N$16:N155)*VAT,IF(Budget_period="Monthly",SUMIFS(INDIRECT(N$8),DetailBudgetWPs_Aleph,IF($J156 = "No Work Package", "", $J156),DetailBudgetCategory_Aleph,$I156),IF(Budget_period="Quarterly",SUMIFS(INDIRECT(N$9),DetailBudgetWPs_Aleph,IF($J156 = "No Work Package", "", $J156),DetailBudgetCategory_Aleph,$I156),IF(Budget_period="Annually",SUMIFS(INDIRECT(N$10),DetailBudgetWPs_Aleph,IF($J156 = "No Work Package", "", $J156),DetailBudgetCategory_Aleph,$I156),""))))) / N$6 * N$7, 0), 0)</f>
        <v>0</v>
      </c>
      <c r="O156" s="166">
        <f t="array" ref="O156">IFERROR(IF(ROW()-16&lt;NoRowsBudget, IF($J156="Profit Margin",SUM(O$16:O155)*ProfitMargin,IF($J156="VAT",SUM(O$16:O155)*VAT,IF(Budget_period="Monthly",SUMIFS(INDIRECT(O$8),DetailBudgetWPs_Aleph,IF($J156 = "No Work Package", "", $J156),DetailBudgetCategory_Aleph,$I156),IF(Budget_period="Quarterly",SUMIFS(INDIRECT(O$9),DetailBudgetWPs_Aleph,IF($J156 = "No Work Package", "", $J156),DetailBudgetCategory_Aleph,$I156),IF(Budget_period="Annually",SUMIFS(INDIRECT(O$10),DetailBudgetWPs_Aleph,IF($J156 = "No Work Package", "", $J156),DetailBudgetCategory_Aleph,$I156),""))))) / O$6 * O$7, 0), 0)</f>
        <v>0</v>
      </c>
      <c r="P156" s="166">
        <f t="array" ref="P156">IFERROR(IF(ROW()-16&lt;NoRowsBudget, IF($J156="Profit Margin",SUM(P$16:P155)*ProfitMargin,IF($J156="VAT",SUM(P$16:P155)*VAT,IF(Budget_period="Monthly",SUMIFS(INDIRECT(P$8),DetailBudgetWPs_Aleph,IF($J156 = "No Work Package", "", $J156),DetailBudgetCategory_Aleph,$I156),IF(Budget_period="Quarterly",SUMIFS(INDIRECT(P$9),DetailBudgetWPs_Aleph,IF($J156 = "No Work Package", "", $J156),DetailBudgetCategory_Aleph,$I156),IF(Budget_period="Annually",SUMIFS(INDIRECT(P$10),DetailBudgetWPs_Aleph,IF($J156 = "No Work Package", "", $J156),DetailBudgetCategory_Aleph,$I156),""))))) / P$6 * P$7, 0), 0)</f>
        <v>0</v>
      </c>
      <c r="Q156" s="166">
        <f t="array" ref="Q156">IFERROR(IF(ROW()-16&lt;NoRowsBudget, IF($J156="Profit Margin",SUM(Q$16:Q155)*ProfitMargin,IF($J156="VAT",SUM(Q$16:Q155)*VAT,IF(Budget_period="Monthly",SUMIFS(INDIRECT(Q$8),DetailBudgetWPs_Aleph,IF($J156 = "No Work Package", "", $J156),DetailBudgetCategory_Aleph,$I156),IF(Budget_period="Quarterly",SUMIFS(INDIRECT(Q$9),DetailBudgetWPs_Aleph,IF($J156 = "No Work Package", "", $J156),DetailBudgetCategory_Aleph,$I156),IF(Budget_period="Annually",SUMIFS(INDIRECT(Q$10),DetailBudgetWPs_Aleph,IF($J156 = "No Work Package", "", $J156),DetailBudgetCategory_Aleph,$I156),""))))) / Q$6 * Q$7, 0), 0)</f>
        <v>0</v>
      </c>
      <c r="R156" s="166">
        <f t="array" ref="R156">IFERROR(IF(ROW()-16&lt;NoRowsBudget, IF($J156="Profit Margin",SUM(R$16:R155)*ProfitMargin,IF($J156="VAT",SUM(R$16:R155)*VAT,IF(Budget_period="Monthly",SUMIFS(INDIRECT(R$8),DetailBudgetWPs_Aleph,IF($J156 = "No Work Package", "", $J156),DetailBudgetCategory_Aleph,$I156),IF(Budget_period="Quarterly",SUMIFS(INDIRECT(R$9),DetailBudgetWPs_Aleph,IF($J156 = "No Work Package", "", $J156),DetailBudgetCategory_Aleph,$I156),IF(Budget_period="Annually",SUMIFS(INDIRECT(R$10),DetailBudgetWPs_Aleph,IF($J156 = "No Work Package", "", $J156),DetailBudgetCategory_Aleph,$I156),""))))) / R$6 * R$7, 0), 0)</f>
        <v>0</v>
      </c>
      <c r="S156" s="166">
        <f t="array" ref="S156">IFERROR(IF(ROW()-16&lt;NoRowsBudget, IF($J156="Profit Margin",SUM(S$16:S155)*ProfitMargin,IF($J156="VAT",SUM(S$16:S155)*VAT,IF(Budget_period="Monthly",SUMIFS(INDIRECT(S$8),DetailBudgetWPs_Aleph,IF($J156 = "No Work Package", "", $J156),DetailBudgetCategory_Aleph,$I156),IF(Budget_period="Quarterly",SUMIFS(INDIRECT(S$9),DetailBudgetWPs_Aleph,IF($J156 = "No Work Package", "", $J156),DetailBudgetCategory_Aleph,$I156),IF(Budget_period="Annually",SUMIFS(INDIRECT(S$10),DetailBudgetWPs_Aleph,IF($J156 = "No Work Package", "", $J156),DetailBudgetCategory_Aleph,$I156),""))))) / S$6 * S$7, 0), 0)</f>
        <v>0</v>
      </c>
      <c r="T156" s="166">
        <f t="array" ref="T156">IFERROR(IF(ROW()-16&lt;NoRowsBudget, IF($J156="Profit Margin",SUM(T$16:T155)*ProfitMargin,IF($J156="VAT",SUM(T$16:T155)*VAT,IF(Budget_period="Monthly",SUMIFS(INDIRECT(T$8),DetailBudgetWPs_Aleph,IF($J156 = "No Work Package", "", $J156),DetailBudgetCategory_Aleph,$I156),IF(Budget_period="Quarterly",SUMIFS(INDIRECT(T$9),DetailBudgetWPs_Aleph,IF($J156 = "No Work Package", "", $J156),DetailBudgetCategory_Aleph,$I156),IF(Budget_period="Annually",SUMIFS(INDIRECT(T$10),DetailBudgetWPs_Aleph,IF($J156 = "No Work Package", "", $J156),DetailBudgetCategory_Aleph,$I156),""))))) / T$6 * T$7, 0), 0)</f>
        <v>0</v>
      </c>
      <c r="U156" s="166">
        <f t="array" ref="U156">IFERROR(IF(ROW()-16&lt;NoRowsBudget, IF($J156="Profit Margin",SUM(U$16:U155)*ProfitMargin,IF($J156="VAT",SUM(U$16:U155)*VAT,IF(Budget_period="Monthly",SUMIFS(INDIRECT(U$8),DetailBudgetWPs_Aleph,IF($J156 = "No Work Package", "", $J156),DetailBudgetCategory_Aleph,$I156),IF(Budget_period="Quarterly",SUMIFS(INDIRECT(U$9),DetailBudgetWPs_Aleph,IF($J156 = "No Work Package", "", $J156),DetailBudgetCategory_Aleph,$I156),IF(Budget_period="Annually",SUMIFS(INDIRECT(U$10),DetailBudgetWPs_Aleph,IF($J156 = "No Work Package", "", $J156),DetailBudgetCategory_Aleph,$I156),""))))) / U$6 * U$7, 0), 0)</f>
        <v>0</v>
      </c>
      <c r="V156" s="166">
        <f t="array" ref="V156">IFERROR(IF(ROW()-16&lt;NoRowsBudget, IF($J156="Profit Margin",SUM(V$16:V155)*ProfitMargin,IF($J156="VAT",SUM(V$16:V155)*VAT,IF(Budget_period="Monthly",SUMIFS(INDIRECT(V$8),DetailBudgetWPs_Aleph,IF($J156 = "No Work Package", "", $J156),DetailBudgetCategory_Aleph,$I156),IF(Budget_period="Quarterly",SUMIFS(INDIRECT(V$9),DetailBudgetWPs_Aleph,IF($J156 = "No Work Package", "", $J156),DetailBudgetCategory_Aleph,$I156),IF(Budget_period="Annually",SUMIFS(INDIRECT(V$10),DetailBudgetWPs_Aleph,IF($J156 = "No Work Package", "", $J156),DetailBudgetCategory_Aleph,$I156),""))))) / V$6 * V$7, 0), 0)</f>
        <v>0</v>
      </c>
      <c r="W156" s="166">
        <f t="array" ref="W156">IFERROR(IF(ROW()-16&lt;NoRowsBudget, IF($J156="Profit Margin",SUM(W$16:W155)*ProfitMargin,IF($J156="VAT",SUM(W$16:W155)*VAT,IF(Budget_period="Monthly",SUMIFS(INDIRECT(W$8),DetailBudgetWPs_Aleph,IF($J156 = "No Work Package", "", $J156),DetailBudgetCategory_Aleph,$I156),IF(Budget_period="Quarterly",SUMIFS(INDIRECT(W$9),DetailBudgetWPs_Aleph,IF($J156 = "No Work Package", "", $J156),DetailBudgetCategory_Aleph,$I156),IF(Budget_period="Annually",SUMIFS(INDIRECT(W$10),DetailBudgetWPs_Aleph,IF($J156 = "No Work Package", "", $J156),DetailBudgetCategory_Aleph,$I156),""))))) / W$6 * W$7, 0), 0)</f>
        <v>0</v>
      </c>
      <c r="X156" s="166">
        <f t="array" ref="X156">IFERROR(IF(ROW()-16&lt;NoRowsBudget, IF($J156="Profit Margin",SUM(X$16:X155)*ProfitMargin,IF($J156="VAT",SUM(X$16:X155)*VAT,IF(Budget_period="Monthly",SUMIFS(INDIRECT(X$8),DetailBudgetWPs_Aleph,IF($J156 = "No Work Package", "", $J156),DetailBudgetCategory_Aleph,$I156),IF(Budget_period="Quarterly",SUMIFS(INDIRECT(X$9),DetailBudgetWPs_Aleph,IF($J156 = "No Work Package", "", $J156),DetailBudgetCategory_Aleph,$I156),IF(Budget_period="Annually",SUMIFS(INDIRECT(X$10),DetailBudgetWPs_Aleph,IF($J156 = "No Work Package", "", $J156),DetailBudgetCategory_Aleph,$I156),""))))) / X$6 * X$7, 0), 0)</f>
        <v>0</v>
      </c>
      <c r="Y156" s="166">
        <f t="array" ref="Y156">IFERROR(IF(ROW()-16&lt;NoRowsBudget, IF($J156="Profit Margin",SUM(Y$16:Y155)*ProfitMargin,IF($J156="VAT",SUM(Y$16:Y155)*VAT,IF(Budget_period="Monthly",SUMIFS(INDIRECT(Y$8),DetailBudgetWPs_Aleph,IF($J156 = "No Work Package", "", $J156),DetailBudgetCategory_Aleph,$I156),IF(Budget_period="Quarterly",SUMIFS(INDIRECT(Y$9),DetailBudgetWPs_Aleph,IF($J156 = "No Work Package", "", $J156),DetailBudgetCategory_Aleph,$I156),IF(Budget_period="Annually",SUMIFS(INDIRECT(Y$10),DetailBudgetWPs_Aleph,IF($J156 = "No Work Package", "", $J156),DetailBudgetCategory_Aleph,$I156),""))))) / Y$6 * Y$7, 0), 0)</f>
        <v>0</v>
      </c>
      <c r="Z156" s="166">
        <f t="array" ref="Z156">IFERROR(IF(ROW()-16&lt;NoRowsBudget, IF($J156="Profit Margin",SUM(Z$16:Z155)*ProfitMargin,IF($J156="VAT",SUM(Z$16:Z155)*VAT,IF(Budget_period="Monthly",SUMIFS(INDIRECT(Z$8),DetailBudgetWPs_Aleph,IF($J156 = "No Work Package", "", $J156),DetailBudgetCategory_Aleph,$I156),IF(Budget_period="Quarterly",SUMIFS(INDIRECT(Z$9),DetailBudgetWPs_Aleph,IF($J156 = "No Work Package", "", $J156),DetailBudgetCategory_Aleph,$I156),IF(Budget_period="Annually",SUMIFS(INDIRECT(Z$10),DetailBudgetWPs_Aleph,IF($J156 = "No Work Package", "", $J156),DetailBudgetCategory_Aleph,$I156),""))))) / Z$6 * Z$7, 0), 0)</f>
        <v>0</v>
      </c>
      <c r="AA156" s="166">
        <f t="array" ref="AA156">IFERROR(IF(ROW()-16&lt;NoRowsBudget, IF($J156="Profit Margin",SUM(AA$16:AA155)*ProfitMargin,IF($J156="VAT",SUM(AA$16:AA155)*VAT,IF(Budget_period="Monthly",SUMIFS(INDIRECT(AA$8),DetailBudgetWPs_Aleph,IF($J156 = "No Work Package", "", $J156),DetailBudgetCategory_Aleph,$I156),IF(Budget_period="Quarterly",SUMIFS(INDIRECT(AA$9),DetailBudgetWPs_Aleph,IF($J156 = "No Work Package", "", $J156),DetailBudgetCategory_Aleph,$I156),IF(Budget_period="Annually",SUMIFS(INDIRECT(AA$10),DetailBudgetWPs_Aleph,IF($J156 = "No Work Package", "", $J156),DetailBudgetCategory_Aleph,$I156),""))))) / AA$6 * AA$7, 0), 0)</f>
        <v>0</v>
      </c>
      <c r="AB156" s="166">
        <f t="array" ref="AB156">IFERROR(IF(ROW()-16&lt;NoRowsBudget, IF($J156="Profit Margin",SUM(AB$16:AB155)*ProfitMargin,IF($J156="VAT",SUM(AB$16:AB155)*VAT,IF(Budget_period="Monthly",SUMIFS(INDIRECT(AB$8),DetailBudgetWPs_Aleph,IF($J156 = "No Work Package", "", $J156),DetailBudgetCategory_Aleph,$I156),IF(Budget_period="Quarterly",SUMIFS(INDIRECT(AB$9),DetailBudgetWPs_Aleph,IF($J156 = "No Work Package", "", $J156),DetailBudgetCategory_Aleph,$I156),IF(Budget_period="Annually",SUMIFS(INDIRECT(AB$10),DetailBudgetWPs_Aleph,IF($J156 = "No Work Package", "", $J156),DetailBudgetCategory_Aleph,$I156),""))))) / AB$6 * AB$7, 0), 0)</f>
        <v>0</v>
      </c>
      <c r="AC156" s="166">
        <f t="array" ref="AC156">IFERROR(IF(ROW()-16&lt;NoRowsBudget, IF($J156="Profit Margin",SUM(AC$16:AC155)*ProfitMargin,IF($J156="VAT",SUM(AC$16:AC155)*VAT,IF(Budget_period="Monthly",SUMIFS(INDIRECT(AC$8),DetailBudgetWPs_Aleph,IF($J156 = "No Work Package", "", $J156),DetailBudgetCategory_Aleph,$I156),IF(Budget_period="Quarterly",SUMIFS(INDIRECT(AC$9),DetailBudgetWPs_Aleph,IF($J156 = "No Work Package", "", $J156),DetailBudgetCategory_Aleph,$I156),IF(Budget_period="Annually",SUMIFS(INDIRECT(AC$10),DetailBudgetWPs_Aleph,IF($J156 = "No Work Package", "", $J156),DetailBudgetCategory_Aleph,$I156),""))))) / AC$6 * AC$7, 0), 0)</f>
        <v>0</v>
      </c>
      <c r="AD156" s="166">
        <f t="array" ref="AD156">IFERROR(IF(ROW()-16&lt;NoRowsBudget, IF($J156="Profit Margin",SUM(AD$16:AD155)*ProfitMargin,IF($J156="VAT",SUM(AD$16:AD155)*VAT,IF(Budget_period="Monthly",SUMIFS(INDIRECT(AD$8),DetailBudgetWPs_Aleph,IF($J156 = "No Work Package", "", $J156),DetailBudgetCategory_Aleph,$I156),IF(Budget_period="Quarterly",SUMIFS(INDIRECT(AD$9),DetailBudgetWPs_Aleph,IF($J156 = "No Work Package", "", $J156),DetailBudgetCategory_Aleph,$I156),IF(Budget_period="Annually",SUMIFS(INDIRECT(AD$10),DetailBudgetWPs_Aleph,IF($J156 = "No Work Package", "", $J156),DetailBudgetCategory_Aleph,$I156),""))))) / AD$6 * AD$7, 0), 0)</f>
        <v>0</v>
      </c>
      <c r="AE156" s="166">
        <f t="array" ref="AE156">IFERROR(IF(ROW()-16&lt;NoRowsBudget, IF($J156="Profit Margin",SUM(AE$16:AE155)*ProfitMargin,IF($J156="VAT",SUM(AE$16:AE155)*VAT,IF(Budget_period="Monthly",SUMIFS(INDIRECT(AE$8),DetailBudgetWPs_Aleph,IF($J156 = "No Work Package", "", $J156),DetailBudgetCategory_Aleph,$I156),IF(Budget_period="Quarterly",SUMIFS(INDIRECT(AE$9),DetailBudgetWPs_Aleph,IF($J156 = "No Work Package", "", $J156),DetailBudgetCategory_Aleph,$I156),IF(Budget_period="Annually",SUMIFS(INDIRECT(AE$10),DetailBudgetWPs_Aleph,IF($J156 = "No Work Package", "", $J156),DetailBudgetCategory_Aleph,$I156),""))))) / AE$6 * AE$7, 0), 0)</f>
        <v>0</v>
      </c>
      <c r="AF156" s="166">
        <f t="array" ref="AF156">IFERROR(IF(ROW()-16&lt;NoRowsBudget, IF($J156="Profit Margin",SUM(AF$16:AF155)*ProfitMargin,IF($J156="VAT",SUM(AF$16:AF155)*VAT,IF(Budget_period="Monthly",SUMIFS(INDIRECT(AF$8),DetailBudgetWPs_Aleph,IF($J156 = "No Work Package", "", $J156),DetailBudgetCategory_Aleph,$I156),IF(Budget_period="Quarterly",SUMIFS(INDIRECT(AF$9),DetailBudgetWPs_Aleph,IF($J156 = "No Work Package", "", $J156),DetailBudgetCategory_Aleph,$I156),IF(Budget_period="Annually",SUMIFS(INDIRECT(AF$10),DetailBudgetWPs_Aleph,IF($J156 = "No Work Package", "", $J156),DetailBudgetCategory_Aleph,$I156),""))))) / AF$6 * AF$7, 0), 0)</f>
        <v>0</v>
      </c>
      <c r="AG156" s="166">
        <f t="array" ref="AG156">IFERROR(IF(ROW()-16&lt;NoRowsBudget, IF($J156="Profit Margin",SUM(AG$16:AG155)*ProfitMargin,IF($J156="VAT",SUM(AG$16:AG155)*VAT,IF(Budget_period="Monthly",SUMIFS(INDIRECT(AG$8),DetailBudgetWPs_Aleph,IF($J156 = "No Work Package", "", $J156),DetailBudgetCategory_Aleph,$I156),IF(Budget_period="Quarterly",SUMIFS(INDIRECT(AG$9),DetailBudgetWPs_Aleph,IF($J156 = "No Work Package", "", $J156),DetailBudgetCategory_Aleph,$I156),IF(Budget_period="Annually",SUMIFS(INDIRECT(AG$10),DetailBudgetWPs_Aleph,IF($J156 = "No Work Package", "", $J156),DetailBudgetCategory_Aleph,$I156),""))))) / AG$6 * AG$7, 0), 0)</f>
        <v>0</v>
      </c>
      <c r="AH156" s="166">
        <f t="array" ref="AH156">IFERROR(IF(ROW()-16&lt;NoRowsBudget, IF($J156="Profit Margin",SUM(AH$16:AH155)*ProfitMargin,IF($J156="VAT",SUM(AH$16:AH155)*VAT,IF(Budget_period="Monthly",SUMIFS(INDIRECT(AH$8),DetailBudgetWPs_Aleph,IF($J156 = "No Work Package", "", $J156),DetailBudgetCategory_Aleph,$I156),IF(Budget_period="Quarterly",SUMIFS(INDIRECT(AH$9),DetailBudgetWPs_Aleph,IF($J156 = "No Work Package", "", $J156),DetailBudgetCategory_Aleph,$I156),IF(Budget_period="Annually",SUMIFS(INDIRECT(AH$10),DetailBudgetWPs_Aleph,IF($J156 = "No Work Package", "", $J156),DetailBudgetCategory_Aleph,$I156),""))))) / AH$6 * AH$7, 0), 0)</f>
        <v>0</v>
      </c>
      <c r="AI156" s="166">
        <f t="array" ref="AI156">IFERROR(IF(ROW()-16&lt;NoRowsBudget, IF($J156="Profit Margin",SUM(AI$16:AI155)*ProfitMargin,IF($J156="VAT",SUM(AI$16:AI155)*VAT,IF(Budget_period="Monthly",SUMIFS(INDIRECT(AI$8),DetailBudgetWPs_Aleph,IF($J156 = "No Work Package", "", $J156),DetailBudgetCategory_Aleph,$I156),IF(Budget_period="Quarterly",SUMIFS(INDIRECT(AI$9),DetailBudgetWPs_Aleph,IF($J156 = "No Work Package", "", $J156),DetailBudgetCategory_Aleph,$I156),IF(Budget_period="Annually",SUMIFS(INDIRECT(AI$10),DetailBudgetWPs_Aleph,IF($J156 = "No Work Package", "", $J156),DetailBudgetCategory_Aleph,$I156),""))))) / AI$6 * AI$7, 0), 0)</f>
        <v>0</v>
      </c>
      <c r="AJ156" s="166">
        <f t="array" ref="AJ156">IFERROR(IF(ROW()-16&lt;NoRowsBudget, IF($J156="Profit Margin",SUM(AJ$16:AJ155)*ProfitMargin,IF($J156="VAT",SUM(AJ$16:AJ155)*VAT,IF(Budget_period="Monthly",SUMIFS(INDIRECT(AJ$8),DetailBudgetWPs_Aleph,IF($J156 = "No Work Package", "", $J156),DetailBudgetCategory_Aleph,$I156),IF(Budget_period="Quarterly",SUMIFS(INDIRECT(AJ$9),DetailBudgetWPs_Aleph,IF($J156 = "No Work Package", "", $J156),DetailBudgetCategory_Aleph,$I156),IF(Budget_period="Annually",SUMIFS(INDIRECT(AJ$10),DetailBudgetWPs_Aleph,IF($J156 = "No Work Package", "", $J156),DetailBudgetCategory_Aleph,$I156),""))))) / AJ$6 * AJ$7, 0), 0)</f>
        <v>0</v>
      </c>
      <c r="AK156" s="166">
        <f t="array" ref="AK156">IFERROR(IF(ROW()-16&lt;NoRowsBudget, IF($J156="Profit Margin",SUM(AK$16:AK155)*ProfitMargin,IF($J156="VAT",SUM(AK$16:AK155)*VAT,IF(Budget_period="Monthly",SUMIFS(INDIRECT(AK$8),DetailBudgetWPs_Aleph,IF($J156 = "No Work Package", "", $J156),DetailBudgetCategory_Aleph,$I156),IF(Budget_period="Quarterly",SUMIFS(INDIRECT(AK$9),DetailBudgetWPs_Aleph,IF($J156 = "No Work Package", "", $J156),DetailBudgetCategory_Aleph,$I156),IF(Budget_period="Annually",SUMIFS(INDIRECT(AK$10),DetailBudgetWPs_Aleph,IF($J156 = "No Work Package", "", $J156),DetailBudgetCategory_Aleph,$I156),""))))) / AK$6 * AK$7, 0), 0)</f>
        <v>0</v>
      </c>
      <c r="AL156" s="166">
        <f t="array" ref="AL156">IFERROR(IF(ROW()-16&lt;NoRowsBudget, IF($J156="Profit Margin",SUM(AL$16:AL155)*ProfitMargin,IF($J156="VAT",SUM(AL$16:AL155)*VAT,IF(Budget_period="Monthly",SUMIFS(INDIRECT(AL$8),DetailBudgetWPs_Aleph,IF($J156 = "No Work Package", "", $J156),DetailBudgetCategory_Aleph,$I156),IF(Budget_period="Quarterly",SUMIFS(INDIRECT(AL$9),DetailBudgetWPs_Aleph,IF($J156 = "No Work Package", "", $J156),DetailBudgetCategory_Aleph,$I156),IF(Budget_period="Annually",SUMIFS(INDIRECT(AL$10),DetailBudgetWPs_Aleph,IF($J156 = "No Work Package", "", $J156),DetailBudgetCategory_Aleph,$I156),""))))) / AL$6 * AL$7, 0), 0)</f>
        <v>0</v>
      </c>
      <c r="AM156" s="166">
        <f t="array" ref="AM156">IFERROR(IF(ROW()-16&lt;NoRowsBudget, IF($J156="Profit Margin",SUM(AM$16:AM155)*ProfitMargin,IF($J156="VAT",SUM(AM$16:AM155)*VAT,IF(Budget_period="Monthly",SUMIFS(INDIRECT(AM$8),DetailBudgetWPs_Aleph,IF($J156 = "No Work Package", "", $J156),DetailBudgetCategory_Aleph,$I156),IF(Budget_period="Quarterly",SUMIFS(INDIRECT(AM$9),DetailBudgetWPs_Aleph,IF($J156 = "No Work Package", "", $J156),DetailBudgetCategory_Aleph,$I156),IF(Budget_period="Annually",SUMIFS(INDIRECT(AM$10),DetailBudgetWPs_Aleph,IF($J156 = "No Work Package", "", $J156),DetailBudgetCategory_Aleph,$I156),""))))) / AM$6 * AM$7, 0), 0)</f>
        <v>0</v>
      </c>
      <c r="AN156" s="166">
        <f t="array" ref="AN156">IFERROR(IF(ROW()-16&lt;NoRowsBudget, IF($J156="Profit Margin",SUM(AN$16:AN155)*ProfitMargin,IF($J156="VAT",SUM(AN$16:AN155)*VAT,IF(Budget_period="Monthly",SUMIFS(INDIRECT(AN$8),DetailBudgetWPs_Aleph,IF($J156 = "No Work Package", "", $J156),DetailBudgetCategory_Aleph,$I156),IF(Budget_period="Quarterly",SUMIFS(INDIRECT(AN$9),DetailBudgetWPs_Aleph,IF($J156 = "No Work Package", "", $J156),DetailBudgetCategory_Aleph,$I156),IF(Budget_period="Annually",SUMIFS(INDIRECT(AN$10),DetailBudgetWPs_Aleph,IF($J156 = "No Work Package", "", $J156),DetailBudgetCategory_Aleph,$I156),""))))) / AN$6 * AN$7, 0), 0)</f>
        <v>0</v>
      </c>
      <c r="AO156" s="166">
        <f t="array" ref="AO156">IFERROR(IF(ROW()-16&lt;NoRowsBudget, IF($J156="Profit Margin",SUM(AO$16:AO155)*ProfitMargin,IF($J156="VAT",SUM(AO$16:AO155)*VAT,IF(Budget_period="Monthly",SUMIFS(INDIRECT(AO$8),DetailBudgetWPs_Aleph,IF($J156 = "No Work Package", "", $J156),DetailBudgetCategory_Aleph,$I156),IF(Budget_period="Quarterly",SUMIFS(INDIRECT(AO$9),DetailBudgetWPs_Aleph,IF($J156 = "No Work Package", "", $J156),DetailBudgetCategory_Aleph,$I156),IF(Budget_period="Annually",SUMIFS(INDIRECT(AO$10),DetailBudgetWPs_Aleph,IF($J156 = "No Work Package", "", $J156),DetailBudgetCategory_Aleph,$I156),""))))) / AO$6 * AO$7, 0), 0)</f>
        <v>0</v>
      </c>
      <c r="AP156" s="166">
        <f t="array" ref="AP156">IFERROR(IF(ROW()-16&lt;NoRowsBudget, IF($J156="Profit Margin",SUM(AP$16:AP155)*ProfitMargin,IF($J156="VAT",SUM(AP$16:AP155)*VAT,IF(Budget_period="Monthly",SUMIFS(INDIRECT(AP$8),DetailBudgetWPs_Aleph,IF($J156 = "No Work Package", "", $J156),DetailBudgetCategory_Aleph,$I156),IF(Budget_period="Quarterly",SUMIFS(INDIRECT(AP$9),DetailBudgetWPs_Aleph,IF($J156 = "No Work Package", "", $J156),DetailBudgetCategory_Aleph,$I156),IF(Budget_period="Annually",SUMIFS(INDIRECT(AP$10),DetailBudgetWPs_Aleph,IF($J156 = "No Work Package", "", $J156),DetailBudgetCategory_Aleph,$I156),""))))) / AP$6 * AP$7, 0), 0)</f>
        <v>0</v>
      </c>
      <c r="AQ156" s="166">
        <f t="array" ref="AQ156">IFERROR(IF(ROW()-16&lt;NoRowsBudget, IF($J156="Profit Margin",SUM(AQ$16:AQ155)*ProfitMargin,IF($J156="VAT",SUM(AQ$16:AQ155)*VAT,IF(Budget_period="Monthly",SUMIFS(INDIRECT(AQ$8),DetailBudgetWPs_Aleph,IF($J156 = "No Work Package", "", $J156),DetailBudgetCategory_Aleph,$I156),IF(Budget_period="Quarterly",SUMIFS(INDIRECT(AQ$9),DetailBudgetWPs_Aleph,IF($J156 = "No Work Package", "", $J156),DetailBudgetCategory_Aleph,$I156),IF(Budget_period="Annually",SUMIFS(INDIRECT(AQ$10),DetailBudgetWPs_Aleph,IF($J156 = "No Work Package", "", $J156),DetailBudgetCategory_Aleph,$I156),""))))) / AQ$6 * AQ$7, 0), 0)</f>
        <v>0</v>
      </c>
      <c r="AR156" s="166">
        <f t="array" ref="AR156">IFERROR(IF(ROW()-16&lt;NoRowsBudget, IF($J156="Profit Margin",SUM(AR$16:AR155)*ProfitMargin,IF($J156="VAT",SUM(AR$16:AR155)*VAT,IF(Budget_period="Monthly",SUMIFS(INDIRECT(AR$8),DetailBudgetWPs_Aleph,IF($J156 = "No Work Package", "", $J156),DetailBudgetCategory_Aleph,$I156),IF(Budget_period="Quarterly",SUMIFS(INDIRECT(AR$9),DetailBudgetWPs_Aleph,IF($J156 = "No Work Package", "", $J156),DetailBudgetCategory_Aleph,$I156),IF(Budget_period="Annually",SUMIFS(INDIRECT(AR$10),DetailBudgetWPs_Aleph,IF($J156 = "No Work Package", "", $J156),DetailBudgetCategory_Aleph,$I156),""))))) / AR$6 * AR$7, 0), 0)</f>
        <v>0</v>
      </c>
      <c r="AS156" s="166">
        <f t="array" ref="AS156">IFERROR(IF(ROW()-16&lt;NoRowsBudget, IF($J156="Profit Margin",SUM(AS$16:AS155)*ProfitMargin,IF($J156="VAT",SUM(AS$16:AS155)*VAT,IF(Budget_period="Monthly",SUMIFS(INDIRECT(AS$8),DetailBudgetWPs_Aleph,IF($J156 = "No Work Package", "", $J156),DetailBudgetCategory_Aleph,$I156),IF(Budget_period="Quarterly",SUMIFS(INDIRECT(AS$9),DetailBudgetWPs_Aleph,IF($J156 = "No Work Package", "", $J156),DetailBudgetCategory_Aleph,$I156),IF(Budget_period="Annually",SUMIFS(INDIRECT(AS$10),DetailBudgetWPs_Aleph,IF($J156 = "No Work Package", "", $J156),DetailBudgetCategory_Aleph,$I156),""))))) / AS$6 * AS$7, 0), 0)</f>
        <v>0</v>
      </c>
      <c r="AT156" s="166">
        <f t="array" ref="AT156">IFERROR(IF(ROW()-16&lt;NoRowsBudget, IF($J156="Profit Margin",SUM(AT$16:AT155)*ProfitMargin,IF($J156="VAT",SUM(AT$16:AT155)*VAT,IF(Budget_period="Monthly",SUMIFS(INDIRECT(AT$8),DetailBudgetWPs_Aleph,IF($J156 = "No Work Package", "", $J156),DetailBudgetCategory_Aleph,$I156),IF(Budget_period="Quarterly",SUMIFS(INDIRECT(AT$9),DetailBudgetWPs_Aleph,IF($J156 = "No Work Package", "", $J156),DetailBudgetCategory_Aleph,$I156),IF(Budget_period="Annually",SUMIFS(INDIRECT(AT$10),DetailBudgetWPs_Aleph,IF($J156 = "No Work Package", "", $J156),DetailBudgetCategory_Aleph,$I156),""))))) / AT$6 * AT$7, 0), 0)</f>
        <v>0</v>
      </c>
      <c r="AU156" s="166">
        <f t="array" ref="AU156">IFERROR(IF(ROW()-16&lt;NoRowsBudget, IF($J156="Profit Margin",SUM(AU$16:AU155)*ProfitMargin,IF($J156="VAT",SUM(AU$16:AU155)*VAT,IF(Budget_period="Monthly",SUMIFS(INDIRECT(AU$8),DetailBudgetWPs_Aleph,IF($J156 = "No Work Package", "", $J156),DetailBudgetCategory_Aleph,$I156),IF(Budget_period="Quarterly",SUMIFS(INDIRECT(AU$9),DetailBudgetWPs_Aleph,IF($J156 = "No Work Package", "", $J156),DetailBudgetCategory_Aleph,$I156),IF(Budget_period="Annually",SUMIFS(INDIRECT(AU$10),DetailBudgetWPs_Aleph,IF($J156 = "No Work Package", "", $J156),DetailBudgetCategory_Aleph,$I156),""))))) / AU$6 * AU$7, 0), 0)</f>
        <v>0</v>
      </c>
      <c r="AV156" s="166">
        <f t="array" ref="AV156">IFERROR(IF(ROW()-16&lt;NoRowsBudget, IF($J156="Profit Margin",SUM(AV$16:AV155)*ProfitMargin,IF($J156="VAT",SUM(AV$16:AV155)*VAT,IF(Budget_period="Monthly",SUMIFS(INDIRECT(AV$8),DetailBudgetWPs_Aleph,IF($J156 = "No Work Package", "", $J156),DetailBudgetCategory_Aleph,$I156),IF(Budget_period="Quarterly",SUMIFS(INDIRECT(AV$9),DetailBudgetWPs_Aleph,IF($J156 = "No Work Package", "", $J156),DetailBudgetCategory_Aleph,$I156),IF(Budget_period="Annually",SUMIFS(INDIRECT(AV$10),DetailBudgetWPs_Aleph,IF($J156 = "No Work Package", "", $J156),DetailBudgetCategory_Aleph,$I156),""))))) / AV$6 * AV$7, 0), 0)</f>
        <v>0</v>
      </c>
      <c r="AW156" s="166">
        <f t="array" ref="AW156">IFERROR(IF(ROW()-16&lt;NoRowsBudget, IF($J156="Profit Margin",SUM(AW$16:AW155)*ProfitMargin,IF($J156="VAT",SUM(AW$16:AW155)*VAT,IF(Budget_period="Monthly",SUMIFS(INDIRECT(AW$8),DetailBudgetWPs_Aleph,IF($J156 = "No Work Package", "", $J156),DetailBudgetCategory_Aleph,$I156),IF(Budget_period="Quarterly",SUMIFS(INDIRECT(AW$9),DetailBudgetWPs_Aleph,IF($J156 = "No Work Package", "", $J156),DetailBudgetCategory_Aleph,$I156),IF(Budget_period="Annually",SUMIFS(INDIRECT(AW$10),DetailBudgetWPs_Aleph,IF($J156 = "No Work Package", "", $J156),DetailBudgetCategory_Aleph,$I156),""))))) / AW$6 * AW$7, 0), 0)</f>
        <v>0</v>
      </c>
      <c r="AX156" s="166">
        <f t="array" ref="AX156">IFERROR(IF(ROW()-16&lt;NoRowsBudget, IF($J156="Profit Margin",SUM(AX$16:AX155)*ProfitMargin,IF($J156="VAT",SUM(AX$16:AX155)*VAT,IF(Budget_period="Monthly",SUMIFS(INDIRECT(AX$8),DetailBudgetWPs_Aleph,IF($J156 = "No Work Package", "", $J156),DetailBudgetCategory_Aleph,$I156),IF(Budget_period="Quarterly",SUMIFS(INDIRECT(AX$9),DetailBudgetWPs_Aleph,IF($J156 = "No Work Package", "", $J156),DetailBudgetCategory_Aleph,$I156),IF(Budget_period="Annually",SUMIFS(INDIRECT(AX$10),DetailBudgetWPs_Aleph,IF($J156 = "No Work Package", "", $J156),DetailBudgetCategory_Aleph,$I156),""))))) / AX$6 * AX$7, 0), 0)</f>
        <v>0</v>
      </c>
      <c r="AY156" s="166">
        <f t="array" ref="AY156">IFERROR(IF(ROW()-16&lt;NoRowsBudget, IF($J156="Profit Margin",SUM(AY$16:AY155)*ProfitMargin,IF($J156="VAT",SUM(AY$16:AY155)*VAT,IF(Budget_period="Monthly",SUMIFS(INDIRECT(AY$8),DetailBudgetWPs_Aleph,IF($J156 = "No Work Package", "", $J156),DetailBudgetCategory_Aleph,$I156),IF(Budget_period="Quarterly",SUMIFS(INDIRECT(AY$9),DetailBudgetWPs_Aleph,IF($J156 = "No Work Package", "", $J156),DetailBudgetCategory_Aleph,$I156),IF(Budget_period="Annually",SUMIFS(INDIRECT(AY$10),DetailBudgetWPs_Aleph,IF($J156 = "No Work Package", "", $J156),DetailBudgetCategory_Aleph,$I156),""))))) / AY$6 * AY$7, 0), 0)</f>
        <v>0</v>
      </c>
      <c r="AZ156" s="166">
        <f t="array" ref="AZ156">IFERROR(IF(ROW()-16&lt;NoRowsBudget, IF($J156="Profit Margin",SUM(AZ$16:AZ155)*ProfitMargin,IF($J156="VAT",SUM(AZ$16:AZ155)*VAT,IF(Budget_period="Monthly",SUMIFS(INDIRECT(AZ$8),DetailBudgetWPs_Aleph,IF($J156 = "No Work Package", "", $J156),DetailBudgetCategory_Aleph,$I156),IF(Budget_period="Quarterly",SUMIFS(INDIRECT(AZ$9),DetailBudgetWPs_Aleph,IF($J156 = "No Work Package", "", $J156),DetailBudgetCategory_Aleph,$I156),IF(Budget_period="Annually",SUMIFS(INDIRECT(AZ$10),DetailBudgetWPs_Aleph,IF($J156 = "No Work Package", "", $J156),DetailBudgetCategory_Aleph,$I156),""))))) / AZ$6 * AZ$7, 0), 0)</f>
        <v>0</v>
      </c>
      <c r="BA156" s="166">
        <f t="array" ref="BA156">IFERROR(IF(ROW()-16&lt;NoRowsBudget, IF($J156="Profit Margin",SUM(BA$16:BA155)*ProfitMargin,IF($J156="VAT",SUM(BA$16:BA155)*VAT,IF(Budget_period="Monthly",SUMIFS(INDIRECT(BA$8),DetailBudgetWPs_Aleph,IF($J156 = "No Work Package", "", $J156),DetailBudgetCategory_Aleph,$I156),IF(Budget_period="Quarterly",SUMIFS(INDIRECT(BA$9),DetailBudgetWPs_Aleph,IF($J156 = "No Work Package", "", $J156),DetailBudgetCategory_Aleph,$I156),IF(Budget_period="Annually",SUMIFS(INDIRECT(BA$10),DetailBudgetWPs_Aleph,IF($J156 = "No Work Package", "", $J156),DetailBudgetCategory_Aleph,$I156),""))))) / BA$6 * BA$7, 0), 0)</f>
        <v>0</v>
      </c>
      <c r="BB156" s="166">
        <f t="array" ref="BB156">IFERROR(IF(ROW()-16&lt;NoRowsBudget, IF($J156="Profit Margin",SUM(BB$16:BB155)*ProfitMargin,IF($J156="VAT",SUM(BB$16:BB155)*VAT,IF(Budget_period="Monthly",SUMIFS(INDIRECT(BB$8),DetailBudgetWPs_Aleph,IF($J156 = "No Work Package", "", $J156),DetailBudgetCategory_Aleph,$I156),IF(Budget_period="Quarterly",SUMIFS(INDIRECT(BB$9),DetailBudgetWPs_Aleph,IF($J156 = "No Work Package", "", $J156),DetailBudgetCategory_Aleph,$I156),IF(Budget_period="Annually",SUMIFS(INDIRECT(BB$10),DetailBudgetWPs_Aleph,IF($J156 = "No Work Package", "", $J156),DetailBudgetCategory_Aleph,$I156),""))))) / BB$6 * BB$7, 0), 0)</f>
        <v>0</v>
      </c>
      <c r="BC156" s="166">
        <f t="array" ref="BC156">IFERROR(IF(ROW()-16&lt;NoRowsBudget, IF($J156="Profit Margin",SUM(BC$16:BC155)*ProfitMargin,IF($J156="VAT",SUM(BC$16:BC155)*VAT,IF(Budget_period="Monthly",SUMIFS(INDIRECT(BC$8),DetailBudgetWPs_Aleph,IF($J156 = "No Work Package", "", $J156),DetailBudgetCategory_Aleph,$I156),IF(Budget_period="Quarterly",SUMIFS(INDIRECT(BC$9),DetailBudgetWPs_Aleph,IF($J156 = "No Work Package", "", $J156),DetailBudgetCategory_Aleph,$I156),IF(Budget_period="Annually",SUMIFS(INDIRECT(BC$10),DetailBudgetWPs_Aleph,IF($J156 = "No Work Package", "", $J156),DetailBudgetCategory_Aleph,$I156),""))))) / BC$6 * BC$7, 0), 0)</f>
        <v>0</v>
      </c>
      <c r="BD156" s="166">
        <f t="array" ref="BD156">IFERROR(IF(ROW()-16&lt;NoRowsBudget, IF($J156="Profit Margin",SUM(BD$16:BD155)*ProfitMargin,IF($J156="VAT",SUM(BD$16:BD155)*VAT,IF(Budget_period="Monthly",SUMIFS(INDIRECT(BD$8),DetailBudgetWPs_Aleph,IF($J156 = "No Work Package", "", $J156),DetailBudgetCategory_Aleph,$I156),IF(Budget_period="Quarterly",SUMIFS(INDIRECT(BD$9),DetailBudgetWPs_Aleph,IF($J156 = "No Work Package", "", $J156),DetailBudgetCategory_Aleph,$I156),IF(Budget_period="Annually",SUMIFS(INDIRECT(BD$10),DetailBudgetWPs_Aleph,IF($J156 = "No Work Package", "", $J156),DetailBudgetCategory_Aleph,$I156),""))))) / BD$6 * BD$7, 0), 0)</f>
        <v>0</v>
      </c>
      <c r="BE156" s="166">
        <f t="array" ref="BE156">IFERROR(IF(ROW()-16&lt;NoRowsBudget, IF($J156="Profit Margin",SUM(BE$16:BE155)*ProfitMargin,IF($J156="VAT",SUM(BE$16:BE155)*VAT,IF(Budget_period="Monthly",SUMIFS(INDIRECT(BE$8),DetailBudgetWPs_Aleph,IF($J156 = "No Work Package", "", $J156),DetailBudgetCategory_Aleph,$I156),IF(Budget_period="Quarterly",SUMIFS(INDIRECT(BE$9),DetailBudgetWPs_Aleph,IF($J156 = "No Work Package", "", $J156),DetailBudgetCategory_Aleph,$I156),IF(Budget_period="Annually",SUMIFS(INDIRECT(BE$10),DetailBudgetWPs_Aleph,IF($J156 = "No Work Package", "", $J156),DetailBudgetCategory_Aleph,$I156),""))))) / BE$6 * BE$7, 0), 0)</f>
        <v>0</v>
      </c>
      <c r="BF156" s="166">
        <f t="array" ref="BF156">IFERROR(IF(ROW()-16&lt;NoRowsBudget, IF($J156="Profit Margin",SUM(BF$16:BF155)*ProfitMargin,IF($J156="VAT",SUM(BF$16:BF155)*VAT,IF(Budget_period="Monthly",SUMIFS(INDIRECT(BF$8),DetailBudgetWPs_Aleph,IF($J156 = "No Work Package", "", $J156),DetailBudgetCategory_Aleph,$I156),IF(Budget_period="Quarterly",SUMIFS(INDIRECT(BF$9),DetailBudgetWPs_Aleph,IF($J156 = "No Work Package", "", $J156),DetailBudgetCategory_Aleph,$I156),IF(Budget_period="Annually",SUMIFS(INDIRECT(BF$10),DetailBudgetWPs_Aleph,IF($J156 = "No Work Package", "", $J156),DetailBudgetCategory_Aleph,$I156),""))))) / BF$6 * BF$7, 0), 0)</f>
        <v>0</v>
      </c>
      <c r="BG156" s="166">
        <f t="array" ref="BG156">IFERROR(IF(ROW()-16&lt;NoRowsBudget, IF($J156="Profit Margin",SUM(BG$16:BG155)*ProfitMargin,IF($J156="VAT",SUM(BG$16:BG155)*VAT,IF(Budget_period="Monthly",SUMIFS(INDIRECT(BG$8),DetailBudgetWPs_Aleph,IF($J156 = "No Work Package", "", $J156),DetailBudgetCategory_Aleph,$I156),IF(Budget_period="Quarterly",SUMIFS(INDIRECT(BG$9),DetailBudgetWPs_Aleph,IF($J156 = "No Work Package", "", $J156),DetailBudgetCategory_Aleph,$I156),IF(Budget_period="Annually",SUMIFS(INDIRECT(BG$10),DetailBudgetWPs_Aleph,IF($J156 = "No Work Package", "", $J156),DetailBudgetCategory_Aleph,$I156),""))))) / BG$6 * BG$7, 0), 0)</f>
        <v>0</v>
      </c>
      <c r="BH156" s="166">
        <f t="array" ref="BH156">IFERROR(IF(ROW()-16&lt;NoRowsBudget, IF($J156="Profit Margin",SUM(BH$16:BH155)*ProfitMargin,IF($J156="VAT",SUM(BH$16:BH155)*VAT,IF(Budget_period="Monthly",SUMIFS(INDIRECT(BH$8),DetailBudgetWPs_Aleph,IF($J156 = "No Work Package", "", $J156),DetailBudgetCategory_Aleph,$I156),IF(Budget_period="Quarterly",SUMIFS(INDIRECT(BH$9),DetailBudgetWPs_Aleph,IF($J156 = "No Work Package", "", $J156),DetailBudgetCategory_Aleph,$I156),IF(Budget_period="Annually",SUMIFS(INDIRECT(BH$10),DetailBudgetWPs_Aleph,IF($J156 = "No Work Package", "", $J156),DetailBudgetCategory_Aleph,$I156),""))))) / BH$6 * BH$7, 0), 0)</f>
        <v>0</v>
      </c>
      <c r="BI156" s="166">
        <f t="array" ref="BI156">IFERROR(IF(ROW()-16&lt;NoRowsBudget, IF($J156="Profit Margin",SUM(BI$16:BI155)*ProfitMargin,IF($J156="VAT",SUM(BI$16:BI155)*VAT,IF(Budget_period="Monthly",SUMIFS(INDIRECT(BI$8),DetailBudgetWPs_Aleph,IF($J156 = "No Work Package", "", $J156),DetailBudgetCategory_Aleph,$I156),IF(Budget_period="Quarterly",SUMIFS(INDIRECT(BI$9),DetailBudgetWPs_Aleph,IF($J156 = "No Work Package", "", $J156),DetailBudgetCategory_Aleph,$I156),IF(Budget_period="Annually",SUMIFS(INDIRECT(BI$10),DetailBudgetWPs_Aleph,IF($J156 = "No Work Package", "", $J156),DetailBudgetCategory_Aleph,$I156),""))))) / BI$6 * BI$7, 0), 0)</f>
        <v>0</v>
      </c>
      <c r="BJ156" s="166">
        <f t="array" ref="BJ156">IFERROR(IF(ROW()-16&lt;NoRowsBudget, IF($J156="Profit Margin",SUM(BJ$16:BJ155)*ProfitMargin,IF($J156="VAT",SUM(BJ$16:BJ155)*VAT,IF(Budget_period="Monthly",SUMIFS(INDIRECT(BJ$8),DetailBudgetWPs_Aleph,IF($J156 = "No Work Package", "", $J156),DetailBudgetCategory_Aleph,$I156),IF(Budget_period="Quarterly",SUMIFS(INDIRECT(BJ$9),DetailBudgetWPs_Aleph,IF($J156 = "No Work Package", "", $J156),DetailBudgetCategory_Aleph,$I156),IF(Budget_period="Annually",SUMIFS(INDIRECT(BJ$10),DetailBudgetWPs_Aleph,IF($J156 = "No Work Package", "", $J156),DetailBudgetCategory_Aleph,$I156),""))))) / BJ$6 * BJ$7, 0), 0)</f>
        <v>0</v>
      </c>
      <c r="BK156" s="166">
        <f t="array" ref="BK156">IFERROR(IF(ROW()-16&lt;NoRowsBudget, IF($J156="Profit Margin",SUM(BK$16:BK155)*ProfitMargin,IF($J156="VAT",SUM(BK$16:BK155)*VAT,IF(Budget_period="Monthly",SUMIFS(INDIRECT(BK$8),DetailBudgetWPs_Aleph,IF($J156 = "No Work Package", "", $J156),DetailBudgetCategory_Aleph,$I156),IF(Budget_period="Quarterly",SUMIFS(INDIRECT(BK$9),DetailBudgetWPs_Aleph,IF($J156 = "No Work Package", "", $J156),DetailBudgetCategory_Aleph,$I156),IF(Budget_period="Annually",SUMIFS(INDIRECT(BK$10),DetailBudgetWPs_Aleph,IF($J156 = "No Work Package", "", $J156),DetailBudgetCategory_Aleph,$I156),""))))) / BK$6 * BK$7, 0), 0)</f>
        <v>0</v>
      </c>
      <c r="BL156" s="166">
        <f t="array" ref="BL156">IFERROR(IF(ROW()-16&lt;NoRowsBudget, IF($J156="Profit Margin",SUM(BL$16:BL155)*ProfitMargin,IF($J156="VAT",SUM(BL$16:BL155)*VAT,IF(Budget_period="Monthly",SUMIFS(INDIRECT(BL$8),DetailBudgetWPs_Aleph,IF($J156 = "No Work Package", "", $J156),DetailBudgetCategory_Aleph,$I156),IF(Budget_period="Quarterly",SUMIFS(INDIRECT(BL$9),DetailBudgetWPs_Aleph,IF($J156 = "No Work Package", "", $J156),DetailBudgetCategory_Aleph,$I156),IF(Budget_period="Annually",SUMIFS(INDIRECT(BL$10),DetailBudgetWPs_Aleph,IF($J156 = "No Work Package", "", $J156),DetailBudgetCategory_Aleph,$I156),""))))) / BL$6 * BL$7, 0), 0)</f>
        <v>0</v>
      </c>
      <c r="BM156" s="166">
        <f t="array" ref="BM156">IFERROR(IF(ROW()-16&lt;NoRowsBudget, IF($J156="Profit Margin",SUM(BM$16:BM155)*ProfitMargin,IF($J156="VAT",SUM(BM$16:BM155)*VAT,IF(Budget_period="Monthly",SUMIFS(INDIRECT(BM$8),DetailBudgetWPs_Aleph,IF($J156 = "No Work Package", "", $J156),DetailBudgetCategory_Aleph,$I156),IF(Budget_period="Quarterly",SUMIFS(INDIRECT(BM$9),DetailBudgetWPs_Aleph,IF($J156 = "No Work Package", "", $J156),DetailBudgetCategory_Aleph,$I156),IF(Budget_period="Annually",SUMIFS(INDIRECT(BM$10),DetailBudgetWPs_Aleph,IF($J156 = "No Work Package", "", $J156),DetailBudgetCategory_Aleph,$I156),""))))) / BM$6 * BM$7, 0), 0)</f>
        <v>0</v>
      </c>
      <c r="BN156" s="166">
        <f t="array" ref="BN156">IFERROR(IF(ROW()-16&lt;NoRowsBudget, IF($J156="Profit Margin",SUM(BN$16:BN155)*ProfitMargin,IF($J156="VAT",SUM(BN$16:BN155)*VAT,IF(Budget_period="Monthly",SUMIFS(INDIRECT(BN$8),DetailBudgetWPs_Aleph,IF($J156 = "No Work Package", "", $J156),DetailBudgetCategory_Aleph,$I156),IF(Budget_period="Quarterly",SUMIFS(INDIRECT(BN$9),DetailBudgetWPs_Aleph,IF($J156 = "No Work Package", "", $J156),DetailBudgetCategory_Aleph,$I156),IF(Budget_period="Annually",SUMIFS(INDIRECT(BN$10),DetailBudgetWPs_Aleph,IF($J156 = "No Work Package", "", $J156),DetailBudgetCategory_Aleph,$I156),""))))) / BN$6 * BN$7, 0), 0)</f>
        <v>0</v>
      </c>
      <c r="BO156" s="166">
        <f t="array" ref="BO156">IFERROR(IF(ROW()-16&lt;NoRowsBudget, IF($J156="Profit Margin",SUM(BO$16:BO155)*ProfitMargin,IF($J156="VAT",SUM(BO$16:BO155)*VAT,IF(Budget_period="Monthly",SUMIFS(INDIRECT(BO$8),DetailBudgetWPs_Aleph,IF($J156 = "No Work Package", "", $J156),DetailBudgetCategory_Aleph,$I156),IF(Budget_period="Quarterly",SUMIFS(INDIRECT(BO$9),DetailBudgetWPs_Aleph,IF($J156 = "No Work Package", "", $J156),DetailBudgetCategory_Aleph,$I156),IF(Budget_period="Annually",SUMIFS(INDIRECT(BO$10),DetailBudgetWPs_Aleph,IF($J156 = "No Work Package", "", $J156),DetailBudgetCategory_Aleph,$I156),""))))) / BO$6 * BO$7, 0), 0)</f>
        <v>0</v>
      </c>
      <c r="BP156" s="166">
        <f t="array" ref="BP156">IFERROR(IF(ROW()-16&lt;NoRowsBudget, IF($J156="Profit Margin",SUM(BP$16:BP155)*ProfitMargin,IF($J156="VAT",SUM(BP$16:BP155)*VAT,IF(Budget_period="Monthly",SUMIFS(INDIRECT(BP$8),DetailBudgetWPs_Aleph,IF($J156 = "No Work Package", "", $J156),DetailBudgetCategory_Aleph,$I156),IF(Budget_period="Quarterly",SUMIFS(INDIRECT(BP$9),DetailBudgetWPs_Aleph,IF($J156 = "No Work Package", "", $J156),DetailBudgetCategory_Aleph,$I156),IF(Budget_period="Annually",SUMIFS(INDIRECT(BP$10),DetailBudgetWPs_Aleph,IF($J156 = "No Work Package", "", $J156),DetailBudgetCategory_Aleph,$I156),""))))) / BP$6 * BP$7, 0), 0)</f>
        <v>0</v>
      </c>
      <c r="BQ156" s="166">
        <f t="array" ref="BQ156">IFERROR(IF(ROW()-16&lt;NoRowsBudget, IF($J156="Profit Margin",SUM(BQ$16:BQ155)*ProfitMargin,IF($J156="VAT",SUM(BQ$16:BQ155)*VAT,IF(Budget_period="Monthly",SUMIFS(INDIRECT(BQ$8),DetailBudgetWPs_Aleph,IF($J156 = "No Work Package", "", $J156),DetailBudgetCategory_Aleph,$I156),IF(Budget_period="Quarterly",SUMIFS(INDIRECT(BQ$9),DetailBudgetWPs_Aleph,IF($J156 = "No Work Package", "", $J156),DetailBudgetCategory_Aleph,$I156),IF(Budget_period="Annually",SUMIFS(INDIRECT(BQ$10),DetailBudgetWPs_Aleph,IF($J156 = "No Work Package", "", $J156),DetailBudgetCategory_Aleph,$I156),""))))) / BQ$6 * BQ$7, 0), 0)</f>
        <v>0</v>
      </c>
      <c r="BR156" s="166">
        <f t="array" ref="BR156">IFERROR(IF(ROW()-16&lt;NoRowsBudget, IF($J156="Profit Margin",SUM(BR$16:BR155)*ProfitMargin,IF($J156="VAT",SUM(BR$16:BR155)*VAT,IF(Budget_period="Monthly",SUMIFS(INDIRECT(BR$8),DetailBudgetWPs_Aleph,IF($J156 = "No Work Package", "", $J156),DetailBudgetCategory_Aleph,$I156),IF(Budget_period="Quarterly",SUMIFS(INDIRECT(BR$9),DetailBudgetWPs_Aleph,IF($J156 = "No Work Package", "", $J156),DetailBudgetCategory_Aleph,$I156),IF(Budget_period="Annually",SUMIFS(INDIRECT(BR$10),DetailBudgetWPs_Aleph,IF($J156 = "No Work Package", "", $J156),DetailBudgetCategory_Aleph,$I156),""))))) / BR$6 * BR$7, 0), 0)</f>
        <v>0</v>
      </c>
      <c r="BS156" s="166">
        <f t="array" ref="BS156">IFERROR(IF(ROW()-16&lt;NoRowsBudget, IF($J156="Profit Margin",SUM(BS$16:BS155)*ProfitMargin,IF($J156="VAT",SUM(BS$16:BS155)*VAT,IF(Budget_period="Monthly",SUMIFS(INDIRECT(BS$8),DetailBudgetWPs_Aleph,IF($J156 = "No Work Package", "", $J156),DetailBudgetCategory_Aleph,$I156),IF(Budget_period="Quarterly",SUMIFS(INDIRECT(BS$9),DetailBudgetWPs_Aleph,IF($J156 = "No Work Package", "", $J156),DetailBudgetCategory_Aleph,$I156),IF(Budget_period="Annually",SUMIFS(INDIRECT(BS$10),DetailBudgetWPs_Aleph,IF($J156 = "No Work Package", "", $J156),DetailBudgetCategory_Aleph,$I156),""))))) / BS$6 * BS$7, 0), 0)</f>
        <v>0</v>
      </c>
    </row>
    <row r="157" ht="15.75" customHeight="1">
      <c r="A157" s="114"/>
      <c r="B157" s="15" t="str">
        <f>IF(ROW()-16&lt;NoRowsBudget,OrgName,"")</f>
        <v/>
      </c>
      <c r="C157" s="15" t="str">
        <f>IF(ROW()-16&lt;NoRowsBudget,ProjectName,"")</f>
        <v/>
      </c>
      <c r="D157" s="15" t="str">
        <f>IF(ROW()-16&lt;NoRowsBudget,ProjectRef,"")</f>
        <v/>
      </c>
      <c r="E157" s="15" t="str">
        <f>IF(ROW()-16&lt;NoRowsBudget,ApplicationID,"")</f>
        <v/>
      </c>
      <c r="F157" s="15" t="str">
        <f>IF(ROW()-16&lt;NoRowsBudget,Version,"")</f>
        <v/>
      </c>
      <c r="G157" s="164" t="str">
        <f>IF(ROW()-16&lt;NoRowsBudget,StartDate,"")</f>
        <v/>
      </c>
      <c r="H157" s="164" t="str">
        <f>IF(ROW()-16&lt;NoRowsBudget,EndDate,"")</f>
        <v/>
      </c>
      <c r="I157" s="15" t="str">
        <f t="array" ref="I157">IF(ROW()-16&lt;(NoRowsBudget-3),INDEX(CostCategories,CEILING((ROW()-15)/NoWPs,1)),IF(ROW()-16=NoRowsBudget-3,"Overheads",IF(ROW()-16=NoRowsBudget-2,"Profit Margin",IF(ROW()-16=NoRowsBudget-1,"VAT",""))))</f>
        <v/>
      </c>
      <c r="J157" s="15" t="str">
        <f t="array" ref="J157">IF(ROW()-16&lt;NoRowsBudget-3,INDEX(WPUnique,,MOD(ROW()-16,NoWPs)+1),IF(ROW()-16=NoRowsBudget-3,"Overheads",IF(ROW()-16=NoRowsBudget-2,"Profit Margin",IF(ROW()-16=NoRowsBudget-1,"VAT",""))))</f>
        <v/>
      </c>
      <c r="K157" s="172" t="str">
        <f>IFERROR(IF(OR($J157="Indirect Cost",$J157="VAT",$J157="Profit Margin"),"",VLOOKUP(J157,'1. Basic Info'!$B$40:$C$52,2,FALSE)),BudgetExport!J157)</f>
        <v/>
      </c>
      <c r="L157" s="166">
        <f t="array" ref="L157">IFERROR(IF(ROW()-16&lt;NoRowsBudget, IF($J157="Profit Margin",SUM(L$16:L156)*ProfitMargin,IF($J157="VAT",SUM(L$16:L156)*VAT,IF(Budget_period="Monthly",SUMIFS(INDIRECT(L$8),DetailBudgetWPs_Aleph,IF($J157 = "No Work Package", "", $J157),DetailBudgetCategory_Aleph,$I157),IF(Budget_period="Quarterly",SUMIFS(INDIRECT(L$9),DetailBudgetWPs_Aleph,IF($J157 = "No Work Package", "", $J157),DetailBudgetCategory_Aleph,$I157),IF(Budget_period="Annually",SUMIFS(INDIRECT(L$10),DetailBudgetWPs_Aleph,IF($J157 = "No Work Package", "", $J157),DetailBudgetCategory_Aleph,$I157),""))))) / L$6 * L$7, 0), 0)</f>
        <v>0</v>
      </c>
      <c r="M157" s="166">
        <f t="array" ref="M157">IFERROR(IF(ROW()-16&lt;NoRowsBudget, IF($J157="Profit Margin",SUM(M$16:M156)*ProfitMargin,IF($J157="VAT",SUM(M$16:M156)*VAT,IF(Budget_period="Monthly",SUMIFS(INDIRECT(M$8),DetailBudgetWPs_Aleph,IF($J157 = "No Work Package", "", $J157),DetailBudgetCategory_Aleph,$I157),IF(Budget_period="Quarterly",SUMIFS(INDIRECT(M$9),DetailBudgetWPs_Aleph,IF($J157 = "No Work Package", "", $J157),DetailBudgetCategory_Aleph,$I157),IF(Budget_period="Annually",SUMIFS(INDIRECT(M$10),DetailBudgetWPs_Aleph,IF($J157 = "No Work Package", "", $J157),DetailBudgetCategory_Aleph,$I157),""))))) / M$6 * M$7, 0), 0)</f>
        <v>0</v>
      </c>
      <c r="N157" s="166">
        <f t="array" ref="N157">IFERROR(IF(ROW()-16&lt;NoRowsBudget, IF($J157="Profit Margin",SUM(N$16:N156)*ProfitMargin,IF($J157="VAT",SUM(N$16:N156)*VAT,IF(Budget_period="Monthly",SUMIFS(INDIRECT(N$8),DetailBudgetWPs_Aleph,IF($J157 = "No Work Package", "", $J157),DetailBudgetCategory_Aleph,$I157),IF(Budget_period="Quarterly",SUMIFS(INDIRECT(N$9),DetailBudgetWPs_Aleph,IF($J157 = "No Work Package", "", $J157),DetailBudgetCategory_Aleph,$I157),IF(Budget_period="Annually",SUMIFS(INDIRECT(N$10),DetailBudgetWPs_Aleph,IF($J157 = "No Work Package", "", $J157),DetailBudgetCategory_Aleph,$I157),""))))) / N$6 * N$7, 0), 0)</f>
        <v>0</v>
      </c>
      <c r="O157" s="166">
        <f t="array" ref="O157">IFERROR(IF(ROW()-16&lt;NoRowsBudget, IF($J157="Profit Margin",SUM(O$16:O156)*ProfitMargin,IF($J157="VAT",SUM(O$16:O156)*VAT,IF(Budget_period="Monthly",SUMIFS(INDIRECT(O$8),DetailBudgetWPs_Aleph,IF($J157 = "No Work Package", "", $J157),DetailBudgetCategory_Aleph,$I157),IF(Budget_period="Quarterly",SUMIFS(INDIRECT(O$9),DetailBudgetWPs_Aleph,IF($J157 = "No Work Package", "", $J157),DetailBudgetCategory_Aleph,$I157),IF(Budget_period="Annually",SUMIFS(INDIRECT(O$10),DetailBudgetWPs_Aleph,IF($J157 = "No Work Package", "", $J157),DetailBudgetCategory_Aleph,$I157),""))))) / O$6 * O$7, 0), 0)</f>
        <v>0</v>
      </c>
      <c r="P157" s="166">
        <f t="array" ref="P157">IFERROR(IF(ROW()-16&lt;NoRowsBudget, IF($J157="Profit Margin",SUM(P$16:P156)*ProfitMargin,IF($J157="VAT",SUM(P$16:P156)*VAT,IF(Budget_period="Monthly",SUMIFS(INDIRECT(P$8),DetailBudgetWPs_Aleph,IF($J157 = "No Work Package", "", $J157),DetailBudgetCategory_Aleph,$I157),IF(Budget_period="Quarterly",SUMIFS(INDIRECT(P$9),DetailBudgetWPs_Aleph,IF($J157 = "No Work Package", "", $J157),DetailBudgetCategory_Aleph,$I157),IF(Budget_period="Annually",SUMIFS(INDIRECT(P$10),DetailBudgetWPs_Aleph,IF($J157 = "No Work Package", "", $J157),DetailBudgetCategory_Aleph,$I157),""))))) / P$6 * P$7, 0), 0)</f>
        <v>0</v>
      </c>
      <c r="Q157" s="166">
        <f t="array" ref="Q157">IFERROR(IF(ROW()-16&lt;NoRowsBudget, IF($J157="Profit Margin",SUM(Q$16:Q156)*ProfitMargin,IF($J157="VAT",SUM(Q$16:Q156)*VAT,IF(Budget_period="Monthly",SUMIFS(INDIRECT(Q$8),DetailBudgetWPs_Aleph,IF($J157 = "No Work Package", "", $J157),DetailBudgetCategory_Aleph,$I157),IF(Budget_period="Quarterly",SUMIFS(INDIRECT(Q$9),DetailBudgetWPs_Aleph,IF($J157 = "No Work Package", "", $J157),DetailBudgetCategory_Aleph,$I157),IF(Budget_period="Annually",SUMIFS(INDIRECT(Q$10),DetailBudgetWPs_Aleph,IF($J157 = "No Work Package", "", $J157),DetailBudgetCategory_Aleph,$I157),""))))) / Q$6 * Q$7, 0), 0)</f>
        <v>0</v>
      </c>
      <c r="R157" s="166">
        <f t="array" ref="R157">IFERROR(IF(ROW()-16&lt;NoRowsBudget, IF($J157="Profit Margin",SUM(R$16:R156)*ProfitMargin,IF($J157="VAT",SUM(R$16:R156)*VAT,IF(Budget_period="Monthly",SUMIFS(INDIRECT(R$8),DetailBudgetWPs_Aleph,IF($J157 = "No Work Package", "", $J157),DetailBudgetCategory_Aleph,$I157),IF(Budget_period="Quarterly",SUMIFS(INDIRECT(R$9),DetailBudgetWPs_Aleph,IF($J157 = "No Work Package", "", $J157),DetailBudgetCategory_Aleph,$I157),IF(Budget_period="Annually",SUMIFS(INDIRECT(R$10),DetailBudgetWPs_Aleph,IF($J157 = "No Work Package", "", $J157),DetailBudgetCategory_Aleph,$I157),""))))) / R$6 * R$7, 0), 0)</f>
        <v>0</v>
      </c>
      <c r="S157" s="166">
        <f t="array" ref="S157">IFERROR(IF(ROW()-16&lt;NoRowsBudget, IF($J157="Profit Margin",SUM(S$16:S156)*ProfitMargin,IF($J157="VAT",SUM(S$16:S156)*VAT,IF(Budget_period="Monthly",SUMIFS(INDIRECT(S$8),DetailBudgetWPs_Aleph,IF($J157 = "No Work Package", "", $J157),DetailBudgetCategory_Aleph,$I157),IF(Budget_period="Quarterly",SUMIFS(INDIRECT(S$9),DetailBudgetWPs_Aleph,IF($J157 = "No Work Package", "", $J157),DetailBudgetCategory_Aleph,$I157),IF(Budget_period="Annually",SUMIFS(INDIRECT(S$10),DetailBudgetWPs_Aleph,IF($J157 = "No Work Package", "", $J157),DetailBudgetCategory_Aleph,$I157),""))))) / S$6 * S$7, 0), 0)</f>
        <v>0</v>
      </c>
      <c r="T157" s="166">
        <f t="array" ref="T157">IFERROR(IF(ROW()-16&lt;NoRowsBudget, IF($J157="Profit Margin",SUM(T$16:T156)*ProfitMargin,IF($J157="VAT",SUM(T$16:T156)*VAT,IF(Budget_period="Monthly",SUMIFS(INDIRECT(T$8),DetailBudgetWPs_Aleph,IF($J157 = "No Work Package", "", $J157),DetailBudgetCategory_Aleph,$I157),IF(Budget_period="Quarterly",SUMIFS(INDIRECT(T$9),DetailBudgetWPs_Aleph,IF($J157 = "No Work Package", "", $J157),DetailBudgetCategory_Aleph,$I157),IF(Budget_period="Annually",SUMIFS(INDIRECT(T$10),DetailBudgetWPs_Aleph,IF($J157 = "No Work Package", "", $J157),DetailBudgetCategory_Aleph,$I157),""))))) / T$6 * T$7, 0), 0)</f>
        <v>0</v>
      </c>
      <c r="U157" s="166">
        <f t="array" ref="U157">IFERROR(IF(ROW()-16&lt;NoRowsBudget, IF($J157="Profit Margin",SUM(U$16:U156)*ProfitMargin,IF($J157="VAT",SUM(U$16:U156)*VAT,IF(Budget_period="Monthly",SUMIFS(INDIRECT(U$8),DetailBudgetWPs_Aleph,IF($J157 = "No Work Package", "", $J157),DetailBudgetCategory_Aleph,$I157),IF(Budget_period="Quarterly",SUMIFS(INDIRECT(U$9),DetailBudgetWPs_Aleph,IF($J157 = "No Work Package", "", $J157),DetailBudgetCategory_Aleph,$I157),IF(Budget_period="Annually",SUMIFS(INDIRECT(U$10),DetailBudgetWPs_Aleph,IF($J157 = "No Work Package", "", $J157),DetailBudgetCategory_Aleph,$I157),""))))) / U$6 * U$7, 0), 0)</f>
        <v>0</v>
      </c>
      <c r="V157" s="166">
        <f t="array" ref="V157">IFERROR(IF(ROW()-16&lt;NoRowsBudget, IF($J157="Profit Margin",SUM(V$16:V156)*ProfitMargin,IF($J157="VAT",SUM(V$16:V156)*VAT,IF(Budget_period="Monthly",SUMIFS(INDIRECT(V$8),DetailBudgetWPs_Aleph,IF($J157 = "No Work Package", "", $J157),DetailBudgetCategory_Aleph,$I157),IF(Budget_period="Quarterly",SUMIFS(INDIRECT(V$9),DetailBudgetWPs_Aleph,IF($J157 = "No Work Package", "", $J157),DetailBudgetCategory_Aleph,$I157),IF(Budget_period="Annually",SUMIFS(INDIRECT(V$10),DetailBudgetWPs_Aleph,IF($J157 = "No Work Package", "", $J157),DetailBudgetCategory_Aleph,$I157),""))))) / V$6 * V$7, 0), 0)</f>
        <v>0</v>
      </c>
      <c r="W157" s="166">
        <f t="array" ref="W157">IFERROR(IF(ROW()-16&lt;NoRowsBudget, IF($J157="Profit Margin",SUM(W$16:W156)*ProfitMargin,IF($J157="VAT",SUM(W$16:W156)*VAT,IF(Budget_period="Monthly",SUMIFS(INDIRECT(W$8),DetailBudgetWPs_Aleph,IF($J157 = "No Work Package", "", $J157),DetailBudgetCategory_Aleph,$I157),IF(Budget_period="Quarterly",SUMIFS(INDIRECT(W$9),DetailBudgetWPs_Aleph,IF($J157 = "No Work Package", "", $J157),DetailBudgetCategory_Aleph,$I157),IF(Budget_period="Annually",SUMIFS(INDIRECT(W$10),DetailBudgetWPs_Aleph,IF($J157 = "No Work Package", "", $J157),DetailBudgetCategory_Aleph,$I157),""))))) / W$6 * W$7, 0), 0)</f>
        <v>0</v>
      </c>
      <c r="X157" s="166">
        <f t="array" ref="X157">IFERROR(IF(ROW()-16&lt;NoRowsBudget, IF($J157="Profit Margin",SUM(X$16:X156)*ProfitMargin,IF($J157="VAT",SUM(X$16:X156)*VAT,IF(Budget_period="Monthly",SUMIFS(INDIRECT(X$8),DetailBudgetWPs_Aleph,IF($J157 = "No Work Package", "", $J157),DetailBudgetCategory_Aleph,$I157),IF(Budget_period="Quarterly",SUMIFS(INDIRECT(X$9),DetailBudgetWPs_Aleph,IF($J157 = "No Work Package", "", $J157),DetailBudgetCategory_Aleph,$I157),IF(Budget_period="Annually",SUMIFS(INDIRECT(X$10),DetailBudgetWPs_Aleph,IF($J157 = "No Work Package", "", $J157),DetailBudgetCategory_Aleph,$I157),""))))) / X$6 * X$7, 0), 0)</f>
        <v>0</v>
      </c>
      <c r="Y157" s="166">
        <f t="array" ref="Y157">IFERROR(IF(ROW()-16&lt;NoRowsBudget, IF($J157="Profit Margin",SUM(Y$16:Y156)*ProfitMargin,IF($J157="VAT",SUM(Y$16:Y156)*VAT,IF(Budget_period="Monthly",SUMIFS(INDIRECT(Y$8),DetailBudgetWPs_Aleph,IF($J157 = "No Work Package", "", $J157),DetailBudgetCategory_Aleph,$I157),IF(Budget_period="Quarterly",SUMIFS(INDIRECT(Y$9),DetailBudgetWPs_Aleph,IF($J157 = "No Work Package", "", $J157),DetailBudgetCategory_Aleph,$I157),IF(Budget_period="Annually",SUMIFS(INDIRECT(Y$10),DetailBudgetWPs_Aleph,IF($J157 = "No Work Package", "", $J157),DetailBudgetCategory_Aleph,$I157),""))))) / Y$6 * Y$7, 0), 0)</f>
        <v>0</v>
      </c>
      <c r="Z157" s="166">
        <f t="array" ref="Z157">IFERROR(IF(ROW()-16&lt;NoRowsBudget, IF($J157="Profit Margin",SUM(Z$16:Z156)*ProfitMargin,IF($J157="VAT",SUM(Z$16:Z156)*VAT,IF(Budget_period="Monthly",SUMIFS(INDIRECT(Z$8),DetailBudgetWPs_Aleph,IF($J157 = "No Work Package", "", $J157),DetailBudgetCategory_Aleph,$I157),IF(Budget_period="Quarterly",SUMIFS(INDIRECT(Z$9),DetailBudgetWPs_Aleph,IF($J157 = "No Work Package", "", $J157),DetailBudgetCategory_Aleph,$I157),IF(Budget_period="Annually",SUMIFS(INDIRECT(Z$10),DetailBudgetWPs_Aleph,IF($J157 = "No Work Package", "", $J157),DetailBudgetCategory_Aleph,$I157),""))))) / Z$6 * Z$7, 0), 0)</f>
        <v>0</v>
      </c>
      <c r="AA157" s="166">
        <f t="array" ref="AA157">IFERROR(IF(ROW()-16&lt;NoRowsBudget, IF($J157="Profit Margin",SUM(AA$16:AA156)*ProfitMargin,IF($J157="VAT",SUM(AA$16:AA156)*VAT,IF(Budget_period="Monthly",SUMIFS(INDIRECT(AA$8),DetailBudgetWPs_Aleph,IF($J157 = "No Work Package", "", $J157),DetailBudgetCategory_Aleph,$I157),IF(Budget_period="Quarterly",SUMIFS(INDIRECT(AA$9),DetailBudgetWPs_Aleph,IF($J157 = "No Work Package", "", $J157),DetailBudgetCategory_Aleph,$I157),IF(Budget_period="Annually",SUMIFS(INDIRECT(AA$10),DetailBudgetWPs_Aleph,IF($J157 = "No Work Package", "", $J157),DetailBudgetCategory_Aleph,$I157),""))))) / AA$6 * AA$7, 0), 0)</f>
        <v>0</v>
      </c>
      <c r="AB157" s="166">
        <f t="array" ref="AB157">IFERROR(IF(ROW()-16&lt;NoRowsBudget, IF($J157="Profit Margin",SUM(AB$16:AB156)*ProfitMargin,IF($J157="VAT",SUM(AB$16:AB156)*VAT,IF(Budget_period="Monthly",SUMIFS(INDIRECT(AB$8),DetailBudgetWPs_Aleph,IF($J157 = "No Work Package", "", $J157),DetailBudgetCategory_Aleph,$I157),IF(Budget_period="Quarterly",SUMIFS(INDIRECT(AB$9),DetailBudgetWPs_Aleph,IF($J157 = "No Work Package", "", $J157),DetailBudgetCategory_Aleph,$I157),IF(Budget_period="Annually",SUMIFS(INDIRECT(AB$10),DetailBudgetWPs_Aleph,IF($J157 = "No Work Package", "", $J157),DetailBudgetCategory_Aleph,$I157),""))))) / AB$6 * AB$7, 0), 0)</f>
        <v>0</v>
      </c>
      <c r="AC157" s="166">
        <f t="array" ref="AC157">IFERROR(IF(ROW()-16&lt;NoRowsBudget, IF($J157="Profit Margin",SUM(AC$16:AC156)*ProfitMargin,IF($J157="VAT",SUM(AC$16:AC156)*VAT,IF(Budget_period="Monthly",SUMIFS(INDIRECT(AC$8),DetailBudgetWPs_Aleph,IF($J157 = "No Work Package", "", $J157),DetailBudgetCategory_Aleph,$I157),IF(Budget_period="Quarterly",SUMIFS(INDIRECT(AC$9),DetailBudgetWPs_Aleph,IF($J157 = "No Work Package", "", $J157),DetailBudgetCategory_Aleph,$I157),IF(Budget_period="Annually",SUMIFS(INDIRECT(AC$10),DetailBudgetWPs_Aleph,IF($J157 = "No Work Package", "", $J157),DetailBudgetCategory_Aleph,$I157),""))))) / AC$6 * AC$7, 0), 0)</f>
        <v>0</v>
      </c>
      <c r="AD157" s="166">
        <f t="array" ref="AD157">IFERROR(IF(ROW()-16&lt;NoRowsBudget, IF($J157="Profit Margin",SUM(AD$16:AD156)*ProfitMargin,IF($J157="VAT",SUM(AD$16:AD156)*VAT,IF(Budget_period="Monthly",SUMIFS(INDIRECT(AD$8),DetailBudgetWPs_Aleph,IF($J157 = "No Work Package", "", $J157),DetailBudgetCategory_Aleph,$I157),IF(Budget_period="Quarterly",SUMIFS(INDIRECT(AD$9),DetailBudgetWPs_Aleph,IF($J157 = "No Work Package", "", $J157),DetailBudgetCategory_Aleph,$I157),IF(Budget_period="Annually",SUMIFS(INDIRECT(AD$10),DetailBudgetWPs_Aleph,IF($J157 = "No Work Package", "", $J157),DetailBudgetCategory_Aleph,$I157),""))))) / AD$6 * AD$7, 0), 0)</f>
        <v>0</v>
      </c>
      <c r="AE157" s="166">
        <f t="array" ref="AE157">IFERROR(IF(ROW()-16&lt;NoRowsBudget, IF($J157="Profit Margin",SUM(AE$16:AE156)*ProfitMargin,IF($J157="VAT",SUM(AE$16:AE156)*VAT,IF(Budget_period="Monthly",SUMIFS(INDIRECT(AE$8),DetailBudgetWPs_Aleph,IF($J157 = "No Work Package", "", $J157),DetailBudgetCategory_Aleph,$I157),IF(Budget_period="Quarterly",SUMIFS(INDIRECT(AE$9),DetailBudgetWPs_Aleph,IF($J157 = "No Work Package", "", $J157),DetailBudgetCategory_Aleph,$I157),IF(Budget_period="Annually",SUMIFS(INDIRECT(AE$10),DetailBudgetWPs_Aleph,IF($J157 = "No Work Package", "", $J157),DetailBudgetCategory_Aleph,$I157),""))))) / AE$6 * AE$7, 0), 0)</f>
        <v>0</v>
      </c>
      <c r="AF157" s="166">
        <f t="array" ref="AF157">IFERROR(IF(ROW()-16&lt;NoRowsBudget, IF($J157="Profit Margin",SUM(AF$16:AF156)*ProfitMargin,IF($J157="VAT",SUM(AF$16:AF156)*VAT,IF(Budget_period="Monthly",SUMIFS(INDIRECT(AF$8),DetailBudgetWPs_Aleph,IF($J157 = "No Work Package", "", $J157),DetailBudgetCategory_Aleph,$I157),IF(Budget_period="Quarterly",SUMIFS(INDIRECT(AF$9),DetailBudgetWPs_Aleph,IF($J157 = "No Work Package", "", $J157),DetailBudgetCategory_Aleph,$I157),IF(Budget_period="Annually",SUMIFS(INDIRECT(AF$10),DetailBudgetWPs_Aleph,IF($J157 = "No Work Package", "", $J157),DetailBudgetCategory_Aleph,$I157),""))))) / AF$6 * AF$7, 0), 0)</f>
        <v>0</v>
      </c>
      <c r="AG157" s="166">
        <f t="array" ref="AG157">IFERROR(IF(ROW()-16&lt;NoRowsBudget, IF($J157="Profit Margin",SUM(AG$16:AG156)*ProfitMargin,IF($J157="VAT",SUM(AG$16:AG156)*VAT,IF(Budget_period="Monthly",SUMIFS(INDIRECT(AG$8),DetailBudgetWPs_Aleph,IF($J157 = "No Work Package", "", $J157),DetailBudgetCategory_Aleph,$I157),IF(Budget_period="Quarterly",SUMIFS(INDIRECT(AG$9),DetailBudgetWPs_Aleph,IF($J157 = "No Work Package", "", $J157),DetailBudgetCategory_Aleph,$I157),IF(Budget_period="Annually",SUMIFS(INDIRECT(AG$10),DetailBudgetWPs_Aleph,IF($J157 = "No Work Package", "", $J157),DetailBudgetCategory_Aleph,$I157),""))))) / AG$6 * AG$7, 0), 0)</f>
        <v>0</v>
      </c>
      <c r="AH157" s="166">
        <f t="array" ref="AH157">IFERROR(IF(ROW()-16&lt;NoRowsBudget, IF($J157="Profit Margin",SUM(AH$16:AH156)*ProfitMargin,IF($J157="VAT",SUM(AH$16:AH156)*VAT,IF(Budget_period="Monthly",SUMIFS(INDIRECT(AH$8),DetailBudgetWPs_Aleph,IF($J157 = "No Work Package", "", $J157),DetailBudgetCategory_Aleph,$I157),IF(Budget_period="Quarterly",SUMIFS(INDIRECT(AH$9),DetailBudgetWPs_Aleph,IF($J157 = "No Work Package", "", $J157),DetailBudgetCategory_Aleph,$I157),IF(Budget_period="Annually",SUMIFS(INDIRECT(AH$10),DetailBudgetWPs_Aleph,IF($J157 = "No Work Package", "", $J157),DetailBudgetCategory_Aleph,$I157),""))))) / AH$6 * AH$7, 0), 0)</f>
        <v>0</v>
      </c>
      <c r="AI157" s="166">
        <f t="array" ref="AI157">IFERROR(IF(ROW()-16&lt;NoRowsBudget, IF($J157="Profit Margin",SUM(AI$16:AI156)*ProfitMargin,IF($J157="VAT",SUM(AI$16:AI156)*VAT,IF(Budget_period="Monthly",SUMIFS(INDIRECT(AI$8),DetailBudgetWPs_Aleph,IF($J157 = "No Work Package", "", $J157),DetailBudgetCategory_Aleph,$I157),IF(Budget_period="Quarterly",SUMIFS(INDIRECT(AI$9),DetailBudgetWPs_Aleph,IF($J157 = "No Work Package", "", $J157),DetailBudgetCategory_Aleph,$I157),IF(Budget_period="Annually",SUMIFS(INDIRECT(AI$10),DetailBudgetWPs_Aleph,IF($J157 = "No Work Package", "", $J157),DetailBudgetCategory_Aleph,$I157),""))))) / AI$6 * AI$7, 0), 0)</f>
        <v>0</v>
      </c>
      <c r="AJ157" s="166">
        <f t="array" ref="AJ157">IFERROR(IF(ROW()-16&lt;NoRowsBudget, IF($J157="Profit Margin",SUM(AJ$16:AJ156)*ProfitMargin,IF($J157="VAT",SUM(AJ$16:AJ156)*VAT,IF(Budget_period="Monthly",SUMIFS(INDIRECT(AJ$8),DetailBudgetWPs_Aleph,IF($J157 = "No Work Package", "", $J157),DetailBudgetCategory_Aleph,$I157),IF(Budget_period="Quarterly",SUMIFS(INDIRECT(AJ$9),DetailBudgetWPs_Aleph,IF($J157 = "No Work Package", "", $J157),DetailBudgetCategory_Aleph,$I157),IF(Budget_period="Annually",SUMIFS(INDIRECT(AJ$10),DetailBudgetWPs_Aleph,IF($J157 = "No Work Package", "", $J157),DetailBudgetCategory_Aleph,$I157),""))))) / AJ$6 * AJ$7, 0), 0)</f>
        <v>0</v>
      </c>
      <c r="AK157" s="166">
        <f t="array" ref="AK157">IFERROR(IF(ROW()-16&lt;NoRowsBudget, IF($J157="Profit Margin",SUM(AK$16:AK156)*ProfitMargin,IF($J157="VAT",SUM(AK$16:AK156)*VAT,IF(Budget_period="Monthly",SUMIFS(INDIRECT(AK$8),DetailBudgetWPs_Aleph,IF($J157 = "No Work Package", "", $J157),DetailBudgetCategory_Aleph,$I157),IF(Budget_period="Quarterly",SUMIFS(INDIRECT(AK$9),DetailBudgetWPs_Aleph,IF($J157 = "No Work Package", "", $J157),DetailBudgetCategory_Aleph,$I157),IF(Budget_period="Annually",SUMIFS(INDIRECT(AK$10),DetailBudgetWPs_Aleph,IF($J157 = "No Work Package", "", $J157),DetailBudgetCategory_Aleph,$I157),""))))) / AK$6 * AK$7, 0), 0)</f>
        <v>0</v>
      </c>
      <c r="AL157" s="166">
        <f t="array" ref="AL157">IFERROR(IF(ROW()-16&lt;NoRowsBudget, IF($J157="Profit Margin",SUM(AL$16:AL156)*ProfitMargin,IF($J157="VAT",SUM(AL$16:AL156)*VAT,IF(Budget_period="Monthly",SUMIFS(INDIRECT(AL$8),DetailBudgetWPs_Aleph,IF($J157 = "No Work Package", "", $J157),DetailBudgetCategory_Aleph,$I157),IF(Budget_period="Quarterly",SUMIFS(INDIRECT(AL$9),DetailBudgetWPs_Aleph,IF($J157 = "No Work Package", "", $J157),DetailBudgetCategory_Aleph,$I157),IF(Budget_period="Annually",SUMIFS(INDIRECT(AL$10),DetailBudgetWPs_Aleph,IF($J157 = "No Work Package", "", $J157),DetailBudgetCategory_Aleph,$I157),""))))) / AL$6 * AL$7, 0), 0)</f>
        <v>0</v>
      </c>
      <c r="AM157" s="166">
        <f t="array" ref="AM157">IFERROR(IF(ROW()-16&lt;NoRowsBudget, IF($J157="Profit Margin",SUM(AM$16:AM156)*ProfitMargin,IF($J157="VAT",SUM(AM$16:AM156)*VAT,IF(Budget_period="Monthly",SUMIFS(INDIRECT(AM$8),DetailBudgetWPs_Aleph,IF($J157 = "No Work Package", "", $J157),DetailBudgetCategory_Aleph,$I157),IF(Budget_period="Quarterly",SUMIFS(INDIRECT(AM$9),DetailBudgetWPs_Aleph,IF($J157 = "No Work Package", "", $J157),DetailBudgetCategory_Aleph,$I157),IF(Budget_period="Annually",SUMIFS(INDIRECT(AM$10),DetailBudgetWPs_Aleph,IF($J157 = "No Work Package", "", $J157),DetailBudgetCategory_Aleph,$I157),""))))) / AM$6 * AM$7, 0), 0)</f>
        <v>0</v>
      </c>
      <c r="AN157" s="166">
        <f t="array" ref="AN157">IFERROR(IF(ROW()-16&lt;NoRowsBudget, IF($J157="Profit Margin",SUM(AN$16:AN156)*ProfitMargin,IF($J157="VAT",SUM(AN$16:AN156)*VAT,IF(Budget_period="Monthly",SUMIFS(INDIRECT(AN$8),DetailBudgetWPs_Aleph,IF($J157 = "No Work Package", "", $J157),DetailBudgetCategory_Aleph,$I157),IF(Budget_period="Quarterly",SUMIFS(INDIRECT(AN$9),DetailBudgetWPs_Aleph,IF($J157 = "No Work Package", "", $J157),DetailBudgetCategory_Aleph,$I157),IF(Budget_period="Annually",SUMIFS(INDIRECT(AN$10),DetailBudgetWPs_Aleph,IF($J157 = "No Work Package", "", $J157),DetailBudgetCategory_Aleph,$I157),""))))) / AN$6 * AN$7, 0), 0)</f>
        <v>0</v>
      </c>
      <c r="AO157" s="166">
        <f t="array" ref="AO157">IFERROR(IF(ROW()-16&lt;NoRowsBudget, IF($J157="Profit Margin",SUM(AO$16:AO156)*ProfitMargin,IF($J157="VAT",SUM(AO$16:AO156)*VAT,IF(Budget_period="Monthly",SUMIFS(INDIRECT(AO$8),DetailBudgetWPs_Aleph,IF($J157 = "No Work Package", "", $J157),DetailBudgetCategory_Aleph,$I157),IF(Budget_period="Quarterly",SUMIFS(INDIRECT(AO$9),DetailBudgetWPs_Aleph,IF($J157 = "No Work Package", "", $J157),DetailBudgetCategory_Aleph,$I157),IF(Budget_period="Annually",SUMIFS(INDIRECT(AO$10),DetailBudgetWPs_Aleph,IF($J157 = "No Work Package", "", $J157),DetailBudgetCategory_Aleph,$I157),""))))) / AO$6 * AO$7, 0), 0)</f>
        <v>0</v>
      </c>
      <c r="AP157" s="166">
        <f t="array" ref="AP157">IFERROR(IF(ROW()-16&lt;NoRowsBudget, IF($J157="Profit Margin",SUM(AP$16:AP156)*ProfitMargin,IF($J157="VAT",SUM(AP$16:AP156)*VAT,IF(Budget_period="Monthly",SUMIFS(INDIRECT(AP$8),DetailBudgetWPs_Aleph,IF($J157 = "No Work Package", "", $J157),DetailBudgetCategory_Aleph,$I157),IF(Budget_period="Quarterly",SUMIFS(INDIRECT(AP$9),DetailBudgetWPs_Aleph,IF($J157 = "No Work Package", "", $J157),DetailBudgetCategory_Aleph,$I157),IF(Budget_period="Annually",SUMIFS(INDIRECT(AP$10),DetailBudgetWPs_Aleph,IF($J157 = "No Work Package", "", $J157),DetailBudgetCategory_Aleph,$I157),""))))) / AP$6 * AP$7, 0), 0)</f>
        <v>0</v>
      </c>
      <c r="AQ157" s="166">
        <f t="array" ref="AQ157">IFERROR(IF(ROW()-16&lt;NoRowsBudget, IF($J157="Profit Margin",SUM(AQ$16:AQ156)*ProfitMargin,IF($J157="VAT",SUM(AQ$16:AQ156)*VAT,IF(Budget_period="Monthly",SUMIFS(INDIRECT(AQ$8),DetailBudgetWPs_Aleph,IF($J157 = "No Work Package", "", $J157),DetailBudgetCategory_Aleph,$I157),IF(Budget_period="Quarterly",SUMIFS(INDIRECT(AQ$9),DetailBudgetWPs_Aleph,IF($J157 = "No Work Package", "", $J157),DetailBudgetCategory_Aleph,$I157),IF(Budget_period="Annually",SUMIFS(INDIRECT(AQ$10),DetailBudgetWPs_Aleph,IF($J157 = "No Work Package", "", $J157),DetailBudgetCategory_Aleph,$I157),""))))) / AQ$6 * AQ$7, 0), 0)</f>
        <v>0</v>
      </c>
      <c r="AR157" s="166">
        <f t="array" ref="AR157">IFERROR(IF(ROW()-16&lt;NoRowsBudget, IF($J157="Profit Margin",SUM(AR$16:AR156)*ProfitMargin,IF($J157="VAT",SUM(AR$16:AR156)*VAT,IF(Budget_period="Monthly",SUMIFS(INDIRECT(AR$8),DetailBudgetWPs_Aleph,IF($J157 = "No Work Package", "", $J157),DetailBudgetCategory_Aleph,$I157),IF(Budget_period="Quarterly",SUMIFS(INDIRECT(AR$9),DetailBudgetWPs_Aleph,IF($J157 = "No Work Package", "", $J157),DetailBudgetCategory_Aleph,$I157),IF(Budget_period="Annually",SUMIFS(INDIRECT(AR$10),DetailBudgetWPs_Aleph,IF($J157 = "No Work Package", "", $J157),DetailBudgetCategory_Aleph,$I157),""))))) / AR$6 * AR$7, 0), 0)</f>
        <v>0</v>
      </c>
      <c r="AS157" s="166">
        <f t="array" ref="AS157">IFERROR(IF(ROW()-16&lt;NoRowsBudget, IF($J157="Profit Margin",SUM(AS$16:AS156)*ProfitMargin,IF($J157="VAT",SUM(AS$16:AS156)*VAT,IF(Budget_period="Monthly",SUMIFS(INDIRECT(AS$8),DetailBudgetWPs_Aleph,IF($J157 = "No Work Package", "", $J157),DetailBudgetCategory_Aleph,$I157),IF(Budget_period="Quarterly",SUMIFS(INDIRECT(AS$9),DetailBudgetWPs_Aleph,IF($J157 = "No Work Package", "", $J157),DetailBudgetCategory_Aleph,$I157),IF(Budget_period="Annually",SUMIFS(INDIRECT(AS$10),DetailBudgetWPs_Aleph,IF($J157 = "No Work Package", "", $J157),DetailBudgetCategory_Aleph,$I157),""))))) / AS$6 * AS$7, 0), 0)</f>
        <v>0</v>
      </c>
      <c r="AT157" s="166">
        <f t="array" ref="AT157">IFERROR(IF(ROW()-16&lt;NoRowsBudget, IF($J157="Profit Margin",SUM(AT$16:AT156)*ProfitMargin,IF($J157="VAT",SUM(AT$16:AT156)*VAT,IF(Budget_period="Monthly",SUMIFS(INDIRECT(AT$8),DetailBudgetWPs_Aleph,IF($J157 = "No Work Package", "", $J157),DetailBudgetCategory_Aleph,$I157),IF(Budget_period="Quarterly",SUMIFS(INDIRECT(AT$9),DetailBudgetWPs_Aleph,IF($J157 = "No Work Package", "", $J157),DetailBudgetCategory_Aleph,$I157),IF(Budget_period="Annually",SUMIFS(INDIRECT(AT$10),DetailBudgetWPs_Aleph,IF($J157 = "No Work Package", "", $J157),DetailBudgetCategory_Aleph,$I157),""))))) / AT$6 * AT$7, 0), 0)</f>
        <v>0</v>
      </c>
      <c r="AU157" s="166">
        <f t="array" ref="AU157">IFERROR(IF(ROW()-16&lt;NoRowsBudget, IF($J157="Profit Margin",SUM(AU$16:AU156)*ProfitMargin,IF($J157="VAT",SUM(AU$16:AU156)*VAT,IF(Budget_period="Monthly",SUMIFS(INDIRECT(AU$8),DetailBudgetWPs_Aleph,IF($J157 = "No Work Package", "", $J157),DetailBudgetCategory_Aleph,$I157),IF(Budget_period="Quarterly",SUMIFS(INDIRECT(AU$9),DetailBudgetWPs_Aleph,IF($J157 = "No Work Package", "", $J157),DetailBudgetCategory_Aleph,$I157),IF(Budget_period="Annually",SUMIFS(INDIRECT(AU$10),DetailBudgetWPs_Aleph,IF($J157 = "No Work Package", "", $J157),DetailBudgetCategory_Aleph,$I157),""))))) / AU$6 * AU$7, 0), 0)</f>
        <v>0</v>
      </c>
      <c r="AV157" s="166">
        <f t="array" ref="AV157">IFERROR(IF(ROW()-16&lt;NoRowsBudget, IF($J157="Profit Margin",SUM(AV$16:AV156)*ProfitMargin,IF($J157="VAT",SUM(AV$16:AV156)*VAT,IF(Budget_period="Monthly",SUMIFS(INDIRECT(AV$8),DetailBudgetWPs_Aleph,IF($J157 = "No Work Package", "", $J157),DetailBudgetCategory_Aleph,$I157),IF(Budget_period="Quarterly",SUMIFS(INDIRECT(AV$9),DetailBudgetWPs_Aleph,IF($J157 = "No Work Package", "", $J157),DetailBudgetCategory_Aleph,$I157),IF(Budget_period="Annually",SUMIFS(INDIRECT(AV$10),DetailBudgetWPs_Aleph,IF($J157 = "No Work Package", "", $J157),DetailBudgetCategory_Aleph,$I157),""))))) / AV$6 * AV$7, 0), 0)</f>
        <v>0</v>
      </c>
      <c r="AW157" s="166">
        <f t="array" ref="AW157">IFERROR(IF(ROW()-16&lt;NoRowsBudget, IF($J157="Profit Margin",SUM(AW$16:AW156)*ProfitMargin,IF($J157="VAT",SUM(AW$16:AW156)*VAT,IF(Budget_period="Monthly",SUMIFS(INDIRECT(AW$8),DetailBudgetWPs_Aleph,IF($J157 = "No Work Package", "", $J157),DetailBudgetCategory_Aleph,$I157),IF(Budget_period="Quarterly",SUMIFS(INDIRECT(AW$9),DetailBudgetWPs_Aleph,IF($J157 = "No Work Package", "", $J157),DetailBudgetCategory_Aleph,$I157),IF(Budget_period="Annually",SUMIFS(INDIRECT(AW$10),DetailBudgetWPs_Aleph,IF($J157 = "No Work Package", "", $J157),DetailBudgetCategory_Aleph,$I157),""))))) / AW$6 * AW$7, 0), 0)</f>
        <v>0</v>
      </c>
      <c r="AX157" s="166">
        <f t="array" ref="AX157">IFERROR(IF(ROW()-16&lt;NoRowsBudget, IF($J157="Profit Margin",SUM(AX$16:AX156)*ProfitMargin,IF($J157="VAT",SUM(AX$16:AX156)*VAT,IF(Budget_period="Monthly",SUMIFS(INDIRECT(AX$8),DetailBudgetWPs_Aleph,IF($J157 = "No Work Package", "", $J157),DetailBudgetCategory_Aleph,$I157),IF(Budget_period="Quarterly",SUMIFS(INDIRECT(AX$9),DetailBudgetWPs_Aleph,IF($J157 = "No Work Package", "", $J157),DetailBudgetCategory_Aleph,$I157),IF(Budget_period="Annually",SUMIFS(INDIRECT(AX$10),DetailBudgetWPs_Aleph,IF($J157 = "No Work Package", "", $J157),DetailBudgetCategory_Aleph,$I157),""))))) / AX$6 * AX$7, 0), 0)</f>
        <v>0</v>
      </c>
      <c r="AY157" s="166">
        <f t="array" ref="AY157">IFERROR(IF(ROW()-16&lt;NoRowsBudget, IF($J157="Profit Margin",SUM(AY$16:AY156)*ProfitMargin,IF($J157="VAT",SUM(AY$16:AY156)*VAT,IF(Budget_period="Monthly",SUMIFS(INDIRECT(AY$8),DetailBudgetWPs_Aleph,IF($J157 = "No Work Package", "", $J157),DetailBudgetCategory_Aleph,$I157),IF(Budget_period="Quarterly",SUMIFS(INDIRECT(AY$9),DetailBudgetWPs_Aleph,IF($J157 = "No Work Package", "", $J157),DetailBudgetCategory_Aleph,$I157),IF(Budget_period="Annually",SUMIFS(INDIRECT(AY$10),DetailBudgetWPs_Aleph,IF($J157 = "No Work Package", "", $J157),DetailBudgetCategory_Aleph,$I157),""))))) / AY$6 * AY$7, 0), 0)</f>
        <v>0</v>
      </c>
      <c r="AZ157" s="166">
        <f t="array" ref="AZ157">IFERROR(IF(ROW()-16&lt;NoRowsBudget, IF($J157="Profit Margin",SUM(AZ$16:AZ156)*ProfitMargin,IF($J157="VAT",SUM(AZ$16:AZ156)*VAT,IF(Budget_period="Monthly",SUMIFS(INDIRECT(AZ$8),DetailBudgetWPs_Aleph,IF($J157 = "No Work Package", "", $J157),DetailBudgetCategory_Aleph,$I157),IF(Budget_period="Quarterly",SUMIFS(INDIRECT(AZ$9),DetailBudgetWPs_Aleph,IF($J157 = "No Work Package", "", $J157),DetailBudgetCategory_Aleph,$I157),IF(Budget_period="Annually",SUMIFS(INDIRECT(AZ$10),DetailBudgetWPs_Aleph,IF($J157 = "No Work Package", "", $J157),DetailBudgetCategory_Aleph,$I157),""))))) / AZ$6 * AZ$7, 0), 0)</f>
        <v>0</v>
      </c>
      <c r="BA157" s="166">
        <f t="array" ref="BA157">IFERROR(IF(ROW()-16&lt;NoRowsBudget, IF($J157="Profit Margin",SUM(BA$16:BA156)*ProfitMargin,IF($J157="VAT",SUM(BA$16:BA156)*VAT,IF(Budget_period="Monthly",SUMIFS(INDIRECT(BA$8),DetailBudgetWPs_Aleph,IF($J157 = "No Work Package", "", $J157),DetailBudgetCategory_Aleph,$I157),IF(Budget_period="Quarterly",SUMIFS(INDIRECT(BA$9),DetailBudgetWPs_Aleph,IF($J157 = "No Work Package", "", $J157),DetailBudgetCategory_Aleph,$I157),IF(Budget_period="Annually",SUMIFS(INDIRECT(BA$10),DetailBudgetWPs_Aleph,IF($J157 = "No Work Package", "", $J157),DetailBudgetCategory_Aleph,$I157),""))))) / BA$6 * BA$7, 0), 0)</f>
        <v>0</v>
      </c>
      <c r="BB157" s="166">
        <f t="array" ref="BB157">IFERROR(IF(ROW()-16&lt;NoRowsBudget, IF($J157="Profit Margin",SUM(BB$16:BB156)*ProfitMargin,IF($J157="VAT",SUM(BB$16:BB156)*VAT,IF(Budget_period="Monthly",SUMIFS(INDIRECT(BB$8),DetailBudgetWPs_Aleph,IF($J157 = "No Work Package", "", $J157),DetailBudgetCategory_Aleph,$I157),IF(Budget_period="Quarterly",SUMIFS(INDIRECT(BB$9),DetailBudgetWPs_Aleph,IF($J157 = "No Work Package", "", $J157),DetailBudgetCategory_Aleph,$I157),IF(Budget_period="Annually",SUMIFS(INDIRECT(BB$10),DetailBudgetWPs_Aleph,IF($J157 = "No Work Package", "", $J157),DetailBudgetCategory_Aleph,$I157),""))))) / BB$6 * BB$7, 0), 0)</f>
        <v>0</v>
      </c>
      <c r="BC157" s="166">
        <f t="array" ref="BC157">IFERROR(IF(ROW()-16&lt;NoRowsBudget, IF($J157="Profit Margin",SUM(BC$16:BC156)*ProfitMargin,IF($J157="VAT",SUM(BC$16:BC156)*VAT,IF(Budget_period="Monthly",SUMIFS(INDIRECT(BC$8),DetailBudgetWPs_Aleph,IF($J157 = "No Work Package", "", $J157),DetailBudgetCategory_Aleph,$I157),IF(Budget_period="Quarterly",SUMIFS(INDIRECT(BC$9),DetailBudgetWPs_Aleph,IF($J157 = "No Work Package", "", $J157),DetailBudgetCategory_Aleph,$I157),IF(Budget_period="Annually",SUMIFS(INDIRECT(BC$10),DetailBudgetWPs_Aleph,IF($J157 = "No Work Package", "", $J157),DetailBudgetCategory_Aleph,$I157),""))))) / BC$6 * BC$7, 0), 0)</f>
        <v>0</v>
      </c>
      <c r="BD157" s="166">
        <f t="array" ref="BD157">IFERROR(IF(ROW()-16&lt;NoRowsBudget, IF($J157="Profit Margin",SUM(BD$16:BD156)*ProfitMargin,IF($J157="VAT",SUM(BD$16:BD156)*VAT,IF(Budget_period="Monthly",SUMIFS(INDIRECT(BD$8),DetailBudgetWPs_Aleph,IF($J157 = "No Work Package", "", $J157),DetailBudgetCategory_Aleph,$I157),IF(Budget_period="Quarterly",SUMIFS(INDIRECT(BD$9),DetailBudgetWPs_Aleph,IF($J157 = "No Work Package", "", $J157),DetailBudgetCategory_Aleph,$I157),IF(Budget_period="Annually",SUMIFS(INDIRECT(BD$10),DetailBudgetWPs_Aleph,IF($J157 = "No Work Package", "", $J157),DetailBudgetCategory_Aleph,$I157),""))))) / BD$6 * BD$7, 0), 0)</f>
        <v>0</v>
      </c>
      <c r="BE157" s="166">
        <f t="array" ref="BE157">IFERROR(IF(ROW()-16&lt;NoRowsBudget, IF($J157="Profit Margin",SUM(BE$16:BE156)*ProfitMargin,IF($J157="VAT",SUM(BE$16:BE156)*VAT,IF(Budget_period="Monthly",SUMIFS(INDIRECT(BE$8),DetailBudgetWPs_Aleph,IF($J157 = "No Work Package", "", $J157),DetailBudgetCategory_Aleph,$I157),IF(Budget_period="Quarterly",SUMIFS(INDIRECT(BE$9),DetailBudgetWPs_Aleph,IF($J157 = "No Work Package", "", $J157),DetailBudgetCategory_Aleph,$I157),IF(Budget_period="Annually",SUMIFS(INDIRECT(BE$10),DetailBudgetWPs_Aleph,IF($J157 = "No Work Package", "", $J157),DetailBudgetCategory_Aleph,$I157),""))))) / BE$6 * BE$7, 0), 0)</f>
        <v>0</v>
      </c>
      <c r="BF157" s="166">
        <f t="array" ref="BF157">IFERROR(IF(ROW()-16&lt;NoRowsBudget, IF($J157="Profit Margin",SUM(BF$16:BF156)*ProfitMargin,IF($J157="VAT",SUM(BF$16:BF156)*VAT,IF(Budget_period="Monthly",SUMIFS(INDIRECT(BF$8),DetailBudgetWPs_Aleph,IF($J157 = "No Work Package", "", $J157),DetailBudgetCategory_Aleph,$I157),IF(Budget_period="Quarterly",SUMIFS(INDIRECT(BF$9),DetailBudgetWPs_Aleph,IF($J157 = "No Work Package", "", $J157),DetailBudgetCategory_Aleph,$I157),IF(Budget_period="Annually",SUMIFS(INDIRECT(BF$10),DetailBudgetWPs_Aleph,IF($J157 = "No Work Package", "", $J157),DetailBudgetCategory_Aleph,$I157),""))))) / BF$6 * BF$7, 0), 0)</f>
        <v>0</v>
      </c>
      <c r="BG157" s="166">
        <f t="array" ref="BG157">IFERROR(IF(ROW()-16&lt;NoRowsBudget, IF($J157="Profit Margin",SUM(BG$16:BG156)*ProfitMargin,IF($J157="VAT",SUM(BG$16:BG156)*VAT,IF(Budget_period="Monthly",SUMIFS(INDIRECT(BG$8),DetailBudgetWPs_Aleph,IF($J157 = "No Work Package", "", $J157),DetailBudgetCategory_Aleph,$I157),IF(Budget_period="Quarterly",SUMIFS(INDIRECT(BG$9),DetailBudgetWPs_Aleph,IF($J157 = "No Work Package", "", $J157),DetailBudgetCategory_Aleph,$I157),IF(Budget_period="Annually",SUMIFS(INDIRECT(BG$10),DetailBudgetWPs_Aleph,IF($J157 = "No Work Package", "", $J157),DetailBudgetCategory_Aleph,$I157),""))))) / BG$6 * BG$7, 0), 0)</f>
        <v>0</v>
      </c>
      <c r="BH157" s="166">
        <f t="array" ref="BH157">IFERROR(IF(ROW()-16&lt;NoRowsBudget, IF($J157="Profit Margin",SUM(BH$16:BH156)*ProfitMargin,IF($J157="VAT",SUM(BH$16:BH156)*VAT,IF(Budget_period="Monthly",SUMIFS(INDIRECT(BH$8),DetailBudgetWPs_Aleph,IF($J157 = "No Work Package", "", $J157),DetailBudgetCategory_Aleph,$I157),IF(Budget_period="Quarterly",SUMIFS(INDIRECT(BH$9),DetailBudgetWPs_Aleph,IF($J157 = "No Work Package", "", $J157),DetailBudgetCategory_Aleph,$I157),IF(Budget_period="Annually",SUMIFS(INDIRECT(BH$10),DetailBudgetWPs_Aleph,IF($J157 = "No Work Package", "", $J157),DetailBudgetCategory_Aleph,$I157),""))))) / BH$6 * BH$7, 0), 0)</f>
        <v>0</v>
      </c>
      <c r="BI157" s="166">
        <f t="array" ref="BI157">IFERROR(IF(ROW()-16&lt;NoRowsBudget, IF($J157="Profit Margin",SUM(BI$16:BI156)*ProfitMargin,IF($J157="VAT",SUM(BI$16:BI156)*VAT,IF(Budget_period="Monthly",SUMIFS(INDIRECT(BI$8),DetailBudgetWPs_Aleph,IF($J157 = "No Work Package", "", $J157),DetailBudgetCategory_Aleph,$I157),IF(Budget_period="Quarterly",SUMIFS(INDIRECT(BI$9),DetailBudgetWPs_Aleph,IF($J157 = "No Work Package", "", $J157),DetailBudgetCategory_Aleph,$I157),IF(Budget_period="Annually",SUMIFS(INDIRECT(BI$10),DetailBudgetWPs_Aleph,IF($J157 = "No Work Package", "", $J157),DetailBudgetCategory_Aleph,$I157),""))))) / BI$6 * BI$7, 0), 0)</f>
        <v>0</v>
      </c>
      <c r="BJ157" s="166">
        <f t="array" ref="BJ157">IFERROR(IF(ROW()-16&lt;NoRowsBudget, IF($J157="Profit Margin",SUM(BJ$16:BJ156)*ProfitMargin,IF($J157="VAT",SUM(BJ$16:BJ156)*VAT,IF(Budget_period="Monthly",SUMIFS(INDIRECT(BJ$8),DetailBudgetWPs_Aleph,IF($J157 = "No Work Package", "", $J157),DetailBudgetCategory_Aleph,$I157),IF(Budget_period="Quarterly",SUMIFS(INDIRECT(BJ$9),DetailBudgetWPs_Aleph,IF($J157 = "No Work Package", "", $J157),DetailBudgetCategory_Aleph,$I157),IF(Budget_period="Annually",SUMIFS(INDIRECT(BJ$10),DetailBudgetWPs_Aleph,IF($J157 = "No Work Package", "", $J157),DetailBudgetCategory_Aleph,$I157),""))))) / BJ$6 * BJ$7, 0), 0)</f>
        <v>0</v>
      </c>
      <c r="BK157" s="166">
        <f t="array" ref="BK157">IFERROR(IF(ROW()-16&lt;NoRowsBudget, IF($J157="Profit Margin",SUM(BK$16:BK156)*ProfitMargin,IF($J157="VAT",SUM(BK$16:BK156)*VAT,IF(Budget_period="Monthly",SUMIFS(INDIRECT(BK$8),DetailBudgetWPs_Aleph,IF($J157 = "No Work Package", "", $J157),DetailBudgetCategory_Aleph,$I157),IF(Budget_period="Quarterly",SUMIFS(INDIRECT(BK$9),DetailBudgetWPs_Aleph,IF($J157 = "No Work Package", "", $J157),DetailBudgetCategory_Aleph,$I157),IF(Budget_period="Annually",SUMIFS(INDIRECT(BK$10),DetailBudgetWPs_Aleph,IF($J157 = "No Work Package", "", $J157),DetailBudgetCategory_Aleph,$I157),""))))) / BK$6 * BK$7, 0), 0)</f>
        <v>0</v>
      </c>
      <c r="BL157" s="166">
        <f t="array" ref="BL157">IFERROR(IF(ROW()-16&lt;NoRowsBudget, IF($J157="Profit Margin",SUM(BL$16:BL156)*ProfitMargin,IF($J157="VAT",SUM(BL$16:BL156)*VAT,IF(Budget_period="Monthly",SUMIFS(INDIRECT(BL$8),DetailBudgetWPs_Aleph,IF($J157 = "No Work Package", "", $J157),DetailBudgetCategory_Aleph,$I157),IF(Budget_period="Quarterly",SUMIFS(INDIRECT(BL$9),DetailBudgetWPs_Aleph,IF($J157 = "No Work Package", "", $J157),DetailBudgetCategory_Aleph,$I157),IF(Budget_period="Annually",SUMIFS(INDIRECT(BL$10),DetailBudgetWPs_Aleph,IF($J157 = "No Work Package", "", $J157),DetailBudgetCategory_Aleph,$I157),""))))) / BL$6 * BL$7, 0), 0)</f>
        <v>0</v>
      </c>
      <c r="BM157" s="166">
        <f t="array" ref="BM157">IFERROR(IF(ROW()-16&lt;NoRowsBudget, IF($J157="Profit Margin",SUM(BM$16:BM156)*ProfitMargin,IF($J157="VAT",SUM(BM$16:BM156)*VAT,IF(Budget_period="Monthly",SUMIFS(INDIRECT(BM$8),DetailBudgetWPs_Aleph,IF($J157 = "No Work Package", "", $J157),DetailBudgetCategory_Aleph,$I157),IF(Budget_period="Quarterly",SUMIFS(INDIRECT(BM$9),DetailBudgetWPs_Aleph,IF($J157 = "No Work Package", "", $J157),DetailBudgetCategory_Aleph,$I157),IF(Budget_period="Annually",SUMIFS(INDIRECT(BM$10),DetailBudgetWPs_Aleph,IF($J157 = "No Work Package", "", $J157),DetailBudgetCategory_Aleph,$I157),""))))) / BM$6 * BM$7, 0), 0)</f>
        <v>0</v>
      </c>
      <c r="BN157" s="166">
        <f t="array" ref="BN157">IFERROR(IF(ROW()-16&lt;NoRowsBudget, IF($J157="Profit Margin",SUM(BN$16:BN156)*ProfitMargin,IF($J157="VAT",SUM(BN$16:BN156)*VAT,IF(Budget_period="Monthly",SUMIFS(INDIRECT(BN$8),DetailBudgetWPs_Aleph,IF($J157 = "No Work Package", "", $J157),DetailBudgetCategory_Aleph,$I157),IF(Budget_period="Quarterly",SUMIFS(INDIRECT(BN$9),DetailBudgetWPs_Aleph,IF($J157 = "No Work Package", "", $J157),DetailBudgetCategory_Aleph,$I157),IF(Budget_period="Annually",SUMIFS(INDIRECT(BN$10),DetailBudgetWPs_Aleph,IF($J157 = "No Work Package", "", $J157),DetailBudgetCategory_Aleph,$I157),""))))) / BN$6 * BN$7, 0), 0)</f>
        <v>0</v>
      </c>
      <c r="BO157" s="166">
        <f t="array" ref="BO157">IFERROR(IF(ROW()-16&lt;NoRowsBudget, IF($J157="Profit Margin",SUM(BO$16:BO156)*ProfitMargin,IF($J157="VAT",SUM(BO$16:BO156)*VAT,IF(Budget_period="Monthly",SUMIFS(INDIRECT(BO$8),DetailBudgetWPs_Aleph,IF($J157 = "No Work Package", "", $J157),DetailBudgetCategory_Aleph,$I157),IF(Budget_period="Quarterly",SUMIFS(INDIRECT(BO$9),DetailBudgetWPs_Aleph,IF($J157 = "No Work Package", "", $J157),DetailBudgetCategory_Aleph,$I157),IF(Budget_period="Annually",SUMIFS(INDIRECT(BO$10),DetailBudgetWPs_Aleph,IF($J157 = "No Work Package", "", $J157),DetailBudgetCategory_Aleph,$I157),""))))) / BO$6 * BO$7, 0), 0)</f>
        <v>0</v>
      </c>
      <c r="BP157" s="166">
        <f t="array" ref="BP157">IFERROR(IF(ROW()-16&lt;NoRowsBudget, IF($J157="Profit Margin",SUM(BP$16:BP156)*ProfitMargin,IF($J157="VAT",SUM(BP$16:BP156)*VAT,IF(Budget_period="Monthly",SUMIFS(INDIRECT(BP$8),DetailBudgetWPs_Aleph,IF($J157 = "No Work Package", "", $J157),DetailBudgetCategory_Aleph,$I157),IF(Budget_period="Quarterly",SUMIFS(INDIRECT(BP$9),DetailBudgetWPs_Aleph,IF($J157 = "No Work Package", "", $J157),DetailBudgetCategory_Aleph,$I157),IF(Budget_period="Annually",SUMIFS(INDIRECT(BP$10),DetailBudgetWPs_Aleph,IF($J157 = "No Work Package", "", $J157),DetailBudgetCategory_Aleph,$I157),""))))) / BP$6 * BP$7, 0), 0)</f>
        <v>0</v>
      </c>
      <c r="BQ157" s="166">
        <f t="array" ref="BQ157">IFERROR(IF(ROW()-16&lt;NoRowsBudget, IF($J157="Profit Margin",SUM(BQ$16:BQ156)*ProfitMargin,IF($J157="VAT",SUM(BQ$16:BQ156)*VAT,IF(Budget_period="Monthly",SUMIFS(INDIRECT(BQ$8),DetailBudgetWPs_Aleph,IF($J157 = "No Work Package", "", $J157),DetailBudgetCategory_Aleph,$I157),IF(Budget_period="Quarterly",SUMIFS(INDIRECT(BQ$9),DetailBudgetWPs_Aleph,IF($J157 = "No Work Package", "", $J157),DetailBudgetCategory_Aleph,$I157),IF(Budget_period="Annually",SUMIFS(INDIRECT(BQ$10),DetailBudgetWPs_Aleph,IF($J157 = "No Work Package", "", $J157),DetailBudgetCategory_Aleph,$I157),""))))) / BQ$6 * BQ$7, 0), 0)</f>
        <v>0</v>
      </c>
      <c r="BR157" s="166">
        <f t="array" ref="BR157">IFERROR(IF(ROW()-16&lt;NoRowsBudget, IF($J157="Profit Margin",SUM(BR$16:BR156)*ProfitMargin,IF($J157="VAT",SUM(BR$16:BR156)*VAT,IF(Budget_period="Monthly",SUMIFS(INDIRECT(BR$8),DetailBudgetWPs_Aleph,IF($J157 = "No Work Package", "", $J157),DetailBudgetCategory_Aleph,$I157),IF(Budget_period="Quarterly",SUMIFS(INDIRECT(BR$9),DetailBudgetWPs_Aleph,IF($J157 = "No Work Package", "", $J157),DetailBudgetCategory_Aleph,$I157),IF(Budget_period="Annually",SUMIFS(INDIRECT(BR$10),DetailBudgetWPs_Aleph,IF($J157 = "No Work Package", "", $J157),DetailBudgetCategory_Aleph,$I157),""))))) / BR$6 * BR$7, 0), 0)</f>
        <v>0</v>
      </c>
      <c r="BS157" s="166">
        <f t="array" ref="BS157">IFERROR(IF(ROW()-16&lt;NoRowsBudget, IF($J157="Profit Margin",SUM(BS$16:BS156)*ProfitMargin,IF($J157="VAT",SUM(BS$16:BS156)*VAT,IF(Budget_period="Monthly",SUMIFS(INDIRECT(BS$8),DetailBudgetWPs_Aleph,IF($J157 = "No Work Package", "", $J157),DetailBudgetCategory_Aleph,$I157),IF(Budget_period="Quarterly",SUMIFS(INDIRECT(BS$9),DetailBudgetWPs_Aleph,IF($J157 = "No Work Package", "", $J157),DetailBudgetCategory_Aleph,$I157),IF(Budget_period="Annually",SUMIFS(INDIRECT(BS$10),DetailBudgetWPs_Aleph,IF($J157 = "No Work Package", "", $J157),DetailBudgetCategory_Aleph,$I157),""))))) / BS$6 * BS$7, 0), 0)</f>
        <v>0</v>
      </c>
    </row>
    <row r="158" ht="15.75" customHeight="1">
      <c r="A158" s="114"/>
      <c r="B158" s="15" t="str">
        <f>IF(ROW()-16&lt;NoRowsBudget,OrgName,"")</f>
        <v/>
      </c>
      <c r="C158" s="15" t="str">
        <f>IF(ROW()-16&lt;NoRowsBudget,ProjectName,"")</f>
        <v/>
      </c>
      <c r="D158" s="15" t="str">
        <f>IF(ROW()-16&lt;NoRowsBudget,ProjectRef,"")</f>
        <v/>
      </c>
      <c r="E158" s="15" t="str">
        <f>IF(ROW()-16&lt;NoRowsBudget,ApplicationID,"")</f>
        <v/>
      </c>
      <c r="F158" s="15" t="str">
        <f>IF(ROW()-16&lt;NoRowsBudget,Version,"")</f>
        <v/>
      </c>
      <c r="G158" s="164" t="str">
        <f>IF(ROW()-16&lt;NoRowsBudget,StartDate,"")</f>
        <v/>
      </c>
      <c r="H158" s="164" t="str">
        <f>IF(ROW()-16&lt;NoRowsBudget,EndDate,"")</f>
        <v/>
      </c>
      <c r="I158" s="15" t="str">
        <f t="array" ref="I158">IF(ROW()-16&lt;(NoRowsBudget-3),INDEX(CostCategories,CEILING((ROW()-15)/NoWPs,1)),IF(ROW()-16=NoRowsBudget-3,"Overheads",IF(ROW()-16=NoRowsBudget-2,"Profit Margin",IF(ROW()-16=NoRowsBudget-1,"VAT",""))))</f>
        <v/>
      </c>
      <c r="J158" s="15" t="str">
        <f t="array" ref="J158">IF(ROW()-16&lt;NoRowsBudget-3,INDEX(WPUnique,,MOD(ROW()-16,NoWPs)+1),IF(ROW()-16=NoRowsBudget-3,"Overheads",IF(ROW()-16=NoRowsBudget-2,"Profit Margin",IF(ROW()-16=NoRowsBudget-1,"VAT",""))))</f>
        <v/>
      </c>
      <c r="K158" s="172" t="str">
        <f>IFERROR(IF(OR($J158="Indirect Cost",$J158="VAT",$J158="Profit Margin"),"",VLOOKUP(J158,'1. Basic Info'!$B$40:$C$52,2,FALSE)),BudgetExport!J158)</f>
        <v/>
      </c>
      <c r="L158" s="166">
        <f t="array" ref="L158">IFERROR(IF(ROW()-16&lt;NoRowsBudget, IF($J158="Profit Margin",SUM(L$16:L157)*ProfitMargin,IF($J158="VAT",SUM(L$16:L157)*VAT,IF(Budget_period="Monthly",SUMIFS(INDIRECT(L$8),DetailBudgetWPs_Aleph,IF($J158 = "No Work Package", "", $J158),DetailBudgetCategory_Aleph,$I158),IF(Budget_period="Quarterly",SUMIFS(INDIRECT(L$9),DetailBudgetWPs_Aleph,IF($J158 = "No Work Package", "", $J158),DetailBudgetCategory_Aleph,$I158),IF(Budget_period="Annually",SUMIFS(INDIRECT(L$10),DetailBudgetWPs_Aleph,IF($J158 = "No Work Package", "", $J158),DetailBudgetCategory_Aleph,$I158),""))))) / L$6 * L$7, 0), 0)</f>
        <v>0</v>
      </c>
      <c r="M158" s="166">
        <f t="array" ref="M158">IFERROR(IF(ROW()-16&lt;NoRowsBudget, IF($J158="Profit Margin",SUM(M$16:M157)*ProfitMargin,IF($J158="VAT",SUM(M$16:M157)*VAT,IF(Budget_period="Monthly",SUMIFS(INDIRECT(M$8),DetailBudgetWPs_Aleph,IF($J158 = "No Work Package", "", $J158),DetailBudgetCategory_Aleph,$I158),IF(Budget_period="Quarterly",SUMIFS(INDIRECT(M$9),DetailBudgetWPs_Aleph,IF($J158 = "No Work Package", "", $J158),DetailBudgetCategory_Aleph,$I158),IF(Budget_period="Annually",SUMIFS(INDIRECT(M$10),DetailBudgetWPs_Aleph,IF($J158 = "No Work Package", "", $J158),DetailBudgetCategory_Aleph,$I158),""))))) / M$6 * M$7, 0), 0)</f>
        <v>0</v>
      </c>
      <c r="N158" s="166">
        <f t="array" ref="N158">IFERROR(IF(ROW()-16&lt;NoRowsBudget, IF($J158="Profit Margin",SUM(N$16:N157)*ProfitMargin,IF($J158="VAT",SUM(N$16:N157)*VAT,IF(Budget_period="Monthly",SUMIFS(INDIRECT(N$8),DetailBudgetWPs_Aleph,IF($J158 = "No Work Package", "", $J158),DetailBudgetCategory_Aleph,$I158),IF(Budget_period="Quarterly",SUMIFS(INDIRECT(N$9),DetailBudgetWPs_Aleph,IF($J158 = "No Work Package", "", $J158),DetailBudgetCategory_Aleph,$I158),IF(Budget_period="Annually",SUMIFS(INDIRECT(N$10),DetailBudgetWPs_Aleph,IF($J158 = "No Work Package", "", $J158),DetailBudgetCategory_Aleph,$I158),""))))) / N$6 * N$7, 0), 0)</f>
        <v>0</v>
      </c>
      <c r="O158" s="166">
        <f t="array" ref="O158">IFERROR(IF(ROW()-16&lt;NoRowsBudget, IF($J158="Profit Margin",SUM(O$16:O157)*ProfitMargin,IF($J158="VAT",SUM(O$16:O157)*VAT,IF(Budget_period="Monthly",SUMIFS(INDIRECT(O$8),DetailBudgetWPs_Aleph,IF($J158 = "No Work Package", "", $J158),DetailBudgetCategory_Aleph,$I158),IF(Budget_period="Quarterly",SUMIFS(INDIRECT(O$9),DetailBudgetWPs_Aleph,IF($J158 = "No Work Package", "", $J158),DetailBudgetCategory_Aleph,$I158),IF(Budget_period="Annually",SUMIFS(INDIRECT(O$10),DetailBudgetWPs_Aleph,IF($J158 = "No Work Package", "", $J158),DetailBudgetCategory_Aleph,$I158),""))))) / O$6 * O$7, 0), 0)</f>
        <v>0</v>
      </c>
      <c r="P158" s="166">
        <f t="array" ref="P158">IFERROR(IF(ROW()-16&lt;NoRowsBudget, IF($J158="Profit Margin",SUM(P$16:P157)*ProfitMargin,IF($J158="VAT",SUM(P$16:P157)*VAT,IF(Budget_period="Monthly",SUMIFS(INDIRECT(P$8),DetailBudgetWPs_Aleph,IF($J158 = "No Work Package", "", $J158),DetailBudgetCategory_Aleph,$I158),IF(Budget_period="Quarterly",SUMIFS(INDIRECT(P$9),DetailBudgetWPs_Aleph,IF($J158 = "No Work Package", "", $J158),DetailBudgetCategory_Aleph,$I158),IF(Budget_period="Annually",SUMIFS(INDIRECT(P$10),DetailBudgetWPs_Aleph,IF($J158 = "No Work Package", "", $J158),DetailBudgetCategory_Aleph,$I158),""))))) / P$6 * P$7, 0), 0)</f>
        <v>0</v>
      </c>
      <c r="Q158" s="166">
        <f t="array" ref="Q158">IFERROR(IF(ROW()-16&lt;NoRowsBudget, IF($J158="Profit Margin",SUM(Q$16:Q157)*ProfitMargin,IF($J158="VAT",SUM(Q$16:Q157)*VAT,IF(Budget_period="Monthly",SUMIFS(INDIRECT(Q$8),DetailBudgetWPs_Aleph,IF($J158 = "No Work Package", "", $J158),DetailBudgetCategory_Aleph,$I158),IF(Budget_period="Quarterly",SUMIFS(INDIRECT(Q$9),DetailBudgetWPs_Aleph,IF($J158 = "No Work Package", "", $J158),DetailBudgetCategory_Aleph,$I158),IF(Budget_period="Annually",SUMIFS(INDIRECT(Q$10),DetailBudgetWPs_Aleph,IF($J158 = "No Work Package", "", $J158),DetailBudgetCategory_Aleph,$I158),""))))) / Q$6 * Q$7, 0), 0)</f>
        <v>0</v>
      </c>
      <c r="R158" s="166">
        <f t="array" ref="R158">IFERROR(IF(ROW()-16&lt;NoRowsBudget, IF($J158="Profit Margin",SUM(R$16:R157)*ProfitMargin,IF($J158="VAT",SUM(R$16:R157)*VAT,IF(Budget_period="Monthly",SUMIFS(INDIRECT(R$8),DetailBudgetWPs_Aleph,IF($J158 = "No Work Package", "", $J158),DetailBudgetCategory_Aleph,$I158),IF(Budget_period="Quarterly",SUMIFS(INDIRECT(R$9),DetailBudgetWPs_Aleph,IF($J158 = "No Work Package", "", $J158),DetailBudgetCategory_Aleph,$I158),IF(Budget_period="Annually",SUMIFS(INDIRECT(R$10),DetailBudgetWPs_Aleph,IF($J158 = "No Work Package", "", $J158),DetailBudgetCategory_Aleph,$I158),""))))) / R$6 * R$7, 0), 0)</f>
        <v>0</v>
      </c>
      <c r="S158" s="166">
        <f t="array" ref="S158">IFERROR(IF(ROW()-16&lt;NoRowsBudget, IF($J158="Profit Margin",SUM(S$16:S157)*ProfitMargin,IF($J158="VAT",SUM(S$16:S157)*VAT,IF(Budget_period="Monthly",SUMIFS(INDIRECT(S$8),DetailBudgetWPs_Aleph,IF($J158 = "No Work Package", "", $J158),DetailBudgetCategory_Aleph,$I158),IF(Budget_period="Quarterly",SUMIFS(INDIRECT(S$9),DetailBudgetWPs_Aleph,IF($J158 = "No Work Package", "", $J158),DetailBudgetCategory_Aleph,$I158),IF(Budget_period="Annually",SUMIFS(INDIRECT(S$10),DetailBudgetWPs_Aleph,IF($J158 = "No Work Package", "", $J158),DetailBudgetCategory_Aleph,$I158),""))))) / S$6 * S$7, 0), 0)</f>
        <v>0</v>
      </c>
      <c r="T158" s="166">
        <f t="array" ref="T158">IFERROR(IF(ROW()-16&lt;NoRowsBudget, IF($J158="Profit Margin",SUM(T$16:T157)*ProfitMargin,IF($J158="VAT",SUM(T$16:T157)*VAT,IF(Budget_period="Monthly",SUMIFS(INDIRECT(T$8),DetailBudgetWPs_Aleph,IF($J158 = "No Work Package", "", $J158),DetailBudgetCategory_Aleph,$I158),IF(Budget_period="Quarterly",SUMIFS(INDIRECT(T$9),DetailBudgetWPs_Aleph,IF($J158 = "No Work Package", "", $J158),DetailBudgetCategory_Aleph,$I158),IF(Budget_period="Annually",SUMIFS(INDIRECT(T$10),DetailBudgetWPs_Aleph,IF($J158 = "No Work Package", "", $J158),DetailBudgetCategory_Aleph,$I158),""))))) / T$6 * T$7, 0), 0)</f>
        <v>0</v>
      </c>
      <c r="U158" s="166">
        <f t="array" ref="U158">IFERROR(IF(ROW()-16&lt;NoRowsBudget, IF($J158="Profit Margin",SUM(U$16:U157)*ProfitMargin,IF($J158="VAT",SUM(U$16:U157)*VAT,IF(Budget_period="Monthly",SUMIFS(INDIRECT(U$8),DetailBudgetWPs_Aleph,IF($J158 = "No Work Package", "", $J158),DetailBudgetCategory_Aleph,$I158),IF(Budget_period="Quarterly",SUMIFS(INDIRECT(U$9),DetailBudgetWPs_Aleph,IF($J158 = "No Work Package", "", $J158),DetailBudgetCategory_Aleph,$I158),IF(Budget_period="Annually",SUMIFS(INDIRECT(U$10),DetailBudgetWPs_Aleph,IF($J158 = "No Work Package", "", $J158),DetailBudgetCategory_Aleph,$I158),""))))) / U$6 * U$7, 0), 0)</f>
        <v>0</v>
      </c>
      <c r="V158" s="166">
        <f t="array" ref="V158">IFERROR(IF(ROW()-16&lt;NoRowsBudget, IF($J158="Profit Margin",SUM(V$16:V157)*ProfitMargin,IF($J158="VAT",SUM(V$16:V157)*VAT,IF(Budget_period="Monthly",SUMIFS(INDIRECT(V$8),DetailBudgetWPs_Aleph,IF($J158 = "No Work Package", "", $J158),DetailBudgetCategory_Aleph,$I158),IF(Budget_period="Quarterly",SUMIFS(INDIRECT(V$9),DetailBudgetWPs_Aleph,IF($J158 = "No Work Package", "", $J158),DetailBudgetCategory_Aleph,$I158),IF(Budget_period="Annually",SUMIFS(INDIRECT(V$10),DetailBudgetWPs_Aleph,IF($J158 = "No Work Package", "", $J158),DetailBudgetCategory_Aleph,$I158),""))))) / V$6 * V$7, 0), 0)</f>
        <v>0</v>
      </c>
      <c r="W158" s="166">
        <f t="array" ref="W158">IFERROR(IF(ROW()-16&lt;NoRowsBudget, IF($J158="Profit Margin",SUM(W$16:W157)*ProfitMargin,IF($J158="VAT",SUM(W$16:W157)*VAT,IF(Budget_period="Monthly",SUMIFS(INDIRECT(W$8),DetailBudgetWPs_Aleph,IF($J158 = "No Work Package", "", $J158),DetailBudgetCategory_Aleph,$I158),IF(Budget_period="Quarterly",SUMIFS(INDIRECT(W$9),DetailBudgetWPs_Aleph,IF($J158 = "No Work Package", "", $J158),DetailBudgetCategory_Aleph,$I158),IF(Budget_period="Annually",SUMIFS(INDIRECT(W$10),DetailBudgetWPs_Aleph,IF($J158 = "No Work Package", "", $J158),DetailBudgetCategory_Aleph,$I158),""))))) / W$6 * W$7, 0), 0)</f>
        <v>0</v>
      </c>
      <c r="X158" s="166">
        <f t="array" ref="X158">IFERROR(IF(ROW()-16&lt;NoRowsBudget, IF($J158="Profit Margin",SUM(X$16:X157)*ProfitMargin,IF($J158="VAT",SUM(X$16:X157)*VAT,IF(Budget_period="Monthly",SUMIFS(INDIRECT(X$8),DetailBudgetWPs_Aleph,IF($J158 = "No Work Package", "", $J158),DetailBudgetCategory_Aleph,$I158),IF(Budget_period="Quarterly",SUMIFS(INDIRECT(X$9),DetailBudgetWPs_Aleph,IF($J158 = "No Work Package", "", $J158),DetailBudgetCategory_Aleph,$I158),IF(Budget_period="Annually",SUMIFS(INDIRECT(X$10),DetailBudgetWPs_Aleph,IF($J158 = "No Work Package", "", $J158),DetailBudgetCategory_Aleph,$I158),""))))) / X$6 * X$7, 0), 0)</f>
        <v>0</v>
      </c>
      <c r="Y158" s="166">
        <f t="array" ref="Y158">IFERROR(IF(ROW()-16&lt;NoRowsBudget, IF($J158="Profit Margin",SUM(Y$16:Y157)*ProfitMargin,IF($J158="VAT",SUM(Y$16:Y157)*VAT,IF(Budget_period="Monthly",SUMIFS(INDIRECT(Y$8),DetailBudgetWPs_Aleph,IF($J158 = "No Work Package", "", $J158),DetailBudgetCategory_Aleph,$I158),IF(Budget_period="Quarterly",SUMIFS(INDIRECT(Y$9),DetailBudgetWPs_Aleph,IF($J158 = "No Work Package", "", $J158),DetailBudgetCategory_Aleph,$I158),IF(Budget_period="Annually",SUMIFS(INDIRECT(Y$10),DetailBudgetWPs_Aleph,IF($J158 = "No Work Package", "", $J158),DetailBudgetCategory_Aleph,$I158),""))))) / Y$6 * Y$7, 0), 0)</f>
        <v>0</v>
      </c>
      <c r="Z158" s="166">
        <f t="array" ref="Z158">IFERROR(IF(ROW()-16&lt;NoRowsBudget, IF($J158="Profit Margin",SUM(Z$16:Z157)*ProfitMargin,IF($J158="VAT",SUM(Z$16:Z157)*VAT,IF(Budget_period="Monthly",SUMIFS(INDIRECT(Z$8),DetailBudgetWPs_Aleph,IF($J158 = "No Work Package", "", $J158),DetailBudgetCategory_Aleph,$I158),IF(Budget_period="Quarterly",SUMIFS(INDIRECT(Z$9),DetailBudgetWPs_Aleph,IF($J158 = "No Work Package", "", $J158),DetailBudgetCategory_Aleph,$I158),IF(Budget_period="Annually",SUMIFS(INDIRECT(Z$10),DetailBudgetWPs_Aleph,IF($J158 = "No Work Package", "", $J158),DetailBudgetCategory_Aleph,$I158),""))))) / Z$6 * Z$7, 0), 0)</f>
        <v>0</v>
      </c>
      <c r="AA158" s="166">
        <f t="array" ref="AA158">IFERROR(IF(ROW()-16&lt;NoRowsBudget, IF($J158="Profit Margin",SUM(AA$16:AA157)*ProfitMargin,IF($J158="VAT",SUM(AA$16:AA157)*VAT,IF(Budget_period="Monthly",SUMIFS(INDIRECT(AA$8),DetailBudgetWPs_Aleph,IF($J158 = "No Work Package", "", $J158),DetailBudgetCategory_Aleph,$I158),IF(Budget_period="Quarterly",SUMIFS(INDIRECT(AA$9),DetailBudgetWPs_Aleph,IF($J158 = "No Work Package", "", $J158),DetailBudgetCategory_Aleph,$I158),IF(Budget_period="Annually",SUMIFS(INDIRECT(AA$10),DetailBudgetWPs_Aleph,IF($J158 = "No Work Package", "", $J158),DetailBudgetCategory_Aleph,$I158),""))))) / AA$6 * AA$7, 0), 0)</f>
        <v>0</v>
      </c>
      <c r="AB158" s="166">
        <f t="array" ref="AB158">IFERROR(IF(ROW()-16&lt;NoRowsBudget, IF($J158="Profit Margin",SUM(AB$16:AB157)*ProfitMargin,IF($J158="VAT",SUM(AB$16:AB157)*VAT,IF(Budget_period="Monthly",SUMIFS(INDIRECT(AB$8),DetailBudgetWPs_Aleph,IF($J158 = "No Work Package", "", $J158),DetailBudgetCategory_Aleph,$I158),IF(Budget_period="Quarterly",SUMIFS(INDIRECT(AB$9),DetailBudgetWPs_Aleph,IF($J158 = "No Work Package", "", $J158),DetailBudgetCategory_Aleph,$I158),IF(Budget_period="Annually",SUMIFS(INDIRECT(AB$10),DetailBudgetWPs_Aleph,IF($J158 = "No Work Package", "", $J158),DetailBudgetCategory_Aleph,$I158),""))))) / AB$6 * AB$7, 0), 0)</f>
        <v>0</v>
      </c>
      <c r="AC158" s="166">
        <f t="array" ref="AC158">IFERROR(IF(ROW()-16&lt;NoRowsBudget, IF($J158="Profit Margin",SUM(AC$16:AC157)*ProfitMargin,IF($J158="VAT",SUM(AC$16:AC157)*VAT,IF(Budget_period="Monthly",SUMIFS(INDIRECT(AC$8),DetailBudgetWPs_Aleph,IF($J158 = "No Work Package", "", $J158),DetailBudgetCategory_Aleph,$I158),IF(Budget_period="Quarterly",SUMIFS(INDIRECT(AC$9),DetailBudgetWPs_Aleph,IF($J158 = "No Work Package", "", $J158),DetailBudgetCategory_Aleph,$I158),IF(Budget_period="Annually",SUMIFS(INDIRECT(AC$10),DetailBudgetWPs_Aleph,IF($J158 = "No Work Package", "", $J158),DetailBudgetCategory_Aleph,$I158),""))))) / AC$6 * AC$7, 0), 0)</f>
        <v>0</v>
      </c>
      <c r="AD158" s="166">
        <f t="array" ref="AD158">IFERROR(IF(ROW()-16&lt;NoRowsBudget, IF($J158="Profit Margin",SUM(AD$16:AD157)*ProfitMargin,IF($J158="VAT",SUM(AD$16:AD157)*VAT,IF(Budget_period="Monthly",SUMIFS(INDIRECT(AD$8),DetailBudgetWPs_Aleph,IF($J158 = "No Work Package", "", $J158),DetailBudgetCategory_Aleph,$I158),IF(Budget_period="Quarterly",SUMIFS(INDIRECT(AD$9),DetailBudgetWPs_Aleph,IF($J158 = "No Work Package", "", $J158),DetailBudgetCategory_Aleph,$I158),IF(Budget_period="Annually",SUMIFS(INDIRECT(AD$10),DetailBudgetWPs_Aleph,IF($J158 = "No Work Package", "", $J158),DetailBudgetCategory_Aleph,$I158),""))))) / AD$6 * AD$7, 0), 0)</f>
        <v>0</v>
      </c>
      <c r="AE158" s="166">
        <f t="array" ref="AE158">IFERROR(IF(ROW()-16&lt;NoRowsBudget, IF($J158="Profit Margin",SUM(AE$16:AE157)*ProfitMargin,IF($J158="VAT",SUM(AE$16:AE157)*VAT,IF(Budget_period="Monthly",SUMIFS(INDIRECT(AE$8),DetailBudgetWPs_Aleph,IF($J158 = "No Work Package", "", $J158),DetailBudgetCategory_Aleph,$I158),IF(Budget_period="Quarterly",SUMIFS(INDIRECT(AE$9),DetailBudgetWPs_Aleph,IF($J158 = "No Work Package", "", $J158),DetailBudgetCategory_Aleph,$I158),IF(Budget_period="Annually",SUMIFS(INDIRECT(AE$10),DetailBudgetWPs_Aleph,IF($J158 = "No Work Package", "", $J158),DetailBudgetCategory_Aleph,$I158),""))))) / AE$6 * AE$7, 0), 0)</f>
        <v>0</v>
      </c>
      <c r="AF158" s="166">
        <f t="array" ref="AF158">IFERROR(IF(ROW()-16&lt;NoRowsBudget, IF($J158="Profit Margin",SUM(AF$16:AF157)*ProfitMargin,IF($J158="VAT",SUM(AF$16:AF157)*VAT,IF(Budget_period="Monthly",SUMIFS(INDIRECT(AF$8),DetailBudgetWPs_Aleph,IF($J158 = "No Work Package", "", $J158),DetailBudgetCategory_Aleph,$I158),IF(Budget_period="Quarterly",SUMIFS(INDIRECT(AF$9),DetailBudgetWPs_Aleph,IF($J158 = "No Work Package", "", $J158),DetailBudgetCategory_Aleph,$I158),IF(Budget_period="Annually",SUMIFS(INDIRECT(AF$10),DetailBudgetWPs_Aleph,IF($J158 = "No Work Package", "", $J158),DetailBudgetCategory_Aleph,$I158),""))))) / AF$6 * AF$7, 0), 0)</f>
        <v>0</v>
      </c>
      <c r="AG158" s="166">
        <f t="array" ref="AG158">IFERROR(IF(ROW()-16&lt;NoRowsBudget, IF($J158="Profit Margin",SUM(AG$16:AG157)*ProfitMargin,IF($J158="VAT",SUM(AG$16:AG157)*VAT,IF(Budget_period="Monthly",SUMIFS(INDIRECT(AG$8),DetailBudgetWPs_Aleph,IF($J158 = "No Work Package", "", $J158),DetailBudgetCategory_Aleph,$I158),IF(Budget_period="Quarterly",SUMIFS(INDIRECT(AG$9),DetailBudgetWPs_Aleph,IF($J158 = "No Work Package", "", $J158),DetailBudgetCategory_Aleph,$I158),IF(Budget_period="Annually",SUMIFS(INDIRECT(AG$10),DetailBudgetWPs_Aleph,IF($J158 = "No Work Package", "", $J158),DetailBudgetCategory_Aleph,$I158),""))))) / AG$6 * AG$7, 0), 0)</f>
        <v>0</v>
      </c>
      <c r="AH158" s="166">
        <f t="array" ref="AH158">IFERROR(IF(ROW()-16&lt;NoRowsBudget, IF($J158="Profit Margin",SUM(AH$16:AH157)*ProfitMargin,IF($J158="VAT",SUM(AH$16:AH157)*VAT,IF(Budget_period="Monthly",SUMIFS(INDIRECT(AH$8),DetailBudgetWPs_Aleph,IF($J158 = "No Work Package", "", $J158),DetailBudgetCategory_Aleph,$I158),IF(Budget_period="Quarterly",SUMIFS(INDIRECT(AH$9),DetailBudgetWPs_Aleph,IF($J158 = "No Work Package", "", $J158),DetailBudgetCategory_Aleph,$I158),IF(Budget_period="Annually",SUMIFS(INDIRECT(AH$10),DetailBudgetWPs_Aleph,IF($J158 = "No Work Package", "", $J158),DetailBudgetCategory_Aleph,$I158),""))))) / AH$6 * AH$7, 0), 0)</f>
        <v>0</v>
      </c>
      <c r="AI158" s="166">
        <f t="array" ref="AI158">IFERROR(IF(ROW()-16&lt;NoRowsBudget, IF($J158="Profit Margin",SUM(AI$16:AI157)*ProfitMargin,IF($J158="VAT",SUM(AI$16:AI157)*VAT,IF(Budget_period="Monthly",SUMIFS(INDIRECT(AI$8),DetailBudgetWPs_Aleph,IF($J158 = "No Work Package", "", $J158),DetailBudgetCategory_Aleph,$I158),IF(Budget_period="Quarterly",SUMIFS(INDIRECT(AI$9),DetailBudgetWPs_Aleph,IF($J158 = "No Work Package", "", $J158),DetailBudgetCategory_Aleph,$I158),IF(Budget_period="Annually",SUMIFS(INDIRECT(AI$10),DetailBudgetWPs_Aleph,IF($J158 = "No Work Package", "", $J158),DetailBudgetCategory_Aleph,$I158),""))))) / AI$6 * AI$7, 0), 0)</f>
        <v>0</v>
      </c>
      <c r="AJ158" s="166">
        <f t="array" ref="AJ158">IFERROR(IF(ROW()-16&lt;NoRowsBudget, IF($J158="Profit Margin",SUM(AJ$16:AJ157)*ProfitMargin,IF($J158="VAT",SUM(AJ$16:AJ157)*VAT,IF(Budget_period="Monthly",SUMIFS(INDIRECT(AJ$8),DetailBudgetWPs_Aleph,IF($J158 = "No Work Package", "", $J158),DetailBudgetCategory_Aleph,$I158),IF(Budget_period="Quarterly",SUMIFS(INDIRECT(AJ$9),DetailBudgetWPs_Aleph,IF($J158 = "No Work Package", "", $J158),DetailBudgetCategory_Aleph,$I158),IF(Budget_period="Annually",SUMIFS(INDIRECT(AJ$10),DetailBudgetWPs_Aleph,IF($J158 = "No Work Package", "", $J158),DetailBudgetCategory_Aleph,$I158),""))))) / AJ$6 * AJ$7, 0), 0)</f>
        <v>0</v>
      </c>
      <c r="AK158" s="166">
        <f t="array" ref="AK158">IFERROR(IF(ROW()-16&lt;NoRowsBudget, IF($J158="Profit Margin",SUM(AK$16:AK157)*ProfitMargin,IF($J158="VAT",SUM(AK$16:AK157)*VAT,IF(Budget_period="Monthly",SUMIFS(INDIRECT(AK$8),DetailBudgetWPs_Aleph,IF($J158 = "No Work Package", "", $J158),DetailBudgetCategory_Aleph,$I158),IF(Budget_period="Quarterly",SUMIFS(INDIRECT(AK$9),DetailBudgetWPs_Aleph,IF($J158 = "No Work Package", "", $J158),DetailBudgetCategory_Aleph,$I158),IF(Budget_period="Annually",SUMIFS(INDIRECT(AK$10),DetailBudgetWPs_Aleph,IF($J158 = "No Work Package", "", $J158),DetailBudgetCategory_Aleph,$I158),""))))) / AK$6 * AK$7, 0), 0)</f>
        <v>0</v>
      </c>
      <c r="AL158" s="166">
        <f t="array" ref="AL158">IFERROR(IF(ROW()-16&lt;NoRowsBudget, IF($J158="Profit Margin",SUM(AL$16:AL157)*ProfitMargin,IF($J158="VAT",SUM(AL$16:AL157)*VAT,IF(Budget_period="Monthly",SUMIFS(INDIRECT(AL$8),DetailBudgetWPs_Aleph,IF($J158 = "No Work Package", "", $J158),DetailBudgetCategory_Aleph,$I158),IF(Budget_period="Quarterly",SUMIFS(INDIRECT(AL$9),DetailBudgetWPs_Aleph,IF($J158 = "No Work Package", "", $J158),DetailBudgetCategory_Aleph,$I158),IF(Budget_period="Annually",SUMIFS(INDIRECT(AL$10),DetailBudgetWPs_Aleph,IF($J158 = "No Work Package", "", $J158),DetailBudgetCategory_Aleph,$I158),""))))) / AL$6 * AL$7, 0), 0)</f>
        <v>0</v>
      </c>
      <c r="AM158" s="166">
        <f t="array" ref="AM158">IFERROR(IF(ROW()-16&lt;NoRowsBudget, IF($J158="Profit Margin",SUM(AM$16:AM157)*ProfitMargin,IF($J158="VAT",SUM(AM$16:AM157)*VAT,IF(Budget_period="Monthly",SUMIFS(INDIRECT(AM$8),DetailBudgetWPs_Aleph,IF($J158 = "No Work Package", "", $J158),DetailBudgetCategory_Aleph,$I158),IF(Budget_period="Quarterly",SUMIFS(INDIRECT(AM$9),DetailBudgetWPs_Aleph,IF($J158 = "No Work Package", "", $J158),DetailBudgetCategory_Aleph,$I158),IF(Budget_period="Annually",SUMIFS(INDIRECT(AM$10),DetailBudgetWPs_Aleph,IF($J158 = "No Work Package", "", $J158),DetailBudgetCategory_Aleph,$I158),""))))) / AM$6 * AM$7, 0), 0)</f>
        <v>0</v>
      </c>
      <c r="AN158" s="166">
        <f t="array" ref="AN158">IFERROR(IF(ROW()-16&lt;NoRowsBudget, IF($J158="Profit Margin",SUM(AN$16:AN157)*ProfitMargin,IF($J158="VAT",SUM(AN$16:AN157)*VAT,IF(Budget_period="Monthly",SUMIFS(INDIRECT(AN$8),DetailBudgetWPs_Aleph,IF($J158 = "No Work Package", "", $J158),DetailBudgetCategory_Aleph,$I158),IF(Budget_period="Quarterly",SUMIFS(INDIRECT(AN$9),DetailBudgetWPs_Aleph,IF($J158 = "No Work Package", "", $J158),DetailBudgetCategory_Aleph,$I158),IF(Budget_period="Annually",SUMIFS(INDIRECT(AN$10),DetailBudgetWPs_Aleph,IF($J158 = "No Work Package", "", $J158),DetailBudgetCategory_Aleph,$I158),""))))) / AN$6 * AN$7, 0), 0)</f>
        <v>0</v>
      </c>
      <c r="AO158" s="166">
        <f t="array" ref="AO158">IFERROR(IF(ROW()-16&lt;NoRowsBudget, IF($J158="Profit Margin",SUM(AO$16:AO157)*ProfitMargin,IF($J158="VAT",SUM(AO$16:AO157)*VAT,IF(Budget_period="Monthly",SUMIFS(INDIRECT(AO$8),DetailBudgetWPs_Aleph,IF($J158 = "No Work Package", "", $J158),DetailBudgetCategory_Aleph,$I158),IF(Budget_period="Quarterly",SUMIFS(INDIRECT(AO$9),DetailBudgetWPs_Aleph,IF($J158 = "No Work Package", "", $J158),DetailBudgetCategory_Aleph,$I158),IF(Budget_period="Annually",SUMIFS(INDIRECT(AO$10),DetailBudgetWPs_Aleph,IF($J158 = "No Work Package", "", $J158),DetailBudgetCategory_Aleph,$I158),""))))) / AO$6 * AO$7, 0), 0)</f>
        <v>0</v>
      </c>
      <c r="AP158" s="166">
        <f t="array" ref="AP158">IFERROR(IF(ROW()-16&lt;NoRowsBudget, IF($J158="Profit Margin",SUM(AP$16:AP157)*ProfitMargin,IF($J158="VAT",SUM(AP$16:AP157)*VAT,IF(Budget_period="Monthly",SUMIFS(INDIRECT(AP$8),DetailBudgetWPs_Aleph,IF($J158 = "No Work Package", "", $J158),DetailBudgetCategory_Aleph,$I158),IF(Budget_period="Quarterly",SUMIFS(INDIRECT(AP$9),DetailBudgetWPs_Aleph,IF($J158 = "No Work Package", "", $J158),DetailBudgetCategory_Aleph,$I158),IF(Budget_period="Annually",SUMIFS(INDIRECT(AP$10),DetailBudgetWPs_Aleph,IF($J158 = "No Work Package", "", $J158),DetailBudgetCategory_Aleph,$I158),""))))) / AP$6 * AP$7, 0), 0)</f>
        <v>0</v>
      </c>
      <c r="AQ158" s="166">
        <f t="array" ref="AQ158">IFERROR(IF(ROW()-16&lt;NoRowsBudget, IF($J158="Profit Margin",SUM(AQ$16:AQ157)*ProfitMargin,IF($J158="VAT",SUM(AQ$16:AQ157)*VAT,IF(Budget_period="Monthly",SUMIFS(INDIRECT(AQ$8),DetailBudgetWPs_Aleph,IF($J158 = "No Work Package", "", $J158),DetailBudgetCategory_Aleph,$I158),IF(Budget_period="Quarterly",SUMIFS(INDIRECT(AQ$9),DetailBudgetWPs_Aleph,IF($J158 = "No Work Package", "", $J158),DetailBudgetCategory_Aleph,$I158),IF(Budget_period="Annually",SUMIFS(INDIRECT(AQ$10),DetailBudgetWPs_Aleph,IF($J158 = "No Work Package", "", $J158),DetailBudgetCategory_Aleph,$I158),""))))) / AQ$6 * AQ$7, 0), 0)</f>
        <v>0</v>
      </c>
      <c r="AR158" s="166">
        <f t="array" ref="AR158">IFERROR(IF(ROW()-16&lt;NoRowsBudget, IF($J158="Profit Margin",SUM(AR$16:AR157)*ProfitMargin,IF($J158="VAT",SUM(AR$16:AR157)*VAT,IF(Budget_period="Monthly",SUMIFS(INDIRECT(AR$8),DetailBudgetWPs_Aleph,IF($J158 = "No Work Package", "", $J158),DetailBudgetCategory_Aleph,$I158),IF(Budget_period="Quarterly",SUMIFS(INDIRECT(AR$9),DetailBudgetWPs_Aleph,IF($J158 = "No Work Package", "", $J158),DetailBudgetCategory_Aleph,$I158),IF(Budget_period="Annually",SUMIFS(INDIRECT(AR$10),DetailBudgetWPs_Aleph,IF($J158 = "No Work Package", "", $J158),DetailBudgetCategory_Aleph,$I158),""))))) / AR$6 * AR$7, 0), 0)</f>
        <v>0</v>
      </c>
      <c r="AS158" s="166">
        <f t="array" ref="AS158">IFERROR(IF(ROW()-16&lt;NoRowsBudget, IF($J158="Profit Margin",SUM(AS$16:AS157)*ProfitMargin,IF($J158="VAT",SUM(AS$16:AS157)*VAT,IF(Budget_period="Monthly",SUMIFS(INDIRECT(AS$8),DetailBudgetWPs_Aleph,IF($J158 = "No Work Package", "", $J158),DetailBudgetCategory_Aleph,$I158),IF(Budget_period="Quarterly",SUMIFS(INDIRECT(AS$9),DetailBudgetWPs_Aleph,IF($J158 = "No Work Package", "", $J158),DetailBudgetCategory_Aleph,$I158),IF(Budget_period="Annually",SUMIFS(INDIRECT(AS$10),DetailBudgetWPs_Aleph,IF($J158 = "No Work Package", "", $J158),DetailBudgetCategory_Aleph,$I158),""))))) / AS$6 * AS$7, 0), 0)</f>
        <v>0</v>
      </c>
      <c r="AT158" s="166">
        <f t="array" ref="AT158">IFERROR(IF(ROW()-16&lt;NoRowsBudget, IF($J158="Profit Margin",SUM(AT$16:AT157)*ProfitMargin,IF($J158="VAT",SUM(AT$16:AT157)*VAT,IF(Budget_period="Monthly",SUMIFS(INDIRECT(AT$8),DetailBudgetWPs_Aleph,IF($J158 = "No Work Package", "", $J158),DetailBudgetCategory_Aleph,$I158),IF(Budget_period="Quarterly",SUMIFS(INDIRECT(AT$9),DetailBudgetWPs_Aleph,IF($J158 = "No Work Package", "", $J158),DetailBudgetCategory_Aleph,$I158),IF(Budget_period="Annually",SUMIFS(INDIRECT(AT$10),DetailBudgetWPs_Aleph,IF($J158 = "No Work Package", "", $J158),DetailBudgetCategory_Aleph,$I158),""))))) / AT$6 * AT$7, 0), 0)</f>
        <v>0</v>
      </c>
      <c r="AU158" s="166">
        <f t="array" ref="AU158">IFERROR(IF(ROW()-16&lt;NoRowsBudget, IF($J158="Profit Margin",SUM(AU$16:AU157)*ProfitMargin,IF($J158="VAT",SUM(AU$16:AU157)*VAT,IF(Budget_period="Monthly",SUMIFS(INDIRECT(AU$8),DetailBudgetWPs_Aleph,IF($J158 = "No Work Package", "", $J158),DetailBudgetCategory_Aleph,$I158),IF(Budget_period="Quarterly",SUMIFS(INDIRECT(AU$9),DetailBudgetWPs_Aleph,IF($J158 = "No Work Package", "", $J158),DetailBudgetCategory_Aleph,$I158),IF(Budget_period="Annually",SUMIFS(INDIRECT(AU$10),DetailBudgetWPs_Aleph,IF($J158 = "No Work Package", "", $J158),DetailBudgetCategory_Aleph,$I158),""))))) / AU$6 * AU$7, 0), 0)</f>
        <v>0</v>
      </c>
      <c r="AV158" s="166">
        <f t="array" ref="AV158">IFERROR(IF(ROW()-16&lt;NoRowsBudget, IF($J158="Profit Margin",SUM(AV$16:AV157)*ProfitMargin,IF($J158="VAT",SUM(AV$16:AV157)*VAT,IF(Budget_period="Monthly",SUMIFS(INDIRECT(AV$8),DetailBudgetWPs_Aleph,IF($J158 = "No Work Package", "", $J158),DetailBudgetCategory_Aleph,$I158),IF(Budget_period="Quarterly",SUMIFS(INDIRECT(AV$9),DetailBudgetWPs_Aleph,IF($J158 = "No Work Package", "", $J158),DetailBudgetCategory_Aleph,$I158),IF(Budget_period="Annually",SUMIFS(INDIRECT(AV$10),DetailBudgetWPs_Aleph,IF($J158 = "No Work Package", "", $J158),DetailBudgetCategory_Aleph,$I158),""))))) / AV$6 * AV$7, 0), 0)</f>
        <v>0</v>
      </c>
      <c r="AW158" s="166">
        <f t="array" ref="AW158">IFERROR(IF(ROW()-16&lt;NoRowsBudget, IF($J158="Profit Margin",SUM(AW$16:AW157)*ProfitMargin,IF($J158="VAT",SUM(AW$16:AW157)*VAT,IF(Budget_period="Monthly",SUMIFS(INDIRECT(AW$8),DetailBudgetWPs_Aleph,IF($J158 = "No Work Package", "", $J158),DetailBudgetCategory_Aleph,$I158),IF(Budget_period="Quarterly",SUMIFS(INDIRECT(AW$9),DetailBudgetWPs_Aleph,IF($J158 = "No Work Package", "", $J158),DetailBudgetCategory_Aleph,$I158),IF(Budget_period="Annually",SUMIFS(INDIRECT(AW$10),DetailBudgetWPs_Aleph,IF($J158 = "No Work Package", "", $J158),DetailBudgetCategory_Aleph,$I158),""))))) / AW$6 * AW$7, 0), 0)</f>
        <v>0</v>
      </c>
      <c r="AX158" s="166">
        <f t="array" ref="AX158">IFERROR(IF(ROW()-16&lt;NoRowsBudget, IF($J158="Profit Margin",SUM(AX$16:AX157)*ProfitMargin,IF($J158="VAT",SUM(AX$16:AX157)*VAT,IF(Budget_period="Monthly",SUMIFS(INDIRECT(AX$8),DetailBudgetWPs_Aleph,IF($J158 = "No Work Package", "", $J158),DetailBudgetCategory_Aleph,$I158),IF(Budget_period="Quarterly",SUMIFS(INDIRECT(AX$9),DetailBudgetWPs_Aleph,IF($J158 = "No Work Package", "", $J158),DetailBudgetCategory_Aleph,$I158),IF(Budget_period="Annually",SUMIFS(INDIRECT(AX$10),DetailBudgetWPs_Aleph,IF($J158 = "No Work Package", "", $J158),DetailBudgetCategory_Aleph,$I158),""))))) / AX$6 * AX$7, 0), 0)</f>
        <v>0</v>
      </c>
      <c r="AY158" s="166">
        <f t="array" ref="AY158">IFERROR(IF(ROW()-16&lt;NoRowsBudget, IF($J158="Profit Margin",SUM(AY$16:AY157)*ProfitMargin,IF($J158="VAT",SUM(AY$16:AY157)*VAT,IF(Budget_period="Monthly",SUMIFS(INDIRECT(AY$8),DetailBudgetWPs_Aleph,IF($J158 = "No Work Package", "", $J158),DetailBudgetCategory_Aleph,$I158),IF(Budget_period="Quarterly",SUMIFS(INDIRECT(AY$9),DetailBudgetWPs_Aleph,IF($J158 = "No Work Package", "", $J158),DetailBudgetCategory_Aleph,$I158),IF(Budget_period="Annually",SUMIFS(INDIRECT(AY$10),DetailBudgetWPs_Aleph,IF($J158 = "No Work Package", "", $J158),DetailBudgetCategory_Aleph,$I158),""))))) / AY$6 * AY$7, 0), 0)</f>
        <v>0</v>
      </c>
      <c r="AZ158" s="166">
        <f t="array" ref="AZ158">IFERROR(IF(ROW()-16&lt;NoRowsBudget, IF($J158="Profit Margin",SUM(AZ$16:AZ157)*ProfitMargin,IF($J158="VAT",SUM(AZ$16:AZ157)*VAT,IF(Budget_period="Monthly",SUMIFS(INDIRECT(AZ$8),DetailBudgetWPs_Aleph,IF($J158 = "No Work Package", "", $J158),DetailBudgetCategory_Aleph,$I158),IF(Budget_period="Quarterly",SUMIFS(INDIRECT(AZ$9),DetailBudgetWPs_Aleph,IF($J158 = "No Work Package", "", $J158),DetailBudgetCategory_Aleph,$I158),IF(Budget_period="Annually",SUMIFS(INDIRECT(AZ$10),DetailBudgetWPs_Aleph,IF($J158 = "No Work Package", "", $J158),DetailBudgetCategory_Aleph,$I158),""))))) / AZ$6 * AZ$7, 0), 0)</f>
        <v>0</v>
      </c>
      <c r="BA158" s="166">
        <f t="array" ref="BA158">IFERROR(IF(ROW()-16&lt;NoRowsBudget, IF($J158="Profit Margin",SUM(BA$16:BA157)*ProfitMargin,IF($J158="VAT",SUM(BA$16:BA157)*VAT,IF(Budget_period="Monthly",SUMIFS(INDIRECT(BA$8),DetailBudgetWPs_Aleph,IF($J158 = "No Work Package", "", $J158),DetailBudgetCategory_Aleph,$I158),IF(Budget_period="Quarterly",SUMIFS(INDIRECT(BA$9),DetailBudgetWPs_Aleph,IF($J158 = "No Work Package", "", $J158),DetailBudgetCategory_Aleph,$I158),IF(Budget_period="Annually",SUMIFS(INDIRECT(BA$10),DetailBudgetWPs_Aleph,IF($J158 = "No Work Package", "", $J158),DetailBudgetCategory_Aleph,$I158),""))))) / BA$6 * BA$7, 0), 0)</f>
        <v>0</v>
      </c>
      <c r="BB158" s="166">
        <f t="array" ref="BB158">IFERROR(IF(ROW()-16&lt;NoRowsBudget, IF($J158="Profit Margin",SUM(BB$16:BB157)*ProfitMargin,IF($J158="VAT",SUM(BB$16:BB157)*VAT,IF(Budget_period="Monthly",SUMIFS(INDIRECT(BB$8),DetailBudgetWPs_Aleph,IF($J158 = "No Work Package", "", $J158),DetailBudgetCategory_Aleph,$I158),IF(Budget_period="Quarterly",SUMIFS(INDIRECT(BB$9),DetailBudgetWPs_Aleph,IF($J158 = "No Work Package", "", $J158),DetailBudgetCategory_Aleph,$I158),IF(Budget_period="Annually",SUMIFS(INDIRECT(BB$10),DetailBudgetWPs_Aleph,IF($J158 = "No Work Package", "", $J158),DetailBudgetCategory_Aleph,$I158),""))))) / BB$6 * BB$7, 0), 0)</f>
        <v>0</v>
      </c>
      <c r="BC158" s="166">
        <f t="array" ref="BC158">IFERROR(IF(ROW()-16&lt;NoRowsBudget, IF($J158="Profit Margin",SUM(BC$16:BC157)*ProfitMargin,IF($J158="VAT",SUM(BC$16:BC157)*VAT,IF(Budget_period="Monthly",SUMIFS(INDIRECT(BC$8),DetailBudgetWPs_Aleph,IF($J158 = "No Work Package", "", $J158),DetailBudgetCategory_Aleph,$I158),IF(Budget_period="Quarterly",SUMIFS(INDIRECT(BC$9),DetailBudgetWPs_Aleph,IF($J158 = "No Work Package", "", $J158),DetailBudgetCategory_Aleph,$I158),IF(Budget_period="Annually",SUMIFS(INDIRECT(BC$10),DetailBudgetWPs_Aleph,IF($J158 = "No Work Package", "", $J158),DetailBudgetCategory_Aleph,$I158),""))))) / BC$6 * BC$7, 0), 0)</f>
        <v>0</v>
      </c>
      <c r="BD158" s="166">
        <f t="array" ref="BD158">IFERROR(IF(ROW()-16&lt;NoRowsBudget, IF($J158="Profit Margin",SUM(BD$16:BD157)*ProfitMargin,IF($J158="VAT",SUM(BD$16:BD157)*VAT,IF(Budget_period="Monthly",SUMIFS(INDIRECT(BD$8),DetailBudgetWPs_Aleph,IF($J158 = "No Work Package", "", $J158),DetailBudgetCategory_Aleph,$I158),IF(Budget_period="Quarterly",SUMIFS(INDIRECT(BD$9),DetailBudgetWPs_Aleph,IF($J158 = "No Work Package", "", $J158),DetailBudgetCategory_Aleph,$I158),IF(Budget_period="Annually",SUMIFS(INDIRECT(BD$10),DetailBudgetWPs_Aleph,IF($J158 = "No Work Package", "", $J158),DetailBudgetCategory_Aleph,$I158),""))))) / BD$6 * BD$7, 0), 0)</f>
        <v>0</v>
      </c>
      <c r="BE158" s="166">
        <f t="array" ref="BE158">IFERROR(IF(ROW()-16&lt;NoRowsBudget, IF($J158="Profit Margin",SUM(BE$16:BE157)*ProfitMargin,IF($J158="VAT",SUM(BE$16:BE157)*VAT,IF(Budget_period="Monthly",SUMIFS(INDIRECT(BE$8),DetailBudgetWPs_Aleph,IF($J158 = "No Work Package", "", $J158),DetailBudgetCategory_Aleph,$I158),IF(Budget_period="Quarterly",SUMIFS(INDIRECT(BE$9),DetailBudgetWPs_Aleph,IF($J158 = "No Work Package", "", $J158),DetailBudgetCategory_Aleph,$I158),IF(Budget_period="Annually",SUMIFS(INDIRECT(BE$10),DetailBudgetWPs_Aleph,IF($J158 = "No Work Package", "", $J158),DetailBudgetCategory_Aleph,$I158),""))))) / BE$6 * BE$7, 0), 0)</f>
        <v>0</v>
      </c>
      <c r="BF158" s="166">
        <f t="array" ref="BF158">IFERROR(IF(ROW()-16&lt;NoRowsBudget, IF($J158="Profit Margin",SUM(BF$16:BF157)*ProfitMargin,IF($J158="VAT",SUM(BF$16:BF157)*VAT,IF(Budget_period="Monthly",SUMIFS(INDIRECT(BF$8),DetailBudgetWPs_Aleph,IF($J158 = "No Work Package", "", $J158),DetailBudgetCategory_Aleph,$I158),IF(Budget_period="Quarterly",SUMIFS(INDIRECT(BF$9),DetailBudgetWPs_Aleph,IF($J158 = "No Work Package", "", $J158),DetailBudgetCategory_Aleph,$I158),IF(Budget_period="Annually",SUMIFS(INDIRECT(BF$10),DetailBudgetWPs_Aleph,IF($J158 = "No Work Package", "", $J158),DetailBudgetCategory_Aleph,$I158),""))))) / BF$6 * BF$7, 0), 0)</f>
        <v>0</v>
      </c>
      <c r="BG158" s="166">
        <f t="array" ref="BG158">IFERROR(IF(ROW()-16&lt;NoRowsBudget, IF($J158="Profit Margin",SUM(BG$16:BG157)*ProfitMargin,IF($J158="VAT",SUM(BG$16:BG157)*VAT,IF(Budget_period="Monthly",SUMIFS(INDIRECT(BG$8),DetailBudgetWPs_Aleph,IF($J158 = "No Work Package", "", $J158),DetailBudgetCategory_Aleph,$I158),IF(Budget_period="Quarterly",SUMIFS(INDIRECT(BG$9),DetailBudgetWPs_Aleph,IF($J158 = "No Work Package", "", $J158),DetailBudgetCategory_Aleph,$I158),IF(Budget_period="Annually",SUMIFS(INDIRECT(BG$10),DetailBudgetWPs_Aleph,IF($J158 = "No Work Package", "", $J158),DetailBudgetCategory_Aleph,$I158),""))))) / BG$6 * BG$7, 0), 0)</f>
        <v>0</v>
      </c>
      <c r="BH158" s="166">
        <f t="array" ref="BH158">IFERROR(IF(ROW()-16&lt;NoRowsBudget, IF($J158="Profit Margin",SUM(BH$16:BH157)*ProfitMargin,IF($J158="VAT",SUM(BH$16:BH157)*VAT,IF(Budget_period="Monthly",SUMIFS(INDIRECT(BH$8),DetailBudgetWPs_Aleph,IF($J158 = "No Work Package", "", $J158),DetailBudgetCategory_Aleph,$I158),IF(Budget_period="Quarterly",SUMIFS(INDIRECT(BH$9),DetailBudgetWPs_Aleph,IF($J158 = "No Work Package", "", $J158),DetailBudgetCategory_Aleph,$I158),IF(Budget_period="Annually",SUMIFS(INDIRECT(BH$10),DetailBudgetWPs_Aleph,IF($J158 = "No Work Package", "", $J158),DetailBudgetCategory_Aleph,$I158),""))))) / BH$6 * BH$7, 0), 0)</f>
        <v>0</v>
      </c>
      <c r="BI158" s="166">
        <f t="array" ref="BI158">IFERROR(IF(ROW()-16&lt;NoRowsBudget, IF($J158="Profit Margin",SUM(BI$16:BI157)*ProfitMargin,IF($J158="VAT",SUM(BI$16:BI157)*VAT,IF(Budget_period="Monthly",SUMIFS(INDIRECT(BI$8),DetailBudgetWPs_Aleph,IF($J158 = "No Work Package", "", $J158),DetailBudgetCategory_Aleph,$I158),IF(Budget_period="Quarterly",SUMIFS(INDIRECT(BI$9),DetailBudgetWPs_Aleph,IF($J158 = "No Work Package", "", $J158),DetailBudgetCategory_Aleph,$I158),IF(Budget_period="Annually",SUMIFS(INDIRECT(BI$10),DetailBudgetWPs_Aleph,IF($J158 = "No Work Package", "", $J158),DetailBudgetCategory_Aleph,$I158),""))))) / BI$6 * BI$7, 0), 0)</f>
        <v>0</v>
      </c>
      <c r="BJ158" s="166">
        <f t="array" ref="BJ158">IFERROR(IF(ROW()-16&lt;NoRowsBudget, IF($J158="Profit Margin",SUM(BJ$16:BJ157)*ProfitMargin,IF($J158="VAT",SUM(BJ$16:BJ157)*VAT,IF(Budget_period="Monthly",SUMIFS(INDIRECT(BJ$8),DetailBudgetWPs_Aleph,IF($J158 = "No Work Package", "", $J158),DetailBudgetCategory_Aleph,$I158),IF(Budget_period="Quarterly",SUMIFS(INDIRECT(BJ$9),DetailBudgetWPs_Aleph,IF($J158 = "No Work Package", "", $J158),DetailBudgetCategory_Aleph,$I158),IF(Budget_period="Annually",SUMIFS(INDIRECT(BJ$10),DetailBudgetWPs_Aleph,IF($J158 = "No Work Package", "", $J158),DetailBudgetCategory_Aleph,$I158),""))))) / BJ$6 * BJ$7, 0), 0)</f>
        <v>0</v>
      </c>
      <c r="BK158" s="166">
        <f t="array" ref="BK158">IFERROR(IF(ROW()-16&lt;NoRowsBudget, IF($J158="Profit Margin",SUM(BK$16:BK157)*ProfitMargin,IF($J158="VAT",SUM(BK$16:BK157)*VAT,IF(Budget_period="Monthly",SUMIFS(INDIRECT(BK$8),DetailBudgetWPs_Aleph,IF($J158 = "No Work Package", "", $J158),DetailBudgetCategory_Aleph,$I158),IF(Budget_period="Quarterly",SUMIFS(INDIRECT(BK$9),DetailBudgetWPs_Aleph,IF($J158 = "No Work Package", "", $J158),DetailBudgetCategory_Aleph,$I158),IF(Budget_period="Annually",SUMIFS(INDIRECT(BK$10),DetailBudgetWPs_Aleph,IF($J158 = "No Work Package", "", $J158),DetailBudgetCategory_Aleph,$I158),""))))) / BK$6 * BK$7, 0), 0)</f>
        <v>0</v>
      </c>
      <c r="BL158" s="166">
        <f t="array" ref="BL158">IFERROR(IF(ROW()-16&lt;NoRowsBudget, IF($J158="Profit Margin",SUM(BL$16:BL157)*ProfitMargin,IF($J158="VAT",SUM(BL$16:BL157)*VAT,IF(Budget_period="Monthly",SUMIFS(INDIRECT(BL$8),DetailBudgetWPs_Aleph,IF($J158 = "No Work Package", "", $J158),DetailBudgetCategory_Aleph,$I158),IF(Budget_period="Quarterly",SUMIFS(INDIRECT(BL$9),DetailBudgetWPs_Aleph,IF($J158 = "No Work Package", "", $J158),DetailBudgetCategory_Aleph,$I158),IF(Budget_period="Annually",SUMIFS(INDIRECT(BL$10),DetailBudgetWPs_Aleph,IF($J158 = "No Work Package", "", $J158),DetailBudgetCategory_Aleph,$I158),""))))) / BL$6 * BL$7, 0), 0)</f>
        <v>0</v>
      </c>
      <c r="BM158" s="166">
        <f t="array" ref="BM158">IFERROR(IF(ROW()-16&lt;NoRowsBudget, IF($J158="Profit Margin",SUM(BM$16:BM157)*ProfitMargin,IF($J158="VAT",SUM(BM$16:BM157)*VAT,IF(Budget_period="Monthly",SUMIFS(INDIRECT(BM$8),DetailBudgetWPs_Aleph,IF($J158 = "No Work Package", "", $J158),DetailBudgetCategory_Aleph,$I158),IF(Budget_period="Quarterly",SUMIFS(INDIRECT(BM$9),DetailBudgetWPs_Aleph,IF($J158 = "No Work Package", "", $J158),DetailBudgetCategory_Aleph,$I158),IF(Budget_period="Annually",SUMIFS(INDIRECT(BM$10),DetailBudgetWPs_Aleph,IF($J158 = "No Work Package", "", $J158),DetailBudgetCategory_Aleph,$I158),""))))) / BM$6 * BM$7, 0), 0)</f>
        <v>0</v>
      </c>
      <c r="BN158" s="166">
        <f t="array" ref="BN158">IFERROR(IF(ROW()-16&lt;NoRowsBudget, IF($J158="Profit Margin",SUM(BN$16:BN157)*ProfitMargin,IF($J158="VAT",SUM(BN$16:BN157)*VAT,IF(Budget_period="Monthly",SUMIFS(INDIRECT(BN$8),DetailBudgetWPs_Aleph,IF($J158 = "No Work Package", "", $J158),DetailBudgetCategory_Aleph,$I158),IF(Budget_period="Quarterly",SUMIFS(INDIRECT(BN$9),DetailBudgetWPs_Aleph,IF($J158 = "No Work Package", "", $J158),DetailBudgetCategory_Aleph,$I158),IF(Budget_period="Annually",SUMIFS(INDIRECT(BN$10),DetailBudgetWPs_Aleph,IF($J158 = "No Work Package", "", $J158),DetailBudgetCategory_Aleph,$I158),""))))) / BN$6 * BN$7, 0), 0)</f>
        <v>0</v>
      </c>
      <c r="BO158" s="166">
        <f t="array" ref="BO158">IFERROR(IF(ROW()-16&lt;NoRowsBudget, IF($J158="Profit Margin",SUM(BO$16:BO157)*ProfitMargin,IF($J158="VAT",SUM(BO$16:BO157)*VAT,IF(Budget_period="Monthly",SUMIFS(INDIRECT(BO$8),DetailBudgetWPs_Aleph,IF($J158 = "No Work Package", "", $J158),DetailBudgetCategory_Aleph,$I158),IF(Budget_period="Quarterly",SUMIFS(INDIRECT(BO$9),DetailBudgetWPs_Aleph,IF($J158 = "No Work Package", "", $J158),DetailBudgetCategory_Aleph,$I158),IF(Budget_period="Annually",SUMIFS(INDIRECT(BO$10),DetailBudgetWPs_Aleph,IF($J158 = "No Work Package", "", $J158),DetailBudgetCategory_Aleph,$I158),""))))) / BO$6 * BO$7, 0), 0)</f>
        <v>0</v>
      </c>
      <c r="BP158" s="166">
        <f t="array" ref="BP158">IFERROR(IF(ROW()-16&lt;NoRowsBudget, IF($J158="Profit Margin",SUM(BP$16:BP157)*ProfitMargin,IF($J158="VAT",SUM(BP$16:BP157)*VAT,IF(Budget_period="Monthly",SUMIFS(INDIRECT(BP$8),DetailBudgetWPs_Aleph,IF($J158 = "No Work Package", "", $J158),DetailBudgetCategory_Aleph,$I158),IF(Budget_period="Quarterly",SUMIFS(INDIRECT(BP$9),DetailBudgetWPs_Aleph,IF($J158 = "No Work Package", "", $J158),DetailBudgetCategory_Aleph,$I158),IF(Budget_period="Annually",SUMIFS(INDIRECT(BP$10),DetailBudgetWPs_Aleph,IF($J158 = "No Work Package", "", $J158),DetailBudgetCategory_Aleph,$I158),""))))) / BP$6 * BP$7, 0), 0)</f>
        <v>0</v>
      </c>
      <c r="BQ158" s="166">
        <f t="array" ref="BQ158">IFERROR(IF(ROW()-16&lt;NoRowsBudget, IF($J158="Profit Margin",SUM(BQ$16:BQ157)*ProfitMargin,IF($J158="VAT",SUM(BQ$16:BQ157)*VAT,IF(Budget_period="Monthly",SUMIFS(INDIRECT(BQ$8),DetailBudgetWPs_Aleph,IF($J158 = "No Work Package", "", $J158),DetailBudgetCategory_Aleph,$I158),IF(Budget_period="Quarterly",SUMIFS(INDIRECT(BQ$9),DetailBudgetWPs_Aleph,IF($J158 = "No Work Package", "", $J158),DetailBudgetCategory_Aleph,$I158),IF(Budget_period="Annually",SUMIFS(INDIRECT(BQ$10),DetailBudgetWPs_Aleph,IF($J158 = "No Work Package", "", $J158),DetailBudgetCategory_Aleph,$I158),""))))) / BQ$6 * BQ$7, 0), 0)</f>
        <v>0</v>
      </c>
      <c r="BR158" s="166">
        <f t="array" ref="BR158">IFERROR(IF(ROW()-16&lt;NoRowsBudget, IF($J158="Profit Margin",SUM(BR$16:BR157)*ProfitMargin,IF($J158="VAT",SUM(BR$16:BR157)*VAT,IF(Budget_period="Monthly",SUMIFS(INDIRECT(BR$8),DetailBudgetWPs_Aleph,IF($J158 = "No Work Package", "", $J158),DetailBudgetCategory_Aleph,$I158),IF(Budget_period="Quarterly",SUMIFS(INDIRECT(BR$9),DetailBudgetWPs_Aleph,IF($J158 = "No Work Package", "", $J158),DetailBudgetCategory_Aleph,$I158),IF(Budget_period="Annually",SUMIFS(INDIRECT(BR$10),DetailBudgetWPs_Aleph,IF($J158 = "No Work Package", "", $J158),DetailBudgetCategory_Aleph,$I158),""))))) / BR$6 * BR$7, 0), 0)</f>
        <v>0</v>
      </c>
      <c r="BS158" s="166">
        <f t="array" ref="BS158">IFERROR(IF(ROW()-16&lt;NoRowsBudget, IF($J158="Profit Margin",SUM(BS$16:BS157)*ProfitMargin,IF($J158="VAT",SUM(BS$16:BS157)*VAT,IF(Budget_period="Monthly",SUMIFS(INDIRECT(BS$8),DetailBudgetWPs_Aleph,IF($J158 = "No Work Package", "", $J158),DetailBudgetCategory_Aleph,$I158),IF(Budget_period="Quarterly",SUMIFS(INDIRECT(BS$9),DetailBudgetWPs_Aleph,IF($J158 = "No Work Package", "", $J158),DetailBudgetCategory_Aleph,$I158),IF(Budget_period="Annually",SUMIFS(INDIRECT(BS$10),DetailBudgetWPs_Aleph,IF($J158 = "No Work Package", "", $J158),DetailBudgetCategory_Aleph,$I158),""))))) / BS$6 * BS$7, 0), 0)</f>
        <v>0</v>
      </c>
    </row>
    <row r="159" ht="15.75" customHeight="1">
      <c r="A159" s="114"/>
      <c r="B159" s="15" t="str">
        <f>IF(ROW()-16&lt;NoRowsBudget,OrgName,"")</f>
        <v/>
      </c>
      <c r="C159" s="15" t="str">
        <f>IF(ROW()-16&lt;NoRowsBudget,ProjectName,"")</f>
        <v/>
      </c>
      <c r="D159" s="15" t="str">
        <f>IF(ROW()-16&lt;NoRowsBudget,ProjectRef,"")</f>
        <v/>
      </c>
      <c r="E159" s="15" t="str">
        <f>IF(ROW()-16&lt;NoRowsBudget,ApplicationID,"")</f>
        <v/>
      </c>
      <c r="F159" s="15" t="str">
        <f>IF(ROW()-16&lt;NoRowsBudget,Version,"")</f>
        <v/>
      </c>
      <c r="G159" s="164" t="str">
        <f>IF(ROW()-16&lt;NoRowsBudget,StartDate,"")</f>
        <v/>
      </c>
      <c r="H159" s="164" t="str">
        <f>IF(ROW()-16&lt;NoRowsBudget,EndDate,"")</f>
        <v/>
      </c>
      <c r="I159" s="15" t="str">
        <f t="array" ref="I159">IF(ROW()-16&lt;(NoRowsBudget-3),INDEX(CostCategories,CEILING((ROW()-15)/NoWPs,1)),IF(ROW()-16=NoRowsBudget-3,"Overheads",IF(ROW()-16=NoRowsBudget-2,"Profit Margin",IF(ROW()-16=NoRowsBudget-1,"VAT",""))))</f>
        <v/>
      </c>
      <c r="J159" s="15" t="str">
        <f t="array" ref="J159">IF(ROW()-16&lt;NoRowsBudget-3,INDEX(WPUnique,,MOD(ROW()-16,NoWPs)+1),IF(ROW()-16=NoRowsBudget-3,"Overheads",IF(ROW()-16=NoRowsBudget-2,"Profit Margin",IF(ROW()-16=NoRowsBudget-1,"VAT",""))))</f>
        <v/>
      </c>
      <c r="K159" s="172" t="str">
        <f>IFERROR(IF(OR($J159="Indirect Cost",$J159="VAT",$J159="Profit Margin"),"",VLOOKUP(J159,'1. Basic Info'!$B$40:$C$52,2,FALSE)),BudgetExport!J159)</f>
        <v/>
      </c>
      <c r="L159" s="166">
        <f t="array" ref="L159">IFERROR(IF(ROW()-16&lt;NoRowsBudget, IF($J159="Profit Margin",SUM(L$16:L158)*ProfitMargin,IF($J159="VAT",SUM(L$16:L158)*VAT,IF(Budget_period="Monthly",SUMIFS(INDIRECT(L$8),DetailBudgetWPs_Aleph,IF($J159 = "No Work Package", "", $J159),DetailBudgetCategory_Aleph,$I159),IF(Budget_period="Quarterly",SUMIFS(INDIRECT(L$9),DetailBudgetWPs_Aleph,IF($J159 = "No Work Package", "", $J159),DetailBudgetCategory_Aleph,$I159),IF(Budget_period="Annually",SUMIFS(INDIRECT(L$10),DetailBudgetWPs_Aleph,IF($J159 = "No Work Package", "", $J159),DetailBudgetCategory_Aleph,$I159),""))))) / L$6 * L$7, 0), 0)</f>
        <v>0</v>
      </c>
      <c r="M159" s="166">
        <f t="array" ref="M159">IFERROR(IF(ROW()-16&lt;NoRowsBudget, IF($J159="Profit Margin",SUM(M$16:M158)*ProfitMargin,IF($J159="VAT",SUM(M$16:M158)*VAT,IF(Budget_period="Monthly",SUMIFS(INDIRECT(M$8),DetailBudgetWPs_Aleph,IF($J159 = "No Work Package", "", $J159),DetailBudgetCategory_Aleph,$I159),IF(Budget_period="Quarterly",SUMIFS(INDIRECT(M$9),DetailBudgetWPs_Aleph,IF($J159 = "No Work Package", "", $J159),DetailBudgetCategory_Aleph,$I159),IF(Budget_period="Annually",SUMIFS(INDIRECT(M$10),DetailBudgetWPs_Aleph,IF($J159 = "No Work Package", "", $J159),DetailBudgetCategory_Aleph,$I159),""))))) / M$6 * M$7, 0), 0)</f>
        <v>0</v>
      </c>
      <c r="N159" s="166">
        <f t="array" ref="N159">IFERROR(IF(ROW()-16&lt;NoRowsBudget, IF($J159="Profit Margin",SUM(N$16:N158)*ProfitMargin,IF($J159="VAT",SUM(N$16:N158)*VAT,IF(Budget_period="Monthly",SUMIFS(INDIRECT(N$8),DetailBudgetWPs_Aleph,IF($J159 = "No Work Package", "", $J159),DetailBudgetCategory_Aleph,$I159),IF(Budget_period="Quarterly",SUMIFS(INDIRECT(N$9),DetailBudgetWPs_Aleph,IF($J159 = "No Work Package", "", $J159),DetailBudgetCategory_Aleph,$I159),IF(Budget_period="Annually",SUMIFS(INDIRECT(N$10),DetailBudgetWPs_Aleph,IF($J159 = "No Work Package", "", $J159),DetailBudgetCategory_Aleph,$I159),""))))) / N$6 * N$7, 0), 0)</f>
        <v>0</v>
      </c>
      <c r="O159" s="166">
        <f t="array" ref="O159">IFERROR(IF(ROW()-16&lt;NoRowsBudget, IF($J159="Profit Margin",SUM(O$16:O158)*ProfitMargin,IF($J159="VAT",SUM(O$16:O158)*VAT,IF(Budget_period="Monthly",SUMIFS(INDIRECT(O$8),DetailBudgetWPs_Aleph,IF($J159 = "No Work Package", "", $J159),DetailBudgetCategory_Aleph,$I159),IF(Budget_period="Quarterly",SUMIFS(INDIRECT(O$9),DetailBudgetWPs_Aleph,IF($J159 = "No Work Package", "", $J159),DetailBudgetCategory_Aleph,$I159),IF(Budget_period="Annually",SUMIFS(INDIRECT(O$10),DetailBudgetWPs_Aleph,IF($J159 = "No Work Package", "", $J159),DetailBudgetCategory_Aleph,$I159),""))))) / O$6 * O$7, 0), 0)</f>
        <v>0</v>
      </c>
      <c r="P159" s="166">
        <f t="array" ref="P159">IFERROR(IF(ROW()-16&lt;NoRowsBudget, IF($J159="Profit Margin",SUM(P$16:P158)*ProfitMargin,IF($J159="VAT",SUM(P$16:P158)*VAT,IF(Budget_period="Monthly",SUMIFS(INDIRECT(P$8),DetailBudgetWPs_Aleph,IF($J159 = "No Work Package", "", $J159),DetailBudgetCategory_Aleph,$I159),IF(Budget_period="Quarterly",SUMIFS(INDIRECT(P$9),DetailBudgetWPs_Aleph,IF($J159 = "No Work Package", "", $J159),DetailBudgetCategory_Aleph,$I159),IF(Budget_period="Annually",SUMIFS(INDIRECT(P$10),DetailBudgetWPs_Aleph,IF($J159 = "No Work Package", "", $J159),DetailBudgetCategory_Aleph,$I159),""))))) / P$6 * P$7, 0), 0)</f>
        <v>0</v>
      </c>
      <c r="Q159" s="166">
        <f t="array" ref="Q159">IFERROR(IF(ROW()-16&lt;NoRowsBudget, IF($J159="Profit Margin",SUM(Q$16:Q158)*ProfitMargin,IF($J159="VAT",SUM(Q$16:Q158)*VAT,IF(Budget_period="Monthly",SUMIFS(INDIRECT(Q$8),DetailBudgetWPs_Aleph,IF($J159 = "No Work Package", "", $J159),DetailBudgetCategory_Aleph,$I159),IF(Budget_period="Quarterly",SUMIFS(INDIRECT(Q$9),DetailBudgetWPs_Aleph,IF($J159 = "No Work Package", "", $J159),DetailBudgetCategory_Aleph,$I159),IF(Budget_period="Annually",SUMIFS(INDIRECT(Q$10),DetailBudgetWPs_Aleph,IF($J159 = "No Work Package", "", $J159),DetailBudgetCategory_Aleph,$I159),""))))) / Q$6 * Q$7, 0), 0)</f>
        <v>0</v>
      </c>
      <c r="R159" s="166">
        <f t="array" ref="R159">IFERROR(IF(ROW()-16&lt;NoRowsBudget, IF($J159="Profit Margin",SUM(R$16:R158)*ProfitMargin,IF($J159="VAT",SUM(R$16:R158)*VAT,IF(Budget_period="Monthly",SUMIFS(INDIRECT(R$8),DetailBudgetWPs_Aleph,IF($J159 = "No Work Package", "", $J159),DetailBudgetCategory_Aleph,$I159),IF(Budget_period="Quarterly",SUMIFS(INDIRECT(R$9),DetailBudgetWPs_Aleph,IF($J159 = "No Work Package", "", $J159),DetailBudgetCategory_Aleph,$I159),IF(Budget_period="Annually",SUMIFS(INDIRECT(R$10),DetailBudgetWPs_Aleph,IF($J159 = "No Work Package", "", $J159),DetailBudgetCategory_Aleph,$I159),""))))) / R$6 * R$7, 0), 0)</f>
        <v>0</v>
      </c>
      <c r="S159" s="166">
        <f t="array" ref="S159">IFERROR(IF(ROW()-16&lt;NoRowsBudget, IF($J159="Profit Margin",SUM(S$16:S158)*ProfitMargin,IF($J159="VAT",SUM(S$16:S158)*VAT,IF(Budget_period="Monthly",SUMIFS(INDIRECT(S$8),DetailBudgetWPs_Aleph,IF($J159 = "No Work Package", "", $J159),DetailBudgetCategory_Aleph,$I159),IF(Budget_period="Quarterly",SUMIFS(INDIRECT(S$9),DetailBudgetWPs_Aleph,IF($J159 = "No Work Package", "", $J159),DetailBudgetCategory_Aleph,$I159),IF(Budget_period="Annually",SUMIFS(INDIRECT(S$10),DetailBudgetWPs_Aleph,IF($J159 = "No Work Package", "", $J159),DetailBudgetCategory_Aleph,$I159),""))))) / S$6 * S$7, 0), 0)</f>
        <v>0</v>
      </c>
      <c r="T159" s="166">
        <f t="array" ref="T159">IFERROR(IF(ROW()-16&lt;NoRowsBudget, IF($J159="Profit Margin",SUM(T$16:T158)*ProfitMargin,IF($J159="VAT",SUM(T$16:T158)*VAT,IF(Budget_period="Monthly",SUMIFS(INDIRECT(T$8),DetailBudgetWPs_Aleph,IF($J159 = "No Work Package", "", $J159),DetailBudgetCategory_Aleph,$I159),IF(Budget_period="Quarterly",SUMIFS(INDIRECT(T$9),DetailBudgetWPs_Aleph,IF($J159 = "No Work Package", "", $J159),DetailBudgetCategory_Aleph,$I159),IF(Budget_period="Annually",SUMIFS(INDIRECT(T$10),DetailBudgetWPs_Aleph,IF($J159 = "No Work Package", "", $J159),DetailBudgetCategory_Aleph,$I159),""))))) / T$6 * T$7, 0), 0)</f>
        <v>0</v>
      </c>
      <c r="U159" s="166">
        <f t="array" ref="U159">IFERROR(IF(ROW()-16&lt;NoRowsBudget, IF($J159="Profit Margin",SUM(U$16:U158)*ProfitMargin,IF($J159="VAT",SUM(U$16:U158)*VAT,IF(Budget_period="Monthly",SUMIFS(INDIRECT(U$8),DetailBudgetWPs_Aleph,IF($J159 = "No Work Package", "", $J159),DetailBudgetCategory_Aleph,$I159),IF(Budget_period="Quarterly",SUMIFS(INDIRECT(U$9),DetailBudgetWPs_Aleph,IF($J159 = "No Work Package", "", $J159),DetailBudgetCategory_Aleph,$I159),IF(Budget_period="Annually",SUMIFS(INDIRECT(U$10),DetailBudgetWPs_Aleph,IF($J159 = "No Work Package", "", $J159),DetailBudgetCategory_Aleph,$I159),""))))) / U$6 * U$7, 0), 0)</f>
        <v>0</v>
      </c>
      <c r="V159" s="166">
        <f t="array" ref="V159">IFERROR(IF(ROW()-16&lt;NoRowsBudget, IF($J159="Profit Margin",SUM(V$16:V158)*ProfitMargin,IF($J159="VAT",SUM(V$16:V158)*VAT,IF(Budget_period="Monthly",SUMIFS(INDIRECT(V$8),DetailBudgetWPs_Aleph,IF($J159 = "No Work Package", "", $J159),DetailBudgetCategory_Aleph,$I159),IF(Budget_period="Quarterly",SUMIFS(INDIRECT(V$9),DetailBudgetWPs_Aleph,IF($J159 = "No Work Package", "", $J159),DetailBudgetCategory_Aleph,$I159),IF(Budget_period="Annually",SUMIFS(INDIRECT(V$10),DetailBudgetWPs_Aleph,IF($J159 = "No Work Package", "", $J159),DetailBudgetCategory_Aleph,$I159),""))))) / V$6 * V$7, 0), 0)</f>
        <v>0</v>
      </c>
      <c r="W159" s="166">
        <f t="array" ref="W159">IFERROR(IF(ROW()-16&lt;NoRowsBudget, IF($J159="Profit Margin",SUM(W$16:W158)*ProfitMargin,IF($J159="VAT",SUM(W$16:W158)*VAT,IF(Budget_period="Monthly",SUMIFS(INDIRECT(W$8),DetailBudgetWPs_Aleph,IF($J159 = "No Work Package", "", $J159),DetailBudgetCategory_Aleph,$I159),IF(Budget_period="Quarterly",SUMIFS(INDIRECT(W$9),DetailBudgetWPs_Aleph,IF($J159 = "No Work Package", "", $J159),DetailBudgetCategory_Aleph,$I159),IF(Budget_period="Annually",SUMIFS(INDIRECT(W$10),DetailBudgetWPs_Aleph,IF($J159 = "No Work Package", "", $J159),DetailBudgetCategory_Aleph,$I159),""))))) / W$6 * W$7, 0), 0)</f>
        <v>0</v>
      </c>
      <c r="X159" s="166">
        <f t="array" ref="X159">IFERROR(IF(ROW()-16&lt;NoRowsBudget, IF($J159="Profit Margin",SUM(X$16:X158)*ProfitMargin,IF($J159="VAT",SUM(X$16:X158)*VAT,IF(Budget_period="Monthly",SUMIFS(INDIRECT(X$8),DetailBudgetWPs_Aleph,IF($J159 = "No Work Package", "", $J159),DetailBudgetCategory_Aleph,$I159),IF(Budget_period="Quarterly",SUMIFS(INDIRECT(X$9),DetailBudgetWPs_Aleph,IF($J159 = "No Work Package", "", $J159),DetailBudgetCategory_Aleph,$I159),IF(Budget_period="Annually",SUMIFS(INDIRECT(X$10),DetailBudgetWPs_Aleph,IF($J159 = "No Work Package", "", $J159),DetailBudgetCategory_Aleph,$I159),""))))) / X$6 * X$7, 0), 0)</f>
        <v>0</v>
      </c>
      <c r="Y159" s="166">
        <f t="array" ref="Y159">IFERROR(IF(ROW()-16&lt;NoRowsBudget, IF($J159="Profit Margin",SUM(Y$16:Y158)*ProfitMargin,IF($J159="VAT",SUM(Y$16:Y158)*VAT,IF(Budget_period="Monthly",SUMIFS(INDIRECT(Y$8),DetailBudgetWPs_Aleph,IF($J159 = "No Work Package", "", $J159),DetailBudgetCategory_Aleph,$I159),IF(Budget_period="Quarterly",SUMIFS(INDIRECT(Y$9),DetailBudgetWPs_Aleph,IF($J159 = "No Work Package", "", $J159),DetailBudgetCategory_Aleph,$I159),IF(Budget_period="Annually",SUMIFS(INDIRECT(Y$10),DetailBudgetWPs_Aleph,IF($J159 = "No Work Package", "", $J159),DetailBudgetCategory_Aleph,$I159),""))))) / Y$6 * Y$7, 0), 0)</f>
        <v>0</v>
      </c>
      <c r="Z159" s="166">
        <f t="array" ref="Z159">IFERROR(IF(ROW()-16&lt;NoRowsBudget, IF($J159="Profit Margin",SUM(Z$16:Z158)*ProfitMargin,IF($J159="VAT",SUM(Z$16:Z158)*VAT,IF(Budget_period="Monthly",SUMIFS(INDIRECT(Z$8),DetailBudgetWPs_Aleph,IF($J159 = "No Work Package", "", $J159),DetailBudgetCategory_Aleph,$I159),IF(Budget_period="Quarterly",SUMIFS(INDIRECT(Z$9),DetailBudgetWPs_Aleph,IF($J159 = "No Work Package", "", $J159),DetailBudgetCategory_Aleph,$I159),IF(Budget_period="Annually",SUMIFS(INDIRECT(Z$10),DetailBudgetWPs_Aleph,IF($J159 = "No Work Package", "", $J159),DetailBudgetCategory_Aleph,$I159),""))))) / Z$6 * Z$7, 0), 0)</f>
        <v>0</v>
      </c>
      <c r="AA159" s="166">
        <f t="array" ref="AA159">IFERROR(IF(ROW()-16&lt;NoRowsBudget, IF($J159="Profit Margin",SUM(AA$16:AA158)*ProfitMargin,IF($J159="VAT",SUM(AA$16:AA158)*VAT,IF(Budget_period="Monthly",SUMIFS(INDIRECT(AA$8),DetailBudgetWPs_Aleph,IF($J159 = "No Work Package", "", $J159),DetailBudgetCategory_Aleph,$I159),IF(Budget_period="Quarterly",SUMIFS(INDIRECT(AA$9),DetailBudgetWPs_Aleph,IF($J159 = "No Work Package", "", $J159),DetailBudgetCategory_Aleph,$I159),IF(Budget_period="Annually",SUMIFS(INDIRECT(AA$10),DetailBudgetWPs_Aleph,IF($J159 = "No Work Package", "", $J159),DetailBudgetCategory_Aleph,$I159),""))))) / AA$6 * AA$7, 0), 0)</f>
        <v>0</v>
      </c>
      <c r="AB159" s="166">
        <f t="array" ref="AB159">IFERROR(IF(ROW()-16&lt;NoRowsBudget, IF($J159="Profit Margin",SUM(AB$16:AB158)*ProfitMargin,IF($J159="VAT",SUM(AB$16:AB158)*VAT,IF(Budget_period="Monthly",SUMIFS(INDIRECT(AB$8),DetailBudgetWPs_Aleph,IF($J159 = "No Work Package", "", $J159),DetailBudgetCategory_Aleph,$I159),IF(Budget_period="Quarterly",SUMIFS(INDIRECT(AB$9),DetailBudgetWPs_Aleph,IF($J159 = "No Work Package", "", $J159),DetailBudgetCategory_Aleph,$I159),IF(Budget_period="Annually",SUMIFS(INDIRECT(AB$10),DetailBudgetWPs_Aleph,IF($J159 = "No Work Package", "", $J159),DetailBudgetCategory_Aleph,$I159),""))))) / AB$6 * AB$7, 0), 0)</f>
        <v>0</v>
      </c>
      <c r="AC159" s="166">
        <f t="array" ref="AC159">IFERROR(IF(ROW()-16&lt;NoRowsBudget, IF($J159="Profit Margin",SUM(AC$16:AC158)*ProfitMargin,IF($J159="VAT",SUM(AC$16:AC158)*VAT,IF(Budget_period="Monthly",SUMIFS(INDIRECT(AC$8),DetailBudgetWPs_Aleph,IF($J159 = "No Work Package", "", $J159),DetailBudgetCategory_Aleph,$I159),IF(Budget_period="Quarterly",SUMIFS(INDIRECT(AC$9),DetailBudgetWPs_Aleph,IF($J159 = "No Work Package", "", $J159),DetailBudgetCategory_Aleph,$I159),IF(Budget_period="Annually",SUMIFS(INDIRECT(AC$10),DetailBudgetWPs_Aleph,IF($J159 = "No Work Package", "", $J159),DetailBudgetCategory_Aleph,$I159),""))))) / AC$6 * AC$7, 0), 0)</f>
        <v>0</v>
      </c>
      <c r="AD159" s="166">
        <f t="array" ref="AD159">IFERROR(IF(ROW()-16&lt;NoRowsBudget, IF($J159="Profit Margin",SUM(AD$16:AD158)*ProfitMargin,IF($J159="VAT",SUM(AD$16:AD158)*VAT,IF(Budget_period="Monthly",SUMIFS(INDIRECT(AD$8),DetailBudgetWPs_Aleph,IF($J159 = "No Work Package", "", $J159),DetailBudgetCategory_Aleph,$I159),IF(Budget_period="Quarterly",SUMIFS(INDIRECT(AD$9),DetailBudgetWPs_Aleph,IF($J159 = "No Work Package", "", $J159),DetailBudgetCategory_Aleph,$I159),IF(Budget_period="Annually",SUMIFS(INDIRECT(AD$10),DetailBudgetWPs_Aleph,IF($J159 = "No Work Package", "", $J159),DetailBudgetCategory_Aleph,$I159),""))))) / AD$6 * AD$7, 0), 0)</f>
        <v>0</v>
      </c>
      <c r="AE159" s="166">
        <f t="array" ref="AE159">IFERROR(IF(ROW()-16&lt;NoRowsBudget, IF($J159="Profit Margin",SUM(AE$16:AE158)*ProfitMargin,IF($J159="VAT",SUM(AE$16:AE158)*VAT,IF(Budget_period="Monthly",SUMIFS(INDIRECT(AE$8),DetailBudgetWPs_Aleph,IF($J159 = "No Work Package", "", $J159),DetailBudgetCategory_Aleph,$I159),IF(Budget_period="Quarterly",SUMIFS(INDIRECT(AE$9),DetailBudgetWPs_Aleph,IF($J159 = "No Work Package", "", $J159),DetailBudgetCategory_Aleph,$I159),IF(Budget_period="Annually",SUMIFS(INDIRECT(AE$10),DetailBudgetWPs_Aleph,IF($J159 = "No Work Package", "", $J159),DetailBudgetCategory_Aleph,$I159),""))))) / AE$6 * AE$7, 0), 0)</f>
        <v>0</v>
      </c>
      <c r="AF159" s="166">
        <f t="array" ref="AF159">IFERROR(IF(ROW()-16&lt;NoRowsBudget, IF($J159="Profit Margin",SUM(AF$16:AF158)*ProfitMargin,IF($J159="VAT",SUM(AF$16:AF158)*VAT,IF(Budget_period="Monthly",SUMIFS(INDIRECT(AF$8),DetailBudgetWPs_Aleph,IF($J159 = "No Work Package", "", $J159),DetailBudgetCategory_Aleph,$I159),IF(Budget_period="Quarterly",SUMIFS(INDIRECT(AF$9),DetailBudgetWPs_Aleph,IF($J159 = "No Work Package", "", $J159),DetailBudgetCategory_Aleph,$I159),IF(Budget_period="Annually",SUMIFS(INDIRECT(AF$10),DetailBudgetWPs_Aleph,IF($J159 = "No Work Package", "", $J159),DetailBudgetCategory_Aleph,$I159),""))))) / AF$6 * AF$7, 0), 0)</f>
        <v>0</v>
      </c>
      <c r="AG159" s="166">
        <f t="array" ref="AG159">IFERROR(IF(ROW()-16&lt;NoRowsBudget, IF($J159="Profit Margin",SUM(AG$16:AG158)*ProfitMargin,IF($J159="VAT",SUM(AG$16:AG158)*VAT,IF(Budget_period="Monthly",SUMIFS(INDIRECT(AG$8),DetailBudgetWPs_Aleph,IF($J159 = "No Work Package", "", $J159),DetailBudgetCategory_Aleph,$I159),IF(Budget_period="Quarterly",SUMIFS(INDIRECT(AG$9),DetailBudgetWPs_Aleph,IF($J159 = "No Work Package", "", $J159),DetailBudgetCategory_Aleph,$I159),IF(Budget_period="Annually",SUMIFS(INDIRECT(AG$10),DetailBudgetWPs_Aleph,IF($J159 = "No Work Package", "", $J159),DetailBudgetCategory_Aleph,$I159),""))))) / AG$6 * AG$7, 0), 0)</f>
        <v>0</v>
      </c>
      <c r="AH159" s="166">
        <f t="array" ref="AH159">IFERROR(IF(ROW()-16&lt;NoRowsBudget, IF($J159="Profit Margin",SUM(AH$16:AH158)*ProfitMargin,IF($J159="VAT",SUM(AH$16:AH158)*VAT,IF(Budget_period="Monthly",SUMIFS(INDIRECT(AH$8),DetailBudgetWPs_Aleph,IF($J159 = "No Work Package", "", $J159),DetailBudgetCategory_Aleph,$I159),IF(Budget_period="Quarterly",SUMIFS(INDIRECT(AH$9),DetailBudgetWPs_Aleph,IF($J159 = "No Work Package", "", $J159),DetailBudgetCategory_Aleph,$I159),IF(Budget_period="Annually",SUMIFS(INDIRECT(AH$10),DetailBudgetWPs_Aleph,IF($J159 = "No Work Package", "", $J159),DetailBudgetCategory_Aleph,$I159),""))))) / AH$6 * AH$7, 0), 0)</f>
        <v>0</v>
      </c>
      <c r="AI159" s="166">
        <f t="array" ref="AI159">IFERROR(IF(ROW()-16&lt;NoRowsBudget, IF($J159="Profit Margin",SUM(AI$16:AI158)*ProfitMargin,IF($J159="VAT",SUM(AI$16:AI158)*VAT,IF(Budget_period="Monthly",SUMIFS(INDIRECT(AI$8),DetailBudgetWPs_Aleph,IF($J159 = "No Work Package", "", $J159),DetailBudgetCategory_Aleph,$I159),IF(Budget_period="Quarterly",SUMIFS(INDIRECT(AI$9),DetailBudgetWPs_Aleph,IF($J159 = "No Work Package", "", $J159),DetailBudgetCategory_Aleph,$I159),IF(Budget_period="Annually",SUMIFS(INDIRECT(AI$10),DetailBudgetWPs_Aleph,IF($J159 = "No Work Package", "", $J159),DetailBudgetCategory_Aleph,$I159),""))))) / AI$6 * AI$7, 0), 0)</f>
        <v>0</v>
      </c>
      <c r="AJ159" s="166">
        <f t="array" ref="AJ159">IFERROR(IF(ROW()-16&lt;NoRowsBudget, IF($J159="Profit Margin",SUM(AJ$16:AJ158)*ProfitMargin,IF($J159="VAT",SUM(AJ$16:AJ158)*VAT,IF(Budget_period="Monthly",SUMIFS(INDIRECT(AJ$8),DetailBudgetWPs_Aleph,IF($J159 = "No Work Package", "", $J159),DetailBudgetCategory_Aleph,$I159),IF(Budget_period="Quarterly",SUMIFS(INDIRECT(AJ$9),DetailBudgetWPs_Aleph,IF($J159 = "No Work Package", "", $J159),DetailBudgetCategory_Aleph,$I159),IF(Budget_period="Annually",SUMIFS(INDIRECT(AJ$10),DetailBudgetWPs_Aleph,IF($J159 = "No Work Package", "", $J159),DetailBudgetCategory_Aleph,$I159),""))))) / AJ$6 * AJ$7, 0), 0)</f>
        <v>0</v>
      </c>
      <c r="AK159" s="166">
        <f t="array" ref="AK159">IFERROR(IF(ROW()-16&lt;NoRowsBudget, IF($J159="Profit Margin",SUM(AK$16:AK158)*ProfitMargin,IF($J159="VAT",SUM(AK$16:AK158)*VAT,IF(Budget_period="Monthly",SUMIFS(INDIRECT(AK$8),DetailBudgetWPs_Aleph,IF($J159 = "No Work Package", "", $J159),DetailBudgetCategory_Aleph,$I159),IF(Budget_period="Quarterly",SUMIFS(INDIRECT(AK$9),DetailBudgetWPs_Aleph,IF($J159 = "No Work Package", "", $J159),DetailBudgetCategory_Aleph,$I159),IF(Budget_period="Annually",SUMIFS(INDIRECT(AK$10),DetailBudgetWPs_Aleph,IF($J159 = "No Work Package", "", $J159),DetailBudgetCategory_Aleph,$I159),""))))) / AK$6 * AK$7, 0), 0)</f>
        <v>0</v>
      </c>
      <c r="AL159" s="166">
        <f t="array" ref="AL159">IFERROR(IF(ROW()-16&lt;NoRowsBudget, IF($J159="Profit Margin",SUM(AL$16:AL158)*ProfitMargin,IF($J159="VAT",SUM(AL$16:AL158)*VAT,IF(Budget_period="Monthly",SUMIFS(INDIRECT(AL$8),DetailBudgetWPs_Aleph,IF($J159 = "No Work Package", "", $J159),DetailBudgetCategory_Aleph,$I159),IF(Budget_period="Quarterly",SUMIFS(INDIRECT(AL$9),DetailBudgetWPs_Aleph,IF($J159 = "No Work Package", "", $J159),DetailBudgetCategory_Aleph,$I159),IF(Budget_period="Annually",SUMIFS(INDIRECT(AL$10),DetailBudgetWPs_Aleph,IF($J159 = "No Work Package", "", $J159),DetailBudgetCategory_Aleph,$I159),""))))) / AL$6 * AL$7, 0), 0)</f>
        <v>0</v>
      </c>
      <c r="AM159" s="166">
        <f t="array" ref="AM159">IFERROR(IF(ROW()-16&lt;NoRowsBudget, IF($J159="Profit Margin",SUM(AM$16:AM158)*ProfitMargin,IF($J159="VAT",SUM(AM$16:AM158)*VAT,IF(Budget_period="Monthly",SUMIFS(INDIRECT(AM$8),DetailBudgetWPs_Aleph,IF($J159 = "No Work Package", "", $J159),DetailBudgetCategory_Aleph,$I159),IF(Budget_period="Quarterly",SUMIFS(INDIRECT(AM$9),DetailBudgetWPs_Aleph,IF($J159 = "No Work Package", "", $J159),DetailBudgetCategory_Aleph,$I159),IF(Budget_period="Annually",SUMIFS(INDIRECT(AM$10),DetailBudgetWPs_Aleph,IF($J159 = "No Work Package", "", $J159),DetailBudgetCategory_Aleph,$I159),""))))) / AM$6 * AM$7, 0), 0)</f>
        <v>0</v>
      </c>
      <c r="AN159" s="166">
        <f t="array" ref="AN159">IFERROR(IF(ROW()-16&lt;NoRowsBudget, IF($J159="Profit Margin",SUM(AN$16:AN158)*ProfitMargin,IF($J159="VAT",SUM(AN$16:AN158)*VAT,IF(Budget_period="Monthly",SUMIFS(INDIRECT(AN$8),DetailBudgetWPs_Aleph,IF($J159 = "No Work Package", "", $J159),DetailBudgetCategory_Aleph,$I159),IF(Budget_period="Quarterly",SUMIFS(INDIRECT(AN$9),DetailBudgetWPs_Aleph,IF($J159 = "No Work Package", "", $J159),DetailBudgetCategory_Aleph,$I159),IF(Budget_period="Annually",SUMIFS(INDIRECT(AN$10),DetailBudgetWPs_Aleph,IF($J159 = "No Work Package", "", $J159),DetailBudgetCategory_Aleph,$I159),""))))) / AN$6 * AN$7, 0), 0)</f>
        <v>0</v>
      </c>
      <c r="AO159" s="166">
        <f t="array" ref="AO159">IFERROR(IF(ROW()-16&lt;NoRowsBudget, IF($J159="Profit Margin",SUM(AO$16:AO158)*ProfitMargin,IF($J159="VAT",SUM(AO$16:AO158)*VAT,IF(Budget_period="Monthly",SUMIFS(INDIRECT(AO$8),DetailBudgetWPs_Aleph,IF($J159 = "No Work Package", "", $J159),DetailBudgetCategory_Aleph,$I159),IF(Budget_period="Quarterly",SUMIFS(INDIRECT(AO$9),DetailBudgetWPs_Aleph,IF($J159 = "No Work Package", "", $J159),DetailBudgetCategory_Aleph,$I159),IF(Budget_period="Annually",SUMIFS(INDIRECT(AO$10),DetailBudgetWPs_Aleph,IF($J159 = "No Work Package", "", $J159),DetailBudgetCategory_Aleph,$I159),""))))) / AO$6 * AO$7, 0), 0)</f>
        <v>0</v>
      </c>
      <c r="AP159" s="166">
        <f t="array" ref="AP159">IFERROR(IF(ROW()-16&lt;NoRowsBudget, IF($J159="Profit Margin",SUM(AP$16:AP158)*ProfitMargin,IF($J159="VAT",SUM(AP$16:AP158)*VAT,IF(Budget_period="Monthly",SUMIFS(INDIRECT(AP$8),DetailBudgetWPs_Aleph,IF($J159 = "No Work Package", "", $J159),DetailBudgetCategory_Aleph,$I159),IF(Budget_period="Quarterly",SUMIFS(INDIRECT(AP$9),DetailBudgetWPs_Aleph,IF($J159 = "No Work Package", "", $J159),DetailBudgetCategory_Aleph,$I159),IF(Budget_period="Annually",SUMIFS(INDIRECT(AP$10),DetailBudgetWPs_Aleph,IF($J159 = "No Work Package", "", $J159),DetailBudgetCategory_Aleph,$I159),""))))) / AP$6 * AP$7, 0), 0)</f>
        <v>0</v>
      </c>
      <c r="AQ159" s="166">
        <f t="array" ref="AQ159">IFERROR(IF(ROW()-16&lt;NoRowsBudget, IF($J159="Profit Margin",SUM(AQ$16:AQ158)*ProfitMargin,IF($J159="VAT",SUM(AQ$16:AQ158)*VAT,IF(Budget_period="Monthly",SUMIFS(INDIRECT(AQ$8),DetailBudgetWPs_Aleph,IF($J159 = "No Work Package", "", $J159),DetailBudgetCategory_Aleph,$I159),IF(Budget_period="Quarterly",SUMIFS(INDIRECT(AQ$9),DetailBudgetWPs_Aleph,IF($J159 = "No Work Package", "", $J159),DetailBudgetCategory_Aleph,$I159),IF(Budget_period="Annually",SUMIFS(INDIRECT(AQ$10),DetailBudgetWPs_Aleph,IF($J159 = "No Work Package", "", $J159),DetailBudgetCategory_Aleph,$I159),""))))) / AQ$6 * AQ$7, 0), 0)</f>
        <v>0</v>
      </c>
      <c r="AR159" s="166">
        <f t="array" ref="AR159">IFERROR(IF(ROW()-16&lt;NoRowsBudget, IF($J159="Profit Margin",SUM(AR$16:AR158)*ProfitMargin,IF($J159="VAT",SUM(AR$16:AR158)*VAT,IF(Budget_period="Monthly",SUMIFS(INDIRECT(AR$8),DetailBudgetWPs_Aleph,IF($J159 = "No Work Package", "", $J159),DetailBudgetCategory_Aleph,$I159),IF(Budget_period="Quarterly",SUMIFS(INDIRECT(AR$9),DetailBudgetWPs_Aleph,IF($J159 = "No Work Package", "", $J159),DetailBudgetCategory_Aleph,$I159),IF(Budget_period="Annually",SUMIFS(INDIRECT(AR$10),DetailBudgetWPs_Aleph,IF($J159 = "No Work Package", "", $J159),DetailBudgetCategory_Aleph,$I159),""))))) / AR$6 * AR$7, 0), 0)</f>
        <v>0</v>
      </c>
      <c r="AS159" s="166">
        <f t="array" ref="AS159">IFERROR(IF(ROW()-16&lt;NoRowsBudget, IF($J159="Profit Margin",SUM(AS$16:AS158)*ProfitMargin,IF($J159="VAT",SUM(AS$16:AS158)*VAT,IF(Budget_period="Monthly",SUMIFS(INDIRECT(AS$8),DetailBudgetWPs_Aleph,IF($J159 = "No Work Package", "", $J159),DetailBudgetCategory_Aleph,$I159),IF(Budget_period="Quarterly",SUMIFS(INDIRECT(AS$9),DetailBudgetWPs_Aleph,IF($J159 = "No Work Package", "", $J159),DetailBudgetCategory_Aleph,$I159),IF(Budget_period="Annually",SUMIFS(INDIRECT(AS$10),DetailBudgetWPs_Aleph,IF($J159 = "No Work Package", "", $J159),DetailBudgetCategory_Aleph,$I159),""))))) / AS$6 * AS$7, 0), 0)</f>
        <v>0</v>
      </c>
      <c r="AT159" s="166">
        <f t="array" ref="AT159">IFERROR(IF(ROW()-16&lt;NoRowsBudget, IF($J159="Profit Margin",SUM(AT$16:AT158)*ProfitMargin,IF($J159="VAT",SUM(AT$16:AT158)*VAT,IF(Budget_period="Monthly",SUMIFS(INDIRECT(AT$8),DetailBudgetWPs_Aleph,IF($J159 = "No Work Package", "", $J159),DetailBudgetCategory_Aleph,$I159),IF(Budget_period="Quarterly",SUMIFS(INDIRECT(AT$9),DetailBudgetWPs_Aleph,IF($J159 = "No Work Package", "", $J159),DetailBudgetCategory_Aleph,$I159),IF(Budget_period="Annually",SUMIFS(INDIRECT(AT$10),DetailBudgetWPs_Aleph,IF($J159 = "No Work Package", "", $J159),DetailBudgetCategory_Aleph,$I159),""))))) / AT$6 * AT$7, 0), 0)</f>
        <v>0</v>
      </c>
      <c r="AU159" s="166">
        <f t="array" ref="AU159">IFERROR(IF(ROW()-16&lt;NoRowsBudget, IF($J159="Profit Margin",SUM(AU$16:AU158)*ProfitMargin,IF($J159="VAT",SUM(AU$16:AU158)*VAT,IF(Budget_period="Monthly",SUMIFS(INDIRECT(AU$8),DetailBudgetWPs_Aleph,IF($J159 = "No Work Package", "", $J159),DetailBudgetCategory_Aleph,$I159),IF(Budget_period="Quarterly",SUMIFS(INDIRECT(AU$9),DetailBudgetWPs_Aleph,IF($J159 = "No Work Package", "", $J159),DetailBudgetCategory_Aleph,$I159),IF(Budget_period="Annually",SUMIFS(INDIRECT(AU$10),DetailBudgetWPs_Aleph,IF($J159 = "No Work Package", "", $J159),DetailBudgetCategory_Aleph,$I159),""))))) / AU$6 * AU$7, 0), 0)</f>
        <v>0</v>
      </c>
      <c r="AV159" s="166">
        <f t="array" ref="AV159">IFERROR(IF(ROW()-16&lt;NoRowsBudget, IF($J159="Profit Margin",SUM(AV$16:AV158)*ProfitMargin,IF($J159="VAT",SUM(AV$16:AV158)*VAT,IF(Budget_period="Monthly",SUMIFS(INDIRECT(AV$8),DetailBudgetWPs_Aleph,IF($J159 = "No Work Package", "", $J159),DetailBudgetCategory_Aleph,$I159),IF(Budget_period="Quarterly",SUMIFS(INDIRECT(AV$9),DetailBudgetWPs_Aleph,IF($J159 = "No Work Package", "", $J159),DetailBudgetCategory_Aleph,$I159),IF(Budget_period="Annually",SUMIFS(INDIRECT(AV$10),DetailBudgetWPs_Aleph,IF($J159 = "No Work Package", "", $J159),DetailBudgetCategory_Aleph,$I159),""))))) / AV$6 * AV$7, 0), 0)</f>
        <v>0</v>
      </c>
      <c r="AW159" s="166">
        <f t="array" ref="AW159">IFERROR(IF(ROW()-16&lt;NoRowsBudget, IF($J159="Profit Margin",SUM(AW$16:AW158)*ProfitMargin,IF($J159="VAT",SUM(AW$16:AW158)*VAT,IF(Budget_period="Monthly",SUMIFS(INDIRECT(AW$8),DetailBudgetWPs_Aleph,IF($J159 = "No Work Package", "", $J159),DetailBudgetCategory_Aleph,$I159),IF(Budget_period="Quarterly",SUMIFS(INDIRECT(AW$9),DetailBudgetWPs_Aleph,IF($J159 = "No Work Package", "", $J159),DetailBudgetCategory_Aleph,$I159),IF(Budget_period="Annually",SUMIFS(INDIRECT(AW$10),DetailBudgetWPs_Aleph,IF($J159 = "No Work Package", "", $J159),DetailBudgetCategory_Aleph,$I159),""))))) / AW$6 * AW$7, 0), 0)</f>
        <v>0</v>
      </c>
      <c r="AX159" s="166">
        <f t="array" ref="AX159">IFERROR(IF(ROW()-16&lt;NoRowsBudget, IF($J159="Profit Margin",SUM(AX$16:AX158)*ProfitMargin,IF($J159="VAT",SUM(AX$16:AX158)*VAT,IF(Budget_period="Monthly",SUMIFS(INDIRECT(AX$8),DetailBudgetWPs_Aleph,IF($J159 = "No Work Package", "", $J159),DetailBudgetCategory_Aleph,$I159),IF(Budget_period="Quarterly",SUMIFS(INDIRECT(AX$9),DetailBudgetWPs_Aleph,IF($J159 = "No Work Package", "", $J159),DetailBudgetCategory_Aleph,$I159),IF(Budget_period="Annually",SUMIFS(INDIRECT(AX$10),DetailBudgetWPs_Aleph,IF($J159 = "No Work Package", "", $J159),DetailBudgetCategory_Aleph,$I159),""))))) / AX$6 * AX$7, 0), 0)</f>
        <v>0</v>
      </c>
      <c r="AY159" s="166">
        <f t="array" ref="AY159">IFERROR(IF(ROW()-16&lt;NoRowsBudget, IF($J159="Profit Margin",SUM(AY$16:AY158)*ProfitMargin,IF($J159="VAT",SUM(AY$16:AY158)*VAT,IF(Budget_period="Monthly",SUMIFS(INDIRECT(AY$8),DetailBudgetWPs_Aleph,IF($J159 = "No Work Package", "", $J159),DetailBudgetCategory_Aleph,$I159),IF(Budget_period="Quarterly",SUMIFS(INDIRECT(AY$9),DetailBudgetWPs_Aleph,IF($J159 = "No Work Package", "", $J159),DetailBudgetCategory_Aleph,$I159),IF(Budget_period="Annually",SUMIFS(INDIRECT(AY$10),DetailBudgetWPs_Aleph,IF($J159 = "No Work Package", "", $J159),DetailBudgetCategory_Aleph,$I159),""))))) / AY$6 * AY$7, 0), 0)</f>
        <v>0</v>
      </c>
      <c r="AZ159" s="166">
        <f t="array" ref="AZ159">IFERROR(IF(ROW()-16&lt;NoRowsBudget, IF($J159="Profit Margin",SUM(AZ$16:AZ158)*ProfitMargin,IF($J159="VAT",SUM(AZ$16:AZ158)*VAT,IF(Budget_period="Monthly",SUMIFS(INDIRECT(AZ$8),DetailBudgetWPs_Aleph,IF($J159 = "No Work Package", "", $J159),DetailBudgetCategory_Aleph,$I159),IF(Budget_period="Quarterly",SUMIFS(INDIRECT(AZ$9),DetailBudgetWPs_Aleph,IF($J159 = "No Work Package", "", $J159),DetailBudgetCategory_Aleph,$I159),IF(Budget_period="Annually",SUMIFS(INDIRECT(AZ$10),DetailBudgetWPs_Aleph,IF($J159 = "No Work Package", "", $J159),DetailBudgetCategory_Aleph,$I159),""))))) / AZ$6 * AZ$7, 0), 0)</f>
        <v>0</v>
      </c>
      <c r="BA159" s="166">
        <f t="array" ref="BA159">IFERROR(IF(ROW()-16&lt;NoRowsBudget, IF($J159="Profit Margin",SUM(BA$16:BA158)*ProfitMargin,IF($J159="VAT",SUM(BA$16:BA158)*VAT,IF(Budget_period="Monthly",SUMIFS(INDIRECT(BA$8),DetailBudgetWPs_Aleph,IF($J159 = "No Work Package", "", $J159),DetailBudgetCategory_Aleph,$I159),IF(Budget_period="Quarterly",SUMIFS(INDIRECT(BA$9),DetailBudgetWPs_Aleph,IF($J159 = "No Work Package", "", $J159),DetailBudgetCategory_Aleph,$I159),IF(Budget_period="Annually",SUMIFS(INDIRECT(BA$10),DetailBudgetWPs_Aleph,IF($J159 = "No Work Package", "", $J159),DetailBudgetCategory_Aleph,$I159),""))))) / BA$6 * BA$7, 0), 0)</f>
        <v>0</v>
      </c>
      <c r="BB159" s="166">
        <f t="array" ref="BB159">IFERROR(IF(ROW()-16&lt;NoRowsBudget, IF($J159="Profit Margin",SUM(BB$16:BB158)*ProfitMargin,IF($J159="VAT",SUM(BB$16:BB158)*VAT,IF(Budget_period="Monthly",SUMIFS(INDIRECT(BB$8),DetailBudgetWPs_Aleph,IF($J159 = "No Work Package", "", $J159),DetailBudgetCategory_Aleph,$I159),IF(Budget_period="Quarterly",SUMIFS(INDIRECT(BB$9),DetailBudgetWPs_Aleph,IF($J159 = "No Work Package", "", $J159),DetailBudgetCategory_Aleph,$I159),IF(Budget_period="Annually",SUMIFS(INDIRECT(BB$10),DetailBudgetWPs_Aleph,IF($J159 = "No Work Package", "", $J159),DetailBudgetCategory_Aleph,$I159),""))))) / BB$6 * BB$7, 0), 0)</f>
        <v>0</v>
      </c>
      <c r="BC159" s="166">
        <f t="array" ref="BC159">IFERROR(IF(ROW()-16&lt;NoRowsBudget, IF($J159="Profit Margin",SUM(BC$16:BC158)*ProfitMargin,IF($J159="VAT",SUM(BC$16:BC158)*VAT,IF(Budget_period="Monthly",SUMIFS(INDIRECT(BC$8),DetailBudgetWPs_Aleph,IF($J159 = "No Work Package", "", $J159),DetailBudgetCategory_Aleph,$I159),IF(Budget_period="Quarterly",SUMIFS(INDIRECT(BC$9),DetailBudgetWPs_Aleph,IF($J159 = "No Work Package", "", $J159),DetailBudgetCategory_Aleph,$I159),IF(Budget_period="Annually",SUMIFS(INDIRECT(BC$10),DetailBudgetWPs_Aleph,IF($J159 = "No Work Package", "", $J159),DetailBudgetCategory_Aleph,$I159),""))))) / BC$6 * BC$7, 0), 0)</f>
        <v>0</v>
      </c>
      <c r="BD159" s="166">
        <f t="array" ref="BD159">IFERROR(IF(ROW()-16&lt;NoRowsBudget, IF($J159="Profit Margin",SUM(BD$16:BD158)*ProfitMargin,IF($J159="VAT",SUM(BD$16:BD158)*VAT,IF(Budget_period="Monthly",SUMIFS(INDIRECT(BD$8),DetailBudgetWPs_Aleph,IF($J159 = "No Work Package", "", $J159),DetailBudgetCategory_Aleph,$I159),IF(Budget_period="Quarterly",SUMIFS(INDIRECT(BD$9),DetailBudgetWPs_Aleph,IF($J159 = "No Work Package", "", $J159),DetailBudgetCategory_Aleph,$I159),IF(Budget_period="Annually",SUMIFS(INDIRECT(BD$10),DetailBudgetWPs_Aleph,IF($J159 = "No Work Package", "", $J159),DetailBudgetCategory_Aleph,$I159),""))))) / BD$6 * BD$7, 0), 0)</f>
        <v>0</v>
      </c>
      <c r="BE159" s="166">
        <f t="array" ref="BE159">IFERROR(IF(ROW()-16&lt;NoRowsBudget, IF($J159="Profit Margin",SUM(BE$16:BE158)*ProfitMargin,IF($J159="VAT",SUM(BE$16:BE158)*VAT,IF(Budget_period="Monthly",SUMIFS(INDIRECT(BE$8),DetailBudgetWPs_Aleph,IF($J159 = "No Work Package", "", $J159),DetailBudgetCategory_Aleph,$I159),IF(Budget_period="Quarterly",SUMIFS(INDIRECT(BE$9),DetailBudgetWPs_Aleph,IF($J159 = "No Work Package", "", $J159),DetailBudgetCategory_Aleph,$I159),IF(Budget_period="Annually",SUMIFS(INDIRECT(BE$10),DetailBudgetWPs_Aleph,IF($J159 = "No Work Package", "", $J159),DetailBudgetCategory_Aleph,$I159),""))))) / BE$6 * BE$7, 0), 0)</f>
        <v>0</v>
      </c>
      <c r="BF159" s="166">
        <f t="array" ref="BF159">IFERROR(IF(ROW()-16&lt;NoRowsBudget, IF($J159="Profit Margin",SUM(BF$16:BF158)*ProfitMargin,IF($J159="VAT",SUM(BF$16:BF158)*VAT,IF(Budget_period="Monthly",SUMIFS(INDIRECT(BF$8),DetailBudgetWPs_Aleph,IF($J159 = "No Work Package", "", $J159),DetailBudgetCategory_Aleph,$I159),IF(Budget_period="Quarterly",SUMIFS(INDIRECT(BF$9),DetailBudgetWPs_Aleph,IF($J159 = "No Work Package", "", $J159),DetailBudgetCategory_Aleph,$I159),IF(Budget_period="Annually",SUMIFS(INDIRECT(BF$10),DetailBudgetWPs_Aleph,IF($J159 = "No Work Package", "", $J159),DetailBudgetCategory_Aleph,$I159),""))))) / BF$6 * BF$7, 0), 0)</f>
        <v>0</v>
      </c>
      <c r="BG159" s="166">
        <f t="array" ref="BG159">IFERROR(IF(ROW()-16&lt;NoRowsBudget, IF($J159="Profit Margin",SUM(BG$16:BG158)*ProfitMargin,IF($J159="VAT",SUM(BG$16:BG158)*VAT,IF(Budget_period="Monthly",SUMIFS(INDIRECT(BG$8),DetailBudgetWPs_Aleph,IF($J159 = "No Work Package", "", $J159),DetailBudgetCategory_Aleph,$I159),IF(Budget_period="Quarterly",SUMIFS(INDIRECT(BG$9),DetailBudgetWPs_Aleph,IF($J159 = "No Work Package", "", $J159),DetailBudgetCategory_Aleph,$I159),IF(Budget_period="Annually",SUMIFS(INDIRECT(BG$10),DetailBudgetWPs_Aleph,IF($J159 = "No Work Package", "", $J159),DetailBudgetCategory_Aleph,$I159),""))))) / BG$6 * BG$7, 0), 0)</f>
        <v>0</v>
      </c>
      <c r="BH159" s="166">
        <f t="array" ref="BH159">IFERROR(IF(ROW()-16&lt;NoRowsBudget, IF($J159="Profit Margin",SUM(BH$16:BH158)*ProfitMargin,IF($J159="VAT",SUM(BH$16:BH158)*VAT,IF(Budget_period="Monthly",SUMIFS(INDIRECT(BH$8),DetailBudgetWPs_Aleph,IF($J159 = "No Work Package", "", $J159),DetailBudgetCategory_Aleph,$I159),IF(Budget_period="Quarterly",SUMIFS(INDIRECT(BH$9),DetailBudgetWPs_Aleph,IF($J159 = "No Work Package", "", $J159),DetailBudgetCategory_Aleph,$I159),IF(Budget_period="Annually",SUMIFS(INDIRECT(BH$10),DetailBudgetWPs_Aleph,IF($J159 = "No Work Package", "", $J159),DetailBudgetCategory_Aleph,$I159),""))))) / BH$6 * BH$7, 0), 0)</f>
        <v>0</v>
      </c>
      <c r="BI159" s="166">
        <f t="array" ref="BI159">IFERROR(IF(ROW()-16&lt;NoRowsBudget, IF($J159="Profit Margin",SUM(BI$16:BI158)*ProfitMargin,IF($J159="VAT",SUM(BI$16:BI158)*VAT,IF(Budget_period="Monthly",SUMIFS(INDIRECT(BI$8),DetailBudgetWPs_Aleph,IF($J159 = "No Work Package", "", $J159),DetailBudgetCategory_Aleph,$I159),IF(Budget_period="Quarterly",SUMIFS(INDIRECT(BI$9),DetailBudgetWPs_Aleph,IF($J159 = "No Work Package", "", $J159),DetailBudgetCategory_Aleph,$I159),IF(Budget_period="Annually",SUMIFS(INDIRECT(BI$10),DetailBudgetWPs_Aleph,IF($J159 = "No Work Package", "", $J159),DetailBudgetCategory_Aleph,$I159),""))))) / BI$6 * BI$7, 0), 0)</f>
        <v>0</v>
      </c>
      <c r="BJ159" s="166">
        <f t="array" ref="BJ159">IFERROR(IF(ROW()-16&lt;NoRowsBudget, IF($J159="Profit Margin",SUM(BJ$16:BJ158)*ProfitMargin,IF($J159="VAT",SUM(BJ$16:BJ158)*VAT,IF(Budget_period="Monthly",SUMIFS(INDIRECT(BJ$8),DetailBudgetWPs_Aleph,IF($J159 = "No Work Package", "", $J159),DetailBudgetCategory_Aleph,$I159),IF(Budget_period="Quarterly",SUMIFS(INDIRECT(BJ$9),DetailBudgetWPs_Aleph,IF($J159 = "No Work Package", "", $J159),DetailBudgetCategory_Aleph,$I159),IF(Budget_period="Annually",SUMIFS(INDIRECT(BJ$10),DetailBudgetWPs_Aleph,IF($J159 = "No Work Package", "", $J159),DetailBudgetCategory_Aleph,$I159),""))))) / BJ$6 * BJ$7, 0), 0)</f>
        <v>0</v>
      </c>
      <c r="BK159" s="166">
        <f t="array" ref="BK159">IFERROR(IF(ROW()-16&lt;NoRowsBudget, IF($J159="Profit Margin",SUM(BK$16:BK158)*ProfitMargin,IF($J159="VAT",SUM(BK$16:BK158)*VAT,IF(Budget_period="Monthly",SUMIFS(INDIRECT(BK$8),DetailBudgetWPs_Aleph,IF($J159 = "No Work Package", "", $J159),DetailBudgetCategory_Aleph,$I159),IF(Budget_period="Quarterly",SUMIFS(INDIRECT(BK$9),DetailBudgetWPs_Aleph,IF($J159 = "No Work Package", "", $J159),DetailBudgetCategory_Aleph,$I159),IF(Budget_period="Annually",SUMIFS(INDIRECT(BK$10),DetailBudgetWPs_Aleph,IF($J159 = "No Work Package", "", $J159),DetailBudgetCategory_Aleph,$I159),""))))) / BK$6 * BK$7, 0), 0)</f>
        <v>0</v>
      </c>
      <c r="BL159" s="166">
        <f t="array" ref="BL159">IFERROR(IF(ROW()-16&lt;NoRowsBudget, IF($J159="Profit Margin",SUM(BL$16:BL158)*ProfitMargin,IF($J159="VAT",SUM(BL$16:BL158)*VAT,IF(Budget_period="Monthly",SUMIFS(INDIRECT(BL$8),DetailBudgetWPs_Aleph,IF($J159 = "No Work Package", "", $J159),DetailBudgetCategory_Aleph,$I159),IF(Budget_period="Quarterly",SUMIFS(INDIRECT(BL$9),DetailBudgetWPs_Aleph,IF($J159 = "No Work Package", "", $J159),DetailBudgetCategory_Aleph,$I159),IF(Budget_period="Annually",SUMIFS(INDIRECT(BL$10),DetailBudgetWPs_Aleph,IF($J159 = "No Work Package", "", $J159),DetailBudgetCategory_Aleph,$I159),""))))) / BL$6 * BL$7, 0), 0)</f>
        <v>0</v>
      </c>
      <c r="BM159" s="166">
        <f t="array" ref="BM159">IFERROR(IF(ROW()-16&lt;NoRowsBudget, IF($J159="Profit Margin",SUM(BM$16:BM158)*ProfitMargin,IF($J159="VAT",SUM(BM$16:BM158)*VAT,IF(Budget_period="Monthly",SUMIFS(INDIRECT(BM$8),DetailBudgetWPs_Aleph,IF($J159 = "No Work Package", "", $J159),DetailBudgetCategory_Aleph,$I159),IF(Budget_period="Quarterly",SUMIFS(INDIRECT(BM$9),DetailBudgetWPs_Aleph,IF($J159 = "No Work Package", "", $J159),DetailBudgetCategory_Aleph,$I159),IF(Budget_period="Annually",SUMIFS(INDIRECT(BM$10),DetailBudgetWPs_Aleph,IF($J159 = "No Work Package", "", $J159),DetailBudgetCategory_Aleph,$I159),""))))) / BM$6 * BM$7, 0), 0)</f>
        <v>0</v>
      </c>
      <c r="BN159" s="166">
        <f t="array" ref="BN159">IFERROR(IF(ROW()-16&lt;NoRowsBudget, IF($J159="Profit Margin",SUM(BN$16:BN158)*ProfitMargin,IF($J159="VAT",SUM(BN$16:BN158)*VAT,IF(Budget_period="Monthly",SUMIFS(INDIRECT(BN$8),DetailBudgetWPs_Aleph,IF($J159 = "No Work Package", "", $J159),DetailBudgetCategory_Aleph,$I159),IF(Budget_period="Quarterly",SUMIFS(INDIRECT(BN$9),DetailBudgetWPs_Aleph,IF($J159 = "No Work Package", "", $J159),DetailBudgetCategory_Aleph,$I159),IF(Budget_period="Annually",SUMIFS(INDIRECT(BN$10),DetailBudgetWPs_Aleph,IF($J159 = "No Work Package", "", $J159),DetailBudgetCategory_Aleph,$I159),""))))) / BN$6 * BN$7, 0), 0)</f>
        <v>0</v>
      </c>
      <c r="BO159" s="166">
        <f t="array" ref="BO159">IFERROR(IF(ROW()-16&lt;NoRowsBudget, IF($J159="Profit Margin",SUM(BO$16:BO158)*ProfitMargin,IF($J159="VAT",SUM(BO$16:BO158)*VAT,IF(Budget_period="Monthly",SUMIFS(INDIRECT(BO$8),DetailBudgetWPs_Aleph,IF($J159 = "No Work Package", "", $J159),DetailBudgetCategory_Aleph,$I159),IF(Budget_period="Quarterly",SUMIFS(INDIRECT(BO$9),DetailBudgetWPs_Aleph,IF($J159 = "No Work Package", "", $J159),DetailBudgetCategory_Aleph,$I159),IF(Budget_period="Annually",SUMIFS(INDIRECT(BO$10),DetailBudgetWPs_Aleph,IF($J159 = "No Work Package", "", $J159),DetailBudgetCategory_Aleph,$I159),""))))) / BO$6 * BO$7, 0), 0)</f>
        <v>0</v>
      </c>
      <c r="BP159" s="166">
        <f t="array" ref="BP159">IFERROR(IF(ROW()-16&lt;NoRowsBudget, IF($J159="Profit Margin",SUM(BP$16:BP158)*ProfitMargin,IF($J159="VAT",SUM(BP$16:BP158)*VAT,IF(Budget_period="Monthly",SUMIFS(INDIRECT(BP$8),DetailBudgetWPs_Aleph,IF($J159 = "No Work Package", "", $J159),DetailBudgetCategory_Aleph,$I159),IF(Budget_period="Quarterly",SUMIFS(INDIRECT(BP$9),DetailBudgetWPs_Aleph,IF($J159 = "No Work Package", "", $J159),DetailBudgetCategory_Aleph,$I159),IF(Budget_period="Annually",SUMIFS(INDIRECT(BP$10),DetailBudgetWPs_Aleph,IF($J159 = "No Work Package", "", $J159),DetailBudgetCategory_Aleph,$I159),""))))) / BP$6 * BP$7, 0), 0)</f>
        <v>0</v>
      </c>
      <c r="BQ159" s="166">
        <f t="array" ref="BQ159">IFERROR(IF(ROW()-16&lt;NoRowsBudget, IF($J159="Profit Margin",SUM(BQ$16:BQ158)*ProfitMargin,IF($J159="VAT",SUM(BQ$16:BQ158)*VAT,IF(Budget_period="Monthly",SUMIFS(INDIRECT(BQ$8),DetailBudgetWPs_Aleph,IF($J159 = "No Work Package", "", $J159),DetailBudgetCategory_Aleph,$I159),IF(Budget_period="Quarterly",SUMIFS(INDIRECT(BQ$9),DetailBudgetWPs_Aleph,IF($J159 = "No Work Package", "", $J159),DetailBudgetCategory_Aleph,$I159),IF(Budget_period="Annually",SUMIFS(INDIRECT(BQ$10),DetailBudgetWPs_Aleph,IF($J159 = "No Work Package", "", $J159),DetailBudgetCategory_Aleph,$I159),""))))) / BQ$6 * BQ$7, 0), 0)</f>
        <v>0</v>
      </c>
      <c r="BR159" s="166">
        <f t="array" ref="BR159">IFERROR(IF(ROW()-16&lt;NoRowsBudget, IF($J159="Profit Margin",SUM(BR$16:BR158)*ProfitMargin,IF($J159="VAT",SUM(BR$16:BR158)*VAT,IF(Budget_period="Monthly",SUMIFS(INDIRECT(BR$8),DetailBudgetWPs_Aleph,IF($J159 = "No Work Package", "", $J159),DetailBudgetCategory_Aleph,$I159),IF(Budget_period="Quarterly",SUMIFS(INDIRECT(BR$9),DetailBudgetWPs_Aleph,IF($J159 = "No Work Package", "", $J159),DetailBudgetCategory_Aleph,$I159),IF(Budget_period="Annually",SUMIFS(INDIRECT(BR$10),DetailBudgetWPs_Aleph,IF($J159 = "No Work Package", "", $J159),DetailBudgetCategory_Aleph,$I159),""))))) / BR$6 * BR$7, 0), 0)</f>
        <v>0</v>
      </c>
      <c r="BS159" s="166">
        <f t="array" ref="BS159">IFERROR(IF(ROW()-16&lt;NoRowsBudget, IF($J159="Profit Margin",SUM(BS$16:BS158)*ProfitMargin,IF($J159="VAT",SUM(BS$16:BS158)*VAT,IF(Budget_period="Monthly",SUMIFS(INDIRECT(BS$8),DetailBudgetWPs_Aleph,IF($J159 = "No Work Package", "", $J159),DetailBudgetCategory_Aleph,$I159),IF(Budget_period="Quarterly",SUMIFS(INDIRECT(BS$9),DetailBudgetWPs_Aleph,IF($J159 = "No Work Package", "", $J159),DetailBudgetCategory_Aleph,$I159),IF(Budget_period="Annually",SUMIFS(INDIRECT(BS$10),DetailBudgetWPs_Aleph,IF($J159 = "No Work Package", "", $J159),DetailBudgetCategory_Aleph,$I159),""))))) / BS$6 * BS$7, 0), 0)</f>
        <v>0</v>
      </c>
    </row>
    <row r="160" ht="15.75" customHeight="1">
      <c r="A160" s="114"/>
      <c r="B160" s="15" t="str">
        <f>IF(ROW()-16&lt;NoRowsBudget,OrgName,"")</f>
        <v/>
      </c>
      <c r="C160" s="15" t="str">
        <f>IF(ROW()-16&lt;NoRowsBudget,ProjectName,"")</f>
        <v/>
      </c>
      <c r="D160" s="15" t="str">
        <f>IF(ROW()-16&lt;NoRowsBudget,ProjectRef,"")</f>
        <v/>
      </c>
      <c r="E160" s="15" t="str">
        <f>IF(ROW()-16&lt;NoRowsBudget,ApplicationID,"")</f>
        <v/>
      </c>
      <c r="F160" s="15" t="str">
        <f>IF(ROW()-16&lt;NoRowsBudget,Version,"")</f>
        <v/>
      </c>
      <c r="G160" s="164" t="str">
        <f>IF(ROW()-16&lt;NoRowsBudget,StartDate,"")</f>
        <v/>
      </c>
      <c r="H160" s="164" t="str">
        <f>IF(ROW()-16&lt;NoRowsBudget,EndDate,"")</f>
        <v/>
      </c>
      <c r="I160" s="15" t="str">
        <f t="array" ref="I160">IF(ROW()-16&lt;(NoRowsBudget-3),INDEX(CostCategories,CEILING((ROW()-15)/NoWPs,1)),IF(ROW()-16=NoRowsBudget-3,"Overheads",IF(ROW()-16=NoRowsBudget-2,"Profit Margin",IF(ROW()-16=NoRowsBudget-1,"VAT",""))))</f>
        <v/>
      </c>
      <c r="J160" s="15" t="str">
        <f t="array" ref="J160">IF(ROW()-16&lt;NoRowsBudget-3,INDEX(WPUnique,,MOD(ROW()-16,NoWPs)+1),IF(ROW()-16=NoRowsBudget-3,"Overheads",IF(ROW()-16=NoRowsBudget-2,"Profit Margin",IF(ROW()-16=NoRowsBudget-1,"VAT",""))))</f>
        <v/>
      </c>
      <c r="K160" s="172" t="str">
        <f>IFERROR(IF(OR($J160="Indirect Cost",$J160="VAT",$J160="Profit Margin"),"",VLOOKUP(J160,'1. Basic Info'!$B$40:$C$52,2,FALSE)),BudgetExport!J160)</f>
        <v/>
      </c>
      <c r="L160" s="166">
        <f t="array" ref="L160">IFERROR(IF(ROW()-16&lt;NoRowsBudget, IF($J160="Profit Margin",SUM(L$16:L159)*ProfitMargin,IF($J160="VAT",SUM(L$16:L159)*VAT,IF(Budget_period="Monthly",SUMIFS(INDIRECT(L$8),DetailBudgetWPs_Aleph,IF($J160 = "No Work Package", "", $J160),DetailBudgetCategory_Aleph,$I160),IF(Budget_period="Quarterly",SUMIFS(INDIRECT(L$9),DetailBudgetWPs_Aleph,IF($J160 = "No Work Package", "", $J160),DetailBudgetCategory_Aleph,$I160),IF(Budget_period="Annually",SUMIFS(INDIRECT(L$10),DetailBudgetWPs_Aleph,IF($J160 = "No Work Package", "", $J160),DetailBudgetCategory_Aleph,$I160),""))))) / L$6 * L$7, 0), 0)</f>
        <v>0</v>
      </c>
      <c r="M160" s="166">
        <f t="array" ref="M160">IFERROR(IF(ROW()-16&lt;NoRowsBudget, IF($J160="Profit Margin",SUM(M$16:M159)*ProfitMargin,IF($J160="VAT",SUM(M$16:M159)*VAT,IF(Budget_period="Monthly",SUMIFS(INDIRECT(M$8),DetailBudgetWPs_Aleph,IF($J160 = "No Work Package", "", $J160),DetailBudgetCategory_Aleph,$I160),IF(Budget_period="Quarterly",SUMIFS(INDIRECT(M$9),DetailBudgetWPs_Aleph,IF($J160 = "No Work Package", "", $J160),DetailBudgetCategory_Aleph,$I160),IF(Budget_period="Annually",SUMIFS(INDIRECT(M$10),DetailBudgetWPs_Aleph,IF($J160 = "No Work Package", "", $J160),DetailBudgetCategory_Aleph,$I160),""))))) / M$6 * M$7, 0), 0)</f>
        <v>0</v>
      </c>
      <c r="N160" s="166">
        <f t="array" ref="N160">IFERROR(IF(ROW()-16&lt;NoRowsBudget, IF($J160="Profit Margin",SUM(N$16:N159)*ProfitMargin,IF($J160="VAT",SUM(N$16:N159)*VAT,IF(Budget_period="Monthly",SUMIFS(INDIRECT(N$8),DetailBudgetWPs_Aleph,IF($J160 = "No Work Package", "", $J160),DetailBudgetCategory_Aleph,$I160),IF(Budget_period="Quarterly",SUMIFS(INDIRECT(N$9),DetailBudgetWPs_Aleph,IF($J160 = "No Work Package", "", $J160),DetailBudgetCategory_Aleph,$I160),IF(Budget_period="Annually",SUMIFS(INDIRECT(N$10),DetailBudgetWPs_Aleph,IF($J160 = "No Work Package", "", $J160),DetailBudgetCategory_Aleph,$I160),""))))) / N$6 * N$7, 0), 0)</f>
        <v>0</v>
      </c>
      <c r="O160" s="166">
        <f t="array" ref="O160">IFERROR(IF(ROW()-16&lt;NoRowsBudget, IF($J160="Profit Margin",SUM(O$16:O159)*ProfitMargin,IF($J160="VAT",SUM(O$16:O159)*VAT,IF(Budget_period="Monthly",SUMIFS(INDIRECT(O$8),DetailBudgetWPs_Aleph,IF($J160 = "No Work Package", "", $J160),DetailBudgetCategory_Aleph,$I160),IF(Budget_period="Quarterly",SUMIFS(INDIRECT(O$9),DetailBudgetWPs_Aleph,IF($J160 = "No Work Package", "", $J160),DetailBudgetCategory_Aleph,$I160),IF(Budget_period="Annually",SUMIFS(INDIRECT(O$10),DetailBudgetWPs_Aleph,IF($J160 = "No Work Package", "", $J160),DetailBudgetCategory_Aleph,$I160),""))))) / O$6 * O$7, 0), 0)</f>
        <v>0</v>
      </c>
      <c r="P160" s="166">
        <f t="array" ref="P160">IFERROR(IF(ROW()-16&lt;NoRowsBudget, IF($J160="Profit Margin",SUM(P$16:P159)*ProfitMargin,IF($J160="VAT",SUM(P$16:P159)*VAT,IF(Budget_period="Monthly",SUMIFS(INDIRECT(P$8),DetailBudgetWPs_Aleph,IF($J160 = "No Work Package", "", $J160),DetailBudgetCategory_Aleph,$I160),IF(Budget_period="Quarterly",SUMIFS(INDIRECT(P$9),DetailBudgetWPs_Aleph,IF($J160 = "No Work Package", "", $J160),DetailBudgetCategory_Aleph,$I160),IF(Budget_period="Annually",SUMIFS(INDIRECT(P$10),DetailBudgetWPs_Aleph,IF($J160 = "No Work Package", "", $J160),DetailBudgetCategory_Aleph,$I160),""))))) / P$6 * P$7, 0), 0)</f>
        <v>0</v>
      </c>
      <c r="Q160" s="166">
        <f t="array" ref="Q160">IFERROR(IF(ROW()-16&lt;NoRowsBudget, IF($J160="Profit Margin",SUM(Q$16:Q159)*ProfitMargin,IF($J160="VAT",SUM(Q$16:Q159)*VAT,IF(Budget_period="Monthly",SUMIFS(INDIRECT(Q$8),DetailBudgetWPs_Aleph,IF($J160 = "No Work Package", "", $J160),DetailBudgetCategory_Aleph,$I160),IF(Budget_period="Quarterly",SUMIFS(INDIRECT(Q$9),DetailBudgetWPs_Aleph,IF($J160 = "No Work Package", "", $J160),DetailBudgetCategory_Aleph,$I160),IF(Budget_period="Annually",SUMIFS(INDIRECT(Q$10),DetailBudgetWPs_Aleph,IF($J160 = "No Work Package", "", $J160),DetailBudgetCategory_Aleph,$I160),""))))) / Q$6 * Q$7, 0), 0)</f>
        <v>0</v>
      </c>
      <c r="R160" s="166">
        <f t="array" ref="R160">IFERROR(IF(ROW()-16&lt;NoRowsBudget, IF($J160="Profit Margin",SUM(R$16:R159)*ProfitMargin,IF($J160="VAT",SUM(R$16:R159)*VAT,IF(Budget_period="Monthly",SUMIFS(INDIRECT(R$8),DetailBudgetWPs_Aleph,IF($J160 = "No Work Package", "", $J160),DetailBudgetCategory_Aleph,$I160),IF(Budget_period="Quarterly",SUMIFS(INDIRECT(R$9),DetailBudgetWPs_Aleph,IF($J160 = "No Work Package", "", $J160),DetailBudgetCategory_Aleph,$I160),IF(Budget_period="Annually",SUMIFS(INDIRECT(R$10),DetailBudgetWPs_Aleph,IF($J160 = "No Work Package", "", $J160),DetailBudgetCategory_Aleph,$I160),""))))) / R$6 * R$7, 0), 0)</f>
        <v>0</v>
      </c>
      <c r="S160" s="166">
        <f t="array" ref="S160">IFERROR(IF(ROW()-16&lt;NoRowsBudget, IF($J160="Profit Margin",SUM(S$16:S159)*ProfitMargin,IF($J160="VAT",SUM(S$16:S159)*VAT,IF(Budget_period="Monthly",SUMIFS(INDIRECT(S$8),DetailBudgetWPs_Aleph,IF($J160 = "No Work Package", "", $J160),DetailBudgetCategory_Aleph,$I160),IF(Budget_period="Quarterly",SUMIFS(INDIRECT(S$9),DetailBudgetWPs_Aleph,IF($J160 = "No Work Package", "", $J160),DetailBudgetCategory_Aleph,$I160),IF(Budget_period="Annually",SUMIFS(INDIRECT(S$10),DetailBudgetWPs_Aleph,IF($J160 = "No Work Package", "", $J160),DetailBudgetCategory_Aleph,$I160),""))))) / S$6 * S$7, 0), 0)</f>
        <v>0</v>
      </c>
      <c r="T160" s="166">
        <f t="array" ref="T160">IFERROR(IF(ROW()-16&lt;NoRowsBudget, IF($J160="Profit Margin",SUM(T$16:T159)*ProfitMargin,IF($J160="VAT",SUM(T$16:T159)*VAT,IF(Budget_period="Monthly",SUMIFS(INDIRECT(T$8),DetailBudgetWPs_Aleph,IF($J160 = "No Work Package", "", $J160),DetailBudgetCategory_Aleph,$I160),IF(Budget_period="Quarterly",SUMIFS(INDIRECT(T$9),DetailBudgetWPs_Aleph,IF($J160 = "No Work Package", "", $J160),DetailBudgetCategory_Aleph,$I160),IF(Budget_period="Annually",SUMIFS(INDIRECT(T$10),DetailBudgetWPs_Aleph,IF($J160 = "No Work Package", "", $J160),DetailBudgetCategory_Aleph,$I160),""))))) / T$6 * T$7, 0), 0)</f>
        <v>0</v>
      </c>
      <c r="U160" s="166">
        <f t="array" ref="U160">IFERROR(IF(ROW()-16&lt;NoRowsBudget, IF($J160="Profit Margin",SUM(U$16:U159)*ProfitMargin,IF($J160="VAT",SUM(U$16:U159)*VAT,IF(Budget_period="Monthly",SUMIFS(INDIRECT(U$8),DetailBudgetWPs_Aleph,IF($J160 = "No Work Package", "", $J160),DetailBudgetCategory_Aleph,$I160),IF(Budget_period="Quarterly",SUMIFS(INDIRECT(U$9),DetailBudgetWPs_Aleph,IF($J160 = "No Work Package", "", $J160),DetailBudgetCategory_Aleph,$I160),IF(Budget_period="Annually",SUMIFS(INDIRECT(U$10),DetailBudgetWPs_Aleph,IF($J160 = "No Work Package", "", $J160),DetailBudgetCategory_Aleph,$I160),""))))) / U$6 * U$7, 0), 0)</f>
        <v>0</v>
      </c>
      <c r="V160" s="166">
        <f t="array" ref="V160">IFERROR(IF(ROW()-16&lt;NoRowsBudget, IF($J160="Profit Margin",SUM(V$16:V159)*ProfitMargin,IF($J160="VAT",SUM(V$16:V159)*VAT,IF(Budget_period="Monthly",SUMIFS(INDIRECT(V$8),DetailBudgetWPs_Aleph,IF($J160 = "No Work Package", "", $J160),DetailBudgetCategory_Aleph,$I160),IF(Budget_period="Quarterly",SUMIFS(INDIRECT(V$9),DetailBudgetWPs_Aleph,IF($J160 = "No Work Package", "", $J160),DetailBudgetCategory_Aleph,$I160),IF(Budget_period="Annually",SUMIFS(INDIRECT(V$10),DetailBudgetWPs_Aleph,IF($J160 = "No Work Package", "", $J160),DetailBudgetCategory_Aleph,$I160),""))))) / V$6 * V$7, 0), 0)</f>
        <v>0</v>
      </c>
      <c r="W160" s="166">
        <f t="array" ref="W160">IFERROR(IF(ROW()-16&lt;NoRowsBudget, IF($J160="Profit Margin",SUM(W$16:W159)*ProfitMargin,IF($J160="VAT",SUM(W$16:W159)*VAT,IF(Budget_period="Monthly",SUMIFS(INDIRECT(W$8),DetailBudgetWPs_Aleph,IF($J160 = "No Work Package", "", $J160),DetailBudgetCategory_Aleph,$I160),IF(Budget_period="Quarterly",SUMIFS(INDIRECT(W$9),DetailBudgetWPs_Aleph,IF($J160 = "No Work Package", "", $J160),DetailBudgetCategory_Aleph,$I160),IF(Budget_period="Annually",SUMIFS(INDIRECT(W$10),DetailBudgetWPs_Aleph,IF($J160 = "No Work Package", "", $J160),DetailBudgetCategory_Aleph,$I160),""))))) / W$6 * W$7, 0), 0)</f>
        <v>0</v>
      </c>
      <c r="X160" s="166">
        <f t="array" ref="X160">IFERROR(IF(ROW()-16&lt;NoRowsBudget, IF($J160="Profit Margin",SUM(X$16:X159)*ProfitMargin,IF($J160="VAT",SUM(X$16:X159)*VAT,IF(Budget_period="Monthly",SUMIFS(INDIRECT(X$8),DetailBudgetWPs_Aleph,IF($J160 = "No Work Package", "", $J160),DetailBudgetCategory_Aleph,$I160),IF(Budget_period="Quarterly",SUMIFS(INDIRECT(X$9),DetailBudgetWPs_Aleph,IF($J160 = "No Work Package", "", $J160),DetailBudgetCategory_Aleph,$I160),IF(Budget_period="Annually",SUMIFS(INDIRECT(X$10),DetailBudgetWPs_Aleph,IF($J160 = "No Work Package", "", $J160),DetailBudgetCategory_Aleph,$I160),""))))) / X$6 * X$7, 0), 0)</f>
        <v>0</v>
      </c>
      <c r="Y160" s="166">
        <f t="array" ref="Y160">IFERROR(IF(ROW()-16&lt;NoRowsBudget, IF($J160="Profit Margin",SUM(Y$16:Y159)*ProfitMargin,IF($J160="VAT",SUM(Y$16:Y159)*VAT,IF(Budget_period="Monthly",SUMIFS(INDIRECT(Y$8),DetailBudgetWPs_Aleph,IF($J160 = "No Work Package", "", $J160),DetailBudgetCategory_Aleph,$I160),IF(Budget_period="Quarterly",SUMIFS(INDIRECT(Y$9),DetailBudgetWPs_Aleph,IF($J160 = "No Work Package", "", $J160),DetailBudgetCategory_Aleph,$I160),IF(Budget_period="Annually",SUMIFS(INDIRECT(Y$10),DetailBudgetWPs_Aleph,IF($J160 = "No Work Package", "", $J160),DetailBudgetCategory_Aleph,$I160),""))))) / Y$6 * Y$7, 0), 0)</f>
        <v>0</v>
      </c>
      <c r="Z160" s="166">
        <f t="array" ref="Z160">IFERROR(IF(ROW()-16&lt;NoRowsBudget, IF($J160="Profit Margin",SUM(Z$16:Z159)*ProfitMargin,IF($J160="VAT",SUM(Z$16:Z159)*VAT,IF(Budget_period="Monthly",SUMIFS(INDIRECT(Z$8),DetailBudgetWPs_Aleph,IF($J160 = "No Work Package", "", $J160),DetailBudgetCategory_Aleph,$I160),IF(Budget_period="Quarterly",SUMIFS(INDIRECT(Z$9),DetailBudgetWPs_Aleph,IF($J160 = "No Work Package", "", $J160),DetailBudgetCategory_Aleph,$I160),IF(Budget_period="Annually",SUMIFS(INDIRECT(Z$10),DetailBudgetWPs_Aleph,IF($J160 = "No Work Package", "", $J160),DetailBudgetCategory_Aleph,$I160),""))))) / Z$6 * Z$7, 0), 0)</f>
        <v>0</v>
      </c>
      <c r="AA160" s="166">
        <f t="array" ref="AA160">IFERROR(IF(ROW()-16&lt;NoRowsBudget, IF($J160="Profit Margin",SUM(AA$16:AA159)*ProfitMargin,IF($J160="VAT",SUM(AA$16:AA159)*VAT,IF(Budget_period="Monthly",SUMIFS(INDIRECT(AA$8),DetailBudgetWPs_Aleph,IF($J160 = "No Work Package", "", $J160),DetailBudgetCategory_Aleph,$I160),IF(Budget_period="Quarterly",SUMIFS(INDIRECT(AA$9),DetailBudgetWPs_Aleph,IF($J160 = "No Work Package", "", $J160),DetailBudgetCategory_Aleph,$I160),IF(Budget_period="Annually",SUMIFS(INDIRECT(AA$10),DetailBudgetWPs_Aleph,IF($J160 = "No Work Package", "", $J160),DetailBudgetCategory_Aleph,$I160),""))))) / AA$6 * AA$7, 0), 0)</f>
        <v>0</v>
      </c>
      <c r="AB160" s="166">
        <f t="array" ref="AB160">IFERROR(IF(ROW()-16&lt;NoRowsBudget, IF($J160="Profit Margin",SUM(AB$16:AB159)*ProfitMargin,IF($J160="VAT",SUM(AB$16:AB159)*VAT,IF(Budget_period="Monthly",SUMIFS(INDIRECT(AB$8),DetailBudgetWPs_Aleph,IF($J160 = "No Work Package", "", $J160),DetailBudgetCategory_Aleph,$I160),IF(Budget_period="Quarterly",SUMIFS(INDIRECT(AB$9),DetailBudgetWPs_Aleph,IF($J160 = "No Work Package", "", $J160),DetailBudgetCategory_Aleph,$I160),IF(Budget_period="Annually",SUMIFS(INDIRECT(AB$10),DetailBudgetWPs_Aleph,IF($J160 = "No Work Package", "", $J160),DetailBudgetCategory_Aleph,$I160),""))))) / AB$6 * AB$7, 0), 0)</f>
        <v>0</v>
      </c>
      <c r="AC160" s="166">
        <f t="array" ref="AC160">IFERROR(IF(ROW()-16&lt;NoRowsBudget, IF($J160="Profit Margin",SUM(AC$16:AC159)*ProfitMargin,IF($J160="VAT",SUM(AC$16:AC159)*VAT,IF(Budget_period="Monthly",SUMIFS(INDIRECT(AC$8),DetailBudgetWPs_Aleph,IF($J160 = "No Work Package", "", $J160),DetailBudgetCategory_Aleph,$I160),IF(Budget_period="Quarterly",SUMIFS(INDIRECT(AC$9),DetailBudgetWPs_Aleph,IF($J160 = "No Work Package", "", $J160),DetailBudgetCategory_Aleph,$I160),IF(Budget_period="Annually",SUMIFS(INDIRECT(AC$10),DetailBudgetWPs_Aleph,IF($J160 = "No Work Package", "", $J160),DetailBudgetCategory_Aleph,$I160),""))))) / AC$6 * AC$7, 0), 0)</f>
        <v>0</v>
      </c>
      <c r="AD160" s="166">
        <f t="array" ref="AD160">IFERROR(IF(ROW()-16&lt;NoRowsBudget, IF($J160="Profit Margin",SUM(AD$16:AD159)*ProfitMargin,IF($J160="VAT",SUM(AD$16:AD159)*VAT,IF(Budget_period="Monthly",SUMIFS(INDIRECT(AD$8),DetailBudgetWPs_Aleph,IF($J160 = "No Work Package", "", $J160),DetailBudgetCategory_Aleph,$I160),IF(Budget_period="Quarterly",SUMIFS(INDIRECT(AD$9),DetailBudgetWPs_Aleph,IF($J160 = "No Work Package", "", $J160),DetailBudgetCategory_Aleph,$I160),IF(Budget_period="Annually",SUMIFS(INDIRECT(AD$10),DetailBudgetWPs_Aleph,IF($J160 = "No Work Package", "", $J160),DetailBudgetCategory_Aleph,$I160),""))))) / AD$6 * AD$7, 0), 0)</f>
        <v>0</v>
      </c>
      <c r="AE160" s="166">
        <f t="array" ref="AE160">IFERROR(IF(ROW()-16&lt;NoRowsBudget, IF($J160="Profit Margin",SUM(AE$16:AE159)*ProfitMargin,IF($J160="VAT",SUM(AE$16:AE159)*VAT,IF(Budget_period="Monthly",SUMIFS(INDIRECT(AE$8),DetailBudgetWPs_Aleph,IF($J160 = "No Work Package", "", $J160),DetailBudgetCategory_Aleph,$I160),IF(Budget_period="Quarterly",SUMIFS(INDIRECT(AE$9),DetailBudgetWPs_Aleph,IF($J160 = "No Work Package", "", $J160),DetailBudgetCategory_Aleph,$I160),IF(Budget_period="Annually",SUMIFS(INDIRECT(AE$10),DetailBudgetWPs_Aleph,IF($J160 = "No Work Package", "", $J160),DetailBudgetCategory_Aleph,$I160),""))))) / AE$6 * AE$7, 0), 0)</f>
        <v>0</v>
      </c>
      <c r="AF160" s="166">
        <f t="array" ref="AF160">IFERROR(IF(ROW()-16&lt;NoRowsBudget, IF($J160="Profit Margin",SUM(AF$16:AF159)*ProfitMargin,IF($J160="VAT",SUM(AF$16:AF159)*VAT,IF(Budget_period="Monthly",SUMIFS(INDIRECT(AF$8),DetailBudgetWPs_Aleph,IF($J160 = "No Work Package", "", $J160),DetailBudgetCategory_Aleph,$I160),IF(Budget_period="Quarterly",SUMIFS(INDIRECT(AF$9),DetailBudgetWPs_Aleph,IF($J160 = "No Work Package", "", $J160),DetailBudgetCategory_Aleph,$I160),IF(Budget_period="Annually",SUMIFS(INDIRECT(AF$10),DetailBudgetWPs_Aleph,IF($J160 = "No Work Package", "", $J160),DetailBudgetCategory_Aleph,$I160),""))))) / AF$6 * AF$7, 0), 0)</f>
        <v>0</v>
      </c>
      <c r="AG160" s="166">
        <f t="array" ref="AG160">IFERROR(IF(ROW()-16&lt;NoRowsBudget, IF($J160="Profit Margin",SUM(AG$16:AG159)*ProfitMargin,IF($J160="VAT",SUM(AG$16:AG159)*VAT,IF(Budget_period="Monthly",SUMIFS(INDIRECT(AG$8),DetailBudgetWPs_Aleph,IF($J160 = "No Work Package", "", $J160),DetailBudgetCategory_Aleph,$I160),IF(Budget_period="Quarterly",SUMIFS(INDIRECT(AG$9),DetailBudgetWPs_Aleph,IF($J160 = "No Work Package", "", $J160),DetailBudgetCategory_Aleph,$I160),IF(Budget_period="Annually",SUMIFS(INDIRECT(AG$10),DetailBudgetWPs_Aleph,IF($J160 = "No Work Package", "", $J160),DetailBudgetCategory_Aleph,$I160),""))))) / AG$6 * AG$7, 0), 0)</f>
        <v>0</v>
      </c>
      <c r="AH160" s="166">
        <f t="array" ref="AH160">IFERROR(IF(ROW()-16&lt;NoRowsBudget, IF($J160="Profit Margin",SUM(AH$16:AH159)*ProfitMargin,IF($J160="VAT",SUM(AH$16:AH159)*VAT,IF(Budget_period="Monthly",SUMIFS(INDIRECT(AH$8),DetailBudgetWPs_Aleph,IF($J160 = "No Work Package", "", $J160),DetailBudgetCategory_Aleph,$I160),IF(Budget_period="Quarterly",SUMIFS(INDIRECT(AH$9),DetailBudgetWPs_Aleph,IF($J160 = "No Work Package", "", $J160),DetailBudgetCategory_Aleph,$I160),IF(Budget_period="Annually",SUMIFS(INDIRECT(AH$10),DetailBudgetWPs_Aleph,IF($J160 = "No Work Package", "", $J160),DetailBudgetCategory_Aleph,$I160),""))))) / AH$6 * AH$7, 0), 0)</f>
        <v>0</v>
      </c>
      <c r="AI160" s="166">
        <f t="array" ref="AI160">IFERROR(IF(ROW()-16&lt;NoRowsBudget, IF($J160="Profit Margin",SUM(AI$16:AI159)*ProfitMargin,IF($J160="VAT",SUM(AI$16:AI159)*VAT,IF(Budget_period="Monthly",SUMIFS(INDIRECT(AI$8),DetailBudgetWPs_Aleph,IF($J160 = "No Work Package", "", $J160),DetailBudgetCategory_Aleph,$I160),IF(Budget_period="Quarterly",SUMIFS(INDIRECT(AI$9),DetailBudgetWPs_Aleph,IF($J160 = "No Work Package", "", $J160),DetailBudgetCategory_Aleph,$I160),IF(Budget_period="Annually",SUMIFS(INDIRECT(AI$10),DetailBudgetWPs_Aleph,IF($J160 = "No Work Package", "", $J160),DetailBudgetCategory_Aleph,$I160),""))))) / AI$6 * AI$7, 0), 0)</f>
        <v>0</v>
      </c>
      <c r="AJ160" s="166">
        <f t="array" ref="AJ160">IFERROR(IF(ROW()-16&lt;NoRowsBudget, IF($J160="Profit Margin",SUM(AJ$16:AJ159)*ProfitMargin,IF($J160="VAT",SUM(AJ$16:AJ159)*VAT,IF(Budget_period="Monthly",SUMIFS(INDIRECT(AJ$8),DetailBudgetWPs_Aleph,IF($J160 = "No Work Package", "", $J160),DetailBudgetCategory_Aleph,$I160),IF(Budget_period="Quarterly",SUMIFS(INDIRECT(AJ$9),DetailBudgetWPs_Aleph,IF($J160 = "No Work Package", "", $J160),DetailBudgetCategory_Aleph,$I160),IF(Budget_period="Annually",SUMIFS(INDIRECT(AJ$10),DetailBudgetWPs_Aleph,IF($J160 = "No Work Package", "", $J160),DetailBudgetCategory_Aleph,$I160),""))))) / AJ$6 * AJ$7, 0), 0)</f>
        <v>0</v>
      </c>
      <c r="AK160" s="166">
        <f t="array" ref="AK160">IFERROR(IF(ROW()-16&lt;NoRowsBudget, IF($J160="Profit Margin",SUM(AK$16:AK159)*ProfitMargin,IF($J160="VAT",SUM(AK$16:AK159)*VAT,IF(Budget_period="Monthly",SUMIFS(INDIRECT(AK$8),DetailBudgetWPs_Aleph,IF($J160 = "No Work Package", "", $J160),DetailBudgetCategory_Aleph,$I160),IF(Budget_period="Quarterly",SUMIFS(INDIRECT(AK$9),DetailBudgetWPs_Aleph,IF($J160 = "No Work Package", "", $J160),DetailBudgetCategory_Aleph,$I160),IF(Budget_period="Annually",SUMIFS(INDIRECT(AK$10),DetailBudgetWPs_Aleph,IF($J160 = "No Work Package", "", $J160),DetailBudgetCategory_Aleph,$I160),""))))) / AK$6 * AK$7, 0), 0)</f>
        <v>0</v>
      </c>
      <c r="AL160" s="166">
        <f t="array" ref="AL160">IFERROR(IF(ROW()-16&lt;NoRowsBudget, IF($J160="Profit Margin",SUM(AL$16:AL159)*ProfitMargin,IF($J160="VAT",SUM(AL$16:AL159)*VAT,IF(Budget_period="Monthly",SUMIFS(INDIRECT(AL$8),DetailBudgetWPs_Aleph,IF($J160 = "No Work Package", "", $J160),DetailBudgetCategory_Aleph,$I160),IF(Budget_period="Quarterly",SUMIFS(INDIRECT(AL$9),DetailBudgetWPs_Aleph,IF($J160 = "No Work Package", "", $J160),DetailBudgetCategory_Aleph,$I160),IF(Budget_period="Annually",SUMIFS(INDIRECT(AL$10),DetailBudgetWPs_Aleph,IF($J160 = "No Work Package", "", $J160),DetailBudgetCategory_Aleph,$I160),""))))) / AL$6 * AL$7, 0), 0)</f>
        <v>0</v>
      </c>
      <c r="AM160" s="166">
        <f t="array" ref="AM160">IFERROR(IF(ROW()-16&lt;NoRowsBudget, IF($J160="Profit Margin",SUM(AM$16:AM159)*ProfitMargin,IF($J160="VAT",SUM(AM$16:AM159)*VAT,IF(Budget_period="Monthly",SUMIFS(INDIRECT(AM$8),DetailBudgetWPs_Aleph,IF($J160 = "No Work Package", "", $J160),DetailBudgetCategory_Aleph,$I160),IF(Budget_period="Quarterly",SUMIFS(INDIRECT(AM$9),DetailBudgetWPs_Aleph,IF($J160 = "No Work Package", "", $J160),DetailBudgetCategory_Aleph,$I160),IF(Budget_period="Annually",SUMIFS(INDIRECT(AM$10),DetailBudgetWPs_Aleph,IF($J160 = "No Work Package", "", $J160),DetailBudgetCategory_Aleph,$I160),""))))) / AM$6 * AM$7, 0), 0)</f>
        <v>0</v>
      </c>
      <c r="AN160" s="166">
        <f t="array" ref="AN160">IFERROR(IF(ROW()-16&lt;NoRowsBudget, IF($J160="Profit Margin",SUM(AN$16:AN159)*ProfitMargin,IF($J160="VAT",SUM(AN$16:AN159)*VAT,IF(Budget_period="Monthly",SUMIFS(INDIRECT(AN$8),DetailBudgetWPs_Aleph,IF($J160 = "No Work Package", "", $J160),DetailBudgetCategory_Aleph,$I160),IF(Budget_period="Quarterly",SUMIFS(INDIRECT(AN$9),DetailBudgetWPs_Aleph,IF($J160 = "No Work Package", "", $J160),DetailBudgetCategory_Aleph,$I160),IF(Budget_period="Annually",SUMIFS(INDIRECT(AN$10),DetailBudgetWPs_Aleph,IF($J160 = "No Work Package", "", $J160),DetailBudgetCategory_Aleph,$I160),""))))) / AN$6 * AN$7, 0), 0)</f>
        <v>0</v>
      </c>
      <c r="AO160" s="166">
        <f t="array" ref="AO160">IFERROR(IF(ROW()-16&lt;NoRowsBudget, IF($J160="Profit Margin",SUM(AO$16:AO159)*ProfitMargin,IF($J160="VAT",SUM(AO$16:AO159)*VAT,IF(Budget_period="Monthly",SUMIFS(INDIRECT(AO$8),DetailBudgetWPs_Aleph,IF($J160 = "No Work Package", "", $J160),DetailBudgetCategory_Aleph,$I160),IF(Budget_period="Quarterly",SUMIFS(INDIRECT(AO$9),DetailBudgetWPs_Aleph,IF($J160 = "No Work Package", "", $J160),DetailBudgetCategory_Aleph,$I160),IF(Budget_period="Annually",SUMIFS(INDIRECT(AO$10),DetailBudgetWPs_Aleph,IF($J160 = "No Work Package", "", $J160),DetailBudgetCategory_Aleph,$I160),""))))) / AO$6 * AO$7, 0), 0)</f>
        <v>0</v>
      </c>
      <c r="AP160" s="166">
        <f t="array" ref="AP160">IFERROR(IF(ROW()-16&lt;NoRowsBudget, IF($J160="Profit Margin",SUM(AP$16:AP159)*ProfitMargin,IF($J160="VAT",SUM(AP$16:AP159)*VAT,IF(Budget_period="Monthly",SUMIFS(INDIRECT(AP$8),DetailBudgetWPs_Aleph,IF($J160 = "No Work Package", "", $J160),DetailBudgetCategory_Aleph,$I160),IF(Budget_period="Quarterly",SUMIFS(INDIRECT(AP$9),DetailBudgetWPs_Aleph,IF($J160 = "No Work Package", "", $J160),DetailBudgetCategory_Aleph,$I160),IF(Budget_period="Annually",SUMIFS(INDIRECT(AP$10),DetailBudgetWPs_Aleph,IF($J160 = "No Work Package", "", $J160),DetailBudgetCategory_Aleph,$I160),""))))) / AP$6 * AP$7, 0), 0)</f>
        <v>0</v>
      </c>
      <c r="AQ160" s="166">
        <f t="array" ref="AQ160">IFERROR(IF(ROW()-16&lt;NoRowsBudget, IF($J160="Profit Margin",SUM(AQ$16:AQ159)*ProfitMargin,IF($J160="VAT",SUM(AQ$16:AQ159)*VAT,IF(Budget_period="Monthly",SUMIFS(INDIRECT(AQ$8),DetailBudgetWPs_Aleph,IF($J160 = "No Work Package", "", $J160),DetailBudgetCategory_Aleph,$I160),IF(Budget_period="Quarterly",SUMIFS(INDIRECT(AQ$9),DetailBudgetWPs_Aleph,IF($J160 = "No Work Package", "", $J160),DetailBudgetCategory_Aleph,$I160),IF(Budget_period="Annually",SUMIFS(INDIRECT(AQ$10),DetailBudgetWPs_Aleph,IF($J160 = "No Work Package", "", $J160),DetailBudgetCategory_Aleph,$I160),""))))) / AQ$6 * AQ$7, 0), 0)</f>
        <v>0</v>
      </c>
      <c r="AR160" s="166">
        <f t="array" ref="AR160">IFERROR(IF(ROW()-16&lt;NoRowsBudget, IF($J160="Profit Margin",SUM(AR$16:AR159)*ProfitMargin,IF($J160="VAT",SUM(AR$16:AR159)*VAT,IF(Budget_period="Monthly",SUMIFS(INDIRECT(AR$8),DetailBudgetWPs_Aleph,IF($J160 = "No Work Package", "", $J160),DetailBudgetCategory_Aleph,$I160),IF(Budget_period="Quarterly",SUMIFS(INDIRECT(AR$9),DetailBudgetWPs_Aleph,IF($J160 = "No Work Package", "", $J160),DetailBudgetCategory_Aleph,$I160),IF(Budget_period="Annually",SUMIFS(INDIRECT(AR$10),DetailBudgetWPs_Aleph,IF($J160 = "No Work Package", "", $J160),DetailBudgetCategory_Aleph,$I160),""))))) / AR$6 * AR$7, 0), 0)</f>
        <v>0</v>
      </c>
      <c r="AS160" s="166">
        <f t="array" ref="AS160">IFERROR(IF(ROW()-16&lt;NoRowsBudget, IF($J160="Profit Margin",SUM(AS$16:AS159)*ProfitMargin,IF($J160="VAT",SUM(AS$16:AS159)*VAT,IF(Budget_period="Monthly",SUMIFS(INDIRECT(AS$8),DetailBudgetWPs_Aleph,IF($J160 = "No Work Package", "", $J160),DetailBudgetCategory_Aleph,$I160),IF(Budget_period="Quarterly",SUMIFS(INDIRECT(AS$9),DetailBudgetWPs_Aleph,IF($J160 = "No Work Package", "", $J160),DetailBudgetCategory_Aleph,$I160),IF(Budget_period="Annually",SUMIFS(INDIRECT(AS$10),DetailBudgetWPs_Aleph,IF($J160 = "No Work Package", "", $J160),DetailBudgetCategory_Aleph,$I160),""))))) / AS$6 * AS$7, 0), 0)</f>
        <v>0</v>
      </c>
      <c r="AT160" s="166">
        <f t="array" ref="AT160">IFERROR(IF(ROW()-16&lt;NoRowsBudget, IF($J160="Profit Margin",SUM(AT$16:AT159)*ProfitMargin,IF($J160="VAT",SUM(AT$16:AT159)*VAT,IF(Budget_period="Monthly",SUMIFS(INDIRECT(AT$8),DetailBudgetWPs_Aleph,IF($J160 = "No Work Package", "", $J160),DetailBudgetCategory_Aleph,$I160),IF(Budget_period="Quarterly",SUMIFS(INDIRECT(AT$9),DetailBudgetWPs_Aleph,IF($J160 = "No Work Package", "", $J160),DetailBudgetCategory_Aleph,$I160),IF(Budget_period="Annually",SUMIFS(INDIRECT(AT$10),DetailBudgetWPs_Aleph,IF($J160 = "No Work Package", "", $J160),DetailBudgetCategory_Aleph,$I160),""))))) / AT$6 * AT$7, 0), 0)</f>
        <v>0</v>
      </c>
      <c r="AU160" s="166">
        <f t="array" ref="AU160">IFERROR(IF(ROW()-16&lt;NoRowsBudget, IF($J160="Profit Margin",SUM(AU$16:AU159)*ProfitMargin,IF($J160="VAT",SUM(AU$16:AU159)*VAT,IF(Budget_period="Monthly",SUMIFS(INDIRECT(AU$8),DetailBudgetWPs_Aleph,IF($J160 = "No Work Package", "", $J160),DetailBudgetCategory_Aleph,$I160),IF(Budget_period="Quarterly",SUMIFS(INDIRECT(AU$9),DetailBudgetWPs_Aleph,IF($J160 = "No Work Package", "", $J160),DetailBudgetCategory_Aleph,$I160),IF(Budget_period="Annually",SUMIFS(INDIRECT(AU$10),DetailBudgetWPs_Aleph,IF($J160 = "No Work Package", "", $J160),DetailBudgetCategory_Aleph,$I160),""))))) / AU$6 * AU$7, 0), 0)</f>
        <v>0</v>
      </c>
      <c r="AV160" s="166">
        <f t="array" ref="AV160">IFERROR(IF(ROW()-16&lt;NoRowsBudget, IF($J160="Profit Margin",SUM(AV$16:AV159)*ProfitMargin,IF($J160="VAT",SUM(AV$16:AV159)*VAT,IF(Budget_period="Monthly",SUMIFS(INDIRECT(AV$8),DetailBudgetWPs_Aleph,IF($J160 = "No Work Package", "", $J160),DetailBudgetCategory_Aleph,$I160),IF(Budget_period="Quarterly",SUMIFS(INDIRECT(AV$9),DetailBudgetWPs_Aleph,IF($J160 = "No Work Package", "", $J160),DetailBudgetCategory_Aleph,$I160),IF(Budget_period="Annually",SUMIFS(INDIRECT(AV$10),DetailBudgetWPs_Aleph,IF($J160 = "No Work Package", "", $J160),DetailBudgetCategory_Aleph,$I160),""))))) / AV$6 * AV$7, 0), 0)</f>
        <v>0</v>
      </c>
      <c r="AW160" s="166">
        <f t="array" ref="AW160">IFERROR(IF(ROW()-16&lt;NoRowsBudget, IF($J160="Profit Margin",SUM(AW$16:AW159)*ProfitMargin,IF($J160="VAT",SUM(AW$16:AW159)*VAT,IF(Budget_period="Monthly",SUMIFS(INDIRECT(AW$8),DetailBudgetWPs_Aleph,IF($J160 = "No Work Package", "", $J160),DetailBudgetCategory_Aleph,$I160),IF(Budget_period="Quarterly",SUMIFS(INDIRECT(AW$9),DetailBudgetWPs_Aleph,IF($J160 = "No Work Package", "", $J160),DetailBudgetCategory_Aleph,$I160),IF(Budget_period="Annually",SUMIFS(INDIRECT(AW$10),DetailBudgetWPs_Aleph,IF($J160 = "No Work Package", "", $J160),DetailBudgetCategory_Aleph,$I160),""))))) / AW$6 * AW$7, 0), 0)</f>
        <v>0</v>
      </c>
      <c r="AX160" s="166">
        <f t="array" ref="AX160">IFERROR(IF(ROW()-16&lt;NoRowsBudget, IF($J160="Profit Margin",SUM(AX$16:AX159)*ProfitMargin,IF($J160="VAT",SUM(AX$16:AX159)*VAT,IF(Budget_period="Monthly",SUMIFS(INDIRECT(AX$8),DetailBudgetWPs_Aleph,IF($J160 = "No Work Package", "", $J160),DetailBudgetCategory_Aleph,$I160),IF(Budget_period="Quarterly",SUMIFS(INDIRECT(AX$9),DetailBudgetWPs_Aleph,IF($J160 = "No Work Package", "", $J160),DetailBudgetCategory_Aleph,$I160),IF(Budget_period="Annually",SUMIFS(INDIRECT(AX$10),DetailBudgetWPs_Aleph,IF($J160 = "No Work Package", "", $J160),DetailBudgetCategory_Aleph,$I160),""))))) / AX$6 * AX$7, 0), 0)</f>
        <v>0</v>
      </c>
      <c r="AY160" s="166">
        <f t="array" ref="AY160">IFERROR(IF(ROW()-16&lt;NoRowsBudget, IF($J160="Profit Margin",SUM(AY$16:AY159)*ProfitMargin,IF($J160="VAT",SUM(AY$16:AY159)*VAT,IF(Budget_period="Monthly",SUMIFS(INDIRECT(AY$8),DetailBudgetWPs_Aleph,IF($J160 = "No Work Package", "", $J160),DetailBudgetCategory_Aleph,$I160),IF(Budget_period="Quarterly",SUMIFS(INDIRECT(AY$9),DetailBudgetWPs_Aleph,IF($J160 = "No Work Package", "", $J160),DetailBudgetCategory_Aleph,$I160),IF(Budget_period="Annually",SUMIFS(INDIRECT(AY$10),DetailBudgetWPs_Aleph,IF($J160 = "No Work Package", "", $J160),DetailBudgetCategory_Aleph,$I160),""))))) / AY$6 * AY$7, 0), 0)</f>
        <v>0</v>
      </c>
      <c r="AZ160" s="166">
        <f t="array" ref="AZ160">IFERROR(IF(ROW()-16&lt;NoRowsBudget, IF($J160="Profit Margin",SUM(AZ$16:AZ159)*ProfitMargin,IF($J160="VAT",SUM(AZ$16:AZ159)*VAT,IF(Budget_period="Monthly",SUMIFS(INDIRECT(AZ$8),DetailBudgetWPs_Aleph,IF($J160 = "No Work Package", "", $J160),DetailBudgetCategory_Aleph,$I160),IF(Budget_period="Quarterly",SUMIFS(INDIRECT(AZ$9),DetailBudgetWPs_Aleph,IF($J160 = "No Work Package", "", $J160),DetailBudgetCategory_Aleph,$I160),IF(Budget_period="Annually",SUMIFS(INDIRECT(AZ$10),DetailBudgetWPs_Aleph,IF($J160 = "No Work Package", "", $J160),DetailBudgetCategory_Aleph,$I160),""))))) / AZ$6 * AZ$7, 0), 0)</f>
        <v>0</v>
      </c>
      <c r="BA160" s="166">
        <f t="array" ref="BA160">IFERROR(IF(ROW()-16&lt;NoRowsBudget, IF($J160="Profit Margin",SUM(BA$16:BA159)*ProfitMargin,IF($J160="VAT",SUM(BA$16:BA159)*VAT,IF(Budget_period="Monthly",SUMIFS(INDIRECT(BA$8),DetailBudgetWPs_Aleph,IF($J160 = "No Work Package", "", $J160),DetailBudgetCategory_Aleph,$I160),IF(Budget_period="Quarterly",SUMIFS(INDIRECT(BA$9),DetailBudgetWPs_Aleph,IF($J160 = "No Work Package", "", $J160),DetailBudgetCategory_Aleph,$I160),IF(Budget_period="Annually",SUMIFS(INDIRECT(BA$10),DetailBudgetWPs_Aleph,IF($J160 = "No Work Package", "", $J160),DetailBudgetCategory_Aleph,$I160),""))))) / BA$6 * BA$7, 0), 0)</f>
        <v>0</v>
      </c>
      <c r="BB160" s="166">
        <f t="array" ref="BB160">IFERROR(IF(ROW()-16&lt;NoRowsBudget, IF($J160="Profit Margin",SUM(BB$16:BB159)*ProfitMargin,IF($J160="VAT",SUM(BB$16:BB159)*VAT,IF(Budget_period="Monthly",SUMIFS(INDIRECT(BB$8),DetailBudgetWPs_Aleph,IF($J160 = "No Work Package", "", $J160),DetailBudgetCategory_Aleph,$I160),IF(Budget_period="Quarterly",SUMIFS(INDIRECT(BB$9),DetailBudgetWPs_Aleph,IF($J160 = "No Work Package", "", $J160),DetailBudgetCategory_Aleph,$I160),IF(Budget_period="Annually",SUMIFS(INDIRECT(BB$10),DetailBudgetWPs_Aleph,IF($J160 = "No Work Package", "", $J160),DetailBudgetCategory_Aleph,$I160),""))))) / BB$6 * BB$7, 0), 0)</f>
        <v>0</v>
      </c>
      <c r="BC160" s="166">
        <f t="array" ref="BC160">IFERROR(IF(ROW()-16&lt;NoRowsBudget, IF($J160="Profit Margin",SUM(BC$16:BC159)*ProfitMargin,IF($J160="VAT",SUM(BC$16:BC159)*VAT,IF(Budget_period="Monthly",SUMIFS(INDIRECT(BC$8),DetailBudgetWPs_Aleph,IF($J160 = "No Work Package", "", $J160),DetailBudgetCategory_Aleph,$I160),IF(Budget_period="Quarterly",SUMIFS(INDIRECT(BC$9),DetailBudgetWPs_Aleph,IF($J160 = "No Work Package", "", $J160),DetailBudgetCategory_Aleph,$I160),IF(Budget_period="Annually",SUMIFS(INDIRECT(BC$10),DetailBudgetWPs_Aleph,IF($J160 = "No Work Package", "", $J160),DetailBudgetCategory_Aleph,$I160),""))))) / BC$6 * BC$7, 0), 0)</f>
        <v>0</v>
      </c>
      <c r="BD160" s="166">
        <f t="array" ref="BD160">IFERROR(IF(ROW()-16&lt;NoRowsBudget, IF($J160="Profit Margin",SUM(BD$16:BD159)*ProfitMargin,IF($J160="VAT",SUM(BD$16:BD159)*VAT,IF(Budget_period="Monthly",SUMIFS(INDIRECT(BD$8),DetailBudgetWPs_Aleph,IF($J160 = "No Work Package", "", $J160),DetailBudgetCategory_Aleph,$I160),IF(Budget_period="Quarterly",SUMIFS(INDIRECT(BD$9),DetailBudgetWPs_Aleph,IF($J160 = "No Work Package", "", $J160),DetailBudgetCategory_Aleph,$I160),IF(Budget_period="Annually",SUMIFS(INDIRECT(BD$10),DetailBudgetWPs_Aleph,IF($J160 = "No Work Package", "", $J160),DetailBudgetCategory_Aleph,$I160),""))))) / BD$6 * BD$7, 0), 0)</f>
        <v>0</v>
      </c>
      <c r="BE160" s="166">
        <f t="array" ref="BE160">IFERROR(IF(ROW()-16&lt;NoRowsBudget, IF($J160="Profit Margin",SUM(BE$16:BE159)*ProfitMargin,IF($J160="VAT",SUM(BE$16:BE159)*VAT,IF(Budget_period="Monthly",SUMIFS(INDIRECT(BE$8),DetailBudgetWPs_Aleph,IF($J160 = "No Work Package", "", $J160),DetailBudgetCategory_Aleph,$I160),IF(Budget_period="Quarterly",SUMIFS(INDIRECT(BE$9),DetailBudgetWPs_Aleph,IF($J160 = "No Work Package", "", $J160),DetailBudgetCategory_Aleph,$I160),IF(Budget_period="Annually",SUMIFS(INDIRECT(BE$10),DetailBudgetWPs_Aleph,IF($J160 = "No Work Package", "", $J160),DetailBudgetCategory_Aleph,$I160),""))))) / BE$6 * BE$7, 0), 0)</f>
        <v>0</v>
      </c>
      <c r="BF160" s="166">
        <f t="array" ref="BF160">IFERROR(IF(ROW()-16&lt;NoRowsBudget, IF($J160="Profit Margin",SUM(BF$16:BF159)*ProfitMargin,IF($J160="VAT",SUM(BF$16:BF159)*VAT,IF(Budget_period="Monthly",SUMIFS(INDIRECT(BF$8),DetailBudgetWPs_Aleph,IF($J160 = "No Work Package", "", $J160),DetailBudgetCategory_Aleph,$I160),IF(Budget_period="Quarterly",SUMIFS(INDIRECT(BF$9),DetailBudgetWPs_Aleph,IF($J160 = "No Work Package", "", $J160),DetailBudgetCategory_Aleph,$I160),IF(Budget_period="Annually",SUMIFS(INDIRECT(BF$10),DetailBudgetWPs_Aleph,IF($J160 = "No Work Package", "", $J160),DetailBudgetCategory_Aleph,$I160),""))))) / BF$6 * BF$7, 0), 0)</f>
        <v>0</v>
      </c>
      <c r="BG160" s="166">
        <f t="array" ref="BG160">IFERROR(IF(ROW()-16&lt;NoRowsBudget, IF($J160="Profit Margin",SUM(BG$16:BG159)*ProfitMargin,IF($J160="VAT",SUM(BG$16:BG159)*VAT,IF(Budget_period="Monthly",SUMIFS(INDIRECT(BG$8),DetailBudgetWPs_Aleph,IF($J160 = "No Work Package", "", $J160),DetailBudgetCategory_Aleph,$I160),IF(Budget_period="Quarterly",SUMIFS(INDIRECT(BG$9),DetailBudgetWPs_Aleph,IF($J160 = "No Work Package", "", $J160),DetailBudgetCategory_Aleph,$I160),IF(Budget_period="Annually",SUMIFS(INDIRECT(BG$10),DetailBudgetWPs_Aleph,IF($J160 = "No Work Package", "", $J160),DetailBudgetCategory_Aleph,$I160),""))))) / BG$6 * BG$7, 0), 0)</f>
        <v>0</v>
      </c>
      <c r="BH160" s="166">
        <f t="array" ref="BH160">IFERROR(IF(ROW()-16&lt;NoRowsBudget, IF($J160="Profit Margin",SUM(BH$16:BH159)*ProfitMargin,IF($J160="VAT",SUM(BH$16:BH159)*VAT,IF(Budget_period="Monthly",SUMIFS(INDIRECT(BH$8),DetailBudgetWPs_Aleph,IF($J160 = "No Work Package", "", $J160),DetailBudgetCategory_Aleph,$I160),IF(Budget_period="Quarterly",SUMIFS(INDIRECT(BH$9),DetailBudgetWPs_Aleph,IF($J160 = "No Work Package", "", $J160),DetailBudgetCategory_Aleph,$I160),IF(Budget_period="Annually",SUMIFS(INDIRECT(BH$10),DetailBudgetWPs_Aleph,IF($J160 = "No Work Package", "", $J160),DetailBudgetCategory_Aleph,$I160),""))))) / BH$6 * BH$7, 0), 0)</f>
        <v>0</v>
      </c>
      <c r="BI160" s="166">
        <f t="array" ref="BI160">IFERROR(IF(ROW()-16&lt;NoRowsBudget, IF($J160="Profit Margin",SUM(BI$16:BI159)*ProfitMargin,IF($J160="VAT",SUM(BI$16:BI159)*VAT,IF(Budget_period="Monthly",SUMIFS(INDIRECT(BI$8),DetailBudgetWPs_Aleph,IF($J160 = "No Work Package", "", $J160),DetailBudgetCategory_Aleph,$I160),IF(Budget_period="Quarterly",SUMIFS(INDIRECT(BI$9),DetailBudgetWPs_Aleph,IF($J160 = "No Work Package", "", $J160),DetailBudgetCategory_Aleph,$I160),IF(Budget_period="Annually",SUMIFS(INDIRECT(BI$10),DetailBudgetWPs_Aleph,IF($J160 = "No Work Package", "", $J160),DetailBudgetCategory_Aleph,$I160),""))))) / BI$6 * BI$7, 0), 0)</f>
        <v>0</v>
      </c>
      <c r="BJ160" s="166">
        <f t="array" ref="BJ160">IFERROR(IF(ROW()-16&lt;NoRowsBudget, IF($J160="Profit Margin",SUM(BJ$16:BJ159)*ProfitMargin,IF($J160="VAT",SUM(BJ$16:BJ159)*VAT,IF(Budget_period="Monthly",SUMIFS(INDIRECT(BJ$8),DetailBudgetWPs_Aleph,IF($J160 = "No Work Package", "", $J160),DetailBudgetCategory_Aleph,$I160),IF(Budget_period="Quarterly",SUMIFS(INDIRECT(BJ$9),DetailBudgetWPs_Aleph,IF($J160 = "No Work Package", "", $J160),DetailBudgetCategory_Aleph,$I160),IF(Budget_period="Annually",SUMIFS(INDIRECT(BJ$10),DetailBudgetWPs_Aleph,IF($J160 = "No Work Package", "", $J160),DetailBudgetCategory_Aleph,$I160),""))))) / BJ$6 * BJ$7, 0), 0)</f>
        <v>0</v>
      </c>
      <c r="BK160" s="166">
        <f t="array" ref="BK160">IFERROR(IF(ROW()-16&lt;NoRowsBudget, IF($J160="Profit Margin",SUM(BK$16:BK159)*ProfitMargin,IF($J160="VAT",SUM(BK$16:BK159)*VAT,IF(Budget_period="Monthly",SUMIFS(INDIRECT(BK$8),DetailBudgetWPs_Aleph,IF($J160 = "No Work Package", "", $J160),DetailBudgetCategory_Aleph,$I160),IF(Budget_period="Quarterly",SUMIFS(INDIRECT(BK$9),DetailBudgetWPs_Aleph,IF($J160 = "No Work Package", "", $J160),DetailBudgetCategory_Aleph,$I160),IF(Budget_period="Annually",SUMIFS(INDIRECT(BK$10),DetailBudgetWPs_Aleph,IF($J160 = "No Work Package", "", $J160),DetailBudgetCategory_Aleph,$I160),""))))) / BK$6 * BK$7, 0), 0)</f>
        <v>0</v>
      </c>
      <c r="BL160" s="166">
        <f t="array" ref="BL160">IFERROR(IF(ROW()-16&lt;NoRowsBudget, IF($J160="Profit Margin",SUM(BL$16:BL159)*ProfitMargin,IF($J160="VAT",SUM(BL$16:BL159)*VAT,IF(Budget_period="Monthly",SUMIFS(INDIRECT(BL$8),DetailBudgetWPs_Aleph,IF($J160 = "No Work Package", "", $J160),DetailBudgetCategory_Aleph,$I160),IF(Budget_period="Quarterly",SUMIFS(INDIRECT(BL$9),DetailBudgetWPs_Aleph,IF($J160 = "No Work Package", "", $J160),DetailBudgetCategory_Aleph,$I160),IF(Budget_period="Annually",SUMIFS(INDIRECT(BL$10),DetailBudgetWPs_Aleph,IF($J160 = "No Work Package", "", $J160),DetailBudgetCategory_Aleph,$I160),""))))) / BL$6 * BL$7, 0), 0)</f>
        <v>0</v>
      </c>
      <c r="BM160" s="166">
        <f t="array" ref="BM160">IFERROR(IF(ROW()-16&lt;NoRowsBudget, IF($J160="Profit Margin",SUM(BM$16:BM159)*ProfitMargin,IF($J160="VAT",SUM(BM$16:BM159)*VAT,IF(Budget_period="Monthly",SUMIFS(INDIRECT(BM$8),DetailBudgetWPs_Aleph,IF($J160 = "No Work Package", "", $J160),DetailBudgetCategory_Aleph,$I160),IF(Budget_period="Quarterly",SUMIFS(INDIRECT(BM$9),DetailBudgetWPs_Aleph,IF($J160 = "No Work Package", "", $J160),DetailBudgetCategory_Aleph,$I160),IF(Budget_period="Annually",SUMIFS(INDIRECT(BM$10),DetailBudgetWPs_Aleph,IF($J160 = "No Work Package", "", $J160),DetailBudgetCategory_Aleph,$I160),""))))) / BM$6 * BM$7, 0), 0)</f>
        <v>0</v>
      </c>
      <c r="BN160" s="166">
        <f t="array" ref="BN160">IFERROR(IF(ROW()-16&lt;NoRowsBudget, IF($J160="Profit Margin",SUM(BN$16:BN159)*ProfitMargin,IF($J160="VAT",SUM(BN$16:BN159)*VAT,IF(Budget_period="Monthly",SUMIFS(INDIRECT(BN$8),DetailBudgetWPs_Aleph,IF($J160 = "No Work Package", "", $J160),DetailBudgetCategory_Aleph,$I160),IF(Budget_period="Quarterly",SUMIFS(INDIRECT(BN$9),DetailBudgetWPs_Aleph,IF($J160 = "No Work Package", "", $J160),DetailBudgetCategory_Aleph,$I160),IF(Budget_period="Annually",SUMIFS(INDIRECT(BN$10),DetailBudgetWPs_Aleph,IF($J160 = "No Work Package", "", $J160),DetailBudgetCategory_Aleph,$I160),""))))) / BN$6 * BN$7, 0), 0)</f>
        <v>0</v>
      </c>
      <c r="BO160" s="166">
        <f t="array" ref="BO160">IFERROR(IF(ROW()-16&lt;NoRowsBudget, IF($J160="Profit Margin",SUM(BO$16:BO159)*ProfitMargin,IF($J160="VAT",SUM(BO$16:BO159)*VAT,IF(Budget_period="Monthly",SUMIFS(INDIRECT(BO$8),DetailBudgetWPs_Aleph,IF($J160 = "No Work Package", "", $J160),DetailBudgetCategory_Aleph,$I160),IF(Budget_period="Quarterly",SUMIFS(INDIRECT(BO$9),DetailBudgetWPs_Aleph,IF($J160 = "No Work Package", "", $J160),DetailBudgetCategory_Aleph,$I160),IF(Budget_period="Annually",SUMIFS(INDIRECT(BO$10),DetailBudgetWPs_Aleph,IF($J160 = "No Work Package", "", $J160),DetailBudgetCategory_Aleph,$I160),""))))) / BO$6 * BO$7, 0), 0)</f>
        <v>0</v>
      </c>
      <c r="BP160" s="166">
        <f t="array" ref="BP160">IFERROR(IF(ROW()-16&lt;NoRowsBudget, IF($J160="Profit Margin",SUM(BP$16:BP159)*ProfitMargin,IF($J160="VAT",SUM(BP$16:BP159)*VAT,IF(Budget_period="Monthly",SUMIFS(INDIRECT(BP$8),DetailBudgetWPs_Aleph,IF($J160 = "No Work Package", "", $J160),DetailBudgetCategory_Aleph,$I160),IF(Budget_period="Quarterly",SUMIFS(INDIRECT(BP$9),DetailBudgetWPs_Aleph,IF($J160 = "No Work Package", "", $J160),DetailBudgetCategory_Aleph,$I160),IF(Budget_period="Annually",SUMIFS(INDIRECT(BP$10),DetailBudgetWPs_Aleph,IF($J160 = "No Work Package", "", $J160),DetailBudgetCategory_Aleph,$I160),""))))) / BP$6 * BP$7, 0), 0)</f>
        <v>0</v>
      </c>
      <c r="BQ160" s="166">
        <f t="array" ref="BQ160">IFERROR(IF(ROW()-16&lt;NoRowsBudget, IF($J160="Profit Margin",SUM(BQ$16:BQ159)*ProfitMargin,IF($J160="VAT",SUM(BQ$16:BQ159)*VAT,IF(Budget_period="Monthly",SUMIFS(INDIRECT(BQ$8),DetailBudgetWPs_Aleph,IF($J160 = "No Work Package", "", $J160),DetailBudgetCategory_Aleph,$I160),IF(Budget_period="Quarterly",SUMIFS(INDIRECT(BQ$9),DetailBudgetWPs_Aleph,IF($J160 = "No Work Package", "", $J160),DetailBudgetCategory_Aleph,$I160),IF(Budget_period="Annually",SUMIFS(INDIRECT(BQ$10),DetailBudgetWPs_Aleph,IF($J160 = "No Work Package", "", $J160),DetailBudgetCategory_Aleph,$I160),""))))) / BQ$6 * BQ$7, 0), 0)</f>
        <v>0</v>
      </c>
      <c r="BR160" s="166">
        <f t="array" ref="BR160">IFERROR(IF(ROW()-16&lt;NoRowsBudget, IF($J160="Profit Margin",SUM(BR$16:BR159)*ProfitMargin,IF($J160="VAT",SUM(BR$16:BR159)*VAT,IF(Budget_period="Monthly",SUMIFS(INDIRECT(BR$8),DetailBudgetWPs_Aleph,IF($J160 = "No Work Package", "", $J160),DetailBudgetCategory_Aleph,$I160),IF(Budget_period="Quarterly",SUMIFS(INDIRECT(BR$9),DetailBudgetWPs_Aleph,IF($J160 = "No Work Package", "", $J160),DetailBudgetCategory_Aleph,$I160),IF(Budget_period="Annually",SUMIFS(INDIRECT(BR$10),DetailBudgetWPs_Aleph,IF($J160 = "No Work Package", "", $J160),DetailBudgetCategory_Aleph,$I160),""))))) / BR$6 * BR$7, 0), 0)</f>
        <v>0</v>
      </c>
      <c r="BS160" s="166">
        <f t="array" ref="BS160">IFERROR(IF(ROW()-16&lt;NoRowsBudget, IF($J160="Profit Margin",SUM(BS$16:BS159)*ProfitMargin,IF($J160="VAT",SUM(BS$16:BS159)*VAT,IF(Budget_period="Monthly",SUMIFS(INDIRECT(BS$8),DetailBudgetWPs_Aleph,IF($J160 = "No Work Package", "", $J160),DetailBudgetCategory_Aleph,$I160),IF(Budget_period="Quarterly",SUMIFS(INDIRECT(BS$9),DetailBudgetWPs_Aleph,IF($J160 = "No Work Package", "", $J160),DetailBudgetCategory_Aleph,$I160),IF(Budget_period="Annually",SUMIFS(INDIRECT(BS$10),DetailBudgetWPs_Aleph,IF($J160 = "No Work Package", "", $J160),DetailBudgetCategory_Aleph,$I160),""))))) / BS$6 * BS$7, 0), 0)</f>
        <v>0</v>
      </c>
    </row>
    <row r="161" ht="15.75" customHeight="1">
      <c r="A161" s="114"/>
      <c r="B161" s="15" t="str">
        <f>IF(ROW()-16&lt;NoRowsBudget,OrgName,"")</f>
        <v/>
      </c>
      <c r="C161" s="15" t="str">
        <f>IF(ROW()-16&lt;NoRowsBudget,ProjectName,"")</f>
        <v/>
      </c>
      <c r="D161" s="15" t="str">
        <f>IF(ROW()-16&lt;NoRowsBudget,ProjectRef,"")</f>
        <v/>
      </c>
      <c r="E161" s="15" t="str">
        <f>IF(ROW()-16&lt;NoRowsBudget,ApplicationID,"")</f>
        <v/>
      </c>
      <c r="F161" s="15" t="str">
        <f>IF(ROW()-16&lt;NoRowsBudget,Version,"")</f>
        <v/>
      </c>
      <c r="G161" s="164" t="str">
        <f>IF(ROW()-16&lt;NoRowsBudget,StartDate,"")</f>
        <v/>
      </c>
      <c r="H161" s="164" t="str">
        <f>IF(ROW()-16&lt;NoRowsBudget,EndDate,"")</f>
        <v/>
      </c>
      <c r="I161" s="15" t="str">
        <f t="array" ref="I161">IF(ROW()-16&lt;(NoRowsBudget-3),INDEX(CostCategories,CEILING((ROW()-15)/NoWPs,1)),IF(ROW()-16=NoRowsBudget-3,"Overheads",IF(ROW()-16=NoRowsBudget-2,"Profit Margin",IF(ROW()-16=NoRowsBudget-1,"VAT",""))))</f>
        <v/>
      </c>
      <c r="J161" s="15" t="str">
        <f t="array" ref="J161">IF(ROW()-16&lt;NoRowsBudget-3,INDEX(WPUnique,,MOD(ROW()-16,NoWPs)+1),IF(ROW()-16=NoRowsBudget-3,"Overheads",IF(ROW()-16=NoRowsBudget-2,"Profit Margin",IF(ROW()-16=NoRowsBudget-1,"VAT",""))))</f>
        <v/>
      </c>
      <c r="K161" s="172" t="str">
        <f>IFERROR(IF(OR($J161="Indirect Cost",$J161="VAT",$J161="Profit Margin"),"",VLOOKUP(J161,'1. Basic Info'!$B$40:$C$52,2,FALSE)),BudgetExport!J161)</f>
        <v/>
      </c>
      <c r="L161" s="166">
        <f t="array" ref="L161">IFERROR(IF(ROW()-16&lt;NoRowsBudget, IF($J161="Profit Margin",SUM(L$16:L160)*ProfitMargin,IF($J161="VAT",SUM(L$16:L160)*VAT,IF(Budget_period="Monthly",SUMIFS(INDIRECT(L$8),DetailBudgetWPs_Aleph,IF($J161 = "No Work Package", "", $J161),DetailBudgetCategory_Aleph,$I161),IF(Budget_period="Quarterly",SUMIFS(INDIRECT(L$9),DetailBudgetWPs_Aleph,IF($J161 = "No Work Package", "", $J161),DetailBudgetCategory_Aleph,$I161),IF(Budget_period="Annually",SUMIFS(INDIRECT(L$10),DetailBudgetWPs_Aleph,IF($J161 = "No Work Package", "", $J161),DetailBudgetCategory_Aleph,$I161),""))))) / L$6 * L$7, 0), 0)</f>
        <v>0</v>
      </c>
      <c r="M161" s="166">
        <f t="array" ref="M161">IFERROR(IF(ROW()-16&lt;NoRowsBudget, IF($J161="Profit Margin",SUM(M$16:M160)*ProfitMargin,IF($J161="VAT",SUM(M$16:M160)*VAT,IF(Budget_period="Monthly",SUMIFS(INDIRECT(M$8),DetailBudgetWPs_Aleph,IF($J161 = "No Work Package", "", $J161),DetailBudgetCategory_Aleph,$I161),IF(Budget_period="Quarterly",SUMIFS(INDIRECT(M$9),DetailBudgetWPs_Aleph,IF($J161 = "No Work Package", "", $J161),DetailBudgetCategory_Aleph,$I161),IF(Budget_period="Annually",SUMIFS(INDIRECT(M$10),DetailBudgetWPs_Aleph,IF($J161 = "No Work Package", "", $J161),DetailBudgetCategory_Aleph,$I161),""))))) / M$6 * M$7, 0), 0)</f>
        <v>0</v>
      </c>
      <c r="N161" s="166">
        <f t="array" ref="N161">IFERROR(IF(ROW()-16&lt;NoRowsBudget, IF($J161="Profit Margin",SUM(N$16:N160)*ProfitMargin,IF($J161="VAT",SUM(N$16:N160)*VAT,IF(Budget_period="Monthly",SUMIFS(INDIRECT(N$8),DetailBudgetWPs_Aleph,IF($J161 = "No Work Package", "", $J161),DetailBudgetCategory_Aleph,$I161),IF(Budget_period="Quarterly",SUMIFS(INDIRECT(N$9),DetailBudgetWPs_Aleph,IF($J161 = "No Work Package", "", $J161),DetailBudgetCategory_Aleph,$I161),IF(Budget_period="Annually",SUMIFS(INDIRECT(N$10),DetailBudgetWPs_Aleph,IF($J161 = "No Work Package", "", $J161),DetailBudgetCategory_Aleph,$I161),""))))) / N$6 * N$7, 0), 0)</f>
        <v>0</v>
      </c>
      <c r="O161" s="166">
        <f t="array" ref="O161">IFERROR(IF(ROW()-16&lt;NoRowsBudget, IF($J161="Profit Margin",SUM(O$16:O160)*ProfitMargin,IF($J161="VAT",SUM(O$16:O160)*VAT,IF(Budget_period="Monthly",SUMIFS(INDIRECT(O$8),DetailBudgetWPs_Aleph,IF($J161 = "No Work Package", "", $J161),DetailBudgetCategory_Aleph,$I161),IF(Budget_period="Quarterly",SUMIFS(INDIRECT(O$9),DetailBudgetWPs_Aleph,IF($J161 = "No Work Package", "", $J161),DetailBudgetCategory_Aleph,$I161),IF(Budget_period="Annually",SUMIFS(INDIRECT(O$10),DetailBudgetWPs_Aleph,IF($J161 = "No Work Package", "", $J161),DetailBudgetCategory_Aleph,$I161),""))))) / O$6 * O$7, 0), 0)</f>
        <v>0</v>
      </c>
      <c r="P161" s="166">
        <f t="array" ref="P161">IFERROR(IF(ROW()-16&lt;NoRowsBudget, IF($J161="Profit Margin",SUM(P$16:P160)*ProfitMargin,IF($J161="VAT",SUM(P$16:P160)*VAT,IF(Budget_period="Monthly",SUMIFS(INDIRECT(P$8),DetailBudgetWPs_Aleph,IF($J161 = "No Work Package", "", $J161),DetailBudgetCategory_Aleph,$I161),IF(Budget_period="Quarterly",SUMIFS(INDIRECT(P$9),DetailBudgetWPs_Aleph,IF($J161 = "No Work Package", "", $J161),DetailBudgetCategory_Aleph,$I161),IF(Budget_period="Annually",SUMIFS(INDIRECT(P$10),DetailBudgetWPs_Aleph,IF($J161 = "No Work Package", "", $J161),DetailBudgetCategory_Aleph,$I161),""))))) / P$6 * P$7, 0), 0)</f>
        <v>0</v>
      </c>
      <c r="Q161" s="166">
        <f t="array" ref="Q161">IFERROR(IF(ROW()-16&lt;NoRowsBudget, IF($J161="Profit Margin",SUM(Q$16:Q160)*ProfitMargin,IF($J161="VAT",SUM(Q$16:Q160)*VAT,IF(Budget_period="Monthly",SUMIFS(INDIRECT(Q$8),DetailBudgetWPs_Aleph,IF($J161 = "No Work Package", "", $J161),DetailBudgetCategory_Aleph,$I161),IF(Budget_period="Quarterly",SUMIFS(INDIRECT(Q$9),DetailBudgetWPs_Aleph,IF($J161 = "No Work Package", "", $J161),DetailBudgetCategory_Aleph,$I161),IF(Budget_period="Annually",SUMIFS(INDIRECT(Q$10),DetailBudgetWPs_Aleph,IF($J161 = "No Work Package", "", $J161),DetailBudgetCategory_Aleph,$I161),""))))) / Q$6 * Q$7, 0), 0)</f>
        <v>0</v>
      </c>
      <c r="R161" s="166">
        <f t="array" ref="R161">IFERROR(IF(ROW()-16&lt;NoRowsBudget, IF($J161="Profit Margin",SUM(R$16:R160)*ProfitMargin,IF($J161="VAT",SUM(R$16:R160)*VAT,IF(Budget_period="Monthly",SUMIFS(INDIRECT(R$8),DetailBudgetWPs_Aleph,IF($J161 = "No Work Package", "", $J161),DetailBudgetCategory_Aleph,$I161),IF(Budget_period="Quarterly",SUMIFS(INDIRECT(R$9),DetailBudgetWPs_Aleph,IF($J161 = "No Work Package", "", $J161),DetailBudgetCategory_Aleph,$I161),IF(Budget_period="Annually",SUMIFS(INDIRECT(R$10),DetailBudgetWPs_Aleph,IF($J161 = "No Work Package", "", $J161),DetailBudgetCategory_Aleph,$I161),""))))) / R$6 * R$7, 0), 0)</f>
        <v>0</v>
      </c>
      <c r="S161" s="166">
        <f t="array" ref="S161">IFERROR(IF(ROW()-16&lt;NoRowsBudget, IF($J161="Profit Margin",SUM(S$16:S160)*ProfitMargin,IF($J161="VAT",SUM(S$16:S160)*VAT,IF(Budget_period="Monthly",SUMIFS(INDIRECT(S$8),DetailBudgetWPs_Aleph,IF($J161 = "No Work Package", "", $J161),DetailBudgetCategory_Aleph,$I161),IF(Budget_period="Quarterly",SUMIFS(INDIRECT(S$9),DetailBudgetWPs_Aleph,IF($J161 = "No Work Package", "", $J161),DetailBudgetCategory_Aleph,$I161),IF(Budget_period="Annually",SUMIFS(INDIRECT(S$10),DetailBudgetWPs_Aleph,IF($J161 = "No Work Package", "", $J161),DetailBudgetCategory_Aleph,$I161),""))))) / S$6 * S$7, 0), 0)</f>
        <v>0</v>
      </c>
      <c r="T161" s="166">
        <f t="array" ref="T161">IFERROR(IF(ROW()-16&lt;NoRowsBudget, IF($J161="Profit Margin",SUM(T$16:T160)*ProfitMargin,IF($J161="VAT",SUM(T$16:T160)*VAT,IF(Budget_period="Monthly",SUMIFS(INDIRECT(T$8),DetailBudgetWPs_Aleph,IF($J161 = "No Work Package", "", $J161),DetailBudgetCategory_Aleph,$I161),IF(Budget_period="Quarterly",SUMIFS(INDIRECT(T$9),DetailBudgetWPs_Aleph,IF($J161 = "No Work Package", "", $J161),DetailBudgetCategory_Aleph,$I161),IF(Budget_period="Annually",SUMIFS(INDIRECT(T$10),DetailBudgetWPs_Aleph,IF($J161 = "No Work Package", "", $J161),DetailBudgetCategory_Aleph,$I161),""))))) / T$6 * T$7, 0), 0)</f>
        <v>0</v>
      </c>
      <c r="U161" s="166">
        <f t="array" ref="U161">IFERROR(IF(ROW()-16&lt;NoRowsBudget, IF($J161="Profit Margin",SUM(U$16:U160)*ProfitMargin,IF($J161="VAT",SUM(U$16:U160)*VAT,IF(Budget_period="Monthly",SUMIFS(INDIRECT(U$8),DetailBudgetWPs_Aleph,IF($J161 = "No Work Package", "", $J161),DetailBudgetCategory_Aleph,$I161),IF(Budget_period="Quarterly",SUMIFS(INDIRECT(U$9),DetailBudgetWPs_Aleph,IF($J161 = "No Work Package", "", $J161),DetailBudgetCategory_Aleph,$I161),IF(Budget_period="Annually",SUMIFS(INDIRECT(U$10),DetailBudgetWPs_Aleph,IF($J161 = "No Work Package", "", $J161),DetailBudgetCategory_Aleph,$I161),""))))) / U$6 * U$7, 0), 0)</f>
        <v>0</v>
      </c>
      <c r="V161" s="166">
        <f t="array" ref="V161">IFERROR(IF(ROW()-16&lt;NoRowsBudget, IF($J161="Profit Margin",SUM(V$16:V160)*ProfitMargin,IF($J161="VAT",SUM(V$16:V160)*VAT,IF(Budget_period="Monthly",SUMIFS(INDIRECT(V$8),DetailBudgetWPs_Aleph,IF($J161 = "No Work Package", "", $J161),DetailBudgetCategory_Aleph,$I161),IF(Budget_period="Quarterly",SUMIFS(INDIRECT(V$9),DetailBudgetWPs_Aleph,IF($J161 = "No Work Package", "", $J161),DetailBudgetCategory_Aleph,$I161),IF(Budget_period="Annually",SUMIFS(INDIRECT(V$10),DetailBudgetWPs_Aleph,IF($J161 = "No Work Package", "", $J161),DetailBudgetCategory_Aleph,$I161),""))))) / V$6 * V$7, 0), 0)</f>
        <v>0</v>
      </c>
      <c r="W161" s="166">
        <f t="array" ref="W161">IFERROR(IF(ROW()-16&lt;NoRowsBudget, IF($J161="Profit Margin",SUM(W$16:W160)*ProfitMargin,IF($J161="VAT",SUM(W$16:W160)*VAT,IF(Budget_period="Monthly",SUMIFS(INDIRECT(W$8),DetailBudgetWPs_Aleph,IF($J161 = "No Work Package", "", $J161),DetailBudgetCategory_Aleph,$I161),IF(Budget_period="Quarterly",SUMIFS(INDIRECT(W$9),DetailBudgetWPs_Aleph,IF($J161 = "No Work Package", "", $J161),DetailBudgetCategory_Aleph,$I161),IF(Budget_period="Annually",SUMIFS(INDIRECT(W$10),DetailBudgetWPs_Aleph,IF($J161 = "No Work Package", "", $J161),DetailBudgetCategory_Aleph,$I161),""))))) / W$6 * W$7, 0), 0)</f>
        <v>0</v>
      </c>
      <c r="X161" s="166">
        <f t="array" ref="X161">IFERROR(IF(ROW()-16&lt;NoRowsBudget, IF($J161="Profit Margin",SUM(X$16:X160)*ProfitMargin,IF($J161="VAT",SUM(X$16:X160)*VAT,IF(Budget_period="Monthly",SUMIFS(INDIRECT(X$8),DetailBudgetWPs_Aleph,IF($J161 = "No Work Package", "", $J161),DetailBudgetCategory_Aleph,$I161),IF(Budget_period="Quarterly",SUMIFS(INDIRECT(X$9),DetailBudgetWPs_Aleph,IF($J161 = "No Work Package", "", $J161),DetailBudgetCategory_Aleph,$I161),IF(Budget_period="Annually",SUMIFS(INDIRECT(X$10),DetailBudgetWPs_Aleph,IF($J161 = "No Work Package", "", $J161),DetailBudgetCategory_Aleph,$I161),""))))) / X$6 * X$7, 0), 0)</f>
        <v>0</v>
      </c>
      <c r="Y161" s="166">
        <f t="array" ref="Y161">IFERROR(IF(ROW()-16&lt;NoRowsBudget, IF($J161="Profit Margin",SUM(Y$16:Y160)*ProfitMargin,IF($J161="VAT",SUM(Y$16:Y160)*VAT,IF(Budget_period="Monthly",SUMIFS(INDIRECT(Y$8),DetailBudgetWPs_Aleph,IF($J161 = "No Work Package", "", $J161),DetailBudgetCategory_Aleph,$I161),IF(Budget_period="Quarterly",SUMIFS(INDIRECT(Y$9),DetailBudgetWPs_Aleph,IF($J161 = "No Work Package", "", $J161),DetailBudgetCategory_Aleph,$I161),IF(Budget_period="Annually",SUMIFS(INDIRECT(Y$10),DetailBudgetWPs_Aleph,IF($J161 = "No Work Package", "", $J161),DetailBudgetCategory_Aleph,$I161),""))))) / Y$6 * Y$7, 0), 0)</f>
        <v>0</v>
      </c>
      <c r="Z161" s="166">
        <f t="array" ref="Z161">IFERROR(IF(ROW()-16&lt;NoRowsBudget, IF($J161="Profit Margin",SUM(Z$16:Z160)*ProfitMargin,IF($J161="VAT",SUM(Z$16:Z160)*VAT,IF(Budget_period="Monthly",SUMIFS(INDIRECT(Z$8),DetailBudgetWPs_Aleph,IF($J161 = "No Work Package", "", $J161),DetailBudgetCategory_Aleph,$I161),IF(Budget_period="Quarterly",SUMIFS(INDIRECT(Z$9),DetailBudgetWPs_Aleph,IF($J161 = "No Work Package", "", $J161),DetailBudgetCategory_Aleph,$I161),IF(Budget_period="Annually",SUMIFS(INDIRECT(Z$10),DetailBudgetWPs_Aleph,IF($J161 = "No Work Package", "", $J161),DetailBudgetCategory_Aleph,$I161),""))))) / Z$6 * Z$7, 0), 0)</f>
        <v>0</v>
      </c>
      <c r="AA161" s="166">
        <f t="array" ref="AA161">IFERROR(IF(ROW()-16&lt;NoRowsBudget, IF($J161="Profit Margin",SUM(AA$16:AA160)*ProfitMargin,IF($J161="VAT",SUM(AA$16:AA160)*VAT,IF(Budget_period="Monthly",SUMIFS(INDIRECT(AA$8),DetailBudgetWPs_Aleph,IF($J161 = "No Work Package", "", $J161),DetailBudgetCategory_Aleph,$I161),IF(Budget_period="Quarterly",SUMIFS(INDIRECT(AA$9),DetailBudgetWPs_Aleph,IF($J161 = "No Work Package", "", $J161),DetailBudgetCategory_Aleph,$I161),IF(Budget_period="Annually",SUMIFS(INDIRECT(AA$10),DetailBudgetWPs_Aleph,IF($J161 = "No Work Package", "", $J161),DetailBudgetCategory_Aleph,$I161),""))))) / AA$6 * AA$7, 0), 0)</f>
        <v>0</v>
      </c>
      <c r="AB161" s="166">
        <f t="array" ref="AB161">IFERROR(IF(ROW()-16&lt;NoRowsBudget, IF($J161="Profit Margin",SUM(AB$16:AB160)*ProfitMargin,IF($J161="VAT",SUM(AB$16:AB160)*VAT,IF(Budget_period="Monthly",SUMIFS(INDIRECT(AB$8),DetailBudgetWPs_Aleph,IF($J161 = "No Work Package", "", $J161),DetailBudgetCategory_Aleph,$I161),IF(Budget_period="Quarterly",SUMIFS(INDIRECT(AB$9),DetailBudgetWPs_Aleph,IF($J161 = "No Work Package", "", $J161),DetailBudgetCategory_Aleph,$I161),IF(Budget_period="Annually",SUMIFS(INDIRECT(AB$10),DetailBudgetWPs_Aleph,IF($J161 = "No Work Package", "", $J161),DetailBudgetCategory_Aleph,$I161),""))))) / AB$6 * AB$7, 0), 0)</f>
        <v>0</v>
      </c>
      <c r="AC161" s="166">
        <f t="array" ref="AC161">IFERROR(IF(ROW()-16&lt;NoRowsBudget, IF($J161="Profit Margin",SUM(AC$16:AC160)*ProfitMargin,IF($J161="VAT",SUM(AC$16:AC160)*VAT,IF(Budget_period="Monthly",SUMIFS(INDIRECT(AC$8),DetailBudgetWPs_Aleph,IF($J161 = "No Work Package", "", $J161),DetailBudgetCategory_Aleph,$I161),IF(Budget_period="Quarterly",SUMIFS(INDIRECT(AC$9),DetailBudgetWPs_Aleph,IF($J161 = "No Work Package", "", $J161),DetailBudgetCategory_Aleph,$I161),IF(Budget_period="Annually",SUMIFS(INDIRECT(AC$10),DetailBudgetWPs_Aleph,IF($J161 = "No Work Package", "", $J161),DetailBudgetCategory_Aleph,$I161),""))))) / AC$6 * AC$7, 0), 0)</f>
        <v>0</v>
      </c>
      <c r="AD161" s="166">
        <f t="array" ref="AD161">IFERROR(IF(ROW()-16&lt;NoRowsBudget, IF($J161="Profit Margin",SUM(AD$16:AD160)*ProfitMargin,IF($J161="VAT",SUM(AD$16:AD160)*VAT,IF(Budget_period="Monthly",SUMIFS(INDIRECT(AD$8),DetailBudgetWPs_Aleph,IF($J161 = "No Work Package", "", $J161),DetailBudgetCategory_Aleph,$I161),IF(Budget_period="Quarterly",SUMIFS(INDIRECT(AD$9),DetailBudgetWPs_Aleph,IF($J161 = "No Work Package", "", $J161),DetailBudgetCategory_Aleph,$I161),IF(Budget_period="Annually",SUMIFS(INDIRECT(AD$10),DetailBudgetWPs_Aleph,IF($J161 = "No Work Package", "", $J161),DetailBudgetCategory_Aleph,$I161),""))))) / AD$6 * AD$7, 0), 0)</f>
        <v>0</v>
      </c>
      <c r="AE161" s="166">
        <f t="array" ref="AE161">IFERROR(IF(ROW()-16&lt;NoRowsBudget, IF($J161="Profit Margin",SUM(AE$16:AE160)*ProfitMargin,IF($J161="VAT",SUM(AE$16:AE160)*VAT,IF(Budget_period="Monthly",SUMIFS(INDIRECT(AE$8),DetailBudgetWPs_Aleph,IF($J161 = "No Work Package", "", $J161),DetailBudgetCategory_Aleph,$I161),IF(Budget_period="Quarterly",SUMIFS(INDIRECT(AE$9),DetailBudgetWPs_Aleph,IF($J161 = "No Work Package", "", $J161),DetailBudgetCategory_Aleph,$I161),IF(Budget_period="Annually",SUMIFS(INDIRECT(AE$10),DetailBudgetWPs_Aleph,IF($J161 = "No Work Package", "", $J161),DetailBudgetCategory_Aleph,$I161),""))))) / AE$6 * AE$7, 0), 0)</f>
        <v>0</v>
      </c>
      <c r="AF161" s="166">
        <f t="array" ref="AF161">IFERROR(IF(ROW()-16&lt;NoRowsBudget, IF($J161="Profit Margin",SUM(AF$16:AF160)*ProfitMargin,IF($J161="VAT",SUM(AF$16:AF160)*VAT,IF(Budget_period="Monthly",SUMIFS(INDIRECT(AF$8),DetailBudgetWPs_Aleph,IF($J161 = "No Work Package", "", $J161),DetailBudgetCategory_Aleph,$I161),IF(Budget_period="Quarterly",SUMIFS(INDIRECT(AF$9),DetailBudgetWPs_Aleph,IF($J161 = "No Work Package", "", $J161),DetailBudgetCategory_Aleph,$I161),IF(Budget_period="Annually",SUMIFS(INDIRECT(AF$10),DetailBudgetWPs_Aleph,IF($J161 = "No Work Package", "", $J161),DetailBudgetCategory_Aleph,$I161),""))))) / AF$6 * AF$7, 0), 0)</f>
        <v>0</v>
      </c>
      <c r="AG161" s="166">
        <f t="array" ref="AG161">IFERROR(IF(ROW()-16&lt;NoRowsBudget, IF($J161="Profit Margin",SUM(AG$16:AG160)*ProfitMargin,IF($J161="VAT",SUM(AG$16:AG160)*VAT,IF(Budget_period="Monthly",SUMIFS(INDIRECT(AG$8),DetailBudgetWPs_Aleph,IF($J161 = "No Work Package", "", $J161),DetailBudgetCategory_Aleph,$I161),IF(Budget_period="Quarterly",SUMIFS(INDIRECT(AG$9),DetailBudgetWPs_Aleph,IF($J161 = "No Work Package", "", $J161),DetailBudgetCategory_Aleph,$I161),IF(Budget_period="Annually",SUMIFS(INDIRECT(AG$10),DetailBudgetWPs_Aleph,IF($J161 = "No Work Package", "", $J161),DetailBudgetCategory_Aleph,$I161),""))))) / AG$6 * AG$7, 0), 0)</f>
        <v>0</v>
      </c>
      <c r="AH161" s="166">
        <f t="array" ref="AH161">IFERROR(IF(ROW()-16&lt;NoRowsBudget, IF($J161="Profit Margin",SUM(AH$16:AH160)*ProfitMargin,IF($J161="VAT",SUM(AH$16:AH160)*VAT,IF(Budget_period="Monthly",SUMIFS(INDIRECT(AH$8),DetailBudgetWPs_Aleph,IF($J161 = "No Work Package", "", $J161),DetailBudgetCategory_Aleph,$I161),IF(Budget_period="Quarterly",SUMIFS(INDIRECT(AH$9),DetailBudgetWPs_Aleph,IF($J161 = "No Work Package", "", $J161),DetailBudgetCategory_Aleph,$I161),IF(Budget_period="Annually",SUMIFS(INDIRECT(AH$10),DetailBudgetWPs_Aleph,IF($J161 = "No Work Package", "", $J161),DetailBudgetCategory_Aleph,$I161),""))))) / AH$6 * AH$7, 0), 0)</f>
        <v>0</v>
      </c>
      <c r="AI161" s="166">
        <f t="array" ref="AI161">IFERROR(IF(ROW()-16&lt;NoRowsBudget, IF($J161="Profit Margin",SUM(AI$16:AI160)*ProfitMargin,IF($J161="VAT",SUM(AI$16:AI160)*VAT,IF(Budget_period="Monthly",SUMIFS(INDIRECT(AI$8),DetailBudgetWPs_Aleph,IF($J161 = "No Work Package", "", $J161),DetailBudgetCategory_Aleph,$I161),IF(Budget_period="Quarterly",SUMIFS(INDIRECT(AI$9),DetailBudgetWPs_Aleph,IF($J161 = "No Work Package", "", $J161),DetailBudgetCategory_Aleph,$I161),IF(Budget_period="Annually",SUMIFS(INDIRECT(AI$10),DetailBudgetWPs_Aleph,IF($J161 = "No Work Package", "", $J161),DetailBudgetCategory_Aleph,$I161),""))))) / AI$6 * AI$7, 0), 0)</f>
        <v>0</v>
      </c>
      <c r="AJ161" s="166">
        <f t="array" ref="AJ161">IFERROR(IF(ROW()-16&lt;NoRowsBudget, IF($J161="Profit Margin",SUM(AJ$16:AJ160)*ProfitMargin,IF($J161="VAT",SUM(AJ$16:AJ160)*VAT,IF(Budget_period="Monthly",SUMIFS(INDIRECT(AJ$8),DetailBudgetWPs_Aleph,IF($J161 = "No Work Package", "", $J161),DetailBudgetCategory_Aleph,$I161),IF(Budget_period="Quarterly",SUMIFS(INDIRECT(AJ$9),DetailBudgetWPs_Aleph,IF($J161 = "No Work Package", "", $J161),DetailBudgetCategory_Aleph,$I161),IF(Budget_period="Annually",SUMIFS(INDIRECT(AJ$10),DetailBudgetWPs_Aleph,IF($J161 = "No Work Package", "", $J161),DetailBudgetCategory_Aleph,$I161),""))))) / AJ$6 * AJ$7, 0), 0)</f>
        <v>0</v>
      </c>
      <c r="AK161" s="166">
        <f t="array" ref="AK161">IFERROR(IF(ROW()-16&lt;NoRowsBudget, IF($J161="Profit Margin",SUM(AK$16:AK160)*ProfitMargin,IF($J161="VAT",SUM(AK$16:AK160)*VAT,IF(Budget_period="Monthly",SUMIFS(INDIRECT(AK$8),DetailBudgetWPs_Aleph,IF($J161 = "No Work Package", "", $J161),DetailBudgetCategory_Aleph,$I161),IF(Budget_period="Quarterly",SUMIFS(INDIRECT(AK$9),DetailBudgetWPs_Aleph,IF($J161 = "No Work Package", "", $J161),DetailBudgetCategory_Aleph,$I161),IF(Budget_period="Annually",SUMIFS(INDIRECT(AK$10),DetailBudgetWPs_Aleph,IF($J161 = "No Work Package", "", $J161),DetailBudgetCategory_Aleph,$I161),""))))) / AK$6 * AK$7, 0), 0)</f>
        <v>0</v>
      </c>
      <c r="AL161" s="166">
        <f t="array" ref="AL161">IFERROR(IF(ROW()-16&lt;NoRowsBudget, IF($J161="Profit Margin",SUM(AL$16:AL160)*ProfitMargin,IF($J161="VAT",SUM(AL$16:AL160)*VAT,IF(Budget_period="Monthly",SUMIFS(INDIRECT(AL$8),DetailBudgetWPs_Aleph,IF($J161 = "No Work Package", "", $J161),DetailBudgetCategory_Aleph,$I161),IF(Budget_period="Quarterly",SUMIFS(INDIRECT(AL$9),DetailBudgetWPs_Aleph,IF($J161 = "No Work Package", "", $J161),DetailBudgetCategory_Aleph,$I161),IF(Budget_period="Annually",SUMIFS(INDIRECT(AL$10),DetailBudgetWPs_Aleph,IF($J161 = "No Work Package", "", $J161),DetailBudgetCategory_Aleph,$I161),""))))) / AL$6 * AL$7, 0), 0)</f>
        <v>0</v>
      </c>
      <c r="AM161" s="166">
        <f t="array" ref="AM161">IFERROR(IF(ROW()-16&lt;NoRowsBudget, IF($J161="Profit Margin",SUM(AM$16:AM160)*ProfitMargin,IF($J161="VAT",SUM(AM$16:AM160)*VAT,IF(Budget_period="Monthly",SUMIFS(INDIRECT(AM$8),DetailBudgetWPs_Aleph,IF($J161 = "No Work Package", "", $J161),DetailBudgetCategory_Aleph,$I161),IF(Budget_period="Quarterly",SUMIFS(INDIRECT(AM$9),DetailBudgetWPs_Aleph,IF($J161 = "No Work Package", "", $J161),DetailBudgetCategory_Aleph,$I161),IF(Budget_period="Annually",SUMIFS(INDIRECT(AM$10),DetailBudgetWPs_Aleph,IF($J161 = "No Work Package", "", $J161),DetailBudgetCategory_Aleph,$I161),""))))) / AM$6 * AM$7, 0), 0)</f>
        <v>0</v>
      </c>
      <c r="AN161" s="166">
        <f t="array" ref="AN161">IFERROR(IF(ROW()-16&lt;NoRowsBudget, IF($J161="Profit Margin",SUM(AN$16:AN160)*ProfitMargin,IF($J161="VAT",SUM(AN$16:AN160)*VAT,IF(Budget_period="Monthly",SUMIFS(INDIRECT(AN$8),DetailBudgetWPs_Aleph,IF($J161 = "No Work Package", "", $J161),DetailBudgetCategory_Aleph,$I161),IF(Budget_period="Quarterly",SUMIFS(INDIRECT(AN$9),DetailBudgetWPs_Aleph,IF($J161 = "No Work Package", "", $J161),DetailBudgetCategory_Aleph,$I161),IF(Budget_period="Annually",SUMIFS(INDIRECT(AN$10),DetailBudgetWPs_Aleph,IF($J161 = "No Work Package", "", $J161),DetailBudgetCategory_Aleph,$I161),""))))) / AN$6 * AN$7, 0), 0)</f>
        <v>0</v>
      </c>
      <c r="AO161" s="166">
        <f t="array" ref="AO161">IFERROR(IF(ROW()-16&lt;NoRowsBudget, IF($J161="Profit Margin",SUM(AO$16:AO160)*ProfitMargin,IF($J161="VAT",SUM(AO$16:AO160)*VAT,IF(Budget_period="Monthly",SUMIFS(INDIRECT(AO$8),DetailBudgetWPs_Aleph,IF($J161 = "No Work Package", "", $J161),DetailBudgetCategory_Aleph,$I161),IF(Budget_period="Quarterly",SUMIFS(INDIRECT(AO$9),DetailBudgetWPs_Aleph,IF($J161 = "No Work Package", "", $J161),DetailBudgetCategory_Aleph,$I161),IF(Budget_period="Annually",SUMIFS(INDIRECT(AO$10),DetailBudgetWPs_Aleph,IF($J161 = "No Work Package", "", $J161),DetailBudgetCategory_Aleph,$I161),""))))) / AO$6 * AO$7, 0), 0)</f>
        <v>0</v>
      </c>
      <c r="AP161" s="166">
        <f t="array" ref="AP161">IFERROR(IF(ROW()-16&lt;NoRowsBudget, IF($J161="Profit Margin",SUM(AP$16:AP160)*ProfitMargin,IF($J161="VAT",SUM(AP$16:AP160)*VAT,IF(Budget_period="Monthly",SUMIFS(INDIRECT(AP$8),DetailBudgetWPs_Aleph,IF($J161 = "No Work Package", "", $J161),DetailBudgetCategory_Aleph,$I161),IF(Budget_period="Quarterly",SUMIFS(INDIRECT(AP$9),DetailBudgetWPs_Aleph,IF($J161 = "No Work Package", "", $J161),DetailBudgetCategory_Aleph,$I161),IF(Budget_period="Annually",SUMIFS(INDIRECT(AP$10),DetailBudgetWPs_Aleph,IF($J161 = "No Work Package", "", $J161),DetailBudgetCategory_Aleph,$I161),""))))) / AP$6 * AP$7, 0), 0)</f>
        <v>0</v>
      </c>
      <c r="AQ161" s="166">
        <f t="array" ref="AQ161">IFERROR(IF(ROW()-16&lt;NoRowsBudget, IF($J161="Profit Margin",SUM(AQ$16:AQ160)*ProfitMargin,IF($J161="VAT",SUM(AQ$16:AQ160)*VAT,IF(Budget_period="Monthly",SUMIFS(INDIRECT(AQ$8),DetailBudgetWPs_Aleph,IF($J161 = "No Work Package", "", $J161),DetailBudgetCategory_Aleph,$I161),IF(Budget_period="Quarterly",SUMIFS(INDIRECT(AQ$9),DetailBudgetWPs_Aleph,IF($J161 = "No Work Package", "", $J161),DetailBudgetCategory_Aleph,$I161),IF(Budget_period="Annually",SUMIFS(INDIRECT(AQ$10),DetailBudgetWPs_Aleph,IF($J161 = "No Work Package", "", $J161),DetailBudgetCategory_Aleph,$I161),""))))) / AQ$6 * AQ$7, 0), 0)</f>
        <v>0</v>
      </c>
      <c r="AR161" s="166">
        <f t="array" ref="AR161">IFERROR(IF(ROW()-16&lt;NoRowsBudget, IF($J161="Profit Margin",SUM(AR$16:AR160)*ProfitMargin,IF($J161="VAT",SUM(AR$16:AR160)*VAT,IF(Budget_period="Monthly",SUMIFS(INDIRECT(AR$8),DetailBudgetWPs_Aleph,IF($J161 = "No Work Package", "", $J161),DetailBudgetCategory_Aleph,$I161),IF(Budget_period="Quarterly",SUMIFS(INDIRECT(AR$9),DetailBudgetWPs_Aleph,IF($J161 = "No Work Package", "", $J161),DetailBudgetCategory_Aleph,$I161),IF(Budget_period="Annually",SUMIFS(INDIRECT(AR$10),DetailBudgetWPs_Aleph,IF($J161 = "No Work Package", "", $J161),DetailBudgetCategory_Aleph,$I161),""))))) / AR$6 * AR$7, 0), 0)</f>
        <v>0</v>
      </c>
      <c r="AS161" s="166">
        <f t="array" ref="AS161">IFERROR(IF(ROW()-16&lt;NoRowsBudget, IF($J161="Profit Margin",SUM(AS$16:AS160)*ProfitMargin,IF($J161="VAT",SUM(AS$16:AS160)*VAT,IF(Budget_period="Monthly",SUMIFS(INDIRECT(AS$8),DetailBudgetWPs_Aleph,IF($J161 = "No Work Package", "", $J161),DetailBudgetCategory_Aleph,$I161),IF(Budget_period="Quarterly",SUMIFS(INDIRECT(AS$9),DetailBudgetWPs_Aleph,IF($J161 = "No Work Package", "", $J161),DetailBudgetCategory_Aleph,$I161),IF(Budget_period="Annually",SUMIFS(INDIRECT(AS$10),DetailBudgetWPs_Aleph,IF($J161 = "No Work Package", "", $J161),DetailBudgetCategory_Aleph,$I161),""))))) / AS$6 * AS$7, 0), 0)</f>
        <v>0</v>
      </c>
      <c r="AT161" s="166">
        <f t="array" ref="AT161">IFERROR(IF(ROW()-16&lt;NoRowsBudget, IF($J161="Profit Margin",SUM(AT$16:AT160)*ProfitMargin,IF($J161="VAT",SUM(AT$16:AT160)*VAT,IF(Budget_period="Monthly",SUMIFS(INDIRECT(AT$8),DetailBudgetWPs_Aleph,IF($J161 = "No Work Package", "", $J161),DetailBudgetCategory_Aleph,$I161),IF(Budget_period="Quarterly",SUMIFS(INDIRECT(AT$9),DetailBudgetWPs_Aleph,IF($J161 = "No Work Package", "", $J161),DetailBudgetCategory_Aleph,$I161),IF(Budget_period="Annually",SUMIFS(INDIRECT(AT$10),DetailBudgetWPs_Aleph,IF($J161 = "No Work Package", "", $J161),DetailBudgetCategory_Aleph,$I161),""))))) / AT$6 * AT$7, 0), 0)</f>
        <v>0</v>
      </c>
      <c r="AU161" s="166">
        <f t="array" ref="AU161">IFERROR(IF(ROW()-16&lt;NoRowsBudget, IF($J161="Profit Margin",SUM(AU$16:AU160)*ProfitMargin,IF($J161="VAT",SUM(AU$16:AU160)*VAT,IF(Budget_period="Monthly",SUMIFS(INDIRECT(AU$8),DetailBudgetWPs_Aleph,IF($J161 = "No Work Package", "", $J161),DetailBudgetCategory_Aleph,$I161),IF(Budget_period="Quarterly",SUMIFS(INDIRECT(AU$9),DetailBudgetWPs_Aleph,IF($J161 = "No Work Package", "", $J161),DetailBudgetCategory_Aleph,$I161),IF(Budget_period="Annually",SUMIFS(INDIRECT(AU$10),DetailBudgetWPs_Aleph,IF($J161 = "No Work Package", "", $J161),DetailBudgetCategory_Aleph,$I161),""))))) / AU$6 * AU$7, 0), 0)</f>
        <v>0</v>
      </c>
      <c r="AV161" s="166">
        <f t="array" ref="AV161">IFERROR(IF(ROW()-16&lt;NoRowsBudget, IF($J161="Profit Margin",SUM(AV$16:AV160)*ProfitMargin,IF($J161="VAT",SUM(AV$16:AV160)*VAT,IF(Budget_period="Monthly",SUMIFS(INDIRECT(AV$8),DetailBudgetWPs_Aleph,IF($J161 = "No Work Package", "", $J161),DetailBudgetCategory_Aleph,$I161),IF(Budget_period="Quarterly",SUMIFS(INDIRECT(AV$9),DetailBudgetWPs_Aleph,IF($J161 = "No Work Package", "", $J161),DetailBudgetCategory_Aleph,$I161),IF(Budget_period="Annually",SUMIFS(INDIRECT(AV$10),DetailBudgetWPs_Aleph,IF($J161 = "No Work Package", "", $J161),DetailBudgetCategory_Aleph,$I161),""))))) / AV$6 * AV$7, 0), 0)</f>
        <v>0</v>
      </c>
      <c r="AW161" s="166">
        <f t="array" ref="AW161">IFERROR(IF(ROW()-16&lt;NoRowsBudget, IF($J161="Profit Margin",SUM(AW$16:AW160)*ProfitMargin,IF($J161="VAT",SUM(AW$16:AW160)*VAT,IF(Budget_period="Monthly",SUMIFS(INDIRECT(AW$8),DetailBudgetWPs_Aleph,IF($J161 = "No Work Package", "", $J161),DetailBudgetCategory_Aleph,$I161),IF(Budget_period="Quarterly",SUMIFS(INDIRECT(AW$9),DetailBudgetWPs_Aleph,IF($J161 = "No Work Package", "", $J161),DetailBudgetCategory_Aleph,$I161),IF(Budget_period="Annually",SUMIFS(INDIRECT(AW$10),DetailBudgetWPs_Aleph,IF($J161 = "No Work Package", "", $J161),DetailBudgetCategory_Aleph,$I161),""))))) / AW$6 * AW$7, 0), 0)</f>
        <v>0</v>
      </c>
      <c r="AX161" s="166">
        <f t="array" ref="AX161">IFERROR(IF(ROW()-16&lt;NoRowsBudget, IF($J161="Profit Margin",SUM(AX$16:AX160)*ProfitMargin,IF($J161="VAT",SUM(AX$16:AX160)*VAT,IF(Budget_period="Monthly",SUMIFS(INDIRECT(AX$8),DetailBudgetWPs_Aleph,IF($J161 = "No Work Package", "", $J161),DetailBudgetCategory_Aleph,$I161),IF(Budget_period="Quarterly",SUMIFS(INDIRECT(AX$9),DetailBudgetWPs_Aleph,IF($J161 = "No Work Package", "", $J161),DetailBudgetCategory_Aleph,$I161),IF(Budget_period="Annually",SUMIFS(INDIRECT(AX$10),DetailBudgetWPs_Aleph,IF($J161 = "No Work Package", "", $J161),DetailBudgetCategory_Aleph,$I161),""))))) / AX$6 * AX$7, 0), 0)</f>
        <v>0</v>
      </c>
      <c r="AY161" s="166">
        <f t="array" ref="AY161">IFERROR(IF(ROW()-16&lt;NoRowsBudget, IF($J161="Profit Margin",SUM(AY$16:AY160)*ProfitMargin,IF($J161="VAT",SUM(AY$16:AY160)*VAT,IF(Budget_period="Monthly",SUMIFS(INDIRECT(AY$8),DetailBudgetWPs_Aleph,IF($J161 = "No Work Package", "", $J161),DetailBudgetCategory_Aleph,$I161),IF(Budget_period="Quarterly",SUMIFS(INDIRECT(AY$9),DetailBudgetWPs_Aleph,IF($J161 = "No Work Package", "", $J161),DetailBudgetCategory_Aleph,$I161),IF(Budget_period="Annually",SUMIFS(INDIRECT(AY$10),DetailBudgetWPs_Aleph,IF($J161 = "No Work Package", "", $J161),DetailBudgetCategory_Aleph,$I161),""))))) / AY$6 * AY$7, 0), 0)</f>
        <v>0</v>
      </c>
      <c r="AZ161" s="166">
        <f t="array" ref="AZ161">IFERROR(IF(ROW()-16&lt;NoRowsBudget, IF($J161="Profit Margin",SUM(AZ$16:AZ160)*ProfitMargin,IF($J161="VAT",SUM(AZ$16:AZ160)*VAT,IF(Budget_period="Monthly",SUMIFS(INDIRECT(AZ$8),DetailBudgetWPs_Aleph,IF($J161 = "No Work Package", "", $J161),DetailBudgetCategory_Aleph,$I161),IF(Budget_period="Quarterly",SUMIFS(INDIRECT(AZ$9),DetailBudgetWPs_Aleph,IF($J161 = "No Work Package", "", $J161),DetailBudgetCategory_Aleph,$I161),IF(Budget_period="Annually",SUMIFS(INDIRECT(AZ$10),DetailBudgetWPs_Aleph,IF($J161 = "No Work Package", "", $J161),DetailBudgetCategory_Aleph,$I161),""))))) / AZ$6 * AZ$7, 0), 0)</f>
        <v>0</v>
      </c>
      <c r="BA161" s="166">
        <f t="array" ref="BA161">IFERROR(IF(ROW()-16&lt;NoRowsBudget, IF($J161="Profit Margin",SUM(BA$16:BA160)*ProfitMargin,IF($J161="VAT",SUM(BA$16:BA160)*VAT,IF(Budget_period="Monthly",SUMIFS(INDIRECT(BA$8),DetailBudgetWPs_Aleph,IF($J161 = "No Work Package", "", $J161),DetailBudgetCategory_Aleph,$I161),IF(Budget_period="Quarterly",SUMIFS(INDIRECT(BA$9),DetailBudgetWPs_Aleph,IF($J161 = "No Work Package", "", $J161),DetailBudgetCategory_Aleph,$I161),IF(Budget_period="Annually",SUMIFS(INDIRECT(BA$10),DetailBudgetWPs_Aleph,IF($J161 = "No Work Package", "", $J161),DetailBudgetCategory_Aleph,$I161),""))))) / BA$6 * BA$7, 0), 0)</f>
        <v>0</v>
      </c>
      <c r="BB161" s="166">
        <f t="array" ref="BB161">IFERROR(IF(ROW()-16&lt;NoRowsBudget, IF($J161="Profit Margin",SUM(BB$16:BB160)*ProfitMargin,IF($J161="VAT",SUM(BB$16:BB160)*VAT,IF(Budget_period="Monthly",SUMIFS(INDIRECT(BB$8),DetailBudgetWPs_Aleph,IF($J161 = "No Work Package", "", $J161),DetailBudgetCategory_Aleph,$I161),IF(Budget_period="Quarterly",SUMIFS(INDIRECT(BB$9),DetailBudgetWPs_Aleph,IF($J161 = "No Work Package", "", $J161),DetailBudgetCategory_Aleph,$I161),IF(Budget_period="Annually",SUMIFS(INDIRECT(BB$10),DetailBudgetWPs_Aleph,IF($J161 = "No Work Package", "", $J161),DetailBudgetCategory_Aleph,$I161),""))))) / BB$6 * BB$7, 0), 0)</f>
        <v>0</v>
      </c>
      <c r="BC161" s="166">
        <f t="array" ref="BC161">IFERROR(IF(ROW()-16&lt;NoRowsBudget, IF($J161="Profit Margin",SUM(BC$16:BC160)*ProfitMargin,IF($J161="VAT",SUM(BC$16:BC160)*VAT,IF(Budget_period="Monthly",SUMIFS(INDIRECT(BC$8),DetailBudgetWPs_Aleph,IF($J161 = "No Work Package", "", $J161),DetailBudgetCategory_Aleph,$I161),IF(Budget_period="Quarterly",SUMIFS(INDIRECT(BC$9),DetailBudgetWPs_Aleph,IF($J161 = "No Work Package", "", $J161),DetailBudgetCategory_Aleph,$I161),IF(Budget_period="Annually",SUMIFS(INDIRECT(BC$10),DetailBudgetWPs_Aleph,IF($J161 = "No Work Package", "", $J161),DetailBudgetCategory_Aleph,$I161),""))))) / BC$6 * BC$7, 0), 0)</f>
        <v>0</v>
      </c>
      <c r="BD161" s="166">
        <f t="array" ref="BD161">IFERROR(IF(ROW()-16&lt;NoRowsBudget, IF($J161="Profit Margin",SUM(BD$16:BD160)*ProfitMargin,IF($J161="VAT",SUM(BD$16:BD160)*VAT,IF(Budget_period="Monthly",SUMIFS(INDIRECT(BD$8),DetailBudgetWPs_Aleph,IF($J161 = "No Work Package", "", $J161),DetailBudgetCategory_Aleph,$I161),IF(Budget_period="Quarterly",SUMIFS(INDIRECT(BD$9),DetailBudgetWPs_Aleph,IF($J161 = "No Work Package", "", $J161),DetailBudgetCategory_Aleph,$I161),IF(Budget_period="Annually",SUMIFS(INDIRECT(BD$10),DetailBudgetWPs_Aleph,IF($J161 = "No Work Package", "", $J161),DetailBudgetCategory_Aleph,$I161),""))))) / BD$6 * BD$7, 0), 0)</f>
        <v>0</v>
      </c>
      <c r="BE161" s="166">
        <f t="array" ref="BE161">IFERROR(IF(ROW()-16&lt;NoRowsBudget, IF($J161="Profit Margin",SUM(BE$16:BE160)*ProfitMargin,IF($J161="VAT",SUM(BE$16:BE160)*VAT,IF(Budget_period="Monthly",SUMIFS(INDIRECT(BE$8),DetailBudgetWPs_Aleph,IF($J161 = "No Work Package", "", $J161),DetailBudgetCategory_Aleph,$I161),IF(Budget_period="Quarterly",SUMIFS(INDIRECT(BE$9),DetailBudgetWPs_Aleph,IF($J161 = "No Work Package", "", $J161),DetailBudgetCategory_Aleph,$I161),IF(Budget_period="Annually",SUMIFS(INDIRECT(BE$10),DetailBudgetWPs_Aleph,IF($J161 = "No Work Package", "", $J161),DetailBudgetCategory_Aleph,$I161),""))))) / BE$6 * BE$7, 0), 0)</f>
        <v>0</v>
      </c>
      <c r="BF161" s="166">
        <f t="array" ref="BF161">IFERROR(IF(ROW()-16&lt;NoRowsBudget, IF($J161="Profit Margin",SUM(BF$16:BF160)*ProfitMargin,IF($J161="VAT",SUM(BF$16:BF160)*VAT,IF(Budget_period="Monthly",SUMIFS(INDIRECT(BF$8),DetailBudgetWPs_Aleph,IF($J161 = "No Work Package", "", $J161),DetailBudgetCategory_Aleph,$I161),IF(Budget_period="Quarterly",SUMIFS(INDIRECT(BF$9),DetailBudgetWPs_Aleph,IF($J161 = "No Work Package", "", $J161),DetailBudgetCategory_Aleph,$I161),IF(Budget_period="Annually",SUMIFS(INDIRECT(BF$10),DetailBudgetWPs_Aleph,IF($J161 = "No Work Package", "", $J161),DetailBudgetCategory_Aleph,$I161),""))))) / BF$6 * BF$7, 0), 0)</f>
        <v>0</v>
      </c>
      <c r="BG161" s="166">
        <f t="array" ref="BG161">IFERROR(IF(ROW()-16&lt;NoRowsBudget, IF($J161="Profit Margin",SUM(BG$16:BG160)*ProfitMargin,IF($J161="VAT",SUM(BG$16:BG160)*VAT,IF(Budget_period="Monthly",SUMIFS(INDIRECT(BG$8),DetailBudgetWPs_Aleph,IF($J161 = "No Work Package", "", $J161),DetailBudgetCategory_Aleph,$I161),IF(Budget_period="Quarterly",SUMIFS(INDIRECT(BG$9),DetailBudgetWPs_Aleph,IF($J161 = "No Work Package", "", $J161),DetailBudgetCategory_Aleph,$I161),IF(Budget_period="Annually",SUMIFS(INDIRECT(BG$10),DetailBudgetWPs_Aleph,IF($J161 = "No Work Package", "", $J161),DetailBudgetCategory_Aleph,$I161),""))))) / BG$6 * BG$7, 0), 0)</f>
        <v>0</v>
      </c>
      <c r="BH161" s="166">
        <f t="array" ref="BH161">IFERROR(IF(ROW()-16&lt;NoRowsBudget, IF($J161="Profit Margin",SUM(BH$16:BH160)*ProfitMargin,IF($J161="VAT",SUM(BH$16:BH160)*VAT,IF(Budget_period="Monthly",SUMIFS(INDIRECT(BH$8),DetailBudgetWPs_Aleph,IF($J161 = "No Work Package", "", $J161),DetailBudgetCategory_Aleph,$I161),IF(Budget_period="Quarterly",SUMIFS(INDIRECT(BH$9),DetailBudgetWPs_Aleph,IF($J161 = "No Work Package", "", $J161),DetailBudgetCategory_Aleph,$I161),IF(Budget_period="Annually",SUMIFS(INDIRECT(BH$10),DetailBudgetWPs_Aleph,IF($J161 = "No Work Package", "", $J161),DetailBudgetCategory_Aleph,$I161),""))))) / BH$6 * BH$7, 0), 0)</f>
        <v>0</v>
      </c>
      <c r="BI161" s="166">
        <f t="array" ref="BI161">IFERROR(IF(ROW()-16&lt;NoRowsBudget, IF($J161="Profit Margin",SUM(BI$16:BI160)*ProfitMargin,IF($J161="VAT",SUM(BI$16:BI160)*VAT,IF(Budget_period="Monthly",SUMIFS(INDIRECT(BI$8),DetailBudgetWPs_Aleph,IF($J161 = "No Work Package", "", $J161),DetailBudgetCategory_Aleph,$I161),IF(Budget_period="Quarterly",SUMIFS(INDIRECT(BI$9),DetailBudgetWPs_Aleph,IF($J161 = "No Work Package", "", $J161),DetailBudgetCategory_Aleph,$I161),IF(Budget_period="Annually",SUMIFS(INDIRECT(BI$10),DetailBudgetWPs_Aleph,IF($J161 = "No Work Package", "", $J161),DetailBudgetCategory_Aleph,$I161),""))))) / BI$6 * BI$7, 0), 0)</f>
        <v>0</v>
      </c>
      <c r="BJ161" s="166">
        <f t="array" ref="BJ161">IFERROR(IF(ROW()-16&lt;NoRowsBudget, IF($J161="Profit Margin",SUM(BJ$16:BJ160)*ProfitMargin,IF($J161="VAT",SUM(BJ$16:BJ160)*VAT,IF(Budget_period="Monthly",SUMIFS(INDIRECT(BJ$8),DetailBudgetWPs_Aleph,IF($J161 = "No Work Package", "", $J161),DetailBudgetCategory_Aleph,$I161),IF(Budget_period="Quarterly",SUMIFS(INDIRECT(BJ$9),DetailBudgetWPs_Aleph,IF($J161 = "No Work Package", "", $J161),DetailBudgetCategory_Aleph,$I161),IF(Budget_period="Annually",SUMIFS(INDIRECT(BJ$10),DetailBudgetWPs_Aleph,IF($J161 = "No Work Package", "", $J161),DetailBudgetCategory_Aleph,$I161),""))))) / BJ$6 * BJ$7, 0), 0)</f>
        <v>0</v>
      </c>
      <c r="BK161" s="166">
        <f t="array" ref="BK161">IFERROR(IF(ROW()-16&lt;NoRowsBudget, IF($J161="Profit Margin",SUM(BK$16:BK160)*ProfitMargin,IF($J161="VAT",SUM(BK$16:BK160)*VAT,IF(Budget_period="Monthly",SUMIFS(INDIRECT(BK$8),DetailBudgetWPs_Aleph,IF($J161 = "No Work Package", "", $J161),DetailBudgetCategory_Aleph,$I161),IF(Budget_period="Quarterly",SUMIFS(INDIRECT(BK$9),DetailBudgetWPs_Aleph,IF($J161 = "No Work Package", "", $J161),DetailBudgetCategory_Aleph,$I161),IF(Budget_period="Annually",SUMIFS(INDIRECT(BK$10),DetailBudgetWPs_Aleph,IF($J161 = "No Work Package", "", $J161),DetailBudgetCategory_Aleph,$I161),""))))) / BK$6 * BK$7, 0), 0)</f>
        <v>0</v>
      </c>
      <c r="BL161" s="166">
        <f t="array" ref="BL161">IFERROR(IF(ROW()-16&lt;NoRowsBudget, IF($J161="Profit Margin",SUM(BL$16:BL160)*ProfitMargin,IF($J161="VAT",SUM(BL$16:BL160)*VAT,IF(Budget_period="Monthly",SUMIFS(INDIRECT(BL$8),DetailBudgetWPs_Aleph,IF($J161 = "No Work Package", "", $J161),DetailBudgetCategory_Aleph,$I161),IF(Budget_period="Quarterly",SUMIFS(INDIRECT(BL$9),DetailBudgetWPs_Aleph,IF($J161 = "No Work Package", "", $J161),DetailBudgetCategory_Aleph,$I161),IF(Budget_period="Annually",SUMIFS(INDIRECT(BL$10),DetailBudgetWPs_Aleph,IF($J161 = "No Work Package", "", $J161),DetailBudgetCategory_Aleph,$I161),""))))) / BL$6 * BL$7, 0), 0)</f>
        <v>0</v>
      </c>
      <c r="BM161" s="166">
        <f t="array" ref="BM161">IFERROR(IF(ROW()-16&lt;NoRowsBudget, IF($J161="Profit Margin",SUM(BM$16:BM160)*ProfitMargin,IF($J161="VAT",SUM(BM$16:BM160)*VAT,IF(Budget_period="Monthly",SUMIFS(INDIRECT(BM$8),DetailBudgetWPs_Aleph,IF($J161 = "No Work Package", "", $J161),DetailBudgetCategory_Aleph,$I161),IF(Budget_period="Quarterly",SUMIFS(INDIRECT(BM$9),DetailBudgetWPs_Aleph,IF($J161 = "No Work Package", "", $J161),DetailBudgetCategory_Aleph,$I161),IF(Budget_period="Annually",SUMIFS(INDIRECT(BM$10),DetailBudgetWPs_Aleph,IF($J161 = "No Work Package", "", $J161),DetailBudgetCategory_Aleph,$I161),""))))) / BM$6 * BM$7, 0), 0)</f>
        <v>0</v>
      </c>
      <c r="BN161" s="166">
        <f t="array" ref="BN161">IFERROR(IF(ROW()-16&lt;NoRowsBudget, IF($J161="Profit Margin",SUM(BN$16:BN160)*ProfitMargin,IF($J161="VAT",SUM(BN$16:BN160)*VAT,IF(Budget_period="Monthly",SUMIFS(INDIRECT(BN$8),DetailBudgetWPs_Aleph,IF($J161 = "No Work Package", "", $J161),DetailBudgetCategory_Aleph,$I161),IF(Budget_period="Quarterly",SUMIFS(INDIRECT(BN$9),DetailBudgetWPs_Aleph,IF($J161 = "No Work Package", "", $J161),DetailBudgetCategory_Aleph,$I161),IF(Budget_period="Annually",SUMIFS(INDIRECT(BN$10),DetailBudgetWPs_Aleph,IF($J161 = "No Work Package", "", $J161),DetailBudgetCategory_Aleph,$I161),""))))) / BN$6 * BN$7, 0), 0)</f>
        <v>0</v>
      </c>
      <c r="BO161" s="166">
        <f t="array" ref="BO161">IFERROR(IF(ROW()-16&lt;NoRowsBudget, IF($J161="Profit Margin",SUM(BO$16:BO160)*ProfitMargin,IF($J161="VAT",SUM(BO$16:BO160)*VAT,IF(Budget_period="Monthly",SUMIFS(INDIRECT(BO$8),DetailBudgetWPs_Aleph,IF($J161 = "No Work Package", "", $J161),DetailBudgetCategory_Aleph,$I161),IF(Budget_period="Quarterly",SUMIFS(INDIRECT(BO$9),DetailBudgetWPs_Aleph,IF($J161 = "No Work Package", "", $J161),DetailBudgetCategory_Aleph,$I161),IF(Budget_period="Annually",SUMIFS(INDIRECT(BO$10),DetailBudgetWPs_Aleph,IF($J161 = "No Work Package", "", $J161),DetailBudgetCategory_Aleph,$I161),""))))) / BO$6 * BO$7, 0), 0)</f>
        <v>0</v>
      </c>
      <c r="BP161" s="166">
        <f t="array" ref="BP161">IFERROR(IF(ROW()-16&lt;NoRowsBudget, IF($J161="Profit Margin",SUM(BP$16:BP160)*ProfitMargin,IF($J161="VAT",SUM(BP$16:BP160)*VAT,IF(Budget_period="Monthly",SUMIFS(INDIRECT(BP$8),DetailBudgetWPs_Aleph,IF($J161 = "No Work Package", "", $J161),DetailBudgetCategory_Aleph,$I161),IF(Budget_period="Quarterly",SUMIFS(INDIRECT(BP$9),DetailBudgetWPs_Aleph,IF($J161 = "No Work Package", "", $J161),DetailBudgetCategory_Aleph,$I161),IF(Budget_period="Annually",SUMIFS(INDIRECT(BP$10),DetailBudgetWPs_Aleph,IF($J161 = "No Work Package", "", $J161),DetailBudgetCategory_Aleph,$I161),""))))) / BP$6 * BP$7, 0), 0)</f>
        <v>0</v>
      </c>
      <c r="BQ161" s="166">
        <f t="array" ref="BQ161">IFERROR(IF(ROW()-16&lt;NoRowsBudget, IF($J161="Profit Margin",SUM(BQ$16:BQ160)*ProfitMargin,IF($J161="VAT",SUM(BQ$16:BQ160)*VAT,IF(Budget_period="Monthly",SUMIFS(INDIRECT(BQ$8),DetailBudgetWPs_Aleph,IF($J161 = "No Work Package", "", $J161),DetailBudgetCategory_Aleph,$I161),IF(Budget_period="Quarterly",SUMIFS(INDIRECT(BQ$9),DetailBudgetWPs_Aleph,IF($J161 = "No Work Package", "", $J161),DetailBudgetCategory_Aleph,$I161),IF(Budget_period="Annually",SUMIFS(INDIRECT(BQ$10),DetailBudgetWPs_Aleph,IF($J161 = "No Work Package", "", $J161),DetailBudgetCategory_Aleph,$I161),""))))) / BQ$6 * BQ$7, 0), 0)</f>
        <v>0</v>
      </c>
      <c r="BR161" s="166">
        <f t="array" ref="BR161">IFERROR(IF(ROW()-16&lt;NoRowsBudget, IF($J161="Profit Margin",SUM(BR$16:BR160)*ProfitMargin,IF($J161="VAT",SUM(BR$16:BR160)*VAT,IF(Budget_period="Monthly",SUMIFS(INDIRECT(BR$8),DetailBudgetWPs_Aleph,IF($J161 = "No Work Package", "", $J161),DetailBudgetCategory_Aleph,$I161),IF(Budget_period="Quarterly",SUMIFS(INDIRECT(BR$9),DetailBudgetWPs_Aleph,IF($J161 = "No Work Package", "", $J161),DetailBudgetCategory_Aleph,$I161),IF(Budget_period="Annually",SUMIFS(INDIRECT(BR$10),DetailBudgetWPs_Aleph,IF($J161 = "No Work Package", "", $J161),DetailBudgetCategory_Aleph,$I161),""))))) / BR$6 * BR$7, 0), 0)</f>
        <v>0</v>
      </c>
      <c r="BS161" s="166">
        <f t="array" ref="BS161">IFERROR(IF(ROW()-16&lt;NoRowsBudget, IF($J161="Profit Margin",SUM(BS$16:BS160)*ProfitMargin,IF($J161="VAT",SUM(BS$16:BS160)*VAT,IF(Budget_period="Monthly",SUMIFS(INDIRECT(BS$8),DetailBudgetWPs_Aleph,IF($J161 = "No Work Package", "", $J161),DetailBudgetCategory_Aleph,$I161),IF(Budget_period="Quarterly",SUMIFS(INDIRECT(BS$9),DetailBudgetWPs_Aleph,IF($J161 = "No Work Package", "", $J161),DetailBudgetCategory_Aleph,$I161),IF(Budget_period="Annually",SUMIFS(INDIRECT(BS$10),DetailBudgetWPs_Aleph,IF($J161 = "No Work Package", "", $J161),DetailBudgetCategory_Aleph,$I161),""))))) / BS$6 * BS$7, 0), 0)</f>
        <v>0</v>
      </c>
    </row>
    <row r="162" ht="15.75" customHeight="1">
      <c r="A162" s="114"/>
      <c r="B162" s="15" t="str">
        <f>IF(ROW()-16&lt;NoRowsBudget,OrgName,"")</f>
        <v/>
      </c>
      <c r="C162" s="15" t="str">
        <f>IF(ROW()-16&lt;NoRowsBudget,ProjectName,"")</f>
        <v/>
      </c>
      <c r="D162" s="15" t="str">
        <f>IF(ROW()-16&lt;NoRowsBudget,ProjectRef,"")</f>
        <v/>
      </c>
      <c r="E162" s="15" t="str">
        <f>IF(ROW()-16&lt;NoRowsBudget,ApplicationID,"")</f>
        <v/>
      </c>
      <c r="F162" s="15" t="str">
        <f>IF(ROW()-16&lt;NoRowsBudget,Version,"")</f>
        <v/>
      </c>
      <c r="G162" s="164" t="str">
        <f>IF(ROW()-16&lt;NoRowsBudget,StartDate,"")</f>
        <v/>
      </c>
      <c r="H162" s="164" t="str">
        <f>IF(ROW()-16&lt;NoRowsBudget,EndDate,"")</f>
        <v/>
      </c>
      <c r="I162" s="15" t="str">
        <f t="array" ref="I162">IF(ROW()-16&lt;(NoRowsBudget-3),INDEX(CostCategories,CEILING((ROW()-15)/NoWPs,1)),IF(ROW()-16=NoRowsBudget-3,"Overheads",IF(ROW()-16=NoRowsBudget-2,"Profit Margin",IF(ROW()-16=NoRowsBudget-1,"VAT",""))))</f>
        <v/>
      </c>
      <c r="J162" s="15" t="str">
        <f t="array" ref="J162">IF(ROW()-16&lt;NoRowsBudget-3,INDEX(WPUnique,,MOD(ROW()-16,NoWPs)+1),IF(ROW()-16=NoRowsBudget-3,"Overheads",IF(ROW()-16=NoRowsBudget-2,"Profit Margin",IF(ROW()-16=NoRowsBudget-1,"VAT",""))))</f>
        <v/>
      </c>
      <c r="K162" s="172" t="str">
        <f>IFERROR(IF(OR($J162="Indirect Cost",$J162="VAT",$J162="Profit Margin"),"",VLOOKUP(J162,'1. Basic Info'!$B$40:$C$52,2,FALSE)),BudgetExport!J162)</f>
        <v/>
      </c>
      <c r="L162" s="166">
        <f t="array" ref="L162">IFERROR(IF(ROW()-16&lt;NoRowsBudget, IF($J162="Profit Margin",SUM(L$16:L161)*ProfitMargin,IF($J162="VAT",SUM(L$16:L161)*VAT,IF(Budget_period="Monthly",SUMIFS(INDIRECT(L$8),DetailBudgetWPs_Aleph,IF($J162 = "No Work Package", "", $J162),DetailBudgetCategory_Aleph,$I162),IF(Budget_period="Quarterly",SUMIFS(INDIRECT(L$9),DetailBudgetWPs_Aleph,IF($J162 = "No Work Package", "", $J162),DetailBudgetCategory_Aleph,$I162),IF(Budget_period="Annually",SUMIFS(INDIRECT(L$10),DetailBudgetWPs_Aleph,IF($J162 = "No Work Package", "", $J162),DetailBudgetCategory_Aleph,$I162),""))))) / L$6 * L$7, 0), 0)</f>
        <v>0</v>
      </c>
      <c r="M162" s="166">
        <f t="array" ref="M162">IFERROR(IF(ROW()-16&lt;NoRowsBudget, IF($J162="Profit Margin",SUM(M$16:M161)*ProfitMargin,IF($J162="VAT",SUM(M$16:M161)*VAT,IF(Budget_period="Monthly",SUMIFS(INDIRECT(M$8),DetailBudgetWPs_Aleph,IF($J162 = "No Work Package", "", $J162),DetailBudgetCategory_Aleph,$I162),IF(Budget_period="Quarterly",SUMIFS(INDIRECT(M$9),DetailBudgetWPs_Aleph,IF($J162 = "No Work Package", "", $J162),DetailBudgetCategory_Aleph,$I162),IF(Budget_period="Annually",SUMIFS(INDIRECT(M$10),DetailBudgetWPs_Aleph,IF($J162 = "No Work Package", "", $J162),DetailBudgetCategory_Aleph,$I162),""))))) / M$6 * M$7, 0), 0)</f>
        <v>0</v>
      </c>
      <c r="N162" s="166">
        <f t="array" ref="N162">IFERROR(IF(ROW()-16&lt;NoRowsBudget, IF($J162="Profit Margin",SUM(N$16:N161)*ProfitMargin,IF($J162="VAT",SUM(N$16:N161)*VAT,IF(Budget_period="Monthly",SUMIFS(INDIRECT(N$8),DetailBudgetWPs_Aleph,IF($J162 = "No Work Package", "", $J162),DetailBudgetCategory_Aleph,$I162),IF(Budget_period="Quarterly",SUMIFS(INDIRECT(N$9),DetailBudgetWPs_Aleph,IF($J162 = "No Work Package", "", $J162),DetailBudgetCategory_Aleph,$I162),IF(Budget_period="Annually",SUMIFS(INDIRECT(N$10),DetailBudgetWPs_Aleph,IF($J162 = "No Work Package", "", $J162),DetailBudgetCategory_Aleph,$I162),""))))) / N$6 * N$7, 0), 0)</f>
        <v>0</v>
      </c>
      <c r="O162" s="166">
        <f t="array" ref="O162">IFERROR(IF(ROW()-16&lt;NoRowsBudget, IF($J162="Profit Margin",SUM(O$16:O161)*ProfitMargin,IF($J162="VAT",SUM(O$16:O161)*VAT,IF(Budget_period="Monthly",SUMIFS(INDIRECT(O$8),DetailBudgetWPs_Aleph,IF($J162 = "No Work Package", "", $J162),DetailBudgetCategory_Aleph,$I162),IF(Budget_period="Quarterly",SUMIFS(INDIRECT(O$9),DetailBudgetWPs_Aleph,IF($J162 = "No Work Package", "", $J162),DetailBudgetCategory_Aleph,$I162),IF(Budget_period="Annually",SUMIFS(INDIRECT(O$10),DetailBudgetWPs_Aleph,IF($J162 = "No Work Package", "", $J162),DetailBudgetCategory_Aleph,$I162),""))))) / O$6 * O$7, 0), 0)</f>
        <v>0</v>
      </c>
      <c r="P162" s="166">
        <f t="array" ref="P162">IFERROR(IF(ROW()-16&lt;NoRowsBudget, IF($J162="Profit Margin",SUM(P$16:P161)*ProfitMargin,IF($J162="VAT",SUM(P$16:P161)*VAT,IF(Budget_period="Monthly",SUMIFS(INDIRECT(P$8),DetailBudgetWPs_Aleph,IF($J162 = "No Work Package", "", $J162),DetailBudgetCategory_Aleph,$I162),IF(Budget_period="Quarterly",SUMIFS(INDIRECT(P$9),DetailBudgetWPs_Aleph,IF($J162 = "No Work Package", "", $J162),DetailBudgetCategory_Aleph,$I162),IF(Budget_period="Annually",SUMIFS(INDIRECT(P$10),DetailBudgetWPs_Aleph,IF($J162 = "No Work Package", "", $J162),DetailBudgetCategory_Aleph,$I162),""))))) / P$6 * P$7, 0), 0)</f>
        <v>0</v>
      </c>
      <c r="Q162" s="166">
        <f t="array" ref="Q162">IFERROR(IF(ROW()-16&lt;NoRowsBudget, IF($J162="Profit Margin",SUM(Q$16:Q161)*ProfitMargin,IF($J162="VAT",SUM(Q$16:Q161)*VAT,IF(Budget_period="Monthly",SUMIFS(INDIRECT(Q$8),DetailBudgetWPs_Aleph,IF($J162 = "No Work Package", "", $J162),DetailBudgetCategory_Aleph,$I162),IF(Budget_period="Quarterly",SUMIFS(INDIRECT(Q$9),DetailBudgetWPs_Aleph,IF($J162 = "No Work Package", "", $J162),DetailBudgetCategory_Aleph,$I162),IF(Budget_period="Annually",SUMIFS(INDIRECT(Q$10),DetailBudgetWPs_Aleph,IF($J162 = "No Work Package", "", $J162),DetailBudgetCategory_Aleph,$I162),""))))) / Q$6 * Q$7, 0), 0)</f>
        <v>0</v>
      </c>
      <c r="R162" s="166">
        <f t="array" ref="R162">IFERROR(IF(ROW()-16&lt;NoRowsBudget, IF($J162="Profit Margin",SUM(R$16:R161)*ProfitMargin,IF($J162="VAT",SUM(R$16:R161)*VAT,IF(Budget_period="Monthly",SUMIFS(INDIRECT(R$8),DetailBudgetWPs_Aleph,IF($J162 = "No Work Package", "", $J162),DetailBudgetCategory_Aleph,$I162),IF(Budget_period="Quarterly",SUMIFS(INDIRECT(R$9),DetailBudgetWPs_Aleph,IF($J162 = "No Work Package", "", $J162),DetailBudgetCategory_Aleph,$I162),IF(Budget_period="Annually",SUMIFS(INDIRECT(R$10),DetailBudgetWPs_Aleph,IF($J162 = "No Work Package", "", $J162),DetailBudgetCategory_Aleph,$I162),""))))) / R$6 * R$7, 0), 0)</f>
        <v>0</v>
      </c>
      <c r="S162" s="166">
        <f t="array" ref="S162">IFERROR(IF(ROW()-16&lt;NoRowsBudget, IF($J162="Profit Margin",SUM(S$16:S161)*ProfitMargin,IF($J162="VAT",SUM(S$16:S161)*VAT,IF(Budget_period="Monthly",SUMIFS(INDIRECT(S$8),DetailBudgetWPs_Aleph,IF($J162 = "No Work Package", "", $J162),DetailBudgetCategory_Aleph,$I162),IF(Budget_period="Quarterly",SUMIFS(INDIRECT(S$9),DetailBudgetWPs_Aleph,IF($J162 = "No Work Package", "", $J162),DetailBudgetCategory_Aleph,$I162),IF(Budget_period="Annually",SUMIFS(INDIRECT(S$10),DetailBudgetWPs_Aleph,IF($J162 = "No Work Package", "", $J162),DetailBudgetCategory_Aleph,$I162),""))))) / S$6 * S$7, 0), 0)</f>
        <v>0</v>
      </c>
      <c r="T162" s="166">
        <f t="array" ref="T162">IFERROR(IF(ROW()-16&lt;NoRowsBudget, IF($J162="Profit Margin",SUM(T$16:T161)*ProfitMargin,IF($J162="VAT",SUM(T$16:T161)*VAT,IF(Budget_period="Monthly",SUMIFS(INDIRECT(T$8),DetailBudgetWPs_Aleph,IF($J162 = "No Work Package", "", $J162),DetailBudgetCategory_Aleph,$I162),IF(Budget_period="Quarterly",SUMIFS(INDIRECT(T$9),DetailBudgetWPs_Aleph,IF($J162 = "No Work Package", "", $J162),DetailBudgetCategory_Aleph,$I162),IF(Budget_period="Annually",SUMIFS(INDIRECT(T$10),DetailBudgetWPs_Aleph,IF($J162 = "No Work Package", "", $J162),DetailBudgetCategory_Aleph,$I162),""))))) / T$6 * T$7, 0), 0)</f>
        <v>0</v>
      </c>
      <c r="U162" s="166">
        <f t="array" ref="U162">IFERROR(IF(ROW()-16&lt;NoRowsBudget, IF($J162="Profit Margin",SUM(U$16:U161)*ProfitMargin,IF($J162="VAT",SUM(U$16:U161)*VAT,IF(Budget_period="Monthly",SUMIFS(INDIRECT(U$8),DetailBudgetWPs_Aleph,IF($J162 = "No Work Package", "", $J162),DetailBudgetCategory_Aleph,$I162),IF(Budget_period="Quarterly",SUMIFS(INDIRECT(U$9),DetailBudgetWPs_Aleph,IF($J162 = "No Work Package", "", $J162),DetailBudgetCategory_Aleph,$I162),IF(Budget_period="Annually",SUMIFS(INDIRECT(U$10),DetailBudgetWPs_Aleph,IF($J162 = "No Work Package", "", $J162),DetailBudgetCategory_Aleph,$I162),""))))) / U$6 * U$7, 0), 0)</f>
        <v>0</v>
      </c>
      <c r="V162" s="166">
        <f t="array" ref="V162">IFERROR(IF(ROW()-16&lt;NoRowsBudget, IF($J162="Profit Margin",SUM(V$16:V161)*ProfitMargin,IF($J162="VAT",SUM(V$16:V161)*VAT,IF(Budget_period="Monthly",SUMIFS(INDIRECT(V$8),DetailBudgetWPs_Aleph,IF($J162 = "No Work Package", "", $J162),DetailBudgetCategory_Aleph,$I162),IF(Budget_period="Quarterly",SUMIFS(INDIRECT(V$9),DetailBudgetWPs_Aleph,IF($J162 = "No Work Package", "", $J162),DetailBudgetCategory_Aleph,$I162),IF(Budget_period="Annually",SUMIFS(INDIRECT(V$10),DetailBudgetWPs_Aleph,IF($J162 = "No Work Package", "", $J162),DetailBudgetCategory_Aleph,$I162),""))))) / V$6 * V$7, 0), 0)</f>
        <v>0</v>
      </c>
      <c r="W162" s="166">
        <f t="array" ref="W162">IFERROR(IF(ROW()-16&lt;NoRowsBudget, IF($J162="Profit Margin",SUM(W$16:W161)*ProfitMargin,IF($J162="VAT",SUM(W$16:W161)*VAT,IF(Budget_period="Monthly",SUMIFS(INDIRECT(W$8),DetailBudgetWPs_Aleph,IF($J162 = "No Work Package", "", $J162),DetailBudgetCategory_Aleph,$I162),IF(Budget_period="Quarterly",SUMIFS(INDIRECT(W$9),DetailBudgetWPs_Aleph,IF($J162 = "No Work Package", "", $J162),DetailBudgetCategory_Aleph,$I162),IF(Budget_period="Annually",SUMIFS(INDIRECT(W$10),DetailBudgetWPs_Aleph,IF($J162 = "No Work Package", "", $J162),DetailBudgetCategory_Aleph,$I162),""))))) / W$6 * W$7, 0), 0)</f>
        <v>0</v>
      </c>
      <c r="X162" s="166">
        <f t="array" ref="X162">IFERROR(IF(ROW()-16&lt;NoRowsBudget, IF($J162="Profit Margin",SUM(X$16:X161)*ProfitMargin,IF($J162="VAT",SUM(X$16:X161)*VAT,IF(Budget_period="Monthly",SUMIFS(INDIRECT(X$8),DetailBudgetWPs_Aleph,IF($J162 = "No Work Package", "", $J162),DetailBudgetCategory_Aleph,$I162),IF(Budget_period="Quarterly",SUMIFS(INDIRECT(X$9),DetailBudgetWPs_Aleph,IF($J162 = "No Work Package", "", $J162),DetailBudgetCategory_Aleph,$I162),IF(Budget_period="Annually",SUMIFS(INDIRECT(X$10),DetailBudgetWPs_Aleph,IF($J162 = "No Work Package", "", $J162),DetailBudgetCategory_Aleph,$I162),""))))) / X$6 * X$7, 0), 0)</f>
        <v>0</v>
      </c>
      <c r="Y162" s="166">
        <f t="array" ref="Y162">IFERROR(IF(ROW()-16&lt;NoRowsBudget, IF($J162="Profit Margin",SUM(Y$16:Y161)*ProfitMargin,IF($J162="VAT",SUM(Y$16:Y161)*VAT,IF(Budget_period="Monthly",SUMIFS(INDIRECT(Y$8),DetailBudgetWPs_Aleph,IF($J162 = "No Work Package", "", $J162),DetailBudgetCategory_Aleph,$I162),IF(Budget_period="Quarterly",SUMIFS(INDIRECT(Y$9),DetailBudgetWPs_Aleph,IF($J162 = "No Work Package", "", $J162),DetailBudgetCategory_Aleph,$I162),IF(Budget_period="Annually",SUMIFS(INDIRECT(Y$10),DetailBudgetWPs_Aleph,IF($J162 = "No Work Package", "", $J162),DetailBudgetCategory_Aleph,$I162),""))))) / Y$6 * Y$7, 0), 0)</f>
        <v>0</v>
      </c>
      <c r="Z162" s="166">
        <f t="array" ref="Z162">IFERROR(IF(ROW()-16&lt;NoRowsBudget, IF($J162="Profit Margin",SUM(Z$16:Z161)*ProfitMargin,IF($J162="VAT",SUM(Z$16:Z161)*VAT,IF(Budget_period="Monthly",SUMIFS(INDIRECT(Z$8),DetailBudgetWPs_Aleph,IF($J162 = "No Work Package", "", $J162),DetailBudgetCategory_Aleph,$I162),IF(Budget_period="Quarterly",SUMIFS(INDIRECT(Z$9),DetailBudgetWPs_Aleph,IF($J162 = "No Work Package", "", $J162),DetailBudgetCategory_Aleph,$I162),IF(Budget_period="Annually",SUMIFS(INDIRECT(Z$10),DetailBudgetWPs_Aleph,IF($J162 = "No Work Package", "", $J162),DetailBudgetCategory_Aleph,$I162),""))))) / Z$6 * Z$7, 0), 0)</f>
        <v>0</v>
      </c>
      <c r="AA162" s="166">
        <f t="array" ref="AA162">IFERROR(IF(ROW()-16&lt;NoRowsBudget, IF($J162="Profit Margin",SUM(AA$16:AA161)*ProfitMargin,IF($J162="VAT",SUM(AA$16:AA161)*VAT,IF(Budget_period="Monthly",SUMIFS(INDIRECT(AA$8),DetailBudgetWPs_Aleph,IF($J162 = "No Work Package", "", $J162),DetailBudgetCategory_Aleph,$I162),IF(Budget_period="Quarterly",SUMIFS(INDIRECT(AA$9),DetailBudgetWPs_Aleph,IF($J162 = "No Work Package", "", $J162),DetailBudgetCategory_Aleph,$I162),IF(Budget_period="Annually",SUMIFS(INDIRECT(AA$10),DetailBudgetWPs_Aleph,IF($J162 = "No Work Package", "", $J162),DetailBudgetCategory_Aleph,$I162),""))))) / AA$6 * AA$7, 0), 0)</f>
        <v>0</v>
      </c>
      <c r="AB162" s="166">
        <f t="array" ref="AB162">IFERROR(IF(ROW()-16&lt;NoRowsBudget, IF($J162="Profit Margin",SUM(AB$16:AB161)*ProfitMargin,IF($J162="VAT",SUM(AB$16:AB161)*VAT,IF(Budget_period="Monthly",SUMIFS(INDIRECT(AB$8),DetailBudgetWPs_Aleph,IF($J162 = "No Work Package", "", $J162),DetailBudgetCategory_Aleph,$I162),IF(Budget_period="Quarterly",SUMIFS(INDIRECT(AB$9),DetailBudgetWPs_Aleph,IF($J162 = "No Work Package", "", $J162),DetailBudgetCategory_Aleph,$I162),IF(Budget_period="Annually",SUMIFS(INDIRECT(AB$10),DetailBudgetWPs_Aleph,IF($J162 = "No Work Package", "", $J162),DetailBudgetCategory_Aleph,$I162),""))))) / AB$6 * AB$7, 0), 0)</f>
        <v>0</v>
      </c>
      <c r="AC162" s="166">
        <f t="array" ref="AC162">IFERROR(IF(ROW()-16&lt;NoRowsBudget, IF($J162="Profit Margin",SUM(AC$16:AC161)*ProfitMargin,IF($J162="VAT",SUM(AC$16:AC161)*VAT,IF(Budget_period="Monthly",SUMIFS(INDIRECT(AC$8),DetailBudgetWPs_Aleph,IF($J162 = "No Work Package", "", $J162),DetailBudgetCategory_Aleph,$I162),IF(Budget_period="Quarterly",SUMIFS(INDIRECT(AC$9),DetailBudgetWPs_Aleph,IF($J162 = "No Work Package", "", $J162),DetailBudgetCategory_Aleph,$I162),IF(Budget_period="Annually",SUMIFS(INDIRECT(AC$10),DetailBudgetWPs_Aleph,IF($J162 = "No Work Package", "", $J162),DetailBudgetCategory_Aleph,$I162),""))))) / AC$6 * AC$7, 0), 0)</f>
        <v>0</v>
      </c>
      <c r="AD162" s="166">
        <f t="array" ref="AD162">IFERROR(IF(ROW()-16&lt;NoRowsBudget, IF($J162="Profit Margin",SUM(AD$16:AD161)*ProfitMargin,IF($J162="VAT",SUM(AD$16:AD161)*VAT,IF(Budget_period="Monthly",SUMIFS(INDIRECT(AD$8),DetailBudgetWPs_Aleph,IF($J162 = "No Work Package", "", $J162),DetailBudgetCategory_Aleph,$I162),IF(Budget_period="Quarterly",SUMIFS(INDIRECT(AD$9),DetailBudgetWPs_Aleph,IF($J162 = "No Work Package", "", $J162),DetailBudgetCategory_Aleph,$I162),IF(Budget_period="Annually",SUMIFS(INDIRECT(AD$10),DetailBudgetWPs_Aleph,IF($J162 = "No Work Package", "", $J162),DetailBudgetCategory_Aleph,$I162),""))))) / AD$6 * AD$7, 0), 0)</f>
        <v>0</v>
      </c>
      <c r="AE162" s="166">
        <f t="array" ref="AE162">IFERROR(IF(ROW()-16&lt;NoRowsBudget, IF($J162="Profit Margin",SUM(AE$16:AE161)*ProfitMargin,IF($J162="VAT",SUM(AE$16:AE161)*VAT,IF(Budget_period="Monthly",SUMIFS(INDIRECT(AE$8),DetailBudgetWPs_Aleph,IF($J162 = "No Work Package", "", $J162),DetailBudgetCategory_Aleph,$I162),IF(Budget_period="Quarterly",SUMIFS(INDIRECT(AE$9),DetailBudgetWPs_Aleph,IF($J162 = "No Work Package", "", $J162),DetailBudgetCategory_Aleph,$I162),IF(Budget_period="Annually",SUMIFS(INDIRECT(AE$10),DetailBudgetWPs_Aleph,IF($J162 = "No Work Package", "", $J162),DetailBudgetCategory_Aleph,$I162),""))))) / AE$6 * AE$7, 0), 0)</f>
        <v>0</v>
      </c>
      <c r="AF162" s="166">
        <f t="array" ref="AF162">IFERROR(IF(ROW()-16&lt;NoRowsBudget, IF($J162="Profit Margin",SUM(AF$16:AF161)*ProfitMargin,IF($J162="VAT",SUM(AF$16:AF161)*VAT,IF(Budget_period="Monthly",SUMIFS(INDIRECT(AF$8),DetailBudgetWPs_Aleph,IF($J162 = "No Work Package", "", $J162),DetailBudgetCategory_Aleph,$I162),IF(Budget_period="Quarterly",SUMIFS(INDIRECT(AF$9),DetailBudgetWPs_Aleph,IF($J162 = "No Work Package", "", $J162),DetailBudgetCategory_Aleph,$I162),IF(Budget_period="Annually",SUMIFS(INDIRECT(AF$10),DetailBudgetWPs_Aleph,IF($J162 = "No Work Package", "", $J162),DetailBudgetCategory_Aleph,$I162),""))))) / AF$6 * AF$7, 0), 0)</f>
        <v>0</v>
      </c>
      <c r="AG162" s="166">
        <f t="array" ref="AG162">IFERROR(IF(ROW()-16&lt;NoRowsBudget, IF($J162="Profit Margin",SUM(AG$16:AG161)*ProfitMargin,IF($J162="VAT",SUM(AG$16:AG161)*VAT,IF(Budget_period="Monthly",SUMIFS(INDIRECT(AG$8),DetailBudgetWPs_Aleph,IF($J162 = "No Work Package", "", $J162),DetailBudgetCategory_Aleph,$I162),IF(Budget_period="Quarterly",SUMIFS(INDIRECT(AG$9),DetailBudgetWPs_Aleph,IF($J162 = "No Work Package", "", $J162),DetailBudgetCategory_Aleph,$I162),IF(Budget_period="Annually",SUMIFS(INDIRECT(AG$10),DetailBudgetWPs_Aleph,IF($J162 = "No Work Package", "", $J162),DetailBudgetCategory_Aleph,$I162),""))))) / AG$6 * AG$7, 0), 0)</f>
        <v>0</v>
      </c>
      <c r="AH162" s="166">
        <f t="array" ref="AH162">IFERROR(IF(ROW()-16&lt;NoRowsBudget, IF($J162="Profit Margin",SUM(AH$16:AH161)*ProfitMargin,IF($J162="VAT",SUM(AH$16:AH161)*VAT,IF(Budget_period="Monthly",SUMIFS(INDIRECT(AH$8),DetailBudgetWPs_Aleph,IF($J162 = "No Work Package", "", $J162),DetailBudgetCategory_Aleph,$I162),IF(Budget_period="Quarterly",SUMIFS(INDIRECT(AH$9),DetailBudgetWPs_Aleph,IF($J162 = "No Work Package", "", $J162),DetailBudgetCategory_Aleph,$I162),IF(Budget_period="Annually",SUMIFS(INDIRECT(AH$10),DetailBudgetWPs_Aleph,IF($J162 = "No Work Package", "", $J162),DetailBudgetCategory_Aleph,$I162),""))))) / AH$6 * AH$7, 0), 0)</f>
        <v>0</v>
      </c>
      <c r="AI162" s="166">
        <f t="array" ref="AI162">IFERROR(IF(ROW()-16&lt;NoRowsBudget, IF($J162="Profit Margin",SUM(AI$16:AI161)*ProfitMargin,IF($J162="VAT",SUM(AI$16:AI161)*VAT,IF(Budget_period="Monthly",SUMIFS(INDIRECT(AI$8),DetailBudgetWPs_Aleph,IF($J162 = "No Work Package", "", $J162),DetailBudgetCategory_Aleph,$I162),IF(Budget_period="Quarterly",SUMIFS(INDIRECT(AI$9),DetailBudgetWPs_Aleph,IF($J162 = "No Work Package", "", $J162),DetailBudgetCategory_Aleph,$I162),IF(Budget_period="Annually",SUMIFS(INDIRECT(AI$10),DetailBudgetWPs_Aleph,IF($J162 = "No Work Package", "", $J162),DetailBudgetCategory_Aleph,$I162),""))))) / AI$6 * AI$7, 0), 0)</f>
        <v>0</v>
      </c>
      <c r="AJ162" s="166">
        <f t="array" ref="AJ162">IFERROR(IF(ROW()-16&lt;NoRowsBudget, IF($J162="Profit Margin",SUM(AJ$16:AJ161)*ProfitMargin,IF($J162="VAT",SUM(AJ$16:AJ161)*VAT,IF(Budget_period="Monthly",SUMIFS(INDIRECT(AJ$8),DetailBudgetWPs_Aleph,IF($J162 = "No Work Package", "", $J162),DetailBudgetCategory_Aleph,$I162),IF(Budget_period="Quarterly",SUMIFS(INDIRECT(AJ$9),DetailBudgetWPs_Aleph,IF($J162 = "No Work Package", "", $J162),DetailBudgetCategory_Aleph,$I162),IF(Budget_period="Annually",SUMIFS(INDIRECT(AJ$10),DetailBudgetWPs_Aleph,IF($J162 = "No Work Package", "", $J162),DetailBudgetCategory_Aleph,$I162),""))))) / AJ$6 * AJ$7, 0), 0)</f>
        <v>0</v>
      </c>
      <c r="AK162" s="166">
        <f t="array" ref="AK162">IFERROR(IF(ROW()-16&lt;NoRowsBudget, IF($J162="Profit Margin",SUM(AK$16:AK161)*ProfitMargin,IF($J162="VAT",SUM(AK$16:AK161)*VAT,IF(Budget_period="Monthly",SUMIFS(INDIRECT(AK$8),DetailBudgetWPs_Aleph,IF($J162 = "No Work Package", "", $J162),DetailBudgetCategory_Aleph,$I162),IF(Budget_period="Quarterly",SUMIFS(INDIRECT(AK$9),DetailBudgetWPs_Aleph,IF($J162 = "No Work Package", "", $J162),DetailBudgetCategory_Aleph,$I162),IF(Budget_period="Annually",SUMIFS(INDIRECT(AK$10),DetailBudgetWPs_Aleph,IF($J162 = "No Work Package", "", $J162),DetailBudgetCategory_Aleph,$I162),""))))) / AK$6 * AK$7, 0), 0)</f>
        <v>0</v>
      </c>
      <c r="AL162" s="166">
        <f t="array" ref="AL162">IFERROR(IF(ROW()-16&lt;NoRowsBudget, IF($J162="Profit Margin",SUM(AL$16:AL161)*ProfitMargin,IF($J162="VAT",SUM(AL$16:AL161)*VAT,IF(Budget_period="Monthly",SUMIFS(INDIRECT(AL$8),DetailBudgetWPs_Aleph,IF($J162 = "No Work Package", "", $J162),DetailBudgetCategory_Aleph,$I162),IF(Budget_period="Quarterly",SUMIFS(INDIRECT(AL$9),DetailBudgetWPs_Aleph,IF($J162 = "No Work Package", "", $J162),DetailBudgetCategory_Aleph,$I162),IF(Budget_period="Annually",SUMIFS(INDIRECT(AL$10),DetailBudgetWPs_Aleph,IF($J162 = "No Work Package", "", $J162),DetailBudgetCategory_Aleph,$I162),""))))) / AL$6 * AL$7, 0), 0)</f>
        <v>0</v>
      </c>
      <c r="AM162" s="166">
        <f t="array" ref="AM162">IFERROR(IF(ROW()-16&lt;NoRowsBudget, IF($J162="Profit Margin",SUM(AM$16:AM161)*ProfitMargin,IF($J162="VAT",SUM(AM$16:AM161)*VAT,IF(Budget_period="Monthly",SUMIFS(INDIRECT(AM$8),DetailBudgetWPs_Aleph,IF($J162 = "No Work Package", "", $J162),DetailBudgetCategory_Aleph,$I162),IF(Budget_period="Quarterly",SUMIFS(INDIRECT(AM$9),DetailBudgetWPs_Aleph,IF($J162 = "No Work Package", "", $J162),DetailBudgetCategory_Aleph,$I162),IF(Budget_period="Annually",SUMIFS(INDIRECT(AM$10),DetailBudgetWPs_Aleph,IF($J162 = "No Work Package", "", $J162),DetailBudgetCategory_Aleph,$I162),""))))) / AM$6 * AM$7, 0), 0)</f>
        <v>0</v>
      </c>
      <c r="AN162" s="166">
        <f t="array" ref="AN162">IFERROR(IF(ROW()-16&lt;NoRowsBudget, IF($J162="Profit Margin",SUM(AN$16:AN161)*ProfitMargin,IF($J162="VAT",SUM(AN$16:AN161)*VAT,IF(Budget_period="Monthly",SUMIFS(INDIRECT(AN$8),DetailBudgetWPs_Aleph,IF($J162 = "No Work Package", "", $J162),DetailBudgetCategory_Aleph,$I162),IF(Budget_period="Quarterly",SUMIFS(INDIRECT(AN$9),DetailBudgetWPs_Aleph,IF($J162 = "No Work Package", "", $J162),DetailBudgetCategory_Aleph,$I162),IF(Budget_period="Annually",SUMIFS(INDIRECT(AN$10),DetailBudgetWPs_Aleph,IF($J162 = "No Work Package", "", $J162),DetailBudgetCategory_Aleph,$I162),""))))) / AN$6 * AN$7, 0), 0)</f>
        <v>0</v>
      </c>
      <c r="AO162" s="166">
        <f t="array" ref="AO162">IFERROR(IF(ROW()-16&lt;NoRowsBudget, IF($J162="Profit Margin",SUM(AO$16:AO161)*ProfitMargin,IF($J162="VAT",SUM(AO$16:AO161)*VAT,IF(Budget_period="Monthly",SUMIFS(INDIRECT(AO$8),DetailBudgetWPs_Aleph,IF($J162 = "No Work Package", "", $J162),DetailBudgetCategory_Aleph,$I162),IF(Budget_period="Quarterly",SUMIFS(INDIRECT(AO$9),DetailBudgetWPs_Aleph,IF($J162 = "No Work Package", "", $J162),DetailBudgetCategory_Aleph,$I162),IF(Budget_period="Annually",SUMIFS(INDIRECT(AO$10),DetailBudgetWPs_Aleph,IF($J162 = "No Work Package", "", $J162),DetailBudgetCategory_Aleph,$I162),""))))) / AO$6 * AO$7, 0), 0)</f>
        <v>0</v>
      </c>
      <c r="AP162" s="166">
        <f t="array" ref="AP162">IFERROR(IF(ROW()-16&lt;NoRowsBudget, IF($J162="Profit Margin",SUM(AP$16:AP161)*ProfitMargin,IF($J162="VAT",SUM(AP$16:AP161)*VAT,IF(Budget_period="Monthly",SUMIFS(INDIRECT(AP$8),DetailBudgetWPs_Aleph,IF($J162 = "No Work Package", "", $J162),DetailBudgetCategory_Aleph,$I162),IF(Budget_period="Quarterly",SUMIFS(INDIRECT(AP$9),DetailBudgetWPs_Aleph,IF($J162 = "No Work Package", "", $J162),DetailBudgetCategory_Aleph,$I162),IF(Budget_period="Annually",SUMIFS(INDIRECT(AP$10),DetailBudgetWPs_Aleph,IF($J162 = "No Work Package", "", $J162),DetailBudgetCategory_Aleph,$I162),""))))) / AP$6 * AP$7, 0), 0)</f>
        <v>0</v>
      </c>
      <c r="AQ162" s="166">
        <f t="array" ref="AQ162">IFERROR(IF(ROW()-16&lt;NoRowsBudget, IF($J162="Profit Margin",SUM(AQ$16:AQ161)*ProfitMargin,IF($J162="VAT",SUM(AQ$16:AQ161)*VAT,IF(Budget_period="Monthly",SUMIFS(INDIRECT(AQ$8),DetailBudgetWPs_Aleph,IF($J162 = "No Work Package", "", $J162),DetailBudgetCategory_Aleph,$I162),IF(Budget_period="Quarterly",SUMIFS(INDIRECT(AQ$9),DetailBudgetWPs_Aleph,IF($J162 = "No Work Package", "", $J162),DetailBudgetCategory_Aleph,$I162),IF(Budget_period="Annually",SUMIFS(INDIRECT(AQ$10),DetailBudgetWPs_Aleph,IF($J162 = "No Work Package", "", $J162),DetailBudgetCategory_Aleph,$I162),""))))) / AQ$6 * AQ$7, 0), 0)</f>
        <v>0</v>
      </c>
      <c r="AR162" s="166">
        <f t="array" ref="AR162">IFERROR(IF(ROW()-16&lt;NoRowsBudget, IF($J162="Profit Margin",SUM(AR$16:AR161)*ProfitMargin,IF($J162="VAT",SUM(AR$16:AR161)*VAT,IF(Budget_period="Monthly",SUMIFS(INDIRECT(AR$8),DetailBudgetWPs_Aleph,IF($J162 = "No Work Package", "", $J162),DetailBudgetCategory_Aleph,$I162),IF(Budget_period="Quarterly",SUMIFS(INDIRECT(AR$9),DetailBudgetWPs_Aleph,IF($J162 = "No Work Package", "", $J162),DetailBudgetCategory_Aleph,$I162),IF(Budget_period="Annually",SUMIFS(INDIRECT(AR$10),DetailBudgetWPs_Aleph,IF($J162 = "No Work Package", "", $J162),DetailBudgetCategory_Aleph,$I162),""))))) / AR$6 * AR$7, 0), 0)</f>
        <v>0</v>
      </c>
      <c r="AS162" s="166">
        <f t="array" ref="AS162">IFERROR(IF(ROW()-16&lt;NoRowsBudget, IF($J162="Profit Margin",SUM(AS$16:AS161)*ProfitMargin,IF($J162="VAT",SUM(AS$16:AS161)*VAT,IF(Budget_period="Monthly",SUMIFS(INDIRECT(AS$8),DetailBudgetWPs_Aleph,IF($J162 = "No Work Package", "", $J162),DetailBudgetCategory_Aleph,$I162),IF(Budget_period="Quarterly",SUMIFS(INDIRECT(AS$9),DetailBudgetWPs_Aleph,IF($J162 = "No Work Package", "", $J162),DetailBudgetCategory_Aleph,$I162),IF(Budget_period="Annually",SUMIFS(INDIRECT(AS$10),DetailBudgetWPs_Aleph,IF($J162 = "No Work Package", "", $J162),DetailBudgetCategory_Aleph,$I162),""))))) / AS$6 * AS$7, 0), 0)</f>
        <v>0</v>
      </c>
      <c r="AT162" s="166">
        <f t="array" ref="AT162">IFERROR(IF(ROW()-16&lt;NoRowsBudget, IF($J162="Profit Margin",SUM(AT$16:AT161)*ProfitMargin,IF($J162="VAT",SUM(AT$16:AT161)*VAT,IF(Budget_period="Monthly",SUMIFS(INDIRECT(AT$8),DetailBudgetWPs_Aleph,IF($J162 = "No Work Package", "", $J162),DetailBudgetCategory_Aleph,$I162),IF(Budget_period="Quarterly",SUMIFS(INDIRECT(AT$9),DetailBudgetWPs_Aleph,IF($J162 = "No Work Package", "", $J162),DetailBudgetCategory_Aleph,$I162),IF(Budget_period="Annually",SUMIFS(INDIRECT(AT$10),DetailBudgetWPs_Aleph,IF($J162 = "No Work Package", "", $J162),DetailBudgetCategory_Aleph,$I162),""))))) / AT$6 * AT$7, 0), 0)</f>
        <v>0</v>
      </c>
      <c r="AU162" s="166">
        <f t="array" ref="AU162">IFERROR(IF(ROW()-16&lt;NoRowsBudget, IF($J162="Profit Margin",SUM(AU$16:AU161)*ProfitMargin,IF($J162="VAT",SUM(AU$16:AU161)*VAT,IF(Budget_period="Monthly",SUMIFS(INDIRECT(AU$8),DetailBudgetWPs_Aleph,IF($J162 = "No Work Package", "", $J162),DetailBudgetCategory_Aleph,$I162),IF(Budget_period="Quarterly",SUMIFS(INDIRECT(AU$9),DetailBudgetWPs_Aleph,IF($J162 = "No Work Package", "", $J162),DetailBudgetCategory_Aleph,$I162),IF(Budget_period="Annually",SUMIFS(INDIRECT(AU$10),DetailBudgetWPs_Aleph,IF($J162 = "No Work Package", "", $J162),DetailBudgetCategory_Aleph,$I162),""))))) / AU$6 * AU$7, 0), 0)</f>
        <v>0</v>
      </c>
      <c r="AV162" s="166">
        <f t="array" ref="AV162">IFERROR(IF(ROW()-16&lt;NoRowsBudget, IF($J162="Profit Margin",SUM(AV$16:AV161)*ProfitMargin,IF($J162="VAT",SUM(AV$16:AV161)*VAT,IF(Budget_period="Monthly",SUMIFS(INDIRECT(AV$8),DetailBudgetWPs_Aleph,IF($J162 = "No Work Package", "", $J162),DetailBudgetCategory_Aleph,$I162),IF(Budget_period="Quarterly",SUMIFS(INDIRECT(AV$9),DetailBudgetWPs_Aleph,IF($J162 = "No Work Package", "", $J162),DetailBudgetCategory_Aleph,$I162),IF(Budget_period="Annually",SUMIFS(INDIRECT(AV$10),DetailBudgetWPs_Aleph,IF($J162 = "No Work Package", "", $J162),DetailBudgetCategory_Aleph,$I162),""))))) / AV$6 * AV$7, 0), 0)</f>
        <v>0</v>
      </c>
      <c r="AW162" s="166">
        <f t="array" ref="AW162">IFERROR(IF(ROW()-16&lt;NoRowsBudget, IF($J162="Profit Margin",SUM(AW$16:AW161)*ProfitMargin,IF($J162="VAT",SUM(AW$16:AW161)*VAT,IF(Budget_period="Monthly",SUMIFS(INDIRECT(AW$8),DetailBudgetWPs_Aleph,IF($J162 = "No Work Package", "", $J162),DetailBudgetCategory_Aleph,$I162),IF(Budget_period="Quarterly",SUMIFS(INDIRECT(AW$9),DetailBudgetWPs_Aleph,IF($J162 = "No Work Package", "", $J162),DetailBudgetCategory_Aleph,$I162),IF(Budget_period="Annually",SUMIFS(INDIRECT(AW$10),DetailBudgetWPs_Aleph,IF($J162 = "No Work Package", "", $J162),DetailBudgetCategory_Aleph,$I162),""))))) / AW$6 * AW$7, 0), 0)</f>
        <v>0</v>
      </c>
      <c r="AX162" s="166">
        <f t="array" ref="AX162">IFERROR(IF(ROW()-16&lt;NoRowsBudget, IF($J162="Profit Margin",SUM(AX$16:AX161)*ProfitMargin,IF($J162="VAT",SUM(AX$16:AX161)*VAT,IF(Budget_period="Monthly",SUMIFS(INDIRECT(AX$8),DetailBudgetWPs_Aleph,IF($J162 = "No Work Package", "", $J162),DetailBudgetCategory_Aleph,$I162),IF(Budget_period="Quarterly",SUMIFS(INDIRECT(AX$9),DetailBudgetWPs_Aleph,IF($J162 = "No Work Package", "", $J162),DetailBudgetCategory_Aleph,$I162),IF(Budget_period="Annually",SUMIFS(INDIRECT(AX$10),DetailBudgetWPs_Aleph,IF($J162 = "No Work Package", "", $J162),DetailBudgetCategory_Aleph,$I162),""))))) / AX$6 * AX$7, 0), 0)</f>
        <v>0</v>
      </c>
      <c r="AY162" s="166">
        <f t="array" ref="AY162">IFERROR(IF(ROW()-16&lt;NoRowsBudget, IF($J162="Profit Margin",SUM(AY$16:AY161)*ProfitMargin,IF($J162="VAT",SUM(AY$16:AY161)*VAT,IF(Budget_period="Monthly",SUMIFS(INDIRECT(AY$8),DetailBudgetWPs_Aleph,IF($J162 = "No Work Package", "", $J162),DetailBudgetCategory_Aleph,$I162),IF(Budget_period="Quarterly",SUMIFS(INDIRECT(AY$9),DetailBudgetWPs_Aleph,IF($J162 = "No Work Package", "", $J162),DetailBudgetCategory_Aleph,$I162),IF(Budget_period="Annually",SUMIFS(INDIRECT(AY$10),DetailBudgetWPs_Aleph,IF($J162 = "No Work Package", "", $J162),DetailBudgetCategory_Aleph,$I162),""))))) / AY$6 * AY$7, 0), 0)</f>
        <v>0</v>
      </c>
      <c r="AZ162" s="166">
        <f t="array" ref="AZ162">IFERROR(IF(ROW()-16&lt;NoRowsBudget, IF($J162="Profit Margin",SUM(AZ$16:AZ161)*ProfitMargin,IF($J162="VAT",SUM(AZ$16:AZ161)*VAT,IF(Budget_period="Monthly",SUMIFS(INDIRECT(AZ$8),DetailBudgetWPs_Aleph,IF($J162 = "No Work Package", "", $J162),DetailBudgetCategory_Aleph,$I162),IF(Budget_period="Quarterly",SUMIFS(INDIRECT(AZ$9),DetailBudgetWPs_Aleph,IF($J162 = "No Work Package", "", $J162),DetailBudgetCategory_Aleph,$I162),IF(Budget_period="Annually",SUMIFS(INDIRECT(AZ$10),DetailBudgetWPs_Aleph,IF($J162 = "No Work Package", "", $J162),DetailBudgetCategory_Aleph,$I162),""))))) / AZ$6 * AZ$7, 0), 0)</f>
        <v>0</v>
      </c>
      <c r="BA162" s="166">
        <f t="array" ref="BA162">IFERROR(IF(ROW()-16&lt;NoRowsBudget, IF($J162="Profit Margin",SUM(BA$16:BA161)*ProfitMargin,IF($J162="VAT",SUM(BA$16:BA161)*VAT,IF(Budget_period="Monthly",SUMIFS(INDIRECT(BA$8),DetailBudgetWPs_Aleph,IF($J162 = "No Work Package", "", $J162),DetailBudgetCategory_Aleph,$I162),IF(Budget_period="Quarterly",SUMIFS(INDIRECT(BA$9),DetailBudgetWPs_Aleph,IF($J162 = "No Work Package", "", $J162),DetailBudgetCategory_Aleph,$I162),IF(Budget_period="Annually",SUMIFS(INDIRECT(BA$10),DetailBudgetWPs_Aleph,IF($J162 = "No Work Package", "", $J162),DetailBudgetCategory_Aleph,$I162),""))))) / BA$6 * BA$7, 0), 0)</f>
        <v>0</v>
      </c>
      <c r="BB162" s="166">
        <f t="array" ref="BB162">IFERROR(IF(ROW()-16&lt;NoRowsBudget, IF($J162="Profit Margin",SUM(BB$16:BB161)*ProfitMargin,IF($J162="VAT",SUM(BB$16:BB161)*VAT,IF(Budget_period="Monthly",SUMIFS(INDIRECT(BB$8),DetailBudgetWPs_Aleph,IF($J162 = "No Work Package", "", $J162),DetailBudgetCategory_Aleph,$I162),IF(Budget_period="Quarterly",SUMIFS(INDIRECT(BB$9),DetailBudgetWPs_Aleph,IF($J162 = "No Work Package", "", $J162),DetailBudgetCategory_Aleph,$I162),IF(Budget_period="Annually",SUMIFS(INDIRECT(BB$10),DetailBudgetWPs_Aleph,IF($J162 = "No Work Package", "", $J162),DetailBudgetCategory_Aleph,$I162),""))))) / BB$6 * BB$7, 0), 0)</f>
        <v>0</v>
      </c>
      <c r="BC162" s="166">
        <f t="array" ref="BC162">IFERROR(IF(ROW()-16&lt;NoRowsBudget, IF($J162="Profit Margin",SUM(BC$16:BC161)*ProfitMargin,IF($J162="VAT",SUM(BC$16:BC161)*VAT,IF(Budget_period="Monthly",SUMIFS(INDIRECT(BC$8),DetailBudgetWPs_Aleph,IF($J162 = "No Work Package", "", $J162),DetailBudgetCategory_Aleph,$I162),IF(Budget_period="Quarterly",SUMIFS(INDIRECT(BC$9),DetailBudgetWPs_Aleph,IF($J162 = "No Work Package", "", $J162),DetailBudgetCategory_Aleph,$I162),IF(Budget_period="Annually",SUMIFS(INDIRECT(BC$10),DetailBudgetWPs_Aleph,IF($J162 = "No Work Package", "", $J162),DetailBudgetCategory_Aleph,$I162),""))))) / BC$6 * BC$7, 0), 0)</f>
        <v>0</v>
      </c>
      <c r="BD162" s="166">
        <f t="array" ref="BD162">IFERROR(IF(ROW()-16&lt;NoRowsBudget, IF($J162="Profit Margin",SUM(BD$16:BD161)*ProfitMargin,IF($J162="VAT",SUM(BD$16:BD161)*VAT,IF(Budget_period="Monthly",SUMIFS(INDIRECT(BD$8),DetailBudgetWPs_Aleph,IF($J162 = "No Work Package", "", $J162),DetailBudgetCategory_Aleph,$I162),IF(Budget_period="Quarterly",SUMIFS(INDIRECT(BD$9),DetailBudgetWPs_Aleph,IF($J162 = "No Work Package", "", $J162),DetailBudgetCategory_Aleph,$I162),IF(Budget_period="Annually",SUMIFS(INDIRECT(BD$10),DetailBudgetWPs_Aleph,IF($J162 = "No Work Package", "", $J162),DetailBudgetCategory_Aleph,$I162),""))))) / BD$6 * BD$7, 0), 0)</f>
        <v>0</v>
      </c>
      <c r="BE162" s="166">
        <f t="array" ref="BE162">IFERROR(IF(ROW()-16&lt;NoRowsBudget, IF($J162="Profit Margin",SUM(BE$16:BE161)*ProfitMargin,IF($J162="VAT",SUM(BE$16:BE161)*VAT,IF(Budget_period="Monthly",SUMIFS(INDIRECT(BE$8),DetailBudgetWPs_Aleph,IF($J162 = "No Work Package", "", $J162),DetailBudgetCategory_Aleph,$I162),IF(Budget_period="Quarterly",SUMIFS(INDIRECT(BE$9),DetailBudgetWPs_Aleph,IF($J162 = "No Work Package", "", $J162),DetailBudgetCategory_Aleph,$I162),IF(Budget_period="Annually",SUMIFS(INDIRECT(BE$10),DetailBudgetWPs_Aleph,IF($J162 = "No Work Package", "", $J162),DetailBudgetCategory_Aleph,$I162),""))))) / BE$6 * BE$7, 0), 0)</f>
        <v>0</v>
      </c>
      <c r="BF162" s="166">
        <f t="array" ref="BF162">IFERROR(IF(ROW()-16&lt;NoRowsBudget, IF($J162="Profit Margin",SUM(BF$16:BF161)*ProfitMargin,IF($J162="VAT",SUM(BF$16:BF161)*VAT,IF(Budget_period="Monthly",SUMIFS(INDIRECT(BF$8),DetailBudgetWPs_Aleph,IF($J162 = "No Work Package", "", $J162),DetailBudgetCategory_Aleph,$I162),IF(Budget_period="Quarterly",SUMIFS(INDIRECT(BF$9),DetailBudgetWPs_Aleph,IF($J162 = "No Work Package", "", $J162),DetailBudgetCategory_Aleph,$I162),IF(Budget_period="Annually",SUMIFS(INDIRECT(BF$10),DetailBudgetWPs_Aleph,IF($J162 = "No Work Package", "", $J162),DetailBudgetCategory_Aleph,$I162),""))))) / BF$6 * BF$7, 0), 0)</f>
        <v>0</v>
      </c>
      <c r="BG162" s="166">
        <f t="array" ref="BG162">IFERROR(IF(ROW()-16&lt;NoRowsBudget, IF($J162="Profit Margin",SUM(BG$16:BG161)*ProfitMargin,IF($J162="VAT",SUM(BG$16:BG161)*VAT,IF(Budget_period="Monthly",SUMIFS(INDIRECT(BG$8),DetailBudgetWPs_Aleph,IF($J162 = "No Work Package", "", $J162),DetailBudgetCategory_Aleph,$I162),IF(Budget_period="Quarterly",SUMIFS(INDIRECT(BG$9),DetailBudgetWPs_Aleph,IF($J162 = "No Work Package", "", $J162),DetailBudgetCategory_Aleph,$I162),IF(Budget_period="Annually",SUMIFS(INDIRECT(BG$10),DetailBudgetWPs_Aleph,IF($J162 = "No Work Package", "", $J162),DetailBudgetCategory_Aleph,$I162),""))))) / BG$6 * BG$7, 0), 0)</f>
        <v>0</v>
      </c>
      <c r="BH162" s="166">
        <f t="array" ref="BH162">IFERROR(IF(ROW()-16&lt;NoRowsBudget, IF($J162="Profit Margin",SUM(BH$16:BH161)*ProfitMargin,IF($J162="VAT",SUM(BH$16:BH161)*VAT,IF(Budget_period="Monthly",SUMIFS(INDIRECT(BH$8),DetailBudgetWPs_Aleph,IF($J162 = "No Work Package", "", $J162),DetailBudgetCategory_Aleph,$I162),IF(Budget_period="Quarterly",SUMIFS(INDIRECT(BH$9),DetailBudgetWPs_Aleph,IF($J162 = "No Work Package", "", $J162),DetailBudgetCategory_Aleph,$I162),IF(Budget_period="Annually",SUMIFS(INDIRECT(BH$10),DetailBudgetWPs_Aleph,IF($J162 = "No Work Package", "", $J162),DetailBudgetCategory_Aleph,$I162),""))))) / BH$6 * BH$7, 0), 0)</f>
        <v>0</v>
      </c>
      <c r="BI162" s="166">
        <f t="array" ref="BI162">IFERROR(IF(ROW()-16&lt;NoRowsBudget, IF($J162="Profit Margin",SUM(BI$16:BI161)*ProfitMargin,IF($J162="VAT",SUM(BI$16:BI161)*VAT,IF(Budget_period="Monthly",SUMIFS(INDIRECT(BI$8),DetailBudgetWPs_Aleph,IF($J162 = "No Work Package", "", $J162),DetailBudgetCategory_Aleph,$I162),IF(Budget_period="Quarterly",SUMIFS(INDIRECT(BI$9),DetailBudgetWPs_Aleph,IF($J162 = "No Work Package", "", $J162),DetailBudgetCategory_Aleph,$I162),IF(Budget_period="Annually",SUMIFS(INDIRECT(BI$10),DetailBudgetWPs_Aleph,IF($J162 = "No Work Package", "", $J162),DetailBudgetCategory_Aleph,$I162),""))))) / BI$6 * BI$7, 0), 0)</f>
        <v>0</v>
      </c>
      <c r="BJ162" s="166">
        <f t="array" ref="BJ162">IFERROR(IF(ROW()-16&lt;NoRowsBudget, IF($J162="Profit Margin",SUM(BJ$16:BJ161)*ProfitMargin,IF($J162="VAT",SUM(BJ$16:BJ161)*VAT,IF(Budget_period="Monthly",SUMIFS(INDIRECT(BJ$8),DetailBudgetWPs_Aleph,IF($J162 = "No Work Package", "", $J162),DetailBudgetCategory_Aleph,$I162),IF(Budget_period="Quarterly",SUMIFS(INDIRECT(BJ$9),DetailBudgetWPs_Aleph,IF($J162 = "No Work Package", "", $J162),DetailBudgetCategory_Aleph,$I162),IF(Budget_period="Annually",SUMIFS(INDIRECT(BJ$10),DetailBudgetWPs_Aleph,IF($J162 = "No Work Package", "", $J162),DetailBudgetCategory_Aleph,$I162),""))))) / BJ$6 * BJ$7, 0), 0)</f>
        <v>0</v>
      </c>
      <c r="BK162" s="166">
        <f t="array" ref="BK162">IFERROR(IF(ROW()-16&lt;NoRowsBudget, IF($J162="Profit Margin",SUM(BK$16:BK161)*ProfitMargin,IF($J162="VAT",SUM(BK$16:BK161)*VAT,IF(Budget_period="Monthly",SUMIFS(INDIRECT(BK$8),DetailBudgetWPs_Aleph,IF($J162 = "No Work Package", "", $J162),DetailBudgetCategory_Aleph,$I162),IF(Budget_period="Quarterly",SUMIFS(INDIRECT(BK$9),DetailBudgetWPs_Aleph,IF($J162 = "No Work Package", "", $J162),DetailBudgetCategory_Aleph,$I162),IF(Budget_period="Annually",SUMIFS(INDIRECT(BK$10),DetailBudgetWPs_Aleph,IF($J162 = "No Work Package", "", $J162),DetailBudgetCategory_Aleph,$I162),""))))) / BK$6 * BK$7, 0), 0)</f>
        <v>0</v>
      </c>
      <c r="BL162" s="166">
        <f t="array" ref="BL162">IFERROR(IF(ROW()-16&lt;NoRowsBudget, IF($J162="Profit Margin",SUM(BL$16:BL161)*ProfitMargin,IF($J162="VAT",SUM(BL$16:BL161)*VAT,IF(Budget_period="Monthly",SUMIFS(INDIRECT(BL$8),DetailBudgetWPs_Aleph,IF($J162 = "No Work Package", "", $J162),DetailBudgetCategory_Aleph,$I162),IF(Budget_period="Quarterly",SUMIFS(INDIRECT(BL$9),DetailBudgetWPs_Aleph,IF($J162 = "No Work Package", "", $J162),DetailBudgetCategory_Aleph,$I162),IF(Budget_period="Annually",SUMIFS(INDIRECT(BL$10),DetailBudgetWPs_Aleph,IF($J162 = "No Work Package", "", $J162),DetailBudgetCategory_Aleph,$I162),""))))) / BL$6 * BL$7, 0), 0)</f>
        <v>0</v>
      </c>
      <c r="BM162" s="166">
        <f t="array" ref="BM162">IFERROR(IF(ROW()-16&lt;NoRowsBudget, IF($J162="Profit Margin",SUM(BM$16:BM161)*ProfitMargin,IF($J162="VAT",SUM(BM$16:BM161)*VAT,IF(Budget_period="Monthly",SUMIFS(INDIRECT(BM$8),DetailBudgetWPs_Aleph,IF($J162 = "No Work Package", "", $J162),DetailBudgetCategory_Aleph,$I162),IF(Budget_period="Quarterly",SUMIFS(INDIRECT(BM$9),DetailBudgetWPs_Aleph,IF($J162 = "No Work Package", "", $J162),DetailBudgetCategory_Aleph,$I162),IF(Budget_period="Annually",SUMIFS(INDIRECT(BM$10),DetailBudgetWPs_Aleph,IF($J162 = "No Work Package", "", $J162),DetailBudgetCategory_Aleph,$I162),""))))) / BM$6 * BM$7, 0), 0)</f>
        <v>0</v>
      </c>
      <c r="BN162" s="166">
        <f t="array" ref="BN162">IFERROR(IF(ROW()-16&lt;NoRowsBudget, IF($J162="Profit Margin",SUM(BN$16:BN161)*ProfitMargin,IF($J162="VAT",SUM(BN$16:BN161)*VAT,IF(Budget_period="Monthly",SUMIFS(INDIRECT(BN$8),DetailBudgetWPs_Aleph,IF($J162 = "No Work Package", "", $J162),DetailBudgetCategory_Aleph,$I162),IF(Budget_period="Quarterly",SUMIFS(INDIRECT(BN$9),DetailBudgetWPs_Aleph,IF($J162 = "No Work Package", "", $J162),DetailBudgetCategory_Aleph,$I162),IF(Budget_period="Annually",SUMIFS(INDIRECT(BN$10),DetailBudgetWPs_Aleph,IF($J162 = "No Work Package", "", $J162),DetailBudgetCategory_Aleph,$I162),""))))) / BN$6 * BN$7, 0), 0)</f>
        <v>0</v>
      </c>
      <c r="BO162" s="166">
        <f t="array" ref="BO162">IFERROR(IF(ROW()-16&lt;NoRowsBudget, IF($J162="Profit Margin",SUM(BO$16:BO161)*ProfitMargin,IF($J162="VAT",SUM(BO$16:BO161)*VAT,IF(Budget_period="Monthly",SUMIFS(INDIRECT(BO$8),DetailBudgetWPs_Aleph,IF($J162 = "No Work Package", "", $J162),DetailBudgetCategory_Aleph,$I162),IF(Budget_period="Quarterly",SUMIFS(INDIRECT(BO$9),DetailBudgetWPs_Aleph,IF($J162 = "No Work Package", "", $J162),DetailBudgetCategory_Aleph,$I162),IF(Budget_period="Annually",SUMIFS(INDIRECT(BO$10),DetailBudgetWPs_Aleph,IF($J162 = "No Work Package", "", $J162),DetailBudgetCategory_Aleph,$I162),""))))) / BO$6 * BO$7, 0), 0)</f>
        <v>0</v>
      </c>
      <c r="BP162" s="166">
        <f t="array" ref="BP162">IFERROR(IF(ROW()-16&lt;NoRowsBudget, IF($J162="Profit Margin",SUM(BP$16:BP161)*ProfitMargin,IF($J162="VAT",SUM(BP$16:BP161)*VAT,IF(Budget_period="Monthly",SUMIFS(INDIRECT(BP$8),DetailBudgetWPs_Aleph,IF($J162 = "No Work Package", "", $J162),DetailBudgetCategory_Aleph,$I162),IF(Budget_period="Quarterly",SUMIFS(INDIRECT(BP$9),DetailBudgetWPs_Aleph,IF($J162 = "No Work Package", "", $J162),DetailBudgetCategory_Aleph,$I162),IF(Budget_period="Annually",SUMIFS(INDIRECT(BP$10),DetailBudgetWPs_Aleph,IF($J162 = "No Work Package", "", $J162),DetailBudgetCategory_Aleph,$I162),""))))) / BP$6 * BP$7, 0), 0)</f>
        <v>0</v>
      </c>
      <c r="BQ162" s="166">
        <f t="array" ref="BQ162">IFERROR(IF(ROW()-16&lt;NoRowsBudget, IF($J162="Profit Margin",SUM(BQ$16:BQ161)*ProfitMargin,IF($J162="VAT",SUM(BQ$16:BQ161)*VAT,IF(Budget_period="Monthly",SUMIFS(INDIRECT(BQ$8),DetailBudgetWPs_Aleph,IF($J162 = "No Work Package", "", $J162),DetailBudgetCategory_Aleph,$I162),IF(Budget_period="Quarterly",SUMIFS(INDIRECT(BQ$9),DetailBudgetWPs_Aleph,IF($J162 = "No Work Package", "", $J162),DetailBudgetCategory_Aleph,$I162),IF(Budget_period="Annually",SUMIFS(INDIRECT(BQ$10),DetailBudgetWPs_Aleph,IF($J162 = "No Work Package", "", $J162),DetailBudgetCategory_Aleph,$I162),""))))) / BQ$6 * BQ$7, 0), 0)</f>
        <v>0</v>
      </c>
      <c r="BR162" s="166">
        <f t="array" ref="BR162">IFERROR(IF(ROW()-16&lt;NoRowsBudget, IF($J162="Profit Margin",SUM(BR$16:BR161)*ProfitMargin,IF($J162="VAT",SUM(BR$16:BR161)*VAT,IF(Budget_period="Monthly",SUMIFS(INDIRECT(BR$8),DetailBudgetWPs_Aleph,IF($J162 = "No Work Package", "", $J162),DetailBudgetCategory_Aleph,$I162),IF(Budget_period="Quarterly",SUMIFS(INDIRECT(BR$9),DetailBudgetWPs_Aleph,IF($J162 = "No Work Package", "", $J162),DetailBudgetCategory_Aleph,$I162),IF(Budget_period="Annually",SUMIFS(INDIRECT(BR$10),DetailBudgetWPs_Aleph,IF($J162 = "No Work Package", "", $J162),DetailBudgetCategory_Aleph,$I162),""))))) / BR$6 * BR$7, 0), 0)</f>
        <v>0</v>
      </c>
      <c r="BS162" s="166">
        <f t="array" ref="BS162">IFERROR(IF(ROW()-16&lt;NoRowsBudget, IF($J162="Profit Margin",SUM(BS$16:BS161)*ProfitMargin,IF($J162="VAT",SUM(BS$16:BS161)*VAT,IF(Budget_period="Monthly",SUMIFS(INDIRECT(BS$8),DetailBudgetWPs_Aleph,IF($J162 = "No Work Package", "", $J162),DetailBudgetCategory_Aleph,$I162),IF(Budget_period="Quarterly",SUMIFS(INDIRECT(BS$9),DetailBudgetWPs_Aleph,IF($J162 = "No Work Package", "", $J162),DetailBudgetCategory_Aleph,$I162),IF(Budget_period="Annually",SUMIFS(INDIRECT(BS$10),DetailBudgetWPs_Aleph,IF($J162 = "No Work Package", "", $J162),DetailBudgetCategory_Aleph,$I162),""))))) / BS$6 * BS$7, 0), 0)</f>
        <v>0</v>
      </c>
    </row>
    <row r="163" ht="15.75" customHeight="1">
      <c r="A163" s="114"/>
      <c r="B163" s="15" t="str">
        <f>IF(ROW()-16&lt;NoRowsBudget,OrgName,"")</f>
        <v/>
      </c>
      <c r="C163" s="15" t="str">
        <f>IF(ROW()-16&lt;NoRowsBudget,ProjectName,"")</f>
        <v/>
      </c>
      <c r="D163" s="15" t="str">
        <f>IF(ROW()-16&lt;NoRowsBudget,ProjectRef,"")</f>
        <v/>
      </c>
      <c r="E163" s="15" t="str">
        <f>IF(ROW()-16&lt;NoRowsBudget,ApplicationID,"")</f>
        <v/>
      </c>
      <c r="F163" s="15" t="str">
        <f>IF(ROW()-16&lt;NoRowsBudget,Version,"")</f>
        <v/>
      </c>
      <c r="G163" s="164" t="str">
        <f>IF(ROW()-16&lt;NoRowsBudget,StartDate,"")</f>
        <v/>
      </c>
      <c r="H163" s="164" t="str">
        <f>IF(ROW()-16&lt;NoRowsBudget,EndDate,"")</f>
        <v/>
      </c>
      <c r="I163" s="15" t="str">
        <f t="array" ref="I163">IF(ROW()-16&lt;(NoRowsBudget-3),INDEX(CostCategories,CEILING((ROW()-15)/NoWPs,1)),IF(ROW()-16=NoRowsBudget-3,"Overheads",IF(ROW()-16=NoRowsBudget-2,"Profit Margin",IF(ROW()-16=NoRowsBudget-1,"VAT",""))))</f>
        <v/>
      </c>
      <c r="J163" s="15" t="str">
        <f t="array" ref="J163">IF(ROW()-16&lt;NoRowsBudget-3,INDEX(WPUnique,,MOD(ROW()-16,NoWPs)+1),IF(ROW()-16=NoRowsBudget-3,"Overheads",IF(ROW()-16=NoRowsBudget-2,"Profit Margin",IF(ROW()-16=NoRowsBudget-1,"VAT",""))))</f>
        <v/>
      </c>
      <c r="K163" s="172" t="str">
        <f>IFERROR(IF(OR($J163="Indirect Cost",$J163="VAT",$J163="Profit Margin"),"",VLOOKUP(J163,'1. Basic Info'!$B$40:$C$52,2,FALSE)),BudgetExport!J163)</f>
        <v/>
      </c>
      <c r="L163" s="166">
        <f t="array" ref="L163">IFERROR(IF(ROW()-16&lt;NoRowsBudget, IF($J163="Profit Margin",SUM(L$16:L162)*ProfitMargin,IF($J163="VAT",SUM(L$16:L162)*VAT,IF(Budget_period="Monthly",SUMIFS(INDIRECT(L$8),DetailBudgetWPs_Aleph,IF($J163 = "No Work Package", "", $J163),DetailBudgetCategory_Aleph,$I163),IF(Budget_period="Quarterly",SUMIFS(INDIRECT(L$9),DetailBudgetWPs_Aleph,IF($J163 = "No Work Package", "", $J163),DetailBudgetCategory_Aleph,$I163),IF(Budget_period="Annually",SUMIFS(INDIRECT(L$10),DetailBudgetWPs_Aleph,IF($J163 = "No Work Package", "", $J163),DetailBudgetCategory_Aleph,$I163),""))))) / L$6 * L$7, 0), 0)</f>
        <v>0</v>
      </c>
      <c r="M163" s="166">
        <f t="array" ref="M163">IFERROR(IF(ROW()-16&lt;NoRowsBudget, IF($J163="Profit Margin",SUM(M$16:M162)*ProfitMargin,IF($J163="VAT",SUM(M$16:M162)*VAT,IF(Budget_period="Monthly",SUMIFS(INDIRECT(M$8),DetailBudgetWPs_Aleph,IF($J163 = "No Work Package", "", $J163),DetailBudgetCategory_Aleph,$I163),IF(Budget_period="Quarterly",SUMIFS(INDIRECT(M$9),DetailBudgetWPs_Aleph,IF($J163 = "No Work Package", "", $J163),DetailBudgetCategory_Aleph,$I163),IF(Budget_period="Annually",SUMIFS(INDIRECT(M$10),DetailBudgetWPs_Aleph,IF($J163 = "No Work Package", "", $J163),DetailBudgetCategory_Aleph,$I163),""))))) / M$6 * M$7, 0), 0)</f>
        <v>0</v>
      </c>
      <c r="N163" s="166">
        <f t="array" ref="N163">IFERROR(IF(ROW()-16&lt;NoRowsBudget, IF($J163="Profit Margin",SUM(N$16:N162)*ProfitMargin,IF($J163="VAT",SUM(N$16:N162)*VAT,IF(Budget_period="Monthly",SUMIFS(INDIRECT(N$8),DetailBudgetWPs_Aleph,IF($J163 = "No Work Package", "", $J163),DetailBudgetCategory_Aleph,$I163),IF(Budget_period="Quarterly",SUMIFS(INDIRECT(N$9),DetailBudgetWPs_Aleph,IF($J163 = "No Work Package", "", $J163),DetailBudgetCategory_Aleph,$I163),IF(Budget_period="Annually",SUMIFS(INDIRECT(N$10),DetailBudgetWPs_Aleph,IF($J163 = "No Work Package", "", $J163),DetailBudgetCategory_Aleph,$I163),""))))) / N$6 * N$7, 0), 0)</f>
        <v>0</v>
      </c>
      <c r="O163" s="166">
        <f t="array" ref="O163">IFERROR(IF(ROW()-16&lt;NoRowsBudget, IF($J163="Profit Margin",SUM(O$16:O162)*ProfitMargin,IF($J163="VAT",SUM(O$16:O162)*VAT,IF(Budget_period="Monthly",SUMIFS(INDIRECT(O$8),DetailBudgetWPs_Aleph,IF($J163 = "No Work Package", "", $J163),DetailBudgetCategory_Aleph,$I163),IF(Budget_period="Quarterly",SUMIFS(INDIRECT(O$9),DetailBudgetWPs_Aleph,IF($J163 = "No Work Package", "", $J163),DetailBudgetCategory_Aleph,$I163),IF(Budget_period="Annually",SUMIFS(INDIRECT(O$10),DetailBudgetWPs_Aleph,IF($J163 = "No Work Package", "", $J163),DetailBudgetCategory_Aleph,$I163),""))))) / O$6 * O$7, 0), 0)</f>
        <v>0</v>
      </c>
      <c r="P163" s="166">
        <f t="array" ref="P163">IFERROR(IF(ROW()-16&lt;NoRowsBudget, IF($J163="Profit Margin",SUM(P$16:P162)*ProfitMargin,IF($J163="VAT",SUM(P$16:P162)*VAT,IF(Budget_period="Monthly",SUMIFS(INDIRECT(P$8),DetailBudgetWPs_Aleph,IF($J163 = "No Work Package", "", $J163),DetailBudgetCategory_Aleph,$I163),IF(Budget_period="Quarterly",SUMIFS(INDIRECT(P$9),DetailBudgetWPs_Aleph,IF($J163 = "No Work Package", "", $J163),DetailBudgetCategory_Aleph,$I163),IF(Budget_period="Annually",SUMIFS(INDIRECT(P$10),DetailBudgetWPs_Aleph,IF($J163 = "No Work Package", "", $J163),DetailBudgetCategory_Aleph,$I163),""))))) / P$6 * P$7, 0), 0)</f>
        <v>0</v>
      </c>
      <c r="Q163" s="166">
        <f t="array" ref="Q163">IFERROR(IF(ROW()-16&lt;NoRowsBudget, IF($J163="Profit Margin",SUM(Q$16:Q162)*ProfitMargin,IF($J163="VAT",SUM(Q$16:Q162)*VAT,IF(Budget_period="Monthly",SUMIFS(INDIRECT(Q$8),DetailBudgetWPs_Aleph,IF($J163 = "No Work Package", "", $J163),DetailBudgetCategory_Aleph,$I163),IF(Budget_period="Quarterly",SUMIFS(INDIRECT(Q$9),DetailBudgetWPs_Aleph,IF($J163 = "No Work Package", "", $J163),DetailBudgetCategory_Aleph,$I163),IF(Budget_period="Annually",SUMIFS(INDIRECT(Q$10),DetailBudgetWPs_Aleph,IF($J163 = "No Work Package", "", $J163),DetailBudgetCategory_Aleph,$I163),""))))) / Q$6 * Q$7, 0), 0)</f>
        <v>0</v>
      </c>
      <c r="R163" s="166">
        <f t="array" ref="R163">IFERROR(IF(ROW()-16&lt;NoRowsBudget, IF($J163="Profit Margin",SUM(R$16:R162)*ProfitMargin,IF($J163="VAT",SUM(R$16:R162)*VAT,IF(Budget_period="Monthly",SUMIFS(INDIRECT(R$8),DetailBudgetWPs_Aleph,IF($J163 = "No Work Package", "", $J163),DetailBudgetCategory_Aleph,$I163),IF(Budget_period="Quarterly",SUMIFS(INDIRECT(R$9),DetailBudgetWPs_Aleph,IF($J163 = "No Work Package", "", $J163),DetailBudgetCategory_Aleph,$I163),IF(Budget_period="Annually",SUMIFS(INDIRECT(R$10),DetailBudgetWPs_Aleph,IF($J163 = "No Work Package", "", $J163),DetailBudgetCategory_Aleph,$I163),""))))) / R$6 * R$7, 0), 0)</f>
        <v>0</v>
      </c>
      <c r="S163" s="166">
        <f t="array" ref="S163">IFERROR(IF(ROW()-16&lt;NoRowsBudget, IF($J163="Profit Margin",SUM(S$16:S162)*ProfitMargin,IF($J163="VAT",SUM(S$16:S162)*VAT,IF(Budget_period="Monthly",SUMIFS(INDIRECT(S$8),DetailBudgetWPs_Aleph,IF($J163 = "No Work Package", "", $J163),DetailBudgetCategory_Aleph,$I163),IF(Budget_period="Quarterly",SUMIFS(INDIRECT(S$9),DetailBudgetWPs_Aleph,IF($J163 = "No Work Package", "", $J163),DetailBudgetCategory_Aleph,$I163),IF(Budget_period="Annually",SUMIFS(INDIRECT(S$10),DetailBudgetWPs_Aleph,IF($J163 = "No Work Package", "", $J163),DetailBudgetCategory_Aleph,$I163),""))))) / S$6 * S$7, 0), 0)</f>
        <v>0</v>
      </c>
      <c r="T163" s="166">
        <f t="array" ref="T163">IFERROR(IF(ROW()-16&lt;NoRowsBudget, IF($J163="Profit Margin",SUM(T$16:T162)*ProfitMargin,IF($J163="VAT",SUM(T$16:T162)*VAT,IF(Budget_period="Monthly",SUMIFS(INDIRECT(T$8),DetailBudgetWPs_Aleph,IF($J163 = "No Work Package", "", $J163),DetailBudgetCategory_Aleph,$I163),IF(Budget_period="Quarterly",SUMIFS(INDIRECT(T$9),DetailBudgetWPs_Aleph,IF($J163 = "No Work Package", "", $J163),DetailBudgetCategory_Aleph,$I163),IF(Budget_period="Annually",SUMIFS(INDIRECT(T$10),DetailBudgetWPs_Aleph,IF($J163 = "No Work Package", "", $J163),DetailBudgetCategory_Aleph,$I163),""))))) / T$6 * T$7, 0), 0)</f>
        <v>0</v>
      </c>
      <c r="U163" s="166">
        <f t="array" ref="U163">IFERROR(IF(ROW()-16&lt;NoRowsBudget, IF($J163="Profit Margin",SUM(U$16:U162)*ProfitMargin,IF($J163="VAT",SUM(U$16:U162)*VAT,IF(Budget_period="Monthly",SUMIFS(INDIRECT(U$8),DetailBudgetWPs_Aleph,IF($J163 = "No Work Package", "", $J163),DetailBudgetCategory_Aleph,$I163),IF(Budget_period="Quarterly",SUMIFS(INDIRECT(U$9),DetailBudgetWPs_Aleph,IF($J163 = "No Work Package", "", $J163),DetailBudgetCategory_Aleph,$I163),IF(Budget_period="Annually",SUMIFS(INDIRECT(U$10),DetailBudgetWPs_Aleph,IF($J163 = "No Work Package", "", $J163),DetailBudgetCategory_Aleph,$I163),""))))) / U$6 * U$7, 0), 0)</f>
        <v>0</v>
      </c>
      <c r="V163" s="166">
        <f t="array" ref="V163">IFERROR(IF(ROW()-16&lt;NoRowsBudget, IF($J163="Profit Margin",SUM(V$16:V162)*ProfitMargin,IF($J163="VAT",SUM(V$16:V162)*VAT,IF(Budget_period="Monthly",SUMIFS(INDIRECT(V$8),DetailBudgetWPs_Aleph,IF($J163 = "No Work Package", "", $J163),DetailBudgetCategory_Aleph,$I163),IF(Budget_period="Quarterly",SUMIFS(INDIRECT(V$9),DetailBudgetWPs_Aleph,IF($J163 = "No Work Package", "", $J163),DetailBudgetCategory_Aleph,$I163),IF(Budget_period="Annually",SUMIFS(INDIRECT(V$10),DetailBudgetWPs_Aleph,IF($J163 = "No Work Package", "", $J163),DetailBudgetCategory_Aleph,$I163),""))))) / V$6 * V$7, 0), 0)</f>
        <v>0</v>
      </c>
      <c r="W163" s="166">
        <f t="array" ref="W163">IFERROR(IF(ROW()-16&lt;NoRowsBudget, IF($J163="Profit Margin",SUM(W$16:W162)*ProfitMargin,IF($J163="VAT",SUM(W$16:W162)*VAT,IF(Budget_period="Monthly",SUMIFS(INDIRECT(W$8),DetailBudgetWPs_Aleph,IF($J163 = "No Work Package", "", $J163),DetailBudgetCategory_Aleph,$I163),IF(Budget_period="Quarterly",SUMIFS(INDIRECT(W$9),DetailBudgetWPs_Aleph,IF($J163 = "No Work Package", "", $J163),DetailBudgetCategory_Aleph,$I163),IF(Budget_period="Annually",SUMIFS(INDIRECT(W$10),DetailBudgetWPs_Aleph,IF($J163 = "No Work Package", "", $J163),DetailBudgetCategory_Aleph,$I163),""))))) / W$6 * W$7, 0), 0)</f>
        <v>0</v>
      </c>
      <c r="X163" s="166">
        <f t="array" ref="X163">IFERROR(IF(ROW()-16&lt;NoRowsBudget, IF($J163="Profit Margin",SUM(X$16:X162)*ProfitMargin,IF($J163="VAT",SUM(X$16:X162)*VAT,IF(Budget_period="Monthly",SUMIFS(INDIRECT(X$8),DetailBudgetWPs_Aleph,IF($J163 = "No Work Package", "", $J163),DetailBudgetCategory_Aleph,$I163),IF(Budget_period="Quarterly",SUMIFS(INDIRECT(X$9),DetailBudgetWPs_Aleph,IF($J163 = "No Work Package", "", $J163),DetailBudgetCategory_Aleph,$I163),IF(Budget_period="Annually",SUMIFS(INDIRECT(X$10),DetailBudgetWPs_Aleph,IF($J163 = "No Work Package", "", $J163),DetailBudgetCategory_Aleph,$I163),""))))) / X$6 * X$7, 0), 0)</f>
        <v>0</v>
      </c>
      <c r="Y163" s="166">
        <f t="array" ref="Y163">IFERROR(IF(ROW()-16&lt;NoRowsBudget, IF($J163="Profit Margin",SUM(Y$16:Y162)*ProfitMargin,IF($J163="VAT",SUM(Y$16:Y162)*VAT,IF(Budget_period="Monthly",SUMIFS(INDIRECT(Y$8),DetailBudgetWPs_Aleph,IF($J163 = "No Work Package", "", $J163),DetailBudgetCategory_Aleph,$I163),IF(Budget_period="Quarterly",SUMIFS(INDIRECT(Y$9),DetailBudgetWPs_Aleph,IF($J163 = "No Work Package", "", $J163),DetailBudgetCategory_Aleph,$I163),IF(Budget_period="Annually",SUMIFS(INDIRECT(Y$10),DetailBudgetWPs_Aleph,IF($J163 = "No Work Package", "", $J163),DetailBudgetCategory_Aleph,$I163),""))))) / Y$6 * Y$7, 0), 0)</f>
        <v>0</v>
      </c>
      <c r="Z163" s="166">
        <f t="array" ref="Z163">IFERROR(IF(ROW()-16&lt;NoRowsBudget, IF($J163="Profit Margin",SUM(Z$16:Z162)*ProfitMargin,IF($J163="VAT",SUM(Z$16:Z162)*VAT,IF(Budget_period="Monthly",SUMIFS(INDIRECT(Z$8),DetailBudgetWPs_Aleph,IF($J163 = "No Work Package", "", $J163),DetailBudgetCategory_Aleph,$I163),IF(Budget_period="Quarterly",SUMIFS(INDIRECT(Z$9),DetailBudgetWPs_Aleph,IF($J163 = "No Work Package", "", $J163),DetailBudgetCategory_Aleph,$I163),IF(Budget_period="Annually",SUMIFS(INDIRECT(Z$10),DetailBudgetWPs_Aleph,IF($J163 = "No Work Package", "", $J163),DetailBudgetCategory_Aleph,$I163),""))))) / Z$6 * Z$7, 0), 0)</f>
        <v>0</v>
      </c>
      <c r="AA163" s="166">
        <f t="array" ref="AA163">IFERROR(IF(ROW()-16&lt;NoRowsBudget, IF($J163="Profit Margin",SUM(AA$16:AA162)*ProfitMargin,IF($J163="VAT",SUM(AA$16:AA162)*VAT,IF(Budget_period="Monthly",SUMIFS(INDIRECT(AA$8),DetailBudgetWPs_Aleph,IF($J163 = "No Work Package", "", $J163),DetailBudgetCategory_Aleph,$I163),IF(Budget_period="Quarterly",SUMIFS(INDIRECT(AA$9),DetailBudgetWPs_Aleph,IF($J163 = "No Work Package", "", $J163),DetailBudgetCategory_Aleph,$I163),IF(Budget_period="Annually",SUMIFS(INDIRECT(AA$10),DetailBudgetWPs_Aleph,IF($J163 = "No Work Package", "", $J163),DetailBudgetCategory_Aleph,$I163),""))))) / AA$6 * AA$7, 0), 0)</f>
        <v>0</v>
      </c>
      <c r="AB163" s="166">
        <f t="array" ref="AB163">IFERROR(IF(ROW()-16&lt;NoRowsBudget, IF($J163="Profit Margin",SUM(AB$16:AB162)*ProfitMargin,IF($J163="VAT",SUM(AB$16:AB162)*VAT,IF(Budget_period="Monthly",SUMIFS(INDIRECT(AB$8),DetailBudgetWPs_Aleph,IF($J163 = "No Work Package", "", $J163),DetailBudgetCategory_Aleph,$I163),IF(Budget_period="Quarterly",SUMIFS(INDIRECT(AB$9),DetailBudgetWPs_Aleph,IF($J163 = "No Work Package", "", $J163),DetailBudgetCategory_Aleph,$I163),IF(Budget_period="Annually",SUMIFS(INDIRECT(AB$10),DetailBudgetWPs_Aleph,IF($J163 = "No Work Package", "", $J163),DetailBudgetCategory_Aleph,$I163),""))))) / AB$6 * AB$7, 0), 0)</f>
        <v>0</v>
      </c>
      <c r="AC163" s="166">
        <f t="array" ref="AC163">IFERROR(IF(ROW()-16&lt;NoRowsBudget, IF($J163="Profit Margin",SUM(AC$16:AC162)*ProfitMargin,IF($J163="VAT",SUM(AC$16:AC162)*VAT,IF(Budget_period="Monthly",SUMIFS(INDIRECT(AC$8),DetailBudgetWPs_Aleph,IF($J163 = "No Work Package", "", $J163),DetailBudgetCategory_Aleph,$I163),IF(Budget_period="Quarterly",SUMIFS(INDIRECT(AC$9),DetailBudgetWPs_Aleph,IF($J163 = "No Work Package", "", $J163),DetailBudgetCategory_Aleph,$I163),IF(Budget_period="Annually",SUMIFS(INDIRECT(AC$10),DetailBudgetWPs_Aleph,IF($J163 = "No Work Package", "", $J163),DetailBudgetCategory_Aleph,$I163),""))))) / AC$6 * AC$7, 0), 0)</f>
        <v>0</v>
      </c>
      <c r="AD163" s="166">
        <f t="array" ref="AD163">IFERROR(IF(ROW()-16&lt;NoRowsBudget, IF($J163="Profit Margin",SUM(AD$16:AD162)*ProfitMargin,IF($J163="VAT",SUM(AD$16:AD162)*VAT,IF(Budget_period="Monthly",SUMIFS(INDIRECT(AD$8),DetailBudgetWPs_Aleph,IF($J163 = "No Work Package", "", $J163),DetailBudgetCategory_Aleph,$I163),IF(Budget_period="Quarterly",SUMIFS(INDIRECT(AD$9),DetailBudgetWPs_Aleph,IF($J163 = "No Work Package", "", $J163),DetailBudgetCategory_Aleph,$I163),IF(Budget_period="Annually",SUMIFS(INDIRECT(AD$10),DetailBudgetWPs_Aleph,IF($J163 = "No Work Package", "", $J163),DetailBudgetCategory_Aleph,$I163),""))))) / AD$6 * AD$7, 0), 0)</f>
        <v>0</v>
      </c>
      <c r="AE163" s="166">
        <f t="array" ref="AE163">IFERROR(IF(ROW()-16&lt;NoRowsBudget, IF($J163="Profit Margin",SUM(AE$16:AE162)*ProfitMargin,IF($J163="VAT",SUM(AE$16:AE162)*VAT,IF(Budget_period="Monthly",SUMIFS(INDIRECT(AE$8),DetailBudgetWPs_Aleph,IF($J163 = "No Work Package", "", $J163),DetailBudgetCategory_Aleph,$I163),IF(Budget_period="Quarterly",SUMIFS(INDIRECT(AE$9),DetailBudgetWPs_Aleph,IF($J163 = "No Work Package", "", $J163),DetailBudgetCategory_Aleph,$I163),IF(Budget_period="Annually",SUMIFS(INDIRECT(AE$10),DetailBudgetWPs_Aleph,IF($J163 = "No Work Package", "", $J163),DetailBudgetCategory_Aleph,$I163),""))))) / AE$6 * AE$7, 0), 0)</f>
        <v>0</v>
      </c>
      <c r="AF163" s="166">
        <f t="array" ref="AF163">IFERROR(IF(ROW()-16&lt;NoRowsBudget, IF($J163="Profit Margin",SUM(AF$16:AF162)*ProfitMargin,IF($J163="VAT",SUM(AF$16:AF162)*VAT,IF(Budget_period="Monthly",SUMIFS(INDIRECT(AF$8),DetailBudgetWPs_Aleph,IF($J163 = "No Work Package", "", $J163),DetailBudgetCategory_Aleph,$I163),IF(Budget_period="Quarterly",SUMIFS(INDIRECT(AF$9),DetailBudgetWPs_Aleph,IF($J163 = "No Work Package", "", $J163),DetailBudgetCategory_Aleph,$I163),IF(Budget_period="Annually",SUMIFS(INDIRECT(AF$10),DetailBudgetWPs_Aleph,IF($J163 = "No Work Package", "", $J163),DetailBudgetCategory_Aleph,$I163),""))))) / AF$6 * AF$7, 0), 0)</f>
        <v>0</v>
      </c>
      <c r="AG163" s="166">
        <f t="array" ref="AG163">IFERROR(IF(ROW()-16&lt;NoRowsBudget, IF($J163="Profit Margin",SUM(AG$16:AG162)*ProfitMargin,IF($J163="VAT",SUM(AG$16:AG162)*VAT,IF(Budget_period="Monthly",SUMIFS(INDIRECT(AG$8),DetailBudgetWPs_Aleph,IF($J163 = "No Work Package", "", $J163),DetailBudgetCategory_Aleph,$I163),IF(Budget_period="Quarterly",SUMIFS(INDIRECT(AG$9),DetailBudgetWPs_Aleph,IF($J163 = "No Work Package", "", $J163),DetailBudgetCategory_Aleph,$I163),IF(Budget_period="Annually",SUMIFS(INDIRECT(AG$10),DetailBudgetWPs_Aleph,IF($J163 = "No Work Package", "", $J163),DetailBudgetCategory_Aleph,$I163),""))))) / AG$6 * AG$7, 0), 0)</f>
        <v>0</v>
      </c>
      <c r="AH163" s="166">
        <f t="array" ref="AH163">IFERROR(IF(ROW()-16&lt;NoRowsBudget, IF($J163="Profit Margin",SUM(AH$16:AH162)*ProfitMargin,IF($J163="VAT",SUM(AH$16:AH162)*VAT,IF(Budget_period="Monthly",SUMIFS(INDIRECT(AH$8),DetailBudgetWPs_Aleph,IF($J163 = "No Work Package", "", $J163),DetailBudgetCategory_Aleph,$I163),IF(Budget_period="Quarterly",SUMIFS(INDIRECT(AH$9),DetailBudgetWPs_Aleph,IF($J163 = "No Work Package", "", $J163),DetailBudgetCategory_Aleph,$I163),IF(Budget_period="Annually",SUMIFS(INDIRECT(AH$10),DetailBudgetWPs_Aleph,IF($J163 = "No Work Package", "", $J163),DetailBudgetCategory_Aleph,$I163),""))))) / AH$6 * AH$7, 0), 0)</f>
        <v>0</v>
      </c>
      <c r="AI163" s="166">
        <f t="array" ref="AI163">IFERROR(IF(ROW()-16&lt;NoRowsBudget, IF($J163="Profit Margin",SUM(AI$16:AI162)*ProfitMargin,IF($J163="VAT",SUM(AI$16:AI162)*VAT,IF(Budget_period="Monthly",SUMIFS(INDIRECT(AI$8),DetailBudgetWPs_Aleph,IF($J163 = "No Work Package", "", $J163),DetailBudgetCategory_Aleph,$I163),IF(Budget_period="Quarterly",SUMIFS(INDIRECT(AI$9),DetailBudgetWPs_Aleph,IF($J163 = "No Work Package", "", $J163),DetailBudgetCategory_Aleph,$I163),IF(Budget_period="Annually",SUMIFS(INDIRECT(AI$10),DetailBudgetWPs_Aleph,IF($J163 = "No Work Package", "", $J163),DetailBudgetCategory_Aleph,$I163),""))))) / AI$6 * AI$7, 0), 0)</f>
        <v>0</v>
      </c>
      <c r="AJ163" s="166">
        <f t="array" ref="AJ163">IFERROR(IF(ROW()-16&lt;NoRowsBudget, IF($J163="Profit Margin",SUM(AJ$16:AJ162)*ProfitMargin,IF($J163="VAT",SUM(AJ$16:AJ162)*VAT,IF(Budget_period="Monthly",SUMIFS(INDIRECT(AJ$8),DetailBudgetWPs_Aleph,IF($J163 = "No Work Package", "", $J163),DetailBudgetCategory_Aleph,$I163),IF(Budget_period="Quarterly",SUMIFS(INDIRECT(AJ$9),DetailBudgetWPs_Aleph,IF($J163 = "No Work Package", "", $J163),DetailBudgetCategory_Aleph,$I163),IF(Budget_period="Annually",SUMIFS(INDIRECT(AJ$10),DetailBudgetWPs_Aleph,IF($J163 = "No Work Package", "", $J163),DetailBudgetCategory_Aleph,$I163),""))))) / AJ$6 * AJ$7, 0), 0)</f>
        <v>0</v>
      </c>
      <c r="AK163" s="166">
        <f t="array" ref="AK163">IFERROR(IF(ROW()-16&lt;NoRowsBudget, IF($J163="Profit Margin",SUM(AK$16:AK162)*ProfitMargin,IF($J163="VAT",SUM(AK$16:AK162)*VAT,IF(Budget_period="Monthly",SUMIFS(INDIRECT(AK$8),DetailBudgetWPs_Aleph,IF($J163 = "No Work Package", "", $J163),DetailBudgetCategory_Aleph,$I163),IF(Budget_period="Quarterly",SUMIFS(INDIRECT(AK$9),DetailBudgetWPs_Aleph,IF($J163 = "No Work Package", "", $J163),DetailBudgetCategory_Aleph,$I163),IF(Budget_period="Annually",SUMIFS(INDIRECT(AK$10),DetailBudgetWPs_Aleph,IF($J163 = "No Work Package", "", $J163),DetailBudgetCategory_Aleph,$I163),""))))) / AK$6 * AK$7, 0), 0)</f>
        <v>0</v>
      </c>
      <c r="AL163" s="166">
        <f t="array" ref="AL163">IFERROR(IF(ROW()-16&lt;NoRowsBudget, IF($J163="Profit Margin",SUM(AL$16:AL162)*ProfitMargin,IF($J163="VAT",SUM(AL$16:AL162)*VAT,IF(Budget_period="Monthly",SUMIFS(INDIRECT(AL$8),DetailBudgetWPs_Aleph,IF($J163 = "No Work Package", "", $J163),DetailBudgetCategory_Aleph,$I163),IF(Budget_period="Quarterly",SUMIFS(INDIRECT(AL$9),DetailBudgetWPs_Aleph,IF($J163 = "No Work Package", "", $J163),DetailBudgetCategory_Aleph,$I163),IF(Budget_period="Annually",SUMIFS(INDIRECT(AL$10),DetailBudgetWPs_Aleph,IF($J163 = "No Work Package", "", $J163),DetailBudgetCategory_Aleph,$I163),""))))) / AL$6 * AL$7, 0), 0)</f>
        <v>0</v>
      </c>
      <c r="AM163" s="166">
        <f t="array" ref="AM163">IFERROR(IF(ROW()-16&lt;NoRowsBudget, IF($J163="Profit Margin",SUM(AM$16:AM162)*ProfitMargin,IF($J163="VAT",SUM(AM$16:AM162)*VAT,IF(Budget_period="Monthly",SUMIFS(INDIRECT(AM$8),DetailBudgetWPs_Aleph,IF($J163 = "No Work Package", "", $J163),DetailBudgetCategory_Aleph,$I163),IF(Budget_period="Quarterly",SUMIFS(INDIRECT(AM$9),DetailBudgetWPs_Aleph,IF($J163 = "No Work Package", "", $J163),DetailBudgetCategory_Aleph,$I163),IF(Budget_period="Annually",SUMIFS(INDIRECT(AM$10),DetailBudgetWPs_Aleph,IF($J163 = "No Work Package", "", $J163),DetailBudgetCategory_Aleph,$I163),""))))) / AM$6 * AM$7, 0), 0)</f>
        <v>0</v>
      </c>
      <c r="AN163" s="166">
        <f t="array" ref="AN163">IFERROR(IF(ROW()-16&lt;NoRowsBudget, IF($J163="Profit Margin",SUM(AN$16:AN162)*ProfitMargin,IF($J163="VAT",SUM(AN$16:AN162)*VAT,IF(Budget_period="Monthly",SUMIFS(INDIRECT(AN$8),DetailBudgetWPs_Aleph,IF($J163 = "No Work Package", "", $J163),DetailBudgetCategory_Aleph,$I163),IF(Budget_period="Quarterly",SUMIFS(INDIRECT(AN$9),DetailBudgetWPs_Aleph,IF($J163 = "No Work Package", "", $J163),DetailBudgetCategory_Aleph,$I163),IF(Budget_period="Annually",SUMIFS(INDIRECT(AN$10),DetailBudgetWPs_Aleph,IF($J163 = "No Work Package", "", $J163),DetailBudgetCategory_Aleph,$I163),""))))) / AN$6 * AN$7, 0), 0)</f>
        <v>0</v>
      </c>
      <c r="AO163" s="166">
        <f t="array" ref="AO163">IFERROR(IF(ROW()-16&lt;NoRowsBudget, IF($J163="Profit Margin",SUM(AO$16:AO162)*ProfitMargin,IF($J163="VAT",SUM(AO$16:AO162)*VAT,IF(Budget_period="Monthly",SUMIFS(INDIRECT(AO$8),DetailBudgetWPs_Aleph,IF($J163 = "No Work Package", "", $J163),DetailBudgetCategory_Aleph,$I163),IF(Budget_period="Quarterly",SUMIFS(INDIRECT(AO$9),DetailBudgetWPs_Aleph,IF($J163 = "No Work Package", "", $J163),DetailBudgetCategory_Aleph,$I163),IF(Budget_period="Annually",SUMIFS(INDIRECT(AO$10),DetailBudgetWPs_Aleph,IF($J163 = "No Work Package", "", $J163),DetailBudgetCategory_Aleph,$I163),""))))) / AO$6 * AO$7, 0), 0)</f>
        <v>0</v>
      </c>
      <c r="AP163" s="166">
        <f t="array" ref="AP163">IFERROR(IF(ROW()-16&lt;NoRowsBudget, IF($J163="Profit Margin",SUM(AP$16:AP162)*ProfitMargin,IF($J163="VAT",SUM(AP$16:AP162)*VAT,IF(Budget_period="Monthly",SUMIFS(INDIRECT(AP$8),DetailBudgetWPs_Aleph,IF($J163 = "No Work Package", "", $J163),DetailBudgetCategory_Aleph,$I163),IF(Budget_period="Quarterly",SUMIFS(INDIRECT(AP$9),DetailBudgetWPs_Aleph,IF($J163 = "No Work Package", "", $J163),DetailBudgetCategory_Aleph,$I163),IF(Budget_period="Annually",SUMIFS(INDIRECT(AP$10),DetailBudgetWPs_Aleph,IF($J163 = "No Work Package", "", $J163),DetailBudgetCategory_Aleph,$I163),""))))) / AP$6 * AP$7, 0), 0)</f>
        <v>0</v>
      </c>
      <c r="AQ163" s="166">
        <f t="array" ref="AQ163">IFERROR(IF(ROW()-16&lt;NoRowsBudget, IF($J163="Profit Margin",SUM(AQ$16:AQ162)*ProfitMargin,IF($J163="VAT",SUM(AQ$16:AQ162)*VAT,IF(Budget_period="Monthly",SUMIFS(INDIRECT(AQ$8),DetailBudgetWPs_Aleph,IF($J163 = "No Work Package", "", $J163),DetailBudgetCategory_Aleph,$I163),IF(Budget_period="Quarterly",SUMIFS(INDIRECT(AQ$9),DetailBudgetWPs_Aleph,IF($J163 = "No Work Package", "", $J163),DetailBudgetCategory_Aleph,$I163),IF(Budget_period="Annually",SUMIFS(INDIRECT(AQ$10),DetailBudgetWPs_Aleph,IF($J163 = "No Work Package", "", $J163),DetailBudgetCategory_Aleph,$I163),""))))) / AQ$6 * AQ$7, 0), 0)</f>
        <v>0</v>
      </c>
      <c r="AR163" s="166">
        <f t="array" ref="AR163">IFERROR(IF(ROW()-16&lt;NoRowsBudget, IF($J163="Profit Margin",SUM(AR$16:AR162)*ProfitMargin,IF($J163="VAT",SUM(AR$16:AR162)*VAT,IF(Budget_period="Monthly",SUMIFS(INDIRECT(AR$8),DetailBudgetWPs_Aleph,IF($J163 = "No Work Package", "", $J163),DetailBudgetCategory_Aleph,$I163),IF(Budget_period="Quarterly",SUMIFS(INDIRECT(AR$9),DetailBudgetWPs_Aleph,IF($J163 = "No Work Package", "", $J163),DetailBudgetCategory_Aleph,$I163),IF(Budget_period="Annually",SUMIFS(INDIRECT(AR$10),DetailBudgetWPs_Aleph,IF($J163 = "No Work Package", "", $J163),DetailBudgetCategory_Aleph,$I163),""))))) / AR$6 * AR$7, 0), 0)</f>
        <v>0</v>
      </c>
      <c r="AS163" s="166">
        <f t="array" ref="AS163">IFERROR(IF(ROW()-16&lt;NoRowsBudget, IF($J163="Profit Margin",SUM(AS$16:AS162)*ProfitMargin,IF($J163="VAT",SUM(AS$16:AS162)*VAT,IF(Budget_period="Monthly",SUMIFS(INDIRECT(AS$8),DetailBudgetWPs_Aleph,IF($J163 = "No Work Package", "", $J163),DetailBudgetCategory_Aleph,$I163),IF(Budget_period="Quarterly",SUMIFS(INDIRECT(AS$9),DetailBudgetWPs_Aleph,IF($J163 = "No Work Package", "", $J163),DetailBudgetCategory_Aleph,$I163),IF(Budget_period="Annually",SUMIFS(INDIRECT(AS$10),DetailBudgetWPs_Aleph,IF($J163 = "No Work Package", "", $J163),DetailBudgetCategory_Aleph,$I163),""))))) / AS$6 * AS$7, 0), 0)</f>
        <v>0</v>
      </c>
      <c r="AT163" s="166">
        <f t="array" ref="AT163">IFERROR(IF(ROW()-16&lt;NoRowsBudget, IF($J163="Profit Margin",SUM(AT$16:AT162)*ProfitMargin,IF($J163="VAT",SUM(AT$16:AT162)*VAT,IF(Budget_period="Monthly",SUMIFS(INDIRECT(AT$8),DetailBudgetWPs_Aleph,IF($J163 = "No Work Package", "", $J163),DetailBudgetCategory_Aleph,$I163),IF(Budget_period="Quarterly",SUMIFS(INDIRECT(AT$9),DetailBudgetWPs_Aleph,IF($J163 = "No Work Package", "", $J163),DetailBudgetCategory_Aleph,$I163),IF(Budget_period="Annually",SUMIFS(INDIRECT(AT$10),DetailBudgetWPs_Aleph,IF($J163 = "No Work Package", "", $J163),DetailBudgetCategory_Aleph,$I163),""))))) / AT$6 * AT$7, 0), 0)</f>
        <v>0</v>
      </c>
      <c r="AU163" s="166">
        <f t="array" ref="AU163">IFERROR(IF(ROW()-16&lt;NoRowsBudget, IF($J163="Profit Margin",SUM(AU$16:AU162)*ProfitMargin,IF($J163="VAT",SUM(AU$16:AU162)*VAT,IF(Budget_period="Monthly",SUMIFS(INDIRECT(AU$8),DetailBudgetWPs_Aleph,IF($J163 = "No Work Package", "", $J163),DetailBudgetCategory_Aleph,$I163),IF(Budget_period="Quarterly",SUMIFS(INDIRECT(AU$9),DetailBudgetWPs_Aleph,IF($J163 = "No Work Package", "", $J163),DetailBudgetCategory_Aleph,$I163),IF(Budget_period="Annually",SUMIFS(INDIRECT(AU$10),DetailBudgetWPs_Aleph,IF($J163 = "No Work Package", "", $J163),DetailBudgetCategory_Aleph,$I163),""))))) / AU$6 * AU$7, 0), 0)</f>
        <v>0</v>
      </c>
      <c r="AV163" s="166">
        <f t="array" ref="AV163">IFERROR(IF(ROW()-16&lt;NoRowsBudget, IF($J163="Profit Margin",SUM(AV$16:AV162)*ProfitMargin,IF($J163="VAT",SUM(AV$16:AV162)*VAT,IF(Budget_period="Monthly",SUMIFS(INDIRECT(AV$8),DetailBudgetWPs_Aleph,IF($J163 = "No Work Package", "", $J163),DetailBudgetCategory_Aleph,$I163),IF(Budget_period="Quarterly",SUMIFS(INDIRECT(AV$9),DetailBudgetWPs_Aleph,IF($J163 = "No Work Package", "", $J163),DetailBudgetCategory_Aleph,$I163),IF(Budget_period="Annually",SUMIFS(INDIRECT(AV$10),DetailBudgetWPs_Aleph,IF($J163 = "No Work Package", "", $J163),DetailBudgetCategory_Aleph,$I163),""))))) / AV$6 * AV$7, 0), 0)</f>
        <v>0</v>
      </c>
      <c r="AW163" s="166">
        <f t="array" ref="AW163">IFERROR(IF(ROW()-16&lt;NoRowsBudget, IF($J163="Profit Margin",SUM(AW$16:AW162)*ProfitMargin,IF($J163="VAT",SUM(AW$16:AW162)*VAT,IF(Budget_period="Monthly",SUMIFS(INDIRECT(AW$8),DetailBudgetWPs_Aleph,IF($J163 = "No Work Package", "", $J163),DetailBudgetCategory_Aleph,$I163),IF(Budget_period="Quarterly",SUMIFS(INDIRECT(AW$9),DetailBudgetWPs_Aleph,IF($J163 = "No Work Package", "", $J163),DetailBudgetCategory_Aleph,$I163),IF(Budget_period="Annually",SUMIFS(INDIRECT(AW$10),DetailBudgetWPs_Aleph,IF($J163 = "No Work Package", "", $J163),DetailBudgetCategory_Aleph,$I163),""))))) / AW$6 * AW$7, 0), 0)</f>
        <v>0</v>
      </c>
      <c r="AX163" s="166">
        <f t="array" ref="AX163">IFERROR(IF(ROW()-16&lt;NoRowsBudget, IF($J163="Profit Margin",SUM(AX$16:AX162)*ProfitMargin,IF($J163="VAT",SUM(AX$16:AX162)*VAT,IF(Budget_period="Monthly",SUMIFS(INDIRECT(AX$8),DetailBudgetWPs_Aleph,IF($J163 = "No Work Package", "", $J163),DetailBudgetCategory_Aleph,$I163),IF(Budget_period="Quarterly",SUMIFS(INDIRECT(AX$9),DetailBudgetWPs_Aleph,IF($J163 = "No Work Package", "", $J163),DetailBudgetCategory_Aleph,$I163),IF(Budget_period="Annually",SUMIFS(INDIRECT(AX$10),DetailBudgetWPs_Aleph,IF($J163 = "No Work Package", "", $J163),DetailBudgetCategory_Aleph,$I163),""))))) / AX$6 * AX$7, 0), 0)</f>
        <v>0</v>
      </c>
      <c r="AY163" s="166">
        <f t="array" ref="AY163">IFERROR(IF(ROW()-16&lt;NoRowsBudget, IF($J163="Profit Margin",SUM(AY$16:AY162)*ProfitMargin,IF($J163="VAT",SUM(AY$16:AY162)*VAT,IF(Budget_period="Monthly",SUMIFS(INDIRECT(AY$8),DetailBudgetWPs_Aleph,IF($J163 = "No Work Package", "", $J163),DetailBudgetCategory_Aleph,$I163),IF(Budget_period="Quarterly",SUMIFS(INDIRECT(AY$9),DetailBudgetWPs_Aleph,IF($J163 = "No Work Package", "", $J163),DetailBudgetCategory_Aleph,$I163),IF(Budget_period="Annually",SUMIFS(INDIRECT(AY$10),DetailBudgetWPs_Aleph,IF($J163 = "No Work Package", "", $J163),DetailBudgetCategory_Aleph,$I163),""))))) / AY$6 * AY$7, 0), 0)</f>
        <v>0</v>
      </c>
      <c r="AZ163" s="166">
        <f t="array" ref="AZ163">IFERROR(IF(ROW()-16&lt;NoRowsBudget, IF($J163="Profit Margin",SUM(AZ$16:AZ162)*ProfitMargin,IF($J163="VAT",SUM(AZ$16:AZ162)*VAT,IF(Budget_period="Monthly",SUMIFS(INDIRECT(AZ$8),DetailBudgetWPs_Aleph,IF($J163 = "No Work Package", "", $J163),DetailBudgetCategory_Aleph,$I163),IF(Budget_period="Quarterly",SUMIFS(INDIRECT(AZ$9),DetailBudgetWPs_Aleph,IF($J163 = "No Work Package", "", $J163),DetailBudgetCategory_Aleph,$I163),IF(Budget_period="Annually",SUMIFS(INDIRECT(AZ$10),DetailBudgetWPs_Aleph,IF($J163 = "No Work Package", "", $J163),DetailBudgetCategory_Aleph,$I163),""))))) / AZ$6 * AZ$7, 0), 0)</f>
        <v>0</v>
      </c>
      <c r="BA163" s="166">
        <f t="array" ref="BA163">IFERROR(IF(ROW()-16&lt;NoRowsBudget, IF($J163="Profit Margin",SUM(BA$16:BA162)*ProfitMargin,IF($J163="VAT",SUM(BA$16:BA162)*VAT,IF(Budget_period="Monthly",SUMIFS(INDIRECT(BA$8),DetailBudgetWPs_Aleph,IF($J163 = "No Work Package", "", $J163),DetailBudgetCategory_Aleph,$I163),IF(Budget_period="Quarterly",SUMIFS(INDIRECT(BA$9),DetailBudgetWPs_Aleph,IF($J163 = "No Work Package", "", $J163),DetailBudgetCategory_Aleph,$I163),IF(Budget_period="Annually",SUMIFS(INDIRECT(BA$10),DetailBudgetWPs_Aleph,IF($J163 = "No Work Package", "", $J163),DetailBudgetCategory_Aleph,$I163),""))))) / BA$6 * BA$7, 0), 0)</f>
        <v>0</v>
      </c>
      <c r="BB163" s="166">
        <f t="array" ref="BB163">IFERROR(IF(ROW()-16&lt;NoRowsBudget, IF($J163="Profit Margin",SUM(BB$16:BB162)*ProfitMargin,IF($J163="VAT",SUM(BB$16:BB162)*VAT,IF(Budget_period="Monthly",SUMIFS(INDIRECT(BB$8),DetailBudgetWPs_Aleph,IF($J163 = "No Work Package", "", $J163),DetailBudgetCategory_Aleph,$I163),IF(Budget_period="Quarterly",SUMIFS(INDIRECT(BB$9),DetailBudgetWPs_Aleph,IF($J163 = "No Work Package", "", $J163),DetailBudgetCategory_Aleph,$I163),IF(Budget_period="Annually",SUMIFS(INDIRECT(BB$10),DetailBudgetWPs_Aleph,IF($J163 = "No Work Package", "", $J163),DetailBudgetCategory_Aleph,$I163),""))))) / BB$6 * BB$7, 0), 0)</f>
        <v>0</v>
      </c>
      <c r="BC163" s="166">
        <f t="array" ref="BC163">IFERROR(IF(ROW()-16&lt;NoRowsBudget, IF($J163="Profit Margin",SUM(BC$16:BC162)*ProfitMargin,IF($J163="VAT",SUM(BC$16:BC162)*VAT,IF(Budget_period="Monthly",SUMIFS(INDIRECT(BC$8),DetailBudgetWPs_Aleph,IF($J163 = "No Work Package", "", $J163),DetailBudgetCategory_Aleph,$I163),IF(Budget_period="Quarterly",SUMIFS(INDIRECT(BC$9),DetailBudgetWPs_Aleph,IF($J163 = "No Work Package", "", $J163),DetailBudgetCategory_Aleph,$I163),IF(Budget_period="Annually",SUMIFS(INDIRECT(BC$10),DetailBudgetWPs_Aleph,IF($J163 = "No Work Package", "", $J163),DetailBudgetCategory_Aleph,$I163),""))))) / BC$6 * BC$7, 0), 0)</f>
        <v>0</v>
      </c>
      <c r="BD163" s="166">
        <f t="array" ref="BD163">IFERROR(IF(ROW()-16&lt;NoRowsBudget, IF($J163="Profit Margin",SUM(BD$16:BD162)*ProfitMargin,IF($J163="VAT",SUM(BD$16:BD162)*VAT,IF(Budget_period="Monthly",SUMIFS(INDIRECT(BD$8),DetailBudgetWPs_Aleph,IF($J163 = "No Work Package", "", $J163),DetailBudgetCategory_Aleph,$I163),IF(Budget_period="Quarterly",SUMIFS(INDIRECT(BD$9),DetailBudgetWPs_Aleph,IF($J163 = "No Work Package", "", $J163),DetailBudgetCategory_Aleph,$I163),IF(Budget_period="Annually",SUMIFS(INDIRECT(BD$10),DetailBudgetWPs_Aleph,IF($J163 = "No Work Package", "", $J163),DetailBudgetCategory_Aleph,$I163),""))))) / BD$6 * BD$7, 0), 0)</f>
        <v>0</v>
      </c>
      <c r="BE163" s="166">
        <f t="array" ref="BE163">IFERROR(IF(ROW()-16&lt;NoRowsBudget, IF($J163="Profit Margin",SUM(BE$16:BE162)*ProfitMargin,IF($J163="VAT",SUM(BE$16:BE162)*VAT,IF(Budget_period="Monthly",SUMIFS(INDIRECT(BE$8),DetailBudgetWPs_Aleph,IF($J163 = "No Work Package", "", $J163),DetailBudgetCategory_Aleph,$I163),IF(Budget_period="Quarterly",SUMIFS(INDIRECT(BE$9),DetailBudgetWPs_Aleph,IF($J163 = "No Work Package", "", $J163),DetailBudgetCategory_Aleph,$I163),IF(Budget_period="Annually",SUMIFS(INDIRECT(BE$10),DetailBudgetWPs_Aleph,IF($J163 = "No Work Package", "", $J163),DetailBudgetCategory_Aleph,$I163),""))))) / BE$6 * BE$7, 0), 0)</f>
        <v>0</v>
      </c>
      <c r="BF163" s="166">
        <f t="array" ref="BF163">IFERROR(IF(ROW()-16&lt;NoRowsBudget, IF($J163="Profit Margin",SUM(BF$16:BF162)*ProfitMargin,IF($J163="VAT",SUM(BF$16:BF162)*VAT,IF(Budget_period="Monthly",SUMIFS(INDIRECT(BF$8),DetailBudgetWPs_Aleph,IF($J163 = "No Work Package", "", $J163),DetailBudgetCategory_Aleph,$I163),IF(Budget_period="Quarterly",SUMIFS(INDIRECT(BF$9),DetailBudgetWPs_Aleph,IF($J163 = "No Work Package", "", $J163),DetailBudgetCategory_Aleph,$I163),IF(Budget_period="Annually",SUMIFS(INDIRECT(BF$10),DetailBudgetWPs_Aleph,IF($J163 = "No Work Package", "", $J163),DetailBudgetCategory_Aleph,$I163),""))))) / BF$6 * BF$7, 0), 0)</f>
        <v>0</v>
      </c>
      <c r="BG163" s="166">
        <f t="array" ref="BG163">IFERROR(IF(ROW()-16&lt;NoRowsBudget, IF($J163="Profit Margin",SUM(BG$16:BG162)*ProfitMargin,IF($J163="VAT",SUM(BG$16:BG162)*VAT,IF(Budget_period="Monthly",SUMIFS(INDIRECT(BG$8),DetailBudgetWPs_Aleph,IF($J163 = "No Work Package", "", $J163),DetailBudgetCategory_Aleph,$I163),IF(Budget_period="Quarterly",SUMIFS(INDIRECT(BG$9),DetailBudgetWPs_Aleph,IF($J163 = "No Work Package", "", $J163),DetailBudgetCategory_Aleph,$I163),IF(Budget_period="Annually",SUMIFS(INDIRECT(BG$10),DetailBudgetWPs_Aleph,IF($J163 = "No Work Package", "", $J163),DetailBudgetCategory_Aleph,$I163),""))))) / BG$6 * BG$7, 0), 0)</f>
        <v>0</v>
      </c>
      <c r="BH163" s="166">
        <f t="array" ref="BH163">IFERROR(IF(ROW()-16&lt;NoRowsBudget, IF($J163="Profit Margin",SUM(BH$16:BH162)*ProfitMargin,IF($J163="VAT",SUM(BH$16:BH162)*VAT,IF(Budget_period="Monthly",SUMIFS(INDIRECT(BH$8),DetailBudgetWPs_Aleph,IF($J163 = "No Work Package", "", $J163),DetailBudgetCategory_Aleph,$I163),IF(Budget_period="Quarterly",SUMIFS(INDIRECT(BH$9),DetailBudgetWPs_Aleph,IF($J163 = "No Work Package", "", $J163),DetailBudgetCategory_Aleph,$I163),IF(Budget_period="Annually",SUMIFS(INDIRECT(BH$10),DetailBudgetWPs_Aleph,IF($J163 = "No Work Package", "", $J163),DetailBudgetCategory_Aleph,$I163),""))))) / BH$6 * BH$7, 0), 0)</f>
        <v>0</v>
      </c>
      <c r="BI163" s="166">
        <f t="array" ref="BI163">IFERROR(IF(ROW()-16&lt;NoRowsBudget, IF($J163="Profit Margin",SUM(BI$16:BI162)*ProfitMargin,IF($J163="VAT",SUM(BI$16:BI162)*VAT,IF(Budget_period="Monthly",SUMIFS(INDIRECT(BI$8),DetailBudgetWPs_Aleph,IF($J163 = "No Work Package", "", $J163),DetailBudgetCategory_Aleph,$I163),IF(Budget_period="Quarterly",SUMIFS(INDIRECT(BI$9),DetailBudgetWPs_Aleph,IF($J163 = "No Work Package", "", $J163),DetailBudgetCategory_Aleph,$I163),IF(Budget_period="Annually",SUMIFS(INDIRECT(BI$10),DetailBudgetWPs_Aleph,IF($J163 = "No Work Package", "", $J163),DetailBudgetCategory_Aleph,$I163),""))))) / BI$6 * BI$7, 0), 0)</f>
        <v>0</v>
      </c>
      <c r="BJ163" s="166">
        <f t="array" ref="BJ163">IFERROR(IF(ROW()-16&lt;NoRowsBudget, IF($J163="Profit Margin",SUM(BJ$16:BJ162)*ProfitMargin,IF($J163="VAT",SUM(BJ$16:BJ162)*VAT,IF(Budget_period="Monthly",SUMIFS(INDIRECT(BJ$8),DetailBudgetWPs_Aleph,IF($J163 = "No Work Package", "", $J163),DetailBudgetCategory_Aleph,$I163),IF(Budget_period="Quarterly",SUMIFS(INDIRECT(BJ$9),DetailBudgetWPs_Aleph,IF($J163 = "No Work Package", "", $J163),DetailBudgetCategory_Aleph,$I163),IF(Budget_period="Annually",SUMIFS(INDIRECT(BJ$10),DetailBudgetWPs_Aleph,IF($J163 = "No Work Package", "", $J163),DetailBudgetCategory_Aleph,$I163),""))))) / BJ$6 * BJ$7, 0), 0)</f>
        <v>0</v>
      </c>
      <c r="BK163" s="166">
        <f t="array" ref="BK163">IFERROR(IF(ROW()-16&lt;NoRowsBudget, IF($J163="Profit Margin",SUM(BK$16:BK162)*ProfitMargin,IF($J163="VAT",SUM(BK$16:BK162)*VAT,IF(Budget_period="Monthly",SUMIFS(INDIRECT(BK$8),DetailBudgetWPs_Aleph,IF($J163 = "No Work Package", "", $J163),DetailBudgetCategory_Aleph,$I163),IF(Budget_period="Quarterly",SUMIFS(INDIRECT(BK$9),DetailBudgetWPs_Aleph,IF($J163 = "No Work Package", "", $J163),DetailBudgetCategory_Aleph,$I163),IF(Budget_period="Annually",SUMIFS(INDIRECT(BK$10),DetailBudgetWPs_Aleph,IF($J163 = "No Work Package", "", $J163),DetailBudgetCategory_Aleph,$I163),""))))) / BK$6 * BK$7, 0), 0)</f>
        <v>0</v>
      </c>
      <c r="BL163" s="166">
        <f t="array" ref="BL163">IFERROR(IF(ROW()-16&lt;NoRowsBudget, IF($J163="Profit Margin",SUM(BL$16:BL162)*ProfitMargin,IF($J163="VAT",SUM(BL$16:BL162)*VAT,IF(Budget_period="Monthly",SUMIFS(INDIRECT(BL$8),DetailBudgetWPs_Aleph,IF($J163 = "No Work Package", "", $J163),DetailBudgetCategory_Aleph,$I163),IF(Budget_period="Quarterly",SUMIFS(INDIRECT(BL$9),DetailBudgetWPs_Aleph,IF($J163 = "No Work Package", "", $J163),DetailBudgetCategory_Aleph,$I163),IF(Budget_period="Annually",SUMIFS(INDIRECT(BL$10),DetailBudgetWPs_Aleph,IF($J163 = "No Work Package", "", $J163),DetailBudgetCategory_Aleph,$I163),""))))) / BL$6 * BL$7, 0), 0)</f>
        <v>0</v>
      </c>
      <c r="BM163" s="166">
        <f t="array" ref="BM163">IFERROR(IF(ROW()-16&lt;NoRowsBudget, IF($J163="Profit Margin",SUM(BM$16:BM162)*ProfitMargin,IF($J163="VAT",SUM(BM$16:BM162)*VAT,IF(Budget_period="Monthly",SUMIFS(INDIRECT(BM$8),DetailBudgetWPs_Aleph,IF($J163 = "No Work Package", "", $J163),DetailBudgetCategory_Aleph,$I163),IF(Budget_period="Quarterly",SUMIFS(INDIRECT(BM$9),DetailBudgetWPs_Aleph,IF($J163 = "No Work Package", "", $J163),DetailBudgetCategory_Aleph,$I163),IF(Budget_period="Annually",SUMIFS(INDIRECT(BM$10),DetailBudgetWPs_Aleph,IF($J163 = "No Work Package", "", $J163),DetailBudgetCategory_Aleph,$I163),""))))) / BM$6 * BM$7, 0), 0)</f>
        <v>0</v>
      </c>
      <c r="BN163" s="166">
        <f t="array" ref="BN163">IFERROR(IF(ROW()-16&lt;NoRowsBudget, IF($J163="Profit Margin",SUM(BN$16:BN162)*ProfitMargin,IF($J163="VAT",SUM(BN$16:BN162)*VAT,IF(Budget_period="Monthly",SUMIFS(INDIRECT(BN$8),DetailBudgetWPs_Aleph,IF($J163 = "No Work Package", "", $J163),DetailBudgetCategory_Aleph,$I163),IF(Budget_period="Quarterly",SUMIFS(INDIRECT(BN$9),DetailBudgetWPs_Aleph,IF($J163 = "No Work Package", "", $J163),DetailBudgetCategory_Aleph,$I163),IF(Budget_period="Annually",SUMIFS(INDIRECT(BN$10),DetailBudgetWPs_Aleph,IF($J163 = "No Work Package", "", $J163),DetailBudgetCategory_Aleph,$I163),""))))) / BN$6 * BN$7, 0), 0)</f>
        <v>0</v>
      </c>
      <c r="BO163" s="166">
        <f t="array" ref="BO163">IFERROR(IF(ROW()-16&lt;NoRowsBudget, IF($J163="Profit Margin",SUM(BO$16:BO162)*ProfitMargin,IF($J163="VAT",SUM(BO$16:BO162)*VAT,IF(Budget_period="Monthly",SUMIFS(INDIRECT(BO$8),DetailBudgetWPs_Aleph,IF($J163 = "No Work Package", "", $J163),DetailBudgetCategory_Aleph,$I163),IF(Budget_period="Quarterly",SUMIFS(INDIRECT(BO$9),DetailBudgetWPs_Aleph,IF($J163 = "No Work Package", "", $J163),DetailBudgetCategory_Aleph,$I163),IF(Budget_period="Annually",SUMIFS(INDIRECT(BO$10),DetailBudgetWPs_Aleph,IF($J163 = "No Work Package", "", $J163),DetailBudgetCategory_Aleph,$I163),""))))) / BO$6 * BO$7, 0), 0)</f>
        <v>0</v>
      </c>
      <c r="BP163" s="166">
        <f t="array" ref="BP163">IFERROR(IF(ROW()-16&lt;NoRowsBudget, IF($J163="Profit Margin",SUM(BP$16:BP162)*ProfitMargin,IF($J163="VAT",SUM(BP$16:BP162)*VAT,IF(Budget_period="Monthly",SUMIFS(INDIRECT(BP$8),DetailBudgetWPs_Aleph,IF($J163 = "No Work Package", "", $J163),DetailBudgetCategory_Aleph,$I163),IF(Budget_period="Quarterly",SUMIFS(INDIRECT(BP$9),DetailBudgetWPs_Aleph,IF($J163 = "No Work Package", "", $J163),DetailBudgetCategory_Aleph,$I163),IF(Budget_period="Annually",SUMIFS(INDIRECT(BP$10),DetailBudgetWPs_Aleph,IF($J163 = "No Work Package", "", $J163),DetailBudgetCategory_Aleph,$I163),""))))) / BP$6 * BP$7, 0), 0)</f>
        <v>0</v>
      </c>
      <c r="BQ163" s="166">
        <f t="array" ref="BQ163">IFERROR(IF(ROW()-16&lt;NoRowsBudget, IF($J163="Profit Margin",SUM(BQ$16:BQ162)*ProfitMargin,IF($J163="VAT",SUM(BQ$16:BQ162)*VAT,IF(Budget_period="Monthly",SUMIFS(INDIRECT(BQ$8),DetailBudgetWPs_Aleph,IF($J163 = "No Work Package", "", $J163),DetailBudgetCategory_Aleph,$I163),IF(Budget_period="Quarterly",SUMIFS(INDIRECT(BQ$9),DetailBudgetWPs_Aleph,IF($J163 = "No Work Package", "", $J163),DetailBudgetCategory_Aleph,$I163),IF(Budget_period="Annually",SUMIFS(INDIRECT(BQ$10),DetailBudgetWPs_Aleph,IF($J163 = "No Work Package", "", $J163),DetailBudgetCategory_Aleph,$I163),""))))) / BQ$6 * BQ$7, 0), 0)</f>
        <v>0</v>
      </c>
      <c r="BR163" s="166">
        <f t="array" ref="BR163">IFERROR(IF(ROW()-16&lt;NoRowsBudget, IF($J163="Profit Margin",SUM(BR$16:BR162)*ProfitMargin,IF($J163="VAT",SUM(BR$16:BR162)*VAT,IF(Budget_period="Monthly",SUMIFS(INDIRECT(BR$8),DetailBudgetWPs_Aleph,IF($J163 = "No Work Package", "", $J163),DetailBudgetCategory_Aleph,$I163),IF(Budget_period="Quarterly",SUMIFS(INDIRECT(BR$9),DetailBudgetWPs_Aleph,IF($J163 = "No Work Package", "", $J163),DetailBudgetCategory_Aleph,$I163),IF(Budget_period="Annually",SUMIFS(INDIRECT(BR$10),DetailBudgetWPs_Aleph,IF($J163 = "No Work Package", "", $J163),DetailBudgetCategory_Aleph,$I163),""))))) / BR$6 * BR$7, 0), 0)</f>
        <v>0</v>
      </c>
      <c r="BS163" s="166">
        <f t="array" ref="BS163">IFERROR(IF(ROW()-16&lt;NoRowsBudget, IF($J163="Profit Margin",SUM(BS$16:BS162)*ProfitMargin,IF($J163="VAT",SUM(BS$16:BS162)*VAT,IF(Budget_period="Monthly",SUMIFS(INDIRECT(BS$8),DetailBudgetWPs_Aleph,IF($J163 = "No Work Package", "", $J163),DetailBudgetCategory_Aleph,$I163),IF(Budget_period="Quarterly",SUMIFS(INDIRECT(BS$9),DetailBudgetWPs_Aleph,IF($J163 = "No Work Package", "", $J163),DetailBudgetCategory_Aleph,$I163),IF(Budget_period="Annually",SUMIFS(INDIRECT(BS$10),DetailBudgetWPs_Aleph,IF($J163 = "No Work Package", "", $J163),DetailBudgetCategory_Aleph,$I163),""))))) / BS$6 * BS$7, 0), 0)</f>
        <v>0</v>
      </c>
    </row>
    <row r="164" ht="15.75" customHeight="1">
      <c r="A164" s="114"/>
      <c r="B164" s="15" t="str">
        <f>IF(ROW()-16&lt;NoRowsBudget,OrgName,"")</f>
        <v/>
      </c>
      <c r="C164" s="15" t="str">
        <f>IF(ROW()-16&lt;NoRowsBudget,ProjectName,"")</f>
        <v/>
      </c>
      <c r="D164" s="15" t="str">
        <f>IF(ROW()-16&lt;NoRowsBudget,ProjectRef,"")</f>
        <v/>
      </c>
      <c r="E164" s="15" t="str">
        <f>IF(ROW()-16&lt;NoRowsBudget,ApplicationID,"")</f>
        <v/>
      </c>
      <c r="F164" s="15" t="str">
        <f>IF(ROW()-16&lt;NoRowsBudget,Version,"")</f>
        <v/>
      </c>
      <c r="G164" s="164" t="str">
        <f>IF(ROW()-16&lt;NoRowsBudget,StartDate,"")</f>
        <v/>
      </c>
      <c r="H164" s="164" t="str">
        <f>IF(ROW()-16&lt;NoRowsBudget,EndDate,"")</f>
        <v/>
      </c>
      <c r="I164" s="15" t="str">
        <f t="array" ref="I164">IF(ROW()-16&lt;(NoRowsBudget-3),INDEX(CostCategories,CEILING((ROW()-15)/NoWPs,1)),IF(ROW()-16=NoRowsBudget-3,"Overheads",IF(ROW()-16=NoRowsBudget-2,"Profit Margin",IF(ROW()-16=NoRowsBudget-1,"VAT",""))))</f>
        <v/>
      </c>
      <c r="J164" s="15" t="str">
        <f t="array" ref="J164">IF(ROW()-16&lt;NoRowsBudget-3,INDEX(WPUnique,,MOD(ROW()-16,NoWPs)+1),IF(ROW()-16=NoRowsBudget-3,"Overheads",IF(ROW()-16=NoRowsBudget-2,"Profit Margin",IF(ROW()-16=NoRowsBudget-1,"VAT",""))))</f>
        <v/>
      </c>
      <c r="K164" s="172" t="str">
        <f>IFERROR(IF(OR($J164="Indirect Cost",$J164="VAT",$J164="Profit Margin"),"",VLOOKUP(J164,'1. Basic Info'!$B$40:$C$52,2,FALSE)),BudgetExport!J164)</f>
        <v/>
      </c>
      <c r="L164" s="166">
        <f t="array" ref="L164">IFERROR(IF(ROW()-16&lt;NoRowsBudget, IF($J164="Profit Margin",SUM(L$16:L163)*ProfitMargin,IF($J164="VAT",SUM(L$16:L163)*VAT,IF(Budget_period="Monthly",SUMIFS(INDIRECT(L$8),DetailBudgetWPs_Aleph,IF($J164 = "No Work Package", "", $J164),DetailBudgetCategory_Aleph,$I164),IF(Budget_period="Quarterly",SUMIFS(INDIRECT(L$9),DetailBudgetWPs_Aleph,IF($J164 = "No Work Package", "", $J164),DetailBudgetCategory_Aleph,$I164),IF(Budget_period="Annually",SUMIFS(INDIRECT(L$10),DetailBudgetWPs_Aleph,IF($J164 = "No Work Package", "", $J164),DetailBudgetCategory_Aleph,$I164),""))))) / L$6 * L$7, 0), 0)</f>
        <v>0</v>
      </c>
      <c r="M164" s="166">
        <f t="array" ref="M164">IFERROR(IF(ROW()-16&lt;NoRowsBudget, IF($J164="Profit Margin",SUM(M$16:M163)*ProfitMargin,IF($J164="VAT",SUM(M$16:M163)*VAT,IF(Budget_period="Monthly",SUMIFS(INDIRECT(M$8),DetailBudgetWPs_Aleph,IF($J164 = "No Work Package", "", $J164),DetailBudgetCategory_Aleph,$I164),IF(Budget_period="Quarterly",SUMIFS(INDIRECT(M$9),DetailBudgetWPs_Aleph,IF($J164 = "No Work Package", "", $J164),DetailBudgetCategory_Aleph,$I164),IF(Budget_period="Annually",SUMIFS(INDIRECT(M$10),DetailBudgetWPs_Aleph,IF($J164 = "No Work Package", "", $J164),DetailBudgetCategory_Aleph,$I164),""))))) / M$6 * M$7, 0), 0)</f>
        <v>0</v>
      </c>
      <c r="N164" s="166">
        <f t="array" ref="N164">IFERROR(IF(ROW()-16&lt;NoRowsBudget, IF($J164="Profit Margin",SUM(N$16:N163)*ProfitMargin,IF($J164="VAT",SUM(N$16:N163)*VAT,IF(Budget_period="Monthly",SUMIFS(INDIRECT(N$8),DetailBudgetWPs_Aleph,IF($J164 = "No Work Package", "", $J164),DetailBudgetCategory_Aleph,$I164),IF(Budget_period="Quarterly",SUMIFS(INDIRECT(N$9),DetailBudgetWPs_Aleph,IF($J164 = "No Work Package", "", $J164),DetailBudgetCategory_Aleph,$I164),IF(Budget_period="Annually",SUMIFS(INDIRECT(N$10),DetailBudgetWPs_Aleph,IF($J164 = "No Work Package", "", $J164),DetailBudgetCategory_Aleph,$I164),""))))) / N$6 * N$7, 0), 0)</f>
        <v>0</v>
      </c>
      <c r="O164" s="166">
        <f t="array" ref="O164">IFERROR(IF(ROW()-16&lt;NoRowsBudget, IF($J164="Profit Margin",SUM(O$16:O163)*ProfitMargin,IF($J164="VAT",SUM(O$16:O163)*VAT,IF(Budget_period="Monthly",SUMIFS(INDIRECT(O$8),DetailBudgetWPs_Aleph,IF($J164 = "No Work Package", "", $J164),DetailBudgetCategory_Aleph,$I164),IF(Budget_period="Quarterly",SUMIFS(INDIRECT(O$9),DetailBudgetWPs_Aleph,IF($J164 = "No Work Package", "", $J164),DetailBudgetCategory_Aleph,$I164),IF(Budget_period="Annually",SUMIFS(INDIRECT(O$10),DetailBudgetWPs_Aleph,IF($J164 = "No Work Package", "", $J164),DetailBudgetCategory_Aleph,$I164),""))))) / O$6 * O$7, 0), 0)</f>
        <v>0</v>
      </c>
      <c r="P164" s="166">
        <f t="array" ref="P164">IFERROR(IF(ROW()-16&lt;NoRowsBudget, IF($J164="Profit Margin",SUM(P$16:P163)*ProfitMargin,IF($J164="VAT",SUM(P$16:P163)*VAT,IF(Budget_period="Monthly",SUMIFS(INDIRECT(P$8),DetailBudgetWPs_Aleph,IF($J164 = "No Work Package", "", $J164),DetailBudgetCategory_Aleph,$I164),IF(Budget_period="Quarterly",SUMIFS(INDIRECT(P$9),DetailBudgetWPs_Aleph,IF($J164 = "No Work Package", "", $J164),DetailBudgetCategory_Aleph,$I164),IF(Budget_period="Annually",SUMIFS(INDIRECT(P$10),DetailBudgetWPs_Aleph,IF($J164 = "No Work Package", "", $J164),DetailBudgetCategory_Aleph,$I164),""))))) / P$6 * P$7, 0), 0)</f>
        <v>0</v>
      </c>
      <c r="Q164" s="166">
        <f t="array" ref="Q164">IFERROR(IF(ROW()-16&lt;NoRowsBudget, IF($J164="Profit Margin",SUM(Q$16:Q163)*ProfitMargin,IF($J164="VAT",SUM(Q$16:Q163)*VAT,IF(Budget_period="Monthly",SUMIFS(INDIRECT(Q$8),DetailBudgetWPs_Aleph,IF($J164 = "No Work Package", "", $J164),DetailBudgetCategory_Aleph,$I164),IF(Budget_period="Quarterly",SUMIFS(INDIRECT(Q$9),DetailBudgetWPs_Aleph,IF($J164 = "No Work Package", "", $J164),DetailBudgetCategory_Aleph,$I164),IF(Budget_period="Annually",SUMIFS(INDIRECT(Q$10),DetailBudgetWPs_Aleph,IF($J164 = "No Work Package", "", $J164),DetailBudgetCategory_Aleph,$I164),""))))) / Q$6 * Q$7, 0), 0)</f>
        <v>0</v>
      </c>
      <c r="R164" s="166">
        <f t="array" ref="R164">IFERROR(IF(ROW()-16&lt;NoRowsBudget, IF($J164="Profit Margin",SUM(R$16:R163)*ProfitMargin,IF($J164="VAT",SUM(R$16:R163)*VAT,IF(Budget_period="Monthly",SUMIFS(INDIRECT(R$8),DetailBudgetWPs_Aleph,IF($J164 = "No Work Package", "", $J164),DetailBudgetCategory_Aleph,$I164),IF(Budget_period="Quarterly",SUMIFS(INDIRECT(R$9),DetailBudgetWPs_Aleph,IF($J164 = "No Work Package", "", $J164),DetailBudgetCategory_Aleph,$I164),IF(Budget_period="Annually",SUMIFS(INDIRECT(R$10),DetailBudgetWPs_Aleph,IF($J164 = "No Work Package", "", $J164),DetailBudgetCategory_Aleph,$I164),""))))) / R$6 * R$7, 0), 0)</f>
        <v>0</v>
      </c>
      <c r="S164" s="166">
        <f t="array" ref="S164">IFERROR(IF(ROW()-16&lt;NoRowsBudget, IF($J164="Profit Margin",SUM(S$16:S163)*ProfitMargin,IF($J164="VAT",SUM(S$16:S163)*VAT,IF(Budget_period="Monthly",SUMIFS(INDIRECT(S$8),DetailBudgetWPs_Aleph,IF($J164 = "No Work Package", "", $J164),DetailBudgetCategory_Aleph,$I164),IF(Budget_period="Quarterly",SUMIFS(INDIRECT(S$9),DetailBudgetWPs_Aleph,IF($J164 = "No Work Package", "", $J164),DetailBudgetCategory_Aleph,$I164),IF(Budget_period="Annually",SUMIFS(INDIRECT(S$10),DetailBudgetWPs_Aleph,IF($J164 = "No Work Package", "", $J164),DetailBudgetCategory_Aleph,$I164),""))))) / S$6 * S$7, 0), 0)</f>
        <v>0</v>
      </c>
      <c r="T164" s="166">
        <f t="array" ref="T164">IFERROR(IF(ROW()-16&lt;NoRowsBudget, IF($J164="Profit Margin",SUM(T$16:T163)*ProfitMargin,IF($J164="VAT",SUM(T$16:T163)*VAT,IF(Budget_period="Monthly",SUMIFS(INDIRECT(T$8),DetailBudgetWPs_Aleph,IF($J164 = "No Work Package", "", $J164),DetailBudgetCategory_Aleph,$I164),IF(Budget_period="Quarterly",SUMIFS(INDIRECT(T$9),DetailBudgetWPs_Aleph,IF($J164 = "No Work Package", "", $J164),DetailBudgetCategory_Aleph,$I164),IF(Budget_period="Annually",SUMIFS(INDIRECT(T$10),DetailBudgetWPs_Aleph,IF($J164 = "No Work Package", "", $J164),DetailBudgetCategory_Aleph,$I164),""))))) / T$6 * T$7, 0), 0)</f>
        <v>0</v>
      </c>
      <c r="U164" s="166">
        <f t="array" ref="U164">IFERROR(IF(ROW()-16&lt;NoRowsBudget, IF($J164="Profit Margin",SUM(U$16:U163)*ProfitMargin,IF($J164="VAT",SUM(U$16:U163)*VAT,IF(Budget_period="Monthly",SUMIFS(INDIRECT(U$8),DetailBudgetWPs_Aleph,IF($J164 = "No Work Package", "", $J164),DetailBudgetCategory_Aleph,$I164),IF(Budget_period="Quarterly",SUMIFS(INDIRECT(U$9),DetailBudgetWPs_Aleph,IF($J164 = "No Work Package", "", $J164),DetailBudgetCategory_Aleph,$I164),IF(Budget_period="Annually",SUMIFS(INDIRECT(U$10),DetailBudgetWPs_Aleph,IF($J164 = "No Work Package", "", $J164),DetailBudgetCategory_Aleph,$I164),""))))) / U$6 * U$7, 0), 0)</f>
        <v>0</v>
      </c>
      <c r="V164" s="166">
        <f t="array" ref="V164">IFERROR(IF(ROW()-16&lt;NoRowsBudget, IF($J164="Profit Margin",SUM(V$16:V163)*ProfitMargin,IF($J164="VAT",SUM(V$16:V163)*VAT,IF(Budget_period="Monthly",SUMIFS(INDIRECT(V$8),DetailBudgetWPs_Aleph,IF($J164 = "No Work Package", "", $J164),DetailBudgetCategory_Aleph,$I164),IF(Budget_period="Quarterly",SUMIFS(INDIRECT(V$9),DetailBudgetWPs_Aleph,IF($J164 = "No Work Package", "", $J164),DetailBudgetCategory_Aleph,$I164),IF(Budget_period="Annually",SUMIFS(INDIRECT(V$10),DetailBudgetWPs_Aleph,IF($J164 = "No Work Package", "", $J164),DetailBudgetCategory_Aleph,$I164),""))))) / V$6 * V$7, 0), 0)</f>
        <v>0</v>
      </c>
      <c r="W164" s="166">
        <f t="array" ref="W164">IFERROR(IF(ROW()-16&lt;NoRowsBudget, IF($J164="Profit Margin",SUM(W$16:W163)*ProfitMargin,IF($J164="VAT",SUM(W$16:W163)*VAT,IF(Budget_period="Monthly",SUMIFS(INDIRECT(W$8),DetailBudgetWPs_Aleph,IF($J164 = "No Work Package", "", $J164),DetailBudgetCategory_Aleph,$I164),IF(Budget_period="Quarterly",SUMIFS(INDIRECT(W$9),DetailBudgetWPs_Aleph,IF($J164 = "No Work Package", "", $J164),DetailBudgetCategory_Aleph,$I164),IF(Budget_period="Annually",SUMIFS(INDIRECT(W$10),DetailBudgetWPs_Aleph,IF($J164 = "No Work Package", "", $J164),DetailBudgetCategory_Aleph,$I164),""))))) / W$6 * W$7, 0), 0)</f>
        <v>0</v>
      </c>
      <c r="X164" s="166">
        <f t="array" ref="X164">IFERROR(IF(ROW()-16&lt;NoRowsBudget, IF($J164="Profit Margin",SUM(X$16:X163)*ProfitMargin,IF($J164="VAT",SUM(X$16:X163)*VAT,IF(Budget_period="Monthly",SUMIFS(INDIRECT(X$8),DetailBudgetWPs_Aleph,IF($J164 = "No Work Package", "", $J164),DetailBudgetCategory_Aleph,$I164),IF(Budget_period="Quarterly",SUMIFS(INDIRECT(X$9),DetailBudgetWPs_Aleph,IF($J164 = "No Work Package", "", $J164),DetailBudgetCategory_Aleph,$I164),IF(Budget_period="Annually",SUMIFS(INDIRECT(X$10),DetailBudgetWPs_Aleph,IF($J164 = "No Work Package", "", $J164),DetailBudgetCategory_Aleph,$I164),""))))) / X$6 * X$7, 0), 0)</f>
        <v>0</v>
      </c>
      <c r="Y164" s="166">
        <f t="array" ref="Y164">IFERROR(IF(ROW()-16&lt;NoRowsBudget, IF($J164="Profit Margin",SUM(Y$16:Y163)*ProfitMargin,IF($J164="VAT",SUM(Y$16:Y163)*VAT,IF(Budget_period="Monthly",SUMIFS(INDIRECT(Y$8),DetailBudgetWPs_Aleph,IF($J164 = "No Work Package", "", $J164),DetailBudgetCategory_Aleph,$I164),IF(Budget_period="Quarterly",SUMIFS(INDIRECT(Y$9),DetailBudgetWPs_Aleph,IF($J164 = "No Work Package", "", $J164),DetailBudgetCategory_Aleph,$I164),IF(Budget_period="Annually",SUMIFS(INDIRECT(Y$10),DetailBudgetWPs_Aleph,IF($J164 = "No Work Package", "", $J164),DetailBudgetCategory_Aleph,$I164),""))))) / Y$6 * Y$7, 0), 0)</f>
        <v>0</v>
      </c>
      <c r="Z164" s="166">
        <f t="array" ref="Z164">IFERROR(IF(ROW()-16&lt;NoRowsBudget, IF($J164="Profit Margin",SUM(Z$16:Z163)*ProfitMargin,IF($J164="VAT",SUM(Z$16:Z163)*VAT,IF(Budget_period="Monthly",SUMIFS(INDIRECT(Z$8),DetailBudgetWPs_Aleph,IF($J164 = "No Work Package", "", $J164),DetailBudgetCategory_Aleph,$I164),IF(Budget_period="Quarterly",SUMIFS(INDIRECT(Z$9),DetailBudgetWPs_Aleph,IF($J164 = "No Work Package", "", $J164),DetailBudgetCategory_Aleph,$I164),IF(Budget_period="Annually",SUMIFS(INDIRECT(Z$10),DetailBudgetWPs_Aleph,IF($J164 = "No Work Package", "", $J164),DetailBudgetCategory_Aleph,$I164),""))))) / Z$6 * Z$7, 0), 0)</f>
        <v>0</v>
      </c>
      <c r="AA164" s="166">
        <f t="array" ref="AA164">IFERROR(IF(ROW()-16&lt;NoRowsBudget, IF($J164="Profit Margin",SUM(AA$16:AA163)*ProfitMargin,IF($J164="VAT",SUM(AA$16:AA163)*VAT,IF(Budget_period="Monthly",SUMIFS(INDIRECT(AA$8),DetailBudgetWPs_Aleph,IF($J164 = "No Work Package", "", $J164),DetailBudgetCategory_Aleph,$I164),IF(Budget_period="Quarterly",SUMIFS(INDIRECT(AA$9),DetailBudgetWPs_Aleph,IF($J164 = "No Work Package", "", $J164),DetailBudgetCategory_Aleph,$I164),IF(Budget_period="Annually",SUMIFS(INDIRECT(AA$10),DetailBudgetWPs_Aleph,IF($J164 = "No Work Package", "", $J164),DetailBudgetCategory_Aleph,$I164),""))))) / AA$6 * AA$7, 0), 0)</f>
        <v>0</v>
      </c>
      <c r="AB164" s="166">
        <f t="array" ref="AB164">IFERROR(IF(ROW()-16&lt;NoRowsBudget, IF($J164="Profit Margin",SUM(AB$16:AB163)*ProfitMargin,IF($J164="VAT",SUM(AB$16:AB163)*VAT,IF(Budget_period="Monthly",SUMIFS(INDIRECT(AB$8),DetailBudgetWPs_Aleph,IF($J164 = "No Work Package", "", $J164),DetailBudgetCategory_Aleph,$I164),IF(Budget_period="Quarterly",SUMIFS(INDIRECT(AB$9),DetailBudgetWPs_Aleph,IF($J164 = "No Work Package", "", $J164),DetailBudgetCategory_Aleph,$I164),IF(Budget_period="Annually",SUMIFS(INDIRECT(AB$10),DetailBudgetWPs_Aleph,IF($J164 = "No Work Package", "", $J164),DetailBudgetCategory_Aleph,$I164),""))))) / AB$6 * AB$7, 0), 0)</f>
        <v>0</v>
      </c>
      <c r="AC164" s="166">
        <f t="array" ref="AC164">IFERROR(IF(ROW()-16&lt;NoRowsBudget, IF($J164="Profit Margin",SUM(AC$16:AC163)*ProfitMargin,IF($J164="VAT",SUM(AC$16:AC163)*VAT,IF(Budget_period="Monthly",SUMIFS(INDIRECT(AC$8),DetailBudgetWPs_Aleph,IF($J164 = "No Work Package", "", $J164),DetailBudgetCategory_Aleph,$I164),IF(Budget_period="Quarterly",SUMIFS(INDIRECT(AC$9),DetailBudgetWPs_Aleph,IF($J164 = "No Work Package", "", $J164),DetailBudgetCategory_Aleph,$I164),IF(Budget_period="Annually",SUMIFS(INDIRECT(AC$10),DetailBudgetWPs_Aleph,IF($J164 = "No Work Package", "", $J164),DetailBudgetCategory_Aleph,$I164),""))))) / AC$6 * AC$7, 0), 0)</f>
        <v>0</v>
      </c>
      <c r="AD164" s="166">
        <f t="array" ref="AD164">IFERROR(IF(ROW()-16&lt;NoRowsBudget, IF($J164="Profit Margin",SUM(AD$16:AD163)*ProfitMargin,IF($J164="VAT",SUM(AD$16:AD163)*VAT,IF(Budget_period="Monthly",SUMIFS(INDIRECT(AD$8),DetailBudgetWPs_Aleph,IF($J164 = "No Work Package", "", $J164),DetailBudgetCategory_Aleph,$I164),IF(Budget_period="Quarterly",SUMIFS(INDIRECT(AD$9),DetailBudgetWPs_Aleph,IF($J164 = "No Work Package", "", $J164),DetailBudgetCategory_Aleph,$I164),IF(Budget_period="Annually",SUMIFS(INDIRECT(AD$10),DetailBudgetWPs_Aleph,IF($J164 = "No Work Package", "", $J164),DetailBudgetCategory_Aleph,$I164),""))))) / AD$6 * AD$7, 0), 0)</f>
        <v>0</v>
      </c>
      <c r="AE164" s="166">
        <f t="array" ref="AE164">IFERROR(IF(ROW()-16&lt;NoRowsBudget, IF($J164="Profit Margin",SUM(AE$16:AE163)*ProfitMargin,IF($J164="VAT",SUM(AE$16:AE163)*VAT,IF(Budget_period="Monthly",SUMIFS(INDIRECT(AE$8),DetailBudgetWPs_Aleph,IF($J164 = "No Work Package", "", $J164),DetailBudgetCategory_Aleph,$I164),IF(Budget_period="Quarterly",SUMIFS(INDIRECT(AE$9),DetailBudgetWPs_Aleph,IF($J164 = "No Work Package", "", $J164),DetailBudgetCategory_Aleph,$I164),IF(Budget_period="Annually",SUMIFS(INDIRECT(AE$10),DetailBudgetWPs_Aleph,IF($J164 = "No Work Package", "", $J164),DetailBudgetCategory_Aleph,$I164),""))))) / AE$6 * AE$7, 0), 0)</f>
        <v>0</v>
      </c>
      <c r="AF164" s="166">
        <f t="array" ref="AF164">IFERROR(IF(ROW()-16&lt;NoRowsBudget, IF($J164="Profit Margin",SUM(AF$16:AF163)*ProfitMargin,IF($J164="VAT",SUM(AF$16:AF163)*VAT,IF(Budget_period="Monthly",SUMIFS(INDIRECT(AF$8),DetailBudgetWPs_Aleph,IF($J164 = "No Work Package", "", $J164),DetailBudgetCategory_Aleph,$I164),IF(Budget_period="Quarterly",SUMIFS(INDIRECT(AF$9),DetailBudgetWPs_Aleph,IF($J164 = "No Work Package", "", $J164),DetailBudgetCategory_Aleph,$I164),IF(Budget_period="Annually",SUMIFS(INDIRECT(AF$10),DetailBudgetWPs_Aleph,IF($J164 = "No Work Package", "", $J164),DetailBudgetCategory_Aleph,$I164),""))))) / AF$6 * AF$7, 0), 0)</f>
        <v>0</v>
      </c>
      <c r="AG164" s="166">
        <f t="array" ref="AG164">IFERROR(IF(ROW()-16&lt;NoRowsBudget, IF($J164="Profit Margin",SUM(AG$16:AG163)*ProfitMargin,IF($J164="VAT",SUM(AG$16:AG163)*VAT,IF(Budget_period="Monthly",SUMIFS(INDIRECT(AG$8),DetailBudgetWPs_Aleph,IF($J164 = "No Work Package", "", $J164),DetailBudgetCategory_Aleph,$I164),IF(Budget_period="Quarterly",SUMIFS(INDIRECT(AG$9),DetailBudgetWPs_Aleph,IF($J164 = "No Work Package", "", $J164),DetailBudgetCategory_Aleph,$I164),IF(Budget_period="Annually",SUMIFS(INDIRECT(AG$10),DetailBudgetWPs_Aleph,IF($J164 = "No Work Package", "", $J164),DetailBudgetCategory_Aleph,$I164),""))))) / AG$6 * AG$7, 0), 0)</f>
        <v>0</v>
      </c>
      <c r="AH164" s="166">
        <f t="array" ref="AH164">IFERROR(IF(ROW()-16&lt;NoRowsBudget, IF($J164="Profit Margin",SUM(AH$16:AH163)*ProfitMargin,IF($J164="VAT",SUM(AH$16:AH163)*VAT,IF(Budget_period="Monthly",SUMIFS(INDIRECT(AH$8),DetailBudgetWPs_Aleph,IF($J164 = "No Work Package", "", $J164),DetailBudgetCategory_Aleph,$I164),IF(Budget_period="Quarterly",SUMIFS(INDIRECT(AH$9),DetailBudgetWPs_Aleph,IF($J164 = "No Work Package", "", $J164),DetailBudgetCategory_Aleph,$I164),IF(Budget_period="Annually",SUMIFS(INDIRECT(AH$10),DetailBudgetWPs_Aleph,IF($J164 = "No Work Package", "", $J164),DetailBudgetCategory_Aleph,$I164),""))))) / AH$6 * AH$7, 0), 0)</f>
        <v>0</v>
      </c>
      <c r="AI164" s="166">
        <f t="array" ref="AI164">IFERROR(IF(ROW()-16&lt;NoRowsBudget, IF($J164="Profit Margin",SUM(AI$16:AI163)*ProfitMargin,IF($J164="VAT",SUM(AI$16:AI163)*VAT,IF(Budget_period="Monthly",SUMIFS(INDIRECT(AI$8),DetailBudgetWPs_Aleph,IF($J164 = "No Work Package", "", $J164),DetailBudgetCategory_Aleph,$I164),IF(Budget_period="Quarterly",SUMIFS(INDIRECT(AI$9),DetailBudgetWPs_Aleph,IF($J164 = "No Work Package", "", $J164),DetailBudgetCategory_Aleph,$I164),IF(Budget_period="Annually",SUMIFS(INDIRECT(AI$10),DetailBudgetWPs_Aleph,IF($J164 = "No Work Package", "", $J164),DetailBudgetCategory_Aleph,$I164),""))))) / AI$6 * AI$7, 0), 0)</f>
        <v>0</v>
      </c>
      <c r="AJ164" s="166">
        <f t="array" ref="AJ164">IFERROR(IF(ROW()-16&lt;NoRowsBudget, IF($J164="Profit Margin",SUM(AJ$16:AJ163)*ProfitMargin,IF($J164="VAT",SUM(AJ$16:AJ163)*VAT,IF(Budget_period="Monthly",SUMIFS(INDIRECT(AJ$8),DetailBudgetWPs_Aleph,IF($J164 = "No Work Package", "", $J164),DetailBudgetCategory_Aleph,$I164),IF(Budget_period="Quarterly",SUMIFS(INDIRECT(AJ$9),DetailBudgetWPs_Aleph,IF($J164 = "No Work Package", "", $J164),DetailBudgetCategory_Aleph,$I164),IF(Budget_period="Annually",SUMIFS(INDIRECT(AJ$10),DetailBudgetWPs_Aleph,IF($J164 = "No Work Package", "", $J164),DetailBudgetCategory_Aleph,$I164),""))))) / AJ$6 * AJ$7, 0), 0)</f>
        <v>0</v>
      </c>
      <c r="AK164" s="166">
        <f t="array" ref="AK164">IFERROR(IF(ROW()-16&lt;NoRowsBudget, IF($J164="Profit Margin",SUM(AK$16:AK163)*ProfitMargin,IF($J164="VAT",SUM(AK$16:AK163)*VAT,IF(Budget_period="Monthly",SUMIFS(INDIRECT(AK$8),DetailBudgetWPs_Aleph,IF($J164 = "No Work Package", "", $J164),DetailBudgetCategory_Aleph,$I164),IF(Budget_period="Quarterly",SUMIFS(INDIRECT(AK$9),DetailBudgetWPs_Aleph,IF($J164 = "No Work Package", "", $J164),DetailBudgetCategory_Aleph,$I164),IF(Budget_period="Annually",SUMIFS(INDIRECT(AK$10),DetailBudgetWPs_Aleph,IF($J164 = "No Work Package", "", $J164),DetailBudgetCategory_Aleph,$I164),""))))) / AK$6 * AK$7, 0), 0)</f>
        <v>0</v>
      </c>
      <c r="AL164" s="166">
        <f t="array" ref="AL164">IFERROR(IF(ROW()-16&lt;NoRowsBudget, IF($J164="Profit Margin",SUM(AL$16:AL163)*ProfitMargin,IF($J164="VAT",SUM(AL$16:AL163)*VAT,IF(Budget_period="Monthly",SUMIFS(INDIRECT(AL$8),DetailBudgetWPs_Aleph,IF($J164 = "No Work Package", "", $J164),DetailBudgetCategory_Aleph,$I164),IF(Budget_period="Quarterly",SUMIFS(INDIRECT(AL$9),DetailBudgetWPs_Aleph,IF($J164 = "No Work Package", "", $J164),DetailBudgetCategory_Aleph,$I164),IF(Budget_period="Annually",SUMIFS(INDIRECT(AL$10),DetailBudgetWPs_Aleph,IF($J164 = "No Work Package", "", $J164),DetailBudgetCategory_Aleph,$I164),""))))) / AL$6 * AL$7, 0), 0)</f>
        <v>0</v>
      </c>
      <c r="AM164" s="166">
        <f t="array" ref="AM164">IFERROR(IF(ROW()-16&lt;NoRowsBudget, IF($J164="Profit Margin",SUM(AM$16:AM163)*ProfitMargin,IF($J164="VAT",SUM(AM$16:AM163)*VAT,IF(Budget_period="Monthly",SUMIFS(INDIRECT(AM$8),DetailBudgetWPs_Aleph,IF($J164 = "No Work Package", "", $J164),DetailBudgetCategory_Aleph,$I164),IF(Budget_period="Quarterly",SUMIFS(INDIRECT(AM$9),DetailBudgetWPs_Aleph,IF($J164 = "No Work Package", "", $J164),DetailBudgetCategory_Aleph,$I164),IF(Budget_period="Annually",SUMIFS(INDIRECT(AM$10),DetailBudgetWPs_Aleph,IF($J164 = "No Work Package", "", $J164),DetailBudgetCategory_Aleph,$I164),""))))) / AM$6 * AM$7, 0), 0)</f>
        <v>0</v>
      </c>
      <c r="AN164" s="166">
        <f t="array" ref="AN164">IFERROR(IF(ROW()-16&lt;NoRowsBudget, IF($J164="Profit Margin",SUM(AN$16:AN163)*ProfitMargin,IF($J164="VAT",SUM(AN$16:AN163)*VAT,IF(Budget_period="Monthly",SUMIFS(INDIRECT(AN$8),DetailBudgetWPs_Aleph,IF($J164 = "No Work Package", "", $J164),DetailBudgetCategory_Aleph,$I164),IF(Budget_period="Quarterly",SUMIFS(INDIRECT(AN$9),DetailBudgetWPs_Aleph,IF($J164 = "No Work Package", "", $J164),DetailBudgetCategory_Aleph,$I164),IF(Budget_period="Annually",SUMIFS(INDIRECT(AN$10),DetailBudgetWPs_Aleph,IF($J164 = "No Work Package", "", $J164),DetailBudgetCategory_Aleph,$I164),""))))) / AN$6 * AN$7, 0), 0)</f>
        <v>0</v>
      </c>
      <c r="AO164" s="166">
        <f t="array" ref="AO164">IFERROR(IF(ROW()-16&lt;NoRowsBudget, IF($J164="Profit Margin",SUM(AO$16:AO163)*ProfitMargin,IF($J164="VAT",SUM(AO$16:AO163)*VAT,IF(Budget_period="Monthly",SUMIFS(INDIRECT(AO$8),DetailBudgetWPs_Aleph,IF($J164 = "No Work Package", "", $J164),DetailBudgetCategory_Aleph,$I164),IF(Budget_period="Quarterly",SUMIFS(INDIRECT(AO$9),DetailBudgetWPs_Aleph,IF($J164 = "No Work Package", "", $J164),DetailBudgetCategory_Aleph,$I164),IF(Budget_period="Annually",SUMIFS(INDIRECT(AO$10),DetailBudgetWPs_Aleph,IF($J164 = "No Work Package", "", $J164),DetailBudgetCategory_Aleph,$I164),""))))) / AO$6 * AO$7, 0), 0)</f>
        <v>0</v>
      </c>
      <c r="AP164" s="166">
        <f t="array" ref="AP164">IFERROR(IF(ROW()-16&lt;NoRowsBudget, IF($J164="Profit Margin",SUM(AP$16:AP163)*ProfitMargin,IF($J164="VAT",SUM(AP$16:AP163)*VAT,IF(Budget_period="Monthly",SUMIFS(INDIRECT(AP$8),DetailBudgetWPs_Aleph,IF($J164 = "No Work Package", "", $J164),DetailBudgetCategory_Aleph,$I164),IF(Budget_period="Quarterly",SUMIFS(INDIRECT(AP$9),DetailBudgetWPs_Aleph,IF($J164 = "No Work Package", "", $J164),DetailBudgetCategory_Aleph,$I164),IF(Budget_period="Annually",SUMIFS(INDIRECT(AP$10),DetailBudgetWPs_Aleph,IF($J164 = "No Work Package", "", $J164),DetailBudgetCategory_Aleph,$I164),""))))) / AP$6 * AP$7, 0), 0)</f>
        <v>0</v>
      </c>
      <c r="AQ164" s="166">
        <f t="array" ref="AQ164">IFERROR(IF(ROW()-16&lt;NoRowsBudget, IF($J164="Profit Margin",SUM(AQ$16:AQ163)*ProfitMargin,IF($J164="VAT",SUM(AQ$16:AQ163)*VAT,IF(Budget_period="Monthly",SUMIFS(INDIRECT(AQ$8),DetailBudgetWPs_Aleph,IF($J164 = "No Work Package", "", $J164),DetailBudgetCategory_Aleph,$I164),IF(Budget_period="Quarterly",SUMIFS(INDIRECT(AQ$9),DetailBudgetWPs_Aleph,IF($J164 = "No Work Package", "", $J164),DetailBudgetCategory_Aleph,$I164),IF(Budget_period="Annually",SUMIFS(INDIRECT(AQ$10),DetailBudgetWPs_Aleph,IF($J164 = "No Work Package", "", $J164),DetailBudgetCategory_Aleph,$I164),""))))) / AQ$6 * AQ$7, 0), 0)</f>
        <v>0</v>
      </c>
      <c r="AR164" s="166">
        <f t="array" ref="AR164">IFERROR(IF(ROW()-16&lt;NoRowsBudget, IF($J164="Profit Margin",SUM(AR$16:AR163)*ProfitMargin,IF($J164="VAT",SUM(AR$16:AR163)*VAT,IF(Budget_period="Monthly",SUMIFS(INDIRECT(AR$8),DetailBudgetWPs_Aleph,IF($J164 = "No Work Package", "", $J164),DetailBudgetCategory_Aleph,$I164),IF(Budget_period="Quarterly",SUMIFS(INDIRECT(AR$9),DetailBudgetWPs_Aleph,IF($J164 = "No Work Package", "", $J164),DetailBudgetCategory_Aleph,$I164),IF(Budget_period="Annually",SUMIFS(INDIRECT(AR$10),DetailBudgetWPs_Aleph,IF($J164 = "No Work Package", "", $J164),DetailBudgetCategory_Aleph,$I164),""))))) / AR$6 * AR$7, 0), 0)</f>
        <v>0</v>
      </c>
      <c r="AS164" s="166">
        <f t="array" ref="AS164">IFERROR(IF(ROW()-16&lt;NoRowsBudget, IF($J164="Profit Margin",SUM(AS$16:AS163)*ProfitMargin,IF($J164="VAT",SUM(AS$16:AS163)*VAT,IF(Budget_period="Monthly",SUMIFS(INDIRECT(AS$8),DetailBudgetWPs_Aleph,IF($J164 = "No Work Package", "", $J164),DetailBudgetCategory_Aleph,$I164),IF(Budget_period="Quarterly",SUMIFS(INDIRECT(AS$9),DetailBudgetWPs_Aleph,IF($J164 = "No Work Package", "", $J164),DetailBudgetCategory_Aleph,$I164),IF(Budget_period="Annually",SUMIFS(INDIRECT(AS$10),DetailBudgetWPs_Aleph,IF($J164 = "No Work Package", "", $J164),DetailBudgetCategory_Aleph,$I164),""))))) / AS$6 * AS$7, 0), 0)</f>
        <v>0</v>
      </c>
      <c r="AT164" s="166">
        <f t="array" ref="AT164">IFERROR(IF(ROW()-16&lt;NoRowsBudget, IF($J164="Profit Margin",SUM(AT$16:AT163)*ProfitMargin,IF($J164="VAT",SUM(AT$16:AT163)*VAT,IF(Budget_period="Monthly",SUMIFS(INDIRECT(AT$8),DetailBudgetWPs_Aleph,IF($J164 = "No Work Package", "", $J164),DetailBudgetCategory_Aleph,$I164),IF(Budget_period="Quarterly",SUMIFS(INDIRECT(AT$9),DetailBudgetWPs_Aleph,IF($J164 = "No Work Package", "", $J164),DetailBudgetCategory_Aleph,$I164),IF(Budget_period="Annually",SUMIFS(INDIRECT(AT$10),DetailBudgetWPs_Aleph,IF($J164 = "No Work Package", "", $J164),DetailBudgetCategory_Aleph,$I164),""))))) / AT$6 * AT$7, 0), 0)</f>
        <v>0</v>
      </c>
      <c r="AU164" s="166">
        <f t="array" ref="AU164">IFERROR(IF(ROW()-16&lt;NoRowsBudget, IF($J164="Profit Margin",SUM(AU$16:AU163)*ProfitMargin,IF($J164="VAT",SUM(AU$16:AU163)*VAT,IF(Budget_period="Monthly",SUMIFS(INDIRECT(AU$8),DetailBudgetWPs_Aleph,IF($J164 = "No Work Package", "", $J164),DetailBudgetCategory_Aleph,$I164),IF(Budget_period="Quarterly",SUMIFS(INDIRECT(AU$9),DetailBudgetWPs_Aleph,IF($J164 = "No Work Package", "", $J164),DetailBudgetCategory_Aleph,$I164),IF(Budget_period="Annually",SUMIFS(INDIRECT(AU$10),DetailBudgetWPs_Aleph,IF($J164 = "No Work Package", "", $J164),DetailBudgetCategory_Aleph,$I164),""))))) / AU$6 * AU$7, 0), 0)</f>
        <v>0</v>
      </c>
      <c r="AV164" s="166">
        <f t="array" ref="AV164">IFERROR(IF(ROW()-16&lt;NoRowsBudget, IF($J164="Profit Margin",SUM(AV$16:AV163)*ProfitMargin,IF($J164="VAT",SUM(AV$16:AV163)*VAT,IF(Budget_period="Monthly",SUMIFS(INDIRECT(AV$8),DetailBudgetWPs_Aleph,IF($J164 = "No Work Package", "", $J164),DetailBudgetCategory_Aleph,$I164),IF(Budget_period="Quarterly",SUMIFS(INDIRECT(AV$9),DetailBudgetWPs_Aleph,IF($J164 = "No Work Package", "", $J164),DetailBudgetCategory_Aleph,$I164),IF(Budget_period="Annually",SUMIFS(INDIRECT(AV$10),DetailBudgetWPs_Aleph,IF($J164 = "No Work Package", "", $J164),DetailBudgetCategory_Aleph,$I164),""))))) / AV$6 * AV$7, 0), 0)</f>
        <v>0</v>
      </c>
      <c r="AW164" s="166">
        <f t="array" ref="AW164">IFERROR(IF(ROW()-16&lt;NoRowsBudget, IF($J164="Profit Margin",SUM(AW$16:AW163)*ProfitMargin,IF($J164="VAT",SUM(AW$16:AW163)*VAT,IF(Budget_period="Monthly",SUMIFS(INDIRECT(AW$8),DetailBudgetWPs_Aleph,IF($J164 = "No Work Package", "", $J164),DetailBudgetCategory_Aleph,$I164),IF(Budget_period="Quarterly",SUMIFS(INDIRECT(AW$9),DetailBudgetWPs_Aleph,IF($J164 = "No Work Package", "", $J164),DetailBudgetCategory_Aleph,$I164),IF(Budget_period="Annually",SUMIFS(INDIRECT(AW$10),DetailBudgetWPs_Aleph,IF($J164 = "No Work Package", "", $J164),DetailBudgetCategory_Aleph,$I164),""))))) / AW$6 * AW$7, 0), 0)</f>
        <v>0</v>
      </c>
      <c r="AX164" s="166">
        <f t="array" ref="AX164">IFERROR(IF(ROW()-16&lt;NoRowsBudget, IF($J164="Profit Margin",SUM(AX$16:AX163)*ProfitMargin,IF($J164="VAT",SUM(AX$16:AX163)*VAT,IF(Budget_period="Monthly",SUMIFS(INDIRECT(AX$8),DetailBudgetWPs_Aleph,IF($J164 = "No Work Package", "", $J164),DetailBudgetCategory_Aleph,$I164),IF(Budget_period="Quarterly",SUMIFS(INDIRECT(AX$9),DetailBudgetWPs_Aleph,IF($J164 = "No Work Package", "", $J164),DetailBudgetCategory_Aleph,$I164),IF(Budget_period="Annually",SUMIFS(INDIRECT(AX$10),DetailBudgetWPs_Aleph,IF($J164 = "No Work Package", "", $J164),DetailBudgetCategory_Aleph,$I164),""))))) / AX$6 * AX$7, 0), 0)</f>
        <v>0</v>
      </c>
      <c r="AY164" s="166">
        <f t="array" ref="AY164">IFERROR(IF(ROW()-16&lt;NoRowsBudget, IF($J164="Profit Margin",SUM(AY$16:AY163)*ProfitMargin,IF($J164="VAT",SUM(AY$16:AY163)*VAT,IF(Budget_period="Monthly",SUMIFS(INDIRECT(AY$8),DetailBudgetWPs_Aleph,IF($J164 = "No Work Package", "", $J164),DetailBudgetCategory_Aleph,$I164),IF(Budget_period="Quarterly",SUMIFS(INDIRECT(AY$9),DetailBudgetWPs_Aleph,IF($J164 = "No Work Package", "", $J164),DetailBudgetCategory_Aleph,$I164),IF(Budget_period="Annually",SUMIFS(INDIRECT(AY$10),DetailBudgetWPs_Aleph,IF($J164 = "No Work Package", "", $J164),DetailBudgetCategory_Aleph,$I164),""))))) / AY$6 * AY$7, 0), 0)</f>
        <v>0</v>
      </c>
      <c r="AZ164" s="166">
        <f t="array" ref="AZ164">IFERROR(IF(ROW()-16&lt;NoRowsBudget, IF($J164="Profit Margin",SUM(AZ$16:AZ163)*ProfitMargin,IF($J164="VAT",SUM(AZ$16:AZ163)*VAT,IF(Budget_period="Monthly",SUMIFS(INDIRECT(AZ$8),DetailBudgetWPs_Aleph,IF($J164 = "No Work Package", "", $J164),DetailBudgetCategory_Aleph,$I164),IF(Budget_period="Quarterly",SUMIFS(INDIRECT(AZ$9),DetailBudgetWPs_Aleph,IF($J164 = "No Work Package", "", $J164),DetailBudgetCategory_Aleph,$I164),IF(Budget_period="Annually",SUMIFS(INDIRECT(AZ$10),DetailBudgetWPs_Aleph,IF($J164 = "No Work Package", "", $J164),DetailBudgetCategory_Aleph,$I164),""))))) / AZ$6 * AZ$7, 0), 0)</f>
        <v>0</v>
      </c>
      <c r="BA164" s="166">
        <f t="array" ref="BA164">IFERROR(IF(ROW()-16&lt;NoRowsBudget, IF($J164="Profit Margin",SUM(BA$16:BA163)*ProfitMargin,IF($J164="VAT",SUM(BA$16:BA163)*VAT,IF(Budget_period="Monthly",SUMIFS(INDIRECT(BA$8),DetailBudgetWPs_Aleph,IF($J164 = "No Work Package", "", $J164),DetailBudgetCategory_Aleph,$I164),IF(Budget_period="Quarterly",SUMIFS(INDIRECT(BA$9),DetailBudgetWPs_Aleph,IF($J164 = "No Work Package", "", $J164),DetailBudgetCategory_Aleph,$I164),IF(Budget_period="Annually",SUMIFS(INDIRECT(BA$10),DetailBudgetWPs_Aleph,IF($J164 = "No Work Package", "", $J164),DetailBudgetCategory_Aleph,$I164),""))))) / BA$6 * BA$7, 0), 0)</f>
        <v>0</v>
      </c>
      <c r="BB164" s="166">
        <f t="array" ref="BB164">IFERROR(IF(ROW()-16&lt;NoRowsBudget, IF($J164="Profit Margin",SUM(BB$16:BB163)*ProfitMargin,IF($J164="VAT",SUM(BB$16:BB163)*VAT,IF(Budget_period="Monthly",SUMIFS(INDIRECT(BB$8),DetailBudgetWPs_Aleph,IF($J164 = "No Work Package", "", $J164),DetailBudgetCategory_Aleph,$I164),IF(Budget_period="Quarterly",SUMIFS(INDIRECT(BB$9),DetailBudgetWPs_Aleph,IF($J164 = "No Work Package", "", $J164),DetailBudgetCategory_Aleph,$I164),IF(Budget_period="Annually",SUMIFS(INDIRECT(BB$10),DetailBudgetWPs_Aleph,IF($J164 = "No Work Package", "", $J164),DetailBudgetCategory_Aleph,$I164),""))))) / BB$6 * BB$7, 0), 0)</f>
        <v>0</v>
      </c>
      <c r="BC164" s="166">
        <f t="array" ref="BC164">IFERROR(IF(ROW()-16&lt;NoRowsBudget, IF($J164="Profit Margin",SUM(BC$16:BC163)*ProfitMargin,IF($J164="VAT",SUM(BC$16:BC163)*VAT,IF(Budget_period="Monthly",SUMIFS(INDIRECT(BC$8),DetailBudgetWPs_Aleph,IF($J164 = "No Work Package", "", $J164),DetailBudgetCategory_Aleph,$I164),IF(Budget_period="Quarterly",SUMIFS(INDIRECT(BC$9),DetailBudgetWPs_Aleph,IF($J164 = "No Work Package", "", $J164),DetailBudgetCategory_Aleph,$I164),IF(Budget_period="Annually",SUMIFS(INDIRECT(BC$10),DetailBudgetWPs_Aleph,IF($J164 = "No Work Package", "", $J164),DetailBudgetCategory_Aleph,$I164),""))))) / BC$6 * BC$7, 0), 0)</f>
        <v>0</v>
      </c>
      <c r="BD164" s="166">
        <f t="array" ref="BD164">IFERROR(IF(ROW()-16&lt;NoRowsBudget, IF($J164="Profit Margin",SUM(BD$16:BD163)*ProfitMargin,IF($J164="VAT",SUM(BD$16:BD163)*VAT,IF(Budget_period="Monthly",SUMIFS(INDIRECT(BD$8),DetailBudgetWPs_Aleph,IF($J164 = "No Work Package", "", $J164),DetailBudgetCategory_Aleph,$I164),IF(Budget_period="Quarterly",SUMIFS(INDIRECT(BD$9),DetailBudgetWPs_Aleph,IF($J164 = "No Work Package", "", $J164),DetailBudgetCategory_Aleph,$I164),IF(Budget_period="Annually",SUMIFS(INDIRECT(BD$10),DetailBudgetWPs_Aleph,IF($J164 = "No Work Package", "", $J164),DetailBudgetCategory_Aleph,$I164),""))))) / BD$6 * BD$7, 0), 0)</f>
        <v>0</v>
      </c>
      <c r="BE164" s="166">
        <f t="array" ref="BE164">IFERROR(IF(ROW()-16&lt;NoRowsBudget, IF($J164="Profit Margin",SUM(BE$16:BE163)*ProfitMargin,IF($J164="VAT",SUM(BE$16:BE163)*VAT,IF(Budget_period="Monthly",SUMIFS(INDIRECT(BE$8),DetailBudgetWPs_Aleph,IF($J164 = "No Work Package", "", $J164),DetailBudgetCategory_Aleph,$I164),IF(Budget_period="Quarterly",SUMIFS(INDIRECT(BE$9),DetailBudgetWPs_Aleph,IF($J164 = "No Work Package", "", $J164),DetailBudgetCategory_Aleph,$I164),IF(Budget_period="Annually",SUMIFS(INDIRECT(BE$10),DetailBudgetWPs_Aleph,IF($J164 = "No Work Package", "", $J164),DetailBudgetCategory_Aleph,$I164),""))))) / BE$6 * BE$7, 0), 0)</f>
        <v>0</v>
      </c>
      <c r="BF164" s="166">
        <f t="array" ref="BF164">IFERROR(IF(ROW()-16&lt;NoRowsBudget, IF($J164="Profit Margin",SUM(BF$16:BF163)*ProfitMargin,IF($J164="VAT",SUM(BF$16:BF163)*VAT,IF(Budget_period="Monthly",SUMIFS(INDIRECT(BF$8),DetailBudgetWPs_Aleph,IF($J164 = "No Work Package", "", $J164),DetailBudgetCategory_Aleph,$I164),IF(Budget_period="Quarterly",SUMIFS(INDIRECT(BF$9),DetailBudgetWPs_Aleph,IF($J164 = "No Work Package", "", $J164),DetailBudgetCategory_Aleph,$I164),IF(Budget_period="Annually",SUMIFS(INDIRECT(BF$10),DetailBudgetWPs_Aleph,IF($J164 = "No Work Package", "", $J164),DetailBudgetCategory_Aleph,$I164),""))))) / BF$6 * BF$7, 0), 0)</f>
        <v>0</v>
      </c>
      <c r="BG164" s="166">
        <f t="array" ref="BG164">IFERROR(IF(ROW()-16&lt;NoRowsBudget, IF($J164="Profit Margin",SUM(BG$16:BG163)*ProfitMargin,IF($J164="VAT",SUM(BG$16:BG163)*VAT,IF(Budget_period="Monthly",SUMIFS(INDIRECT(BG$8),DetailBudgetWPs_Aleph,IF($J164 = "No Work Package", "", $J164),DetailBudgetCategory_Aleph,$I164),IF(Budget_period="Quarterly",SUMIFS(INDIRECT(BG$9),DetailBudgetWPs_Aleph,IF($J164 = "No Work Package", "", $J164),DetailBudgetCategory_Aleph,$I164),IF(Budget_period="Annually",SUMIFS(INDIRECT(BG$10),DetailBudgetWPs_Aleph,IF($J164 = "No Work Package", "", $J164),DetailBudgetCategory_Aleph,$I164),""))))) / BG$6 * BG$7, 0), 0)</f>
        <v>0</v>
      </c>
      <c r="BH164" s="166">
        <f t="array" ref="BH164">IFERROR(IF(ROW()-16&lt;NoRowsBudget, IF($J164="Profit Margin",SUM(BH$16:BH163)*ProfitMargin,IF($J164="VAT",SUM(BH$16:BH163)*VAT,IF(Budget_period="Monthly",SUMIFS(INDIRECT(BH$8),DetailBudgetWPs_Aleph,IF($J164 = "No Work Package", "", $J164),DetailBudgetCategory_Aleph,$I164),IF(Budget_period="Quarterly",SUMIFS(INDIRECT(BH$9),DetailBudgetWPs_Aleph,IF($J164 = "No Work Package", "", $J164),DetailBudgetCategory_Aleph,$I164),IF(Budget_period="Annually",SUMIFS(INDIRECT(BH$10),DetailBudgetWPs_Aleph,IF($J164 = "No Work Package", "", $J164),DetailBudgetCategory_Aleph,$I164),""))))) / BH$6 * BH$7, 0), 0)</f>
        <v>0</v>
      </c>
      <c r="BI164" s="166">
        <f t="array" ref="BI164">IFERROR(IF(ROW()-16&lt;NoRowsBudget, IF($J164="Profit Margin",SUM(BI$16:BI163)*ProfitMargin,IF($J164="VAT",SUM(BI$16:BI163)*VAT,IF(Budget_period="Monthly",SUMIFS(INDIRECT(BI$8),DetailBudgetWPs_Aleph,IF($J164 = "No Work Package", "", $J164),DetailBudgetCategory_Aleph,$I164),IF(Budget_period="Quarterly",SUMIFS(INDIRECT(BI$9),DetailBudgetWPs_Aleph,IF($J164 = "No Work Package", "", $J164),DetailBudgetCategory_Aleph,$I164),IF(Budget_period="Annually",SUMIFS(INDIRECT(BI$10),DetailBudgetWPs_Aleph,IF($J164 = "No Work Package", "", $J164),DetailBudgetCategory_Aleph,$I164),""))))) / BI$6 * BI$7, 0), 0)</f>
        <v>0</v>
      </c>
      <c r="BJ164" s="166">
        <f t="array" ref="BJ164">IFERROR(IF(ROW()-16&lt;NoRowsBudget, IF($J164="Profit Margin",SUM(BJ$16:BJ163)*ProfitMargin,IF($J164="VAT",SUM(BJ$16:BJ163)*VAT,IF(Budget_period="Monthly",SUMIFS(INDIRECT(BJ$8),DetailBudgetWPs_Aleph,IF($J164 = "No Work Package", "", $J164),DetailBudgetCategory_Aleph,$I164),IF(Budget_period="Quarterly",SUMIFS(INDIRECT(BJ$9),DetailBudgetWPs_Aleph,IF($J164 = "No Work Package", "", $J164),DetailBudgetCategory_Aleph,$I164),IF(Budget_period="Annually",SUMIFS(INDIRECT(BJ$10),DetailBudgetWPs_Aleph,IF($J164 = "No Work Package", "", $J164),DetailBudgetCategory_Aleph,$I164),""))))) / BJ$6 * BJ$7, 0), 0)</f>
        <v>0</v>
      </c>
      <c r="BK164" s="166">
        <f t="array" ref="BK164">IFERROR(IF(ROW()-16&lt;NoRowsBudget, IF($J164="Profit Margin",SUM(BK$16:BK163)*ProfitMargin,IF($J164="VAT",SUM(BK$16:BK163)*VAT,IF(Budget_period="Monthly",SUMIFS(INDIRECT(BK$8),DetailBudgetWPs_Aleph,IF($J164 = "No Work Package", "", $J164),DetailBudgetCategory_Aleph,$I164),IF(Budget_period="Quarterly",SUMIFS(INDIRECT(BK$9),DetailBudgetWPs_Aleph,IF($J164 = "No Work Package", "", $J164),DetailBudgetCategory_Aleph,$I164),IF(Budget_period="Annually",SUMIFS(INDIRECT(BK$10),DetailBudgetWPs_Aleph,IF($J164 = "No Work Package", "", $J164),DetailBudgetCategory_Aleph,$I164),""))))) / BK$6 * BK$7, 0), 0)</f>
        <v>0</v>
      </c>
      <c r="BL164" s="166">
        <f t="array" ref="BL164">IFERROR(IF(ROW()-16&lt;NoRowsBudget, IF($J164="Profit Margin",SUM(BL$16:BL163)*ProfitMargin,IF($J164="VAT",SUM(BL$16:BL163)*VAT,IF(Budget_period="Monthly",SUMIFS(INDIRECT(BL$8),DetailBudgetWPs_Aleph,IF($J164 = "No Work Package", "", $J164),DetailBudgetCategory_Aleph,$I164),IF(Budget_period="Quarterly",SUMIFS(INDIRECT(BL$9),DetailBudgetWPs_Aleph,IF($J164 = "No Work Package", "", $J164),DetailBudgetCategory_Aleph,$I164),IF(Budget_period="Annually",SUMIFS(INDIRECT(BL$10),DetailBudgetWPs_Aleph,IF($J164 = "No Work Package", "", $J164),DetailBudgetCategory_Aleph,$I164),""))))) / BL$6 * BL$7, 0), 0)</f>
        <v>0</v>
      </c>
      <c r="BM164" s="166">
        <f t="array" ref="BM164">IFERROR(IF(ROW()-16&lt;NoRowsBudget, IF($J164="Profit Margin",SUM(BM$16:BM163)*ProfitMargin,IF($J164="VAT",SUM(BM$16:BM163)*VAT,IF(Budget_period="Monthly",SUMIFS(INDIRECT(BM$8),DetailBudgetWPs_Aleph,IF($J164 = "No Work Package", "", $J164),DetailBudgetCategory_Aleph,$I164),IF(Budget_period="Quarterly",SUMIFS(INDIRECT(BM$9),DetailBudgetWPs_Aleph,IF($J164 = "No Work Package", "", $J164),DetailBudgetCategory_Aleph,$I164),IF(Budget_period="Annually",SUMIFS(INDIRECT(BM$10),DetailBudgetWPs_Aleph,IF($J164 = "No Work Package", "", $J164),DetailBudgetCategory_Aleph,$I164),""))))) / BM$6 * BM$7, 0), 0)</f>
        <v>0</v>
      </c>
      <c r="BN164" s="166">
        <f t="array" ref="BN164">IFERROR(IF(ROW()-16&lt;NoRowsBudget, IF($J164="Profit Margin",SUM(BN$16:BN163)*ProfitMargin,IF($J164="VAT",SUM(BN$16:BN163)*VAT,IF(Budget_period="Monthly",SUMIFS(INDIRECT(BN$8),DetailBudgetWPs_Aleph,IF($J164 = "No Work Package", "", $J164),DetailBudgetCategory_Aleph,$I164),IF(Budget_period="Quarterly",SUMIFS(INDIRECT(BN$9),DetailBudgetWPs_Aleph,IF($J164 = "No Work Package", "", $J164),DetailBudgetCategory_Aleph,$I164),IF(Budget_period="Annually",SUMIFS(INDIRECT(BN$10),DetailBudgetWPs_Aleph,IF($J164 = "No Work Package", "", $J164),DetailBudgetCategory_Aleph,$I164),""))))) / BN$6 * BN$7, 0), 0)</f>
        <v>0</v>
      </c>
      <c r="BO164" s="166">
        <f t="array" ref="BO164">IFERROR(IF(ROW()-16&lt;NoRowsBudget, IF($J164="Profit Margin",SUM(BO$16:BO163)*ProfitMargin,IF($J164="VAT",SUM(BO$16:BO163)*VAT,IF(Budget_period="Monthly",SUMIFS(INDIRECT(BO$8),DetailBudgetWPs_Aleph,IF($J164 = "No Work Package", "", $J164),DetailBudgetCategory_Aleph,$I164),IF(Budget_period="Quarterly",SUMIFS(INDIRECT(BO$9),DetailBudgetWPs_Aleph,IF($J164 = "No Work Package", "", $J164),DetailBudgetCategory_Aleph,$I164),IF(Budget_period="Annually",SUMIFS(INDIRECT(BO$10),DetailBudgetWPs_Aleph,IF($J164 = "No Work Package", "", $J164),DetailBudgetCategory_Aleph,$I164),""))))) / BO$6 * BO$7, 0), 0)</f>
        <v>0</v>
      </c>
      <c r="BP164" s="166">
        <f t="array" ref="BP164">IFERROR(IF(ROW()-16&lt;NoRowsBudget, IF($J164="Profit Margin",SUM(BP$16:BP163)*ProfitMargin,IF($J164="VAT",SUM(BP$16:BP163)*VAT,IF(Budget_period="Monthly",SUMIFS(INDIRECT(BP$8),DetailBudgetWPs_Aleph,IF($J164 = "No Work Package", "", $J164),DetailBudgetCategory_Aleph,$I164),IF(Budget_period="Quarterly",SUMIFS(INDIRECT(BP$9),DetailBudgetWPs_Aleph,IF($J164 = "No Work Package", "", $J164),DetailBudgetCategory_Aleph,$I164),IF(Budget_period="Annually",SUMIFS(INDIRECT(BP$10),DetailBudgetWPs_Aleph,IF($J164 = "No Work Package", "", $J164),DetailBudgetCategory_Aleph,$I164),""))))) / BP$6 * BP$7, 0), 0)</f>
        <v>0</v>
      </c>
      <c r="BQ164" s="166">
        <f t="array" ref="BQ164">IFERROR(IF(ROW()-16&lt;NoRowsBudget, IF($J164="Profit Margin",SUM(BQ$16:BQ163)*ProfitMargin,IF($J164="VAT",SUM(BQ$16:BQ163)*VAT,IF(Budget_period="Monthly",SUMIFS(INDIRECT(BQ$8),DetailBudgetWPs_Aleph,IF($J164 = "No Work Package", "", $J164),DetailBudgetCategory_Aleph,$I164),IF(Budget_period="Quarterly",SUMIFS(INDIRECT(BQ$9),DetailBudgetWPs_Aleph,IF($J164 = "No Work Package", "", $J164),DetailBudgetCategory_Aleph,$I164),IF(Budget_period="Annually",SUMIFS(INDIRECT(BQ$10),DetailBudgetWPs_Aleph,IF($J164 = "No Work Package", "", $J164),DetailBudgetCategory_Aleph,$I164),""))))) / BQ$6 * BQ$7, 0), 0)</f>
        <v>0</v>
      </c>
      <c r="BR164" s="166">
        <f t="array" ref="BR164">IFERROR(IF(ROW()-16&lt;NoRowsBudget, IF($J164="Profit Margin",SUM(BR$16:BR163)*ProfitMargin,IF($J164="VAT",SUM(BR$16:BR163)*VAT,IF(Budget_period="Monthly",SUMIFS(INDIRECT(BR$8),DetailBudgetWPs_Aleph,IF($J164 = "No Work Package", "", $J164),DetailBudgetCategory_Aleph,$I164),IF(Budget_period="Quarterly",SUMIFS(INDIRECT(BR$9),DetailBudgetWPs_Aleph,IF($J164 = "No Work Package", "", $J164),DetailBudgetCategory_Aleph,$I164),IF(Budget_period="Annually",SUMIFS(INDIRECT(BR$10),DetailBudgetWPs_Aleph,IF($J164 = "No Work Package", "", $J164),DetailBudgetCategory_Aleph,$I164),""))))) / BR$6 * BR$7, 0), 0)</f>
        <v>0</v>
      </c>
      <c r="BS164" s="166">
        <f t="array" ref="BS164">IFERROR(IF(ROW()-16&lt;NoRowsBudget, IF($J164="Profit Margin",SUM(BS$16:BS163)*ProfitMargin,IF($J164="VAT",SUM(BS$16:BS163)*VAT,IF(Budget_period="Monthly",SUMIFS(INDIRECT(BS$8),DetailBudgetWPs_Aleph,IF($J164 = "No Work Package", "", $J164),DetailBudgetCategory_Aleph,$I164),IF(Budget_period="Quarterly",SUMIFS(INDIRECT(BS$9),DetailBudgetWPs_Aleph,IF($J164 = "No Work Package", "", $J164),DetailBudgetCategory_Aleph,$I164),IF(Budget_period="Annually",SUMIFS(INDIRECT(BS$10),DetailBudgetWPs_Aleph,IF($J164 = "No Work Package", "", $J164),DetailBudgetCategory_Aleph,$I164),""))))) / BS$6 * BS$7, 0), 0)</f>
        <v>0</v>
      </c>
    </row>
    <row r="165" ht="15.75" customHeight="1">
      <c r="A165" s="114"/>
      <c r="B165" s="15" t="str">
        <f>IF(ROW()-16&lt;NoRowsBudget,OrgName,"")</f>
        <v/>
      </c>
      <c r="C165" s="15" t="str">
        <f>IF(ROW()-16&lt;NoRowsBudget,ProjectName,"")</f>
        <v/>
      </c>
      <c r="D165" s="15" t="str">
        <f>IF(ROW()-16&lt;NoRowsBudget,ProjectRef,"")</f>
        <v/>
      </c>
      <c r="E165" s="15" t="str">
        <f>IF(ROW()-16&lt;NoRowsBudget,ApplicationID,"")</f>
        <v/>
      </c>
      <c r="F165" s="15" t="str">
        <f>IF(ROW()-16&lt;NoRowsBudget,Version,"")</f>
        <v/>
      </c>
      <c r="G165" s="164" t="str">
        <f>IF(ROW()-16&lt;NoRowsBudget,StartDate,"")</f>
        <v/>
      </c>
      <c r="H165" s="164" t="str">
        <f>IF(ROW()-16&lt;NoRowsBudget,EndDate,"")</f>
        <v/>
      </c>
      <c r="I165" s="15" t="str">
        <f t="array" ref="I165">IF(ROW()-16&lt;(NoRowsBudget-3),INDEX(CostCategories,CEILING((ROW()-15)/NoWPs,1)),IF(ROW()-16=NoRowsBudget-3,"Overheads",IF(ROW()-16=NoRowsBudget-2,"Profit Margin",IF(ROW()-16=NoRowsBudget-1,"VAT",""))))</f>
        <v/>
      </c>
      <c r="J165" s="15" t="str">
        <f t="array" ref="J165">IF(ROW()-16&lt;NoRowsBudget-3,INDEX(WPUnique,,MOD(ROW()-16,NoWPs)+1),IF(ROW()-16=NoRowsBudget-3,"Overheads",IF(ROW()-16=NoRowsBudget-2,"Profit Margin",IF(ROW()-16=NoRowsBudget-1,"VAT",""))))</f>
        <v/>
      </c>
      <c r="K165" s="172" t="str">
        <f>IFERROR(IF(OR($J165="Indirect Cost",$J165="VAT",$J165="Profit Margin"),"",VLOOKUP(J165,'1. Basic Info'!$B$40:$C$52,2,FALSE)),BudgetExport!J165)</f>
        <v/>
      </c>
      <c r="L165" s="166">
        <f t="array" ref="L165">IFERROR(IF(ROW()-16&lt;NoRowsBudget, IF($J165="Profit Margin",SUM(L$16:L164)*ProfitMargin,IF($J165="VAT",SUM(L$16:L164)*VAT,IF(Budget_period="Monthly",SUMIFS(INDIRECT(L$8),DetailBudgetWPs_Aleph,IF($J165 = "No Work Package", "", $J165),DetailBudgetCategory_Aleph,$I165),IF(Budget_period="Quarterly",SUMIFS(INDIRECT(L$9),DetailBudgetWPs_Aleph,IF($J165 = "No Work Package", "", $J165),DetailBudgetCategory_Aleph,$I165),IF(Budget_period="Annually",SUMIFS(INDIRECT(L$10),DetailBudgetWPs_Aleph,IF($J165 = "No Work Package", "", $J165),DetailBudgetCategory_Aleph,$I165),""))))) / L$6 * L$7, 0), 0)</f>
        <v>0</v>
      </c>
      <c r="M165" s="166">
        <f t="array" ref="M165">IFERROR(IF(ROW()-16&lt;NoRowsBudget, IF($J165="Profit Margin",SUM(M$16:M164)*ProfitMargin,IF($J165="VAT",SUM(M$16:M164)*VAT,IF(Budget_period="Monthly",SUMIFS(INDIRECT(M$8),DetailBudgetWPs_Aleph,IF($J165 = "No Work Package", "", $J165),DetailBudgetCategory_Aleph,$I165),IF(Budget_period="Quarterly",SUMIFS(INDIRECT(M$9),DetailBudgetWPs_Aleph,IF($J165 = "No Work Package", "", $J165),DetailBudgetCategory_Aleph,$I165),IF(Budget_period="Annually",SUMIFS(INDIRECT(M$10),DetailBudgetWPs_Aleph,IF($J165 = "No Work Package", "", $J165),DetailBudgetCategory_Aleph,$I165),""))))) / M$6 * M$7, 0), 0)</f>
        <v>0</v>
      </c>
      <c r="N165" s="166">
        <f t="array" ref="N165">IFERROR(IF(ROW()-16&lt;NoRowsBudget, IF($J165="Profit Margin",SUM(N$16:N164)*ProfitMargin,IF($J165="VAT",SUM(N$16:N164)*VAT,IF(Budget_period="Monthly",SUMIFS(INDIRECT(N$8),DetailBudgetWPs_Aleph,IF($J165 = "No Work Package", "", $J165),DetailBudgetCategory_Aleph,$I165),IF(Budget_period="Quarterly",SUMIFS(INDIRECT(N$9),DetailBudgetWPs_Aleph,IF($J165 = "No Work Package", "", $J165),DetailBudgetCategory_Aleph,$I165),IF(Budget_period="Annually",SUMIFS(INDIRECT(N$10),DetailBudgetWPs_Aleph,IF($J165 = "No Work Package", "", $J165),DetailBudgetCategory_Aleph,$I165),""))))) / N$6 * N$7, 0), 0)</f>
        <v>0</v>
      </c>
      <c r="O165" s="166">
        <f t="array" ref="O165">IFERROR(IF(ROW()-16&lt;NoRowsBudget, IF($J165="Profit Margin",SUM(O$16:O164)*ProfitMargin,IF($J165="VAT",SUM(O$16:O164)*VAT,IF(Budget_period="Monthly",SUMIFS(INDIRECT(O$8),DetailBudgetWPs_Aleph,IF($J165 = "No Work Package", "", $J165),DetailBudgetCategory_Aleph,$I165),IF(Budget_period="Quarterly",SUMIFS(INDIRECT(O$9),DetailBudgetWPs_Aleph,IF($J165 = "No Work Package", "", $J165),DetailBudgetCategory_Aleph,$I165),IF(Budget_period="Annually",SUMIFS(INDIRECT(O$10),DetailBudgetWPs_Aleph,IF($J165 = "No Work Package", "", $J165),DetailBudgetCategory_Aleph,$I165),""))))) / O$6 * O$7, 0), 0)</f>
        <v>0</v>
      </c>
      <c r="P165" s="166">
        <f t="array" ref="P165">IFERROR(IF(ROW()-16&lt;NoRowsBudget, IF($J165="Profit Margin",SUM(P$16:P164)*ProfitMargin,IF($J165="VAT",SUM(P$16:P164)*VAT,IF(Budget_period="Monthly",SUMIFS(INDIRECT(P$8),DetailBudgetWPs_Aleph,IF($J165 = "No Work Package", "", $J165),DetailBudgetCategory_Aleph,$I165),IF(Budget_period="Quarterly",SUMIFS(INDIRECT(P$9),DetailBudgetWPs_Aleph,IF($J165 = "No Work Package", "", $J165),DetailBudgetCategory_Aleph,$I165),IF(Budget_period="Annually",SUMIFS(INDIRECT(P$10),DetailBudgetWPs_Aleph,IF($J165 = "No Work Package", "", $J165),DetailBudgetCategory_Aleph,$I165),""))))) / P$6 * P$7, 0), 0)</f>
        <v>0</v>
      </c>
      <c r="Q165" s="166">
        <f t="array" ref="Q165">IFERROR(IF(ROW()-16&lt;NoRowsBudget, IF($J165="Profit Margin",SUM(Q$16:Q164)*ProfitMargin,IF($J165="VAT",SUM(Q$16:Q164)*VAT,IF(Budget_period="Monthly",SUMIFS(INDIRECT(Q$8),DetailBudgetWPs_Aleph,IF($J165 = "No Work Package", "", $J165),DetailBudgetCategory_Aleph,$I165),IF(Budget_period="Quarterly",SUMIFS(INDIRECT(Q$9),DetailBudgetWPs_Aleph,IF($J165 = "No Work Package", "", $J165),DetailBudgetCategory_Aleph,$I165),IF(Budget_period="Annually",SUMIFS(INDIRECT(Q$10),DetailBudgetWPs_Aleph,IF($J165 = "No Work Package", "", $J165),DetailBudgetCategory_Aleph,$I165),""))))) / Q$6 * Q$7, 0), 0)</f>
        <v>0</v>
      </c>
      <c r="R165" s="166">
        <f t="array" ref="R165">IFERROR(IF(ROW()-16&lt;NoRowsBudget, IF($J165="Profit Margin",SUM(R$16:R164)*ProfitMargin,IF($J165="VAT",SUM(R$16:R164)*VAT,IF(Budget_period="Monthly",SUMIFS(INDIRECT(R$8),DetailBudgetWPs_Aleph,IF($J165 = "No Work Package", "", $J165),DetailBudgetCategory_Aleph,$I165),IF(Budget_period="Quarterly",SUMIFS(INDIRECT(R$9),DetailBudgetWPs_Aleph,IF($J165 = "No Work Package", "", $J165),DetailBudgetCategory_Aleph,$I165),IF(Budget_period="Annually",SUMIFS(INDIRECT(R$10),DetailBudgetWPs_Aleph,IF($J165 = "No Work Package", "", $J165),DetailBudgetCategory_Aleph,$I165),""))))) / R$6 * R$7, 0), 0)</f>
        <v>0</v>
      </c>
      <c r="S165" s="166">
        <f t="array" ref="S165">IFERROR(IF(ROW()-16&lt;NoRowsBudget, IF($J165="Profit Margin",SUM(S$16:S164)*ProfitMargin,IF($J165="VAT",SUM(S$16:S164)*VAT,IF(Budget_period="Monthly",SUMIFS(INDIRECT(S$8),DetailBudgetWPs_Aleph,IF($J165 = "No Work Package", "", $J165),DetailBudgetCategory_Aleph,$I165),IF(Budget_period="Quarterly",SUMIFS(INDIRECT(S$9),DetailBudgetWPs_Aleph,IF($J165 = "No Work Package", "", $J165),DetailBudgetCategory_Aleph,$I165),IF(Budget_period="Annually",SUMIFS(INDIRECT(S$10),DetailBudgetWPs_Aleph,IF($J165 = "No Work Package", "", $J165),DetailBudgetCategory_Aleph,$I165),""))))) / S$6 * S$7, 0), 0)</f>
        <v>0</v>
      </c>
      <c r="T165" s="166">
        <f t="array" ref="T165">IFERROR(IF(ROW()-16&lt;NoRowsBudget, IF($J165="Profit Margin",SUM(T$16:T164)*ProfitMargin,IF($J165="VAT",SUM(T$16:T164)*VAT,IF(Budget_period="Monthly",SUMIFS(INDIRECT(T$8),DetailBudgetWPs_Aleph,IF($J165 = "No Work Package", "", $J165),DetailBudgetCategory_Aleph,$I165),IF(Budget_period="Quarterly",SUMIFS(INDIRECT(T$9),DetailBudgetWPs_Aleph,IF($J165 = "No Work Package", "", $J165),DetailBudgetCategory_Aleph,$I165),IF(Budget_period="Annually",SUMIFS(INDIRECT(T$10),DetailBudgetWPs_Aleph,IF($J165 = "No Work Package", "", $J165),DetailBudgetCategory_Aleph,$I165),""))))) / T$6 * T$7, 0), 0)</f>
        <v>0</v>
      </c>
      <c r="U165" s="166">
        <f t="array" ref="U165">IFERROR(IF(ROW()-16&lt;NoRowsBudget, IF($J165="Profit Margin",SUM(U$16:U164)*ProfitMargin,IF($J165="VAT",SUM(U$16:U164)*VAT,IF(Budget_period="Monthly",SUMIFS(INDIRECT(U$8),DetailBudgetWPs_Aleph,IF($J165 = "No Work Package", "", $J165),DetailBudgetCategory_Aleph,$I165),IF(Budget_period="Quarterly",SUMIFS(INDIRECT(U$9),DetailBudgetWPs_Aleph,IF($J165 = "No Work Package", "", $J165),DetailBudgetCategory_Aleph,$I165),IF(Budget_period="Annually",SUMIFS(INDIRECT(U$10),DetailBudgetWPs_Aleph,IF($J165 = "No Work Package", "", $J165),DetailBudgetCategory_Aleph,$I165),""))))) / U$6 * U$7, 0), 0)</f>
        <v>0</v>
      </c>
      <c r="V165" s="166">
        <f t="array" ref="V165">IFERROR(IF(ROW()-16&lt;NoRowsBudget, IF($J165="Profit Margin",SUM(V$16:V164)*ProfitMargin,IF($J165="VAT",SUM(V$16:V164)*VAT,IF(Budget_period="Monthly",SUMIFS(INDIRECT(V$8),DetailBudgetWPs_Aleph,IF($J165 = "No Work Package", "", $J165),DetailBudgetCategory_Aleph,$I165),IF(Budget_period="Quarterly",SUMIFS(INDIRECT(V$9),DetailBudgetWPs_Aleph,IF($J165 = "No Work Package", "", $J165),DetailBudgetCategory_Aleph,$I165),IF(Budget_period="Annually",SUMIFS(INDIRECT(V$10),DetailBudgetWPs_Aleph,IF($J165 = "No Work Package", "", $J165),DetailBudgetCategory_Aleph,$I165),""))))) / V$6 * V$7, 0), 0)</f>
        <v>0</v>
      </c>
      <c r="W165" s="166">
        <f t="array" ref="W165">IFERROR(IF(ROW()-16&lt;NoRowsBudget, IF($J165="Profit Margin",SUM(W$16:W164)*ProfitMargin,IF($J165="VAT",SUM(W$16:W164)*VAT,IF(Budget_period="Monthly",SUMIFS(INDIRECT(W$8),DetailBudgetWPs_Aleph,IF($J165 = "No Work Package", "", $J165),DetailBudgetCategory_Aleph,$I165),IF(Budget_period="Quarterly",SUMIFS(INDIRECT(W$9),DetailBudgetWPs_Aleph,IF($J165 = "No Work Package", "", $J165),DetailBudgetCategory_Aleph,$I165),IF(Budget_period="Annually",SUMIFS(INDIRECT(W$10),DetailBudgetWPs_Aleph,IF($J165 = "No Work Package", "", $J165),DetailBudgetCategory_Aleph,$I165),""))))) / W$6 * W$7, 0), 0)</f>
        <v>0</v>
      </c>
      <c r="X165" s="166">
        <f t="array" ref="X165">IFERROR(IF(ROW()-16&lt;NoRowsBudget, IF($J165="Profit Margin",SUM(X$16:X164)*ProfitMargin,IF($J165="VAT",SUM(X$16:X164)*VAT,IF(Budget_period="Monthly",SUMIFS(INDIRECT(X$8),DetailBudgetWPs_Aleph,IF($J165 = "No Work Package", "", $J165),DetailBudgetCategory_Aleph,$I165),IF(Budget_period="Quarterly",SUMIFS(INDIRECT(X$9),DetailBudgetWPs_Aleph,IF($J165 = "No Work Package", "", $J165),DetailBudgetCategory_Aleph,$I165),IF(Budget_period="Annually",SUMIFS(INDIRECT(X$10),DetailBudgetWPs_Aleph,IF($J165 = "No Work Package", "", $J165),DetailBudgetCategory_Aleph,$I165),""))))) / X$6 * X$7, 0), 0)</f>
        <v>0</v>
      </c>
      <c r="Y165" s="166">
        <f t="array" ref="Y165">IFERROR(IF(ROW()-16&lt;NoRowsBudget, IF($J165="Profit Margin",SUM(Y$16:Y164)*ProfitMargin,IF($J165="VAT",SUM(Y$16:Y164)*VAT,IF(Budget_period="Monthly",SUMIFS(INDIRECT(Y$8),DetailBudgetWPs_Aleph,IF($J165 = "No Work Package", "", $J165),DetailBudgetCategory_Aleph,$I165),IF(Budget_period="Quarterly",SUMIFS(INDIRECT(Y$9),DetailBudgetWPs_Aleph,IF($J165 = "No Work Package", "", $J165),DetailBudgetCategory_Aleph,$I165),IF(Budget_period="Annually",SUMIFS(INDIRECT(Y$10),DetailBudgetWPs_Aleph,IF($J165 = "No Work Package", "", $J165),DetailBudgetCategory_Aleph,$I165),""))))) / Y$6 * Y$7, 0), 0)</f>
        <v>0</v>
      </c>
      <c r="Z165" s="166">
        <f t="array" ref="Z165">IFERROR(IF(ROW()-16&lt;NoRowsBudget, IF($J165="Profit Margin",SUM(Z$16:Z164)*ProfitMargin,IF($J165="VAT",SUM(Z$16:Z164)*VAT,IF(Budget_period="Monthly",SUMIFS(INDIRECT(Z$8),DetailBudgetWPs_Aleph,IF($J165 = "No Work Package", "", $J165),DetailBudgetCategory_Aleph,$I165),IF(Budget_period="Quarterly",SUMIFS(INDIRECT(Z$9),DetailBudgetWPs_Aleph,IF($J165 = "No Work Package", "", $J165),DetailBudgetCategory_Aleph,$I165),IF(Budget_period="Annually",SUMIFS(INDIRECT(Z$10),DetailBudgetWPs_Aleph,IF($J165 = "No Work Package", "", $J165),DetailBudgetCategory_Aleph,$I165),""))))) / Z$6 * Z$7, 0), 0)</f>
        <v>0</v>
      </c>
      <c r="AA165" s="166">
        <f t="array" ref="AA165">IFERROR(IF(ROW()-16&lt;NoRowsBudget, IF($J165="Profit Margin",SUM(AA$16:AA164)*ProfitMargin,IF($J165="VAT",SUM(AA$16:AA164)*VAT,IF(Budget_period="Monthly",SUMIFS(INDIRECT(AA$8),DetailBudgetWPs_Aleph,IF($J165 = "No Work Package", "", $J165),DetailBudgetCategory_Aleph,$I165),IF(Budget_period="Quarterly",SUMIFS(INDIRECT(AA$9),DetailBudgetWPs_Aleph,IF($J165 = "No Work Package", "", $J165),DetailBudgetCategory_Aleph,$I165),IF(Budget_period="Annually",SUMIFS(INDIRECT(AA$10),DetailBudgetWPs_Aleph,IF($J165 = "No Work Package", "", $J165),DetailBudgetCategory_Aleph,$I165),""))))) / AA$6 * AA$7, 0), 0)</f>
        <v>0</v>
      </c>
      <c r="AB165" s="166">
        <f t="array" ref="AB165">IFERROR(IF(ROW()-16&lt;NoRowsBudget, IF($J165="Profit Margin",SUM(AB$16:AB164)*ProfitMargin,IF($J165="VAT",SUM(AB$16:AB164)*VAT,IF(Budget_period="Monthly",SUMIFS(INDIRECT(AB$8),DetailBudgetWPs_Aleph,IF($J165 = "No Work Package", "", $J165),DetailBudgetCategory_Aleph,$I165),IF(Budget_period="Quarterly",SUMIFS(INDIRECT(AB$9),DetailBudgetWPs_Aleph,IF($J165 = "No Work Package", "", $J165),DetailBudgetCategory_Aleph,$I165),IF(Budget_period="Annually",SUMIFS(INDIRECT(AB$10),DetailBudgetWPs_Aleph,IF($J165 = "No Work Package", "", $J165),DetailBudgetCategory_Aleph,$I165),""))))) / AB$6 * AB$7, 0), 0)</f>
        <v>0</v>
      </c>
      <c r="AC165" s="166">
        <f t="array" ref="AC165">IFERROR(IF(ROW()-16&lt;NoRowsBudget, IF($J165="Profit Margin",SUM(AC$16:AC164)*ProfitMargin,IF($J165="VAT",SUM(AC$16:AC164)*VAT,IF(Budget_period="Monthly",SUMIFS(INDIRECT(AC$8),DetailBudgetWPs_Aleph,IF($J165 = "No Work Package", "", $J165),DetailBudgetCategory_Aleph,$I165),IF(Budget_period="Quarterly",SUMIFS(INDIRECT(AC$9),DetailBudgetWPs_Aleph,IF($J165 = "No Work Package", "", $J165),DetailBudgetCategory_Aleph,$I165),IF(Budget_period="Annually",SUMIFS(INDIRECT(AC$10),DetailBudgetWPs_Aleph,IF($J165 = "No Work Package", "", $J165),DetailBudgetCategory_Aleph,$I165),""))))) / AC$6 * AC$7, 0), 0)</f>
        <v>0</v>
      </c>
      <c r="AD165" s="166">
        <f t="array" ref="AD165">IFERROR(IF(ROW()-16&lt;NoRowsBudget, IF($J165="Profit Margin",SUM(AD$16:AD164)*ProfitMargin,IF($J165="VAT",SUM(AD$16:AD164)*VAT,IF(Budget_period="Monthly",SUMIFS(INDIRECT(AD$8),DetailBudgetWPs_Aleph,IF($J165 = "No Work Package", "", $J165),DetailBudgetCategory_Aleph,$I165),IF(Budget_period="Quarterly",SUMIFS(INDIRECT(AD$9),DetailBudgetWPs_Aleph,IF($J165 = "No Work Package", "", $J165),DetailBudgetCategory_Aleph,$I165),IF(Budget_period="Annually",SUMIFS(INDIRECT(AD$10),DetailBudgetWPs_Aleph,IF($J165 = "No Work Package", "", $J165),DetailBudgetCategory_Aleph,$I165),""))))) / AD$6 * AD$7, 0), 0)</f>
        <v>0</v>
      </c>
      <c r="AE165" s="166">
        <f t="array" ref="AE165">IFERROR(IF(ROW()-16&lt;NoRowsBudget, IF($J165="Profit Margin",SUM(AE$16:AE164)*ProfitMargin,IF($J165="VAT",SUM(AE$16:AE164)*VAT,IF(Budget_period="Monthly",SUMIFS(INDIRECT(AE$8),DetailBudgetWPs_Aleph,IF($J165 = "No Work Package", "", $J165),DetailBudgetCategory_Aleph,$I165),IF(Budget_period="Quarterly",SUMIFS(INDIRECT(AE$9),DetailBudgetWPs_Aleph,IF($J165 = "No Work Package", "", $J165),DetailBudgetCategory_Aleph,$I165),IF(Budget_period="Annually",SUMIFS(INDIRECT(AE$10),DetailBudgetWPs_Aleph,IF($J165 = "No Work Package", "", $J165),DetailBudgetCategory_Aleph,$I165),""))))) / AE$6 * AE$7, 0), 0)</f>
        <v>0</v>
      </c>
      <c r="AF165" s="166">
        <f t="array" ref="AF165">IFERROR(IF(ROW()-16&lt;NoRowsBudget, IF($J165="Profit Margin",SUM(AF$16:AF164)*ProfitMargin,IF($J165="VAT",SUM(AF$16:AF164)*VAT,IF(Budget_period="Monthly",SUMIFS(INDIRECT(AF$8),DetailBudgetWPs_Aleph,IF($J165 = "No Work Package", "", $J165),DetailBudgetCategory_Aleph,$I165),IF(Budget_period="Quarterly",SUMIFS(INDIRECT(AF$9),DetailBudgetWPs_Aleph,IF($J165 = "No Work Package", "", $J165),DetailBudgetCategory_Aleph,$I165),IF(Budget_period="Annually",SUMIFS(INDIRECT(AF$10),DetailBudgetWPs_Aleph,IF($J165 = "No Work Package", "", $J165),DetailBudgetCategory_Aleph,$I165),""))))) / AF$6 * AF$7, 0), 0)</f>
        <v>0</v>
      </c>
      <c r="AG165" s="166">
        <f t="array" ref="AG165">IFERROR(IF(ROW()-16&lt;NoRowsBudget, IF($J165="Profit Margin",SUM(AG$16:AG164)*ProfitMargin,IF($J165="VAT",SUM(AG$16:AG164)*VAT,IF(Budget_period="Monthly",SUMIFS(INDIRECT(AG$8),DetailBudgetWPs_Aleph,IF($J165 = "No Work Package", "", $J165),DetailBudgetCategory_Aleph,$I165),IF(Budget_period="Quarterly",SUMIFS(INDIRECT(AG$9),DetailBudgetWPs_Aleph,IF($J165 = "No Work Package", "", $J165),DetailBudgetCategory_Aleph,$I165),IF(Budget_period="Annually",SUMIFS(INDIRECT(AG$10),DetailBudgetWPs_Aleph,IF($J165 = "No Work Package", "", $J165),DetailBudgetCategory_Aleph,$I165),""))))) / AG$6 * AG$7, 0), 0)</f>
        <v>0</v>
      </c>
      <c r="AH165" s="166">
        <f t="array" ref="AH165">IFERROR(IF(ROW()-16&lt;NoRowsBudget, IF($J165="Profit Margin",SUM(AH$16:AH164)*ProfitMargin,IF($J165="VAT",SUM(AH$16:AH164)*VAT,IF(Budget_period="Monthly",SUMIFS(INDIRECT(AH$8),DetailBudgetWPs_Aleph,IF($J165 = "No Work Package", "", $J165),DetailBudgetCategory_Aleph,$I165),IF(Budget_period="Quarterly",SUMIFS(INDIRECT(AH$9),DetailBudgetWPs_Aleph,IF($J165 = "No Work Package", "", $J165),DetailBudgetCategory_Aleph,$I165),IF(Budget_period="Annually",SUMIFS(INDIRECT(AH$10),DetailBudgetWPs_Aleph,IF($J165 = "No Work Package", "", $J165),DetailBudgetCategory_Aleph,$I165),""))))) / AH$6 * AH$7, 0), 0)</f>
        <v>0</v>
      </c>
      <c r="AI165" s="166">
        <f t="array" ref="AI165">IFERROR(IF(ROW()-16&lt;NoRowsBudget, IF($J165="Profit Margin",SUM(AI$16:AI164)*ProfitMargin,IF($J165="VAT",SUM(AI$16:AI164)*VAT,IF(Budget_period="Monthly",SUMIFS(INDIRECT(AI$8),DetailBudgetWPs_Aleph,IF($J165 = "No Work Package", "", $J165),DetailBudgetCategory_Aleph,$I165),IF(Budget_period="Quarterly",SUMIFS(INDIRECT(AI$9),DetailBudgetWPs_Aleph,IF($J165 = "No Work Package", "", $J165),DetailBudgetCategory_Aleph,$I165),IF(Budget_period="Annually",SUMIFS(INDIRECT(AI$10),DetailBudgetWPs_Aleph,IF($J165 = "No Work Package", "", $J165),DetailBudgetCategory_Aleph,$I165),""))))) / AI$6 * AI$7, 0), 0)</f>
        <v>0</v>
      </c>
      <c r="AJ165" s="166">
        <f t="array" ref="AJ165">IFERROR(IF(ROW()-16&lt;NoRowsBudget, IF($J165="Profit Margin",SUM(AJ$16:AJ164)*ProfitMargin,IF($J165="VAT",SUM(AJ$16:AJ164)*VAT,IF(Budget_period="Monthly",SUMIFS(INDIRECT(AJ$8),DetailBudgetWPs_Aleph,IF($J165 = "No Work Package", "", $J165),DetailBudgetCategory_Aleph,$I165),IF(Budget_period="Quarterly",SUMIFS(INDIRECT(AJ$9),DetailBudgetWPs_Aleph,IF($J165 = "No Work Package", "", $J165),DetailBudgetCategory_Aleph,$I165),IF(Budget_period="Annually",SUMIFS(INDIRECT(AJ$10),DetailBudgetWPs_Aleph,IF($J165 = "No Work Package", "", $J165),DetailBudgetCategory_Aleph,$I165),""))))) / AJ$6 * AJ$7, 0), 0)</f>
        <v>0</v>
      </c>
      <c r="AK165" s="166">
        <f t="array" ref="AK165">IFERROR(IF(ROW()-16&lt;NoRowsBudget, IF($J165="Profit Margin",SUM(AK$16:AK164)*ProfitMargin,IF($J165="VAT",SUM(AK$16:AK164)*VAT,IF(Budget_period="Monthly",SUMIFS(INDIRECT(AK$8),DetailBudgetWPs_Aleph,IF($J165 = "No Work Package", "", $J165),DetailBudgetCategory_Aleph,$I165),IF(Budget_period="Quarterly",SUMIFS(INDIRECT(AK$9),DetailBudgetWPs_Aleph,IF($J165 = "No Work Package", "", $J165),DetailBudgetCategory_Aleph,$I165),IF(Budget_period="Annually",SUMIFS(INDIRECT(AK$10),DetailBudgetWPs_Aleph,IF($J165 = "No Work Package", "", $J165),DetailBudgetCategory_Aleph,$I165),""))))) / AK$6 * AK$7, 0), 0)</f>
        <v>0</v>
      </c>
      <c r="AL165" s="166">
        <f t="array" ref="AL165">IFERROR(IF(ROW()-16&lt;NoRowsBudget, IF($J165="Profit Margin",SUM(AL$16:AL164)*ProfitMargin,IF($J165="VAT",SUM(AL$16:AL164)*VAT,IF(Budget_period="Monthly",SUMIFS(INDIRECT(AL$8),DetailBudgetWPs_Aleph,IF($J165 = "No Work Package", "", $J165),DetailBudgetCategory_Aleph,$I165),IF(Budget_period="Quarterly",SUMIFS(INDIRECT(AL$9),DetailBudgetWPs_Aleph,IF($J165 = "No Work Package", "", $J165),DetailBudgetCategory_Aleph,$I165),IF(Budget_period="Annually",SUMIFS(INDIRECT(AL$10),DetailBudgetWPs_Aleph,IF($J165 = "No Work Package", "", $J165),DetailBudgetCategory_Aleph,$I165),""))))) / AL$6 * AL$7, 0), 0)</f>
        <v>0</v>
      </c>
      <c r="AM165" s="166">
        <f t="array" ref="AM165">IFERROR(IF(ROW()-16&lt;NoRowsBudget, IF($J165="Profit Margin",SUM(AM$16:AM164)*ProfitMargin,IF($J165="VAT",SUM(AM$16:AM164)*VAT,IF(Budget_period="Monthly",SUMIFS(INDIRECT(AM$8),DetailBudgetWPs_Aleph,IF($J165 = "No Work Package", "", $J165),DetailBudgetCategory_Aleph,$I165),IF(Budget_period="Quarterly",SUMIFS(INDIRECT(AM$9),DetailBudgetWPs_Aleph,IF($J165 = "No Work Package", "", $J165),DetailBudgetCategory_Aleph,$I165),IF(Budget_period="Annually",SUMIFS(INDIRECT(AM$10),DetailBudgetWPs_Aleph,IF($J165 = "No Work Package", "", $J165),DetailBudgetCategory_Aleph,$I165),""))))) / AM$6 * AM$7, 0), 0)</f>
        <v>0</v>
      </c>
      <c r="AN165" s="166">
        <f t="array" ref="AN165">IFERROR(IF(ROW()-16&lt;NoRowsBudget, IF($J165="Profit Margin",SUM(AN$16:AN164)*ProfitMargin,IF($J165="VAT",SUM(AN$16:AN164)*VAT,IF(Budget_period="Monthly",SUMIFS(INDIRECT(AN$8),DetailBudgetWPs_Aleph,IF($J165 = "No Work Package", "", $J165),DetailBudgetCategory_Aleph,$I165),IF(Budget_period="Quarterly",SUMIFS(INDIRECT(AN$9),DetailBudgetWPs_Aleph,IF($J165 = "No Work Package", "", $J165),DetailBudgetCategory_Aleph,$I165),IF(Budget_period="Annually",SUMIFS(INDIRECT(AN$10),DetailBudgetWPs_Aleph,IF($J165 = "No Work Package", "", $J165),DetailBudgetCategory_Aleph,$I165),""))))) / AN$6 * AN$7, 0), 0)</f>
        <v>0</v>
      </c>
      <c r="AO165" s="166">
        <f t="array" ref="AO165">IFERROR(IF(ROW()-16&lt;NoRowsBudget, IF($J165="Profit Margin",SUM(AO$16:AO164)*ProfitMargin,IF($J165="VAT",SUM(AO$16:AO164)*VAT,IF(Budget_period="Monthly",SUMIFS(INDIRECT(AO$8),DetailBudgetWPs_Aleph,IF($J165 = "No Work Package", "", $J165),DetailBudgetCategory_Aleph,$I165),IF(Budget_period="Quarterly",SUMIFS(INDIRECT(AO$9),DetailBudgetWPs_Aleph,IF($J165 = "No Work Package", "", $J165),DetailBudgetCategory_Aleph,$I165),IF(Budget_period="Annually",SUMIFS(INDIRECT(AO$10),DetailBudgetWPs_Aleph,IF($J165 = "No Work Package", "", $J165),DetailBudgetCategory_Aleph,$I165),""))))) / AO$6 * AO$7, 0), 0)</f>
        <v>0</v>
      </c>
      <c r="AP165" s="166">
        <f t="array" ref="AP165">IFERROR(IF(ROW()-16&lt;NoRowsBudget, IF($J165="Profit Margin",SUM(AP$16:AP164)*ProfitMargin,IF($J165="VAT",SUM(AP$16:AP164)*VAT,IF(Budget_period="Monthly",SUMIFS(INDIRECT(AP$8),DetailBudgetWPs_Aleph,IF($J165 = "No Work Package", "", $J165),DetailBudgetCategory_Aleph,$I165),IF(Budget_period="Quarterly",SUMIFS(INDIRECT(AP$9),DetailBudgetWPs_Aleph,IF($J165 = "No Work Package", "", $J165),DetailBudgetCategory_Aleph,$I165),IF(Budget_period="Annually",SUMIFS(INDIRECT(AP$10),DetailBudgetWPs_Aleph,IF($J165 = "No Work Package", "", $J165),DetailBudgetCategory_Aleph,$I165),""))))) / AP$6 * AP$7, 0), 0)</f>
        <v>0</v>
      </c>
      <c r="AQ165" s="166">
        <f t="array" ref="AQ165">IFERROR(IF(ROW()-16&lt;NoRowsBudget, IF($J165="Profit Margin",SUM(AQ$16:AQ164)*ProfitMargin,IF($J165="VAT",SUM(AQ$16:AQ164)*VAT,IF(Budget_period="Monthly",SUMIFS(INDIRECT(AQ$8),DetailBudgetWPs_Aleph,IF($J165 = "No Work Package", "", $J165),DetailBudgetCategory_Aleph,$I165),IF(Budget_period="Quarterly",SUMIFS(INDIRECT(AQ$9),DetailBudgetWPs_Aleph,IF($J165 = "No Work Package", "", $J165),DetailBudgetCategory_Aleph,$I165),IF(Budget_period="Annually",SUMIFS(INDIRECT(AQ$10),DetailBudgetWPs_Aleph,IF($J165 = "No Work Package", "", $J165),DetailBudgetCategory_Aleph,$I165),""))))) / AQ$6 * AQ$7, 0), 0)</f>
        <v>0</v>
      </c>
      <c r="AR165" s="166">
        <f t="array" ref="AR165">IFERROR(IF(ROW()-16&lt;NoRowsBudget, IF($J165="Profit Margin",SUM(AR$16:AR164)*ProfitMargin,IF($J165="VAT",SUM(AR$16:AR164)*VAT,IF(Budget_period="Monthly",SUMIFS(INDIRECT(AR$8),DetailBudgetWPs_Aleph,IF($J165 = "No Work Package", "", $J165),DetailBudgetCategory_Aleph,$I165),IF(Budget_period="Quarterly",SUMIFS(INDIRECT(AR$9),DetailBudgetWPs_Aleph,IF($J165 = "No Work Package", "", $J165),DetailBudgetCategory_Aleph,$I165),IF(Budget_period="Annually",SUMIFS(INDIRECT(AR$10),DetailBudgetWPs_Aleph,IF($J165 = "No Work Package", "", $J165),DetailBudgetCategory_Aleph,$I165),""))))) / AR$6 * AR$7, 0), 0)</f>
        <v>0</v>
      </c>
      <c r="AS165" s="166">
        <f t="array" ref="AS165">IFERROR(IF(ROW()-16&lt;NoRowsBudget, IF($J165="Profit Margin",SUM(AS$16:AS164)*ProfitMargin,IF($J165="VAT",SUM(AS$16:AS164)*VAT,IF(Budget_period="Monthly",SUMIFS(INDIRECT(AS$8),DetailBudgetWPs_Aleph,IF($J165 = "No Work Package", "", $J165),DetailBudgetCategory_Aleph,$I165),IF(Budget_period="Quarterly",SUMIFS(INDIRECT(AS$9),DetailBudgetWPs_Aleph,IF($J165 = "No Work Package", "", $J165),DetailBudgetCategory_Aleph,$I165),IF(Budget_period="Annually",SUMIFS(INDIRECT(AS$10),DetailBudgetWPs_Aleph,IF($J165 = "No Work Package", "", $J165),DetailBudgetCategory_Aleph,$I165),""))))) / AS$6 * AS$7, 0), 0)</f>
        <v>0</v>
      </c>
      <c r="AT165" s="166">
        <f t="array" ref="AT165">IFERROR(IF(ROW()-16&lt;NoRowsBudget, IF($J165="Profit Margin",SUM(AT$16:AT164)*ProfitMargin,IF($J165="VAT",SUM(AT$16:AT164)*VAT,IF(Budget_period="Monthly",SUMIFS(INDIRECT(AT$8),DetailBudgetWPs_Aleph,IF($J165 = "No Work Package", "", $J165),DetailBudgetCategory_Aleph,$I165),IF(Budget_period="Quarterly",SUMIFS(INDIRECT(AT$9),DetailBudgetWPs_Aleph,IF($J165 = "No Work Package", "", $J165),DetailBudgetCategory_Aleph,$I165),IF(Budget_period="Annually",SUMIFS(INDIRECT(AT$10),DetailBudgetWPs_Aleph,IF($J165 = "No Work Package", "", $J165),DetailBudgetCategory_Aleph,$I165),""))))) / AT$6 * AT$7, 0), 0)</f>
        <v>0</v>
      </c>
      <c r="AU165" s="166">
        <f t="array" ref="AU165">IFERROR(IF(ROW()-16&lt;NoRowsBudget, IF($J165="Profit Margin",SUM(AU$16:AU164)*ProfitMargin,IF($J165="VAT",SUM(AU$16:AU164)*VAT,IF(Budget_period="Monthly",SUMIFS(INDIRECT(AU$8),DetailBudgetWPs_Aleph,IF($J165 = "No Work Package", "", $J165),DetailBudgetCategory_Aleph,$I165),IF(Budget_period="Quarterly",SUMIFS(INDIRECT(AU$9),DetailBudgetWPs_Aleph,IF($J165 = "No Work Package", "", $J165),DetailBudgetCategory_Aleph,$I165),IF(Budget_period="Annually",SUMIFS(INDIRECT(AU$10),DetailBudgetWPs_Aleph,IF($J165 = "No Work Package", "", $J165),DetailBudgetCategory_Aleph,$I165),""))))) / AU$6 * AU$7, 0), 0)</f>
        <v>0</v>
      </c>
      <c r="AV165" s="166">
        <f t="array" ref="AV165">IFERROR(IF(ROW()-16&lt;NoRowsBudget, IF($J165="Profit Margin",SUM(AV$16:AV164)*ProfitMargin,IF($J165="VAT",SUM(AV$16:AV164)*VAT,IF(Budget_period="Monthly",SUMIFS(INDIRECT(AV$8),DetailBudgetWPs_Aleph,IF($J165 = "No Work Package", "", $J165),DetailBudgetCategory_Aleph,$I165),IF(Budget_period="Quarterly",SUMIFS(INDIRECT(AV$9),DetailBudgetWPs_Aleph,IF($J165 = "No Work Package", "", $J165),DetailBudgetCategory_Aleph,$I165),IF(Budget_period="Annually",SUMIFS(INDIRECT(AV$10),DetailBudgetWPs_Aleph,IF($J165 = "No Work Package", "", $J165),DetailBudgetCategory_Aleph,$I165),""))))) / AV$6 * AV$7, 0), 0)</f>
        <v>0</v>
      </c>
      <c r="AW165" s="166">
        <f t="array" ref="AW165">IFERROR(IF(ROW()-16&lt;NoRowsBudget, IF($J165="Profit Margin",SUM(AW$16:AW164)*ProfitMargin,IF($J165="VAT",SUM(AW$16:AW164)*VAT,IF(Budget_period="Monthly",SUMIFS(INDIRECT(AW$8),DetailBudgetWPs_Aleph,IF($J165 = "No Work Package", "", $J165),DetailBudgetCategory_Aleph,$I165),IF(Budget_period="Quarterly",SUMIFS(INDIRECT(AW$9),DetailBudgetWPs_Aleph,IF($J165 = "No Work Package", "", $J165),DetailBudgetCategory_Aleph,$I165),IF(Budget_period="Annually",SUMIFS(INDIRECT(AW$10),DetailBudgetWPs_Aleph,IF($J165 = "No Work Package", "", $J165),DetailBudgetCategory_Aleph,$I165),""))))) / AW$6 * AW$7, 0), 0)</f>
        <v>0</v>
      </c>
      <c r="AX165" s="166">
        <f t="array" ref="AX165">IFERROR(IF(ROW()-16&lt;NoRowsBudget, IF($J165="Profit Margin",SUM(AX$16:AX164)*ProfitMargin,IF($J165="VAT",SUM(AX$16:AX164)*VAT,IF(Budget_period="Monthly",SUMIFS(INDIRECT(AX$8),DetailBudgetWPs_Aleph,IF($J165 = "No Work Package", "", $J165),DetailBudgetCategory_Aleph,$I165),IF(Budget_period="Quarterly",SUMIFS(INDIRECT(AX$9),DetailBudgetWPs_Aleph,IF($J165 = "No Work Package", "", $J165),DetailBudgetCategory_Aleph,$I165),IF(Budget_period="Annually",SUMIFS(INDIRECT(AX$10),DetailBudgetWPs_Aleph,IF($J165 = "No Work Package", "", $J165),DetailBudgetCategory_Aleph,$I165),""))))) / AX$6 * AX$7, 0), 0)</f>
        <v>0</v>
      </c>
      <c r="AY165" s="166">
        <f t="array" ref="AY165">IFERROR(IF(ROW()-16&lt;NoRowsBudget, IF($J165="Profit Margin",SUM(AY$16:AY164)*ProfitMargin,IF($J165="VAT",SUM(AY$16:AY164)*VAT,IF(Budget_period="Monthly",SUMIFS(INDIRECT(AY$8),DetailBudgetWPs_Aleph,IF($J165 = "No Work Package", "", $J165),DetailBudgetCategory_Aleph,$I165),IF(Budget_period="Quarterly",SUMIFS(INDIRECT(AY$9),DetailBudgetWPs_Aleph,IF($J165 = "No Work Package", "", $J165),DetailBudgetCategory_Aleph,$I165),IF(Budget_period="Annually",SUMIFS(INDIRECT(AY$10),DetailBudgetWPs_Aleph,IF($J165 = "No Work Package", "", $J165),DetailBudgetCategory_Aleph,$I165),""))))) / AY$6 * AY$7, 0), 0)</f>
        <v>0</v>
      </c>
      <c r="AZ165" s="166">
        <f t="array" ref="AZ165">IFERROR(IF(ROW()-16&lt;NoRowsBudget, IF($J165="Profit Margin",SUM(AZ$16:AZ164)*ProfitMargin,IF($J165="VAT",SUM(AZ$16:AZ164)*VAT,IF(Budget_period="Monthly",SUMIFS(INDIRECT(AZ$8),DetailBudgetWPs_Aleph,IF($J165 = "No Work Package", "", $J165),DetailBudgetCategory_Aleph,$I165),IF(Budget_period="Quarterly",SUMIFS(INDIRECT(AZ$9),DetailBudgetWPs_Aleph,IF($J165 = "No Work Package", "", $J165),DetailBudgetCategory_Aleph,$I165),IF(Budget_period="Annually",SUMIFS(INDIRECT(AZ$10),DetailBudgetWPs_Aleph,IF($J165 = "No Work Package", "", $J165),DetailBudgetCategory_Aleph,$I165),""))))) / AZ$6 * AZ$7, 0), 0)</f>
        <v>0</v>
      </c>
      <c r="BA165" s="166">
        <f t="array" ref="BA165">IFERROR(IF(ROW()-16&lt;NoRowsBudget, IF($J165="Profit Margin",SUM(BA$16:BA164)*ProfitMargin,IF($J165="VAT",SUM(BA$16:BA164)*VAT,IF(Budget_period="Monthly",SUMIFS(INDIRECT(BA$8),DetailBudgetWPs_Aleph,IF($J165 = "No Work Package", "", $J165),DetailBudgetCategory_Aleph,$I165),IF(Budget_period="Quarterly",SUMIFS(INDIRECT(BA$9),DetailBudgetWPs_Aleph,IF($J165 = "No Work Package", "", $J165),DetailBudgetCategory_Aleph,$I165),IF(Budget_period="Annually",SUMIFS(INDIRECT(BA$10),DetailBudgetWPs_Aleph,IF($J165 = "No Work Package", "", $J165),DetailBudgetCategory_Aleph,$I165),""))))) / BA$6 * BA$7, 0), 0)</f>
        <v>0</v>
      </c>
      <c r="BB165" s="166">
        <f t="array" ref="BB165">IFERROR(IF(ROW()-16&lt;NoRowsBudget, IF($J165="Profit Margin",SUM(BB$16:BB164)*ProfitMargin,IF($J165="VAT",SUM(BB$16:BB164)*VAT,IF(Budget_period="Monthly",SUMIFS(INDIRECT(BB$8),DetailBudgetWPs_Aleph,IF($J165 = "No Work Package", "", $J165),DetailBudgetCategory_Aleph,$I165),IF(Budget_period="Quarterly",SUMIFS(INDIRECT(BB$9),DetailBudgetWPs_Aleph,IF($J165 = "No Work Package", "", $J165),DetailBudgetCategory_Aleph,$I165),IF(Budget_period="Annually",SUMIFS(INDIRECT(BB$10),DetailBudgetWPs_Aleph,IF($J165 = "No Work Package", "", $J165),DetailBudgetCategory_Aleph,$I165),""))))) / BB$6 * BB$7, 0), 0)</f>
        <v>0</v>
      </c>
      <c r="BC165" s="166">
        <f t="array" ref="BC165">IFERROR(IF(ROW()-16&lt;NoRowsBudget, IF($J165="Profit Margin",SUM(BC$16:BC164)*ProfitMargin,IF($J165="VAT",SUM(BC$16:BC164)*VAT,IF(Budget_period="Monthly",SUMIFS(INDIRECT(BC$8),DetailBudgetWPs_Aleph,IF($J165 = "No Work Package", "", $J165),DetailBudgetCategory_Aleph,$I165),IF(Budget_period="Quarterly",SUMIFS(INDIRECT(BC$9),DetailBudgetWPs_Aleph,IF($J165 = "No Work Package", "", $J165),DetailBudgetCategory_Aleph,$I165),IF(Budget_period="Annually",SUMIFS(INDIRECT(BC$10),DetailBudgetWPs_Aleph,IF($J165 = "No Work Package", "", $J165),DetailBudgetCategory_Aleph,$I165),""))))) / BC$6 * BC$7, 0), 0)</f>
        <v>0</v>
      </c>
      <c r="BD165" s="166">
        <f t="array" ref="BD165">IFERROR(IF(ROW()-16&lt;NoRowsBudget, IF($J165="Profit Margin",SUM(BD$16:BD164)*ProfitMargin,IF($J165="VAT",SUM(BD$16:BD164)*VAT,IF(Budget_period="Monthly",SUMIFS(INDIRECT(BD$8),DetailBudgetWPs_Aleph,IF($J165 = "No Work Package", "", $J165),DetailBudgetCategory_Aleph,$I165),IF(Budget_period="Quarterly",SUMIFS(INDIRECT(BD$9),DetailBudgetWPs_Aleph,IF($J165 = "No Work Package", "", $J165),DetailBudgetCategory_Aleph,$I165),IF(Budget_period="Annually",SUMIFS(INDIRECT(BD$10),DetailBudgetWPs_Aleph,IF($J165 = "No Work Package", "", $J165),DetailBudgetCategory_Aleph,$I165),""))))) / BD$6 * BD$7, 0), 0)</f>
        <v>0</v>
      </c>
      <c r="BE165" s="166">
        <f t="array" ref="BE165">IFERROR(IF(ROW()-16&lt;NoRowsBudget, IF($J165="Profit Margin",SUM(BE$16:BE164)*ProfitMargin,IF($J165="VAT",SUM(BE$16:BE164)*VAT,IF(Budget_period="Monthly",SUMIFS(INDIRECT(BE$8),DetailBudgetWPs_Aleph,IF($J165 = "No Work Package", "", $J165),DetailBudgetCategory_Aleph,$I165),IF(Budget_period="Quarterly",SUMIFS(INDIRECT(BE$9),DetailBudgetWPs_Aleph,IF($J165 = "No Work Package", "", $J165),DetailBudgetCategory_Aleph,$I165),IF(Budget_period="Annually",SUMIFS(INDIRECT(BE$10),DetailBudgetWPs_Aleph,IF($J165 = "No Work Package", "", $J165),DetailBudgetCategory_Aleph,$I165),""))))) / BE$6 * BE$7, 0), 0)</f>
        <v>0</v>
      </c>
      <c r="BF165" s="166">
        <f t="array" ref="BF165">IFERROR(IF(ROW()-16&lt;NoRowsBudget, IF($J165="Profit Margin",SUM(BF$16:BF164)*ProfitMargin,IF($J165="VAT",SUM(BF$16:BF164)*VAT,IF(Budget_period="Monthly",SUMIFS(INDIRECT(BF$8),DetailBudgetWPs_Aleph,IF($J165 = "No Work Package", "", $J165),DetailBudgetCategory_Aleph,$I165),IF(Budget_period="Quarterly",SUMIFS(INDIRECT(BF$9),DetailBudgetWPs_Aleph,IF($J165 = "No Work Package", "", $J165),DetailBudgetCategory_Aleph,$I165),IF(Budget_period="Annually",SUMIFS(INDIRECT(BF$10),DetailBudgetWPs_Aleph,IF($J165 = "No Work Package", "", $J165),DetailBudgetCategory_Aleph,$I165),""))))) / BF$6 * BF$7, 0), 0)</f>
        <v>0</v>
      </c>
      <c r="BG165" s="166">
        <f t="array" ref="BG165">IFERROR(IF(ROW()-16&lt;NoRowsBudget, IF($J165="Profit Margin",SUM(BG$16:BG164)*ProfitMargin,IF($J165="VAT",SUM(BG$16:BG164)*VAT,IF(Budget_period="Monthly",SUMIFS(INDIRECT(BG$8),DetailBudgetWPs_Aleph,IF($J165 = "No Work Package", "", $J165),DetailBudgetCategory_Aleph,$I165),IF(Budget_period="Quarterly",SUMIFS(INDIRECT(BG$9),DetailBudgetWPs_Aleph,IF($J165 = "No Work Package", "", $J165),DetailBudgetCategory_Aleph,$I165),IF(Budget_period="Annually",SUMIFS(INDIRECT(BG$10),DetailBudgetWPs_Aleph,IF($J165 = "No Work Package", "", $J165),DetailBudgetCategory_Aleph,$I165),""))))) / BG$6 * BG$7, 0), 0)</f>
        <v>0</v>
      </c>
      <c r="BH165" s="166">
        <f t="array" ref="BH165">IFERROR(IF(ROW()-16&lt;NoRowsBudget, IF($J165="Profit Margin",SUM(BH$16:BH164)*ProfitMargin,IF($J165="VAT",SUM(BH$16:BH164)*VAT,IF(Budget_period="Monthly",SUMIFS(INDIRECT(BH$8),DetailBudgetWPs_Aleph,IF($J165 = "No Work Package", "", $J165),DetailBudgetCategory_Aleph,$I165),IF(Budget_period="Quarterly",SUMIFS(INDIRECT(BH$9),DetailBudgetWPs_Aleph,IF($J165 = "No Work Package", "", $J165),DetailBudgetCategory_Aleph,$I165),IF(Budget_period="Annually",SUMIFS(INDIRECT(BH$10),DetailBudgetWPs_Aleph,IF($J165 = "No Work Package", "", $J165),DetailBudgetCategory_Aleph,$I165),""))))) / BH$6 * BH$7, 0), 0)</f>
        <v>0</v>
      </c>
      <c r="BI165" s="166">
        <f t="array" ref="BI165">IFERROR(IF(ROW()-16&lt;NoRowsBudget, IF($J165="Profit Margin",SUM(BI$16:BI164)*ProfitMargin,IF($J165="VAT",SUM(BI$16:BI164)*VAT,IF(Budget_period="Monthly",SUMIFS(INDIRECT(BI$8),DetailBudgetWPs_Aleph,IF($J165 = "No Work Package", "", $J165),DetailBudgetCategory_Aleph,$I165),IF(Budget_period="Quarterly",SUMIFS(INDIRECT(BI$9),DetailBudgetWPs_Aleph,IF($J165 = "No Work Package", "", $J165),DetailBudgetCategory_Aleph,$I165),IF(Budget_period="Annually",SUMIFS(INDIRECT(BI$10),DetailBudgetWPs_Aleph,IF($J165 = "No Work Package", "", $J165),DetailBudgetCategory_Aleph,$I165),""))))) / BI$6 * BI$7, 0), 0)</f>
        <v>0</v>
      </c>
      <c r="BJ165" s="166">
        <f t="array" ref="BJ165">IFERROR(IF(ROW()-16&lt;NoRowsBudget, IF($J165="Profit Margin",SUM(BJ$16:BJ164)*ProfitMargin,IF($J165="VAT",SUM(BJ$16:BJ164)*VAT,IF(Budget_period="Monthly",SUMIFS(INDIRECT(BJ$8),DetailBudgetWPs_Aleph,IF($J165 = "No Work Package", "", $J165),DetailBudgetCategory_Aleph,$I165),IF(Budget_period="Quarterly",SUMIFS(INDIRECT(BJ$9),DetailBudgetWPs_Aleph,IF($J165 = "No Work Package", "", $J165),DetailBudgetCategory_Aleph,$I165),IF(Budget_period="Annually",SUMIFS(INDIRECT(BJ$10),DetailBudgetWPs_Aleph,IF($J165 = "No Work Package", "", $J165),DetailBudgetCategory_Aleph,$I165),""))))) / BJ$6 * BJ$7, 0), 0)</f>
        <v>0</v>
      </c>
      <c r="BK165" s="166">
        <f t="array" ref="BK165">IFERROR(IF(ROW()-16&lt;NoRowsBudget, IF($J165="Profit Margin",SUM(BK$16:BK164)*ProfitMargin,IF($J165="VAT",SUM(BK$16:BK164)*VAT,IF(Budget_period="Monthly",SUMIFS(INDIRECT(BK$8),DetailBudgetWPs_Aleph,IF($J165 = "No Work Package", "", $J165),DetailBudgetCategory_Aleph,$I165),IF(Budget_period="Quarterly",SUMIFS(INDIRECT(BK$9),DetailBudgetWPs_Aleph,IF($J165 = "No Work Package", "", $J165),DetailBudgetCategory_Aleph,$I165),IF(Budget_period="Annually",SUMIFS(INDIRECT(BK$10),DetailBudgetWPs_Aleph,IF($J165 = "No Work Package", "", $J165),DetailBudgetCategory_Aleph,$I165),""))))) / BK$6 * BK$7, 0), 0)</f>
        <v>0</v>
      </c>
      <c r="BL165" s="166">
        <f t="array" ref="BL165">IFERROR(IF(ROW()-16&lt;NoRowsBudget, IF($J165="Profit Margin",SUM(BL$16:BL164)*ProfitMargin,IF($J165="VAT",SUM(BL$16:BL164)*VAT,IF(Budget_period="Monthly",SUMIFS(INDIRECT(BL$8),DetailBudgetWPs_Aleph,IF($J165 = "No Work Package", "", $J165),DetailBudgetCategory_Aleph,$I165),IF(Budget_period="Quarterly",SUMIFS(INDIRECT(BL$9),DetailBudgetWPs_Aleph,IF($J165 = "No Work Package", "", $J165),DetailBudgetCategory_Aleph,$I165),IF(Budget_period="Annually",SUMIFS(INDIRECT(BL$10),DetailBudgetWPs_Aleph,IF($J165 = "No Work Package", "", $J165),DetailBudgetCategory_Aleph,$I165),""))))) / BL$6 * BL$7, 0), 0)</f>
        <v>0</v>
      </c>
      <c r="BM165" s="166">
        <f t="array" ref="BM165">IFERROR(IF(ROW()-16&lt;NoRowsBudget, IF($J165="Profit Margin",SUM(BM$16:BM164)*ProfitMargin,IF($J165="VAT",SUM(BM$16:BM164)*VAT,IF(Budget_period="Monthly",SUMIFS(INDIRECT(BM$8),DetailBudgetWPs_Aleph,IF($J165 = "No Work Package", "", $J165),DetailBudgetCategory_Aleph,$I165),IF(Budget_period="Quarterly",SUMIFS(INDIRECT(BM$9),DetailBudgetWPs_Aleph,IF($J165 = "No Work Package", "", $J165),DetailBudgetCategory_Aleph,$I165),IF(Budget_period="Annually",SUMIFS(INDIRECT(BM$10),DetailBudgetWPs_Aleph,IF($J165 = "No Work Package", "", $J165),DetailBudgetCategory_Aleph,$I165),""))))) / BM$6 * BM$7, 0), 0)</f>
        <v>0</v>
      </c>
      <c r="BN165" s="166">
        <f t="array" ref="BN165">IFERROR(IF(ROW()-16&lt;NoRowsBudget, IF($J165="Profit Margin",SUM(BN$16:BN164)*ProfitMargin,IF($J165="VAT",SUM(BN$16:BN164)*VAT,IF(Budget_period="Monthly",SUMIFS(INDIRECT(BN$8),DetailBudgetWPs_Aleph,IF($J165 = "No Work Package", "", $J165),DetailBudgetCategory_Aleph,$I165),IF(Budget_period="Quarterly",SUMIFS(INDIRECT(BN$9),DetailBudgetWPs_Aleph,IF($J165 = "No Work Package", "", $J165),DetailBudgetCategory_Aleph,$I165),IF(Budget_period="Annually",SUMIFS(INDIRECT(BN$10),DetailBudgetWPs_Aleph,IF($J165 = "No Work Package", "", $J165),DetailBudgetCategory_Aleph,$I165),""))))) / BN$6 * BN$7, 0), 0)</f>
        <v>0</v>
      </c>
      <c r="BO165" s="166">
        <f t="array" ref="BO165">IFERROR(IF(ROW()-16&lt;NoRowsBudget, IF($J165="Profit Margin",SUM(BO$16:BO164)*ProfitMargin,IF($J165="VAT",SUM(BO$16:BO164)*VAT,IF(Budget_period="Monthly",SUMIFS(INDIRECT(BO$8),DetailBudgetWPs_Aleph,IF($J165 = "No Work Package", "", $J165),DetailBudgetCategory_Aleph,$I165),IF(Budget_period="Quarterly",SUMIFS(INDIRECT(BO$9),DetailBudgetWPs_Aleph,IF($J165 = "No Work Package", "", $J165),DetailBudgetCategory_Aleph,$I165),IF(Budget_period="Annually",SUMIFS(INDIRECT(BO$10),DetailBudgetWPs_Aleph,IF($J165 = "No Work Package", "", $J165),DetailBudgetCategory_Aleph,$I165),""))))) / BO$6 * BO$7, 0), 0)</f>
        <v>0</v>
      </c>
      <c r="BP165" s="166">
        <f t="array" ref="BP165">IFERROR(IF(ROW()-16&lt;NoRowsBudget, IF($J165="Profit Margin",SUM(BP$16:BP164)*ProfitMargin,IF($J165="VAT",SUM(BP$16:BP164)*VAT,IF(Budget_period="Monthly",SUMIFS(INDIRECT(BP$8),DetailBudgetWPs_Aleph,IF($J165 = "No Work Package", "", $J165),DetailBudgetCategory_Aleph,$I165),IF(Budget_period="Quarterly",SUMIFS(INDIRECT(BP$9),DetailBudgetWPs_Aleph,IF($J165 = "No Work Package", "", $J165),DetailBudgetCategory_Aleph,$I165),IF(Budget_period="Annually",SUMIFS(INDIRECT(BP$10),DetailBudgetWPs_Aleph,IF($J165 = "No Work Package", "", $J165),DetailBudgetCategory_Aleph,$I165),""))))) / BP$6 * BP$7, 0), 0)</f>
        <v>0</v>
      </c>
      <c r="BQ165" s="166">
        <f t="array" ref="BQ165">IFERROR(IF(ROW()-16&lt;NoRowsBudget, IF($J165="Profit Margin",SUM(BQ$16:BQ164)*ProfitMargin,IF($J165="VAT",SUM(BQ$16:BQ164)*VAT,IF(Budget_period="Monthly",SUMIFS(INDIRECT(BQ$8),DetailBudgetWPs_Aleph,IF($J165 = "No Work Package", "", $J165),DetailBudgetCategory_Aleph,$I165),IF(Budget_period="Quarterly",SUMIFS(INDIRECT(BQ$9),DetailBudgetWPs_Aleph,IF($J165 = "No Work Package", "", $J165),DetailBudgetCategory_Aleph,$I165),IF(Budget_period="Annually",SUMIFS(INDIRECT(BQ$10),DetailBudgetWPs_Aleph,IF($J165 = "No Work Package", "", $J165),DetailBudgetCategory_Aleph,$I165),""))))) / BQ$6 * BQ$7, 0), 0)</f>
        <v>0</v>
      </c>
      <c r="BR165" s="166">
        <f t="array" ref="BR165">IFERROR(IF(ROW()-16&lt;NoRowsBudget, IF($J165="Profit Margin",SUM(BR$16:BR164)*ProfitMargin,IF($J165="VAT",SUM(BR$16:BR164)*VAT,IF(Budget_period="Monthly",SUMIFS(INDIRECT(BR$8),DetailBudgetWPs_Aleph,IF($J165 = "No Work Package", "", $J165),DetailBudgetCategory_Aleph,$I165),IF(Budget_period="Quarterly",SUMIFS(INDIRECT(BR$9),DetailBudgetWPs_Aleph,IF($J165 = "No Work Package", "", $J165),DetailBudgetCategory_Aleph,$I165),IF(Budget_period="Annually",SUMIFS(INDIRECT(BR$10),DetailBudgetWPs_Aleph,IF($J165 = "No Work Package", "", $J165),DetailBudgetCategory_Aleph,$I165),""))))) / BR$6 * BR$7, 0), 0)</f>
        <v>0</v>
      </c>
      <c r="BS165" s="166">
        <f t="array" ref="BS165">IFERROR(IF(ROW()-16&lt;NoRowsBudget, IF($J165="Profit Margin",SUM(BS$16:BS164)*ProfitMargin,IF($J165="VAT",SUM(BS$16:BS164)*VAT,IF(Budget_period="Monthly",SUMIFS(INDIRECT(BS$8),DetailBudgetWPs_Aleph,IF($J165 = "No Work Package", "", $J165),DetailBudgetCategory_Aleph,$I165),IF(Budget_period="Quarterly",SUMIFS(INDIRECT(BS$9),DetailBudgetWPs_Aleph,IF($J165 = "No Work Package", "", $J165),DetailBudgetCategory_Aleph,$I165),IF(Budget_period="Annually",SUMIFS(INDIRECT(BS$10),DetailBudgetWPs_Aleph,IF($J165 = "No Work Package", "", $J165),DetailBudgetCategory_Aleph,$I165),""))))) / BS$6 * BS$7, 0), 0)</f>
        <v>0</v>
      </c>
    </row>
    <row r="166" ht="15.75" customHeight="1">
      <c r="A166" s="114"/>
      <c r="B166" s="15" t="str">
        <f>IF(ROW()-16&lt;NoRowsBudget,OrgName,"")</f>
        <v/>
      </c>
      <c r="C166" s="15" t="str">
        <f>IF(ROW()-16&lt;NoRowsBudget,ProjectName,"")</f>
        <v/>
      </c>
      <c r="D166" s="15" t="str">
        <f>IF(ROW()-16&lt;NoRowsBudget,ProjectRef,"")</f>
        <v/>
      </c>
      <c r="E166" s="15" t="str">
        <f>IF(ROW()-16&lt;NoRowsBudget,ApplicationID,"")</f>
        <v/>
      </c>
      <c r="F166" s="15" t="str">
        <f>IF(ROW()-16&lt;NoRowsBudget,Version,"")</f>
        <v/>
      </c>
      <c r="G166" s="164" t="str">
        <f>IF(ROW()-16&lt;NoRowsBudget,StartDate,"")</f>
        <v/>
      </c>
      <c r="H166" s="164" t="str">
        <f>IF(ROW()-16&lt;NoRowsBudget,EndDate,"")</f>
        <v/>
      </c>
      <c r="I166" s="15" t="str">
        <f t="array" ref="I166">IF(ROW()-16&lt;(NoRowsBudget-3),INDEX(CostCategories,CEILING((ROW()-15)/NoWPs,1)),IF(ROW()-16=NoRowsBudget-3,"Overheads",IF(ROW()-16=NoRowsBudget-2,"Profit Margin",IF(ROW()-16=NoRowsBudget-1,"VAT",""))))</f>
        <v/>
      </c>
      <c r="J166" s="15" t="str">
        <f t="array" ref="J166">IF(ROW()-16&lt;NoRowsBudget-3,INDEX(WPUnique,,MOD(ROW()-16,NoWPs)+1),IF(ROW()-16=NoRowsBudget-3,"Overheads",IF(ROW()-16=NoRowsBudget-2,"Profit Margin",IF(ROW()-16=NoRowsBudget-1,"VAT",""))))</f>
        <v/>
      </c>
      <c r="K166" s="172" t="str">
        <f>IFERROR(IF(OR($J166="Indirect Cost",$J166="VAT",$J166="Profit Margin"),"",VLOOKUP(J166,'1. Basic Info'!$B$40:$C$52,2,FALSE)),BudgetExport!J166)</f>
        <v/>
      </c>
      <c r="L166" s="166">
        <f t="array" ref="L166">IFERROR(IF(ROW()-16&lt;NoRowsBudget, IF($J166="Profit Margin",SUM(L$16:L165)*ProfitMargin,IF($J166="VAT",SUM(L$16:L165)*VAT,IF(Budget_period="Monthly",SUMIFS(INDIRECT(L$8),DetailBudgetWPs_Aleph,IF($J166 = "No Work Package", "", $J166),DetailBudgetCategory_Aleph,$I166),IF(Budget_period="Quarterly",SUMIFS(INDIRECT(L$9),DetailBudgetWPs_Aleph,IF($J166 = "No Work Package", "", $J166),DetailBudgetCategory_Aleph,$I166),IF(Budget_period="Annually",SUMIFS(INDIRECT(L$10),DetailBudgetWPs_Aleph,IF($J166 = "No Work Package", "", $J166),DetailBudgetCategory_Aleph,$I166),""))))) / L$6 * L$7, 0), 0)</f>
        <v>0</v>
      </c>
      <c r="M166" s="166">
        <f t="array" ref="M166">IFERROR(IF(ROW()-16&lt;NoRowsBudget, IF($J166="Profit Margin",SUM(M$16:M165)*ProfitMargin,IF($J166="VAT",SUM(M$16:M165)*VAT,IF(Budget_period="Monthly",SUMIFS(INDIRECT(M$8),DetailBudgetWPs_Aleph,IF($J166 = "No Work Package", "", $J166),DetailBudgetCategory_Aleph,$I166),IF(Budget_period="Quarterly",SUMIFS(INDIRECT(M$9),DetailBudgetWPs_Aleph,IF($J166 = "No Work Package", "", $J166),DetailBudgetCategory_Aleph,$I166),IF(Budget_period="Annually",SUMIFS(INDIRECT(M$10),DetailBudgetWPs_Aleph,IF($J166 = "No Work Package", "", $J166),DetailBudgetCategory_Aleph,$I166),""))))) / M$6 * M$7, 0), 0)</f>
        <v>0</v>
      </c>
      <c r="N166" s="166">
        <f t="array" ref="N166">IFERROR(IF(ROW()-16&lt;NoRowsBudget, IF($J166="Profit Margin",SUM(N$16:N165)*ProfitMargin,IF($J166="VAT",SUM(N$16:N165)*VAT,IF(Budget_period="Monthly",SUMIFS(INDIRECT(N$8),DetailBudgetWPs_Aleph,IF($J166 = "No Work Package", "", $J166),DetailBudgetCategory_Aleph,$I166),IF(Budget_period="Quarterly",SUMIFS(INDIRECT(N$9),DetailBudgetWPs_Aleph,IF($J166 = "No Work Package", "", $J166),DetailBudgetCategory_Aleph,$I166),IF(Budget_period="Annually",SUMIFS(INDIRECT(N$10),DetailBudgetWPs_Aleph,IF($J166 = "No Work Package", "", $J166),DetailBudgetCategory_Aleph,$I166),""))))) / N$6 * N$7, 0), 0)</f>
        <v>0</v>
      </c>
      <c r="O166" s="166">
        <f t="array" ref="O166">IFERROR(IF(ROW()-16&lt;NoRowsBudget, IF($J166="Profit Margin",SUM(O$16:O165)*ProfitMargin,IF($J166="VAT",SUM(O$16:O165)*VAT,IF(Budget_period="Monthly",SUMIFS(INDIRECT(O$8),DetailBudgetWPs_Aleph,IF($J166 = "No Work Package", "", $J166),DetailBudgetCategory_Aleph,$I166),IF(Budget_period="Quarterly",SUMIFS(INDIRECT(O$9),DetailBudgetWPs_Aleph,IF($J166 = "No Work Package", "", $J166),DetailBudgetCategory_Aleph,$I166),IF(Budget_period="Annually",SUMIFS(INDIRECT(O$10),DetailBudgetWPs_Aleph,IF($J166 = "No Work Package", "", $J166),DetailBudgetCategory_Aleph,$I166),""))))) / O$6 * O$7, 0), 0)</f>
        <v>0</v>
      </c>
      <c r="P166" s="166">
        <f t="array" ref="P166">IFERROR(IF(ROW()-16&lt;NoRowsBudget, IF($J166="Profit Margin",SUM(P$16:P165)*ProfitMargin,IF($J166="VAT",SUM(P$16:P165)*VAT,IF(Budget_period="Monthly",SUMIFS(INDIRECT(P$8),DetailBudgetWPs_Aleph,IF($J166 = "No Work Package", "", $J166),DetailBudgetCategory_Aleph,$I166),IF(Budget_period="Quarterly",SUMIFS(INDIRECT(P$9),DetailBudgetWPs_Aleph,IF($J166 = "No Work Package", "", $J166),DetailBudgetCategory_Aleph,$I166),IF(Budget_period="Annually",SUMIFS(INDIRECT(P$10),DetailBudgetWPs_Aleph,IF($J166 = "No Work Package", "", $J166),DetailBudgetCategory_Aleph,$I166),""))))) / P$6 * P$7, 0), 0)</f>
        <v>0</v>
      </c>
      <c r="Q166" s="166">
        <f t="array" ref="Q166">IFERROR(IF(ROW()-16&lt;NoRowsBudget, IF($J166="Profit Margin",SUM(Q$16:Q165)*ProfitMargin,IF($J166="VAT",SUM(Q$16:Q165)*VAT,IF(Budget_period="Monthly",SUMIFS(INDIRECT(Q$8),DetailBudgetWPs_Aleph,IF($J166 = "No Work Package", "", $J166),DetailBudgetCategory_Aleph,$I166),IF(Budget_period="Quarterly",SUMIFS(INDIRECT(Q$9),DetailBudgetWPs_Aleph,IF($J166 = "No Work Package", "", $J166),DetailBudgetCategory_Aleph,$I166),IF(Budget_period="Annually",SUMIFS(INDIRECT(Q$10),DetailBudgetWPs_Aleph,IF($J166 = "No Work Package", "", $J166),DetailBudgetCategory_Aleph,$I166),""))))) / Q$6 * Q$7, 0), 0)</f>
        <v>0</v>
      </c>
      <c r="R166" s="166">
        <f t="array" ref="R166">IFERROR(IF(ROW()-16&lt;NoRowsBudget, IF($J166="Profit Margin",SUM(R$16:R165)*ProfitMargin,IF($J166="VAT",SUM(R$16:R165)*VAT,IF(Budget_period="Monthly",SUMIFS(INDIRECT(R$8),DetailBudgetWPs_Aleph,IF($J166 = "No Work Package", "", $J166),DetailBudgetCategory_Aleph,$I166),IF(Budget_period="Quarterly",SUMIFS(INDIRECT(R$9),DetailBudgetWPs_Aleph,IF($J166 = "No Work Package", "", $J166),DetailBudgetCategory_Aleph,$I166),IF(Budget_period="Annually",SUMIFS(INDIRECT(R$10),DetailBudgetWPs_Aleph,IF($J166 = "No Work Package", "", $J166),DetailBudgetCategory_Aleph,$I166),""))))) / R$6 * R$7, 0), 0)</f>
        <v>0</v>
      </c>
      <c r="S166" s="166">
        <f t="array" ref="S166">IFERROR(IF(ROW()-16&lt;NoRowsBudget, IF($J166="Profit Margin",SUM(S$16:S165)*ProfitMargin,IF($J166="VAT",SUM(S$16:S165)*VAT,IF(Budget_period="Monthly",SUMIFS(INDIRECT(S$8),DetailBudgetWPs_Aleph,IF($J166 = "No Work Package", "", $J166),DetailBudgetCategory_Aleph,$I166),IF(Budget_period="Quarterly",SUMIFS(INDIRECT(S$9),DetailBudgetWPs_Aleph,IF($J166 = "No Work Package", "", $J166),DetailBudgetCategory_Aleph,$I166),IF(Budget_period="Annually",SUMIFS(INDIRECT(S$10),DetailBudgetWPs_Aleph,IF($J166 = "No Work Package", "", $J166),DetailBudgetCategory_Aleph,$I166),""))))) / S$6 * S$7, 0), 0)</f>
        <v>0</v>
      </c>
      <c r="T166" s="166">
        <f t="array" ref="T166">IFERROR(IF(ROW()-16&lt;NoRowsBudget, IF($J166="Profit Margin",SUM(T$16:T165)*ProfitMargin,IF($J166="VAT",SUM(T$16:T165)*VAT,IF(Budget_period="Monthly",SUMIFS(INDIRECT(T$8),DetailBudgetWPs_Aleph,IF($J166 = "No Work Package", "", $J166),DetailBudgetCategory_Aleph,$I166),IF(Budget_period="Quarterly",SUMIFS(INDIRECT(T$9),DetailBudgetWPs_Aleph,IF($J166 = "No Work Package", "", $J166),DetailBudgetCategory_Aleph,$I166),IF(Budget_period="Annually",SUMIFS(INDIRECT(T$10),DetailBudgetWPs_Aleph,IF($J166 = "No Work Package", "", $J166),DetailBudgetCategory_Aleph,$I166),""))))) / T$6 * T$7, 0), 0)</f>
        <v>0</v>
      </c>
      <c r="U166" s="166">
        <f t="array" ref="U166">IFERROR(IF(ROW()-16&lt;NoRowsBudget, IF($J166="Profit Margin",SUM(U$16:U165)*ProfitMargin,IF($J166="VAT",SUM(U$16:U165)*VAT,IF(Budget_period="Monthly",SUMIFS(INDIRECT(U$8),DetailBudgetWPs_Aleph,IF($J166 = "No Work Package", "", $J166),DetailBudgetCategory_Aleph,$I166),IF(Budget_period="Quarterly",SUMIFS(INDIRECT(U$9),DetailBudgetWPs_Aleph,IF($J166 = "No Work Package", "", $J166),DetailBudgetCategory_Aleph,$I166),IF(Budget_period="Annually",SUMIFS(INDIRECT(U$10),DetailBudgetWPs_Aleph,IF($J166 = "No Work Package", "", $J166),DetailBudgetCategory_Aleph,$I166),""))))) / U$6 * U$7, 0), 0)</f>
        <v>0</v>
      </c>
      <c r="V166" s="166">
        <f t="array" ref="V166">IFERROR(IF(ROW()-16&lt;NoRowsBudget, IF($J166="Profit Margin",SUM(V$16:V165)*ProfitMargin,IF($J166="VAT",SUM(V$16:V165)*VAT,IF(Budget_period="Monthly",SUMIFS(INDIRECT(V$8),DetailBudgetWPs_Aleph,IF($J166 = "No Work Package", "", $J166),DetailBudgetCategory_Aleph,$I166),IF(Budget_period="Quarterly",SUMIFS(INDIRECT(V$9),DetailBudgetWPs_Aleph,IF($J166 = "No Work Package", "", $J166),DetailBudgetCategory_Aleph,$I166),IF(Budget_period="Annually",SUMIFS(INDIRECT(V$10),DetailBudgetWPs_Aleph,IF($J166 = "No Work Package", "", $J166),DetailBudgetCategory_Aleph,$I166),""))))) / V$6 * V$7, 0), 0)</f>
        <v>0</v>
      </c>
      <c r="W166" s="166">
        <f t="array" ref="W166">IFERROR(IF(ROW()-16&lt;NoRowsBudget, IF($J166="Profit Margin",SUM(W$16:W165)*ProfitMargin,IF($J166="VAT",SUM(W$16:W165)*VAT,IF(Budget_period="Monthly",SUMIFS(INDIRECT(W$8),DetailBudgetWPs_Aleph,IF($J166 = "No Work Package", "", $J166),DetailBudgetCategory_Aleph,$I166),IF(Budget_period="Quarterly",SUMIFS(INDIRECT(W$9),DetailBudgetWPs_Aleph,IF($J166 = "No Work Package", "", $J166),DetailBudgetCategory_Aleph,$I166),IF(Budget_period="Annually",SUMIFS(INDIRECT(W$10),DetailBudgetWPs_Aleph,IF($J166 = "No Work Package", "", $J166),DetailBudgetCategory_Aleph,$I166),""))))) / W$6 * W$7, 0), 0)</f>
        <v>0</v>
      </c>
      <c r="X166" s="166">
        <f t="array" ref="X166">IFERROR(IF(ROW()-16&lt;NoRowsBudget, IF($J166="Profit Margin",SUM(X$16:X165)*ProfitMargin,IF($J166="VAT",SUM(X$16:X165)*VAT,IF(Budget_period="Monthly",SUMIFS(INDIRECT(X$8),DetailBudgetWPs_Aleph,IF($J166 = "No Work Package", "", $J166),DetailBudgetCategory_Aleph,$I166),IF(Budget_period="Quarterly",SUMIFS(INDIRECT(X$9),DetailBudgetWPs_Aleph,IF($J166 = "No Work Package", "", $J166),DetailBudgetCategory_Aleph,$I166),IF(Budget_period="Annually",SUMIFS(INDIRECT(X$10),DetailBudgetWPs_Aleph,IF($J166 = "No Work Package", "", $J166),DetailBudgetCategory_Aleph,$I166),""))))) / X$6 * X$7, 0), 0)</f>
        <v>0</v>
      </c>
      <c r="Y166" s="166">
        <f t="array" ref="Y166">IFERROR(IF(ROW()-16&lt;NoRowsBudget, IF($J166="Profit Margin",SUM(Y$16:Y165)*ProfitMargin,IF($J166="VAT",SUM(Y$16:Y165)*VAT,IF(Budget_period="Monthly",SUMIFS(INDIRECT(Y$8),DetailBudgetWPs_Aleph,IF($J166 = "No Work Package", "", $J166),DetailBudgetCategory_Aleph,$I166),IF(Budget_period="Quarterly",SUMIFS(INDIRECT(Y$9),DetailBudgetWPs_Aleph,IF($J166 = "No Work Package", "", $J166),DetailBudgetCategory_Aleph,$I166),IF(Budget_period="Annually",SUMIFS(INDIRECT(Y$10),DetailBudgetWPs_Aleph,IF($J166 = "No Work Package", "", $J166),DetailBudgetCategory_Aleph,$I166),""))))) / Y$6 * Y$7, 0), 0)</f>
        <v>0</v>
      </c>
      <c r="Z166" s="166">
        <f t="array" ref="Z166">IFERROR(IF(ROW()-16&lt;NoRowsBudget, IF($J166="Profit Margin",SUM(Z$16:Z165)*ProfitMargin,IF($J166="VAT",SUM(Z$16:Z165)*VAT,IF(Budget_period="Monthly",SUMIFS(INDIRECT(Z$8),DetailBudgetWPs_Aleph,IF($J166 = "No Work Package", "", $J166),DetailBudgetCategory_Aleph,$I166),IF(Budget_period="Quarterly",SUMIFS(INDIRECT(Z$9),DetailBudgetWPs_Aleph,IF($J166 = "No Work Package", "", $J166),DetailBudgetCategory_Aleph,$I166),IF(Budget_period="Annually",SUMIFS(INDIRECT(Z$10),DetailBudgetWPs_Aleph,IF($J166 = "No Work Package", "", $J166),DetailBudgetCategory_Aleph,$I166),""))))) / Z$6 * Z$7, 0), 0)</f>
        <v>0</v>
      </c>
      <c r="AA166" s="166">
        <f t="array" ref="AA166">IFERROR(IF(ROW()-16&lt;NoRowsBudget, IF($J166="Profit Margin",SUM(AA$16:AA165)*ProfitMargin,IF($J166="VAT",SUM(AA$16:AA165)*VAT,IF(Budget_period="Monthly",SUMIFS(INDIRECT(AA$8),DetailBudgetWPs_Aleph,IF($J166 = "No Work Package", "", $J166),DetailBudgetCategory_Aleph,$I166),IF(Budget_period="Quarterly",SUMIFS(INDIRECT(AA$9),DetailBudgetWPs_Aleph,IF($J166 = "No Work Package", "", $J166),DetailBudgetCategory_Aleph,$I166),IF(Budget_period="Annually",SUMIFS(INDIRECT(AA$10),DetailBudgetWPs_Aleph,IF($J166 = "No Work Package", "", $J166),DetailBudgetCategory_Aleph,$I166),""))))) / AA$6 * AA$7, 0), 0)</f>
        <v>0</v>
      </c>
      <c r="AB166" s="166">
        <f t="array" ref="AB166">IFERROR(IF(ROW()-16&lt;NoRowsBudget, IF($J166="Profit Margin",SUM(AB$16:AB165)*ProfitMargin,IF($J166="VAT",SUM(AB$16:AB165)*VAT,IF(Budget_period="Monthly",SUMIFS(INDIRECT(AB$8),DetailBudgetWPs_Aleph,IF($J166 = "No Work Package", "", $J166),DetailBudgetCategory_Aleph,$I166),IF(Budget_period="Quarterly",SUMIFS(INDIRECT(AB$9),DetailBudgetWPs_Aleph,IF($J166 = "No Work Package", "", $J166),DetailBudgetCategory_Aleph,$I166),IF(Budget_period="Annually",SUMIFS(INDIRECT(AB$10),DetailBudgetWPs_Aleph,IF($J166 = "No Work Package", "", $J166),DetailBudgetCategory_Aleph,$I166),""))))) / AB$6 * AB$7, 0), 0)</f>
        <v>0</v>
      </c>
      <c r="AC166" s="166">
        <f t="array" ref="AC166">IFERROR(IF(ROW()-16&lt;NoRowsBudget, IF($J166="Profit Margin",SUM(AC$16:AC165)*ProfitMargin,IF($J166="VAT",SUM(AC$16:AC165)*VAT,IF(Budget_period="Monthly",SUMIFS(INDIRECT(AC$8),DetailBudgetWPs_Aleph,IF($J166 = "No Work Package", "", $J166),DetailBudgetCategory_Aleph,$I166),IF(Budget_period="Quarterly",SUMIFS(INDIRECT(AC$9),DetailBudgetWPs_Aleph,IF($J166 = "No Work Package", "", $J166),DetailBudgetCategory_Aleph,$I166),IF(Budget_period="Annually",SUMIFS(INDIRECT(AC$10),DetailBudgetWPs_Aleph,IF($J166 = "No Work Package", "", $J166),DetailBudgetCategory_Aleph,$I166),""))))) / AC$6 * AC$7, 0), 0)</f>
        <v>0</v>
      </c>
      <c r="AD166" s="166">
        <f t="array" ref="AD166">IFERROR(IF(ROW()-16&lt;NoRowsBudget, IF($J166="Profit Margin",SUM(AD$16:AD165)*ProfitMargin,IF($J166="VAT",SUM(AD$16:AD165)*VAT,IF(Budget_period="Monthly",SUMIFS(INDIRECT(AD$8),DetailBudgetWPs_Aleph,IF($J166 = "No Work Package", "", $J166),DetailBudgetCategory_Aleph,$I166),IF(Budget_period="Quarterly",SUMIFS(INDIRECT(AD$9),DetailBudgetWPs_Aleph,IF($J166 = "No Work Package", "", $J166),DetailBudgetCategory_Aleph,$I166),IF(Budget_period="Annually",SUMIFS(INDIRECT(AD$10),DetailBudgetWPs_Aleph,IF($J166 = "No Work Package", "", $J166),DetailBudgetCategory_Aleph,$I166),""))))) / AD$6 * AD$7, 0), 0)</f>
        <v>0</v>
      </c>
      <c r="AE166" s="166">
        <f t="array" ref="AE166">IFERROR(IF(ROW()-16&lt;NoRowsBudget, IF($J166="Profit Margin",SUM(AE$16:AE165)*ProfitMargin,IF($J166="VAT",SUM(AE$16:AE165)*VAT,IF(Budget_period="Monthly",SUMIFS(INDIRECT(AE$8),DetailBudgetWPs_Aleph,IF($J166 = "No Work Package", "", $J166),DetailBudgetCategory_Aleph,$I166),IF(Budget_period="Quarterly",SUMIFS(INDIRECT(AE$9),DetailBudgetWPs_Aleph,IF($J166 = "No Work Package", "", $J166),DetailBudgetCategory_Aleph,$I166),IF(Budget_period="Annually",SUMIFS(INDIRECT(AE$10),DetailBudgetWPs_Aleph,IF($J166 = "No Work Package", "", $J166),DetailBudgetCategory_Aleph,$I166),""))))) / AE$6 * AE$7, 0), 0)</f>
        <v>0</v>
      </c>
      <c r="AF166" s="166">
        <f t="array" ref="AF166">IFERROR(IF(ROW()-16&lt;NoRowsBudget, IF($J166="Profit Margin",SUM(AF$16:AF165)*ProfitMargin,IF($J166="VAT",SUM(AF$16:AF165)*VAT,IF(Budget_period="Monthly",SUMIFS(INDIRECT(AF$8),DetailBudgetWPs_Aleph,IF($J166 = "No Work Package", "", $J166),DetailBudgetCategory_Aleph,$I166),IF(Budget_period="Quarterly",SUMIFS(INDIRECT(AF$9),DetailBudgetWPs_Aleph,IF($J166 = "No Work Package", "", $J166),DetailBudgetCategory_Aleph,$I166),IF(Budget_period="Annually",SUMIFS(INDIRECT(AF$10),DetailBudgetWPs_Aleph,IF($J166 = "No Work Package", "", $J166),DetailBudgetCategory_Aleph,$I166),""))))) / AF$6 * AF$7, 0), 0)</f>
        <v>0</v>
      </c>
      <c r="AG166" s="166">
        <f t="array" ref="AG166">IFERROR(IF(ROW()-16&lt;NoRowsBudget, IF($J166="Profit Margin",SUM(AG$16:AG165)*ProfitMargin,IF($J166="VAT",SUM(AG$16:AG165)*VAT,IF(Budget_period="Monthly",SUMIFS(INDIRECT(AG$8),DetailBudgetWPs_Aleph,IF($J166 = "No Work Package", "", $J166),DetailBudgetCategory_Aleph,$I166),IF(Budget_period="Quarterly",SUMIFS(INDIRECT(AG$9),DetailBudgetWPs_Aleph,IF($J166 = "No Work Package", "", $J166),DetailBudgetCategory_Aleph,$I166),IF(Budget_period="Annually",SUMIFS(INDIRECT(AG$10),DetailBudgetWPs_Aleph,IF($J166 = "No Work Package", "", $J166),DetailBudgetCategory_Aleph,$I166),""))))) / AG$6 * AG$7, 0), 0)</f>
        <v>0</v>
      </c>
      <c r="AH166" s="166">
        <f t="array" ref="AH166">IFERROR(IF(ROW()-16&lt;NoRowsBudget, IF($J166="Profit Margin",SUM(AH$16:AH165)*ProfitMargin,IF($J166="VAT",SUM(AH$16:AH165)*VAT,IF(Budget_period="Monthly",SUMIFS(INDIRECT(AH$8),DetailBudgetWPs_Aleph,IF($J166 = "No Work Package", "", $J166),DetailBudgetCategory_Aleph,$I166),IF(Budget_period="Quarterly",SUMIFS(INDIRECT(AH$9),DetailBudgetWPs_Aleph,IF($J166 = "No Work Package", "", $J166),DetailBudgetCategory_Aleph,$I166),IF(Budget_period="Annually",SUMIFS(INDIRECT(AH$10),DetailBudgetWPs_Aleph,IF($J166 = "No Work Package", "", $J166),DetailBudgetCategory_Aleph,$I166),""))))) / AH$6 * AH$7, 0), 0)</f>
        <v>0</v>
      </c>
      <c r="AI166" s="166">
        <f t="array" ref="AI166">IFERROR(IF(ROW()-16&lt;NoRowsBudget, IF($J166="Profit Margin",SUM(AI$16:AI165)*ProfitMargin,IF($J166="VAT",SUM(AI$16:AI165)*VAT,IF(Budget_period="Monthly",SUMIFS(INDIRECT(AI$8),DetailBudgetWPs_Aleph,IF($J166 = "No Work Package", "", $J166),DetailBudgetCategory_Aleph,$I166),IF(Budget_period="Quarterly",SUMIFS(INDIRECT(AI$9),DetailBudgetWPs_Aleph,IF($J166 = "No Work Package", "", $J166),DetailBudgetCategory_Aleph,$I166),IF(Budget_period="Annually",SUMIFS(INDIRECT(AI$10),DetailBudgetWPs_Aleph,IF($J166 = "No Work Package", "", $J166),DetailBudgetCategory_Aleph,$I166),""))))) / AI$6 * AI$7, 0), 0)</f>
        <v>0</v>
      </c>
      <c r="AJ166" s="166">
        <f t="array" ref="AJ166">IFERROR(IF(ROW()-16&lt;NoRowsBudget, IF($J166="Profit Margin",SUM(AJ$16:AJ165)*ProfitMargin,IF($J166="VAT",SUM(AJ$16:AJ165)*VAT,IF(Budget_period="Monthly",SUMIFS(INDIRECT(AJ$8),DetailBudgetWPs_Aleph,IF($J166 = "No Work Package", "", $J166),DetailBudgetCategory_Aleph,$I166),IF(Budget_period="Quarterly",SUMIFS(INDIRECT(AJ$9),DetailBudgetWPs_Aleph,IF($J166 = "No Work Package", "", $J166),DetailBudgetCategory_Aleph,$I166),IF(Budget_period="Annually",SUMIFS(INDIRECT(AJ$10),DetailBudgetWPs_Aleph,IF($J166 = "No Work Package", "", $J166),DetailBudgetCategory_Aleph,$I166),""))))) / AJ$6 * AJ$7, 0), 0)</f>
        <v>0</v>
      </c>
      <c r="AK166" s="166">
        <f t="array" ref="AK166">IFERROR(IF(ROW()-16&lt;NoRowsBudget, IF($J166="Profit Margin",SUM(AK$16:AK165)*ProfitMargin,IF($J166="VAT",SUM(AK$16:AK165)*VAT,IF(Budget_period="Monthly",SUMIFS(INDIRECT(AK$8),DetailBudgetWPs_Aleph,IF($J166 = "No Work Package", "", $J166),DetailBudgetCategory_Aleph,$I166),IF(Budget_period="Quarterly",SUMIFS(INDIRECT(AK$9),DetailBudgetWPs_Aleph,IF($J166 = "No Work Package", "", $J166),DetailBudgetCategory_Aleph,$I166),IF(Budget_period="Annually",SUMIFS(INDIRECT(AK$10),DetailBudgetWPs_Aleph,IF($J166 = "No Work Package", "", $J166),DetailBudgetCategory_Aleph,$I166),""))))) / AK$6 * AK$7, 0), 0)</f>
        <v>0</v>
      </c>
      <c r="AL166" s="166">
        <f t="array" ref="AL166">IFERROR(IF(ROW()-16&lt;NoRowsBudget, IF($J166="Profit Margin",SUM(AL$16:AL165)*ProfitMargin,IF($J166="VAT",SUM(AL$16:AL165)*VAT,IF(Budget_period="Monthly",SUMIFS(INDIRECT(AL$8),DetailBudgetWPs_Aleph,IF($J166 = "No Work Package", "", $J166),DetailBudgetCategory_Aleph,$I166),IF(Budget_period="Quarterly",SUMIFS(INDIRECT(AL$9),DetailBudgetWPs_Aleph,IF($J166 = "No Work Package", "", $J166),DetailBudgetCategory_Aleph,$I166),IF(Budget_period="Annually",SUMIFS(INDIRECT(AL$10),DetailBudgetWPs_Aleph,IF($J166 = "No Work Package", "", $J166),DetailBudgetCategory_Aleph,$I166),""))))) / AL$6 * AL$7, 0), 0)</f>
        <v>0</v>
      </c>
      <c r="AM166" s="166">
        <f t="array" ref="AM166">IFERROR(IF(ROW()-16&lt;NoRowsBudget, IF($J166="Profit Margin",SUM(AM$16:AM165)*ProfitMargin,IF($J166="VAT",SUM(AM$16:AM165)*VAT,IF(Budget_period="Monthly",SUMIFS(INDIRECT(AM$8),DetailBudgetWPs_Aleph,IF($J166 = "No Work Package", "", $J166),DetailBudgetCategory_Aleph,$I166),IF(Budget_period="Quarterly",SUMIFS(INDIRECT(AM$9),DetailBudgetWPs_Aleph,IF($J166 = "No Work Package", "", $J166),DetailBudgetCategory_Aleph,$I166),IF(Budget_period="Annually",SUMIFS(INDIRECT(AM$10),DetailBudgetWPs_Aleph,IF($J166 = "No Work Package", "", $J166),DetailBudgetCategory_Aleph,$I166),""))))) / AM$6 * AM$7, 0), 0)</f>
        <v>0</v>
      </c>
      <c r="AN166" s="166">
        <f t="array" ref="AN166">IFERROR(IF(ROW()-16&lt;NoRowsBudget, IF($J166="Profit Margin",SUM(AN$16:AN165)*ProfitMargin,IF($J166="VAT",SUM(AN$16:AN165)*VAT,IF(Budget_period="Monthly",SUMIFS(INDIRECT(AN$8),DetailBudgetWPs_Aleph,IF($J166 = "No Work Package", "", $J166),DetailBudgetCategory_Aleph,$I166),IF(Budget_period="Quarterly",SUMIFS(INDIRECT(AN$9),DetailBudgetWPs_Aleph,IF($J166 = "No Work Package", "", $J166),DetailBudgetCategory_Aleph,$I166),IF(Budget_period="Annually",SUMIFS(INDIRECT(AN$10),DetailBudgetWPs_Aleph,IF($J166 = "No Work Package", "", $J166),DetailBudgetCategory_Aleph,$I166),""))))) / AN$6 * AN$7, 0), 0)</f>
        <v>0</v>
      </c>
      <c r="AO166" s="166">
        <f t="array" ref="AO166">IFERROR(IF(ROW()-16&lt;NoRowsBudget, IF($J166="Profit Margin",SUM(AO$16:AO165)*ProfitMargin,IF($J166="VAT",SUM(AO$16:AO165)*VAT,IF(Budget_period="Monthly",SUMIFS(INDIRECT(AO$8),DetailBudgetWPs_Aleph,IF($J166 = "No Work Package", "", $J166),DetailBudgetCategory_Aleph,$I166),IF(Budget_period="Quarterly",SUMIFS(INDIRECT(AO$9),DetailBudgetWPs_Aleph,IF($J166 = "No Work Package", "", $J166),DetailBudgetCategory_Aleph,$I166),IF(Budget_period="Annually",SUMIFS(INDIRECT(AO$10),DetailBudgetWPs_Aleph,IF($J166 = "No Work Package", "", $J166),DetailBudgetCategory_Aleph,$I166),""))))) / AO$6 * AO$7, 0), 0)</f>
        <v>0</v>
      </c>
      <c r="AP166" s="166">
        <f t="array" ref="AP166">IFERROR(IF(ROW()-16&lt;NoRowsBudget, IF($J166="Profit Margin",SUM(AP$16:AP165)*ProfitMargin,IF($J166="VAT",SUM(AP$16:AP165)*VAT,IF(Budget_period="Monthly",SUMIFS(INDIRECT(AP$8),DetailBudgetWPs_Aleph,IF($J166 = "No Work Package", "", $J166),DetailBudgetCategory_Aleph,$I166),IF(Budget_period="Quarterly",SUMIFS(INDIRECT(AP$9),DetailBudgetWPs_Aleph,IF($J166 = "No Work Package", "", $J166),DetailBudgetCategory_Aleph,$I166),IF(Budget_period="Annually",SUMIFS(INDIRECT(AP$10),DetailBudgetWPs_Aleph,IF($J166 = "No Work Package", "", $J166),DetailBudgetCategory_Aleph,$I166),""))))) / AP$6 * AP$7, 0), 0)</f>
        <v>0</v>
      </c>
      <c r="AQ166" s="166">
        <f t="array" ref="AQ166">IFERROR(IF(ROW()-16&lt;NoRowsBudget, IF($J166="Profit Margin",SUM(AQ$16:AQ165)*ProfitMargin,IF($J166="VAT",SUM(AQ$16:AQ165)*VAT,IF(Budget_period="Monthly",SUMIFS(INDIRECT(AQ$8),DetailBudgetWPs_Aleph,IF($J166 = "No Work Package", "", $J166),DetailBudgetCategory_Aleph,$I166),IF(Budget_period="Quarterly",SUMIFS(INDIRECT(AQ$9),DetailBudgetWPs_Aleph,IF($J166 = "No Work Package", "", $J166),DetailBudgetCategory_Aleph,$I166),IF(Budget_period="Annually",SUMIFS(INDIRECT(AQ$10),DetailBudgetWPs_Aleph,IF($J166 = "No Work Package", "", $J166),DetailBudgetCategory_Aleph,$I166),""))))) / AQ$6 * AQ$7, 0), 0)</f>
        <v>0</v>
      </c>
      <c r="AR166" s="166">
        <f t="array" ref="AR166">IFERROR(IF(ROW()-16&lt;NoRowsBudget, IF($J166="Profit Margin",SUM(AR$16:AR165)*ProfitMargin,IF($J166="VAT",SUM(AR$16:AR165)*VAT,IF(Budget_period="Monthly",SUMIFS(INDIRECT(AR$8),DetailBudgetWPs_Aleph,IF($J166 = "No Work Package", "", $J166),DetailBudgetCategory_Aleph,$I166),IF(Budget_period="Quarterly",SUMIFS(INDIRECT(AR$9),DetailBudgetWPs_Aleph,IF($J166 = "No Work Package", "", $J166),DetailBudgetCategory_Aleph,$I166),IF(Budget_period="Annually",SUMIFS(INDIRECT(AR$10),DetailBudgetWPs_Aleph,IF($J166 = "No Work Package", "", $J166),DetailBudgetCategory_Aleph,$I166),""))))) / AR$6 * AR$7, 0), 0)</f>
        <v>0</v>
      </c>
      <c r="AS166" s="166">
        <f t="array" ref="AS166">IFERROR(IF(ROW()-16&lt;NoRowsBudget, IF($J166="Profit Margin",SUM(AS$16:AS165)*ProfitMargin,IF($J166="VAT",SUM(AS$16:AS165)*VAT,IF(Budget_period="Monthly",SUMIFS(INDIRECT(AS$8),DetailBudgetWPs_Aleph,IF($J166 = "No Work Package", "", $J166),DetailBudgetCategory_Aleph,$I166),IF(Budget_period="Quarterly",SUMIFS(INDIRECT(AS$9),DetailBudgetWPs_Aleph,IF($J166 = "No Work Package", "", $J166),DetailBudgetCategory_Aleph,$I166),IF(Budget_period="Annually",SUMIFS(INDIRECT(AS$10),DetailBudgetWPs_Aleph,IF($J166 = "No Work Package", "", $J166),DetailBudgetCategory_Aleph,$I166),""))))) / AS$6 * AS$7, 0), 0)</f>
        <v>0</v>
      </c>
      <c r="AT166" s="166">
        <f t="array" ref="AT166">IFERROR(IF(ROW()-16&lt;NoRowsBudget, IF($J166="Profit Margin",SUM(AT$16:AT165)*ProfitMargin,IF($J166="VAT",SUM(AT$16:AT165)*VAT,IF(Budget_period="Monthly",SUMIFS(INDIRECT(AT$8),DetailBudgetWPs_Aleph,IF($J166 = "No Work Package", "", $J166),DetailBudgetCategory_Aleph,$I166),IF(Budget_period="Quarterly",SUMIFS(INDIRECT(AT$9),DetailBudgetWPs_Aleph,IF($J166 = "No Work Package", "", $J166),DetailBudgetCategory_Aleph,$I166),IF(Budget_period="Annually",SUMIFS(INDIRECT(AT$10),DetailBudgetWPs_Aleph,IF($J166 = "No Work Package", "", $J166),DetailBudgetCategory_Aleph,$I166),""))))) / AT$6 * AT$7, 0), 0)</f>
        <v>0</v>
      </c>
      <c r="AU166" s="166">
        <f t="array" ref="AU166">IFERROR(IF(ROW()-16&lt;NoRowsBudget, IF($J166="Profit Margin",SUM(AU$16:AU165)*ProfitMargin,IF($J166="VAT",SUM(AU$16:AU165)*VAT,IF(Budget_period="Monthly",SUMIFS(INDIRECT(AU$8),DetailBudgetWPs_Aleph,IF($J166 = "No Work Package", "", $J166),DetailBudgetCategory_Aleph,$I166),IF(Budget_period="Quarterly",SUMIFS(INDIRECT(AU$9),DetailBudgetWPs_Aleph,IF($J166 = "No Work Package", "", $J166),DetailBudgetCategory_Aleph,$I166),IF(Budget_period="Annually",SUMIFS(INDIRECT(AU$10),DetailBudgetWPs_Aleph,IF($J166 = "No Work Package", "", $J166),DetailBudgetCategory_Aleph,$I166),""))))) / AU$6 * AU$7, 0), 0)</f>
        <v>0</v>
      </c>
      <c r="AV166" s="166">
        <f t="array" ref="AV166">IFERROR(IF(ROW()-16&lt;NoRowsBudget, IF($J166="Profit Margin",SUM(AV$16:AV165)*ProfitMargin,IF($J166="VAT",SUM(AV$16:AV165)*VAT,IF(Budget_period="Monthly",SUMIFS(INDIRECT(AV$8),DetailBudgetWPs_Aleph,IF($J166 = "No Work Package", "", $J166),DetailBudgetCategory_Aleph,$I166),IF(Budget_period="Quarterly",SUMIFS(INDIRECT(AV$9),DetailBudgetWPs_Aleph,IF($J166 = "No Work Package", "", $J166),DetailBudgetCategory_Aleph,$I166),IF(Budget_period="Annually",SUMIFS(INDIRECT(AV$10),DetailBudgetWPs_Aleph,IF($J166 = "No Work Package", "", $J166),DetailBudgetCategory_Aleph,$I166),""))))) / AV$6 * AV$7, 0), 0)</f>
        <v>0</v>
      </c>
      <c r="AW166" s="166">
        <f t="array" ref="AW166">IFERROR(IF(ROW()-16&lt;NoRowsBudget, IF($J166="Profit Margin",SUM(AW$16:AW165)*ProfitMargin,IF($J166="VAT",SUM(AW$16:AW165)*VAT,IF(Budget_period="Monthly",SUMIFS(INDIRECT(AW$8),DetailBudgetWPs_Aleph,IF($J166 = "No Work Package", "", $J166),DetailBudgetCategory_Aleph,$I166),IF(Budget_period="Quarterly",SUMIFS(INDIRECT(AW$9),DetailBudgetWPs_Aleph,IF($J166 = "No Work Package", "", $J166),DetailBudgetCategory_Aleph,$I166),IF(Budget_period="Annually",SUMIFS(INDIRECT(AW$10),DetailBudgetWPs_Aleph,IF($J166 = "No Work Package", "", $J166),DetailBudgetCategory_Aleph,$I166),""))))) / AW$6 * AW$7, 0), 0)</f>
        <v>0</v>
      </c>
      <c r="AX166" s="166">
        <f t="array" ref="AX166">IFERROR(IF(ROW()-16&lt;NoRowsBudget, IF($J166="Profit Margin",SUM(AX$16:AX165)*ProfitMargin,IF($J166="VAT",SUM(AX$16:AX165)*VAT,IF(Budget_period="Monthly",SUMIFS(INDIRECT(AX$8),DetailBudgetWPs_Aleph,IF($J166 = "No Work Package", "", $J166),DetailBudgetCategory_Aleph,$I166),IF(Budget_period="Quarterly",SUMIFS(INDIRECT(AX$9),DetailBudgetWPs_Aleph,IF($J166 = "No Work Package", "", $J166),DetailBudgetCategory_Aleph,$I166),IF(Budget_period="Annually",SUMIFS(INDIRECT(AX$10),DetailBudgetWPs_Aleph,IF($J166 = "No Work Package", "", $J166),DetailBudgetCategory_Aleph,$I166),""))))) / AX$6 * AX$7, 0), 0)</f>
        <v>0</v>
      </c>
      <c r="AY166" s="166">
        <f t="array" ref="AY166">IFERROR(IF(ROW()-16&lt;NoRowsBudget, IF($J166="Profit Margin",SUM(AY$16:AY165)*ProfitMargin,IF($J166="VAT",SUM(AY$16:AY165)*VAT,IF(Budget_period="Monthly",SUMIFS(INDIRECT(AY$8),DetailBudgetWPs_Aleph,IF($J166 = "No Work Package", "", $J166),DetailBudgetCategory_Aleph,$I166),IF(Budget_period="Quarterly",SUMIFS(INDIRECT(AY$9),DetailBudgetWPs_Aleph,IF($J166 = "No Work Package", "", $J166),DetailBudgetCategory_Aleph,$I166),IF(Budget_period="Annually",SUMIFS(INDIRECT(AY$10),DetailBudgetWPs_Aleph,IF($J166 = "No Work Package", "", $J166),DetailBudgetCategory_Aleph,$I166),""))))) / AY$6 * AY$7, 0), 0)</f>
        <v>0</v>
      </c>
      <c r="AZ166" s="166">
        <f t="array" ref="AZ166">IFERROR(IF(ROW()-16&lt;NoRowsBudget, IF($J166="Profit Margin",SUM(AZ$16:AZ165)*ProfitMargin,IF($J166="VAT",SUM(AZ$16:AZ165)*VAT,IF(Budget_period="Monthly",SUMIFS(INDIRECT(AZ$8),DetailBudgetWPs_Aleph,IF($J166 = "No Work Package", "", $J166),DetailBudgetCategory_Aleph,$I166),IF(Budget_period="Quarterly",SUMIFS(INDIRECT(AZ$9),DetailBudgetWPs_Aleph,IF($J166 = "No Work Package", "", $J166),DetailBudgetCategory_Aleph,$I166),IF(Budget_period="Annually",SUMIFS(INDIRECT(AZ$10),DetailBudgetWPs_Aleph,IF($J166 = "No Work Package", "", $J166),DetailBudgetCategory_Aleph,$I166),""))))) / AZ$6 * AZ$7, 0), 0)</f>
        <v>0</v>
      </c>
      <c r="BA166" s="166">
        <f t="array" ref="BA166">IFERROR(IF(ROW()-16&lt;NoRowsBudget, IF($J166="Profit Margin",SUM(BA$16:BA165)*ProfitMargin,IF($J166="VAT",SUM(BA$16:BA165)*VAT,IF(Budget_period="Monthly",SUMIFS(INDIRECT(BA$8),DetailBudgetWPs_Aleph,IF($J166 = "No Work Package", "", $J166),DetailBudgetCategory_Aleph,$I166),IF(Budget_period="Quarterly",SUMIFS(INDIRECT(BA$9),DetailBudgetWPs_Aleph,IF($J166 = "No Work Package", "", $J166),DetailBudgetCategory_Aleph,$I166),IF(Budget_period="Annually",SUMIFS(INDIRECT(BA$10),DetailBudgetWPs_Aleph,IF($J166 = "No Work Package", "", $J166),DetailBudgetCategory_Aleph,$I166),""))))) / BA$6 * BA$7, 0), 0)</f>
        <v>0</v>
      </c>
      <c r="BB166" s="166">
        <f t="array" ref="BB166">IFERROR(IF(ROW()-16&lt;NoRowsBudget, IF($J166="Profit Margin",SUM(BB$16:BB165)*ProfitMargin,IF($J166="VAT",SUM(BB$16:BB165)*VAT,IF(Budget_period="Monthly",SUMIFS(INDIRECT(BB$8),DetailBudgetWPs_Aleph,IF($J166 = "No Work Package", "", $J166),DetailBudgetCategory_Aleph,$I166),IF(Budget_period="Quarterly",SUMIFS(INDIRECT(BB$9),DetailBudgetWPs_Aleph,IF($J166 = "No Work Package", "", $J166),DetailBudgetCategory_Aleph,$I166),IF(Budget_period="Annually",SUMIFS(INDIRECT(BB$10),DetailBudgetWPs_Aleph,IF($J166 = "No Work Package", "", $J166),DetailBudgetCategory_Aleph,$I166),""))))) / BB$6 * BB$7, 0), 0)</f>
        <v>0</v>
      </c>
      <c r="BC166" s="166">
        <f t="array" ref="BC166">IFERROR(IF(ROW()-16&lt;NoRowsBudget, IF($J166="Profit Margin",SUM(BC$16:BC165)*ProfitMargin,IF($J166="VAT",SUM(BC$16:BC165)*VAT,IF(Budget_period="Monthly",SUMIFS(INDIRECT(BC$8),DetailBudgetWPs_Aleph,IF($J166 = "No Work Package", "", $J166),DetailBudgetCategory_Aleph,$I166),IF(Budget_period="Quarterly",SUMIFS(INDIRECT(BC$9),DetailBudgetWPs_Aleph,IF($J166 = "No Work Package", "", $J166),DetailBudgetCategory_Aleph,$I166),IF(Budget_period="Annually",SUMIFS(INDIRECT(BC$10),DetailBudgetWPs_Aleph,IF($J166 = "No Work Package", "", $J166),DetailBudgetCategory_Aleph,$I166),""))))) / BC$6 * BC$7, 0), 0)</f>
        <v>0</v>
      </c>
      <c r="BD166" s="166">
        <f t="array" ref="BD166">IFERROR(IF(ROW()-16&lt;NoRowsBudget, IF($J166="Profit Margin",SUM(BD$16:BD165)*ProfitMargin,IF($J166="VAT",SUM(BD$16:BD165)*VAT,IF(Budget_period="Monthly",SUMIFS(INDIRECT(BD$8),DetailBudgetWPs_Aleph,IF($J166 = "No Work Package", "", $J166),DetailBudgetCategory_Aleph,$I166),IF(Budget_period="Quarterly",SUMIFS(INDIRECT(BD$9),DetailBudgetWPs_Aleph,IF($J166 = "No Work Package", "", $J166),DetailBudgetCategory_Aleph,$I166),IF(Budget_period="Annually",SUMIFS(INDIRECT(BD$10),DetailBudgetWPs_Aleph,IF($J166 = "No Work Package", "", $J166),DetailBudgetCategory_Aleph,$I166),""))))) / BD$6 * BD$7, 0), 0)</f>
        <v>0</v>
      </c>
      <c r="BE166" s="166">
        <f t="array" ref="BE166">IFERROR(IF(ROW()-16&lt;NoRowsBudget, IF($J166="Profit Margin",SUM(BE$16:BE165)*ProfitMargin,IF($J166="VAT",SUM(BE$16:BE165)*VAT,IF(Budget_period="Monthly",SUMIFS(INDIRECT(BE$8),DetailBudgetWPs_Aleph,IF($J166 = "No Work Package", "", $J166),DetailBudgetCategory_Aleph,$I166),IF(Budget_period="Quarterly",SUMIFS(INDIRECT(BE$9),DetailBudgetWPs_Aleph,IF($J166 = "No Work Package", "", $J166),DetailBudgetCategory_Aleph,$I166),IF(Budget_period="Annually",SUMIFS(INDIRECT(BE$10),DetailBudgetWPs_Aleph,IF($J166 = "No Work Package", "", $J166),DetailBudgetCategory_Aleph,$I166),""))))) / BE$6 * BE$7, 0), 0)</f>
        <v>0</v>
      </c>
      <c r="BF166" s="166">
        <f t="array" ref="BF166">IFERROR(IF(ROW()-16&lt;NoRowsBudget, IF($J166="Profit Margin",SUM(BF$16:BF165)*ProfitMargin,IF($J166="VAT",SUM(BF$16:BF165)*VAT,IF(Budget_period="Monthly",SUMIFS(INDIRECT(BF$8),DetailBudgetWPs_Aleph,IF($J166 = "No Work Package", "", $J166),DetailBudgetCategory_Aleph,$I166),IF(Budget_period="Quarterly",SUMIFS(INDIRECT(BF$9),DetailBudgetWPs_Aleph,IF($J166 = "No Work Package", "", $J166),DetailBudgetCategory_Aleph,$I166),IF(Budget_period="Annually",SUMIFS(INDIRECT(BF$10),DetailBudgetWPs_Aleph,IF($J166 = "No Work Package", "", $J166),DetailBudgetCategory_Aleph,$I166),""))))) / BF$6 * BF$7, 0), 0)</f>
        <v>0</v>
      </c>
      <c r="BG166" s="166">
        <f t="array" ref="BG166">IFERROR(IF(ROW()-16&lt;NoRowsBudget, IF($J166="Profit Margin",SUM(BG$16:BG165)*ProfitMargin,IF($J166="VAT",SUM(BG$16:BG165)*VAT,IF(Budget_period="Monthly",SUMIFS(INDIRECT(BG$8),DetailBudgetWPs_Aleph,IF($J166 = "No Work Package", "", $J166),DetailBudgetCategory_Aleph,$I166),IF(Budget_period="Quarterly",SUMIFS(INDIRECT(BG$9),DetailBudgetWPs_Aleph,IF($J166 = "No Work Package", "", $J166),DetailBudgetCategory_Aleph,$I166),IF(Budget_period="Annually",SUMIFS(INDIRECT(BG$10),DetailBudgetWPs_Aleph,IF($J166 = "No Work Package", "", $J166),DetailBudgetCategory_Aleph,$I166),""))))) / BG$6 * BG$7, 0), 0)</f>
        <v>0</v>
      </c>
      <c r="BH166" s="166">
        <f t="array" ref="BH166">IFERROR(IF(ROW()-16&lt;NoRowsBudget, IF($J166="Profit Margin",SUM(BH$16:BH165)*ProfitMargin,IF($J166="VAT",SUM(BH$16:BH165)*VAT,IF(Budget_period="Monthly",SUMIFS(INDIRECT(BH$8),DetailBudgetWPs_Aleph,IF($J166 = "No Work Package", "", $J166),DetailBudgetCategory_Aleph,$I166),IF(Budget_period="Quarterly",SUMIFS(INDIRECT(BH$9),DetailBudgetWPs_Aleph,IF($J166 = "No Work Package", "", $J166),DetailBudgetCategory_Aleph,$I166),IF(Budget_period="Annually",SUMIFS(INDIRECT(BH$10),DetailBudgetWPs_Aleph,IF($J166 = "No Work Package", "", $J166),DetailBudgetCategory_Aleph,$I166),""))))) / BH$6 * BH$7, 0), 0)</f>
        <v>0</v>
      </c>
      <c r="BI166" s="166">
        <f t="array" ref="BI166">IFERROR(IF(ROW()-16&lt;NoRowsBudget, IF($J166="Profit Margin",SUM(BI$16:BI165)*ProfitMargin,IF($J166="VAT",SUM(BI$16:BI165)*VAT,IF(Budget_period="Monthly",SUMIFS(INDIRECT(BI$8),DetailBudgetWPs_Aleph,IF($J166 = "No Work Package", "", $J166),DetailBudgetCategory_Aleph,$I166),IF(Budget_period="Quarterly",SUMIFS(INDIRECT(BI$9),DetailBudgetWPs_Aleph,IF($J166 = "No Work Package", "", $J166),DetailBudgetCategory_Aleph,$I166),IF(Budget_period="Annually",SUMIFS(INDIRECT(BI$10),DetailBudgetWPs_Aleph,IF($J166 = "No Work Package", "", $J166),DetailBudgetCategory_Aleph,$I166),""))))) / BI$6 * BI$7, 0), 0)</f>
        <v>0</v>
      </c>
      <c r="BJ166" s="166">
        <f t="array" ref="BJ166">IFERROR(IF(ROW()-16&lt;NoRowsBudget, IF($J166="Profit Margin",SUM(BJ$16:BJ165)*ProfitMargin,IF($J166="VAT",SUM(BJ$16:BJ165)*VAT,IF(Budget_period="Monthly",SUMIFS(INDIRECT(BJ$8),DetailBudgetWPs_Aleph,IF($J166 = "No Work Package", "", $J166),DetailBudgetCategory_Aleph,$I166),IF(Budget_period="Quarterly",SUMIFS(INDIRECT(BJ$9),DetailBudgetWPs_Aleph,IF($J166 = "No Work Package", "", $J166),DetailBudgetCategory_Aleph,$I166),IF(Budget_period="Annually",SUMIFS(INDIRECT(BJ$10),DetailBudgetWPs_Aleph,IF($J166 = "No Work Package", "", $J166),DetailBudgetCategory_Aleph,$I166),""))))) / BJ$6 * BJ$7, 0), 0)</f>
        <v>0</v>
      </c>
      <c r="BK166" s="166">
        <f t="array" ref="BK166">IFERROR(IF(ROW()-16&lt;NoRowsBudget, IF($J166="Profit Margin",SUM(BK$16:BK165)*ProfitMargin,IF($J166="VAT",SUM(BK$16:BK165)*VAT,IF(Budget_period="Monthly",SUMIFS(INDIRECT(BK$8),DetailBudgetWPs_Aleph,IF($J166 = "No Work Package", "", $J166),DetailBudgetCategory_Aleph,$I166),IF(Budget_period="Quarterly",SUMIFS(INDIRECT(BK$9),DetailBudgetWPs_Aleph,IF($J166 = "No Work Package", "", $J166),DetailBudgetCategory_Aleph,$I166),IF(Budget_period="Annually",SUMIFS(INDIRECT(BK$10),DetailBudgetWPs_Aleph,IF($J166 = "No Work Package", "", $J166),DetailBudgetCategory_Aleph,$I166),""))))) / BK$6 * BK$7, 0), 0)</f>
        <v>0</v>
      </c>
      <c r="BL166" s="166">
        <f t="array" ref="BL166">IFERROR(IF(ROW()-16&lt;NoRowsBudget, IF($J166="Profit Margin",SUM(BL$16:BL165)*ProfitMargin,IF($J166="VAT",SUM(BL$16:BL165)*VAT,IF(Budget_period="Monthly",SUMIFS(INDIRECT(BL$8),DetailBudgetWPs_Aleph,IF($J166 = "No Work Package", "", $J166),DetailBudgetCategory_Aleph,$I166),IF(Budget_period="Quarterly",SUMIFS(INDIRECT(BL$9),DetailBudgetWPs_Aleph,IF($J166 = "No Work Package", "", $J166),DetailBudgetCategory_Aleph,$I166),IF(Budget_period="Annually",SUMIFS(INDIRECT(BL$10),DetailBudgetWPs_Aleph,IF($J166 = "No Work Package", "", $J166),DetailBudgetCategory_Aleph,$I166),""))))) / BL$6 * BL$7, 0), 0)</f>
        <v>0</v>
      </c>
      <c r="BM166" s="166">
        <f t="array" ref="BM166">IFERROR(IF(ROW()-16&lt;NoRowsBudget, IF($J166="Profit Margin",SUM(BM$16:BM165)*ProfitMargin,IF($J166="VAT",SUM(BM$16:BM165)*VAT,IF(Budget_period="Monthly",SUMIFS(INDIRECT(BM$8),DetailBudgetWPs_Aleph,IF($J166 = "No Work Package", "", $J166),DetailBudgetCategory_Aleph,$I166),IF(Budget_period="Quarterly",SUMIFS(INDIRECT(BM$9),DetailBudgetWPs_Aleph,IF($J166 = "No Work Package", "", $J166),DetailBudgetCategory_Aleph,$I166),IF(Budget_period="Annually",SUMIFS(INDIRECT(BM$10),DetailBudgetWPs_Aleph,IF($J166 = "No Work Package", "", $J166),DetailBudgetCategory_Aleph,$I166),""))))) / BM$6 * BM$7, 0), 0)</f>
        <v>0</v>
      </c>
      <c r="BN166" s="166">
        <f t="array" ref="BN166">IFERROR(IF(ROW()-16&lt;NoRowsBudget, IF($J166="Profit Margin",SUM(BN$16:BN165)*ProfitMargin,IF($J166="VAT",SUM(BN$16:BN165)*VAT,IF(Budget_period="Monthly",SUMIFS(INDIRECT(BN$8),DetailBudgetWPs_Aleph,IF($J166 = "No Work Package", "", $J166),DetailBudgetCategory_Aleph,$I166),IF(Budget_period="Quarterly",SUMIFS(INDIRECT(BN$9),DetailBudgetWPs_Aleph,IF($J166 = "No Work Package", "", $J166),DetailBudgetCategory_Aleph,$I166),IF(Budget_period="Annually",SUMIFS(INDIRECT(BN$10),DetailBudgetWPs_Aleph,IF($J166 = "No Work Package", "", $J166),DetailBudgetCategory_Aleph,$I166),""))))) / BN$6 * BN$7, 0), 0)</f>
        <v>0</v>
      </c>
      <c r="BO166" s="166">
        <f t="array" ref="BO166">IFERROR(IF(ROW()-16&lt;NoRowsBudget, IF($J166="Profit Margin",SUM(BO$16:BO165)*ProfitMargin,IF($J166="VAT",SUM(BO$16:BO165)*VAT,IF(Budget_period="Monthly",SUMIFS(INDIRECT(BO$8),DetailBudgetWPs_Aleph,IF($J166 = "No Work Package", "", $J166),DetailBudgetCategory_Aleph,$I166),IF(Budget_period="Quarterly",SUMIFS(INDIRECT(BO$9),DetailBudgetWPs_Aleph,IF($J166 = "No Work Package", "", $J166),DetailBudgetCategory_Aleph,$I166),IF(Budget_period="Annually",SUMIFS(INDIRECT(BO$10),DetailBudgetWPs_Aleph,IF($J166 = "No Work Package", "", $J166),DetailBudgetCategory_Aleph,$I166),""))))) / BO$6 * BO$7, 0), 0)</f>
        <v>0</v>
      </c>
      <c r="BP166" s="166">
        <f t="array" ref="BP166">IFERROR(IF(ROW()-16&lt;NoRowsBudget, IF($J166="Profit Margin",SUM(BP$16:BP165)*ProfitMargin,IF($J166="VAT",SUM(BP$16:BP165)*VAT,IF(Budget_period="Monthly",SUMIFS(INDIRECT(BP$8),DetailBudgetWPs_Aleph,IF($J166 = "No Work Package", "", $J166),DetailBudgetCategory_Aleph,$I166),IF(Budget_period="Quarterly",SUMIFS(INDIRECT(BP$9),DetailBudgetWPs_Aleph,IF($J166 = "No Work Package", "", $J166),DetailBudgetCategory_Aleph,$I166),IF(Budget_period="Annually",SUMIFS(INDIRECT(BP$10),DetailBudgetWPs_Aleph,IF($J166 = "No Work Package", "", $J166),DetailBudgetCategory_Aleph,$I166),""))))) / BP$6 * BP$7, 0), 0)</f>
        <v>0</v>
      </c>
      <c r="BQ166" s="166">
        <f t="array" ref="BQ166">IFERROR(IF(ROW()-16&lt;NoRowsBudget, IF($J166="Profit Margin",SUM(BQ$16:BQ165)*ProfitMargin,IF($J166="VAT",SUM(BQ$16:BQ165)*VAT,IF(Budget_period="Monthly",SUMIFS(INDIRECT(BQ$8),DetailBudgetWPs_Aleph,IF($J166 = "No Work Package", "", $J166),DetailBudgetCategory_Aleph,$I166),IF(Budget_period="Quarterly",SUMIFS(INDIRECT(BQ$9),DetailBudgetWPs_Aleph,IF($J166 = "No Work Package", "", $J166),DetailBudgetCategory_Aleph,$I166),IF(Budget_period="Annually",SUMIFS(INDIRECT(BQ$10),DetailBudgetWPs_Aleph,IF($J166 = "No Work Package", "", $J166),DetailBudgetCategory_Aleph,$I166),""))))) / BQ$6 * BQ$7, 0), 0)</f>
        <v>0</v>
      </c>
      <c r="BR166" s="166">
        <f t="array" ref="BR166">IFERROR(IF(ROW()-16&lt;NoRowsBudget, IF($J166="Profit Margin",SUM(BR$16:BR165)*ProfitMargin,IF($J166="VAT",SUM(BR$16:BR165)*VAT,IF(Budget_period="Monthly",SUMIFS(INDIRECT(BR$8),DetailBudgetWPs_Aleph,IF($J166 = "No Work Package", "", $J166),DetailBudgetCategory_Aleph,$I166),IF(Budget_period="Quarterly",SUMIFS(INDIRECT(BR$9),DetailBudgetWPs_Aleph,IF($J166 = "No Work Package", "", $J166),DetailBudgetCategory_Aleph,$I166),IF(Budget_period="Annually",SUMIFS(INDIRECT(BR$10),DetailBudgetWPs_Aleph,IF($J166 = "No Work Package", "", $J166),DetailBudgetCategory_Aleph,$I166),""))))) / BR$6 * BR$7, 0), 0)</f>
        <v>0</v>
      </c>
      <c r="BS166" s="166">
        <f t="array" ref="BS166">IFERROR(IF(ROW()-16&lt;NoRowsBudget, IF($J166="Profit Margin",SUM(BS$16:BS165)*ProfitMargin,IF($J166="VAT",SUM(BS$16:BS165)*VAT,IF(Budget_period="Monthly",SUMIFS(INDIRECT(BS$8),DetailBudgetWPs_Aleph,IF($J166 = "No Work Package", "", $J166),DetailBudgetCategory_Aleph,$I166),IF(Budget_period="Quarterly",SUMIFS(INDIRECT(BS$9),DetailBudgetWPs_Aleph,IF($J166 = "No Work Package", "", $J166),DetailBudgetCategory_Aleph,$I166),IF(Budget_period="Annually",SUMIFS(INDIRECT(BS$10),DetailBudgetWPs_Aleph,IF($J166 = "No Work Package", "", $J166),DetailBudgetCategory_Aleph,$I166),""))))) / BS$6 * BS$7, 0), 0)</f>
        <v>0</v>
      </c>
    </row>
    <row r="167" ht="15.75" customHeight="1">
      <c r="A167" s="114"/>
      <c r="B167" s="15" t="str">
        <f>IF(ROW()-16&lt;NoRowsBudget,OrgName,"")</f>
        <v/>
      </c>
      <c r="C167" s="15" t="str">
        <f>IF(ROW()-16&lt;NoRowsBudget,ProjectName,"")</f>
        <v/>
      </c>
      <c r="D167" s="15" t="str">
        <f>IF(ROW()-16&lt;NoRowsBudget,ProjectRef,"")</f>
        <v/>
      </c>
      <c r="E167" s="15" t="str">
        <f>IF(ROW()-16&lt;NoRowsBudget,ApplicationID,"")</f>
        <v/>
      </c>
      <c r="F167" s="15" t="str">
        <f>IF(ROW()-16&lt;NoRowsBudget,Version,"")</f>
        <v/>
      </c>
      <c r="G167" s="164" t="str">
        <f>IF(ROW()-16&lt;NoRowsBudget,StartDate,"")</f>
        <v/>
      </c>
      <c r="H167" s="164" t="str">
        <f>IF(ROW()-16&lt;NoRowsBudget,EndDate,"")</f>
        <v/>
      </c>
      <c r="I167" s="15" t="str">
        <f t="array" ref="I167">IF(ROW()-16&lt;(NoRowsBudget-3),INDEX(CostCategories,CEILING((ROW()-15)/NoWPs,1)),IF(ROW()-16=NoRowsBudget-3,"Overheads",IF(ROW()-16=NoRowsBudget-2,"Profit Margin",IF(ROW()-16=NoRowsBudget-1,"VAT",""))))</f>
        <v/>
      </c>
      <c r="J167" s="15" t="str">
        <f t="array" ref="J167">IF(ROW()-16&lt;NoRowsBudget-3,INDEX(WPUnique,,MOD(ROW()-16,NoWPs)+1),IF(ROW()-16=NoRowsBudget-3,"Overheads",IF(ROW()-16=NoRowsBudget-2,"Profit Margin",IF(ROW()-16=NoRowsBudget-1,"VAT",""))))</f>
        <v/>
      </c>
      <c r="K167" s="172" t="str">
        <f>IFERROR(IF(OR($J167="Indirect Cost",$J167="VAT",$J167="Profit Margin"),"",VLOOKUP(J167,'1. Basic Info'!$B$40:$C$52,2,FALSE)),BudgetExport!J167)</f>
        <v/>
      </c>
      <c r="L167" s="166">
        <f t="array" ref="L167">IFERROR(IF(ROW()-16&lt;NoRowsBudget, IF($J167="Profit Margin",SUM(L$16:L166)*ProfitMargin,IF($J167="VAT",SUM(L$16:L166)*VAT,IF(Budget_period="Monthly",SUMIFS(INDIRECT(L$8),DetailBudgetWPs_Aleph,IF($J167 = "No Work Package", "", $J167),DetailBudgetCategory_Aleph,$I167),IF(Budget_period="Quarterly",SUMIFS(INDIRECT(L$9),DetailBudgetWPs_Aleph,IF($J167 = "No Work Package", "", $J167),DetailBudgetCategory_Aleph,$I167),IF(Budget_period="Annually",SUMIFS(INDIRECT(L$10),DetailBudgetWPs_Aleph,IF($J167 = "No Work Package", "", $J167),DetailBudgetCategory_Aleph,$I167),""))))) / L$6 * L$7, 0), 0)</f>
        <v>0</v>
      </c>
      <c r="M167" s="166">
        <f t="array" ref="M167">IFERROR(IF(ROW()-16&lt;NoRowsBudget, IF($J167="Profit Margin",SUM(M$16:M166)*ProfitMargin,IF($J167="VAT",SUM(M$16:M166)*VAT,IF(Budget_period="Monthly",SUMIFS(INDIRECT(M$8),DetailBudgetWPs_Aleph,IF($J167 = "No Work Package", "", $J167),DetailBudgetCategory_Aleph,$I167),IF(Budget_period="Quarterly",SUMIFS(INDIRECT(M$9),DetailBudgetWPs_Aleph,IF($J167 = "No Work Package", "", $J167),DetailBudgetCategory_Aleph,$I167),IF(Budget_period="Annually",SUMIFS(INDIRECT(M$10),DetailBudgetWPs_Aleph,IF($J167 = "No Work Package", "", $J167),DetailBudgetCategory_Aleph,$I167),""))))) / M$6 * M$7, 0), 0)</f>
        <v>0</v>
      </c>
      <c r="N167" s="166">
        <f t="array" ref="N167">IFERROR(IF(ROW()-16&lt;NoRowsBudget, IF($J167="Profit Margin",SUM(N$16:N166)*ProfitMargin,IF($J167="VAT",SUM(N$16:N166)*VAT,IF(Budget_period="Monthly",SUMIFS(INDIRECT(N$8),DetailBudgetWPs_Aleph,IF($J167 = "No Work Package", "", $J167),DetailBudgetCategory_Aleph,$I167),IF(Budget_period="Quarterly",SUMIFS(INDIRECT(N$9),DetailBudgetWPs_Aleph,IF($J167 = "No Work Package", "", $J167),DetailBudgetCategory_Aleph,$I167),IF(Budget_period="Annually",SUMIFS(INDIRECT(N$10),DetailBudgetWPs_Aleph,IF($J167 = "No Work Package", "", $J167),DetailBudgetCategory_Aleph,$I167),""))))) / N$6 * N$7, 0), 0)</f>
        <v>0</v>
      </c>
      <c r="O167" s="166">
        <f t="array" ref="O167">IFERROR(IF(ROW()-16&lt;NoRowsBudget, IF($J167="Profit Margin",SUM(O$16:O166)*ProfitMargin,IF($J167="VAT",SUM(O$16:O166)*VAT,IF(Budget_period="Monthly",SUMIFS(INDIRECT(O$8),DetailBudgetWPs_Aleph,IF($J167 = "No Work Package", "", $J167),DetailBudgetCategory_Aleph,$I167),IF(Budget_period="Quarterly",SUMIFS(INDIRECT(O$9),DetailBudgetWPs_Aleph,IF($J167 = "No Work Package", "", $J167),DetailBudgetCategory_Aleph,$I167),IF(Budget_period="Annually",SUMIFS(INDIRECT(O$10),DetailBudgetWPs_Aleph,IF($J167 = "No Work Package", "", $J167),DetailBudgetCategory_Aleph,$I167),""))))) / O$6 * O$7, 0), 0)</f>
        <v>0</v>
      </c>
      <c r="P167" s="166">
        <f t="array" ref="P167">IFERROR(IF(ROW()-16&lt;NoRowsBudget, IF($J167="Profit Margin",SUM(P$16:P166)*ProfitMargin,IF($J167="VAT",SUM(P$16:P166)*VAT,IF(Budget_period="Monthly",SUMIFS(INDIRECT(P$8),DetailBudgetWPs_Aleph,IF($J167 = "No Work Package", "", $J167),DetailBudgetCategory_Aleph,$I167),IF(Budget_period="Quarterly",SUMIFS(INDIRECT(P$9),DetailBudgetWPs_Aleph,IF($J167 = "No Work Package", "", $J167),DetailBudgetCategory_Aleph,$I167),IF(Budget_period="Annually",SUMIFS(INDIRECT(P$10),DetailBudgetWPs_Aleph,IF($J167 = "No Work Package", "", $J167),DetailBudgetCategory_Aleph,$I167),""))))) / P$6 * P$7, 0), 0)</f>
        <v>0</v>
      </c>
      <c r="Q167" s="166">
        <f t="array" ref="Q167">IFERROR(IF(ROW()-16&lt;NoRowsBudget, IF($J167="Profit Margin",SUM(Q$16:Q166)*ProfitMargin,IF($J167="VAT",SUM(Q$16:Q166)*VAT,IF(Budget_period="Monthly",SUMIFS(INDIRECT(Q$8),DetailBudgetWPs_Aleph,IF($J167 = "No Work Package", "", $J167),DetailBudgetCategory_Aleph,$I167),IF(Budget_period="Quarterly",SUMIFS(INDIRECT(Q$9),DetailBudgetWPs_Aleph,IF($J167 = "No Work Package", "", $J167),DetailBudgetCategory_Aleph,$I167),IF(Budget_period="Annually",SUMIFS(INDIRECT(Q$10),DetailBudgetWPs_Aleph,IF($J167 = "No Work Package", "", $J167),DetailBudgetCategory_Aleph,$I167),""))))) / Q$6 * Q$7, 0), 0)</f>
        <v>0</v>
      </c>
      <c r="R167" s="166">
        <f t="array" ref="R167">IFERROR(IF(ROW()-16&lt;NoRowsBudget, IF($J167="Profit Margin",SUM(R$16:R166)*ProfitMargin,IF($J167="VAT",SUM(R$16:R166)*VAT,IF(Budget_period="Monthly",SUMIFS(INDIRECT(R$8),DetailBudgetWPs_Aleph,IF($J167 = "No Work Package", "", $J167),DetailBudgetCategory_Aleph,$I167),IF(Budget_period="Quarterly",SUMIFS(INDIRECT(R$9),DetailBudgetWPs_Aleph,IF($J167 = "No Work Package", "", $J167),DetailBudgetCategory_Aleph,$I167),IF(Budget_period="Annually",SUMIFS(INDIRECT(R$10),DetailBudgetWPs_Aleph,IF($J167 = "No Work Package", "", $J167),DetailBudgetCategory_Aleph,$I167),""))))) / R$6 * R$7, 0), 0)</f>
        <v>0</v>
      </c>
      <c r="S167" s="166">
        <f t="array" ref="S167">IFERROR(IF(ROW()-16&lt;NoRowsBudget, IF($J167="Profit Margin",SUM(S$16:S166)*ProfitMargin,IF($J167="VAT",SUM(S$16:S166)*VAT,IF(Budget_period="Monthly",SUMIFS(INDIRECT(S$8),DetailBudgetWPs_Aleph,IF($J167 = "No Work Package", "", $J167),DetailBudgetCategory_Aleph,$I167),IF(Budget_period="Quarterly",SUMIFS(INDIRECT(S$9),DetailBudgetWPs_Aleph,IF($J167 = "No Work Package", "", $J167),DetailBudgetCategory_Aleph,$I167),IF(Budget_period="Annually",SUMIFS(INDIRECT(S$10),DetailBudgetWPs_Aleph,IF($J167 = "No Work Package", "", $J167),DetailBudgetCategory_Aleph,$I167),""))))) / S$6 * S$7, 0), 0)</f>
        <v>0</v>
      </c>
      <c r="T167" s="166">
        <f t="array" ref="T167">IFERROR(IF(ROW()-16&lt;NoRowsBudget, IF($J167="Profit Margin",SUM(T$16:T166)*ProfitMargin,IF($J167="VAT",SUM(T$16:T166)*VAT,IF(Budget_period="Monthly",SUMIFS(INDIRECT(T$8),DetailBudgetWPs_Aleph,IF($J167 = "No Work Package", "", $J167),DetailBudgetCategory_Aleph,$I167),IF(Budget_period="Quarterly",SUMIFS(INDIRECT(T$9),DetailBudgetWPs_Aleph,IF($J167 = "No Work Package", "", $J167),DetailBudgetCategory_Aleph,$I167),IF(Budget_period="Annually",SUMIFS(INDIRECT(T$10),DetailBudgetWPs_Aleph,IF($J167 = "No Work Package", "", $J167),DetailBudgetCategory_Aleph,$I167),""))))) / T$6 * T$7, 0), 0)</f>
        <v>0</v>
      </c>
      <c r="U167" s="166">
        <f t="array" ref="U167">IFERROR(IF(ROW()-16&lt;NoRowsBudget, IF($J167="Profit Margin",SUM(U$16:U166)*ProfitMargin,IF($J167="VAT",SUM(U$16:U166)*VAT,IF(Budget_period="Monthly",SUMIFS(INDIRECT(U$8),DetailBudgetWPs_Aleph,IF($J167 = "No Work Package", "", $J167),DetailBudgetCategory_Aleph,$I167),IF(Budget_period="Quarterly",SUMIFS(INDIRECT(U$9),DetailBudgetWPs_Aleph,IF($J167 = "No Work Package", "", $J167),DetailBudgetCategory_Aleph,$I167),IF(Budget_period="Annually",SUMIFS(INDIRECT(U$10),DetailBudgetWPs_Aleph,IF($J167 = "No Work Package", "", $J167),DetailBudgetCategory_Aleph,$I167),""))))) / U$6 * U$7, 0), 0)</f>
        <v>0</v>
      </c>
      <c r="V167" s="166">
        <f t="array" ref="V167">IFERROR(IF(ROW()-16&lt;NoRowsBudget, IF($J167="Profit Margin",SUM(V$16:V166)*ProfitMargin,IF($J167="VAT",SUM(V$16:V166)*VAT,IF(Budget_period="Monthly",SUMIFS(INDIRECT(V$8),DetailBudgetWPs_Aleph,IF($J167 = "No Work Package", "", $J167),DetailBudgetCategory_Aleph,$I167),IF(Budget_period="Quarterly",SUMIFS(INDIRECT(V$9),DetailBudgetWPs_Aleph,IF($J167 = "No Work Package", "", $J167),DetailBudgetCategory_Aleph,$I167),IF(Budget_period="Annually",SUMIFS(INDIRECT(V$10),DetailBudgetWPs_Aleph,IF($J167 = "No Work Package", "", $J167),DetailBudgetCategory_Aleph,$I167),""))))) / V$6 * V$7, 0), 0)</f>
        <v>0</v>
      </c>
      <c r="W167" s="166">
        <f t="array" ref="W167">IFERROR(IF(ROW()-16&lt;NoRowsBudget, IF($J167="Profit Margin",SUM(W$16:W166)*ProfitMargin,IF($J167="VAT",SUM(W$16:W166)*VAT,IF(Budget_period="Monthly",SUMIFS(INDIRECT(W$8),DetailBudgetWPs_Aleph,IF($J167 = "No Work Package", "", $J167),DetailBudgetCategory_Aleph,$I167),IF(Budget_period="Quarterly",SUMIFS(INDIRECT(W$9),DetailBudgetWPs_Aleph,IF($J167 = "No Work Package", "", $J167),DetailBudgetCategory_Aleph,$I167),IF(Budget_period="Annually",SUMIFS(INDIRECT(W$10),DetailBudgetWPs_Aleph,IF($J167 = "No Work Package", "", $J167),DetailBudgetCategory_Aleph,$I167),""))))) / W$6 * W$7, 0), 0)</f>
        <v>0</v>
      </c>
      <c r="X167" s="166">
        <f t="array" ref="X167">IFERROR(IF(ROW()-16&lt;NoRowsBudget, IF($J167="Profit Margin",SUM(X$16:X166)*ProfitMargin,IF($J167="VAT",SUM(X$16:X166)*VAT,IF(Budget_period="Monthly",SUMIFS(INDIRECT(X$8),DetailBudgetWPs_Aleph,IF($J167 = "No Work Package", "", $J167),DetailBudgetCategory_Aleph,$I167),IF(Budget_period="Quarterly",SUMIFS(INDIRECT(X$9),DetailBudgetWPs_Aleph,IF($J167 = "No Work Package", "", $J167),DetailBudgetCategory_Aleph,$I167),IF(Budget_period="Annually",SUMIFS(INDIRECT(X$10),DetailBudgetWPs_Aleph,IF($J167 = "No Work Package", "", $J167),DetailBudgetCategory_Aleph,$I167),""))))) / X$6 * X$7, 0), 0)</f>
        <v>0</v>
      </c>
      <c r="Y167" s="166">
        <f t="array" ref="Y167">IFERROR(IF(ROW()-16&lt;NoRowsBudget, IF($J167="Profit Margin",SUM(Y$16:Y166)*ProfitMargin,IF($J167="VAT",SUM(Y$16:Y166)*VAT,IF(Budget_period="Monthly",SUMIFS(INDIRECT(Y$8),DetailBudgetWPs_Aleph,IF($J167 = "No Work Package", "", $J167),DetailBudgetCategory_Aleph,$I167),IF(Budget_period="Quarterly",SUMIFS(INDIRECT(Y$9),DetailBudgetWPs_Aleph,IF($J167 = "No Work Package", "", $J167),DetailBudgetCategory_Aleph,$I167),IF(Budget_period="Annually",SUMIFS(INDIRECT(Y$10),DetailBudgetWPs_Aleph,IF($J167 = "No Work Package", "", $J167),DetailBudgetCategory_Aleph,$I167),""))))) / Y$6 * Y$7, 0), 0)</f>
        <v>0</v>
      </c>
      <c r="Z167" s="166">
        <f t="array" ref="Z167">IFERROR(IF(ROW()-16&lt;NoRowsBudget, IF($J167="Profit Margin",SUM(Z$16:Z166)*ProfitMargin,IF($J167="VAT",SUM(Z$16:Z166)*VAT,IF(Budget_period="Monthly",SUMIFS(INDIRECT(Z$8),DetailBudgetWPs_Aleph,IF($J167 = "No Work Package", "", $J167),DetailBudgetCategory_Aleph,$I167),IF(Budget_period="Quarterly",SUMIFS(INDIRECT(Z$9),DetailBudgetWPs_Aleph,IF($J167 = "No Work Package", "", $J167),DetailBudgetCategory_Aleph,$I167),IF(Budget_period="Annually",SUMIFS(INDIRECT(Z$10),DetailBudgetWPs_Aleph,IF($J167 = "No Work Package", "", $J167),DetailBudgetCategory_Aleph,$I167),""))))) / Z$6 * Z$7, 0), 0)</f>
        <v>0</v>
      </c>
      <c r="AA167" s="166">
        <f t="array" ref="AA167">IFERROR(IF(ROW()-16&lt;NoRowsBudget, IF($J167="Profit Margin",SUM(AA$16:AA166)*ProfitMargin,IF($J167="VAT",SUM(AA$16:AA166)*VAT,IF(Budget_period="Monthly",SUMIFS(INDIRECT(AA$8),DetailBudgetWPs_Aleph,IF($J167 = "No Work Package", "", $J167),DetailBudgetCategory_Aleph,$I167),IF(Budget_period="Quarterly",SUMIFS(INDIRECT(AA$9),DetailBudgetWPs_Aleph,IF($J167 = "No Work Package", "", $J167),DetailBudgetCategory_Aleph,$I167),IF(Budget_period="Annually",SUMIFS(INDIRECT(AA$10),DetailBudgetWPs_Aleph,IF($J167 = "No Work Package", "", $J167),DetailBudgetCategory_Aleph,$I167),""))))) / AA$6 * AA$7, 0), 0)</f>
        <v>0</v>
      </c>
      <c r="AB167" s="166">
        <f t="array" ref="AB167">IFERROR(IF(ROW()-16&lt;NoRowsBudget, IF($J167="Profit Margin",SUM(AB$16:AB166)*ProfitMargin,IF($J167="VAT",SUM(AB$16:AB166)*VAT,IF(Budget_period="Monthly",SUMIFS(INDIRECT(AB$8),DetailBudgetWPs_Aleph,IF($J167 = "No Work Package", "", $J167),DetailBudgetCategory_Aleph,$I167),IF(Budget_period="Quarterly",SUMIFS(INDIRECT(AB$9),DetailBudgetWPs_Aleph,IF($J167 = "No Work Package", "", $J167),DetailBudgetCategory_Aleph,$I167),IF(Budget_period="Annually",SUMIFS(INDIRECT(AB$10),DetailBudgetWPs_Aleph,IF($J167 = "No Work Package", "", $J167),DetailBudgetCategory_Aleph,$I167),""))))) / AB$6 * AB$7, 0), 0)</f>
        <v>0</v>
      </c>
      <c r="AC167" s="166">
        <f t="array" ref="AC167">IFERROR(IF(ROW()-16&lt;NoRowsBudget, IF($J167="Profit Margin",SUM(AC$16:AC166)*ProfitMargin,IF($J167="VAT",SUM(AC$16:AC166)*VAT,IF(Budget_period="Monthly",SUMIFS(INDIRECT(AC$8),DetailBudgetWPs_Aleph,IF($J167 = "No Work Package", "", $J167),DetailBudgetCategory_Aleph,$I167),IF(Budget_period="Quarterly",SUMIFS(INDIRECT(AC$9),DetailBudgetWPs_Aleph,IF($J167 = "No Work Package", "", $J167),DetailBudgetCategory_Aleph,$I167),IF(Budget_period="Annually",SUMIFS(INDIRECT(AC$10),DetailBudgetWPs_Aleph,IF($J167 = "No Work Package", "", $J167),DetailBudgetCategory_Aleph,$I167),""))))) / AC$6 * AC$7, 0), 0)</f>
        <v>0</v>
      </c>
      <c r="AD167" s="166">
        <f t="array" ref="AD167">IFERROR(IF(ROW()-16&lt;NoRowsBudget, IF($J167="Profit Margin",SUM(AD$16:AD166)*ProfitMargin,IF($J167="VAT",SUM(AD$16:AD166)*VAT,IF(Budget_period="Monthly",SUMIFS(INDIRECT(AD$8),DetailBudgetWPs_Aleph,IF($J167 = "No Work Package", "", $J167),DetailBudgetCategory_Aleph,$I167),IF(Budget_period="Quarterly",SUMIFS(INDIRECT(AD$9),DetailBudgetWPs_Aleph,IF($J167 = "No Work Package", "", $J167),DetailBudgetCategory_Aleph,$I167),IF(Budget_period="Annually",SUMIFS(INDIRECT(AD$10),DetailBudgetWPs_Aleph,IF($J167 = "No Work Package", "", $J167),DetailBudgetCategory_Aleph,$I167),""))))) / AD$6 * AD$7, 0), 0)</f>
        <v>0</v>
      </c>
      <c r="AE167" s="166">
        <f t="array" ref="AE167">IFERROR(IF(ROW()-16&lt;NoRowsBudget, IF($J167="Profit Margin",SUM(AE$16:AE166)*ProfitMargin,IF($J167="VAT",SUM(AE$16:AE166)*VAT,IF(Budget_period="Monthly",SUMIFS(INDIRECT(AE$8),DetailBudgetWPs_Aleph,IF($J167 = "No Work Package", "", $J167),DetailBudgetCategory_Aleph,$I167),IF(Budget_period="Quarterly",SUMIFS(INDIRECT(AE$9),DetailBudgetWPs_Aleph,IF($J167 = "No Work Package", "", $J167),DetailBudgetCategory_Aleph,$I167),IF(Budget_period="Annually",SUMIFS(INDIRECT(AE$10),DetailBudgetWPs_Aleph,IF($J167 = "No Work Package", "", $J167),DetailBudgetCategory_Aleph,$I167),""))))) / AE$6 * AE$7, 0), 0)</f>
        <v>0</v>
      </c>
      <c r="AF167" s="166">
        <f t="array" ref="AF167">IFERROR(IF(ROW()-16&lt;NoRowsBudget, IF($J167="Profit Margin",SUM(AF$16:AF166)*ProfitMargin,IF($J167="VAT",SUM(AF$16:AF166)*VAT,IF(Budget_period="Monthly",SUMIFS(INDIRECT(AF$8),DetailBudgetWPs_Aleph,IF($J167 = "No Work Package", "", $J167),DetailBudgetCategory_Aleph,$I167),IF(Budget_period="Quarterly",SUMIFS(INDIRECT(AF$9),DetailBudgetWPs_Aleph,IF($J167 = "No Work Package", "", $J167),DetailBudgetCategory_Aleph,$I167),IF(Budget_period="Annually",SUMIFS(INDIRECT(AF$10),DetailBudgetWPs_Aleph,IF($J167 = "No Work Package", "", $J167),DetailBudgetCategory_Aleph,$I167),""))))) / AF$6 * AF$7, 0), 0)</f>
        <v>0</v>
      </c>
      <c r="AG167" s="166">
        <f t="array" ref="AG167">IFERROR(IF(ROW()-16&lt;NoRowsBudget, IF($J167="Profit Margin",SUM(AG$16:AG166)*ProfitMargin,IF($J167="VAT",SUM(AG$16:AG166)*VAT,IF(Budget_period="Monthly",SUMIFS(INDIRECT(AG$8),DetailBudgetWPs_Aleph,IF($J167 = "No Work Package", "", $J167),DetailBudgetCategory_Aleph,$I167),IF(Budget_period="Quarterly",SUMIFS(INDIRECT(AG$9),DetailBudgetWPs_Aleph,IF($J167 = "No Work Package", "", $J167),DetailBudgetCategory_Aleph,$I167),IF(Budget_period="Annually",SUMIFS(INDIRECT(AG$10),DetailBudgetWPs_Aleph,IF($J167 = "No Work Package", "", $J167),DetailBudgetCategory_Aleph,$I167),""))))) / AG$6 * AG$7, 0), 0)</f>
        <v>0</v>
      </c>
      <c r="AH167" s="166">
        <f t="array" ref="AH167">IFERROR(IF(ROW()-16&lt;NoRowsBudget, IF($J167="Profit Margin",SUM(AH$16:AH166)*ProfitMargin,IF($J167="VAT",SUM(AH$16:AH166)*VAT,IF(Budget_period="Monthly",SUMIFS(INDIRECT(AH$8),DetailBudgetWPs_Aleph,IF($J167 = "No Work Package", "", $J167),DetailBudgetCategory_Aleph,$I167),IF(Budget_period="Quarterly",SUMIFS(INDIRECT(AH$9),DetailBudgetWPs_Aleph,IF($J167 = "No Work Package", "", $J167),DetailBudgetCategory_Aleph,$I167),IF(Budget_period="Annually",SUMIFS(INDIRECT(AH$10),DetailBudgetWPs_Aleph,IF($J167 = "No Work Package", "", $J167),DetailBudgetCategory_Aleph,$I167),""))))) / AH$6 * AH$7, 0), 0)</f>
        <v>0</v>
      </c>
      <c r="AI167" s="166">
        <f t="array" ref="AI167">IFERROR(IF(ROW()-16&lt;NoRowsBudget, IF($J167="Profit Margin",SUM(AI$16:AI166)*ProfitMargin,IF($J167="VAT",SUM(AI$16:AI166)*VAT,IF(Budget_period="Monthly",SUMIFS(INDIRECT(AI$8),DetailBudgetWPs_Aleph,IF($J167 = "No Work Package", "", $J167),DetailBudgetCategory_Aleph,$I167),IF(Budget_period="Quarterly",SUMIFS(INDIRECT(AI$9),DetailBudgetWPs_Aleph,IF($J167 = "No Work Package", "", $J167),DetailBudgetCategory_Aleph,$I167),IF(Budget_period="Annually",SUMIFS(INDIRECT(AI$10),DetailBudgetWPs_Aleph,IF($J167 = "No Work Package", "", $J167),DetailBudgetCategory_Aleph,$I167),""))))) / AI$6 * AI$7, 0), 0)</f>
        <v>0</v>
      </c>
      <c r="AJ167" s="166">
        <f t="array" ref="AJ167">IFERROR(IF(ROW()-16&lt;NoRowsBudget, IF($J167="Profit Margin",SUM(AJ$16:AJ166)*ProfitMargin,IF($J167="VAT",SUM(AJ$16:AJ166)*VAT,IF(Budget_period="Monthly",SUMIFS(INDIRECT(AJ$8),DetailBudgetWPs_Aleph,IF($J167 = "No Work Package", "", $J167),DetailBudgetCategory_Aleph,$I167),IF(Budget_period="Quarterly",SUMIFS(INDIRECT(AJ$9),DetailBudgetWPs_Aleph,IF($J167 = "No Work Package", "", $J167),DetailBudgetCategory_Aleph,$I167),IF(Budget_period="Annually",SUMIFS(INDIRECT(AJ$10),DetailBudgetWPs_Aleph,IF($J167 = "No Work Package", "", $J167),DetailBudgetCategory_Aleph,$I167),""))))) / AJ$6 * AJ$7, 0), 0)</f>
        <v>0</v>
      </c>
      <c r="AK167" s="166">
        <f t="array" ref="AK167">IFERROR(IF(ROW()-16&lt;NoRowsBudget, IF($J167="Profit Margin",SUM(AK$16:AK166)*ProfitMargin,IF($J167="VAT",SUM(AK$16:AK166)*VAT,IF(Budget_period="Monthly",SUMIFS(INDIRECT(AK$8),DetailBudgetWPs_Aleph,IF($J167 = "No Work Package", "", $J167),DetailBudgetCategory_Aleph,$I167),IF(Budget_period="Quarterly",SUMIFS(INDIRECT(AK$9),DetailBudgetWPs_Aleph,IF($J167 = "No Work Package", "", $J167),DetailBudgetCategory_Aleph,$I167),IF(Budget_period="Annually",SUMIFS(INDIRECT(AK$10),DetailBudgetWPs_Aleph,IF($J167 = "No Work Package", "", $J167),DetailBudgetCategory_Aleph,$I167),""))))) / AK$6 * AK$7, 0), 0)</f>
        <v>0</v>
      </c>
      <c r="AL167" s="166">
        <f t="array" ref="AL167">IFERROR(IF(ROW()-16&lt;NoRowsBudget, IF($J167="Profit Margin",SUM(AL$16:AL166)*ProfitMargin,IF($J167="VAT",SUM(AL$16:AL166)*VAT,IF(Budget_period="Monthly",SUMIFS(INDIRECT(AL$8),DetailBudgetWPs_Aleph,IF($J167 = "No Work Package", "", $J167),DetailBudgetCategory_Aleph,$I167),IF(Budget_period="Quarterly",SUMIFS(INDIRECT(AL$9),DetailBudgetWPs_Aleph,IF($J167 = "No Work Package", "", $J167),DetailBudgetCategory_Aleph,$I167),IF(Budget_period="Annually",SUMIFS(INDIRECT(AL$10),DetailBudgetWPs_Aleph,IF($J167 = "No Work Package", "", $J167),DetailBudgetCategory_Aleph,$I167),""))))) / AL$6 * AL$7, 0), 0)</f>
        <v>0</v>
      </c>
      <c r="AM167" s="166">
        <f t="array" ref="AM167">IFERROR(IF(ROW()-16&lt;NoRowsBudget, IF($J167="Profit Margin",SUM(AM$16:AM166)*ProfitMargin,IF($J167="VAT",SUM(AM$16:AM166)*VAT,IF(Budget_period="Monthly",SUMIFS(INDIRECT(AM$8),DetailBudgetWPs_Aleph,IF($J167 = "No Work Package", "", $J167),DetailBudgetCategory_Aleph,$I167),IF(Budget_period="Quarterly",SUMIFS(INDIRECT(AM$9),DetailBudgetWPs_Aleph,IF($J167 = "No Work Package", "", $J167),DetailBudgetCategory_Aleph,$I167),IF(Budget_period="Annually",SUMIFS(INDIRECT(AM$10),DetailBudgetWPs_Aleph,IF($J167 = "No Work Package", "", $J167),DetailBudgetCategory_Aleph,$I167),""))))) / AM$6 * AM$7, 0), 0)</f>
        <v>0</v>
      </c>
      <c r="AN167" s="166">
        <f t="array" ref="AN167">IFERROR(IF(ROW()-16&lt;NoRowsBudget, IF($J167="Profit Margin",SUM(AN$16:AN166)*ProfitMargin,IF($J167="VAT",SUM(AN$16:AN166)*VAT,IF(Budget_period="Monthly",SUMIFS(INDIRECT(AN$8),DetailBudgetWPs_Aleph,IF($J167 = "No Work Package", "", $J167),DetailBudgetCategory_Aleph,$I167),IF(Budget_period="Quarterly",SUMIFS(INDIRECT(AN$9),DetailBudgetWPs_Aleph,IF($J167 = "No Work Package", "", $J167),DetailBudgetCategory_Aleph,$I167),IF(Budget_period="Annually",SUMIFS(INDIRECT(AN$10),DetailBudgetWPs_Aleph,IF($J167 = "No Work Package", "", $J167),DetailBudgetCategory_Aleph,$I167),""))))) / AN$6 * AN$7, 0), 0)</f>
        <v>0</v>
      </c>
      <c r="AO167" s="166">
        <f t="array" ref="AO167">IFERROR(IF(ROW()-16&lt;NoRowsBudget, IF($J167="Profit Margin",SUM(AO$16:AO166)*ProfitMargin,IF($J167="VAT",SUM(AO$16:AO166)*VAT,IF(Budget_period="Monthly",SUMIFS(INDIRECT(AO$8),DetailBudgetWPs_Aleph,IF($J167 = "No Work Package", "", $J167),DetailBudgetCategory_Aleph,$I167),IF(Budget_period="Quarterly",SUMIFS(INDIRECT(AO$9),DetailBudgetWPs_Aleph,IF($J167 = "No Work Package", "", $J167),DetailBudgetCategory_Aleph,$I167),IF(Budget_period="Annually",SUMIFS(INDIRECT(AO$10),DetailBudgetWPs_Aleph,IF($J167 = "No Work Package", "", $J167),DetailBudgetCategory_Aleph,$I167),""))))) / AO$6 * AO$7, 0), 0)</f>
        <v>0</v>
      </c>
      <c r="AP167" s="166">
        <f t="array" ref="AP167">IFERROR(IF(ROW()-16&lt;NoRowsBudget, IF($J167="Profit Margin",SUM(AP$16:AP166)*ProfitMargin,IF($J167="VAT",SUM(AP$16:AP166)*VAT,IF(Budget_period="Monthly",SUMIFS(INDIRECT(AP$8),DetailBudgetWPs_Aleph,IF($J167 = "No Work Package", "", $J167),DetailBudgetCategory_Aleph,$I167),IF(Budget_period="Quarterly",SUMIFS(INDIRECT(AP$9),DetailBudgetWPs_Aleph,IF($J167 = "No Work Package", "", $J167),DetailBudgetCategory_Aleph,$I167),IF(Budget_period="Annually",SUMIFS(INDIRECT(AP$10),DetailBudgetWPs_Aleph,IF($J167 = "No Work Package", "", $J167),DetailBudgetCategory_Aleph,$I167),""))))) / AP$6 * AP$7, 0), 0)</f>
        <v>0</v>
      </c>
      <c r="AQ167" s="166">
        <f t="array" ref="AQ167">IFERROR(IF(ROW()-16&lt;NoRowsBudget, IF($J167="Profit Margin",SUM(AQ$16:AQ166)*ProfitMargin,IF($J167="VAT",SUM(AQ$16:AQ166)*VAT,IF(Budget_period="Monthly",SUMIFS(INDIRECT(AQ$8),DetailBudgetWPs_Aleph,IF($J167 = "No Work Package", "", $J167),DetailBudgetCategory_Aleph,$I167),IF(Budget_period="Quarterly",SUMIFS(INDIRECT(AQ$9),DetailBudgetWPs_Aleph,IF($J167 = "No Work Package", "", $J167),DetailBudgetCategory_Aleph,$I167),IF(Budget_period="Annually",SUMIFS(INDIRECT(AQ$10),DetailBudgetWPs_Aleph,IF($J167 = "No Work Package", "", $J167),DetailBudgetCategory_Aleph,$I167),""))))) / AQ$6 * AQ$7, 0), 0)</f>
        <v>0</v>
      </c>
      <c r="AR167" s="166">
        <f t="array" ref="AR167">IFERROR(IF(ROW()-16&lt;NoRowsBudget, IF($J167="Profit Margin",SUM(AR$16:AR166)*ProfitMargin,IF($J167="VAT",SUM(AR$16:AR166)*VAT,IF(Budget_period="Monthly",SUMIFS(INDIRECT(AR$8),DetailBudgetWPs_Aleph,IF($J167 = "No Work Package", "", $J167),DetailBudgetCategory_Aleph,$I167),IF(Budget_period="Quarterly",SUMIFS(INDIRECT(AR$9),DetailBudgetWPs_Aleph,IF($J167 = "No Work Package", "", $J167),DetailBudgetCategory_Aleph,$I167),IF(Budget_period="Annually",SUMIFS(INDIRECT(AR$10),DetailBudgetWPs_Aleph,IF($J167 = "No Work Package", "", $J167),DetailBudgetCategory_Aleph,$I167),""))))) / AR$6 * AR$7, 0), 0)</f>
        <v>0</v>
      </c>
      <c r="AS167" s="166">
        <f t="array" ref="AS167">IFERROR(IF(ROW()-16&lt;NoRowsBudget, IF($J167="Profit Margin",SUM(AS$16:AS166)*ProfitMargin,IF($J167="VAT",SUM(AS$16:AS166)*VAT,IF(Budget_period="Monthly",SUMIFS(INDIRECT(AS$8),DetailBudgetWPs_Aleph,IF($J167 = "No Work Package", "", $J167),DetailBudgetCategory_Aleph,$I167),IF(Budget_period="Quarterly",SUMIFS(INDIRECT(AS$9),DetailBudgetWPs_Aleph,IF($J167 = "No Work Package", "", $J167),DetailBudgetCategory_Aleph,$I167),IF(Budget_period="Annually",SUMIFS(INDIRECT(AS$10),DetailBudgetWPs_Aleph,IF($J167 = "No Work Package", "", $J167),DetailBudgetCategory_Aleph,$I167),""))))) / AS$6 * AS$7, 0), 0)</f>
        <v>0</v>
      </c>
      <c r="AT167" s="166">
        <f t="array" ref="AT167">IFERROR(IF(ROW()-16&lt;NoRowsBudget, IF($J167="Profit Margin",SUM(AT$16:AT166)*ProfitMargin,IF($J167="VAT",SUM(AT$16:AT166)*VAT,IF(Budget_period="Monthly",SUMIFS(INDIRECT(AT$8),DetailBudgetWPs_Aleph,IF($J167 = "No Work Package", "", $J167),DetailBudgetCategory_Aleph,$I167),IF(Budget_period="Quarterly",SUMIFS(INDIRECT(AT$9),DetailBudgetWPs_Aleph,IF($J167 = "No Work Package", "", $J167),DetailBudgetCategory_Aleph,$I167),IF(Budget_period="Annually",SUMIFS(INDIRECT(AT$10),DetailBudgetWPs_Aleph,IF($J167 = "No Work Package", "", $J167),DetailBudgetCategory_Aleph,$I167),""))))) / AT$6 * AT$7, 0), 0)</f>
        <v>0</v>
      </c>
      <c r="AU167" s="166">
        <f t="array" ref="AU167">IFERROR(IF(ROW()-16&lt;NoRowsBudget, IF($J167="Profit Margin",SUM(AU$16:AU166)*ProfitMargin,IF($J167="VAT",SUM(AU$16:AU166)*VAT,IF(Budget_period="Monthly",SUMIFS(INDIRECT(AU$8),DetailBudgetWPs_Aleph,IF($J167 = "No Work Package", "", $J167),DetailBudgetCategory_Aleph,$I167),IF(Budget_period="Quarterly",SUMIFS(INDIRECT(AU$9),DetailBudgetWPs_Aleph,IF($J167 = "No Work Package", "", $J167),DetailBudgetCategory_Aleph,$I167),IF(Budget_period="Annually",SUMIFS(INDIRECT(AU$10),DetailBudgetWPs_Aleph,IF($J167 = "No Work Package", "", $J167),DetailBudgetCategory_Aleph,$I167),""))))) / AU$6 * AU$7, 0), 0)</f>
        <v>0</v>
      </c>
      <c r="AV167" s="166">
        <f t="array" ref="AV167">IFERROR(IF(ROW()-16&lt;NoRowsBudget, IF($J167="Profit Margin",SUM(AV$16:AV166)*ProfitMargin,IF($J167="VAT",SUM(AV$16:AV166)*VAT,IF(Budget_period="Monthly",SUMIFS(INDIRECT(AV$8),DetailBudgetWPs_Aleph,IF($J167 = "No Work Package", "", $J167),DetailBudgetCategory_Aleph,$I167),IF(Budget_period="Quarterly",SUMIFS(INDIRECT(AV$9),DetailBudgetWPs_Aleph,IF($J167 = "No Work Package", "", $J167),DetailBudgetCategory_Aleph,$I167),IF(Budget_period="Annually",SUMIFS(INDIRECT(AV$10),DetailBudgetWPs_Aleph,IF($J167 = "No Work Package", "", $J167),DetailBudgetCategory_Aleph,$I167),""))))) / AV$6 * AV$7, 0), 0)</f>
        <v>0</v>
      </c>
      <c r="AW167" s="166">
        <f t="array" ref="AW167">IFERROR(IF(ROW()-16&lt;NoRowsBudget, IF($J167="Profit Margin",SUM(AW$16:AW166)*ProfitMargin,IF($J167="VAT",SUM(AW$16:AW166)*VAT,IF(Budget_period="Monthly",SUMIFS(INDIRECT(AW$8),DetailBudgetWPs_Aleph,IF($J167 = "No Work Package", "", $J167),DetailBudgetCategory_Aleph,$I167),IF(Budget_period="Quarterly",SUMIFS(INDIRECT(AW$9),DetailBudgetWPs_Aleph,IF($J167 = "No Work Package", "", $J167),DetailBudgetCategory_Aleph,$I167),IF(Budget_period="Annually",SUMIFS(INDIRECT(AW$10),DetailBudgetWPs_Aleph,IF($J167 = "No Work Package", "", $J167),DetailBudgetCategory_Aleph,$I167),""))))) / AW$6 * AW$7, 0), 0)</f>
        <v>0</v>
      </c>
      <c r="AX167" s="166">
        <f t="array" ref="AX167">IFERROR(IF(ROW()-16&lt;NoRowsBudget, IF($J167="Profit Margin",SUM(AX$16:AX166)*ProfitMargin,IF($J167="VAT",SUM(AX$16:AX166)*VAT,IF(Budget_period="Monthly",SUMIFS(INDIRECT(AX$8),DetailBudgetWPs_Aleph,IF($J167 = "No Work Package", "", $J167),DetailBudgetCategory_Aleph,$I167),IF(Budget_period="Quarterly",SUMIFS(INDIRECT(AX$9),DetailBudgetWPs_Aleph,IF($J167 = "No Work Package", "", $J167),DetailBudgetCategory_Aleph,$I167),IF(Budget_period="Annually",SUMIFS(INDIRECT(AX$10),DetailBudgetWPs_Aleph,IF($J167 = "No Work Package", "", $J167),DetailBudgetCategory_Aleph,$I167),""))))) / AX$6 * AX$7, 0), 0)</f>
        <v>0</v>
      </c>
      <c r="AY167" s="166">
        <f t="array" ref="AY167">IFERROR(IF(ROW()-16&lt;NoRowsBudget, IF($J167="Profit Margin",SUM(AY$16:AY166)*ProfitMargin,IF($J167="VAT",SUM(AY$16:AY166)*VAT,IF(Budget_period="Monthly",SUMIFS(INDIRECT(AY$8),DetailBudgetWPs_Aleph,IF($J167 = "No Work Package", "", $J167),DetailBudgetCategory_Aleph,$I167),IF(Budget_period="Quarterly",SUMIFS(INDIRECT(AY$9),DetailBudgetWPs_Aleph,IF($J167 = "No Work Package", "", $J167),DetailBudgetCategory_Aleph,$I167),IF(Budget_period="Annually",SUMIFS(INDIRECT(AY$10),DetailBudgetWPs_Aleph,IF($J167 = "No Work Package", "", $J167),DetailBudgetCategory_Aleph,$I167),""))))) / AY$6 * AY$7, 0), 0)</f>
        <v>0</v>
      </c>
      <c r="AZ167" s="166">
        <f t="array" ref="AZ167">IFERROR(IF(ROW()-16&lt;NoRowsBudget, IF($J167="Profit Margin",SUM(AZ$16:AZ166)*ProfitMargin,IF($J167="VAT",SUM(AZ$16:AZ166)*VAT,IF(Budget_period="Monthly",SUMIFS(INDIRECT(AZ$8),DetailBudgetWPs_Aleph,IF($J167 = "No Work Package", "", $J167),DetailBudgetCategory_Aleph,$I167),IF(Budget_period="Quarterly",SUMIFS(INDIRECT(AZ$9),DetailBudgetWPs_Aleph,IF($J167 = "No Work Package", "", $J167),DetailBudgetCategory_Aleph,$I167),IF(Budget_period="Annually",SUMIFS(INDIRECT(AZ$10),DetailBudgetWPs_Aleph,IF($J167 = "No Work Package", "", $J167),DetailBudgetCategory_Aleph,$I167),""))))) / AZ$6 * AZ$7, 0), 0)</f>
        <v>0</v>
      </c>
      <c r="BA167" s="166">
        <f t="array" ref="BA167">IFERROR(IF(ROW()-16&lt;NoRowsBudget, IF($J167="Profit Margin",SUM(BA$16:BA166)*ProfitMargin,IF($J167="VAT",SUM(BA$16:BA166)*VAT,IF(Budget_period="Monthly",SUMIFS(INDIRECT(BA$8),DetailBudgetWPs_Aleph,IF($J167 = "No Work Package", "", $J167),DetailBudgetCategory_Aleph,$I167),IF(Budget_period="Quarterly",SUMIFS(INDIRECT(BA$9),DetailBudgetWPs_Aleph,IF($J167 = "No Work Package", "", $J167),DetailBudgetCategory_Aleph,$I167),IF(Budget_period="Annually",SUMIFS(INDIRECT(BA$10),DetailBudgetWPs_Aleph,IF($J167 = "No Work Package", "", $J167),DetailBudgetCategory_Aleph,$I167),""))))) / BA$6 * BA$7, 0), 0)</f>
        <v>0</v>
      </c>
      <c r="BB167" s="166">
        <f t="array" ref="BB167">IFERROR(IF(ROW()-16&lt;NoRowsBudget, IF($J167="Profit Margin",SUM(BB$16:BB166)*ProfitMargin,IF($J167="VAT",SUM(BB$16:BB166)*VAT,IF(Budget_period="Monthly",SUMIFS(INDIRECT(BB$8),DetailBudgetWPs_Aleph,IF($J167 = "No Work Package", "", $J167),DetailBudgetCategory_Aleph,$I167),IF(Budget_period="Quarterly",SUMIFS(INDIRECT(BB$9),DetailBudgetWPs_Aleph,IF($J167 = "No Work Package", "", $J167),DetailBudgetCategory_Aleph,$I167),IF(Budget_period="Annually",SUMIFS(INDIRECT(BB$10),DetailBudgetWPs_Aleph,IF($J167 = "No Work Package", "", $J167),DetailBudgetCategory_Aleph,$I167),""))))) / BB$6 * BB$7, 0), 0)</f>
        <v>0</v>
      </c>
      <c r="BC167" s="166">
        <f t="array" ref="BC167">IFERROR(IF(ROW()-16&lt;NoRowsBudget, IF($J167="Profit Margin",SUM(BC$16:BC166)*ProfitMargin,IF($J167="VAT",SUM(BC$16:BC166)*VAT,IF(Budget_period="Monthly",SUMIFS(INDIRECT(BC$8),DetailBudgetWPs_Aleph,IF($J167 = "No Work Package", "", $J167),DetailBudgetCategory_Aleph,$I167),IF(Budget_period="Quarterly",SUMIFS(INDIRECT(BC$9),DetailBudgetWPs_Aleph,IF($J167 = "No Work Package", "", $J167),DetailBudgetCategory_Aleph,$I167),IF(Budget_period="Annually",SUMIFS(INDIRECT(BC$10),DetailBudgetWPs_Aleph,IF($J167 = "No Work Package", "", $J167),DetailBudgetCategory_Aleph,$I167),""))))) / BC$6 * BC$7, 0), 0)</f>
        <v>0</v>
      </c>
      <c r="BD167" s="166">
        <f t="array" ref="BD167">IFERROR(IF(ROW()-16&lt;NoRowsBudget, IF($J167="Profit Margin",SUM(BD$16:BD166)*ProfitMargin,IF($J167="VAT",SUM(BD$16:BD166)*VAT,IF(Budget_period="Monthly",SUMIFS(INDIRECT(BD$8),DetailBudgetWPs_Aleph,IF($J167 = "No Work Package", "", $J167),DetailBudgetCategory_Aleph,$I167),IF(Budget_period="Quarterly",SUMIFS(INDIRECT(BD$9),DetailBudgetWPs_Aleph,IF($J167 = "No Work Package", "", $J167),DetailBudgetCategory_Aleph,$I167),IF(Budget_period="Annually",SUMIFS(INDIRECT(BD$10),DetailBudgetWPs_Aleph,IF($J167 = "No Work Package", "", $J167),DetailBudgetCategory_Aleph,$I167),""))))) / BD$6 * BD$7, 0), 0)</f>
        <v>0</v>
      </c>
      <c r="BE167" s="166">
        <f t="array" ref="BE167">IFERROR(IF(ROW()-16&lt;NoRowsBudget, IF($J167="Profit Margin",SUM(BE$16:BE166)*ProfitMargin,IF($J167="VAT",SUM(BE$16:BE166)*VAT,IF(Budget_period="Monthly",SUMIFS(INDIRECT(BE$8),DetailBudgetWPs_Aleph,IF($J167 = "No Work Package", "", $J167),DetailBudgetCategory_Aleph,$I167),IF(Budget_period="Quarterly",SUMIFS(INDIRECT(BE$9),DetailBudgetWPs_Aleph,IF($J167 = "No Work Package", "", $J167),DetailBudgetCategory_Aleph,$I167),IF(Budget_period="Annually",SUMIFS(INDIRECT(BE$10),DetailBudgetWPs_Aleph,IF($J167 = "No Work Package", "", $J167),DetailBudgetCategory_Aleph,$I167),""))))) / BE$6 * BE$7, 0), 0)</f>
        <v>0</v>
      </c>
      <c r="BF167" s="166">
        <f t="array" ref="BF167">IFERROR(IF(ROW()-16&lt;NoRowsBudget, IF($J167="Profit Margin",SUM(BF$16:BF166)*ProfitMargin,IF($J167="VAT",SUM(BF$16:BF166)*VAT,IF(Budget_period="Monthly",SUMIFS(INDIRECT(BF$8),DetailBudgetWPs_Aleph,IF($J167 = "No Work Package", "", $J167),DetailBudgetCategory_Aleph,$I167),IF(Budget_period="Quarterly",SUMIFS(INDIRECT(BF$9),DetailBudgetWPs_Aleph,IF($J167 = "No Work Package", "", $J167),DetailBudgetCategory_Aleph,$I167),IF(Budget_period="Annually",SUMIFS(INDIRECT(BF$10),DetailBudgetWPs_Aleph,IF($J167 = "No Work Package", "", $J167),DetailBudgetCategory_Aleph,$I167),""))))) / BF$6 * BF$7, 0), 0)</f>
        <v>0</v>
      </c>
      <c r="BG167" s="166">
        <f t="array" ref="BG167">IFERROR(IF(ROW()-16&lt;NoRowsBudget, IF($J167="Profit Margin",SUM(BG$16:BG166)*ProfitMargin,IF($J167="VAT",SUM(BG$16:BG166)*VAT,IF(Budget_period="Monthly",SUMIFS(INDIRECT(BG$8),DetailBudgetWPs_Aleph,IF($J167 = "No Work Package", "", $J167),DetailBudgetCategory_Aleph,$I167),IF(Budget_period="Quarterly",SUMIFS(INDIRECT(BG$9),DetailBudgetWPs_Aleph,IF($J167 = "No Work Package", "", $J167),DetailBudgetCategory_Aleph,$I167),IF(Budget_period="Annually",SUMIFS(INDIRECT(BG$10),DetailBudgetWPs_Aleph,IF($J167 = "No Work Package", "", $J167),DetailBudgetCategory_Aleph,$I167),""))))) / BG$6 * BG$7, 0), 0)</f>
        <v>0</v>
      </c>
      <c r="BH167" s="166">
        <f t="array" ref="BH167">IFERROR(IF(ROW()-16&lt;NoRowsBudget, IF($J167="Profit Margin",SUM(BH$16:BH166)*ProfitMargin,IF($J167="VAT",SUM(BH$16:BH166)*VAT,IF(Budget_period="Monthly",SUMIFS(INDIRECT(BH$8),DetailBudgetWPs_Aleph,IF($J167 = "No Work Package", "", $J167),DetailBudgetCategory_Aleph,$I167),IF(Budget_period="Quarterly",SUMIFS(INDIRECT(BH$9),DetailBudgetWPs_Aleph,IF($J167 = "No Work Package", "", $J167),DetailBudgetCategory_Aleph,$I167),IF(Budget_period="Annually",SUMIFS(INDIRECT(BH$10),DetailBudgetWPs_Aleph,IF($J167 = "No Work Package", "", $J167),DetailBudgetCategory_Aleph,$I167),""))))) / BH$6 * BH$7, 0), 0)</f>
        <v>0</v>
      </c>
      <c r="BI167" s="166">
        <f t="array" ref="BI167">IFERROR(IF(ROW()-16&lt;NoRowsBudget, IF($J167="Profit Margin",SUM(BI$16:BI166)*ProfitMargin,IF($J167="VAT",SUM(BI$16:BI166)*VAT,IF(Budget_period="Monthly",SUMIFS(INDIRECT(BI$8),DetailBudgetWPs_Aleph,IF($J167 = "No Work Package", "", $J167),DetailBudgetCategory_Aleph,$I167),IF(Budget_period="Quarterly",SUMIFS(INDIRECT(BI$9),DetailBudgetWPs_Aleph,IF($J167 = "No Work Package", "", $J167),DetailBudgetCategory_Aleph,$I167),IF(Budget_period="Annually",SUMIFS(INDIRECT(BI$10),DetailBudgetWPs_Aleph,IF($J167 = "No Work Package", "", $J167),DetailBudgetCategory_Aleph,$I167),""))))) / BI$6 * BI$7, 0), 0)</f>
        <v>0</v>
      </c>
      <c r="BJ167" s="166">
        <f t="array" ref="BJ167">IFERROR(IF(ROW()-16&lt;NoRowsBudget, IF($J167="Profit Margin",SUM(BJ$16:BJ166)*ProfitMargin,IF($J167="VAT",SUM(BJ$16:BJ166)*VAT,IF(Budget_period="Monthly",SUMIFS(INDIRECT(BJ$8),DetailBudgetWPs_Aleph,IF($J167 = "No Work Package", "", $J167),DetailBudgetCategory_Aleph,$I167),IF(Budget_period="Quarterly",SUMIFS(INDIRECT(BJ$9),DetailBudgetWPs_Aleph,IF($J167 = "No Work Package", "", $J167),DetailBudgetCategory_Aleph,$I167),IF(Budget_period="Annually",SUMIFS(INDIRECT(BJ$10),DetailBudgetWPs_Aleph,IF($J167 = "No Work Package", "", $J167),DetailBudgetCategory_Aleph,$I167),""))))) / BJ$6 * BJ$7, 0), 0)</f>
        <v>0</v>
      </c>
      <c r="BK167" s="166">
        <f t="array" ref="BK167">IFERROR(IF(ROW()-16&lt;NoRowsBudget, IF($J167="Profit Margin",SUM(BK$16:BK166)*ProfitMargin,IF($J167="VAT",SUM(BK$16:BK166)*VAT,IF(Budget_period="Monthly",SUMIFS(INDIRECT(BK$8),DetailBudgetWPs_Aleph,IF($J167 = "No Work Package", "", $J167),DetailBudgetCategory_Aleph,$I167),IF(Budget_period="Quarterly",SUMIFS(INDIRECT(BK$9),DetailBudgetWPs_Aleph,IF($J167 = "No Work Package", "", $J167),DetailBudgetCategory_Aleph,$I167),IF(Budget_period="Annually",SUMIFS(INDIRECT(BK$10),DetailBudgetWPs_Aleph,IF($J167 = "No Work Package", "", $J167),DetailBudgetCategory_Aleph,$I167),""))))) / BK$6 * BK$7, 0), 0)</f>
        <v>0</v>
      </c>
      <c r="BL167" s="166">
        <f t="array" ref="BL167">IFERROR(IF(ROW()-16&lt;NoRowsBudget, IF($J167="Profit Margin",SUM(BL$16:BL166)*ProfitMargin,IF($J167="VAT",SUM(BL$16:BL166)*VAT,IF(Budget_period="Monthly",SUMIFS(INDIRECT(BL$8),DetailBudgetWPs_Aleph,IF($J167 = "No Work Package", "", $J167),DetailBudgetCategory_Aleph,$I167),IF(Budget_period="Quarterly",SUMIFS(INDIRECT(BL$9),DetailBudgetWPs_Aleph,IF($J167 = "No Work Package", "", $J167),DetailBudgetCategory_Aleph,$I167),IF(Budget_period="Annually",SUMIFS(INDIRECT(BL$10),DetailBudgetWPs_Aleph,IF($J167 = "No Work Package", "", $J167),DetailBudgetCategory_Aleph,$I167),""))))) / BL$6 * BL$7, 0), 0)</f>
        <v>0</v>
      </c>
      <c r="BM167" s="166">
        <f t="array" ref="BM167">IFERROR(IF(ROW()-16&lt;NoRowsBudget, IF($J167="Profit Margin",SUM(BM$16:BM166)*ProfitMargin,IF($J167="VAT",SUM(BM$16:BM166)*VAT,IF(Budget_period="Monthly",SUMIFS(INDIRECT(BM$8),DetailBudgetWPs_Aleph,IF($J167 = "No Work Package", "", $J167),DetailBudgetCategory_Aleph,$I167),IF(Budget_period="Quarterly",SUMIFS(INDIRECT(BM$9),DetailBudgetWPs_Aleph,IF($J167 = "No Work Package", "", $J167),DetailBudgetCategory_Aleph,$I167),IF(Budget_period="Annually",SUMIFS(INDIRECT(BM$10),DetailBudgetWPs_Aleph,IF($J167 = "No Work Package", "", $J167),DetailBudgetCategory_Aleph,$I167),""))))) / BM$6 * BM$7, 0), 0)</f>
        <v>0</v>
      </c>
      <c r="BN167" s="166">
        <f t="array" ref="BN167">IFERROR(IF(ROW()-16&lt;NoRowsBudget, IF($J167="Profit Margin",SUM(BN$16:BN166)*ProfitMargin,IF($J167="VAT",SUM(BN$16:BN166)*VAT,IF(Budget_period="Monthly",SUMIFS(INDIRECT(BN$8),DetailBudgetWPs_Aleph,IF($J167 = "No Work Package", "", $J167),DetailBudgetCategory_Aleph,$I167),IF(Budget_period="Quarterly",SUMIFS(INDIRECT(BN$9),DetailBudgetWPs_Aleph,IF($J167 = "No Work Package", "", $J167),DetailBudgetCategory_Aleph,$I167),IF(Budget_period="Annually",SUMIFS(INDIRECT(BN$10),DetailBudgetWPs_Aleph,IF($J167 = "No Work Package", "", $J167),DetailBudgetCategory_Aleph,$I167),""))))) / BN$6 * BN$7, 0), 0)</f>
        <v>0</v>
      </c>
      <c r="BO167" s="166">
        <f t="array" ref="BO167">IFERROR(IF(ROW()-16&lt;NoRowsBudget, IF($J167="Profit Margin",SUM(BO$16:BO166)*ProfitMargin,IF($J167="VAT",SUM(BO$16:BO166)*VAT,IF(Budget_period="Monthly",SUMIFS(INDIRECT(BO$8),DetailBudgetWPs_Aleph,IF($J167 = "No Work Package", "", $J167),DetailBudgetCategory_Aleph,$I167),IF(Budget_period="Quarterly",SUMIFS(INDIRECT(BO$9),DetailBudgetWPs_Aleph,IF($J167 = "No Work Package", "", $J167),DetailBudgetCategory_Aleph,$I167),IF(Budget_period="Annually",SUMIFS(INDIRECT(BO$10),DetailBudgetWPs_Aleph,IF($J167 = "No Work Package", "", $J167),DetailBudgetCategory_Aleph,$I167),""))))) / BO$6 * BO$7, 0), 0)</f>
        <v>0</v>
      </c>
      <c r="BP167" s="166">
        <f t="array" ref="BP167">IFERROR(IF(ROW()-16&lt;NoRowsBudget, IF($J167="Profit Margin",SUM(BP$16:BP166)*ProfitMargin,IF($J167="VAT",SUM(BP$16:BP166)*VAT,IF(Budget_period="Monthly",SUMIFS(INDIRECT(BP$8),DetailBudgetWPs_Aleph,IF($J167 = "No Work Package", "", $J167),DetailBudgetCategory_Aleph,$I167),IF(Budget_period="Quarterly",SUMIFS(INDIRECT(BP$9),DetailBudgetWPs_Aleph,IF($J167 = "No Work Package", "", $J167),DetailBudgetCategory_Aleph,$I167),IF(Budget_period="Annually",SUMIFS(INDIRECT(BP$10),DetailBudgetWPs_Aleph,IF($J167 = "No Work Package", "", $J167),DetailBudgetCategory_Aleph,$I167),""))))) / BP$6 * BP$7, 0), 0)</f>
        <v>0</v>
      </c>
      <c r="BQ167" s="166">
        <f t="array" ref="BQ167">IFERROR(IF(ROW()-16&lt;NoRowsBudget, IF($J167="Profit Margin",SUM(BQ$16:BQ166)*ProfitMargin,IF($J167="VAT",SUM(BQ$16:BQ166)*VAT,IF(Budget_period="Monthly",SUMIFS(INDIRECT(BQ$8),DetailBudgetWPs_Aleph,IF($J167 = "No Work Package", "", $J167),DetailBudgetCategory_Aleph,$I167),IF(Budget_period="Quarterly",SUMIFS(INDIRECT(BQ$9),DetailBudgetWPs_Aleph,IF($J167 = "No Work Package", "", $J167),DetailBudgetCategory_Aleph,$I167),IF(Budget_period="Annually",SUMIFS(INDIRECT(BQ$10),DetailBudgetWPs_Aleph,IF($J167 = "No Work Package", "", $J167),DetailBudgetCategory_Aleph,$I167),""))))) / BQ$6 * BQ$7, 0), 0)</f>
        <v>0</v>
      </c>
      <c r="BR167" s="166">
        <f t="array" ref="BR167">IFERROR(IF(ROW()-16&lt;NoRowsBudget, IF($J167="Profit Margin",SUM(BR$16:BR166)*ProfitMargin,IF($J167="VAT",SUM(BR$16:BR166)*VAT,IF(Budget_period="Monthly",SUMIFS(INDIRECT(BR$8),DetailBudgetWPs_Aleph,IF($J167 = "No Work Package", "", $J167),DetailBudgetCategory_Aleph,$I167),IF(Budget_period="Quarterly",SUMIFS(INDIRECT(BR$9),DetailBudgetWPs_Aleph,IF($J167 = "No Work Package", "", $J167),DetailBudgetCategory_Aleph,$I167),IF(Budget_period="Annually",SUMIFS(INDIRECT(BR$10),DetailBudgetWPs_Aleph,IF($J167 = "No Work Package", "", $J167),DetailBudgetCategory_Aleph,$I167),""))))) / BR$6 * BR$7, 0), 0)</f>
        <v>0</v>
      </c>
      <c r="BS167" s="166">
        <f t="array" ref="BS167">IFERROR(IF(ROW()-16&lt;NoRowsBudget, IF($J167="Profit Margin",SUM(BS$16:BS166)*ProfitMargin,IF($J167="VAT",SUM(BS$16:BS166)*VAT,IF(Budget_period="Monthly",SUMIFS(INDIRECT(BS$8),DetailBudgetWPs_Aleph,IF($J167 = "No Work Package", "", $J167),DetailBudgetCategory_Aleph,$I167),IF(Budget_period="Quarterly",SUMIFS(INDIRECT(BS$9),DetailBudgetWPs_Aleph,IF($J167 = "No Work Package", "", $J167),DetailBudgetCategory_Aleph,$I167),IF(Budget_period="Annually",SUMIFS(INDIRECT(BS$10),DetailBudgetWPs_Aleph,IF($J167 = "No Work Package", "", $J167),DetailBudgetCategory_Aleph,$I167),""))))) / BS$6 * BS$7, 0), 0)</f>
        <v>0</v>
      </c>
    </row>
    <row r="168" ht="15.75" customHeight="1">
      <c r="A168" s="114"/>
      <c r="B168" s="15" t="str">
        <f>IF(ROW()-16&lt;NoRowsBudget,OrgName,"")</f>
        <v/>
      </c>
      <c r="C168" s="15" t="str">
        <f>IF(ROW()-16&lt;NoRowsBudget,ProjectName,"")</f>
        <v/>
      </c>
      <c r="D168" s="15" t="str">
        <f>IF(ROW()-16&lt;NoRowsBudget,ProjectRef,"")</f>
        <v/>
      </c>
      <c r="E168" s="15" t="str">
        <f>IF(ROW()-16&lt;NoRowsBudget,ApplicationID,"")</f>
        <v/>
      </c>
      <c r="F168" s="15" t="str">
        <f>IF(ROW()-16&lt;NoRowsBudget,Version,"")</f>
        <v/>
      </c>
      <c r="G168" s="164" t="str">
        <f>IF(ROW()-16&lt;NoRowsBudget,StartDate,"")</f>
        <v/>
      </c>
      <c r="H168" s="164" t="str">
        <f>IF(ROW()-16&lt;NoRowsBudget,EndDate,"")</f>
        <v/>
      </c>
      <c r="I168" s="15" t="str">
        <f t="array" ref="I168">IF(ROW()-16&lt;(NoRowsBudget-3),INDEX(CostCategories,CEILING((ROW()-15)/NoWPs,1)),IF(ROW()-16=NoRowsBudget-3,"Overheads",IF(ROW()-16=NoRowsBudget-2,"Profit Margin",IF(ROW()-16=NoRowsBudget-1,"VAT",""))))</f>
        <v/>
      </c>
      <c r="J168" s="15" t="str">
        <f t="array" ref="J168">IF(ROW()-16&lt;NoRowsBudget-3,INDEX(WPUnique,,MOD(ROW()-16,NoWPs)+1),IF(ROW()-16=NoRowsBudget-3,"Overheads",IF(ROW()-16=NoRowsBudget-2,"Profit Margin",IF(ROW()-16=NoRowsBudget-1,"VAT",""))))</f>
        <v/>
      </c>
      <c r="K168" s="172" t="str">
        <f>IFERROR(IF(OR($J168="Indirect Cost",$J168="VAT",$J168="Profit Margin"),"",VLOOKUP(J168,'1. Basic Info'!$B$40:$C$52,2,FALSE)),BudgetExport!J168)</f>
        <v/>
      </c>
      <c r="L168" s="166">
        <f t="array" ref="L168">IFERROR(IF(ROW()-16&lt;NoRowsBudget, IF($J168="Profit Margin",SUM(L$16:L167)*ProfitMargin,IF($J168="VAT",SUM(L$16:L167)*VAT,IF(Budget_period="Monthly",SUMIFS(INDIRECT(L$8),DetailBudgetWPs_Aleph,IF($J168 = "No Work Package", "", $J168),DetailBudgetCategory_Aleph,$I168),IF(Budget_period="Quarterly",SUMIFS(INDIRECT(L$9),DetailBudgetWPs_Aleph,IF($J168 = "No Work Package", "", $J168),DetailBudgetCategory_Aleph,$I168),IF(Budget_period="Annually",SUMIFS(INDIRECT(L$10),DetailBudgetWPs_Aleph,IF($J168 = "No Work Package", "", $J168),DetailBudgetCategory_Aleph,$I168),""))))) / L$6 * L$7, 0), 0)</f>
        <v>0</v>
      </c>
      <c r="M168" s="166">
        <f t="array" ref="M168">IFERROR(IF(ROW()-16&lt;NoRowsBudget, IF($J168="Profit Margin",SUM(M$16:M167)*ProfitMargin,IF($J168="VAT",SUM(M$16:M167)*VAT,IF(Budget_period="Monthly",SUMIFS(INDIRECT(M$8),DetailBudgetWPs_Aleph,IF($J168 = "No Work Package", "", $J168),DetailBudgetCategory_Aleph,$I168),IF(Budget_period="Quarterly",SUMIFS(INDIRECT(M$9),DetailBudgetWPs_Aleph,IF($J168 = "No Work Package", "", $J168),DetailBudgetCategory_Aleph,$I168),IF(Budget_period="Annually",SUMIFS(INDIRECT(M$10),DetailBudgetWPs_Aleph,IF($J168 = "No Work Package", "", $J168),DetailBudgetCategory_Aleph,$I168),""))))) / M$6 * M$7, 0), 0)</f>
        <v>0</v>
      </c>
      <c r="N168" s="166">
        <f t="array" ref="N168">IFERROR(IF(ROW()-16&lt;NoRowsBudget, IF($J168="Profit Margin",SUM(N$16:N167)*ProfitMargin,IF($J168="VAT",SUM(N$16:N167)*VAT,IF(Budget_period="Monthly",SUMIFS(INDIRECT(N$8),DetailBudgetWPs_Aleph,IF($J168 = "No Work Package", "", $J168),DetailBudgetCategory_Aleph,$I168),IF(Budget_period="Quarterly",SUMIFS(INDIRECT(N$9),DetailBudgetWPs_Aleph,IF($J168 = "No Work Package", "", $J168),DetailBudgetCategory_Aleph,$I168),IF(Budget_period="Annually",SUMIFS(INDIRECT(N$10),DetailBudgetWPs_Aleph,IF($J168 = "No Work Package", "", $J168),DetailBudgetCategory_Aleph,$I168),""))))) / N$6 * N$7, 0), 0)</f>
        <v>0</v>
      </c>
      <c r="O168" s="166">
        <f t="array" ref="O168">IFERROR(IF(ROW()-16&lt;NoRowsBudget, IF($J168="Profit Margin",SUM(O$16:O167)*ProfitMargin,IF($J168="VAT",SUM(O$16:O167)*VAT,IF(Budget_period="Monthly",SUMIFS(INDIRECT(O$8),DetailBudgetWPs_Aleph,IF($J168 = "No Work Package", "", $J168),DetailBudgetCategory_Aleph,$I168),IF(Budget_period="Quarterly",SUMIFS(INDIRECT(O$9),DetailBudgetWPs_Aleph,IF($J168 = "No Work Package", "", $J168),DetailBudgetCategory_Aleph,$I168),IF(Budget_period="Annually",SUMIFS(INDIRECT(O$10),DetailBudgetWPs_Aleph,IF($J168 = "No Work Package", "", $J168),DetailBudgetCategory_Aleph,$I168),""))))) / O$6 * O$7, 0), 0)</f>
        <v>0</v>
      </c>
      <c r="P168" s="166">
        <f t="array" ref="P168">IFERROR(IF(ROW()-16&lt;NoRowsBudget, IF($J168="Profit Margin",SUM(P$16:P167)*ProfitMargin,IF($J168="VAT",SUM(P$16:P167)*VAT,IF(Budget_period="Monthly",SUMIFS(INDIRECT(P$8),DetailBudgetWPs_Aleph,IF($J168 = "No Work Package", "", $J168),DetailBudgetCategory_Aleph,$I168),IF(Budget_period="Quarterly",SUMIFS(INDIRECT(P$9),DetailBudgetWPs_Aleph,IF($J168 = "No Work Package", "", $J168),DetailBudgetCategory_Aleph,$I168),IF(Budget_period="Annually",SUMIFS(INDIRECT(P$10),DetailBudgetWPs_Aleph,IF($J168 = "No Work Package", "", $J168),DetailBudgetCategory_Aleph,$I168),""))))) / P$6 * P$7, 0), 0)</f>
        <v>0</v>
      </c>
      <c r="Q168" s="166">
        <f t="array" ref="Q168">IFERROR(IF(ROW()-16&lt;NoRowsBudget, IF($J168="Profit Margin",SUM(Q$16:Q167)*ProfitMargin,IF($J168="VAT",SUM(Q$16:Q167)*VAT,IF(Budget_period="Monthly",SUMIFS(INDIRECT(Q$8),DetailBudgetWPs_Aleph,IF($J168 = "No Work Package", "", $J168),DetailBudgetCategory_Aleph,$I168),IF(Budget_period="Quarterly",SUMIFS(INDIRECT(Q$9),DetailBudgetWPs_Aleph,IF($J168 = "No Work Package", "", $J168),DetailBudgetCategory_Aleph,$I168),IF(Budget_period="Annually",SUMIFS(INDIRECT(Q$10),DetailBudgetWPs_Aleph,IF($J168 = "No Work Package", "", $J168),DetailBudgetCategory_Aleph,$I168),""))))) / Q$6 * Q$7, 0), 0)</f>
        <v>0</v>
      </c>
      <c r="R168" s="166">
        <f t="array" ref="R168">IFERROR(IF(ROW()-16&lt;NoRowsBudget, IF($J168="Profit Margin",SUM(R$16:R167)*ProfitMargin,IF($J168="VAT",SUM(R$16:R167)*VAT,IF(Budget_period="Monthly",SUMIFS(INDIRECT(R$8),DetailBudgetWPs_Aleph,IF($J168 = "No Work Package", "", $J168),DetailBudgetCategory_Aleph,$I168),IF(Budget_period="Quarterly",SUMIFS(INDIRECT(R$9),DetailBudgetWPs_Aleph,IF($J168 = "No Work Package", "", $J168),DetailBudgetCategory_Aleph,$I168),IF(Budget_period="Annually",SUMIFS(INDIRECT(R$10),DetailBudgetWPs_Aleph,IF($J168 = "No Work Package", "", $J168),DetailBudgetCategory_Aleph,$I168),""))))) / R$6 * R$7, 0), 0)</f>
        <v>0</v>
      </c>
      <c r="S168" s="166">
        <f t="array" ref="S168">IFERROR(IF(ROW()-16&lt;NoRowsBudget, IF($J168="Profit Margin",SUM(S$16:S167)*ProfitMargin,IF($J168="VAT",SUM(S$16:S167)*VAT,IF(Budget_period="Monthly",SUMIFS(INDIRECT(S$8),DetailBudgetWPs_Aleph,IF($J168 = "No Work Package", "", $J168),DetailBudgetCategory_Aleph,$I168),IF(Budget_period="Quarterly",SUMIFS(INDIRECT(S$9),DetailBudgetWPs_Aleph,IF($J168 = "No Work Package", "", $J168),DetailBudgetCategory_Aleph,$I168),IF(Budget_period="Annually",SUMIFS(INDIRECT(S$10),DetailBudgetWPs_Aleph,IF($J168 = "No Work Package", "", $J168),DetailBudgetCategory_Aleph,$I168),""))))) / S$6 * S$7, 0), 0)</f>
        <v>0</v>
      </c>
      <c r="T168" s="166">
        <f t="array" ref="T168">IFERROR(IF(ROW()-16&lt;NoRowsBudget, IF($J168="Profit Margin",SUM(T$16:T167)*ProfitMargin,IF($J168="VAT",SUM(T$16:T167)*VAT,IF(Budget_period="Monthly",SUMIFS(INDIRECT(T$8),DetailBudgetWPs_Aleph,IF($J168 = "No Work Package", "", $J168),DetailBudgetCategory_Aleph,$I168),IF(Budget_period="Quarterly",SUMIFS(INDIRECT(T$9),DetailBudgetWPs_Aleph,IF($J168 = "No Work Package", "", $J168),DetailBudgetCategory_Aleph,$I168),IF(Budget_period="Annually",SUMIFS(INDIRECT(T$10),DetailBudgetWPs_Aleph,IF($J168 = "No Work Package", "", $J168),DetailBudgetCategory_Aleph,$I168),""))))) / T$6 * T$7, 0), 0)</f>
        <v>0</v>
      </c>
      <c r="U168" s="166">
        <f t="array" ref="U168">IFERROR(IF(ROW()-16&lt;NoRowsBudget, IF($J168="Profit Margin",SUM(U$16:U167)*ProfitMargin,IF($J168="VAT",SUM(U$16:U167)*VAT,IF(Budget_period="Monthly",SUMIFS(INDIRECT(U$8),DetailBudgetWPs_Aleph,IF($J168 = "No Work Package", "", $J168),DetailBudgetCategory_Aleph,$I168),IF(Budget_period="Quarterly",SUMIFS(INDIRECT(U$9),DetailBudgetWPs_Aleph,IF($J168 = "No Work Package", "", $J168),DetailBudgetCategory_Aleph,$I168),IF(Budget_period="Annually",SUMIFS(INDIRECT(U$10),DetailBudgetWPs_Aleph,IF($J168 = "No Work Package", "", $J168),DetailBudgetCategory_Aleph,$I168),""))))) / U$6 * U$7, 0), 0)</f>
        <v>0</v>
      </c>
      <c r="V168" s="166">
        <f t="array" ref="V168">IFERROR(IF(ROW()-16&lt;NoRowsBudget, IF($J168="Profit Margin",SUM(V$16:V167)*ProfitMargin,IF($J168="VAT",SUM(V$16:V167)*VAT,IF(Budget_period="Monthly",SUMIFS(INDIRECT(V$8),DetailBudgetWPs_Aleph,IF($J168 = "No Work Package", "", $J168),DetailBudgetCategory_Aleph,$I168),IF(Budget_period="Quarterly",SUMIFS(INDIRECT(V$9),DetailBudgetWPs_Aleph,IF($J168 = "No Work Package", "", $J168),DetailBudgetCategory_Aleph,$I168),IF(Budget_period="Annually",SUMIFS(INDIRECT(V$10),DetailBudgetWPs_Aleph,IF($J168 = "No Work Package", "", $J168),DetailBudgetCategory_Aleph,$I168),""))))) / V$6 * V$7, 0), 0)</f>
        <v>0</v>
      </c>
      <c r="W168" s="166">
        <f t="array" ref="W168">IFERROR(IF(ROW()-16&lt;NoRowsBudget, IF($J168="Profit Margin",SUM(W$16:W167)*ProfitMargin,IF($J168="VAT",SUM(W$16:W167)*VAT,IF(Budget_period="Monthly",SUMIFS(INDIRECT(W$8),DetailBudgetWPs_Aleph,IF($J168 = "No Work Package", "", $J168),DetailBudgetCategory_Aleph,$I168),IF(Budget_period="Quarterly",SUMIFS(INDIRECT(W$9),DetailBudgetWPs_Aleph,IF($J168 = "No Work Package", "", $J168),DetailBudgetCategory_Aleph,$I168),IF(Budget_period="Annually",SUMIFS(INDIRECT(W$10),DetailBudgetWPs_Aleph,IF($J168 = "No Work Package", "", $J168),DetailBudgetCategory_Aleph,$I168),""))))) / W$6 * W$7, 0), 0)</f>
        <v>0</v>
      </c>
      <c r="X168" s="166">
        <f t="array" ref="X168">IFERROR(IF(ROW()-16&lt;NoRowsBudget, IF($J168="Profit Margin",SUM(X$16:X167)*ProfitMargin,IF($J168="VAT",SUM(X$16:X167)*VAT,IF(Budget_period="Monthly",SUMIFS(INDIRECT(X$8),DetailBudgetWPs_Aleph,IF($J168 = "No Work Package", "", $J168),DetailBudgetCategory_Aleph,$I168),IF(Budget_period="Quarterly",SUMIFS(INDIRECT(X$9),DetailBudgetWPs_Aleph,IF($J168 = "No Work Package", "", $J168),DetailBudgetCategory_Aleph,$I168),IF(Budget_period="Annually",SUMIFS(INDIRECT(X$10),DetailBudgetWPs_Aleph,IF($J168 = "No Work Package", "", $J168),DetailBudgetCategory_Aleph,$I168),""))))) / X$6 * X$7, 0), 0)</f>
        <v>0</v>
      </c>
      <c r="Y168" s="166">
        <f t="array" ref="Y168">IFERROR(IF(ROW()-16&lt;NoRowsBudget, IF($J168="Profit Margin",SUM(Y$16:Y167)*ProfitMargin,IF($J168="VAT",SUM(Y$16:Y167)*VAT,IF(Budget_period="Monthly",SUMIFS(INDIRECT(Y$8),DetailBudgetWPs_Aleph,IF($J168 = "No Work Package", "", $J168),DetailBudgetCategory_Aleph,$I168),IF(Budget_period="Quarterly",SUMIFS(INDIRECT(Y$9),DetailBudgetWPs_Aleph,IF($J168 = "No Work Package", "", $J168),DetailBudgetCategory_Aleph,$I168),IF(Budget_period="Annually",SUMIFS(INDIRECT(Y$10),DetailBudgetWPs_Aleph,IF($J168 = "No Work Package", "", $J168),DetailBudgetCategory_Aleph,$I168),""))))) / Y$6 * Y$7, 0), 0)</f>
        <v>0</v>
      </c>
      <c r="Z168" s="166">
        <f t="array" ref="Z168">IFERROR(IF(ROW()-16&lt;NoRowsBudget, IF($J168="Profit Margin",SUM(Z$16:Z167)*ProfitMargin,IF($J168="VAT",SUM(Z$16:Z167)*VAT,IF(Budget_period="Monthly",SUMIFS(INDIRECT(Z$8),DetailBudgetWPs_Aleph,IF($J168 = "No Work Package", "", $J168),DetailBudgetCategory_Aleph,$I168),IF(Budget_period="Quarterly",SUMIFS(INDIRECT(Z$9),DetailBudgetWPs_Aleph,IF($J168 = "No Work Package", "", $J168),DetailBudgetCategory_Aleph,$I168),IF(Budget_period="Annually",SUMIFS(INDIRECT(Z$10),DetailBudgetWPs_Aleph,IF($J168 = "No Work Package", "", $J168),DetailBudgetCategory_Aleph,$I168),""))))) / Z$6 * Z$7, 0), 0)</f>
        <v>0</v>
      </c>
      <c r="AA168" s="166">
        <f t="array" ref="AA168">IFERROR(IF(ROW()-16&lt;NoRowsBudget, IF($J168="Profit Margin",SUM(AA$16:AA167)*ProfitMargin,IF($J168="VAT",SUM(AA$16:AA167)*VAT,IF(Budget_period="Monthly",SUMIFS(INDIRECT(AA$8),DetailBudgetWPs_Aleph,IF($J168 = "No Work Package", "", $J168),DetailBudgetCategory_Aleph,$I168),IF(Budget_period="Quarterly",SUMIFS(INDIRECT(AA$9),DetailBudgetWPs_Aleph,IF($J168 = "No Work Package", "", $J168),DetailBudgetCategory_Aleph,$I168),IF(Budget_period="Annually",SUMIFS(INDIRECT(AA$10),DetailBudgetWPs_Aleph,IF($J168 = "No Work Package", "", $J168),DetailBudgetCategory_Aleph,$I168),""))))) / AA$6 * AA$7, 0), 0)</f>
        <v>0</v>
      </c>
      <c r="AB168" s="166">
        <f t="array" ref="AB168">IFERROR(IF(ROW()-16&lt;NoRowsBudget, IF($J168="Profit Margin",SUM(AB$16:AB167)*ProfitMargin,IF($J168="VAT",SUM(AB$16:AB167)*VAT,IF(Budget_period="Monthly",SUMIFS(INDIRECT(AB$8),DetailBudgetWPs_Aleph,IF($J168 = "No Work Package", "", $J168),DetailBudgetCategory_Aleph,$I168),IF(Budget_period="Quarterly",SUMIFS(INDIRECT(AB$9),DetailBudgetWPs_Aleph,IF($J168 = "No Work Package", "", $J168),DetailBudgetCategory_Aleph,$I168),IF(Budget_period="Annually",SUMIFS(INDIRECT(AB$10),DetailBudgetWPs_Aleph,IF($J168 = "No Work Package", "", $J168),DetailBudgetCategory_Aleph,$I168),""))))) / AB$6 * AB$7, 0), 0)</f>
        <v>0</v>
      </c>
      <c r="AC168" s="166">
        <f t="array" ref="AC168">IFERROR(IF(ROW()-16&lt;NoRowsBudget, IF($J168="Profit Margin",SUM(AC$16:AC167)*ProfitMargin,IF($J168="VAT",SUM(AC$16:AC167)*VAT,IF(Budget_period="Monthly",SUMIFS(INDIRECT(AC$8),DetailBudgetWPs_Aleph,IF($J168 = "No Work Package", "", $J168),DetailBudgetCategory_Aleph,$I168),IF(Budget_period="Quarterly",SUMIFS(INDIRECT(AC$9),DetailBudgetWPs_Aleph,IF($J168 = "No Work Package", "", $J168),DetailBudgetCategory_Aleph,$I168),IF(Budget_period="Annually",SUMIFS(INDIRECT(AC$10),DetailBudgetWPs_Aleph,IF($J168 = "No Work Package", "", $J168),DetailBudgetCategory_Aleph,$I168),""))))) / AC$6 * AC$7, 0), 0)</f>
        <v>0</v>
      </c>
      <c r="AD168" s="166">
        <f t="array" ref="AD168">IFERROR(IF(ROW()-16&lt;NoRowsBudget, IF($J168="Profit Margin",SUM(AD$16:AD167)*ProfitMargin,IF($J168="VAT",SUM(AD$16:AD167)*VAT,IF(Budget_period="Monthly",SUMIFS(INDIRECT(AD$8),DetailBudgetWPs_Aleph,IF($J168 = "No Work Package", "", $J168),DetailBudgetCategory_Aleph,$I168),IF(Budget_period="Quarterly",SUMIFS(INDIRECT(AD$9),DetailBudgetWPs_Aleph,IF($J168 = "No Work Package", "", $J168),DetailBudgetCategory_Aleph,$I168),IF(Budget_period="Annually",SUMIFS(INDIRECT(AD$10),DetailBudgetWPs_Aleph,IF($J168 = "No Work Package", "", $J168),DetailBudgetCategory_Aleph,$I168),""))))) / AD$6 * AD$7, 0), 0)</f>
        <v>0</v>
      </c>
      <c r="AE168" s="166">
        <f t="array" ref="AE168">IFERROR(IF(ROW()-16&lt;NoRowsBudget, IF($J168="Profit Margin",SUM(AE$16:AE167)*ProfitMargin,IF($J168="VAT",SUM(AE$16:AE167)*VAT,IF(Budget_period="Monthly",SUMIFS(INDIRECT(AE$8),DetailBudgetWPs_Aleph,IF($J168 = "No Work Package", "", $J168),DetailBudgetCategory_Aleph,$I168),IF(Budget_period="Quarterly",SUMIFS(INDIRECT(AE$9),DetailBudgetWPs_Aleph,IF($J168 = "No Work Package", "", $J168),DetailBudgetCategory_Aleph,$I168),IF(Budget_period="Annually",SUMIFS(INDIRECT(AE$10),DetailBudgetWPs_Aleph,IF($J168 = "No Work Package", "", $J168),DetailBudgetCategory_Aleph,$I168),""))))) / AE$6 * AE$7, 0), 0)</f>
        <v>0</v>
      </c>
      <c r="AF168" s="166">
        <f t="array" ref="AF168">IFERROR(IF(ROW()-16&lt;NoRowsBudget, IF($J168="Profit Margin",SUM(AF$16:AF167)*ProfitMargin,IF($J168="VAT",SUM(AF$16:AF167)*VAT,IF(Budget_period="Monthly",SUMIFS(INDIRECT(AF$8),DetailBudgetWPs_Aleph,IF($J168 = "No Work Package", "", $J168),DetailBudgetCategory_Aleph,$I168),IF(Budget_period="Quarterly",SUMIFS(INDIRECT(AF$9),DetailBudgetWPs_Aleph,IF($J168 = "No Work Package", "", $J168),DetailBudgetCategory_Aleph,$I168),IF(Budget_period="Annually",SUMIFS(INDIRECT(AF$10),DetailBudgetWPs_Aleph,IF($J168 = "No Work Package", "", $J168),DetailBudgetCategory_Aleph,$I168),""))))) / AF$6 * AF$7, 0), 0)</f>
        <v>0</v>
      </c>
      <c r="AG168" s="166">
        <f t="array" ref="AG168">IFERROR(IF(ROW()-16&lt;NoRowsBudget, IF($J168="Profit Margin",SUM(AG$16:AG167)*ProfitMargin,IF($J168="VAT",SUM(AG$16:AG167)*VAT,IF(Budget_period="Monthly",SUMIFS(INDIRECT(AG$8),DetailBudgetWPs_Aleph,IF($J168 = "No Work Package", "", $J168),DetailBudgetCategory_Aleph,$I168),IF(Budget_period="Quarterly",SUMIFS(INDIRECT(AG$9),DetailBudgetWPs_Aleph,IF($J168 = "No Work Package", "", $J168),DetailBudgetCategory_Aleph,$I168),IF(Budget_period="Annually",SUMIFS(INDIRECT(AG$10),DetailBudgetWPs_Aleph,IF($J168 = "No Work Package", "", $J168),DetailBudgetCategory_Aleph,$I168),""))))) / AG$6 * AG$7, 0), 0)</f>
        <v>0</v>
      </c>
      <c r="AH168" s="166">
        <f t="array" ref="AH168">IFERROR(IF(ROW()-16&lt;NoRowsBudget, IF($J168="Profit Margin",SUM(AH$16:AH167)*ProfitMargin,IF($J168="VAT",SUM(AH$16:AH167)*VAT,IF(Budget_period="Monthly",SUMIFS(INDIRECT(AH$8),DetailBudgetWPs_Aleph,IF($J168 = "No Work Package", "", $J168),DetailBudgetCategory_Aleph,$I168),IF(Budget_period="Quarterly",SUMIFS(INDIRECT(AH$9),DetailBudgetWPs_Aleph,IF($J168 = "No Work Package", "", $J168),DetailBudgetCategory_Aleph,$I168),IF(Budget_period="Annually",SUMIFS(INDIRECT(AH$10),DetailBudgetWPs_Aleph,IF($J168 = "No Work Package", "", $J168),DetailBudgetCategory_Aleph,$I168),""))))) / AH$6 * AH$7, 0), 0)</f>
        <v>0</v>
      </c>
      <c r="AI168" s="166">
        <f t="array" ref="AI168">IFERROR(IF(ROW()-16&lt;NoRowsBudget, IF($J168="Profit Margin",SUM(AI$16:AI167)*ProfitMargin,IF($J168="VAT",SUM(AI$16:AI167)*VAT,IF(Budget_period="Monthly",SUMIFS(INDIRECT(AI$8),DetailBudgetWPs_Aleph,IF($J168 = "No Work Package", "", $J168),DetailBudgetCategory_Aleph,$I168),IF(Budget_period="Quarterly",SUMIFS(INDIRECT(AI$9),DetailBudgetWPs_Aleph,IF($J168 = "No Work Package", "", $J168),DetailBudgetCategory_Aleph,$I168),IF(Budget_period="Annually",SUMIFS(INDIRECT(AI$10),DetailBudgetWPs_Aleph,IF($J168 = "No Work Package", "", $J168),DetailBudgetCategory_Aleph,$I168),""))))) / AI$6 * AI$7, 0), 0)</f>
        <v>0</v>
      </c>
      <c r="AJ168" s="166">
        <f t="array" ref="AJ168">IFERROR(IF(ROW()-16&lt;NoRowsBudget, IF($J168="Profit Margin",SUM(AJ$16:AJ167)*ProfitMargin,IF($J168="VAT",SUM(AJ$16:AJ167)*VAT,IF(Budget_period="Monthly",SUMIFS(INDIRECT(AJ$8),DetailBudgetWPs_Aleph,IF($J168 = "No Work Package", "", $J168),DetailBudgetCategory_Aleph,$I168),IF(Budget_period="Quarterly",SUMIFS(INDIRECT(AJ$9),DetailBudgetWPs_Aleph,IF($J168 = "No Work Package", "", $J168),DetailBudgetCategory_Aleph,$I168),IF(Budget_period="Annually",SUMIFS(INDIRECT(AJ$10),DetailBudgetWPs_Aleph,IF($J168 = "No Work Package", "", $J168),DetailBudgetCategory_Aleph,$I168),""))))) / AJ$6 * AJ$7, 0), 0)</f>
        <v>0</v>
      </c>
      <c r="AK168" s="166">
        <f t="array" ref="AK168">IFERROR(IF(ROW()-16&lt;NoRowsBudget, IF($J168="Profit Margin",SUM(AK$16:AK167)*ProfitMargin,IF($J168="VAT",SUM(AK$16:AK167)*VAT,IF(Budget_period="Monthly",SUMIFS(INDIRECT(AK$8),DetailBudgetWPs_Aleph,IF($J168 = "No Work Package", "", $J168),DetailBudgetCategory_Aleph,$I168),IF(Budget_period="Quarterly",SUMIFS(INDIRECT(AK$9),DetailBudgetWPs_Aleph,IF($J168 = "No Work Package", "", $J168),DetailBudgetCategory_Aleph,$I168),IF(Budget_period="Annually",SUMIFS(INDIRECT(AK$10),DetailBudgetWPs_Aleph,IF($J168 = "No Work Package", "", $J168),DetailBudgetCategory_Aleph,$I168),""))))) / AK$6 * AK$7, 0), 0)</f>
        <v>0</v>
      </c>
      <c r="AL168" s="166">
        <f t="array" ref="AL168">IFERROR(IF(ROW()-16&lt;NoRowsBudget, IF($J168="Profit Margin",SUM(AL$16:AL167)*ProfitMargin,IF($J168="VAT",SUM(AL$16:AL167)*VAT,IF(Budget_period="Monthly",SUMIFS(INDIRECT(AL$8),DetailBudgetWPs_Aleph,IF($J168 = "No Work Package", "", $J168),DetailBudgetCategory_Aleph,$I168),IF(Budget_period="Quarterly",SUMIFS(INDIRECT(AL$9),DetailBudgetWPs_Aleph,IF($J168 = "No Work Package", "", $J168),DetailBudgetCategory_Aleph,$I168),IF(Budget_period="Annually",SUMIFS(INDIRECT(AL$10),DetailBudgetWPs_Aleph,IF($J168 = "No Work Package", "", $J168),DetailBudgetCategory_Aleph,$I168),""))))) / AL$6 * AL$7, 0), 0)</f>
        <v>0</v>
      </c>
      <c r="AM168" s="166">
        <f t="array" ref="AM168">IFERROR(IF(ROW()-16&lt;NoRowsBudget, IF($J168="Profit Margin",SUM(AM$16:AM167)*ProfitMargin,IF($J168="VAT",SUM(AM$16:AM167)*VAT,IF(Budget_period="Monthly",SUMIFS(INDIRECT(AM$8),DetailBudgetWPs_Aleph,IF($J168 = "No Work Package", "", $J168),DetailBudgetCategory_Aleph,$I168),IF(Budget_period="Quarterly",SUMIFS(INDIRECT(AM$9),DetailBudgetWPs_Aleph,IF($J168 = "No Work Package", "", $J168),DetailBudgetCategory_Aleph,$I168),IF(Budget_period="Annually",SUMIFS(INDIRECT(AM$10),DetailBudgetWPs_Aleph,IF($J168 = "No Work Package", "", $J168),DetailBudgetCategory_Aleph,$I168),""))))) / AM$6 * AM$7, 0), 0)</f>
        <v>0</v>
      </c>
      <c r="AN168" s="166">
        <f t="array" ref="AN168">IFERROR(IF(ROW()-16&lt;NoRowsBudget, IF($J168="Profit Margin",SUM(AN$16:AN167)*ProfitMargin,IF($J168="VAT",SUM(AN$16:AN167)*VAT,IF(Budget_period="Monthly",SUMIFS(INDIRECT(AN$8),DetailBudgetWPs_Aleph,IF($J168 = "No Work Package", "", $J168),DetailBudgetCategory_Aleph,$I168),IF(Budget_period="Quarterly",SUMIFS(INDIRECT(AN$9),DetailBudgetWPs_Aleph,IF($J168 = "No Work Package", "", $J168),DetailBudgetCategory_Aleph,$I168),IF(Budget_period="Annually",SUMIFS(INDIRECT(AN$10),DetailBudgetWPs_Aleph,IF($J168 = "No Work Package", "", $J168),DetailBudgetCategory_Aleph,$I168),""))))) / AN$6 * AN$7, 0), 0)</f>
        <v>0</v>
      </c>
      <c r="AO168" s="166">
        <f t="array" ref="AO168">IFERROR(IF(ROW()-16&lt;NoRowsBudget, IF($J168="Profit Margin",SUM(AO$16:AO167)*ProfitMargin,IF($J168="VAT",SUM(AO$16:AO167)*VAT,IF(Budget_period="Monthly",SUMIFS(INDIRECT(AO$8),DetailBudgetWPs_Aleph,IF($J168 = "No Work Package", "", $J168),DetailBudgetCategory_Aleph,$I168),IF(Budget_period="Quarterly",SUMIFS(INDIRECT(AO$9),DetailBudgetWPs_Aleph,IF($J168 = "No Work Package", "", $J168),DetailBudgetCategory_Aleph,$I168),IF(Budget_period="Annually",SUMIFS(INDIRECT(AO$10),DetailBudgetWPs_Aleph,IF($J168 = "No Work Package", "", $J168),DetailBudgetCategory_Aleph,$I168),""))))) / AO$6 * AO$7, 0), 0)</f>
        <v>0</v>
      </c>
      <c r="AP168" s="166">
        <f t="array" ref="AP168">IFERROR(IF(ROW()-16&lt;NoRowsBudget, IF($J168="Profit Margin",SUM(AP$16:AP167)*ProfitMargin,IF($J168="VAT",SUM(AP$16:AP167)*VAT,IF(Budget_period="Monthly",SUMIFS(INDIRECT(AP$8),DetailBudgetWPs_Aleph,IF($J168 = "No Work Package", "", $J168),DetailBudgetCategory_Aleph,$I168),IF(Budget_period="Quarterly",SUMIFS(INDIRECT(AP$9),DetailBudgetWPs_Aleph,IF($J168 = "No Work Package", "", $J168),DetailBudgetCategory_Aleph,$I168),IF(Budget_period="Annually",SUMIFS(INDIRECT(AP$10),DetailBudgetWPs_Aleph,IF($J168 = "No Work Package", "", $J168),DetailBudgetCategory_Aleph,$I168),""))))) / AP$6 * AP$7, 0), 0)</f>
        <v>0</v>
      </c>
      <c r="AQ168" s="166">
        <f t="array" ref="AQ168">IFERROR(IF(ROW()-16&lt;NoRowsBudget, IF($J168="Profit Margin",SUM(AQ$16:AQ167)*ProfitMargin,IF($J168="VAT",SUM(AQ$16:AQ167)*VAT,IF(Budget_period="Monthly",SUMIFS(INDIRECT(AQ$8),DetailBudgetWPs_Aleph,IF($J168 = "No Work Package", "", $J168),DetailBudgetCategory_Aleph,$I168),IF(Budget_period="Quarterly",SUMIFS(INDIRECT(AQ$9),DetailBudgetWPs_Aleph,IF($J168 = "No Work Package", "", $J168),DetailBudgetCategory_Aleph,$I168),IF(Budget_period="Annually",SUMIFS(INDIRECT(AQ$10),DetailBudgetWPs_Aleph,IF($J168 = "No Work Package", "", $J168),DetailBudgetCategory_Aleph,$I168),""))))) / AQ$6 * AQ$7, 0), 0)</f>
        <v>0</v>
      </c>
      <c r="AR168" s="166">
        <f t="array" ref="AR168">IFERROR(IF(ROW()-16&lt;NoRowsBudget, IF($J168="Profit Margin",SUM(AR$16:AR167)*ProfitMargin,IF($J168="VAT",SUM(AR$16:AR167)*VAT,IF(Budget_period="Monthly",SUMIFS(INDIRECT(AR$8),DetailBudgetWPs_Aleph,IF($J168 = "No Work Package", "", $J168),DetailBudgetCategory_Aleph,$I168),IF(Budget_period="Quarterly",SUMIFS(INDIRECT(AR$9),DetailBudgetWPs_Aleph,IF($J168 = "No Work Package", "", $J168),DetailBudgetCategory_Aleph,$I168),IF(Budget_period="Annually",SUMIFS(INDIRECT(AR$10),DetailBudgetWPs_Aleph,IF($J168 = "No Work Package", "", $J168),DetailBudgetCategory_Aleph,$I168),""))))) / AR$6 * AR$7, 0), 0)</f>
        <v>0</v>
      </c>
      <c r="AS168" s="166">
        <f t="array" ref="AS168">IFERROR(IF(ROW()-16&lt;NoRowsBudget, IF($J168="Profit Margin",SUM(AS$16:AS167)*ProfitMargin,IF($J168="VAT",SUM(AS$16:AS167)*VAT,IF(Budget_period="Monthly",SUMIFS(INDIRECT(AS$8),DetailBudgetWPs_Aleph,IF($J168 = "No Work Package", "", $J168),DetailBudgetCategory_Aleph,$I168),IF(Budget_period="Quarterly",SUMIFS(INDIRECT(AS$9),DetailBudgetWPs_Aleph,IF($J168 = "No Work Package", "", $J168),DetailBudgetCategory_Aleph,$I168),IF(Budget_period="Annually",SUMIFS(INDIRECT(AS$10),DetailBudgetWPs_Aleph,IF($J168 = "No Work Package", "", $J168),DetailBudgetCategory_Aleph,$I168),""))))) / AS$6 * AS$7, 0), 0)</f>
        <v>0</v>
      </c>
      <c r="AT168" s="166">
        <f t="array" ref="AT168">IFERROR(IF(ROW()-16&lt;NoRowsBudget, IF($J168="Profit Margin",SUM(AT$16:AT167)*ProfitMargin,IF($J168="VAT",SUM(AT$16:AT167)*VAT,IF(Budget_period="Monthly",SUMIFS(INDIRECT(AT$8),DetailBudgetWPs_Aleph,IF($J168 = "No Work Package", "", $J168),DetailBudgetCategory_Aleph,$I168),IF(Budget_period="Quarterly",SUMIFS(INDIRECT(AT$9),DetailBudgetWPs_Aleph,IF($J168 = "No Work Package", "", $J168),DetailBudgetCategory_Aleph,$I168),IF(Budget_period="Annually",SUMIFS(INDIRECT(AT$10),DetailBudgetWPs_Aleph,IF($J168 = "No Work Package", "", $J168),DetailBudgetCategory_Aleph,$I168),""))))) / AT$6 * AT$7, 0), 0)</f>
        <v>0</v>
      </c>
      <c r="AU168" s="166">
        <f t="array" ref="AU168">IFERROR(IF(ROW()-16&lt;NoRowsBudget, IF($J168="Profit Margin",SUM(AU$16:AU167)*ProfitMargin,IF($J168="VAT",SUM(AU$16:AU167)*VAT,IF(Budget_period="Monthly",SUMIFS(INDIRECT(AU$8),DetailBudgetWPs_Aleph,IF($J168 = "No Work Package", "", $J168),DetailBudgetCategory_Aleph,$I168),IF(Budget_period="Quarterly",SUMIFS(INDIRECT(AU$9),DetailBudgetWPs_Aleph,IF($J168 = "No Work Package", "", $J168),DetailBudgetCategory_Aleph,$I168),IF(Budget_period="Annually",SUMIFS(INDIRECT(AU$10),DetailBudgetWPs_Aleph,IF($J168 = "No Work Package", "", $J168),DetailBudgetCategory_Aleph,$I168),""))))) / AU$6 * AU$7, 0), 0)</f>
        <v>0</v>
      </c>
      <c r="AV168" s="166">
        <f t="array" ref="AV168">IFERROR(IF(ROW()-16&lt;NoRowsBudget, IF($J168="Profit Margin",SUM(AV$16:AV167)*ProfitMargin,IF($J168="VAT",SUM(AV$16:AV167)*VAT,IF(Budget_period="Monthly",SUMIFS(INDIRECT(AV$8),DetailBudgetWPs_Aleph,IF($J168 = "No Work Package", "", $J168),DetailBudgetCategory_Aleph,$I168),IF(Budget_period="Quarterly",SUMIFS(INDIRECT(AV$9),DetailBudgetWPs_Aleph,IF($J168 = "No Work Package", "", $J168),DetailBudgetCategory_Aleph,$I168),IF(Budget_period="Annually",SUMIFS(INDIRECT(AV$10),DetailBudgetWPs_Aleph,IF($J168 = "No Work Package", "", $J168),DetailBudgetCategory_Aleph,$I168),""))))) / AV$6 * AV$7, 0), 0)</f>
        <v>0</v>
      </c>
      <c r="AW168" s="166">
        <f t="array" ref="AW168">IFERROR(IF(ROW()-16&lt;NoRowsBudget, IF($J168="Profit Margin",SUM(AW$16:AW167)*ProfitMargin,IF($J168="VAT",SUM(AW$16:AW167)*VAT,IF(Budget_period="Monthly",SUMIFS(INDIRECT(AW$8),DetailBudgetWPs_Aleph,IF($J168 = "No Work Package", "", $J168),DetailBudgetCategory_Aleph,$I168),IF(Budget_period="Quarterly",SUMIFS(INDIRECT(AW$9),DetailBudgetWPs_Aleph,IF($J168 = "No Work Package", "", $J168),DetailBudgetCategory_Aleph,$I168),IF(Budget_period="Annually",SUMIFS(INDIRECT(AW$10),DetailBudgetWPs_Aleph,IF($J168 = "No Work Package", "", $J168),DetailBudgetCategory_Aleph,$I168),""))))) / AW$6 * AW$7, 0), 0)</f>
        <v>0</v>
      </c>
      <c r="AX168" s="166">
        <f t="array" ref="AX168">IFERROR(IF(ROW()-16&lt;NoRowsBudget, IF($J168="Profit Margin",SUM(AX$16:AX167)*ProfitMargin,IF($J168="VAT",SUM(AX$16:AX167)*VAT,IF(Budget_period="Monthly",SUMIFS(INDIRECT(AX$8),DetailBudgetWPs_Aleph,IF($J168 = "No Work Package", "", $J168),DetailBudgetCategory_Aleph,$I168),IF(Budget_period="Quarterly",SUMIFS(INDIRECT(AX$9),DetailBudgetWPs_Aleph,IF($J168 = "No Work Package", "", $J168),DetailBudgetCategory_Aleph,$I168),IF(Budget_period="Annually",SUMIFS(INDIRECT(AX$10),DetailBudgetWPs_Aleph,IF($J168 = "No Work Package", "", $J168),DetailBudgetCategory_Aleph,$I168),""))))) / AX$6 * AX$7, 0), 0)</f>
        <v>0</v>
      </c>
      <c r="AY168" s="166">
        <f t="array" ref="AY168">IFERROR(IF(ROW()-16&lt;NoRowsBudget, IF($J168="Profit Margin",SUM(AY$16:AY167)*ProfitMargin,IF($J168="VAT",SUM(AY$16:AY167)*VAT,IF(Budget_period="Monthly",SUMIFS(INDIRECT(AY$8),DetailBudgetWPs_Aleph,IF($J168 = "No Work Package", "", $J168),DetailBudgetCategory_Aleph,$I168),IF(Budget_period="Quarterly",SUMIFS(INDIRECT(AY$9),DetailBudgetWPs_Aleph,IF($J168 = "No Work Package", "", $J168),DetailBudgetCategory_Aleph,$I168),IF(Budget_period="Annually",SUMIFS(INDIRECT(AY$10),DetailBudgetWPs_Aleph,IF($J168 = "No Work Package", "", $J168),DetailBudgetCategory_Aleph,$I168),""))))) / AY$6 * AY$7, 0), 0)</f>
        <v>0</v>
      </c>
      <c r="AZ168" s="166">
        <f t="array" ref="AZ168">IFERROR(IF(ROW()-16&lt;NoRowsBudget, IF($J168="Profit Margin",SUM(AZ$16:AZ167)*ProfitMargin,IF($J168="VAT",SUM(AZ$16:AZ167)*VAT,IF(Budget_period="Monthly",SUMIFS(INDIRECT(AZ$8),DetailBudgetWPs_Aleph,IF($J168 = "No Work Package", "", $J168),DetailBudgetCategory_Aleph,$I168),IF(Budget_period="Quarterly",SUMIFS(INDIRECT(AZ$9),DetailBudgetWPs_Aleph,IF($J168 = "No Work Package", "", $J168),DetailBudgetCategory_Aleph,$I168),IF(Budget_period="Annually",SUMIFS(INDIRECT(AZ$10),DetailBudgetWPs_Aleph,IF($J168 = "No Work Package", "", $J168),DetailBudgetCategory_Aleph,$I168),""))))) / AZ$6 * AZ$7, 0), 0)</f>
        <v>0</v>
      </c>
      <c r="BA168" s="166">
        <f t="array" ref="BA168">IFERROR(IF(ROW()-16&lt;NoRowsBudget, IF($J168="Profit Margin",SUM(BA$16:BA167)*ProfitMargin,IF($J168="VAT",SUM(BA$16:BA167)*VAT,IF(Budget_period="Monthly",SUMIFS(INDIRECT(BA$8),DetailBudgetWPs_Aleph,IF($J168 = "No Work Package", "", $J168),DetailBudgetCategory_Aleph,$I168),IF(Budget_period="Quarterly",SUMIFS(INDIRECT(BA$9),DetailBudgetWPs_Aleph,IF($J168 = "No Work Package", "", $J168),DetailBudgetCategory_Aleph,$I168),IF(Budget_period="Annually",SUMIFS(INDIRECT(BA$10),DetailBudgetWPs_Aleph,IF($J168 = "No Work Package", "", $J168),DetailBudgetCategory_Aleph,$I168),""))))) / BA$6 * BA$7, 0), 0)</f>
        <v>0</v>
      </c>
      <c r="BB168" s="166">
        <f t="array" ref="BB168">IFERROR(IF(ROW()-16&lt;NoRowsBudget, IF($J168="Profit Margin",SUM(BB$16:BB167)*ProfitMargin,IF($J168="VAT",SUM(BB$16:BB167)*VAT,IF(Budget_period="Monthly",SUMIFS(INDIRECT(BB$8),DetailBudgetWPs_Aleph,IF($J168 = "No Work Package", "", $J168),DetailBudgetCategory_Aleph,$I168),IF(Budget_period="Quarterly",SUMIFS(INDIRECT(BB$9),DetailBudgetWPs_Aleph,IF($J168 = "No Work Package", "", $J168),DetailBudgetCategory_Aleph,$I168),IF(Budget_period="Annually",SUMIFS(INDIRECT(BB$10),DetailBudgetWPs_Aleph,IF($J168 = "No Work Package", "", $J168),DetailBudgetCategory_Aleph,$I168),""))))) / BB$6 * BB$7, 0), 0)</f>
        <v>0</v>
      </c>
      <c r="BC168" s="166">
        <f t="array" ref="BC168">IFERROR(IF(ROW()-16&lt;NoRowsBudget, IF($J168="Profit Margin",SUM(BC$16:BC167)*ProfitMargin,IF($J168="VAT",SUM(BC$16:BC167)*VAT,IF(Budget_period="Monthly",SUMIFS(INDIRECT(BC$8),DetailBudgetWPs_Aleph,IF($J168 = "No Work Package", "", $J168),DetailBudgetCategory_Aleph,$I168),IF(Budget_period="Quarterly",SUMIFS(INDIRECT(BC$9),DetailBudgetWPs_Aleph,IF($J168 = "No Work Package", "", $J168),DetailBudgetCategory_Aleph,$I168),IF(Budget_period="Annually",SUMIFS(INDIRECT(BC$10),DetailBudgetWPs_Aleph,IF($J168 = "No Work Package", "", $J168),DetailBudgetCategory_Aleph,$I168),""))))) / BC$6 * BC$7, 0), 0)</f>
        <v>0</v>
      </c>
      <c r="BD168" s="166">
        <f t="array" ref="BD168">IFERROR(IF(ROW()-16&lt;NoRowsBudget, IF($J168="Profit Margin",SUM(BD$16:BD167)*ProfitMargin,IF($J168="VAT",SUM(BD$16:BD167)*VAT,IF(Budget_period="Monthly",SUMIFS(INDIRECT(BD$8),DetailBudgetWPs_Aleph,IF($J168 = "No Work Package", "", $J168),DetailBudgetCategory_Aleph,$I168),IF(Budget_period="Quarterly",SUMIFS(INDIRECT(BD$9),DetailBudgetWPs_Aleph,IF($J168 = "No Work Package", "", $J168),DetailBudgetCategory_Aleph,$I168),IF(Budget_period="Annually",SUMIFS(INDIRECT(BD$10),DetailBudgetWPs_Aleph,IF($J168 = "No Work Package", "", $J168),DetailBudgetCategory_Aleph,$I168),""))))) / BD$6 * BD$7, 0), 0)</f>
        <v>0</v>
      </c>
      <c r="BE168" s="166">
        <f t="array" ref="BE168">IFERROR(IF(ROW()-16&lt;NoRowsBudget, IF($J168="Profit Margin",SUM(BE$16:BE167)*ProfitMargin,IF($J168="VAT",SUM(BE$16:BE167)*VAT,IF(Budget_period="Monthly",SUMIFS(INDIRECT(BE$8),DetailBudgetWPs_Aleph,IF($J168 = "No Work Package", "", $J168),DetailBudgetCategory_Aleph,$I168),IF(Budget_period="Quarterly",SUMIFS(INDIRECT(BE$9),DetailBudgetWPs_Aleph,IF($J168 = "No Work Package", "", $J168),DetailBudgetCategory_Aleph,$I168),IF(Budget_period="Annually",SUMIFS(INDIRECT(BE$10),DetailBudgetWPs_Aleph,IF($J168 = "No Work Package", "", $J168),DetailBudgetCategory_Aleph,$I168),""))))) / BE$6 * BE$7, 0), 0)</f>
        <v>0</v>
      </c>
      <c r="BF168" s="166">
        <f t="array" ref="BF168">IFERROR(IF(ROW()-16&lt;NoRowsBudget, IF($J168="Profit Margin",SUM(BF$16:BF167)*ProfitMargin,IF($J168="VAT",SUM(BF$16:BF167)*VAT,IF(Budget_period="Monthly",SUMIFS(INDIRECT(BF$8),DetailBudgetWPs_Aleph,IF($J168 = "No Work Package", "", $J168),DetailBudgetCategory_Aleph,$I168),IF(Budget_period="Quarterly",SUMIFS(INDIRECT(BF$9),DetailBudgetWPs_Aleph,IF($J168 = "No Work Package", "", $J168),DetailBudgetCategory_Aleph,$I168),IF(Budget_period="Annually",SUMIFS(INDIRECT(BF$10),DetailBudgetWPs_Aleph,IF($J168 = "No Work Package", "", $J168),DetailBudgetCategory_Aleph,$I168),""))))) / BF$6 * BF$7, 0), 0)</f>
        <v>0</v>
      </c>
      <c r="BG168" s="166">
        <f t="array" ref="BG168">IFERROR(IF(ROW()-16&lt;NoRowsBudget, IF($J168="Profit Margin",SUM(BG$16:BG167)*ProfitMargin,IF($J168="VAT",SUM(BG$16:BG167)*VAT,IF(Budget_period="Monthly",SUMIFS(INDIRECT(BG$8),DetailBudgetWPs_Aleph,IF($J168 = "No Work Package", "", $J168),DetailBudgetCategory_Aleph,$I168),IF(Budget_period="Quarterly",SUMIFS(INDIRECT(BG$9),DetailBudgetWPs_Aleph,IF($J168 = "No Work Package", "", $J168),DetailBudgetCategory_Aleph,$I168),IF(Budget_period="Annually",SUMIFS(INDIRECT(BG$10),DetailBudgetWPs_Aleph,IF($J168 = "No Work Package", "", $J168),DetailBudgetCategory_Aleph,$I168),""))))) / BG$6 * BG$7, 0), 0)</f>
        <v>0</v>
      </c>
      <c r="BH168" s="166">
        <f t="array" ref="BH168">IFERROR(IF(ROW()-16&lt;NoRowsBudget, IF($J168="Profit Margin",SUM(BH$16:BH167)*ProfitMargin,IF($J168="VAT",SUM(BH$16:BH167)*VAT,IF(Budget_period="Monthly",SUMIFS(INDIRECT(BH$8),DetailBudgetWPs_Aleph,IF($J168 = "No Work Package", "", $J168),DetailBudgetCategory_Aleph,$I168),IF(Budget_period="Quarterly",SUMIFS(INDIRECT(BH$9),DetailBudgetWPs_Aleph,IF($J168 = "No Work Package", "", $J168),DetailBudgetCategory_Aleph,$I168),IF(Budget_period="Annually",SUMIFS(INDIRECT(BH$10),DetailBudgetWPs_Aleph,IF($J168 = "No Work Package", "", $J168),DetailBudgetCategory_Aleph,$I168),""))))) / BH$6 * BH$7, 0), 0)</f>
        <v>0</v>
      </c>
      <c r="BI168" s="166">
        <f t="array" ref="BI168">IFERROR(IF(ROW()-16&lt;NoRowsBudget, IF($J168="Profit Margin",SUM(BI$16:BI167)*ProfitMargin,IF($J168="VAT",SUM(BI$16:BI167)*VAT,IF(Budget_period="Monthly",SUMIFS(INDIRECT(BI$8),DetailBudgetWPs_Aleph,IF($J168 = "No Work Package", "", $J168),DetailBudgetCategory_Aleph,$I168),IF(Budget_period="Quarterly",SUMIFS(INDIRECT(BI$9),DetailBudgetWPs_Aleph,IF($J168 = "No Work Package", "", $J168),DetailBudgetCategory_Aleph,$I168),IF(Budget_period="Annually",SUMIFS(INDIRECT(BI$10),DetailBudgetWPs_Aleph,IF($J168 = "No Work Package", "", $J168),DetailBudgetCategory_Aleph,$I168),""))))) / BI$6 * BI$7, 0), 0)</f>
        <v>0</v>
      </c>
      <c r="BJ168" s="166">
        <f t="array" ref="BJ168">IFERROR(IF(ROW()-16&lt;NoRowsBudget, IF($J168="Profit Margin",SUM(BJ$16:BJ167)*ProfitMargin,IF($J168="VAT",SUM(BJ$16:BJ167)*VAT,IF(Budget_period="Monthly",SUMIFS(INDIRECT(BJ$8),DetailBudgetWPs_Aleph,IF($J168 = "No Work Package", "", $J168),DetailBudgetCategory_Aleph,$I168),IF(Budget_period="Quarterly",SUMIFS(INDIRECT(BJ$9),DetailBudgetWPs_Aleph,IF($J168 = "No Work Package", "", $J168),DetailBudgetCategory_Aleph,$I168),IF(Budget_period="Annually",SUMIFS(INDIRECT(BJ$10),DetailBudgetWPs_Aleph,IF($J168 = "No Work Package", "", $J168),DetailBudgetCategory_Aleph,$I168),""))))) / BJ$6 * BJ$7, 0), 0)</f>
        <v>0</v>
      </c>
      <c r="BK168" s="166">
        <f t="array" ref="BK168">IFERROR(IF(ROW()-16&lt;NoRowsBudget, IF($J168="Profit Margin",SUM(BK$16:BK167)*ProfitMargin,IF($J168="VAT",SUM(BK$16:BK167)*VAT,IF(Budget_period="Monthly",SUMIFS(INDIRECT(BK$8),DetailBudgetWPs_Aleph,IF($J168 = "No Work Package", "", $J168),DetailBudgetCategory_Aleph,$I168),IF(Budget_period="Quarterly",SUMIFS(INDIRECT(BK$9),DetailBudgetWPs_Aleph,IF($J168 = "No Work Package", "", $J168),DetailBudgetCategory_Aleph,$I168),IF(Budget_period="Annually",SUMIFS(INDIRECT(BK$10),DetailBudgetWPs_Aleph,IF($J168 = "No Work Package", "", $J168),DetailBudgetCategory_Aleph,$I168),""))))) / BK$6 * BK$7, 0), 0)</f>
        <v>0</v>
      </c>
      <c r="BL168" s="166">
        <f t="array" ref="BL168">IFERROR(IF(ROW()-16&lt;NoRowsBudget, IF($J168="Profit Margin",SUM(BL$16:BL167)*ProfitMargin,IF($J168="VAT",SUM(BL$16:BL167)*VAT,IF(Budget_period="Monthly",SUMIFS(INDIRECT(BL$8),DetailBudgetWPs_Aleph,IF($J168 = "No Work Package", "", $J168),DetailBudgetCategory_Aleph,$I168),IF(Budget_period="Quarterly",SUMIFS(INDIRECT(BL$9),DetailBudgetWPs_Aleph,IF($J168 = "No Work Package", "", $J168),DetailBudgetCategory_Aleph,$I168),IF(Budget_period="Annually",SUMIFS(INDIRECT(BL$10),DetailBudgetWPs_Aleph,IF($J168 = "No Work Package", "", $J168),DetailBudgetCategory_Aleph,$I168),""))))) / BL$6 * BL$7, 0), 0)</f>
        <v>0</v>
      </c>
      <c r="BM168" s="166">
        <f t="array" ref="BM168">IFERROR(IF(ROW()-16&lt;NoRowsBudget, IF($J168="Profit Margin",SUM(BM$16:BM167)*ProfitMargin,IF($J168="VAT",SUM(BM$16:BM167)*VAT,IF(Budget_period="Monthly",SUMIFS(INDIRECT(BM$8),DetailBudgetWPs_Aleph,IF($J168 = "No Work Package", "", $J168),DetailBudgetCategory_Aleph,$I168),IF(Budget_period="Quarterly",SUMIFS(INDIRECT(BM$9),DetailBudgetWPs_Aleph,IF($J168 = "No Work Package", "", $J168),DetailBudgetCategory_Aleph,$I168),IF(Budget_period="Annually",SUMIFS(INDIRECT(BM$10),DetailBudgetWPs_Aleph,IF($J168 = "No Work Package", "", $J168),DetailBudgetCategory_Aleph,$I168),""))))) / BM$6 * BM$7, 0), 0)</f>
        <v>0</v>
      </c>
      <c r="BN168" s="166">
        <f t="array" ref="BN168">IFERROR(IF(ROW()-16&lt;NoRowsBudget, IF($J168="Profit Margin",SUM(BN$16:BN167)*ProfitMargin,IF($J168="VAT",SUM(BN$16:BN167)*VAT,IF(Budget_period="Monthly",SUMIFS(INDIRECT(BN$8),DetailBudgetWPs_Aleph,IF($J168 = "No Work Package", "", $J168),DetailBudgetCategory_Aleph,$I168),IF(Budget_period="Quarterly",SUMIFS(INDIRECT(BN$9),DetailBudgetWPs_Aleph,IF($J168 = "No Work Package", "", $J168),DetailBudgetCategory_Aleph,$I168),IF(Budget_period="Annually",SUMIFS(INDIRECT(BN$10),DetailBudgetWPs_Aleph,IF($J168 = "No Work Package", "", $J168),DetailBudgetCategory_Aleph,$I168),""))))) / BN$6 * BN$7, 0), 0)</f>
        <v>0</v>
      </c>
      <c r="BO168" s="166">
        <f t="array" ref="BO168">IFERROR(IF(ROW()-16&lt;NoRowsBudget, IF($J168="Profit Margin",SUM(BO$16:BO167)*ProfitMargin,IF($J168="VAT",SUM(BO$16:BO167)*VAT,IF(Budget_period="Monthly",SUMIFS(INDIRECT(BO$8),DetailBudgetWPs_Aleph,IF($J168 = "No Work Package", "", $J168),DetailBudgetCategory_Aleph,$I168),IF(Budget_period="Quarterly",SUMIFS(INDIRECT(BO$9),DetailBudgetWPs_Aleph,IF($J168 = "No Work Package", "", $J168),DetailBudgetCategory_Aleph,$I168),IF(Budget_period="Annually",SUMIFS(INDIRECT(BO$10),DetailBudgetWPs_Aleph,IF($J168 = "No Work Package", "", $J168),DetailBudgetCategory_Aleph,$I168),""))))) / BO$6 * BO$7, 0), 0)</f>
        <v>0</v>
      </c>
      <c r="BP168" s="166">
        <f t="array" ref="BP168">IFERROR(IF(ROW()-16&lt;NoRowsBudget, IF($J168="Profit Margin",SUM(BP$16:BP167)*ProfitMargin,IF($J168="VAT",SUM(BP$16:BP167)*VAT,IF(Budget_period="Monthly",SUMIFS(INDIRECT(BP$8),DetailBudgetWPs_Aleph,IF($J168 = "No Work Package", "", $J168),DetailBudgetCategory_Aleph,$I168),IF(Budget_period="Quarterly",SUMIFS(INDIRECT(BP$9),DetailBudgetWPs_Aleph,IF($J168 = "No Work Package", "", $J168),DetailBudgetCategory_Aleph,$I168),IF(Budget_period="Annually",SUMIFS(INDIRECT(BP$10),DetailBudgetWPs_Aleph,IF($J168 = "No Work Package", "", $J168),DetailBudgetCategory_Aleph,$I168),""))))) / BP$6 * BP$7, 0), 0)</f>
        <v>0</v>
      </c>
      <c r="BQ168" s="166">
        <f t="array" ref="BQ168">IFERROR(IF(ROW()-16&lt;NoRowsBudget, IF($J168="Profit Margin",SUM(BQ$16:BQ167)*ProfitMargin,IF($J168="VAT",SUM(BQ$16:BQ167)*VAT,IF(Budget_period="Monthly",SUMIFS(INDIRECT(BQ$8),DetailBudgetWPs_Aleph,IF($J168 = "No Work Package", "", $J168),DetailBudgetCategory_Aleph,$I168),IF(Budget_period="Quarterly",SUMIFS(INDIRECT(BQ$9),DetailBudgetWPs_Aleph,IF($J168 = "No Work Package", "", $J168),DetailBudgetCategory_Aleph,$I168),IF(Budget_period="Annually",SUMIFS(INDIRECT(BQ$10),DetailBudgetWPs_Aleph,IF($J168 = "No Work Package", "", $J168),DetailBudgetCategory_Aleph,$I168),""))))) / BQ$6 * BQ$7, 0), 0)</f>
        <v>0</v>
      </c>
      <c r="BR168" s="166">
        <f t="array" ref="BR168">IFERROR(IF(ROW()-16&lt;NoRowsBudget, IF($J168="Profit Margin",SUM(BR$16:BR167)*ProfitMargin,IF($J168="VAT",SUM(BR$16:BR167)*VAT,IF(Budget_period="Monthly",SUMIFS(INDIRECT(BR$8),DetailBudgetWPs_Aleph,IF($J168 = "No Work Package", "", $J168),DetailBudgetCategory_Aleph,$I168),IF(Budget_period="Quarterly",SUMIFS(INDIRECT(BR$9),DetailBudgetWPs_Aleph,IF($J168 = "No Work Package", "", $J168),DetailBudgetCategory_Aleph,$I168),IF(Budget_period="Annually",SUMIFS(INDIRECT(BR$10),DetailBudgetWPs_Aleph,IF($J168 = "No Work Package", "", $J168),DetailBudgetCategory_Aleph,$I168),""))))) / BR$6 * BR$7, 0), 0)</f>
        <v>0</v>
      </c>
      <c r="BS168" s="166">
        <f t="array" ref="BS168">IFERROR(IF(ROW()-16&lt;NoRowsBudget, IF($J168="Profit Margin",SUM(BS$16:BS167)*ProfitMargin,IF($J168="VAT",SUM(BS$16:BS167)*VAT,IF(Budget_period="Monthly",SUMIFS(INDIRECT(BS$8),DetailBudgetWPs_Aleph,IF($J168 = "No Work Package", "", $J168),DetailBudgetCategory_Aleph,$I168),IF(Budget_period="Quarterly",SUMIFS(INDIRECT(BS$9),DetailBudgetWPs_Aleph,IF($J168 = "No Work Package", "", $J168),DetailBudgetCategory_Aleph,$I168),IF(Budget_period="Annually",SUMIFS(INDIRECT(BS$10),DetailBudgetWPs_Aleph,IF($J168 = "No Work Package", "", $J168),DetailBudgetCategory_Aleph,$I168),""))))) / BS$6 * BS$7, 0), 0)</f>
        <v>0</v>
      </c>
    </row>
    <row r="169" ht="15.75" customHeight="1">
      <c r="A169" s="114"/>
      <c r="B169" s="15" t="str">
        <f>IF(ROW()-16&lt;NoRowsBudget,OrgName,"")</f>
        <v/>
      </c>
      <c r="C169" s="15" t="str">
        <f>IF(ROW()-16&lt;NoRowsBudget,ProjectName,"")</f>
        <v/>
      </c>
      <c r="D169" s="15" t="str">
        <f>IF(ROW()-16&lt;NoRowsBudget,ProjectRef,"")</f>
        <v/>
      </c>
      <c r="E169" s="15" t="str">
        <f>IF(ROW()-16&lt;NoRowsBudget,ApplicationID,"")</f>
        <v/>
      </c>
      <c r="F169" s="15" t="str">
        <f>IF(ROW()-16&lt;NoRowsBudget,Version,"")</f>
        <v/>
      </c>
      <c r="G169" s="164" t="str">
        <f>IF(ROW()-16&lt;NoRowsBudget,StartDate,"")</f>
        <v/>
      </c>
      <c r="H169" s="164" t="str">
        <f>IF(ROW()-16&lt;NoRowsBudget,EndDate,"")</f>
        <v/>
      </c>
      <c r="I169" s="15" t="str">
        <f t="array" ref="I169">IF(ROW()-16&lt;(NoRowsBudget-3),INDEX(CostCategories,CEILING((ROW()-15)/NoWPs,1)),IF(ROW()-16=NoRowsBudget-3,"Overheads",IF(ROW()-16=NoRowsBudget-2,"Profit Margin",IF(ROW()-16=NoRowsBudget-1,"VAT",""))))</f>
        <v/>
      </c>
      <c r="J169" s="15" t="str">
        <f t="array" ref="J169">IF(ROW()-16&lt;NoRowsBudget-3,INDEX(WPUnique,,MOD(ROW()-16,NoWPs)+1),IF(ROW()-16=NoRowsBudget-3,"Overheads",IF(ROW()-16=NoRowsBudget-2,"Profit Margin",IF(ROW()-16=NoRowsBudget-1,"VAT",""))))</f>
        <v/>
      </c>
      <c r="K169" s="172" t="str">
        <f>IFERROR(IF(OR($J169="Indirect Cost",$J169="VAT",$J169="Profit Margin"),"",VLOOKUP(J169,'1. Basic Info'!$B$40:$C$52,2,FALSE)),BudgetExport!J169)</f>
        <v/>
      </c>
      <c r="L169" s="166">
        <f t="array" ref="L169">IFERROR(IF(ROW()-16&lt;NoRowsBudget, IF($J169="Profit Margin",SUM(L$16:L168)*ProfitMargin,IF($J169="VAT",SUM(L$16:L168)*VAT,IF(Budget_period="Monthly",SUMIFS(INDIRECT(L$8),DetailBudgetWPs_Aleph,IF($J169 = "No Work Package", "", $J169),DetailBudgetCategory_Aleph,$I169),IF(Budget_period="Quarterly",SUMIFS(INDIRECT(L$9),DetailBudgetWPs_Aleph,IF($J169 = "No Work Package", "", $J169),DetailBudgetCategory_Aleph,$I169),IF(Budget_period="Annually",SUMIFS(INDIRECT(L$10),DetailBudgetWPs_Aleph,IF($J169 = "No Work Package", "", $J169),DetailBudgetCategory_Aleph,$I169),""))))) / L$6 * L$7, 0), 0)</f>
        <v>0</v>
      </c>
      <c r="M169" s="166">
        <f t="array" ref="M169">IFERROR(IF(ROW()-16&lt;NoRowsBudget, IF($J169="Profit Margin",SUM(M$16:M168)*ProfitMargin,IF($J169="VAT",SUM(M$16:M168)*VAT,IF(Budget_period="Monthly",SUMIFS(INDIRECT(M$8),DetailBudgetWPs_Aleph,IF($J169 = "No Work Package", "", $J169),DetailBudgetCategory_Aleph,$I169),IF(Budget_period="Quarterly",SUMIFS(INDIRECT(M$9),DetailBudgetWPs_Aleph,IF($J169 = "No Work Package", "", $J169),DetailBudgetCategory_Aleph,$I169),IF(Budget_period="Annually",SUMIFS(INDIRECT(M$10),DetailBudgetWPs_Aleph,IF($J169 = "No Work Package", "", $J169),DetailBudgetCategory_Aleph,$I169),""))))) / M$6 * M$7, 0), 0)</f>
        <v>0</v>
      </c>
      <c r="N169" s="166">
        <f t="array" ref="N169">IFERROR(IF(ROW()-16&lt;NoRowsBudget, IF($J169="Profit Margin",SUM(N$16:N168)*ProfitMargin,IF($J169="VAT",SUM(N$16:N168)*VAT,IF(Budget_period="Monthly",SUMIFS(INDIRECT(N$8),DetailBudgetWPs_Aleph,IF($J169 = "No Work Package", "", $J169),DetailBudgetCategory_Aleph,$I169),IF(Budget_period="Quarterly",SUMIFS(INDIRECT(N$9),DetailBudgetWPs_Aleph,IF($J169 = "No Work Package", "", $J169),DetailBudgetCategory_Aleph,$I169),IF(Budget_period="Annually",SUMIFS(INDIRECT(N$10),DetailBudgetWPs_Aleph,IF($J169 = "No Work Package", "", $J169),DetailBudgetCategory_Aleph,$I169),""))))) / N$6 * N$7, 0), 0)</f>
        <v>0</v>
      </c>
      <c r="O169" s="166">
        <f t="array" ref="O169">IFERROR(IF(ROW()-16&lt;NoRowsBudget, IF($J169="Profit Margin",SUM(O$16:O168)*ProfitMargin,IF($J169="VAT",SUM(O$16:O168)*VAT,IF(Budget_period="Monthly",SUMIFS(INDIRECT(O$8),DetailBudgetWPs_Aleph,IF($J169 = "No Work Package", "", $J169),DetailBudgetCategory_Aleph,$I169),IF(Budget_period="Quarterly",SUMIFS(INDIRECT(O$9),DetailBudgetWPs_Aleph,IF($J169 = "No Work Package", "", $J169),DetailBudgetCategory_Aleph,$I169),IF(Budget_period="Annually",SUMIFS(INDIRECT(O$10),DetailBudgetWPs_Aleph,IF($J169 = "No Work Package", "", $J169),DetailBudgetCategory_Aleph,$I169),""))))) / O$6 * O$7, 0), 0)</f>
        <v>0</v>
      </c>
      <c r="P169" s="166">
        <f t="array" ref="P169">IFERROR(IF(ROW()-16&lt;NoRowsBudget, IF($J169="Profit Margin",SUM(P$16:P168)*ProfitMargin,IF($J169="VAT",SUM(P$16:P168)*VAT,IF(Budget_period="Monthly",SUMIFS(INDIRECT(P$8),DetailBudgetWPs_Aleph,IF($J169 = "No Work Package", "", $J169),DetailBudgetCategory_Aleph,$I169),IF(Budget_period="Quarterly",SUMIFS(INDIRECT(P$9),DetailBudgetWPs_Aleph,IF($J169 = "No Work Package", "", $J169),DetailBudgetCategory_Aleph,$I169),IF(Budget_period="Annually",SUMIFS(INDIRECT(P$10),DetailBudgetWPs_Aleph,IF($J169 = "No Work Package", "", $J169),DetailBudgetCategory_Aleph,$I169),""))))) / P$6 * P$7, 0), 0)</f>
        <v>0</v>
      </c>
      <c r="Q169" s="166">
        <f t="array" ref="Q169">IFERROR(IF(ROW()-16&lt;NoRowsBudget, IF($J169="Profit Margin",SUM(Q$16:Q168)*ProfitMargin,IF($J169="VAT",SUM(Q$16:Q168)*VAT,IF(Budget_period="Monthly",SUMIFS(INDIRECT(Q$8),DetailBudgetWPs_Aleph,IF($J169 = "No Work Package", "", $J169),DetailBudgetCategory_Aleph,$I169),IF(Budget_period="Quarterly",SUMIFS(INDIRECT(Q$9),DetailBudgetWPs_Aleph,IF($J169 = "No Work Package", "", $J169),DetailBudgetCategory_Aleph,$I169),IF(Budget_period="Annually",SUMIFS(INDIRECT(Q$10),DetailBudgetWPs_Aleph,IF($J169 = "No Work Package", "", $J169),DetailBudgetCategory_Aleph,$I169),""))))) / Q$6 * Q$7, 0), 0)</f>
        <v>0</v>
      </c>
      <c r="R169" s="166">
        <f t="array" ref="R169">IFERROR(IF(ROW()-16&lt;NoRowsBudget, IF($J169="Profit Margin",SUM(R$16:R168)*ProfitMargin,IF($J169="VAT",SUM(R$16:R168)*VAT,IF(Budget_period="Monthly",SUMIFS(INDIRECT(R$8),DetailBudgetWPs_Aleph,IF($J169 = "No Work Package", "", $J169),DetailBudgetCategory_Aleph,$I169),IF(Budget_period="Quarterly",SUMIFS(INDIRECT(R$9),DetailBudgetWPs_Aleph,IF($J169 = "No Work Package", "", $J169),DetailBudgetCategory_Aleph,$I169),IF(Budget_period="Annually",SUMIFS(INDIRECT(R$10),DetailBudgetWPs_Aleph,IF($J169 = "No Work Package", "", $J169),DetailBudgetCategory_Aleph,$I169),""))))) / R$6 * R$7, 0), 0)</f>
        <v>0</v>
      </c>
      <c r="S169" s="166">
        <f t="array" ref="S169">IFERROR(IF(ROW()-16&lt;NoRowsBudget, IF($J169="Profit Margin",SUM(S$16:S168)*ProfitMargin,IF($J169="VAT",SUM(S$16:S168)*VAT,IF(Budget_period="Monthly",SUMIFS(INDIRECT(S$8),DetailBudgetWPs_Aleph,IF($J169 = "No Work Package", "", $J169),DetailBudgetCategory_Aleph,$I169),IF(Budget_period="Quarterly",SUMIFS(INDIRECT(S$9),DetailBudgetWPs_Aleph,IF($J169 = "No Work Package", "", $J169),DetailBudgetCategory_Aleph,$I169),IF(Budget_period="Annually",SUMIFS(INDIRECT(S$10),DetailBudgetWPs_Aleph,IF($J169 = "No Work Package", "", $J169),DetailBudgetCategory_Aleph,$I169),""))))) / S$6 * S$7, 0), 0)</f>
        <v>0</v>
      </c>
      <c r="T169" s="166">
        <f t="array" ref="T169">IFERROR(IF(ROW()-16&lt;NoRowsBudget, IF($J169="Profit Margin",SUM(T$16:T168)*ProfitMargin,IF($J169="VAT",SUM(T$16:T168)*VAT,IF(Budget_period="Monthly",SUMIFS(INDIRECT(T$8),DetailBudgetWPs_Aleph,IF($J169 = "No Work Package", "", $J169),DetailBudgetCategory_Aleph,$I169),IF(Budget_period="Quarterly",SUMIFS(INDIRECT(T$9),DetailBudgetWPs_Aleph,IF($J169 = "No Work Package", "", $J169),DetailBudgetCategory_Aleph,$I169),IF(Budget_period="Annually",SUMIFS(INDIRECT(T$10),DetailBudgetWPs_Aleph,IF($J169 = "No Work Package", "", $J169),DetailBudgetCategory_Aleph,$I169),""))))) / T$6 * T$7, 0), 0)</f>
        <v>0</v>
      </c>
      <c r="U169" s="166">
        <f t="array" ref="U169">IFERROR(IF(ROW()-16&lt;NoRowsBudget, IF($J169="Profit Margin",SUM(U$16:U168)*ProfitMargin,IF($J169="VAT",SUM(U$16:U168)*VAT,IF(Budget_period="Monthly",SUMIFS(INDIRECT(U$8),DetailBudgetWPs_Aleph,IF($J169 = "No Work Package", "", $J169),DetailBudgetCategory_Aleph,$I169),IF(Budget_period="Quarterly",SUMIFS(INDIRECT(U$9),DetailBudgetWPs_Aleph,IF($J169 = "No Work Package", "", $J169),DetailBudgetCategory_Aleph,$I169),IF(Budget_period="Annually",SUMIFS(INDIRECT(U$10),DetailBudgetWPs_Aleph,IF($J169 = "No Work Package", "", $J169),DetailBudgetCategory_Aleph,$I169),""))))) / U$6 * U$7, 0), 0)</f>
        <v>0</v>
      </c>
      <c r="V169" s="166">
        <f t="array" ref="V169">IFERROR(IF(ROW()-16&lt;NoRowsBudget, IF($J169="Profit Margin",SUM(V$16:V168)*ProfitMargin,IF($J169="VAT",SUM(V$16:V168)*VAT,IF(Budget_period="Monthly",SUMIFS(INDIRECT(V$8),DetailBudgetWPs_Aleph,IF($J169 = "No Work Package", "", $J169),DetailBudgetCategory_Aleph,$I169),IF(Budget_period="Quarterly",SUMIFS(INDIRECT(V$9),DetailBudgetWPs_Aleph,IF($J169 = "No Work Package", "", $J169),DetailBudgetCategory_Aleph,$I169),IF(Budget_period="Annually",SUMIFS(INDIRECT(V$10),DetailBudgetWPs_Aleph,IF($J169 = "No Work Package", "", $J169),DetailBudgetCategory_Aleph,$I169),""))))) / V$6 * V$7, 0), 0)</f>
        <v>0</v>
      </c>
      <c r="W169" s="166">
        <f t="array" ref="W169">IFERROR(IF(ROW()-16&lt;NoRowsBudget, IF($J169="Profit Margin",SUM(W$16:W168)*ProfitMargin,IF($J169="VAT",SUM(W$16:W168)*VAT,IF(Budget_period="Monthly",SUMIFS(INDIRECT(W$8),DetailBudgetWPs_Aleph,IF($J169 = "No Work Package", "", $J169),DetailBudgetCategory_Aleph,$I169),IF(Budget_period="Quarterly",SUMIFS(INDIRECT(W$9),DetailBudgetWPs_Aleph,IF($J169 = "No Work Package", "", $J169),DetailBudgetCategory_Aleph,$I169),IF(Budget_period="Annually",SUMIFS(INDIRECT(W$10),DetailBudgetWPs_Aleph,IF($J169 = "No Work Package", "", $J169),DetailBudgetCategory_Aleph,$I169),""))))) / W$6 * W$7, 0), 0)</f>
        <v>0</v>
      </c>
      <c r="X169" s="166">
        <f t="array" ref="X169">IFERROR(IF(ROW()-16&lt;NoRowsBudget, IF($J169="Profit Margin",SUM(X$16:X168)*ProfitMargin,IF($J169="VAT",SUM(X$16:X168)*VAT,IF(Budget_period="Monthly",SUMIFS(INDIRECT(X$8),DetailBudgetWPs_Aleph,IF($J169 = "No Work Package", "", $J169),DetailBudgetCategory_Aleph,$I169),IF(Budget_period="Quarterly",SUMIFS(INDIRECT(X$9),DetailBudgetWPs_Aleph,IF($J169 = "No Work Package", "", $J169),DetailBudgetCategory_Aleph,$I169),IF(Budget_period="Annually",SUMIFS(INDIRECT(X$10),DetailBudgetWPs_Aleph,IF($J169 = "No Work Package", "", $J169),DetailBudgetCategory_Aleph,$I169),""))))) / X$6 * X$7, 0), 0)</f>
        <v>0</v>
      </c>
      <c r="Y169" s="166">
        <f t="array" ref="Y169">IFERROR(IF(ROW()-16&lt;NoRowsBudget, IF($J169="Profit Margin",SUM(Y$16:Y168)*ProfitMargin,IF($J169="VAT",SUM(Y$16:Y168)*VAT,IF(Budget_period="Monthly",SUMIFS(INDIRECT(Y$8),DetailBudgetWPs_Aleph,IF($J169 = "No Work Package", "", $J169),DetailBudgetCategory_Aleph,$I169),IF(Budget_period="Quarterly",SUMIFS(INDIRECT(Y$9),DetailBudgetWPs_Aleph,IF($J169 = "No Work Package", "", $J169),DetailBudgetCategory_Aleph,$I169),IF(Budget_period="Annually",SUMIFS(INDIRECT(Y$10),DetailBudgetWPs_Aleph,IF($J169 = "No Work Package", "", $J169),DetailBudgetCategory_Aleph,$I169),""))))) / Y$6 * Y$7, 0), 0)</f>
        <v>0</v>
      </c>
      <c r="Z169" s="166">
        <f t="array" ref="Z169">IFERROR(IF(ROW()-16&lt;NoRowsBudget, IF($J169="Profit Margin",SUM(Z$16:Z168)*ProfitMargin,IF($J169="VAT",SUM(Z$16:Z168)*VAT,IF(Budget_period="Monthly",SUMIFS(INDIRECT(Z$8),DetailBudgetWPs_Aleph,IF($J169 = "No Work Package", "", $J169),DetailBudgetCategory_Aleph,$I169),IF(Budget_period="Quarterly",SUMIFS(INDIRECT(Z$9),DetailBudgetWPs_Aleph,IF($J169 = "No Work Package", "", $J169),DetailBudgetCategory_Aleph,$I169),IF(Budget_period="Annually",SUMIFS(INDIRECT(Z$10),DetailBudgetWPs_Aleph,IF($J169 = "No Work Package", "", $J169),DetailBudgetCategory_Aleph,$I169),""))))) / Z$6 * Z$7, 0), 0)</f>
        <v>0</v>
      </c>
      <c r="AA169" s="166">
        <f t="array" ref="AA169">IFERROR(IF(ROW()-16&lt;NoRowsBudget, IF($J169="Profit Margin",SUM(AA$16:AA168)*ProfitMargin,IF($J169="VAT",SUM(AA$16:AA168)*VAT,IF(Budget_period="Monthly",SUMIFS(INDIRECT(AA$8),DetailBudgetWPs_Aleph,IF($J169 = "No Work Package", "", $J169),DetailBudgetCategory_Aleph,$I169),IF(Budget_period="Quarterly",SUMIFS(INDIRECT(AA$9),DetailBudgetWPs_Aleph,IF($J169 = "No Work Package", "", $J169),DetailBudgetCategory_Aleph,$I169),IF(Budget_period="Annually",SUMIFS(INDIRECT(AA$10),DetailBudgetWPs_Aleph,IF($J169 = "No Work Package", "", $J169),DetailBudgetCategory_Aleph,$I169),""))))) / AA$6 * AA$7, 0), 0)</f>
        <v>0</v>
      </c>
      <c r="AB169" s="166">
        <f t="array" ref="AB169">IFERROR(IF(ROW()-16&lt;NoRowsBudget, IF($J169="Profit Margin",SUM(AB$16:AB168)*ProfitMargin,IF($J169="VAT",SUM(AB$16:AB168)*VAT,IF(Budget_period="Monthly",SUMIFS(INDIRECT(AB$8),DetailBudgetWPs_Aleph,IF($J169 = "No Work Package", "", $J169),DetailBudgetCategory_Aleph,$I169),IF(Budget_period="Quarterly",SUMIFS(INDIRECT(AB$9),DetailBudgetWPs_Aleph,IF($J169 = "No Work Package", "", $J169),DetailBudgetCategory_Aleph,$I169),IF(Budget_period="Annually",SUMIFS(INDIRECT(AB$10),DetailBudgetWPs_Aleph,IF($J169 = "No Work Package", "", $J169),DetailBudgetCategory_Aleph,$I169),""))))) / AB$6 * AB$7, 0), 0)</f>
        <v>0</v>
      </c>
      <c r="AC169" s="166">
        <f t="array" ref="AC169">IFERROR(IF(ROW()-16&lt;NoRowsBudget, IF($J169="Profit Margin",SUM(AC$16:AC168)*ProfitMargin,IF($J169="VAT",SUM(AC$16:AC168)*VAT,IF(Budget_period="Monthly",SUMIFS(INDIRECT(AC$8),DetailBudgetWPs_Aleph,IF($J169 = "No Work Package", "", $J169),DetailBudgetCategory_Aleph,$I169),IF(Budget_period="Quarterly",SUMIFS(INDIRECT(AC$9),DetailBudgetWPs_Aleph,IF($J169 = "No Work Package", "", $J169),DetailBudgetCategory_Aleph,$I169),IF(Budget_period="Annually",SUMIFS(INDIRECT(AC$10),DetailBudgetWPs_Aleph,IF($J169 = "No Work Package", "", $J169),DetailBudgetCategory_Aleph,$I169),""))))) / AC$6 * AC$7, 0), 0)</f>
        <v>0</v>
      </c>
      <c r="AD169" s="166">
        <f t="array" ref="AD169">IFERROR(IF(ROW()-16&lt;NoRowsBudget, IF($J169="Profit Margin",SUM(AD$16:AD168)*ProfitMargin,IF($J169="VAT",SUM(AD$16:AD168)*VAT,IF(Budget_period="Monthly",SUMIFS(INDIRECT(AD$8),DetailBudgetWPs_Aleph,IF($J169 = "No Work Package", "", $J169),DetailBudgetCategory_Aleph,$I169),IF(Budget_period="Quarterly",SUMIFS(INDIRECT(AD$9),DetailBudgetWPs_Aleph,IF($J169 = "No Work Package", "", $J169),DetailBudgetCategory_Aleph,$I169),IF(Budget_period="Annually",SUMIFS(INDIRECT(AD$10),DetailBudgetWPs_Aleph,IF($J169 = "No Work Package", "", $J169),DetailBudgetCategory_Aleph,$I169),""))))) / AD$6 * AD$7, 0), 0)</f>
        <v>0</v>
      </c>
      <c r="AE169" s="166">
        <f t="array" ref="AE169">IFERROR(IF(ROW()-16&lt;NoRowsBudget, IF($J169="Profit Margin",SUM(AE$16:AE168)*ProfitMargin,IF($J169="VAT",SUM(AE$16:AE168)*VAT,IF(Budget_period="Monthly",SUMIFS(INDIRECT(AE$8),DetailBudgetWPs_Aleph,IF($J169 = "No Work Package", "", $J169),DetailBudgetCategory_Aleph,$I169),IF(Budget_period="Quarterly",SUMIFS(INDIRECT(AE$9),DetailBudgetWPs_Aleph,IF($J169 = "No Work Package", "", $J169),DetailBudgetCategory_Aleph,$I169),IF(Budget_period="Annually",SUMIFS(INDIRECT(AE$10),DetailBudgetWPs_Aleph,IF($J169 = "No Work Package", "", $J169),DetailBudgetCategory_Aleph,$I169),""))))) / AE$6 * AE$7, 0), 0)</f>
        <v>0</v>
      </c>
      <c r="AF169" s="166">
        <f t="array" ref="AF169">IFERROR(IF(ROW()-16&lt;NoRowsBudget, IF($J169="Profit Margin",SUM(AF$16:AF168)*ProfitMargin,IF($J169="VAT",SUM(AF$16:AF168)*VAT,IF(Budget_period="Monthly",SUMIFS(INDIRECT(AF$8),DetailBudgetWPs_Aleph,IF($J169 = "No Work Package", "", $J169),DetailBudgetCategory_Aleph,$I169),IF(Budget_period="Quarterly",SUMIFS(INDIRECT(AF$9),DetailBudgetWPs_Aleph,IF($J169 = "No Work Package", "", $J169),DetailBudgetCategory_Aleph,$I169),IF(Budget_period="Annually",SUMIFS(INDIRECT(AF$10),DetailBudgetWPs_Aleph,IF($J169 = "No Work Package", "", $J169),DetailBudgetCategory_Aleph,$I169),""))))) / AF$6 * AF$7, 0), 0)</f>
        <v>0</v>
      </c>
      <c r="AG169" s="166">
        <f t="array" ref="AG169">IFERROR(IF(ROW()-16&lt;NoRowsBudget, IF($J169="Profit Margin",SUM(AG$16:AG168)*ProfitMargin,IF($J169="VAT",SUM(AG$16:AG168)*VAT,IF(Budget_period="Monthly",SUMIFS(INDIRECT(AG$8),DetailBudgetWPs_Aleph,IF($J169 = "No Work Package", "", $J169),DetailBudgetCategory_Aleph,$I169),IF(Budget_period="Quarterly",SUMIFS(INDIRECT(AG$9),DetailBudgetWPs_Aleph,IF($J169 = "No Work Package", "", $J169),DetailBudgetCategory_Aleph,$I169),IF(Budget_period="Annually",SUMIFS(INDIRECT(AG$10),DetailBudgetWPs_Aleph,IF($J169 = "No Work Package", "", $J169),DetailBudgetCategory_Aleph,$I169),""))))) / AG$6 * AG$7, 0), 0)</f>
        <v>0</v>
      </c>
      <c r="AH169" s="166">
        <f t="array" ref="AH169">IFERROR(IF(ROW()-16&lt;NoRowsBudget, IF($J169="Profit Margin",SUM(AH$16:AH168)*ProfitMargin,IF($J169="VAT",SUM(AH$16:AH168)*VAT,IF(Budget_period="Monthly",SUMIFS(INDIRECT(AH$8),DetailBudgetWPs_Aleph,IF($J169 = "No Work Package", "", $J169),DetailBudgetCategory_Aleph,$I169),IF(Budget_period="Quarterly",SUMIFS(INDIRECT(AH$9),DetailBudgetWPs_Aleph,IF($J169 = "No Work Package", "", $J169),DetailBudgetCategory_Aleph,$I169),IF(Budget_period="Annually",SUMIFS(INDIRECT(AH$10),DetailBudgetWPs_Aleph,IF($J169 = "No Work Package", "", $J169),DetailBudgetCategory_Aleph,$I169),""))))) / AH$6 * AH$7, 0), 0)</f>
        <v>0</v>
      </c>
      <c r="AI169" s="166">
        <f t="array" ref="AI169">IFERROR(IF(ROW()-16&lt;NoRowsBudget, IF($J169="Profit Margin",SUM(AI$16:AI168)*ProfitMargin,IF($J169="VAT",SUM(AI$16:AI168)*VAT,IF(Budget_period="Monthly",SUMIFS(INDIRECT(AI$8),DetailBudgetWPs_Aleph,IF($J169 = "No Work Package", "", $J169),DetailBudgetCategory_Aleph,$I169),IF(Budget_period="Quarterly",SUMIFS(INDIRECT(AI$9),DetailBudgetWPs_Aleph,IF($J169 = "No Work Package", "", $J169),DetailBudgetCategory_Aleph,$I169),IF(Budget_period="Annually",SUMIFS(INDIRECT(AI$10),DetailBudgetWPs_Aleph,IF($J169 = "No Work Package", "", $J169),DetailBudgetCategory_Aleph,$I169),""))))) / AI$6 * AI$7, 0), 0)</f>
        <v>0</v>
      </c>
      <c r="AJ169" s="166">
        <f t="array" ref="AJ169">IFERROR(IF(ROW()-16&lt;NoRowsBudget, IF($J169="Profit Margin",SUM(AJ$16:AJ168)*ProfitMargin,IF($J169="VAT",SUM(AJ$16:AJ168)*VAT,IF(Budget_period="Monthly",SUMIFS(INDIRECT(AJ$8),DetailBudgetWPs_Aleph,IF($J169 = "No Work Package", "", $J169),DetailBudgetCategory_Aleph,$I169),IF(Budget_period="Quarterly",SUMIFS(INDIRECT(AJ$9),DetailBudgetWPs_Aleph,IF($J169 = "No Work Package", "", $J169),DetailBudgetCategory_Aleph,$I169),IF(Budget_period="Annually",SUMIFS(INDIRECT(AJ$10),DetailBudgetWPs_Aleph,IF($J169 = "No Work Package", "", $J169),DetailBudgetCategory_Aleph,$I169),""))))) / AJ$6 * AJ$7, 0), 0)</f>
        <v>0</v>
      </c>
      <c r="AK169" s="166">
        <f t="array" ref="AK169">IFERROR(IF(ROW()-16&lt;NoRowsBudget, IF($J169="Profit Margin",SUM(AK$16:AK168)*ProfitMargin,IF($J169="VAT",SUM(AK$16:AK168)*VAT,IF(Budget_period="Monthly",SUMIFS(INDIRECT(AK$8),DetailBudgetWPs_Aleph,IF($J169 = "No Work Package", "", $J169),DetailBudgetCategory_Aleph,$I169),IF(Budget_period="Quarterly",SUMIFS(INDIRECT(AK$9),DetailBudgetWPs_Aleph,IF($J169 = "No Work Package", "", $J169),DetailBudgetCategory_Aleph,$I169),IF(Budget_period="Annually",SUMIFS(INDIRECT(AK$10),DetailBudgetWPs_Aleph,IF($J169 = "No Work Package", "", $J169),DetailBudgetCategory_Aleph,$I169),""))))) / AK$6 * AK$7, 0), 0)</f>
        <v>0</v>
      </c>
      <c r="AL169" s="166">
        <f t="array" ref="AL169">IFERROR(IF(ROW()-16&lt;NoRowsBudget, IF($J169="Profit Margin",SUM(AL$16:AL168)*ProfitMargin,IF($J169="VAT",SUM(AL$16:AL168)*VAT,IF(Budget_period="Monthly",SUMIFS(INDIRECT(AL$8),DetailBudgetWPs_Aleph,IF($J169 = "No Work Package", "", $J169),DetailBudgetCategory_Aleph,$I169),IF(Budget_period="Quarterly",SUMIFS(INDIRECT(AL$9),DetailBudgetWPs_Aleph,IF($J169 = "No Work Package", "", $J169),DetailBudgetCategory_Aleph,$I169),IF(Budget_period="Annually",SUMIFS(INDIRECT(AL$10),DetailBudgetWPs_Aleph,IF($J169 = "No Work Package", "", $J169),DetailBudgetCategory_Aleph,$I169),""))))) / AL$6 * AL$7, 0), 0)</f>
        <v>0</v>
      </c>
      <c r="AM169" s="166">
        <f t="array" ref="AM169">IFERROR(IF(ROW()-16&lt;NoRowsBudget, IF($J169="Profit Margin",SUM(AM$16:AM168)*ProfitMargin,IF($J169="VAT",SUM(AM$16:AM168)*VAT,IF(Budget_period="Monthly",SUMIFS(INDIRECT(AM$8),DetailBudgetWPs_Aleph,IF($J169 = "No Work Package", "", $J169),DetailBudgetCategory_Aleph,$I169),IF(Budget_period="Quarterly",SUMIFS(INDIRECT(AM$9),DetailBudgetWPs_Aleph,IF($J169 = "No Work Package", "", $J169),DetailBudgetCategory_Aleph,$I169),IF(Budget_period="Annually",SUMIFS(INDIRECT(AM$10),DetailBudgetWPs_Aleph,IF($J169 = "No Work Package", "", $J169),DetailBudgetCategory_Aleph,$I169),""))))) / AM$6 * AM$7, 0), 0)</f>
        <v>0</v>
      </c>
      <c r="AN169" s="166">
        <f t="array" ref="AN169">IFERROR(IF(ROW()-16&lt;NoRowsBudget, IF($J169="Profit Margin",SUM(AN$16:AN168)*ProfitMargin,IF($J169="VAT",SUM(AN$16:AN168)*VAT,IF(Budget_period="Monthly",SUMIFS(INDIRECT(AN$8),DetailBudgetWPs_Aleph,IF($J169 = "No Work Package", "", $J169),DetailBudgetCategory_Aleph,$I169),IF(Budget_period="Quarterly",SUMIFS(INDIRECT(AN$9),DetailBudgetWPs_Aleph,IF($J169 = "No Work Package", "", $J169),DetailBudgetCategory_Aleph,$I169),IF(Budget_period="Annually",SUMIFS(INDIRECT(AN$10),DetailBudgetWPs_Aleph,IF($J169 = "No Work Package", "", $J169),DetailBudgetCategory_Aleph,$I169),""))))) / AN$6 * AN$7, 0), 0)</f>
        <v>0</v>
      </c>
      <c r="AO169" s="166">
        <f t="array" ref="AO169">IFERROR(IF(ROW()-16&lt;NoRowsBudget, IF($J169="Profit Margin",SUM(AO$16:AO168)*ProfitMargin,IF($J169="VAT",SUM(AO$16:AO168)*VAT,IF(Budget_period="Monthly",SUMIFS(INDIRECT(AO$8),DetailBudgetWPs_Aleph,IF($J169 = "No Work Package", "", $J169),DetailBudgetCategory_Aleph,$I169),IF(Budget_period="Quarterly",SUMIFS(INDIRECT(AO$9),DetailBudgetWPs_Aleph,IF($J169 = "No Work Package", "", $J169),DetailBudgetCategory_Aleph,$I169),IF(Budget_period="Annually",SUMIFS(INDIRECT(AO$10),DetailBudgetWPs_Aleph,IF($J169 = "No Work Package", "", $J169),DetailBudgetCategory_Aleph,$I169),""))))) / AO$6 * AO$7, 0), 0)</f>
        <v>0</v>
      </c>
      <c r="AP169" s="166">
        <f t="array" ref="AP169">IFERROR(IF(ROW()-16&lt;NoRowsBudget, IF($J169="Profit Margin",SUM(AP$16:AP168)*ProfitMargin,IF($J169="VAT",SUM(AP$16:AP168)*VAT,IF(Budget_period="Monthly",SUMIFS(INDIRECT(AP$8),DetailBudgetWPs_Aleph,IF($J169 = "No Work Package", "", $J169),DetailBudgetCategory_Aleph,$I169),IF(Budget_period="Quarterly",SUMIFS(INDIRECT(AP$9),DetailBudgetWPs_Aleph,IF($J169 = "No Work Package", "", $J169),DetailBudgetCategory_Aleph,$I169),IF(Budget_period="Annually",SUMIFS(INDIRECT(AP$10),DetailBudgetWPs_Aleph,IF($J169 = "No Work Package", "", $J169),DetailBudgetCategory_Aleph,$I169),""))))) / AP$6 * AP$7, 0), 0)</f>
        <v>0</v>
      </c>
      <c r="AQ169" s="166">
        <f t="array" ref="AQ169">IFERROR(IF(ROW()-16&lt;NoRowsBudget, IF($J169="Profit Margin",SUM(AQ$16:AQ168)*ProfitMargin,IF($J169="VAT",SUM(AQ$16:AQ168)*VAT,IF(Budget_period="Monthly",SUMIFS(INDIRECT(AQ$8),DetailBudgetWPs_Aleph,IF($J169 = "No Work Package", "", $J169),DetailBudgetCategory_Aleph,$I169),IF(Budget_period="Quarterly",SUMIFS(INDIRECT(AQ$9),DetailBudgetWPs_Aleph,IF($J169 = "No Work Package", "", $J169),DetailBudgetCategory_Aleph,$I169),IF(Budget_period="Annually",SUMIFS(INDIRECT(AQ$10),DetailBudgetWPs_Aleph,IF($J169 = "No Work Package", "", $J169),DetailBudgetCategory_Aleph,$I169),""))))) / AQ$6 * AQ$7, 0), 0)</f>
        <v>0</v>
      </c>
      <c r="AR169" s="166">
        <f t="array" ref="AR169">IFERROR(IF(ROW()-16&lt;NoRowsBudget, IF($J169="Profit Margin",SUM(AR$16:AR168)*ProfitMargin,IF($J169="VAT",SUM(AR$16:AR168)*VAT,IF(Budget_period="Monthly",SUMIFS(INDIRECT(AR$8),DetailBudgetWPs_Aleph,IF($J169 = "No Work Package", "", $J169),DetailBudgetCategory_Aleph,$I169),IF(Budget_period="Quarterly",SUMIFS(INDIRECT(AR$9),DetailBudgetWPs_Aleph,IF($J169 = "No Work Package", "", $J169),DetailBudgetCategory_Aleph,$I169),IF(Budget_period="Annually",SUMIFS(INDIRECT(AR$10),DetailBudgetWPs_Aleph,IF($J169 = "No Work Package", "", $J169),DetailBudgetCategory_Aleph,$I169),""))))) / AR$6 * AR$7, 0), 0)</f>
        <v>0</v>
      </c>
      <c r="AS169" s="166">
        <f t="array" ref="AS169">IFERROR(IF(ROW()-16&lt;NoRowsBudget, IF($J169="Profit Margin",SUM(AS$16:AS168)*ProfitMargin,IF($J169="VAT",SUM(AS$16:AS168)*VAT,IF(Budget_period="Monthly",SUMIFS(INDIRECT(AS$8),DetailBudgetWPs_Aleph,IF($J169 = "No Work Package", "", $J169),DetailBudgetCategory_Aleph,$I169),IF(Budget_period="Quarterly",SUMIFS(INDIRECT(AS$9),DetailBudgetWPs_Aleph,IF($J169 = "No Work Package", "", $J169),DetailBudgetCategory_Aleph,$I169),IF(Budget_period="Annually",SUMIFS(INDIRECT(AS$10),DetailBudgetWPs_Aleph,IF($J169 = "No Work Package", "", $J169),DetailBudgetCategory_Aleph,$I169),""))))) / AS$6 * AS$7, 0), 0)</f>
        <v>0</v>
      </c>
      <c r="AT169" s="166">
        <f t="array" ref="AT169">IFERROR(IF(ROW()-16&lt;NoRowsBudget, IF($J169="Profit Margin",SUM(AT$16:AT168)*ProfitMargin,IF($J169="VAT",SUM(AT$16:AT168)*VAT,IF(Budget_period="Monthly",SUMIFS(INDIRECT(AT$8),DetailBudgetWPs_Aleph,IF($J169 = "No Work Package", "", $J169),DetailBudgetCategory_Aleph,$I169),IF(Budget_period="Quarterly",SUMIFS(INDIRECT(AT$9),DetailBudgetWPs_Aleph,IF($J169 = "No Work Package", "", $J169),DetailBudgetCategory_Aleph,$I169),IF(Budget_period="Annually",SUMIFS(INDIRECT(AT$10),DetailBudgetWPs_Aleph,IF($J169 = "No Work Package", "", $J169),DetailBudgetCategory_Aleph,$I169),""))))) / AT$6 * AT$7, 0), 0)</f>
        <v>0</v>
      </c>
      <c r="AU169" s="166">
        <f t="array" ref="AU169">IFERROR(IF(ROW()-16&lt;NoRowsBudget, IF($J169="Profit Margin",SUM(AU$16:AU168)*ProfitMargin,IF($J169="VAT",SUM(AU$16:AU168)*VAT,IF(Budget_period="Monthly",SUMIFS(INDIRECT(AU$8),DetailBudgetWPs_Aleph,IF($J169 = "No Work Package", "", $J169),DetailBudgetCategory_Aleph,$I169),IF(Budget_period="Quarterly",SUMIFS(INDIRECT(AU$9),DetailBudgetWPs_Aleph,IF($J169 = "No Work Package", "", $J169),DetailBudgetCategory_Aleph,$I169),IF(Budget_period="Annually",SUMIFS(INDIRECT(AU$10),DetailBudgetWPs_Aleph,IF($J169 = "No Work Package", "", $J169),DetailBudgetCategory_Aleph,$I169),""))))) / AU$6 * AU$7, 0), 0)</f>
        <v>0</v>
      </c>
      <c r="AV169" s="166">
        <f t="array" ref="AV169">IFERROR(IF(ROW()-16&lt;NoRowsBudget, IF($J169="Profit Margin",SUM(AV$16:AV168)*ProfitMargin,IF($J169="VAT",SUM(AV$16:AV168)*VAT,IF(Budget_period="Monthly",SUMIFS(INDIRECT(AV$8),DetailBudgetWPs_Aleph,IF($J169 = "No Work Package", "", $J169),DetailBudgetCategory_Aleph,$I169),IF(Budget_period="Quarterly",SUMIFS(INDIRECT(AV$9),DetailBudgetWPs_Aleph,IF($J169 = "No Work Package", "", $J169),DetailBudgetCategory_Aleph,$I169),IF(Budget_period="Annually",SUMIFS(INDIRECT(AV$10),DetailBudgetWPs_Aleph,IF($J169 = "No Work Package", "", $J169),DetailBudgetCategory_Aleph,$I169),""))))) / AV$6 * AV$7, 0), 0)</f>
        <v>0</v>
      </c>
      <c r="AW169" s="166">
        <f t="array" ref="AW169">IFERROR(IF(ROW()-16&lt;NoRowsBudget, IF($J169="Profit Margin",SUM(AW$16:AW168)*ProfitMargin,IF($J169="VAT",SUM(AW$16:AW168)*VAT,IF(Budget_period="Monthly",SUMIFS(INDIRECT(AW$8),DetailBudgetWPs_Aleph,IF($J169 = "No Work Package", "", $J169),DetailBudgetCategory_Aleph,$I169),IF(Budget_period="Quarterly",SUMIFS(INDIRECT(AW$9),DetailBudgetWPs_Aleph,IF($J169 = "No Work Package", "", $J169),DetailBudgetCategory_Aleph,$I169),IF(Budget_period="Annually",SUMIFS(INDIRECT(AW$10),DetailBudgetWPs_Aleph,IF($J169 = "No Work Package", "", $J169),DetailBudgetCategory_Aleph,$I169),""))))) / AW$6 * AW$7, 0), 0)</f>
        <v>0</v>
      </c>
      <c r="AX169" s="166">
        <f t="array" ref="AX169">IFERROR(IF(ROW()-16&lt;NoRowsBudget, IF($J169="Profit Margin",SUM(AX$16:AX168)*ProfitMargin,IF($J169="VAT",SUM(AX$16:AX168)*VAT,IF(Budget_period="Monthly",SUMIFS(INDIRECT(AX$8),DetailBudgetWPs_Aleph,IF($J169 = "No Work Package", "", $J169),DetailBudgetCategory_Aleph,$I169),IF(Budget_period="Quarterly",SUMIFS(INDIRECT(AX$9),DetailBudgetWPs_Aleph,IF($J169 = "No Work Package", "", $J169),DetailBudgetCategory_Aleph,$I169),IF(Budget_period="Annually",SUMIFS(INDIRECT(AX$10),DetailBudgetWPs_Aleph,IF($J169 = "No Work Package", "", $J169),DetailBudgetCategory_Aleph,$I169),""))))) / AX$6 * AX$7, 0), 0)</f>
        <v>0</v>
      </c>
      <c r="AY169" s="166">
        <f t="array" ref="AY169">IFERROR(IF(ROW()-16&lt;NoRowsBudget, IF($J169="Profit Margin",SUM(AY$16:AY168)*ProfitMargin,IF($J169="VAT",SUM(AY$16:AY168)*VAT,IF(Budget_period="Monthly",SUMIFS(INDIRECT(AY$8),DetailBudgetWPs_Aleph,IF($J169 = "No Work Package", "", $J169),DetailBudgetCategory_Aleph,$I169),IF(Budget_period="Quarterly",SUMIFS(INDIRECT(AY$9),DetailBudgetWPs_Aleph,IF($J169 = "No Work Package", "", $J169),DetailBudgetCategory_Aleph,$I169),IF(Budget_period="Annually",SUMIFS(INDIRECT(AY$10),DetailBudgetWPs_Aleph,IF($J169 = "No Work Package", "", $J169),DetailBudgetCategory_Aleph,$I169),""))))) / AY$6 * AY$7, 0), 0)</f>
        <v>0</v>
      </c>
      <c r="AZ169" s="166">
        <f t="array" ref="AZ169">IFERROR(IF(ROW()-16&lt;NoRowsBudget, IF($J169="Profit Margin",SUM(AZ$16:AZ168)*ProfitMargin,IF($J169="VAT",SUM(AZ$16:AZ168)*VAT,IF(Budget_period="Monthly",SUMIFS(INDIRECT(AZ$8),DetailBudgetWPs_Aleph,IF($J169 = "No Work Package", "", $J169),DetailBudgetCategory_Aleph,$I169),IF(Budget_period="Quarterly",SUMIFS(INDIRECT(AZ$9),DetailBudgetWPs_Aleph,IF($J169 = "No Work Package", "", $J169),DetailBudgetCategory_Aleph,$I169),IF(Budget_period="Annually",SUMIFS(INDIRECT(AZ$10),DetailBudgetWPs_Aleph,IF($J169 = "No Work Package", "", $J169),DetailBudgetCategory_Aleph,$I169),""))))) / AZ$6 * AZ$7, 0), 0)</f>
        <v>0</v>
      </c>
      <c r="BA169" s="166">
        <f t="array" ref="BA169">IFERROR(IF(ROW()-16&lt;NoRowsBudget, IF($J169="Profit Margin",SUM(BA$16:BA168)*ProfitMargin,IF($J169="VAT",SUM(BA$16:BA168)*VAT,IF(Budget_period="Monthly",SUMIFS(INDIRECT(BA$8),DetailBudgetWPs_Aleph,IF($J169 = "No Work Package", "", $J169),DetailBudgetCategory_Aleph,$I169),IF(Budget_period="Quarterly",SUMIFS(INDIRECT(BA$9),DetailBudgetWPs_Aleph,IF($J169 = "No Work Package", "", $J169),DetailBudgetCategory_Aleph,$I169),IF(Budget_period="Annually",SUMIFS(INDIRECT(BA$10),DetailBudgetWPs_Aleph,IF($J169 = "No Work Package", "", $J169),DetailBudgetCategory_Aleph,$I169),""))))) / BA$6 * BA$7, 0), 0)</f>
        <v>0</v>
      </c>
      <c r="BB169" s="166">
        <f t="array" ref="BB169">IFERROR(IF(ROW()-16&lt;NoRowsBudget, IF($J169="Profit Margin",SUM(BB$16:BB168)*ProfitMargin,IF($J169="VAT",SUM(BB$16:BB168)*VAT,IF(Budget_period="Monthly",SUMIFS(INDIRECT(BB$8),DetailBudgetWPs_Aleph,IF($J169 = "No Work Package", "", $J169),DetailBudgetCategory_Aleph,$I169),IF(Budget_period="Quarterly",SUMIFS(INDIRECT(BB$9),DetailBudgetWPs_Aleph,IF($J169 = "No Work Package", "", $J169),DetailBudgetCategory_Aleph,$I169),IF(Budget_period="Annually",SUMIFS(INDIRECT(BB$10),DetailBudgetWPs_Aleph,IF($J169 = "No Work Package", "", $J169),DetailBudgetCategory_Aleph,$I169),""))))) / BB$6 * BB$7, 0), 0)</f>
        <v>0</v>
      </c>
      <c r="BC169" s="166">
        <f t="array" ref="BC169">IFERROR(IF(ROW()-16&lt;NoRowsBudget, IF($J169="Profit Margin",SUM(BC$16:BC168)*ProfitMargin,IF($J169="VAT",SUM(BC$16:BC168)*VAT,IF(Budget_period="Monthly",SUMIFS(INDIRECT(BC$8),DetailBudgetWPs_Aleph,IF($J169 = "No Work Package", "", $J169),DetailBudgetCategory_Aleph,$I169),IF(Budget_period="Quarterly",SUMIFS(INDIRECT(BC$9),DetailBudgetWPs_Aleph,IF($J169 = "No Work Package", "", $J169),DetailBudgetCategory_Aleph,$I169),IF(Budget_period="Annually",SUMIFS(INDIRECT(BC$10),DetailBudgetWPs_Aleph,IF($J169 = "No Work Package", "", $J169),DetailBudgetCategory_Aleph,$I169),""))))) / BC$6 * BC$7, 0), 0)</f>
        <v>0</v>
      </c>
      <c r="BD169" s="166">
        <f t="array" ref="BD169">IFERROR(IF(ROW()-16&lt;NoRowsBudget, IF($J169="Profit Margin",SUM(BD$16:BD168)*ProfitMargin,IF($J169="VAT",SUM(BD$16:BD168)*VAT,IF(Budget_period="Monthly",SUMIFS(INDIRECT(BD$8),DetailBudgetWPs_Aleph,IF($J169 = "No Work Package", "", $J169),DetailBudgetCategory_Aleph,$I169),IF(Budget_period="Quarterly",SUMIFS(INDIRECT(BD$9),DetailBudgetWPs_Aleph,IF($J169 = "No Work Package", "", $J169),DetailBudgetCategory_Aleph,$I169),IF(Budget_period="Annually",SUMIFS(INDIRECT(BD$10),DetailBudgetWPs_Aleph,IF($J169 = "No Work Package", "", $J169),DetailBudgetCategory_Aleph,$I169),""))))) / BD$6 * BD$7, 0), 0)</f>
        <v>0</v>
      </c>
      <c r="BE169" s="166">
        <f t="array" ref="BE169">IFERROR(IF(ROW()-16&lt;NoRowsBudget, IF($J169="Profit Margin",SUM(BE$16:BE168)*ProfitMargin,IF($J169="VAT",SUM(BE$16:BE168)*VAT,IF(Budget_period="Monthly",SUMIFS(INDIRECT(BE$8),DetailBudgetWPs_Aleph,IF($J169 = "No Work Package", "", $J169),DetailBudgetCategory_Aleph,$I169),IF(Budget_period="Quarterly",SUMIFS(INDIRECT(BE$9),DetailBudgetWPs_Aleph,IF($J169 = "No Work Package", "", $J169),DetailBudgetCategory_Aleph,$I169),IF(Budget_period="Annually",SUMIFS(INDIRECT(BE$10),DetailBudgetWPs_Aleph,IF($J169 = "No Work Package", "", $J169),DetailBudgetCategory_Aleph,$I169),""))))) / BE$6 * BE$7, 0), 0)</f>
        <v>0</v>
      </c>
      <c r="BF169" s="166">
        <f t="array" ref="BF169">IFERROR(IF(ROW()-16&lt;NoRowsBudget, IF($J169="Profit Margin",SUM(BF$16:BF168)*ProfitMargin,IF($J169="VAT",SUM(BF$16:BF168)*VAT,IF(Budget_period="Monthly",SUMIFS(INDIRECT(BF$8),DetailBudgetWPs_Aleph,IF($J169 = "No Work Package", "", $J169),DetailBudgetCategory_Aleph,$I169),IF(Budget_period="Quarterly",SUMIFS(INDIRECT(BF$9),DetailBudgetWPs_Aleph,IF($J169 = "No Work Package", "", $J169),DetailBudgetCategory_Aleph,$I169),IF(Budget_period="Annually",SUMIFS(INDIRECT(BF$10),DetailBudgetWPs_Aleph,IF($J169 = "No Work Package", "", $J169),DetailBudgetCategory_Aleph,$I169),""))))) / BF$6 * BF$7, 0), 0)</f>
        <v>0</v>
      </c>
      <c r="BG169" s="166">
        <f t="array" ref="BG169">IFERROR(IF(ROW()-16&lt;NoRowsBudget, IF($J169="Profit Margin",SUM(BG$16:BG168)*ProfitMargin,IF($J169="VAT",SUM(BG$16:BG168)*VAT,IF(Budget_period="Monthly",SUMIFS(INDIRECT(BG$8),DetailBudgetWPs_Aleph,IF($J169 = "No Work Package", "", $J169),DetailBudgetCategory_Aleph,$I169),IF(Budget_period="Quarterly",SUMIFS(INDIRECT(BG$9),DetailBudgetWPs_Aleph,IF($J169 = "No Work Package", "", $J169),DetailBudgetCategory_Aleph,$I169),IF(Budget_period="Annually",SUMIFS(INDIRECT(BG$10),DetailBudgetWPs_Aleph,IF($J169 = "No Work Package", "", $J169),DetailBudgetCategory_Aleph,$I169),""))))) / BG$6 * BG$7, 0), 0)</f>
        <v>0</v>
      </c>
      <c r="BH169" s="166">
        <f t="array" ref="BH169">IFERROR(IF(ROW()-16&lt;NoRowsBudget, IF($J169="Profit Margin",SUM(BH$16:BH168)*ProfitMargin,IF($J169="VAT",SUM(BH$16:BH168)*VAT,IF(Budget_period="Monthly",SUMIFS(INDIRECT(BH$8),DetailBudgetWPs_Aleph,IF($J169 = "No Work Package", "", $J169),DetailBudgetCategory_Aleph,$I169),IF(Budget_period="Quarterly",SUMIFS(INDIRECT(BH$9),DetailBudgetWPs_Aleph,IF($J169 = "No Work Package", "", $J169),DetailBudgetCategory_Aleph,$I169),IF(Budget_period="Annually",SUMIFS(INDIRECT(BH$10),DetailBudgetWPs_Aleph,IF($J169 = "No Work Package", "", $J169),DetailBudgetCategory_Aleph,$I169),""))))) / BH$6 * BH$7, 0), 0)</f>
        <v>0</v>
      </c>
      <c r="BI169" s="166">
        <f t="array" ref="BI169">IFERROR(IF(ROW()-16&lt;NoRowsBudget, IF($J169="Profit Margin",SUM(BI$16:BI168)*ProfitMargin,IF($J169="VAT",SUM(BI$16:BI168)*VAT,IF(Budget_period="Monthly",SUMIFS(INDIRECT(BI$8),DetailBudgetWPs_Aleph,IF($J169 = "No Work Package", "", $J169),DetailBudgetCategory_Aleph,$I169),IF(Budget_period="Quarterly",SUMIFS(INDIRECT(BI$9),DetailBudgetWPs_Aleph,IF($J169 = "No Work Package", "", $J169),DetailBudgetCategory_Aleph,$I169),IF(Budget_period="Annually",SUMIFS(INDIRECT(BI$10),DetailBudgetWPs_Aleph,IF($J169 = "No Work Package", "", $J169),DetailBudgetCategory_Aleph,$I169),""))))) / BI$6 * BI$7, 0), 0)</f>
        <v>0</v>
      </c>
      <c r="BJ169" s="166">
        <f t="array" ref="BJ169">IFERROR(IF(ROW()-16&lt;NoRowsBudget, IF($J169="Profit Margin",SUM(BJ$16:BJ168)*ProfitMargin,IF($J169="VAT",SUM(BJ$16:BJ168)*VAT,IF(Budget_period="Monthly",SUMIFS(INDIRECT(BJ$8),DetailBudgetWPs_Aleph,IF($J169 = "No Work Package", "", $J169),DetailBudgetCategory_Aleph,$I169),IF(Budget_period="Quarterly",SUMIFS(INDIRECT(BJ$9),DetailBudgetWPs_Aleph,IF($J169 = "No Work Package", "", $J169),DetailBudgetCategory_Aleph,$I169),IF(Budget_period="Annually",SUMIFS(INDIRECT(BJ$10),DetailBudgetWPs_Aleph,IF($J169 = "No Work Package", "", $J169),DetailBudgetCategory_Aleph,$I169),""))))) / BJ$6 * BJ$7, 0), 0)</f>
        <v>0</v>
      </c>
      <c r="BK169" s="166">
        <f t="array" ref="BK169">IFERROR(IF(ROW()-16&lt;NoRowsBudget, IF($J169="Profit Margin",SUM(BK$16:BK168)*ProfitMargin,IF($J169="VAT",SUM(BK$16:BK168)*VAT,IF(Budget_period="Monthly",SUMIFS(INDIRECT(BK$8),DetailBudgetWPs_Aleph,IF($J169 = "No Work Package", "", $J169),DetailBudgetCategory_Aleph,$I169),IF(Budget_period="Quarterly",SUMIFS(INDIRECT(BK$9),DetailBudgetWPs_Aleph,IF($J169 = "No Work Package", "", $J169),DetailBudgetCategory_Aleph,$I169),IF(Budget_period="Annually",SUMIFS(INDIRECT(BK$10),DetailBudgetWPs_Aleph,IF($J169 = "No Work Package", "", $J169),DetailBudgetCategory_Aleph,$I169),""))))) / BK$6 * BK$7, 0), 0)</f>
        <v>0</v>
      </c>
      <c r="BL169" s="166">
        <f t="array" ref="BL169">IFERROR(IF(ROW()-16&lt;NoRowsBudget, IF($J169="Profit Margin",SUM(BL$16:BL168)*ProfitMargin,IF($J169="VAT",SUM(BL$16:BL168)*VAT,IF(Budget_period="Monthly",SUMIFS(INDIRECT(BL$8),DetailBudgetWPs_Aleph,IF($J169 = "No Work Package", "", $J169),DetailBudgetCategory_Aleph,$I169),IF(Budget_period="Quarterly",SUMIFS(INDIRECT(BL$9),DetailBudgetWPs_Aleph,IF($J169 = "No Work Package", "", $J169),DetailBudgetCategory_Aleph,$I169),IF(Budget_period="Annually",SUMIFS(INDIRECT(BL$10),DetailBudgetWPs_Aleph,IF($J169 = "No Work Package", "", $J169),DetailBudgetCategory_Aleph,$I169),""))))) / BL$6 * BL$7, 0), 0)</f>
        <v>0</v>
      </c>
      <c r="BM169" s="166">
        <f t="array" ref="BM169">IFERROR(IF(ROW()-16&lt;NoRowsBudget, IF($J169="Profit Margin",SUM(BM$16:BM168)*ProfitMargin,IF($J169="VAT",SUM(BM$16:BM168)*VAT,IF(Budget_period="Monthly",SUMIFS(INDIRECT(BM$8),DetailBudgetWPs_Aleph,IF($J169 = "No Work Package", "", $J169),DetailBudgetCategory_Aleph,$I169),IF(Budget_period="Quarterly",SUMIFS(INDIRECT(BM$9),DetailBudgetWPs_Aleph,IF($J169 = "No Work Package", "", $J169),DetailBudgetCategory_Aleph,$I169),IF(Budget_period="Annually",SUMIFS(INDIRECT(BM$10),DetailBudgetWPs_Aleph,IF($J169 = "No Work Package", "", $J169),DetailBudgetCategory_Aleph,$I169),""))))) / BM$6 * BM$7, 0), 0)</f>
        <v>0</v>
      </c>
      <c r="BN169" s="166">
        <f t="array" ref="BN169">IFERROR(IF(ROW()-16&lt;NoRowsBudget, IF($J169="Profit Margin",SUM(BN$16:BN168)*ProfitMargin,IF($J169="VAT",SUM(BN$16:BN168)*VAT,IF(Budget_period="Monthly",SUMIFS(INDIRECT(BN$8),DetailBudgetWPs_Aleph,IF($J169 = "No Work Package", "", $J169),DetailBudgetCategory_Aleph,$I169),IF(Budget_period="Quarterly",SUMIFS(INDIRECT(BN$9),DetailBudgetWPs_Aleph,IF($J169 = "No Work Package", "", $J169),DetailBudgetCategory_Aleph,$I169),IF(Budget_period="Annually",SUMIFS(INDIRECT(BN$10),DetailBudgetWPs_Aleph,IF($J169 = "No Work Package", "", $J169),DetailBudgetCategory_Aleph,$I169),""))))) / BN$6 * BN$7, 0), 0)</f>
        <v>0</v>
      </c>
      <c r="BO169" s="166">
        <f t="array" ref="BO169">IFERROR(IF(ROW()-16&lt;NoRowsBudget, IF($J169="Profit Margin",SUM(BO$16:BO168)*ProfitMargin,IF($J169="VAT",SUM(BO$16:BO168)*VAT,IF(Budget_period="Monthly",SUMIFS(INDIRECT(BO$8),DetailBudgetWPs_Aleph,IF($J169 = "No Work Package", "", $J169),DetailBudgetCategory_Aleph,$I169),IF(Budget_period="Quarterly",SUMIFS(INDIRECT(BO$9),DetailBudgetWPs_Aleph,IF($J169 = "No Work Package", "", $J169),DetailBudgetCategory_Aleph,$I169),IF(Budget_period="Annually",SUMIFS(INDIRECT(BO$10),DetailBudgetWPs_Aleph,IF($J169 = "No Work Package", "", $J169),DetailBudgetCategory_Aleph,$I169),""))))) / BO$6 * BO$7, 0), 0)</f>
        <v>0</v>
      </c>
      <c r="BP169" s="166">
        <f t="array" ref="BP169">IFERROR(IF(ROW()-16&lt;NoRowsBudget, IF($J169="Profit Margin",SUM(BP$16:BP168)*ProfitMargin,IF($J169="VAT",SUM(BP$16:BP168)*VAT,IF(Budget_period="Monthly",SUMIFS(INDIRECT(BP$8),DetailBudgetWPs_Aleph,IF($J169 = "No Work Package", "", $J169),DetailBudgetCategory_Aleph,$I169),IF(Budget_period="Quarterly",SUMIFS(INDIRECT(BP$9),DetailBudgetWPs_Aleph,IF($J169 = "No Work Package", "", $J169),DetailBudgetCategory_Aleph,$I169),IF(Budget_period="Annually",SUMIFS(INDIRECT(BP$10),DetailBudgetWPs_Aleph,IF($J169 = "No Work Package", "", $J169),DetailBudgetCategory_Aleph,$I169),""))))) / BP$6 * BP$7, 0), 0)</f>
        <v>0</v>
      </c>
      <c r="BQ169" s="166">
        <f t="array" ref="BQ169">IFERROR(IF(ROW()-16&lt;NoRowsBudget, IF($J169="Profit Margin",SUM(BQ$16:BQ168)*ProfitMargin,IF($J169="VAT",SUM(BQ$16:BQ168)*VAT,IF(Budget_period="Monthly",SUMIFS(INDIRECT(BQ$8),DetailBudgetWPs_Aleph,IF($J169 = "No Work Package", "", $J169),DetailBudgetCategory_Aleph,$I169),IF(Budget_period="Quarterly",SUMIFS(INDIRECT(BQ$9),DetailBudgetWPs_Aleph,IF($J169 = "No Work Package", "", $J169),DetailBudgetCategory_Aleph,$I169),IF(Budget_period="Annually",SUMIFS(INDIRECT(BQ$10),DetailBudgetWPs_Aleph,IF($J169 = "No Work Package", "", $J169),DetailBudgetCategory_Aleph,$I169),""))))) / BQ$6 * BQ$7, 0), 0)</f>
        <v>0</v>
      </c>
      <c r="BR169" s="166">
        <f t="array" ref="BR169">IFERROR(IF(ROW()-16&lt;NoRowsBudget, IF($J169="Profit Margin",SUM(BR$16:BR168)*ProfitMargin,IF($J169="VAT",SUM(BR$16:BR168)*VAT,IF(Budget_period="Monthly",SUMIFS(INDIRECT(BR$8),DetailBudgetWPs_Aleph,IF($J169 = "No Work Package", "", $J169),DetailBudgetCategory_Aleph,$I169),IF(Budget_period="Quarterly",SUMIFS(INDIRECT(BR$9),DetailBudgetWPs_Aleph,IF($J169 = "No Work Package", "", $J169),DetailBudgetCategory_Aleph,$I169),IF(Budget_period="Annually",SUMIFS(INDIRECT(BR$10),DetailBudgetWPs_Aleph,IF($J169 = "No Work Package", "", $J169),DetailBudgetCategory_Aleph,$I169),""))))) / BR$6 * BR$7, 0), 0)</f>
        <v>0</v>
      </c>
      <c r="BS169" s="166">
        <f t="array" ref="BS169">IFERROR(IF(ROW()-16&lt;NoRowsBudget, IF($J169="Profit Margin",SUM(BS$16:BS168)*ProfitMargin,IF($J169="VAT",SUM(BS$16:BS168)*VAT,IF(Budget_period="Monthly",SUMIFS(INDIRECT(BS$8),DetailBudgetWPs_Aleph,IF($J169 = "No Work Package", "", $J169),DetailBudgetCategory_Aleph,$I169),IF(Budget_period="Quarterly",SUMIFS(INDIRECT(BS$9),DetailBudgetWPs_Aleph,IF($J169 = "No Work Package", "", $J169),DetailBudgetCategory_Aleph,$I169),IF(Budget_period="Annually",SUMIFS(INDIRECT(BS$10),DetailBudgetWPs_Aleph,IF($J169 = "No Work Package", "", $J169),DetailBudgetCategory_Aleph,$I169),""))))) / BS$6 * BS$7, 0), 0)</f>
        <v>0</v>
      </c>
    </row>
    <row r="170" ht="15.75" customHeight="1">
      <c r="A170" s="114"/>
      <c r="B170" s="15" t="str">
        <f>IF(ROW()-16&lt;NoRowsBudget,OrgName,"")</f>
        <v/>
      </c>
      <c r="C170" s="15" t="str">
        <f>IF(ROW()-16&lt;NoRowsBudget,ProjectName,"")</f>
        <v/>
      </c>
      <c r="D170" s="15" t="str">
        <f>IF(ROW()-16&lt;NoRowsBudget,ProjectRef,"")</f>
        <v/>
      </c>
      <c r="E170" s="15" t="str">
        <f>IF(ROW()-16&lt;NoRowsBudget,ApplicationID,"")</f>
        <v/>
      </c>
      <c r="F170" s="15" t="str">
        <f>IF(ROW()-16&lt;NoRowsBudget,Version,"")</f>
        <v/>
      </c>
      <c r="G170" s="164" t="str">
        <f>IF(ROW()-16&lt;NoRowsBudget,StartDate,"")</f>
        <v/>
      </c>
      <c r="H170" s="164" t="str">
        <f>IF(ROW()-16&lt;NoRowsBudget,EndDate,"")</f>
        <v/>
      </c>
      <c r="I170" s="15" t="str">
        <f t="array" ref="I170">IF(ROW()-16&lt;(NoRowsBudget-3),INDEX(CostCategories,CEILING((ROW()-15)/NoWPs,1)),IF(ROW()-16=NoRowsBudget-3,"Overheads",IF(ROW()-16=NoRowsBudget-2,"Profit Margin",IF(ROW()-16=NoRowsBudget-1,"VAT",""))))</f>
        <v/>
      </c>
      <c r="J170" s="15" t="str">
        <f t="array" ref="J170">IF(ROW()-16&lt;NoRowsBudget-3,INDEX(WPUnique,,MOD(ROW()-16,NoWPs)+1),IF(ROW()-16=NoRowsBudget-3,"Overheads",IF(ROW()-16=NoRowsBudget-2,"Profit Margin",IF(ROW()-16=NoRowsBudget-1,"VAT",""))))</f>
        <v/>
      </c>
      <c r="K170" s="172" t="str">
        <f>IFERROR(IF(OR($J170="Indirect Cost",$J170="VAT",$J170="Profit Margin"),"",VLOOKUP(J170,'1. Basic Info'!$B$40:$C$52,2,FALSE)),BudgetExport!J170)</f>
        <v/>
      </c>
      <c r="L170" s="166">
        <f t="array" ref="L170">IFERROR(IF(ROW()-16&lt;NoRowsBudget, IF($J170="Profit Margin",SUM(L$16:L169)*ProfitMargin,IF($J170="VAT",SUM(L$16:L169)*VAT,IF(Budget_period="Monthly",SUMIFS(INDIRECT(L$8),DetailBudgetWPs_Aleph,IF($J170 = "No Work Package", "", $J170),DetailBudgetCategory_Aleph,$I170),IF(Budget_period="Quarterly",SUMIFS(INDIRECT(L$9),DetailBudgetWPs_Aleph,IF($J170 = "No Work Package", "", $J170),DetailBudgetCategory_Aleph,$I170),IF(Budget_period="Annually",SUMIFS(INDIRECT(L$10),DetailBudgetWPs_Aleph,IF($J170 = "No Work Package", "", $J170),DetailBudgetCategory_Aleph,$I170),""))))) / L$6 * L$7, 0), 0)</f>
        <v>0</v>
      </c>
      <c r="M170" s="166">
        <f t="array" ref="M170">IFERROR(IF(ROW()-16&lt;NoRowsBudget, IF($J170="Profit Margin",SUM(M$16:M169)*ProfitMargin,IF($J170="VAT",SUM(M$16:M169)*VAT,IF(Budget_period="Monthly",SUMIFS(INDIRECT(M$8),DetailBudgetWPs_Aleph,IF($J170 = "No Work Package", "", $J170),DetailBudgetCategory_Aleph,$I170),IF(Budget_period="Quarterly",SUMIFS(INDIRECT(M$9),DetailBudgetWPs_Aleph,IF($J170 = "No Work Package", "", $J170),DetailBudgetCategory_Aleph,$I170),IF(Budget_period="Annually",SUMIFS(INDIRECT(M$10),DetailBudgetWPs_Aleph,IF($J170 = "No Work Package", "", $J170),DetailBudgetCategory_Aleph,$I170),""))))) / M$6 * M$7, 0), 0)</f>
        <v>0</v>
      </c>
      <c r="N170" s="166">
        <f t="array" ref="N170">IFERROR(IF(ROW()-16&lt;NoRowsBudget, IF($J170="Profit Margin",SUM(N$16:N169)*ProfitMargin,IF($J170="VAT",SUM(N$16:N169)*VAT,IF(Budget_period="Monthly",SUMIFS(INDIRECT(N$8),DetailBudgetWPs_Aleph,IF($J170 = "No Work Package", "", $J170),DetailBudgetCategory_Aleph,$I170),IF(Budget_period="Quarterly",SUMIFS(INDIRECT(N$9),DetailBudgetWPs_Aleph,IF($J170 = "No Work Package", "", $J170),DetailBudgetCategory_Aleph,$I170),IF(Budget_period="Annually",SUMIFS(INDIRECT(N$10),DetailBudgetWPs_Aleph,IF($J170 = "No Work Package", "", $J170),DetailBudgetCategory_Aleph,$I170),""))))) / N$6 * N$7, 0), 0)</f>
        <v>0</v>
      </c>
      <c r="O170" s="166">
        <f t="array" ref="O170">IFERROR(IF(ROW()-16&lt;NoRowsBudget, IF($J170="Profit Margin",SUM(O$16:O169)*ProfitMargin,IF($J170="VAT",SUM(O$16:O169)*VAT,IF(Budget_period="Monthly",SUMIFS(INDIRECT(O$8),DetailBudgetWPs_Aleph,IF($J170 = "No Work Package", "", $J170),DetailBudgetCategory_Aleph,$I170),IF(Budget_period="Quarterly",SUMIFS(INDIRECT(O$9),DetailBudgetWPs_Aleph,IF($J170 = "No Work Package", "", $J170),DetailBudgetCategory_Aleph,$I170),IF(Budget_period="Annually",SUMIFS(INDIRECT(O$10),DetailBudgetWPs_Aleph,IF($J170 = "No Work Package", "", $J170),DetailBudgetCategory_Aleph,$I170),""))))) / O$6 * O$7, 0), 0)</f>
        <v>0</v>
      </c>
      <c r="P170" s="166">
        <f t="array" ref="P170">IFERROR(IF(ROW()-16&lt;NoRowsBudget, IF($J170="Profit Margin",SUM(P$16:P169)*ProfitMargin,IF($J170="VAT",SUM(P$16:P169)*VAT,IF(Budget_period="Monthly",SUMIFS(INDIRECT(P$8),DetailBudgetWPs_Aleph,IF($J170 = "No Work Package", "", $J170),DetailBudgetCategory_Aleph,$I170),IF(Budget_period="Quarterly",SUMIFS(INDIRECT(P$9),DetailBudgetWPs_Aleph,IF($J170 = "No Work Package", "", $J170),DetailBudgetCategory_Aleph,$I170),IF(Budget_period="Annually",SUMIFS(INDIRECT(P$10),DetailBudgetWPs_Aleph,IF($J170 = "No Work Package", "", $J170),DetailBudgetCategory_Aleph,$I170),""))))) / P$6 * P$7, 0), 0)</f>
        <v>0</v>
      </c>
      <c r="Q170" s="166">
        <f t="array" ref="Q170">IFERROR(IF(ROW()-16&lt;NoRowsBudget, IF($J170="Profit Margin",SUM(Q$16:Q169)*ProfitMargin,IF($J170="VAT",SUM(Q$16:Q169)*VAT,IF(Budget_period="Monthly",SUMIFS(INDIRECT(Q$8),DetailBudgetWPs_Aleph,IF($J170 = "No Work Package", "", $J170),DetailBudgetCategory_Aleph,$I170),IF(Budget_period="Quarterly",SUMIFS(INDIRECT(Q$9),DetailBudgetWPs_Aleph,IF($J170 = "No Work Package", "", $J170),DetailBudgetCategory_Aleph,$I170),IF(Budget_period="Annually",SUMIFS(INDIRECT(Q$10),DetailBudgetWPs_Aleph,IF($J170 = "No Work Package", "", $J170),DetailBudgetCategory_Aleph,$I170),""))))) / Q$6 * Q$7, 0), 0)</f>
        <v>0</v>
      </c>
      <c r="R170" s="166">
        <f t="array" ref="R170">IFERROR(IF(ROW()-16&lt;NoRowsBudget, IF($J170="Profit Margin",SUM(R$16:R169)*ProfitMargin,IF($J170="VAT",SUM(R$16:R169)*VAT,IF(Budget_period="Monthly",SUMIFS(INDIRECT(R$8),DetailBudgetWPs_Aleph,IF($J170 = "No Work Package", "", $J170),DetailBudgetCategory_Aleph,$I170),IF(Budget_period="Quarterly",SUMIFS(INDIRECT(R$9),DetailBudgetWPs_Aleph,IF($J170 = "No Work Package", "", $J170),DetailBudgetCategory_Aleph,$I170),IF(Budget_period="Annually",SUMIFS(INDIRECT(R$10),DetailBudgetWPs_Aleph,IF($J170 = "No Work Package", "", $J170),DetailBudgetCategory_Aleph,$I170),""))))) / R$6 * R$7, 0), 0)</f>
        <v>0</v>
      </c>
      <c r="S170" s="166">
        <f t="array" ref="S170">IFERROR(IF(ROW()-16&lt;NoRowsBudget, IF($J170="Profit Margin",SUM(S$16:S169)*ProfitMargin,IF($J170="VAT",SUM(S$16:S169)*VAT,IF(Budget_period="Monthly",SUMIFS(INDIRECT(S$8),DetailBudgetWPs_Aleph,IF($J170 = "No Work Package", "", $J170),DetailBudgetCategory_Aleph,$I170),IF(Budget_period="Quarterly",SUMIFS(INDIRECT(S$9),DetailBudgetWPs_Aleph,IF($J170 = "No Work Package", "", $J170),DetailBudgetCategory_Aleph,$I170),IF(Budget_period="Annually",SUMIFS(INDIRECT(S$10),DetailBudgetWPs_Aleph,IF($J170 = "No Work Package", "", $J170),DetailBudgetCategory_Aleph,$I170),""))))) / S$6 * S$7, 0), 0)</f>
        <v>0</v>
      </c>
      <c r="T170" s="166">
        <f t="array" ref="T170">IFERROR(IF(ROW()-16&lt;NoRowsBudget, IF($J170="Profit Margin",SUM(T$16:T169)*ProfitMargin,IF($J170="VAT",SUM(T$16:T169)*VAT,IF(Budget_period="Monthly",SUMIFS(INDIRECT(T$8),DetailBudgetWPs_Aleph,IF($J170 = "No Work Package", "", $J170),DetailBudgetCategory_Aleph,$I170),IF(Budget_period="Quarterly",SUMIFS(INDIRECT(T$9),DetailBudgetWPs_Aleph,IF($J170 = "No Work Package", "", $J170),DetailBudgetCategory_Aleph,$I170),IF(Budget_period="Annually",SUMIFS(INDIRECT(T$10),DetailBudgetWPs_Aleph,IF($J170 = "No Work Package", "", $J170),DetailBudgetCategory_Aleph,$I170),""))))) / T$6 * T$7, 0), 0)</f>
        <v>0</v>
      </c>
      <c r="U170" s="166">
        <f t="array" ref="U170">IFERROR(IF(ROW()-16&lt;NoRowsBudget, IF($J170="Profit Margin",SUM(U$16:U169)*ProfitMargin,IF($J170="VAT",SUM(U$16:U169)*VAT,IF(Budget_period="Monthly",SUMIFS(INDIRECT(U$8),DetailBudgetWPs_Aleph,IF($J170 = "No Work Package", "", $J170),DetailBudgetCategory_Aleph,$I170),IF(Budget_period="Quarterly",SUMIFS(INDIRECT(U$9),DetailBudgetWPs_Aleph,IF($J170 = "No Work Package", "", $J170),DetailBudgetCategory_Aleph,$I170),IF(Budget_period="Annually",SUMIFS(INDIRECT(U$10),DetailBudgetWPs_Aleph,IF($J170 = "No Work Package", "", $J170),DetailBudgetCategory_Aleph,$I170),""))))) / U$6 * U$7, 0), 0)</f>
        <v>0</v>
      </c>
      <c r="V170" s="166">
        <f t="array" ref="V170">IFERROR(IF(ROW()-16&lt;NoRowsBudget, IF($J170="Profit Margin",SUM(V$16:V169)*ProfitMargin,IF($J170="VAT",SUM(V$16:V169)*VAT,IF(Budget_period="Monthly",SUMIFS(INDIRECT(V$8),DetailBudgetWPs_Aleph,IF($J170 = "No Work Package", "", $J170),DetailBudgetCategory_Aleph,$I170),IF(Budget_period="Quarterly",SUMIFS(INDIRECT(V$9),DetailBudgetWPs_Aleph,IF($J170 = "No Work Package", "", $J170),DetailBudgetCategory_Aleph,$I170),IF(Budget_period="Annually",SUMIFS(INDIRECT(V$10),DetailBudgetWPs_Aleph,IF($J170 = "No Work Package", "", $J170),DetailBudgetCategory_Aleph,$I170),""))))) / V$6 * V$7, 0), 0)</f>
        <v>0</v>
      </c>
      <c r="W170" s="166">
        <f t="array" ref="W170">IFERROR(IF(ROW()-16&lt;NoRowsBudget, IF($J170="Profit Margin",SUM(W$16:W169)*ProfitMargin,IF($J170="VAT",SUM(W$16:W169)*VAT,IF(Budget_period="Monthly",SUMIFS(INDIRECT(W$8),DetailBudgetWPs_Aleph,IF($J170 = "No Work Package", "", $J170),DetailBudgetCategory_Aleph,$I170),IF(Budget_period="Quarterly",SUMIFS(INDIRECT(W$9),DetailBudgetWPs_Aleph,IF($J170 = "No Work Package", "", $J170),DetailBudgetCategory_Aleph,$I170),IF(Budget_period="Annually",SUMIFS(INDIRECT(W$10),DetailBudgetWPs_Aleph,IF($J170 = "No Work Package", "", $J170),DetailBudgetCategory_Aleph,$I170),""))))) / W$6 * W$7, 0), 0)</f>
        <v>0</v>
      </c>
      <c r="X170" s="166">
        <f t="array" ref="X170">IFERROR(IF(ROW()-16&lt;NoRowsBudget, IF($J170="Profit Margin",SUM(X$16:X169)*ProfitMargin,IF($J170="VAT",SUM(X$16:X169)*VAT,IF(Budget_period="Monthly",SUMIFS(INDIRECT(X$8),DetailBudgetWPs_Aleph,IF($J170 = "No Work Package", "", $J170),DetailBudgetCategory_Aleph,$I170),IF(Budget_period="Quarterly",SUMIFS(INDIRECT(X$9),DetailBudgetWPs_Aleph,IF($J170 = "No Work Package", "", $J170),DetailBudgetCategory_Aleph,$I170),IF(Budget_period="Annually",SUMIFS(INDIRECT(X$10),DetailBudgetWPs_Aleph,IF($J170 = "No Work Package", "", $J170),DetailBudgetCategory_Aleph,$I170),""))))) / X$6 * X$7, 0), 0)</f>
        <v>0</v>
      </c>
      <c r="Y170" s="166">
        <f t="array" ref="Y170">IFERROR(IF(ROW()-16&lt;NoRowsBudget, IF($J170="Profit Margin",SUM(Y$16:Y169)*ProfitMargin,IF($J170="VAT",SUM(Y$16:Y169)*VAT,IF(Budget_period="Monthly",SUMIFS(INDIRECT(Y$8),DetailBudgetWPs_Aleph,IF($J170 = "No Work Package", "", $J170),DetailBudgetCategory_Aleph,$I170),IF(Budget_period="Quarterly",SUMIFS(INDIRECT(Y$9),DetailBudgetWPs_Aleph,IF($J170 = "No Work Package", "", $J170),DetailBudgetCategory_Aleph,$I170),IF(Budget_period="Annually",SUMIFS(INDIRECT(Y$10),DetailBudgetWPs_Aleph,IF($J170 = "No Work Package", "", $J170),DetailBudgetCategory_Aleph,$I170),""))))) / Y$6 * Y$7, 0), 0)</f>
        <v>0</v>
      </c>
      <c r="Z170" s="166">
        <f t="array" ref="Z170">IFERROR(IF(ROW()-16&lt;NoRowsBudget, IF($J170="Profit Margin",SUM(Z$16:Z169)*ProfitMargin,IF($J170="VAT",SUM(Z$16:Z169)*VAT,IF(Budget_period="Monthly",SUMIFS(INDIRECT(Z$8),DetailBudgetWPs_Aleph,IF($J170 = "No Work Package", "", $J170),DetailBudgetCategory_Aleph,$I170),IF(Budget_period="Quarterly",SUMIFS(INDIRECT(Z$9),DetailBudgetWPs_Aleph,IF($J170 = "No Work Package", "", $J170),DetailBudgetCategory_Aleph,$I170),IF(Budget_period="Annually",SUMIFS(INDIRECT(Z$10),DetailBudgetWPs_Aleph,IF($J170 = "No Work Package", "", $J170),DetailBudgetCategory_Aleph,$I170),""))))) / Z$6 * Z$7, 0), 0)</f>
        <v>0</v>
      </c>
      <c r="AA170" s="166">
        <f t="array" ref="AA170">IFERROR(IF(ROW()-16&lt;NoRowsBudget, IF($J170="Profit Margin",SUM(AA$16:AA169)*ProfitMargin,IF($J170="VAT",SUM(AA$16:AA169)*VAT,IF(Budget_period="Monthly",SUMIFS(INDIRECT(AA$8),DetailBudgetWPs_Aleph,IF($J170 = "No Work Package", "", $J170),DetailBudgetCategory_Aleph,$I170),IF(Budget_period="Quarterly",SUMIFS(INDIRECT(AA$9),DetailBudgetWPs_Aleph,IF($J170 = "No Work Package", "", $J170),DetailBudgetCategory_Aleph,$I170),IF(Budget_period="Annually",SUMIFS(INDIRECT(AA$10),DetailBudgetWPs_Aleph,IF($J170 = "No Work Package", "", $J170),DetailBudgetCategory_Aleph,$I170),""))))) / AA$6 * AA$7, 0), 0)</f>
        <v>0</v>
      </c>
      <c r="AB170" s="166">
        <f t="array" ref="AB170">IFERROR(IF(ROW()-16&lt;NoRowsBudget, IF($J170="Profit Margin",SUM(AB$16:AB169)*ProfitMargin,IF($J170="VAT",SUM(AB$16:AB169)*VAT,IF(Budget_period="Monthly",SUMIFS(INDIRECT(AB$8),DetailBudgetWPs_Aleph,IF($J170 = "No Work Package", "", $J170),DetailBudgetCategory_Aleph,$I170),IF(Budget_period="Quarterly",SUMIFS(INDIRECT(AB$9),DetailBudgetWPs_Aleph,IF($J170 = "No Work Package", "", $J170),DetailBudgetCategory_Aleph,$I170),IF(Budget_period="Annually",SUMIFS(INDIRECT(AB$10),DetailBudgetWPs_Aleph,IF($J170 = "No Work Package", "", $J170),DetailBudgetCategory_Aleph,$I170),""))))) / AB$6 * AB$7, 0), 0)</f>
        <v>0</v>
      </c>
      <c r="AC170" s="166">
        <f t="array" ref="AC170">IFERROR(IF(ROW()-16&lt;NoRowsBudget, IF($J170="Profit Margin",SUM(AC$16:AC169)*ProfitMargin,IF($J170="VAT",SUM(AC$16:AC169)*VAT,IF(Budget_period="Monthly",SUMIFS(INDIRECT(AC$8),DetailBudgetWPs_Aleph,IF($J170 = "No Work Package", "", $J170),DetailBudgetCategory_Aleph,$I170),IF(Budget_period="Quarterly",SUMIFS(INDIRECT(AC$9),DetailBudgetWPs_Aleph,IF($J170 = "No Work Package", "", $J170),DetailBudgetCategory_Aleph,$I170),IF(Budget_period="Annually",SUMIFS(INDIRECT(AC$10),DetailBudgetWPs_Aleph,IF($J170 = "No Work Package", "", $J170),DetailBudgetCategory_Aleph,$I170),""))))) / AC$6 * AC$7, 0), 0)</f>
        <v>0</v>
      </c>
      <c r="AD170" s="166">
        <f t="array" ref="AD170">IFERROR(IF(ROW()-16&lt;NoRowsBudget, IF($J170="Profit Margin",SUM(AD$16:AD169)*ProfitMargin,IF($J170="VAT",SUM(AD$16:AD169)*VAT,IF(Budget_period="Monthly",SUMIFS(INDIRECT(AD$8),DetailBudgetWPs_Aleph,IF($J170 = "No Work Package", "", $J170),DetailBudgetCategory_Aleph,$I170),IF(Budget_period="Quarterly",SUMIFS(INDIRECT(AD$9),DetailBudgetWPs_Aleph,IF($J170 = "No Work Package", "", $J170),DetailBudgetCategory_Aleph,$I170),IF(Budget_period="Annually",SUMIFS(INDIRECT(AD$10),DetailBudgetWPs_Aleph,IF($J170 = "No Work Package", "", $J170),DetailBudgetCategory_Aleph,$I170),""))))) / AD$6 * AD$7, 0), 0)</f>
        <v>0</v>
      </c>
      <c r="AE170" s="166">
        <f t="array" ref="AE170">IFERROR(IF(ROW()-16&lt;NoRowsBudget, IF($J170="Profit Margin",SUM(AE$16:AE169)*ProfitMargin,IF($J170="VAT",SUM(AE$16:AE169)*VAT,IF(Budget_period="Monthly",SUMIFS(INDIRECT(AE$8),DetailBudgetWPs_Aleph,IF($J170 = "No Work Package", "", $J170),DetailBudgetCategory_Aleph,$I170),IF(Budget_period="Quarterly",SUMIFS(INDIRECT(AE$9),DetailBudgetWPs_Aleph,IF($J170 = "No Work Package", "", $J170),DetailBudgetCategory_Aleph,$I170),IF(Budget_period="Annually",SUMIFS(INDIRECT(AE$10),DetailBudgetWPs_Aleph,IF($J170 = "No Work Package", "", $J170),DetailBudgetCategory_Aleph,$I170),""))))) / AE$6 * AE$7, 0), 0)</f>
        <v>0</v>
      </c>
      <c r="AF170" s="166">
        <f t="array" ref="AF170">IFERROR(IF(ROW()-16&lt;NoRowsBudget, IF($J170="Profit Margin",SUM(AF$16:AF169)*ProfitMargin,IF($J170="VAT",SUM(AF$16:AF169)*VAT,IF(Budget_period="Monthly",SUMIFS(INDIRECT(AF$8),DetailBudgetWPs_Aleph,IF($J170 = "No Work Package", "", $J170),DetailBudgetCategory_Aleph,$I170),IF(Budget_period="Quarterly",SUMIFS(INDIRECT(AF$9),DetailBudgetWPs_Aleph,IF($J170 = "No Work Package", "", $J170),DetailBudgetCategory_Aleph,$I170),IF(Budget_period="Annually",SUMIFS(INDIRECT(AF$10),DetailBudgetWPs_Aleph,IF($J170 = "No Work Package", "", $J170),DetailBudgetCategory_Aleph,$I170),""))))) / AF$6 * AF$7, 0), 0)</f>
        <v>0</v>
      </c>
      <c r="AG170" s="166">
        <f t="array" ref="AG170">IFERROR(IF(ROW()-16&lt;NoRowsBudget, IF($J170="Profit Margin",SUM(AG$16:AG169)*ProfitMargin,IF($J170="VAT",SUM(AG$16:AG169)*VAT,IF(Budget_period="Monthly",SUMIFS(INDIRECT(AG$8),DetailBudgetWPs_Aleph,IF($J170 = "No Work Package", "", $J170),DetailBudgetCategory_Aleph,$I170),IF(Budget_period="Quarterly",SUMIFS(INDIRECT(AG$9),DetailBudgetWPs_Aleph,IF($J170 = "No Work Package", "", $J170),DetailBudgetCategory_Aleph,$I170),IF(Budget_period="Annually",SUMIFS(INDIRECT(AG$10),DetailBudgetWPs_Aleph,IF($J170 = "No Work Package", "", $J170),DetailBudgetCategory_Aleph,$I170),""))))) / AG$6 * AG$7, 0), 0)</f>
        <v>0</v>
      </c>
      <c r="AH170" s="166">
        <f t="array" ref="AH170">IFERROR(IF(ROW()-16&lt;NoRowsBudget, IF($J170="Profit Margin",SUM(AH$16:AH169)*ProfitMargin,IF($J170="VAT",SUM(AH$16:AH169)*VAT,IF(Budget_period="Monthly",SUMIFS(INDIRECT(AH$8),DetailBudgetWPs_Aleph,IF($J170 = "No Work Package", "", $J170),DetailBudgetCategory_Aleph,$I170),IF(Budget_period="Quarterly",SUMIFS(INDIRECT(AH$9),DetailBudgetWPs_Aleph,IF($J170 = "No Work Package", "", $J170),DetailBudgetCategory_Aleph,$I170),IF(Budget_period="Annually",SUMIFS(INDIRECT(AH$10),DetailBudgetWPs_Aleph,IF($J170 = "No Work Package", "", $J170),DetailBudgetCategory_Aleph,$I170),""))))) / AH$6 * AH$7, 0), 0)</f>
        <v>0</v>
      </c>
      <c r="AI170" s="166">
        <f t="array" ref="AI170">IFERROR(IF(ROW()-16&lt;NoRowsBudget, IF($J170="Profit Margin",SUM(AI$16:AI169)*ProfitMargin,IF($J170="VAT",SUM(AI$16:AI169)*VAT,IF(Budget_period="Monthly",SUMIFS(INDIRECT(AI$8),DetailBudgetWPs_Aleph,IF($J170 = "No Work Package", "", $J170),DetailBudgetCategory_Aleph,$I170),IF(Budget_period="Quarterly",SUMIFS(INDIRECT(AI$9),DetailBudgetWPs_Aleph,IF($J170 = "No Work Package", "", $J170),DetailBudgetCategory_Aleph,$I170),IF(Budget_period="Annually",SUMIFS(INDIRECT(AI$10),DetailBudgetWPs_Aleph,IF($J170 = "No Work Package", "", $J170),DetailBudgetCategory_Aleph,$I170),""))))) / AI$6 * AI$7, 0), 0)</f>
        <v>0</v>
      </c>
      <c r="AJ170" s="166">
        <f t="array" ref="AJ170">IFERROR(IF(ROW()-16&lt;NoRowsBudget, IF($J170="Profit Margin",SUM(AJ$16:AJ169)*ProfitMargin,IF($J170="VAT",SUM(AJ$16:AJ169)*VAT,IF(Budget_period="Monthly",SUMIFS(INDIRECT(AJ$8),DetailBudgetWPs_Aleph,IF($J170 = "No Work Package", "", $J170),DetailBudgetCategory_Aleph,$I170),IF(Budget_period="Quarterly",SUMIFS(INDIRECT(AJ$9),DetailBudgetWPs_Aleph,IF($J170 = "No Work Package", "", $J170),DetailBudgetCategory_Aleph,$I170),IF(Budget_period="Annually",SUMIFS(INDIRECT(AJ$10),DetailBudgetWPs_Aleph,IF($J170 = "No Work Package", "", $J170),DetailBudgetCategory_Aleph,$I170),""))))) / AJ$6 * AJ$7, 0), 0)</f>
        <v>0</v>
      </c>
      <c r="AK170" s="166">
        <f t="array" ref="AK170">IFERROR(IF(ROW()-16&lt;NoRowsBudget, IF($J170="Profit Margin",SUM(AK$16:AK169)*ProfitMargin,IF($J170="VAT",SUM(AK$16:AK169)*VAT,IF(Budget_period="Monthly",SUMIFS(INDIRECT(AK$8),DetailBudgetWPs_Aleph,IF($J170 = "No Work Package", "", $J170),DetailBudgetCategory_Aleph,$I170),IF(Budget_period="Quarterly",SUMIFS(INDIRECT(AK$9),DetailBudgetWPs_Aleph,IF($J170 = "No Work Package", "", $J170),DetailBudgetCategory_Aleph,$I170),IF(Budget_period="Annually",SUMIFS(INDIRECT(AK$10),DetailBudgetWPs_Aleph,IF($J170 = "No Work Package", "", $J170),DetailBudgetCategory_Aleph,$I170),""))))) / AK$6 * AK$7, 0), 0)</f>
        <v>0</v>
      </c>
      <c r="AL170" s="166">
        <f t="array" ref="AL170">IFERROR(IF(ROW()-16&lt;NoRowsBudget, IF($J170="Profit Margin",SUM(AL$16:AL169)*ProfitMargin,IF($J170="VAT",SUM(AL$16:AL169)*VAT,IF(Budget_period="Monthly",SUMIFS(INDIRECT(AL$8),DetailBudgetWPs_Aleph,IF($J170 = "No Work Package", "", $J170),DetailBudgetCategory_Aleph,$I170),IF(Budget_period="Quarterly",SUMIFS(INDIRECT(AL$9),DetailBudgetWPs_Aleph,IF($J170 = "No Work Package", "", $J170),DetailBudgetCategory_Aleph,$I170),IF(Budget_period="Annually",SUMIFS(INDIRECT(AL$10),DetailBudgetWPs_Aleph,IF($J170 = "No Work Package", "", $J170),DetailBudgetCategory_Aleph,$I170),""))))) / AL$6 * AL$7, 0), 0)</f>
        <v>0</v>
      </c>
      <c r="AM170" s="166">
        <f t="array" ref="AM170">IFERROR(IF(ROW()-16&lt;NoRowsBudget, IF($J170="Profit Margin",SUM(AM$16:AM169)*ProfitMargin,IF($J170="VAT",SUM(AM$16:AM169)*VAT,IF(Budget_period="Monthly",SUMIFS(INDIRECT(AM$8),DetailBudgetWPs_Aleph,IF($J170 = "No Work Package", "", $J170),DetailBudgetCategory_Aleph,$I170),IF(Budget_period="Quarterly",SUMIFS(INDIRECT(AM$9),DetailBudgetWPs_Aleph,IF($J170 = "No Work Package", "", $J170),DetailBudgetCategory_Aleph,$I170),IF(Budget_period="Annually",SUMIFS(INDIRECT(AM$10),DetailBudgetWPs_Aleph,IF($J170 = "No Work Package", "", $J170),DetailBudgetCategory_Aleph,$I170),""))))) / AM$6 * AM$7, 0), 0)</f>
        <v>0</v>
      </c>
      <c r="AN170" s="166">
        <f t="array" ref="AN170">IFERROR(IF(ROW()-16&lt;NoRowsBudget, IF($J170="Profit Margin",SUM(AN$16:AN169)*ProfitMargin,IF($J170="VAT",SUM(AN$16:AN169)*VAT,IF(Budget_period="Monthly",SUMIFS(INDIRECT(AN$8),DetailBudgetWPs_Aleph,IF($J170 = "No Work Package", "", $J170),DetailBudgetCategory_Aleph,$I170),IF(Budget_period="Quarterly",SUMIFS(INDIRECT(AN$9),DetailBudgetWPs_Aleph,IF($J170 = "No Work Package", "", $J170),DetailBudgetCategory_Aleph,$I170),IF(Budget_period="Annually",SUMIFS(INDIRECT(AN$10),DetailBudgetWPs_Aleph,IF($J170 = "No Work Package", "", $J170),DetailBudgetCategory_Aleph,$I170),""))))) / AN$6 * AN$7, 0), 0)</f>
        <v>0</v>
      </c>
      <c r="AO170" s="166">
        <f t="array" ref="AO170">IFERROR(IF(ROW()-16&lt;NoRowsBudget, IF($J170="Profit Margin",SUM(AO$16:AO169)*ProfitMargin,IF($J170="VAT",SUM(AO$16:AO169)*VAT,IF(Budget_period="Monthly",SUMIFS(INDIRECT(AO$8),DetailBudgetWPs_Aleph,IF($J170 = "No Work Package", "", $J170),DetailBudgetCategory_Aleph,$I170),IF(Budget_period="Quarterly",SUMIFS(INDIRECT(AO$9),DetailBudgetWPs_Aleph,IF($J170 = "No Work Package", "", $J170),DetailBudgetCategory_Aleph,$I170),IF(Budget_period="Annually",SUMIFS(INDIRECT(AO$10),DetailBudgetWPs_Aleph,IF($J170 = "No Work Package", "", $J170),DetailBudgetCategory_Aleph,$I170),""))))) / AO$6 * AO$7, 0), 0)</f>
        <v>0</v>
      </c>
      <c r="AP170" s="166">
        <f t="array" ref="AP170">IFERROR(IF(ROW()-16&lt;NoRowsBudget, IF($J170="Profit Margin",SUM(AP$16:AP169)*ProfitMargin,IF($J170="VAT",SUM(AP$16:AP169)*VAT,IF(Budget_period="Monthly",SUMIFS(INDIRECT(AP$8),DetailBudgetWPs_Aleph,IF($J170 = "No Work Package", "", $J170),DetailBudgetCategory_Aleph,$I170),IF(Budget_period="Quarterly",SUMIFS(INDIRECT(AP$9),DetailBudgetWPs_Aleph,IF($J170 = "No Work Package", "", $J170),DetailBudgetCategory_Aleph,$I170),IF(Budget_period="Annually",SUMIFS(INDIRECT(AP$10),DetailBudgetWPs_Aleph,IF($J170 = "No Work Package", "", $J170),DetailBudgetCategory_Aleph,$I170),""))))) / AP$6 * AP$7, 0), 0)</f>
        <v>0</v>
      </c>
      <c r="AQ170" s="166">
        <f t="array" ref="AQ170">IFERROR(IF(ROW()-16&lt;NoRowsBudget, IF($J170="Profit Margin",SUM(AQ$16:AQ169)*ProfitMargin,IF($J170="VAT",SUM(AQ$16:AQ169)*VAT,IF(Budget_period="Monthly",SUMIFS(INDIRECT(AQ$8),DetailBudgetWPs_Aleph,IF($J170 = "No Work Package", "", $J170),DetailBudgetCategory_Aleph,$I170),IF(Budget_period="Quarterly",SUMIFS(INDIRECT(AQ$9),DetailBudgetWPs_Aleph,IF($J170 = "No Work Package", "", $J170),DetailBudgetCategory_Aleph,$I170),IF(Budget_period="Annually",SUMIFS(INDIRECT(AQ$10),DetailBudgetWPs_Aleph,IF($J170 = "No Work Package", "", $J170),DetailBudgetCategory_Aleph,$I170),""))))) / AQ$6 * AQ$7, 0), 0)</f>
        <v>0</v>
      </c>
      <c r="AR170" s="166">
        <f t="array" ref="AR170">IFERROR(IF(ROW()-16&lt;NoRowsBudget, IF($J170="Profit Margin",SUM(AR$16:AR169)*ProfitMargin,IF($J170="VAT",SUM(AR$16:AR169)*VAT,IF(Budget_period="Monthly",SUMIFS(INDIRECT(AR$8),DetailBudgetWPs_Aleph,IF($J170 = "No Work Package", "", $J170),DetailBudgetCategory_Aleph,$I170),IF(Budget_period="Quarterly",SUMIFS(INDIRECT(AR$9),DetailBudgetWPs_Aleph,IF($J170 = "No Work Package", "", $J170),DetailBudgetCategory_Aleph,$I170),IF(Budget_period="Annually",SUMIFS(INDIRECT(AR$10),DetailBudgetWPs_Aleph,IF($J170 = "No Work Package", "", $J170),DetailBudgetCategory_Aleph,$I170),""))))) / AR$6 * AR$7, 0), 0)</f>
        <v>0</v>
      </c>
      <c r="AS170" s="166">
        <f t="array" ref="AS170">IFERROR(IF(ROW()-16&lt;NoRowsBudget, IF($J170="Profit Margin",SUM(AS$16:AS169)*ProfitMargin,IF($J170="VAT",SUM(AS$16:AS169)*VAT,IF(Budget_period="Monthly",SUMIFS(INDIRECT(AS$8),DetailBudgetWPs_Aleph,IF($J170 = "No Work Package", "", $J170),DetailBudgetCategory_Aleph,$I170),IF(Budget_period="Quarterly",SUMIFS(INDIRECT(AS$9),DetailBudgetWPs_Aleph,IF($J170 = "No Work Package", "", $J170),DetailBudgetCategory_Aleph,$I170),IF(Budget_period="Annually",SUMIFS(INDIRECT(AS$10),DetailBudgetWPs_Aleph,IF($J170 = "No Work Package", "", $J170),DetailBudgetCategory_Aleph,$I170),""))))) / AS$6 * AS$7, 0), 0)</f>
        <v>0</v>
      </c>
      <c r="AT170" s="166">
        <f t="array" ref="AT170">IFERROR(IF(ROW()-16&lt;NoRowsBudget, IF($J170="Profit Margin",SUM(AT$16:AT169)*ProfitMargin,IF($J170="VAT",SUM(AT$16:AT169)*VAT,IF(Budget_period="Monthly",SUMIFS(INDIRECT(AT$8),DetailBudgetWPs_Aleph,IF($J170 = "No Work Package", "", $J170),DetailBudgetCategory_Aleph,$I170),IF(Budget_period="Quarterly",SUMIFS(INDIRECT(AT$9),DetailBudgetWPs_Aleph,IF($J170 = "No Work Package", "", $J170),DetailBudgetCategory_Aleph,$I170),IF(Budget_period="Annually",SUMIFS(INDIRECT(AT$10),DetailBudgetWPs_Aleph,IF($J170 = "No Work Package", "", $J170),DetailBudgetCategory_Aleph,$I170),""))))) / AT$6 * AT$7, 0), 0)</f>
        <v>0</v>
      </c>
      <c r="AU170" s="166">
        <f t="array" ref="AU170">IFERROR(IF(ROW()-16&lt;NoRowsBudget, IF($J170="Profit Margin",SUM(AU$16:AU169)*ProfitMargin,IF($J170="VAT",SUM(AU$16:AU169)*VAT,IF(Budget_period="Monthly",SUMIFS(INDIRECT(AU$8),DetailBudgetWPs_Aleph,IF($J170 = "No Work Package", "", $J170),DetailBudgetCategory_Aleph,$I170),IF(Budget_period="Quarterly",SUMIFS(INDIRECT(AU$9),DetailBudgetWPs_Aleph,IF($J170 = "No Work Package", "", $J170),DetailBudgetCategory_Aleph,$I170),IF(Budget_period="Annually",SUMIFS(INDIRECT(AU$10),DetailBudgetWPs_Aleph,IF($J170 = "No Work Package", "", $J170),DetailBudgetCategory_Aleph,$I170),""))))) / AU$6 * AU$7, 0), 0)</f>
        <v>0</v>
      </c>
      <c r="AV170" s="166">
        <f t="array" ref="AV170">IFERROR(IF(ROW()-16&lt;NoRowsBudget, IF($J170="Profit Margin",SUM(AV$16:AV169)*ProfitMargin,IF($J170="VAT",SUM(AV$16:AV169)*VAT,IF(Budget_period="Monthly",SUMIFS(INDIRECT(AV$8),DetailBudgetWPs_Aleph,IF($J170 = "No Work Package", "", $J170),DetailBudgetCategory_Aleph,$I170),IF(Budget_period="Quarterly",SUMIFS(INDIRECT(AV$9),DetailBudgetWPs_Aleph,IF($J170 = "No Work Package", "", $J170),DetailBudgetCategory_Aleph,$I170),IF(Budget_period="Annually",SUMIFS(INDIRECT(AV$10),DetailBudgetWPs_Aleph,IF($J170 = "No Work Package", "", $J170),DetailBudgetCategory_Aleph,$I170),""))))) / AV$6 * AV$7, 0), 0)</f>
        <v>0</v>
      </c>
      <c r="AW170" s="166">
        <f t="array" ref="AW170">IFERROR(IF(ROW()-16&lt;NoRowsBudget, IF($J170="Profit Margin",SUM(AW$16:AW169)*ProfitMargin,IF($J170="VAT",SUM(AW$16:AW169)*VAT,IF(Budget_period="Monthly",SUMIFS(INDIRECT(AW$8),DetailBudgetWPs_Aleph,IF($J170 = "No Work Package", "", $J170),DetailBudgetCategory_Aleph,$I170),IF(Budget_period="Quarterly",SUMIFS(INDIRECT(AW$9),DetailBudgetWPs_Aleph,IF($J170 = "No Work Package", "", $J170),DetailBudgetCategory_Aleph,$I170),IF(Budget_period="Annually",SUMIFS(INDIRECT(AW$10),DetailBudgetWPs_Aleph,IF($J170 = "No Work Package", "", $J170),DetailBudgetCategory_Aleph,$I170),""))))) / AW$6 * AW$7, 0), 0)</f>
        <v>0</v>
      </c>
      <c r="AX170" s="166">
        <f t="array" ref="AX170">IFERROR(IF(ROW()-16&lt;NoRowsBudget, IF($J170="Profit Margin",SUM(AX$16:AX169)*ProfitMargin,IF($J170="VAT",SUM(AX$16:AX169)*VAT,IF(Budget_period="Monthly",SUMIFS(INDIRECT(AX$8),DetailBudgetWPs_Aleph,IF($J170 = "No Work Package", "", $J170),DetailBudgetCategory_Aleph,$I170),IF(Budget_period="Quarterly",SUMIFS(INDIRECT(AX$9),DetailBudgetWPs_Aleph,IF($J170 = "No Work Package", "", $J170),DetailBudgetCategory_Aleph,$I170),IF(Budget_period="Annually",SUMIFS(INDIRECT(AX$10),DetailBudgetWPs_Aleph,IF($J170 = "No Work Package", "", $J170),DetailBudgetCategory_Aleph,$I170),""))))) / AX$6 * AX$7, 0), 0)</f>
        <v>0</v>
      </c>
      <c r="AY170" s="166">
        <f t="array" ref="AY170">IFERROR(IF(ROW()-16&lt;NoRowsBudget, IF($J170="Profit Margin",SUM(AY$16:AY169)*ProfitMargin,IF($J170="VAT",SUM(AY$16:AY169)*VAT,IF(Budget_period="Monthly",SUMIFS(INDIRECT(AY$8),DetailBudgetWPs_Aleph,IF($J170 = "No Work Package", "", $J170),DetailBudgetCategory_Aleph,$I170),IF(Budget_period="Quarterly",SUMIFS(INDIRECT(AY$9),DetailBudgetWPs_Aleph,IF($J170 = "No Work Package", "", $J170),DetailBudgetCategory_Aleph,$I170),IF(Budget_period="Annually",SUMIFS(INDIRECT(AY$10),DetailBudgetWPs_Aleph,IF($J170 = "No Work Package", "", $J170),DetailBudgetCategory_Aleph,$I170),""))))) / AY$6 * AY$7, 0), 0)</f>
        <v>0</v>
      </c>
      <c r="AZ170" s="166">
        <f t="array" ref="AZ170">IFERROR(IF(ROW()-16&lt;NoRowsBudget, IF($J170="Profit Margin",SUM(AZ$16:AZ169)*ProfitMargin,IF($J170="VAT",SUM(AZ$16:AZ169)*VAT,IF(Budget_period="Monthly",SUMIFS(INDIRECT(AZ$8),DetailBudgetWPs_Aleph,IF($J170 = "No Work Package", "", $J170),DetailBudgetCategory_Aleph,$I170),IF(Budget_period="Quarterly",SUMIFS(INDIRECT(AZ$9),DetailBudgetWPs_Aleph,IF($J170 = "No Work Package", "", $J170),DetailBudgetCategory_Aleph,$I170),IF(Budget_period="Annually",SUMIFS(INDIRECT(AZ$10),DetailBudgetWPs_Aleph,IF($J170 = "No Work Package", "", $J170),DetailBudgetCategory_Aleph,$I170),""))))) / AZ$6 * AZ$7, 0), 0)</f>
        <v>0</v>
      </c>
      <c r="BA170" s="166">
        <f t="array" ref="BA170">IFERROR(IF(ROW()-16&lt;NoRowsBudget, IF($J170="Profit Margin",SUM(BA$16:BA169)*ProfitMargin,IF($J170="VAT",SUM(BA$16:BA169)*VAT,IF(Budget_period="Monthly",SUMIFS(INDIRECT(BA$8),DetailBudgetWPs_Aleph,IF($J170 = "No Work Package", "", $J170),DetailBudgetCategory_Aleph,$I170),IF(Budget_period="Quarterly",SUMIFS(INDIRECT(BA$9),DetailBudgetWPs_Aleph,IF($J170 = "No Work Package", "", $J170),DetailBudgetCategory_Aleph,$I170),IF(Budget_period="Annually",SUMIFS(INDIRECT(BA$10),DetailBudgetWPs_Aleph,IF($J170 = "No Work Package", "", $J170),DetailBudgetCategory_Aleph,$I170),""))))) / BA$6 * BA$7, 0), 0)</f>
        <v>0</v>
      </c>
      <c r="BB170" s="166">
        <f t="array" ref="BB170">IFERROR(IF(ROW()-16&lt;NoRowsBudget, IF($J170="Profit Margin",SUM(BB$16:BB169)*ProfitMargin,IF($J170="VAT",SUM(BB$16:BB169)*VAT,IF(Budget_period="Monthly",SUMIFS(INDIRECT(BB$8),DetailBudgetWPs_Aleph,IF($J170 = "No Work Package", "", $J170),DetailBudgetCategory_Aleph,$I170),IF(Budget_period="Quarterly",SUMIFS(INDIRECT(BB$9),DetailBudgetWPs_Aleph,IF($J170 = "No Work Package", "", $J170),DetailBudgetCategory_Aleph,$I170),IF(Budget_period="Annually",SUMIFS(INDIRECT(BB$10),DetailBudgetWPs_Aleph,IF($J170 = "No Work Package", "", $J170),DetailBudgetCategory_Aleph,$I170),""))))) / BB$6 * BB$7, 0), 0)</f>
        <v>0</v>
      </c>
      <c r="BC170" s="166">
        <f t="array" ref="BC170">IFERROR(IF(ROW()-16&lt;NoRowsBudget, IF($J170="Profit Margin",SUM(BC$16:BC169)*ProfitMargin,IF($J170="VAT",SUM(BC$16:BC169)*VAT,IF(Budget_period="Monthly",SUMIFS(INDIRECT(BC$8),DetailBudgetWPs_Aleph,IF($J170 = "No Work Package", "", $J170),DetailBudgetCategory_Aleph,$I170),IF(Budget_period="Quarterly",SUMIFS(INDIRECT(BC$9),DetailBudgetWPs_Aleph,IF($J170 = "No Work Package", "", $J170),DetailBudgetCategory_Aleph,$I170),IF(Budget_period="Annually",SUMIFS(INDIRECT(BC$10),DetailBudgetWPs_Aleph,IF($J170 = "No Work Package", "", $J170),DetailBudgetCategory_Aleph,$I170),""))))) / BC$6 * BC$7, 0), 0)</f>
        <v>0</v>
      </c>
      <c r="BD170" s="166">
        <f t="array" ref="BD170">IFERROR(IF(ROW()-16&lt;NoRowsBudget, IF($J170="Profit Margin",SUM(BD$16:BD169)*ProfitMargin,IF($J170="VAT",SUM(BD$16:BD169)*VAT,IF(Budget_period="Monthly",SUMIFS(INDIRECT(BD$8),DetailBudgetWPs_Aleph,IF($J170 = "No Work Package", "", $J170),DetailBudgetCategory_Aleph,$I170),IF(Budget_period="Quarterly",SUMIFS(INDIRECT(BD$9),DetailBudgetWPs_Aleph,IF($J170 = "No Work Package", "", $J170),DetailBudgetCategory_Aleph,$I170),IF(Budget_period="Annually",SUMIFS(INDIRECT(BD$10),DetailBudgetWPs_Aleph,IF($J170 = "No Work Package", "", $J170),DetailBudgetCategory_Aleph,$I170),""))))) / BD$6 * BD$7, 0), 0)</f>
        <v>0</v>
      </c>
      <c r="BE170" s="166">
        <f t="array" ref="BE170">IFERROR(IF(ROW()-16&lt;NoRowsBudget, IF($J170="Profit Margin",SUM(BE$16:BE169)*ProfitMargin,IF($J170="VAT",SUM(BE$16:BE169)*VAT,IF(Budget_period="Monthly",SUMIFS(INDIRECT(BE$8),DetailBudgetWPs_Aleph,IF($J170 = "No Work Package", "", $J170),DetailBudgetCategory_Aleph,$I170),IF(Budget_period="Quarterly",SUMIFS(INDIRECT(BE$9),DetailBudgetWPs_Aleph,IF($J170 = "No Work Package", "", $J170),DetailBudgetCategory_Aleph,$I170),IF(Budget_period="Annually",SUMIFS(INDIRECT(BE$10),DetailBudgetWPs_Aleph,IF($J170 = "No Work Package", "", $J170),DetailBudgetCategory_Aleph,$I170),""))))) / BE$6 * BE$7, 0), 0)</f>
        <v>0</v>
      </c>
      <c r="BF170" s="166">
        <f t="array" ref="BF170">IFERROR(IF(ROW()-16&lt;NoRowsBudget, IF($J170="Profit Margin",SUM(BF$16:BF169)*ProfitMargin,IF($J170="VAT",SUM(BF$16:BF169)*VAT,IF(Budget_period="Monthly",SUMIFS(INDIRECT(BF$8),DetailBudgetWPs_Aleph,IF($J170 = "No Work Package", "", $J170),DetailBudgetCategory_Aleph,$I170),IF(Budget_period="Quarterly",SUMIFS(INDIRECT(BF$9),DetailBudgetWPs_Aleph,IF($J170 = "No Work Package", "", $J170),DetailBudgetCategory_Aleph,$I170),IF(Budget_period="Annually",SUMIFS(INDIRECT(BF$10),DetailBudgetWPs_Aleph,IF($J170 = "No Work Package", "", $J170),DetailBudgetCategory_Aleph,$I170),""))))) / BF$6 * BF$7, 0), 0)</f>
        <v>0</v>
      </c>
      <c r="BG170" s="166">
        <f t="array" ref="BG170">IFERROR(IF(ROW()-16&lt;NoRowsBudget, IF($J170="Profit Margin",SUM(BG$16:BG169)*ProfitMargin,IF($J170="VAT",SUM(BG$16:BG169)*VAT,IF(Budget_period="Monthly",SUMIFS(INDIRECT(BG$8),DetailBudgetWPs_Aleph,IF($J170 = "No Work Package", "", $J170),DetailBudgetCategory_Aleph,$I170),IF(Budget_period="Quarterly",SUMIFS(INDIRECT(BG$9),DetailBudgetWPs_Aleph,IF($J170 = "No Work Package", "", $J170),DetailBudgetCategory_Aleph,$I170),IF(Budget_period="Annually",SUMIFS(INDIRECT(BG$10),DetailBudgetWPs_Aleph,IF($J170 = "No Work Package", "", $J170),DetailBudgetCategory_Aleph,$I170),""))))) / BG$6 * BG$7, 0), 0)</f>
        <v>0</v>
      </c>
      <c r="BH170" s="166">
        <f t="array" ref="BH170">IFERROR(IF(ROW()-16&lt;NoRowsBudget, IF($J170="Profit Margin",SUM(BH$16:BH169)*ProfitMargin,IF($J170="VAT",SUM(BH$16:BH169)*VAT,IF(Budget_period="Monthly",SUMIFS(INDIRECT(BH$8),DetailBudgetWPs_Aleph,IF($J170 = "No Work Package", "", $J170),DetailBudgetCategory_Aleph,$I170),IF(Budget_period="Quarterly",SUMIFS(INDIRECT(BH$9),DetailBudgetWPs_Aleph,IF($J170 = "No Work Package", "", $J170),DetailBudgetCategory_Aleph,$I170),IF(Budget_period="Annually",SUMIFS(INDIRECT(BH$10),DetailBudgetWPs_Aleph,IF($J170 = "No Work Package", "", $J170),DetailBudgetCategory_Aleph,$I170),""))))) / BH$6 * BH$7, 0), 0)</f>
        <v>0</v>
      </c>
      <c r="BI170" s="166">
        <f t="array" ref="BI170">IFERROR(IF(ROW()-16&lt;NoRowsBudget, IF($J170="Profit Margin",SUM(BI$16:BI169)*ProfitMargin,IF($J170="VAT",SUM(BI$16:BI169)*VAT,IF(Budget_period="Monthly",SUMIFS(INDIRECT(BI$8),DetailBudgetWPs_Aleph,IF($J170 = "No Work Package", "", $J170),DetailBudgetCategory_Aleph,$I170),IF(Budget_period="Quarterly",SUMIFS(INDIRECT(BI$9),DetailBudgetWPs_Aleph,IF($J170 = "No Work Package", "", $J170),DetailBudgetCategory_Aleph,$I170),IF(Budget_period="Annually",SUMIFS(INDIRECT(BI$10),DetailBudgetWPs_Aleph,IF($J170 = "No Work Package", "", $J170),DetailBudgetCategory_Aleph,$I170),""))))) / BI$6 * BI$7, 0), 0)</f>
        <v>0</v>
      </c>
      <c r="BJ170" s="166">
        <f t="array" ref="BJ170">IFERROR(IF(ROW()-16&lt;NoRowsBudget, IF($J170="Profit Margin",SUM(BJ$16:BJ169)*ProfitMargin,IF($J170="VAT",SUM(BJ$16:BJ169)*VAT,IF(Budget_period="Monthly",SUMIFS(INDIRECT(BJ$8),DetailBudgetWPs_Aleph,IF($J170 = "No Work Package", "", $J170),DetailBudgetCategory_Aleph,$I170),IF(Budget_period="Quarterly",SUMIFS(INDIRECT(BJ$9),DetailBudgetWPs_Aleph,IF($J170 = "No Work Package", "", $J170),DetailBudgetCategory_Aleph,$I170),IF(Budget_period="Annually",SUMIFS(INDIRECT(BJ$10),DetailBudgetWPs_Aleph,IF($J170 = "No Work Package", "", $J170),DetailBudgetCategory_Aleph,$I170),""))))) / BJ$6 * BJ$7, 0), 0)</f>
        <v>0</v>
      </c>
      <c r="BK170" s="166">
        <f t="array" ref="BK170">IFERROR(IF(ROW()-16&lt;NoRowsBudget, IF($J170="Profit Margin",SUM(BK$16:BK169)*ProfitMargin,IF($J170="VAT",SUM(BK$16:BK169)*VAT,IF(Budget_period="Monthly",SUMIFS(INDIRECT(BK$8),DetailBudgetWPs_Aleph,IF($J170 = "No Work Package", "", $J170),DetailBudgetCategory_Aleph,$I170),IF(Budget_period="Quarterly",SUMIFS(INDIRECT(BK$9),DetailBudgetWPs_Aleph,IF($J170 = "No Work Package", "", $J170),DetailBudgetCategory_Aleph,$I170),IF(Budget_period="Annually",SUMIFS(INDIRECT(BK$10),DetailBudgetWPs_Aleph,IF($J170 = "No Work Package", "", $J170),DetailBudgetCategory_Aleph,$I170),""))))) / BK$6 * BK$7, 0), 0)</f>
        <v>0</v>
      </c>
      <c r="BL170" s="166">
        <f t="array" ref="BL170">IFERROR(IF(ROW()-16&lt;NoRowsBudget, IF($J170="Profit Margin",SUM(BL$16:BL169)*ProfitMargin,IF($J170="VAT",SUM(BL$16:BL169)*VAT,IF(Budget_period="Monthly",SUMIFS(INDIRECT(BL$8),DetailBudgetWPs_Aleph,IF($J170 = "No Work Package", "", $J170),DetailBudgetCategory_Aleph,$I170),IF(Budget_period="Quarterly",SUMIFS(INDIRECT(BL$9),DetailBudgetWPs_Aleph,IF($J170 = "No Work Package", "", $J170),DetailBudgetCategory_Aleph,$I170),IF(Budget_period="Annually",SUMIFS(INDIRECT(BL$10),DetailBudgetWPs_Aleph,IF($J170 = "No Work Package", "", $J170),DetailBudgetCategory_Aleph,$I170),""))))) / BL$6 * BL$7, 0), 0)</f>
        <v>0</v>
      </c>
      <c r="BM170" s="166">
        <f t="array" ref="BM170">IFERROR(IF(ROW()-16&lt;NoRowsBudget, IF($J170="Profit Margin",SUM(BM$16:BM169)*ProfitMargin,IF($J170="VAT",SUM(BM$16:BM169)*VAT,IF(Budget_period="Monthly",SUMIFS(INDIRECT(BM$8),DetailBudgetWPs_Aleph,IF($J170 = "No Work Package", "", $J170),DetailBudgetCategory_Aleph,$I170),IF(Budget_period="Quarterly",SUMIFS(INDIRECT(BM$9),DetailBudgetWPs_Aleph,IF($J170 = "No Work Package", "", $J170),DetailBudgetCategory_Aleph,$I170),IF(Budget_period="Annually",SUMIFS(INDIRECT(BM$10),DetailBudgetWPs_Aleph,IF($J170 = "No Work Package", "", $J170),DetailBudgetCategory_Aleph,$I170),""))))) / BM$6 * BM$7, 0), 0)</f>
        <v>0</v>
      </c>
      <c r="BN170" s="166">
        <f t="array" ref="BN170">IFERROR(IF(ROW()-16&lt;NoRowsBudget, IF($J170="Profit Margin",SUM(BN$16:BN169)*ProfitMargin,IF($J170="VAT",SUM(BN$16:BN169)*VAT,IF(Budget_period="Monthly",SUMIFS(INDIRECT(BN$8),DetailBudgetWPs_Aleph,IF($J170 = "No Work Package", "", $J170),DetailBudgetCategory_Aleph,$I170),IF(Budget_period="Quarterly",SUMIFS(INDIRECT(BN$9),DetailBudgetWPs_Aleph,IF($J170 = "No Work Package", "", $J170),DetailBudgetCategory_Aleph,$I170),IF(Budget_period="Annually",SUMIFS(INDIRECT(BN$10),DetailBudgetWPs_Aleph,IF($J170 = "No Work Package", "", $J170),DetailBudgetCategory_Aleph,$I170),""))))) / BN$6 * BN$7, 0), 0)</f>
        <v>0</v>
      </c>
      <c r="BO170" s="166">
        <f t="array" ref="BO170">IFERROR(IF(ROW()-16&lt;NoRowsBudget, IF($J170="Profit Margin",SUM(BO$16:BO169)*ProfitMargin,IF($J170="VAT",SUM(BO$16:BO169)*VAT,IF(Budget_period="Monthly",SUMIFS(INDIRECT(BO$8),DetailBudgetWPs_Aleph,IF($J170 = "No Work Package", "", $J170),DetailBudgetCategory_Aleph,$I170),IF(Budget_period="Quarterly",SUMIFS(INDIRECT(BO$9),DetailBudgetWPs_Aleph,IF($J170 = "No Work Package", "", $J170),DetailBudgetCategory_Aleph,$I170),IF(Budget_period="Annually",SUMIFS(INDIRECT(BO$10),DetailBudgetWPs_Aleph,IF($J170 = "No Work Package", "", $J170),DetailBudgetCategory_Aleph,$I170),""))))) / BO$6 * BO$7, 0), 0)</f>
        <v>0</v>
      </c>
      <c r="BP170" s="166">
        <f t="array" ref="BP170">IFERROR(IF(ROW()-16&lt;NoRowsBudget, IF($J170="Profit Margin",SUM(BP$16:BP169)*ProfitMargin,IF($J170="VAT",SUM(BP$16:BP169)*VAT,IF(Budget_period="Monthly",SUMIFS(INDIRECT(BP$8),DetailBudgetWPs_Aleph,IF($J170 = "No Work Package", "", $J170),DetailBudgetCategory_Aleph,$I170),IF(Budget_period="Quarterly",SUMIFS(INDIRECT(BP$9),DetailBudgetWPs_Aleph,IF($J170 = "No Work Package", "", $J170),DetailBudgetCategory_Aleph,$I170),IF(Budget_period="Annually",SUMIFS(INDIRECT(BP$10),DetailBudgetWPs_Aleph,IF($J170 = "No Work Package", "", $J170),DetailBudgetCategory_Aleph,$I170),""))))) / BP$6 * BP$7, 0), 0)</f>
        <v>0</v>
      </c>
      <c r="BQ170" s="166">
        <f t="array" ref="BQ170">IFERROR(IF(ROW()-16&lt;NoRowsBudget, IF($J170="Profit Margin",SUM(BQ$16:BQ169)*ProfitMargin,IF($J170="VAT",SUM(BQ$16:BQ169)*VAT,IF(Budget_period="Monthly",SUMIFS(INDIRECT(BQ$8),DetailBudgetWPs_Aleph,IF($J170 = "No Work Package", "", $J170),DetailBudgetCategory_Aleph,$I170),IF(Budget_period="Quarterly",SUMIFS(INDIRECT(BQ$9),DetailBudgetWPs_Aleph,IF($J170 = "No Work Package", "", $J170),DetailBudgetCategory_Aleph,$I170),IF(Budget_period="Annually",SUMIFS(INDIRECT(BQ$10),DetailBudgetWPs_Aleph,IF($J170 = "No Work Package", "", $J170),DetailBudgetCategory_Aleph,$I170),""))))) / BQ$6 * BQ$7, 0), 0)</f>
        <v>0</v>
      </c>
      <c r="BR170" s="166">
        <f t="array" ref="BR170">IFERROR(IF(ROW()-16&lt;NoRowsBudget, IF($J170="Profit Margin",SUM(BR$16:BR169)*ProfitMargin,IF($J170="VAT",SUM(BR$16:BR169)*VAT,IF(Budget_period="Monthly",SUMIFS(INDIRECT(BR$8),DetailBudgetWPs_Aleph,IF($J170 = "No Work Package", "", $J170),DetailBudgetCategory_Aleph,$I170),IF(Budget_period="Quarterly",SUMIFS(INDIRECT(BR$9),DetailBudgetWPs_Aleph,IF($J170 = "No Work Package", "", $J170),DetailBudgetCategory_Aleph,$I170),IF(Budget_period="Annually",SUMIFS(INDIRECT(BR$10),DetailBudgetWPs_Aleph,IF($J170 = "No Work Package", "", $J170),DetailBudgetCategory_Aleph,$I170),""))))) / BR$6 * BR$7, 0), 0)</f>
        <v>0</v>
      </c>
      <c r="BS170" s="166">
        <f t="array" ref="BS170">IFERROR(IF(ROW()-16&lt;NoRowsBudget, IF($J170="Profit Margin",SUM(BS$16:BS169)*ProfitMargin,IF($J170="VAT",SUM(BS$16:BS169)*VAT,IF(Budget_period="Monthly",SUMIFS(INDIRECT(BS$8),DetailBudgetWPs_Aleph,IF($J170 = "No Work Package", "", $J170),DetailBudgetCategory_Aleph,$I170),IF(Budget_period="Quarterly",SUMIFS(INDIRECT(BS$9),DetailBudgetWPs_Aleph,IF($J170 = "No Work Package", "", $J170),DetailBudgetCategory_Aleph,$I170),IF(Budget_period="Annually",SUMIFS(INDIRECT(BS$10),DetailBudgetWPs_Aleph,IF($J170 = "No Work Package", "", $J170),DetailBudgetCategory_Aleph,$I170),""))))) / BS$6 * BS$7, 0), 0)</f>
        <v>0</v>
      </c>
    </row>
    <row r="171" ht="15.75" customHeight="1">
      <c r="A171" s="114"/>
      <c r="B171" s="15" t="str">
        <f>IF(ROW()-16&lt;NoRowsBudget,OrgName,"")</f>
        <v/>
      </c>
      <c r="C171" s="15" t="str">
        <f>IF(ROW()-16&lt;NoRowsBudget,ProjectName,"")</f>
        <v/>
      </c>
      <c r="D171" s="15" t="str">
        <f>IF(ROW()-16&lt;NoRowsBudget,ProjectRef,"")</f>
        <v/>
      </c>
      <c r="E171" s="15" t="str">
        <f>IF(ROW()-16&lt;NoRowsBudget,ApplicationID,"")</f>
        <v/>
      </c>
      <c r="F171" s="15" t="str">
        <f>IF(ROW()-16&lt;NoRowsBudget,Version,"")</f>
        <v/>
      </c>
      <c r="G171" s="164" t="str">
        <f>IF(ROW()-16&lt;NoRowsBudget,StartDate,"")</f>
        <v/>
      </c>
      <c r="H171" s="164" t="str">
        <f>IF(ROW()-16&lt;NoRowsBudget,EndDate,"")</f>
        <v/>
      </c>
      <c r="I171" s="15" t="str">
        <f t="array" ref="I171">IF(ROW()-16&lt;(NoRowsBudget-3),INDEX(CostCategories,CEILING((ROW()-15)/NoWPs,1)),IF(ROW()-16=NoRowsBudget-3,"Overheads",IF(ROW()-16=NoRowsBudget-2,"Profit Margin",IF(ROW()-16=NoRowsBudget-1,"VAT",""))))</f>
        <v/>
      </c>
      <c r="J171" s="15" t="str">
        <f t="array" ref="J171">IF(ROW()-16&lt;NoRowsBudget-3,INDEX(WPUnique,,MOD(ROW()-16,NoWPs)+1),IF(ROW()-16=NoRowsBudget-3,"Overheads",IF(ROW()-16=NoRowsBudget-2,"Profit Margin",IF(ROW()-16=NoRowsBudget-1,"VAT",""))))</f>
        <v/>
      </c>
      <c r="K171" s="172" t="str">
        <f>IFERROR(IF(OR($J171="Indirect Cost",$J171="VAT",$J171="Profit Margin"),"",VLOOKUP(J171,'1. Basic Info'!$B$40:$C$52,2,FALSE)),BudgetExport!J171)</f>
        <v/>
      </c>
      <c r="L171" s="166">
        <f t="array" ref="L171">IFERROR(IF(ROW()-16&lt;NoRowsBudget, IF($J171="Profit Margin",SUM(L$16:L170)*ProfitMargin,IF($J171="VAT",SUM(L$16:L170)*VAT,IF(Budget_period="Monthly",SUMIFS(INDIRECT(L$8),DetailBudgetWPs_Aleph,IF($J171 = "No Work Package", "", $J171),DetailBudgetCategory_Aleph,$I171),IF(Budget_period="Quarterly",SUMIFS(INDIRECT(L$9),DetailBudgetWPs_Aleph,IF($J171 = "No Work Package", "", $J171),DetailBudgetCategory_Aleph,$I171),IF(Budget_period="Annually",SUMIFS(INDIRECT(L$10),DetailBudgetWPs_Aleph,IF($J171 = "No Work Package", "", $J171),DetailBudgetCategory_Aleph,$I171),""))))) / L$6 * L$7, 0), 0)</f>
        <v>0</v>
      </c>
      <c r="M171" s="166">
        <f t="array" ref="M171">IFERROR(IF(ROW()-16&lt;NoRowsBudget, IF($J171="Profit Margin",SUM(M$16:M170)*ProfitMargin,IF($J171="VAT",SUM(M$16:M170)*VAT,IF(Budget_period="Monthly",SUMIFS(INDIRECT(M$8),DetailBudgetWPs_Aleph,IF($J171 = "No Work Package", "", $J171),DetailBudgetCategory_Aleph,$I171),IF(Budget_period="Quarterly",SUMIFS(INDIRECT(M$9),DetailBudgetWPs_Aleph,IF($J171 = "No Work Package", "", $J171),DetailBudgetCategory_Aleph,$I171),IF(Budget_period="Annually",SUMIFS(INDIRECT(M$10),DetailBudgetWPs_Aleph,IF($J171 = "No Work Package", "", $J171),DetailBudgetCategory_Aleph,$I171),""))))) / M$6 * M$7, 0), 0)</f>
        <v>0</v>
      </c>
      <c r="N171" s="166">
        <f t="array" ref="N171">IFERROR(IF(ROW()-16&lt;NoRowsBudget, IF($J171="Profit Margin",SUM(N$16:N170)*ProfitMargin,IF($J171="VAT",SUM(N$16:N170)*VAT,IF(Budget_period="Monthly",SUMIFS(INDIRECT(N$8),DetailBudgetWPs_Aleph,IF($J171 = "No Work Package", "", $J171),DetailBudgetCategory_Aleph,$I171),IF(Budget_period="Quarterly",SUMIFS(INDIRECT(N$9),DetailBudgetWPs_Aleph,IF($J171 = "No Work Package", "", $J171),DetailBudgetCategory_Aleph,$I171),IF(Budget_period="Annually",SUMIFS(INDIRECT(N$10),DetailBudgetWPs_Aleph,IF($J171 = "No Work Package", "", $J171),DetailBudgetCategory_Aleph,$I171),""))))) / N$6 * N$7, 0), 0)</f>
        <v>0</v>
      </c>
      <c r="O171" s="166">
        <f t="array" ref="O171">IFERROR(IF(ROW()-16&lt;NoRowsBudget, IF($J171="Profit Margin",SUM(O$16:O170)*ProfitMargin,IF($J171="VAT",SUM(O$16:O170)*VAT,IF(Budget_period="Monthly",SUMIFS(INDIRECT(O$8),DetailBudgetWPs_Aleph,IF($J171 = "No Work Package", "", $J171),DetailBudgetCategory_Aleph,$I171),IF(Budget_period="Quarterly",SUMIFS(INDIRECT(O$9),DetailBudgetWPs_Aleph,IF($J171 = "No Work Package", "", $J171),DetailBudgetCategory_Aleph,$I171),IF(Budget_period="Annually",SUMIFS(INDIRECT(O$10),DetailBudgetWPs_Aleph,IF($J171 = "No Work Package", "", $J171),DetailBudgetCategory_Aleph,$I171),""))))) / O$6 * O$7, 0), 0)</f>
        <v>0</v>
      </c>
      <c r="P171" s="166">
        <f t="array" ref="P171">IFERROR(IF(ROW()-16&lt;NoRowsBudget, IF($J171="Profit Margin",SUM(P$16:P170)*ProfitMargin,IF($J171="VAT",SUM(P$16:P170)*VAT,IF(Budget_period="Monthly",SUMIFS(INDIRECT(P$8),DetailBudgetWPs_Aleph,IF($J171 = "No Work Package", "", $J171),DetailBudgetCategory_Aleph,$I171),IF(Budget_period="Quarterly",SUMIFS(INDIRECT(P$9),DetailBudgetWPs_Aleph,IF($J171 = "No Work Package", "", $J171),DetailBudgetCategory_Aleph,$I171),IF(Budget_period="Annually",SUMIFS(INDIRECT(P$10),DetailBudgetWPs_Aleph,IF($J171 = "No Work Package", "", $J171),DetailBudgetCategory_Aleph,$I171),""))))) / P$6 * P$7, 0), 0)</f>
        <v>0</v>
      </c>
      <c r="Q171" s="166">
        <f t="array" ref="Q171">IFERROR(IF(ROW()-16&lt;NoRowsBudget, IF($J171="Profit Margin",SUM(Q$16:Q170)*ProfitMargin,IF($J171="VAT",SUM(Q$16:Q170)*VAT,IF(Budget_period="Monthly",SUMIFS(INDIRECT(Q$8),DetailBudgetWPs_Aleph,IF($J171 = "No Work Package", "", $J171),DetailBudgetCategory_Aleph,$I171),IF(Budget_period="Quarterly",SUMIFS(INDIRECT(Q$9),DetailBudgetWPs_Aleph,IF($J171 = "No Work Package", "", $J171),DetailBudgetCategory_Aleph,$I171),IF(Budget_period="Annually",SUMIFS(INDIRECT(Q$10),DetailBudgetWPs_Aleph,IF($J171 = "No Work Package", "", $J171),DetailBudgetCategory_Aleph,$I171),""))))) / Q$6 * Q$7, 0), 0)</f>
        <v>0</v>
      </c>
      <c r="R171" s="166">
        <f t="array" ref="R171">IFERROR(IF(ROW()-16&lt;NoRowsBudget, IF($J171="Profit Margin",SUM(R$16:R170)*ProfitMargin,IF($J171="VAT",SUM(R$16:R170)*VAT,IF(Budget_period="Monthly",SUMIFS(INDIRECT(R$8),DetailBudgetWPs_Aleph,IF($J171 = "No Work Package", "", $J171),DetailBudgetCategory_Aleph,$I171),IF(Budget_period="Quarterly",SUMIFS(INDIRECT(R$9),DetailBudgetWPs_Aleph,IF($J171 = "No Work Package", "", $J171),DetailBudgetCategory_Aleph,$I171),IF(Budget_period="Annually",SUMIFS(INDIRECT(R$10),DetailBudgetWPs_Aleph,IF($J171 = "No Work Package", "", $J171),DetailBudgetCategory_Aleph,$I171),""))))) / R$6 * R$7, 0), 0)</f>
        <v>0</v>
      </c>
      <c r="S171" s="166">
        <f t="array" ref="S171">IFERROR(IF(ROW()-16&lt;NoRowsBudget, IF($J171="Profit Margin",SUM(S$16:S170)*ProfitMargin,IF($J171="VAT",SUM(S$16:S170)*VAT,IF(Budget_period="Monthly",SUMIFS(INDIRECT(S$8),DetailBudgetWPs_Aleph,IF($J171 = "No Work Package", "", $J171),DetailBudgetCategory_Aleph,$I171),IF(Budget_period="Quarterly",SUMIFS(INDIRECT(S$9),DetailBudgetWPs_Aleph,IF($J171 = "No Work Package", "", $J171),DetailBudgetCategory_Aleph,$I171),IF(Budget_period="Annually",SUMIFS(INDIRECT(S$10),DetailBudgetWPs_Aleph,IF($J171 = "No Work Package", "", $J171),DetailBudgetCategory_Aleph,$I171),""))))) / S$6 * S$7, 0), 0)</f>
        <v>0</v>
      </c>
      <c r="T171" s="166">
        <f t="array" ref="T171">IFERROR(IF(ROW()-16&lt;NoRowsBudget, IF($J171="Profit Margin",SUM(T$16:T170)*ProfitMargin,IF($J171="VAT",SUM(T$16:T170)*VAT,IF(Budget_period="Monthly",SUMIFS(INDIRECT(T$8),DetailBudgetWPs_Aleph,IF($J171 = "No Work Package", "", $J171),DetailBudgetCategory_Aleph,$I171),IF(Budget_period="Quarterly",SUMIFS(INDIRECT(T$9),DetailBudgetWPs_Aleph,IF($J171 = "No Work Package", "", $J171),DetailBudgetCategory_Aleph,$I171),IF(Budget_period="Annually",SUMIFS(INDIRECT(T$10),DetailBudgetWPs_Aleph,IF($J171 = "No Work Package", "", $J171),DetailBudgetCategory_Aleph,$I171),""))))) / T$6 * T$7, 0), 0)</f>
        <v>0</v>
      </c>
      <c r="U171" s="166">
        <f t="array" ref="U171">IFERROR(IF(ROW()-16&lt;NoRowsBudget, IF($J171="Profit Margin",SUM(U$16:U170)*ProfitMargin,IF($J171="VAT",SUM(U$16:U170)*VAT,IF(Budget_period="Monthly",SUMIFS(INDIRECT(U$8),DetailBudgetWPs_Aleph,IF($J171 = "No Work Package", "", $J171),DetailBudgetCategory_Aleph,$I171),IF(Budget_period="Quarterly",SUMIFS(INDIRECT(U$9),DetailBudgetWPs_Aleph,IF($J171 = "No Work Package", "", $J171),DetailBudgetCategory_Aleph,$I171),IF(Budget_period="Annually",SUMIFS(INDIRECT(U$10),DetailBudgetWPs_Aleph,IF($J171 = "No Work Package", "", $J171),DetailBudgetCategory_Aleph,$I171),""))))) / U$6 * U$7, 0), 0)</f>
        <v>0</v>
      </c>
      <c r="V171" s="166">
        <f t="array" ref="V171">IFERROR(IF(ROW()-16&lt;NoRowsBudget, IF($J171="Profit Margin",SUM(V$16:V170)*ProfitMargin,IF($J171="VAT",SUM(V$16:V170)*VAT,IF(Budget_period="Monthly",SUMIFS(INDIRECT(V$8),DetailBudgetWPs_Aleph,IF($J171 = "No Work Package", "", $J171),DetailBudgetCategory_Aleph,$I171),IF(Budget_period="Quarterly",SUMIFS(INDIRECT(V$9),DetailBudgetWPs_Aleph,IF($J171 = "No Work Package", "", $J171),DetailBudgetCategory_Aleph,$I171),IF(Budget_period="Annually",SUMIFS(INDIRECT(V$10),DetailBudgetWPs_Aleph,IF($J171 = "No Work Package", "", $J171),DetailBudgetCategory_Aleph,$I171),""))))) / V$6 * V$7, 0), 0)</f>
        <v>0</v>
      </c>
      <c r="W171" s="166">
        <f t="array" ref="W171">IFERROR(IF(ROW()-16&lt;NoRowsBudget, IF($J171="Profit Margin",SUM(W$16:W170)*ProfitMargin,IF($J171="VAT",SUM(W$16:W170)*VAT,IF(Budget_period="Monthly",SUMIFS(INDIRECT(W$8),DetailBudgetWPs_Aleph,IF($J171 = "No Work Package", "", $J171),DetailBudgetCategory_Aleph,$I171),IF(Budget_period="Quarterly",SUMIFS(INDIRECT(W$9),DetailBudgetWPs_Aleph,IF($J171 = "No Work Package", "", $J171),DetailBudgetCategory_Aleph,$I171),IF(Budget_period="Annually",SUMIFS(INDIRECT(W$10),DetailBudgetWPs_Aleph,IF($J171 = "No Work Package", "", $J171),DetailBudgetCategory_Aleph,$I171),""))))) / W$6 * W$7, 0), 0)</f>
        <v>0</v>
      </c>
      <c r="X171" s="166">
        <f t="array" ref="X171">IFERROR(IF(ROW()-16&lt;NoRowsBudget, IF($J171="Profit Margin",SUM(X$16:X170)*ProfitMargin,IF($J171="VAT",SUM(X$16:X170)*VAT,IF(Budget_period="Monthly",SUMIFS(INDIRECT(X$8),DetailBudgetWPs_Aleph,IF($J171 = "No Work Package", "", $J171),DetailBudgetCategory_Aleph,$I171),IF(Budget_period="Quarterly",SUMIFS(INDIRECT(X$9),DetailBudgetWPs_Aleph,IF($J171 = "No Work Package", "", $J171),DetailBudgetCategory_Aleph,$I171),IF(Budget_period="Annually",SUMIFS(INDIRECT(X$10),DetailBudgetWPs_Aleph,IF($J171 = "No Work Package", "", $J171),DetailBudgetCategory_Aleph,$I171),""))))) / X$6 * X$7, 0), 0)</f>
        <v>0</v>
      </c>
      <c r="Y171" s="166">
        <f t="array" ref="Y171">IFERROR(IF(ROW()-16&lt;NoRowsBudget, IF($J171="Profit Margin",SUM(Y$16:Y170)*ProfitMargin,IF($J171="VAT",SUM(Y$16:Y170)*VAT,IF(Budget_period="Monthly",SUMIFS(INDIRECT(Y$8),DetailBudgetWPs_Aleph,IF($J171 = "No Work Package", "", $J171),DetailBudgetCategory_Aleph,$I171),IF(Budget_period="Quarterly",SUMIFS(INDIRECT(Y$9),DetailBudgetWPs_Aleph,IF($J171 = "No Work Package", "", $J171),DetailBudgetCategory_Aleph,$I171),IF(Budget_period="Annually",SUMIFS(INDIRECT(Y$10),DetailBudgetWPs_Aleph,IF($J171 = "No Work Package", "", $J171),DetailBudgetCategory_Aleph,$I171),""))))) / Y$6 * Y$7, 0), 0)</f>
        <v>0</v>
      </c>
      <c r="Z171" s="166">
        <f t="array" ref="Z171">IFERROR(IF(ROW()-16&lt;NoRowsBudget, IF($J171="Profit Margin",SUM(Z$16:Z170)*ProfitMargin,IF($J171="VAT",SUM(Z$16:Z170)*VAT,IF(Budget_period="Monthly",SUMIFS(INDIRECT(Z$8),DetailBudgetWPs_Aleph,IF($J171 = "No Work Package", "", $J171),DetailBudgetCategory_Aleph,$I171),IF(Budget_period="Quarterly",SUMIFS(INDIRECT(Z$9),DetailBudgetWPs_Aleph,IF($J171 = "No Work Package", "", $J171),DetailBudgetCategory_Aleph,$I171),IF(Budget_period="Annually",SUMIFS(INDIRECT(Z$10),DetailBudgetWPs_Aleph,IF($J171 = "No Work Package", "", $J171),DetailBudgetCategory_Aleph,$I171),""))))) / Z$6 * Z$7, 0), 0)</f>
        <v>0</v>
      </c>
      <c r="AA171" s="166">
        <f t="array" ref="AA171">IFERROR(IF(ROW()-16&lt;NoRowsBudget, IF($J171="Profit Margin",SUM(AA$16:AA170)*ProfitMargin,IF($J171="VAT",SUM(AA$16:AA170)*VAT,IF(Budget_period="Monthly",SUMIFS(INDIRECT(AA$8),DetailBudgetWPs_Aleph,IF($J171 = "No Work Package", "", $J171),DetailBudgetCategory_Aleph,$I171),IF(Budget_period="Quarterly",SUMIFS(INDIRECT(AA$9),DetailBudgetWPs_Aleph,IF($J171 = "No Work Package", "", $J171),DetailBudgetCategory_Aleph,$I171),IF(Budget_period="Annually",SUMIFS(INDIRECT(AA$10),DetailBudgetWPs_Aleph,IF($J171 = "No Work Package", "", $J171),DetailBudgetCategory_Aleph,$I171),""))))) / AA$6 * AA$7, 0), 0)</f>
        <v>0</v>
      </c>
      <c r="AB171" s="166">
        <f t="array" ref="AB171">IFERROR(IF(ROW()-16&lt;NoRowsBudget, IF($J171="Profit Margin",SUM(AB$16:AB170)*ProfitMargin,IF($J171="VAT",SUM(AB$16:AB170)*VAT,IF(Budget_period="Monthly",SUMIFS(INDIRECT(AB$8),DetailBudgetWPs_Aleph,IF($J171 = "No Work Package", "", $J171),DetailBudgetCategory_Aleph,$I171),IF(Budget_period="Quarterly",SUMIFS(INDIRECT(AB$9),DetailBudgetWPs_Aleph,IF($J171 = "No Work Package", "", $J171),DetailBudgetCategory_Aleph,$I171),IF(Budget_period="Annually",SUMIFS(INDIRECT(AB$10),DetailBudgetWPs_Aleph,IF($J171 = "No Work Package", "", $J171),DetailBudgetCategory_Aleph,$I171),""))))) / AB$6 * AB$7, 0), 0)</f>
        <v>0</v>
      </c>
      <c r="AC171" s="166">
        <f t="array" ref="AC171">IFERROR(IF(ROW()-16&lt;NoRowsBudget, IF($J171="Profit Margin",SUM(AC$16:AC170)*ProfitMargin,IF($J171="VAT",SUM(AC$16:AC170)*VAT,IF(Budget_period="Monthly",SUMIFS(INDIRECT(AC$8),DetailBudgetWPs_Aleph,IF($J171 = "No Work Package", "", $J171),DetailBudgetCategory_Aleph,$I171),IF(Budget_period="Quarterly",SUMIFS(INDIRECT(AC$9),DetailBudgetWPs_Aleph,IF($J171 = "No Work Package", "", $J171),DetailBudgetCategory_Aleph,$I171),IF(Budget_period="Annually",SUMIFS(INDIRECT(AC$10),DetailBudgetWPs_Aleph,IF($J171 = "No Work Package", "", $J171),DetailBudgetCategory_Aleph,$I171),""))))) / AC$6 * AC$7, 0), 0)</f>
        <v>0</v>
      </c>
      <c r="AD171" s="166">
        <f t="array" ref="AD171">IFERROR(IF(ROW()-16&lt;NoRowsBudget, IF($J171="Profit Margin",SUM(AD$16:AD170)*ProfitMargin,IF($J171="VAT",SUM(AD$16:AD170)*VAT,IF(Budget_period="Monthly",SUMIFS(INDIRECT(AD$8),DetailBudgetWPs_Aleph,IF($J171 = "No Work Package", "", $J171),DetailBudgetCategory_Aleph,$I171),IF(Budget_period="Quarterly",SUMIFS(INDIRECT(AD$9),DetailBudgetWPs_Aleph,IF($J171 = "No Work Package", "", $J171),DetailBudgetCategory_Aleph,$I171),IF(Budget_period="Annually",SUMIFS(INDIRECT(AD$10),DetailBudgetWPs_Aleph,IF($J171 = "No Work Package", "", $J171),DetailBudgetCategory_Aleph,$I171),""))))) / AD$6 * AD$7, 0), 0)</f>
        <v>0</v>
      </c>
      <c r="AE171" s="166">
        <f t="array" ref="AE171">IFERROR(IF(ROW()-16&lt;NoRowsBudget, IF($J171="Profit Margin",SUM(AE$16:AE170)*ProfitMargin,IF($J171="VAT",SUM(AE$16:AE170)*VAT,IF(Budget_period="Monthly",SUMIFS(INDIRECT(AE$8),DetailBudgetWPs_Aleph,IF($J171 = "No Work Package", "", $J171),DetailBudgetCategory_Aleph,$I171),IF(Budget_period="Quarterly",SUMIFS(INDIRECT(AE$9),DetailBudgetWPs_Aleph,IF($J171 = "No Work Package", "", $J171),DetailBudgetCategory_Aleph,$I171),IF(Budget_period="Annually",SUMIFS(INDIRECT(AE$10),DetailBudgetWPs_Aleph,IF($J171 = "No Work Package", "", $J171),DetailBudgetCategory_Aleph,$I171),""))))) / AE$6 * AE$7, 0), 0)</f>
        <v>0</v>
      </c>
      <c r="AF171" s="166">
        <f t="array" ref="AF171">IFERROR(IF(ROW()-16&lt;NoRowsBudget, IF($J171="Profit Margin",SUM(AF$16:AF170)*ProfitMargin,IF($J171="VAT",SUM(AF$16:AF170)*VAT,IF(Budget_period="Monthly",SUMIFS(INDIRECT(AF$8),DetailBudgetWPs_Aleph,IF($J171 = "No Work Package", "", $J171),DetailBudgetCategory_Aleph,$I171),IF(Budget_period="Quarterly",SUMIFS(INDIRECT(AF$9),DetailBudgetWPs_Aleph,IF($J171 = "No Work Package", "", $J171),DetailBudgetCategory_Aleph,$I171),IF(Budget_period="Annually",SUMIFS(INDIRECT(AF$10),DetailBudgetWPs_Aleph,IF($J171 = "No Work Package", "", $J171),DetailBudgetCategory_Aleph,$I171),""))))) / AF$6 * AF$7, 0), 0)</f>
        <v>0</v>
      </c>
      <c r="AG171" s="166">
        <f t="array" ref="AG171">IFERROR(IF(ROW()-16&lt;NoRowsBudget, IF($J171="Profit Margin",SUM(AG$16:AG170)*ProfitMargin,IF($J171="VAT",SUM(AG$16:AG170)*VAT,IF(Budget_period="Monthly",SUMIFS(INDIRECT(AG$8),DetailBudgetWPs_Aleph,IF($J171 = "No Work Package", "", $J171),DetailBudgetCategory_Aleph,$I171),IF(Budget_period="Quarterly",SUMIFS(INDIRECT(AG$9),DetailBudgetWPs_Aleph,IF($J171 = "No Work Package", "", $J171),DetailBudgetCategory_Aleph,$I171),IF(Budget_period="Annually",SUMIFS(INDIRECT(AG$10),DetailBudgetWPs_Aleph,IF($J171 = "No Work Package", "", $J171),DetailBudgetCategory_Aleph,$I171),""))))) / AG$6 * AG$7, 0), 0)</f>
        <v>0</v>
      </c>
      <c r="AH171" s="166">
        <f t="array" ref="AH171">IFERROR(IF(ROW()-16&lt;NoRowsBudget, IF($J171="Profit Margin",SUM(AH$16:AH170)*ProfitMargin,IF($J171="VAT",SUM(AH$16:AH170)*VAT,IF(Budget_period="Monthly",SUMIFS(INDIRECT(AH$8),DetailBudgetWPs_Aleph,IF($J171 = "No Work Package", "", $J171),DetailBudgetCategory_Aleph,$I171),IF(Budget_period="Quarterly",SUMIFS(INDIRECT(AH$9),DetailBudgetWPs_Aleph,IF($J171 = "No Work Package", "", $J171),DetailBudgetCategory_Aleph,$I171),IF(Budget_period="Annually",SUMIFS(INDIRECT(AH$10),DetailBudgetWPs_Aleph,IF($J171 = "No Work Package", "", $J171),DetailBudgetCategory_Aleph,$I171),""))))) / AH$6 * AH$7, 0), 0)</f>
        <v>0</v>
      </c>
      <c r="AI171" s="166">
        <f t="array" ref="AI171">IFERROR(IF(ROW()-16&lt;NoRowsBudget, IF($J171="Profit Margin",SUM(AI$16:AI170)*ProfitMargin,IF($J171="VAT",SUM(AI$16:AI170)*VAT,IF(Budget_period="Monthly",SUMIFS(INDIRECT(AI$8),DetailBudgetWPs_Aleph,IF($J171 = "No Work Package", "", $J171),DetailBudgetCategory_Aleph,$I171),IF(Budget_period="Quarterly",SUMIFS(INDIRECT(AI$9),DetailBudgetWPs_Aleph,IF($J171 = "No Work Package", "", $J171),DetailBudgetCategory_Aleph,$I171),IF(Budget_period="Annually",SUMIFS(INDIRECT(AI$10),DetailBudgetWPs_Aleph,IF($J171 = "No Work Package", "", $J171),DetailBudgetCategory_Aleph,$I171),""))))) / AI$6 * AI$7, 0), 0)</f>
        <v>0</v>
      </c>
      <c r="AJ171" s="166">
        <f t="array" ref="AJ171">IFERROR(IF(ROW()-16&lt;NoRowsBudget, IF($J171="Profit Margin",SUM(AJ$16:AJ170)*ProfitMargin,IF($J171="VAT",SUM(AJ$16:AJ170)*VAT,IF(Budget_period="Monthly",SUMIFS(INDIRECT(AJ$8),DetailBudgetWPs_Aleph,IF($J171 = "No Work Package", "", $J171),DetailBudgetCategory_Aleph,$I171),IF(Budget_period="Quarterly",SUMIFS(INDIRECT(AJ$9),DetailBudgetWPs_Aleph,IF($J171 = "No Work Package", "", $J171),DetailBudgetCategory_Aleph,$I171),IF(Budget_period="Annually",SUMIFS(INDIRECT(AJ$10),DetailBudgetWPs_Aleph,IF($J171 = "No Work Package", "", $J171),DetailBudgetCategory_Aleph,$I171),""))))) / AJ$6 * AJ$7, 0), 0)</f>
        <v>0</v>
      </c>
      <c r="AK171" s="166">
        <f t="array" ref="AK171">IFERROR(IF(ROW()-16&lt;NoRowsBudget, IF($J171="Profit Margin",SUM(AK$16:AK170)*ProfitMargin,IF($J171="VAT",SUM(AK$16:AK170)*VAT,IF(Budget_period="Monthly",SUMIFS(INDIRECT(AK$8),DetailBudgetWPs_Aleph,IF($J171 = "No Work Package", "", $J171),DetailBudgetCategory_Aleph,$I171),IF(Budget_period="Quarterly",SUMIFS(INDIRECT(AK$9),DetailBudgetWPs_Aleph,IF($J171 = "No Work Package", "", $J171),DetailBudgetCategory_Aleph,$I171),IF(Budget_period="Annually",SUMIFS(INDIRECT(AK$10),DetailBudgetWPs_Aleph,IF($J171 = "No Work Package", "", $J171),DetailBudgetCategory_Aleph,$I171),""))))) / AK$6 * AK$7, 0), 0)</f>
        <v>0</v>
      </c>
      <c r="AL171" s="166">
        <f t="array" ref="AL171">IFERROR(IF(ROW()-16&lt;NoRowsBudget, IF($J171="Profit Margin",SUM(AL$16:AL170)*ProfitMargin,IF($J171="VAT",SUM(AL$16:AL170)*VAT,IF(Budget_period="Monthly",SUMIFS(INDIRECT(AL$8),DetailBudgetWPs_Aleph,IF($J171 = "No Work Package", "", $J171),DetailBudgetCategory_Aleph,$I171),IF(Budget_period="Quarterly",SUMIFS(INDIRECT(AL$9),DetailBudgetWPs_Aleph,IF($J171 = "No Work Package", "", $J171),DetailBudgetCategory_Aleph,$I171),IF(Budget_period="Annually",SUMIFS(INDIRECT(AL$10),DetailBudgetWPs_Aleph,IF($J171 = "No Work Package", "", $J171),DetailBudgetCategory_Aleph,$I171),""))))) / AL$6 * AL$7, 0), 0)</f>
        <v>0</v>
      </c>
      <c r="AM171" s="166">
        <f t="array" ref="AM171">IFERROR(IF(ROW()-16&lt;NoRowsBudget, IF($J171="Profit Margin",SUM(AM$16:AM170)*ProfitMargin,IF($J171="VAT",SUM(AM$16:AM170)*VAT,IF(Budget_period="Monthly",SUMIFS(INDIRECT(AM$8),DetailBudgetWPs_Aleph,IF($J171 = "No Work Package", "", $J171),DetailBudgetCategory_Aleph,$I171),IF(Budget_period="Quarterly",SUMIFS(INDIRECT(AM$9),DetailBudgetWPs_Aleph,IF($J171 = "No Work Package", "", $J171),DetailBudgetCategory_Aleph,$I171),IF(Budget_period="Annually",SUMIFS(INDIRECT(AM$10),DetailBudgetWPs_Aleph,IF($J171 = "No Work Package", "", $J171),DetailBudgetCategory_Aleph,$I171),""))))) / AM$6 * AM$7, 0), 0)</f>
        <v>0</v>
      </c>
      <c r="AN171" s="166">
        <f t="array" ref="AN171">IFERROR(IF(ROW()-16&lt;NoRowsBudget, IF($J171="Profit Margin",SUM(AN$16:AN170)*ProfitMargin,IF($J171="VAT",SUM(AN$16:AN170)*VAT,IF(Budget_period="Monthly",SUMIFS(INDIRECT(AN$8),DetailBudgetWPs_Aleph,IF($J171 = "No Work Package", "", $J171),DetailBudgetCategory_Aleph,$I171),IF(Budget_period="Quarterly",SUMIFS(INDIRECT(AN$9),DetailBudgetWPs_Aleph,IF($J171 = "No Work Package", "", $J171),DetailBudgetCategory_Aleph,$I171),IF(Budget_period="Annually",SUMIFS(INDIRECT(AN$10),DetailBudgetWPs_Aleph,IF($J171 = "No Work Package", "", $J171),DetailBudgetCategory_Aleph,$I171),""))))) / AN$6 * AN$7, 0), 0)</f>
        <v>0</v>
      </c>
      <c r="AO171" s="166">
        <f t="array" ref="AO171">IFERROR(IF(ROW()-16&lt;NoRowsBudget, IF($J171="Profit Margin",SUM(AO$16:AO170)*ProfitMargin,IF($J171="VAT",SUM(AO$16:AO170)*VAT,IF(Budget_period="Monthly",SUMIFS(INDIRECT(AO$8),DetailBudgetWPs_Aleph,IF($J171 = "No Work Package", "", $J171),DetailBudgetCategory_Aleph,$I171),IF(Budget_period="Quarterly",SUMIFS(INDIRECT(AO$9),DetailBudgetWPs_Aleph,IF($J171 = "No Work Package", "", $J171),DetailBudgetCategory_Aleph,$I171),IF(Budget_period="Annually",SUMIFS(INDIRECT(AO$10),DetailBudgetWPs_Aleph,IF($J171 = "No Work Package", "", $J171),DetailBudgetCategory_Aleph,$I171),""))))) / AO$6 * AO$7, 0), 0)</f>
        <v>0</v>
      </c>
      <c r="AP171" s="166">
        <f t="array" ref="AP171">IFERROR(IF(ROW()-16&lt;NoRowsBudget, IF($J171="Profit Margin",SUM(AP$16:AP170)*ProfitMargin,IF($J171="VAT",SUM(AP$16:AP170)*VAT,IF(Budget_period="Monthly",SUMIFS(INDIRECT(AP$8),DetailBudgetWPs_Aleph,IF($J171 = "No Work Package", "", $J171),DetailBudgetCategory_Aleph,$I171),IF(Budget_period="Quarterly",SUMIFS(INDIRECT(AP$9),DetailBudgetWPs_Aleph,IF($J171 = "No Work Package", "", $J171),DetailBudgetCategory_Aleph,$I171),IF(Budget_period="Annually",SUMIFS(INDIRECT(AP$10),DetailBudgetWPs_Aleph,IF($J171 = "No Work Package", "", $J171),DetailBudgetCategory_Aleph,$I171),""))))) / AP$6 * AP$7, 0), 0)</f>
        <v>0</v>
      </c>
      <c r="AQ171" s="166">
        <f t="array" ref="AQ171">IFERROR(IF(ROW()-16&lt;NoRowsBudget, IF($J171="Profit Margin",SUM(AQ$16:AQ170)*ProfitMargin,IF($J171="VAT",SUM(AQ$16:AQ170)*VAT,IF(Budget_period="Monthly",SUMIFS(INDIRECT(AQ$8),DetailBudgetWPs_Aleph,IF($J171 = "No Work Package", "", $J171),DetailBudgetCategory_Aleph,$I171),IF(Budget_period="Quarterly",SUMIFS(INDIRECT(AQ$9),DetailBudgetWPs_Aleph,IF($J171 = "No Work Package", "", $J171),DetailBudgetCategory_Aleph,$I171),IF(Budget_period="Annually",SUMIFS(INDIRECT(AQ$10),DetailBudgetWPs_Aleph,IF($J171 = "No Work Package", "", $J171),DetailBudgetCategory_Aleph,$I171),""))))) / AQ$6 * AQ$7, 0), 0)</f>
        <v>0</v>
      </c>
      <c r="AR171" s="166">
        <f t="array" ref="AR171">IFERROR(IF(ROW()-16&lt;NoRowsBudget, IF($J171="Profit Margin",SUM(AR$16:AR170)*ProfitMargin,IF($J171="VAT",SUM(AR$16:AR170)*VAT,IF(Budget_period="Monthly",SUMIFS(INDIRECT(AR$8),DetailBudgetWPs_Aleph,IF($J171 = "No Work Package", "", $J171),DetailBudgetCategory_Aleph,$I171),IF(Budget_period="Quarterly",SUMIFS(INDIRECT(AR$9),DetailBudgetWPs_Aleph,IF($J171 = "No Work Package", "", $J171),DetailBudgetCategory_Aleph,$I171),IF(Budget_period="Annually",SUMIFS(INDIRECT(AR$10),DetailBudgetWPs_Aleph,IF($J171 = "No Work Package", "", $J171),DetailBudgetCategory_Aleph,$I171),""))))) / AR$6 * AR$7, 0), 0)</f>
        <v>0</v>
      </c>
      <c r="AS171" s="166">
        <f t="array" ref="AS171">IFERROR(IF(ROW()-16&lt;NoRowsBudget, IF($J171="Profit Margin",SUM(AS$16:AS170)*ProfitMargin,IF($J171="VAT",SUM(AS$16:AS170)*VAT,IF(Budget_period="Monthly",SUMIFS(INDIRECT(AS$8),DetailBudgetWPs_Aleph,IF($J171 = "No Work Package", "", $J171),DetailBudgetCategory_Aleph,$I171),IF(Budget_period="Quarterly",SUMIFS(INDIRECT(AS$9),DetailBudgetWPs_Aleph,IF($J171 = "No Work Package", "", $J171),DetailBudgetCategory_Aleph,$I171),IF(Budget_period="Annually",SUMIFS(INDIRECT(AS$10),DetailBudgetWPs_Aleph,IF($J171 = "No Work Package", "", $J171),DetailBudgetCategory_Aleph,$I171),""))))) / AS$6 * AS$7, 0), 0)</f>
        <v>0</v>
      </c>
      <c r="AT171" s="166">
        <f t="array" ref="AT171">IFERROR(IF(ROW()-16&lt;NoRowsBudget, IF($J171="Profit Margin",SUM(AT$16:AT170)*ProfitMargin,IF($J171="VAT",SUM(AT$16:AT170)*VAT,IF(Budget_period="Monthly",SUMIFS(INDIRECT(AT$8),DetailBudgetWPs_Aleph,IF($J171 = "No Work Package", "", $J171),DetailBudgetCategory_Aleph,$I171),IF(Budget_period="Quarterly",SUMIFS(INDIRECT(AT$9),DetailBudgetWPs_Aleph,IF($J171 = "No Work Package", "", $J171),DetailBudgetCategory_Aleph,$I171),IF(Budget_period="Annually",SUMIFS(INDIRECT(AT$10),DetailBudgetWPs_Aleph,IF($J171 = "No Work Package", "", $J171),DetailBudgetCategory_Aleph,$I171),""))))) / AT$6 * AT$7, 0), 0)</f>
        <v>0</v>
      </c>
      <c r="AU171" s="166">
        <f t="array" ref="AU171">IFERROR(IF(ROW()-16&lt;NoRowsBudget, IF($J171="Profit Margin",SUM(AU$16:AU170)*ProfitMargin,IF($J171="VAT",SUM(AU$16:AU170)*VAT,IF(Budget_period="Monthly",SUMIFS(INDIRECT(AU$8),DetailBudgetWPs_Aleph,IF($J171 = "No Work Package", "", $J171),DetailBudgetCategory_Aleph,$I171),IF(Budget_period="Quarterly",SUMIFS(INDIRECT(AU$9),DetailBudgetWPs_Aleph,IF($J171 = "No Work Package", "", $J171),DetailBudgetCategory_Aleph,$I171),IF(Budget_period="Annually",SUMIFS(INDIRECT(AU$10),DetailBudgetWPs_Aleph,IF($J171 = "No Work Package", "", $J171),DetailBudgetCategory_Aleph,$I171),""))))) / AU$6 * AU$7, 0), 0)</f>
        <v>0</v>
      </c>
      <c r="AV171" s="166">
        <f t="array" ref="AV171">IFERROR(IF(ROW()-16&lt;NoRowsBudget, IF($J171="Profit Margin",SUM(AV$16:AV170)*ProfitMargin,IF($J171="VAT",SUM(AV$16:AV170)*VAT,IF(Budget_period="Monthly",SUMIFS(INDIRECT(AV$8),DetailBudgetWPs_Aleph,IF($J171 = "No Work Package", "", $J171),DetailBudgetCategory_Aleph,$I171),IF(Budget_period="Quarterly",SUMIFS(INDIRECT(AV$9),DetailBudgetWPs_Aleph,IF($J171 = "No Work Package", "", $J171),DetailBudgetCategory_Aleph,$I171),IF(Budget_period="Annually",SUMIFS(INDIRECT(AV$10),DetailBudgetWPs_Aleph,IF($J171 = "No Work Package", "", $J171),DetailBudgetCategory_Aleph,$I171),""))))) / AV$6 * AV$7, 0), 0)</f>
        <v>0</v>
      </c>
      <c r="AW171" s="166">
        <f t="array" ref="AW171">IFERROR(IF(ROW()-16&lt;NoRowsBudget, IF($J171="Profit Margin",SUM(AW$16:AW170)*ProfitMargin,IF($J171="VAT",SUM(AW$16:AW170)*VAT,IF(Budget_period="Monthly",SUMIFS(INDIRECT(AW$8),DetailBudgetWPs_Aleph,IF($J171 = "No Work Package", "", $J171),DetailBudgetCategory_Aleph,$I171),IF(Budget_period="Quarterly",SUMIFS(INDIRECT(AW$9),DetailBudgetWPs_Aleph,IF($J171 = "No Work Package", "", $J171),DetailBudgetCategory_Aleph,$I171),IF(Budget_period="Annually",SUMIFS(INDIRECT(AW$10),DetailBudgetWPs_Aleph,IF($J171 = "No Work Package", "", $J171),DetailBudgetCategory_Aleph,$I171),""))))) / AW$6 * AW$7, 0), 0)</f>
        <v>0</v>
      </c>
      <c r="AX171" s="166">
        <f t="array" ref="AX171">IFERROR(IF(ROW()-16&lt;NoRowsBudget, IF($J171="Profit Margin",SUM(AX$16:AX170)*ProfitMargin,IF($J171="VAT",SUM(AX$16:AX170)*VAT,IF(Budget_period="Monthly",SUMIFS(INDIRECT(AX$8),DetailBudgetWPs_Aleph,IF($J171 = "No Work Package", "", $J171),DetailBudgetCategory_Aleph,$I171),IF(Budget_period="Quarterly",SUMIFS(INDIRECT(AX$9),DetailBudgetWPs_Aleph,IF($J171 = "No Work Package", "", $J171),DetailBudgetCategory_Aleph,$I171),IF(Budget_period="Annually",SUMIFS(INDIRECT(AX$10),DetailBudgetWPs_Aleph,IF($J171 = "No Work Package", "", $J171),DetailBudgetCategory_Aleph,$I171),""))))) / AX$6 * AX$7, 0), 0)</f>
        <v>0</v>
      </c>
      <c r="AY171" s="166">
        <f t="array" ref="AY171">IFERROR(IF(ROW()-16&lt;NoRowsBudget, IF($J171="Profit Margin",SUM(AY$16:AY170)*ProfitMargin,IF($J171="VAT",SUM(AY$16:AY170)*VAT,IF(Budget_period="Monthly",SUMIFS(INDIRECT(AY$8),DetailBudgetWPs_Aleph,IF($J171 = "No Work Package", "", $J171),DetailBudgetCategory_Aleph,$I171),IF(Budget_period="Quarterly",SUMIFS(INDIRECT(AY$9),DetailBudgetWPs_Aleph,IF($J171 = "No Work Package", "", $J171),DetailBudgetCategory_Aleph,$I171),IF(Budget_period="Annually",SUMIFS(INDIRECT(AY$10),DetailBudgetWPs_Aleph,IF($J171 = "No Work Package", "", $J171),DetailBudgetCategory_Aleph,$I171),""))))) / AY$6 * AY$7, 0), 0)</f>
        <v>0</v>
      </c>
      <c r="AZ171" s="166">
        <f t="array" ref="AZ171">IFERROR(IF(ROW()-16&lt;NoRowsBudget, IF($J171="Profit Margin",SUM(AZ$16:AZ170)*ProfitMargin,IF($J171="VAT",SUM(AZ$16:AZ170)*VAT,IF(Budget_period="Monthly",SUMIFS(INDIRECT(AZ$8),DetailBudgetWPs_Aleph,IF($J171 = "No Work Package", "", $J171),DetailBudgetCategory_Aleph,$I171),IF(Budget_period="Quarterly",SUMIFS(INDIRECT(AZ$9),DetailBudgetWPs_Aleph,IF($J171 = "No Work Package", "", $J171),DetailBudgetCategory_Aleph,$I171),IF(Budget_period="Annually",SUMIFS(INDIRECT(AZ$10),DetailBudgetWPs_Aleph,IF($J171 = "No Work Package", "", $J171),DetailBudgetCategory_Aleph,$I171),""))))) / AZ$6 * AZ$7, 0), 0)</f>
        <v>0</v>
      </c>
      <c r="BA171" s="166">
        <f t="array" ref="BA171">IFERROR(IF(ROW()-16&lt;NoRowsBudget, IF($J171="Profit Margin",SUM(BA$16:BA170)*ProfitMargin,IF($J171="VAT",SUM(BA$16:BA170)*VAT,IF(Budget_period="Monthly",SUMIFS(INDIRECT(BA$8),DetailBudgetWPs_Aleph,IF($J171 = "No Work Package", "", $J171),DetailBudgetCategory_Aleph,$I171),IF(Budget_period="Quarterly",SUMIFS(INDIRECT(BA$9),DetailBudgetWPs_Aleph,IF($J171 = "No Work Package", "", $J171),DetailBudgetCategory_Aleph,$I171),IF(Budget_period="Annually",SUMIFS(INDIRECT(BA$10),DetailBudgetWPs_Aleph,IF($J171 = "No Work Package", "", $J171),DetailBudgetCategory_Aleph,$I171),""))))) / BA$6 * BA$7, 0), 0)</f>
        <v>0</v>
      </c>
      <c r="BB171" s="166">
        <f t="array" ref="BB171">IFERROR(IF(ROW()-16&lt;NoRowsBudget, IF($J171="Profit Margin",SUM(BB$16:BB170)*ProfitMargin,IF($J171="VAT",SUM(BB$16:BB170)*VAT,IF(Budget_period="Monthly",SUMIFS(INDIRECT(BB$8),DetailBudgetWPs_Aleph,IF($J171 = "No Work Package", "", $J171),DetailBudgetCategory_Aleph,$I171),IF(Budget_period="Quarterly",SUMIFS(INDIRECT(BB$9),DetailBudgetWPs_Aleph,IF($J171 = "No Work Package", "", $J171),DetailBudgetCategory_Aleph,$I171),IF(Budget_period="Annually",SUMIFS(INDIRECT(BB$10),DetailBudgetWPs_Aleph,IF($J171 = "No Work Package", "", $J171),DetailBudgetCategory_Aleph,$I171),""))))) / BB$6 * BB$7, 0), 0)</f>
        <v>0</v>
      </c>
      <c r="BC171" s="166">
        <f t="array" ref="BC171">IFERROR(IF(ROW()-16&lt;NoRowsBudget, IF($J171="Profit Margin",SUM(BC$16:BC170)*ProfitMargin,IF($J171="VAT",SUM(BC$16:BC170)*VAT,IF(Budget_period="Monthly",SUMIFS(INDIRECT(BC$8),DetailBudgetWPs_Aleph,IF($J171 = "No Work Package", "", $J171),DetailBudgetCategory_Aleph,$I171),IF(Budget_period="Quarterly",SUMIFS(INDIRECT(BC$9),DetailBudgetWPs_Aleph,IF($J171 = "No Work Package", "", $J171),DetailBudgetCategory_Aleph,$I171),IF(Budget_period="Annually",SUMIFS(INDIRECT(BC$10),DetailBudgetWPs_Aleph,IF($J171 = "No Work Package", "", $J171),DetailBudgetCategory_Aleph,$I171),""))))) / BC$6 * BC$7, 0), 0)</f>
        <v>0</v>
      </c>
      <c r="BD171" s="166">
        <f t="array" ref="BD171">IFERROR(IF(ROW()-16&lt;NoRowsBudget, IF($J171="Profit Margin",SUM(BD$16:BD170)*ProfitMargin,IF($J171="VAT",SUM(BD$16:BD170)*VAT,IF(Budget_period="Monthly",SUMIFS(INDIRECT(BD$8),DetailBudgetWPs_Aleph,IF($J171 = "No Work Package", "", $J171),DetailBudgetCategory_Aleph,$I171),IF(Budget_period="Quarterly",SUMIFS(INDIRECT(BD$9),DetailBudgetWPs_Aleph,IF($J171 = "No Work Package", "", $J171),DetailBudgetCategory_Aleph,$I171),IF(Budget_period="Annually",SUMIFS(INDIRECT(BD$10),DetailBudgetWPs_Aleph,IF($J171 = "No Work Package", "", $J171),DetailBudgetCategory_Aleph,$I171),""))))) / BD$6 * BD$7, 0), 0)</f>
        <v>0</v>
      </c>
      <c r="BE171" s="166">
        <f t="array" ref="BE171">IFERROR(IF(ROW()-16&lt;NoRowsBudget, IF($J171="Profit Margin",SUM(BE$16:BE170)*ProfitMargin,IF($J171="VAT",SUM(BE$16:BE170)*VAT,IF(Budget_period="Monthly",SUMIFS(INDIRECT(BE$8),DetailBudgetWPs_Aleph,IF($J171 = "No Work Package", "", $J171),DetailBudgetCategory_Aleph,$I171),IF(Budget_period="Quarterly",SUMIFS(INDIRECT(BE$9),DetailBudgetWPs_Aleph,IF($J171 = "No Work Package", "", $J171),DetailBudgetCategory_Aleph,$I171),IF(Budget_period="Annually",SUMIFS(INDIRECT(BE$10),DetailBudgetWPs_Aleph,IF($J171 = "No Work Package", "", $J171),DetailBudgetCategory_Aleph,$I171),""))))) / BE$6 * BE$7, 0), 0)</f>
        <v>0</v>
      </c>
      <c r="BF171" s="166">
        <f t="array" ref="BF171">IFERROR(IF(ROW()-16&lt;NoRowsBudget, IF($J171="Profit Margin",SUM(BF$16:BF170)*ProfitMargin,IF($J171="VAT",SUM(BF$16:BF170)*VAT,IF(Budget_period="Monthly",SUMIFS(INDIRECT(BF$8),DetailBudgetWPs_Aleph,IF($J171 = "No Work Package", "", $J171),DetailBudgetCategory_Aleph,$I171),IF(Budget_period="Quarterly",SUMIFS(INDIRECT(BF$9),DetailBudgetWPs_Aleph,IF($J171 = "No Work Package", "", $J171),DetailBudgetCategory_Aleph,$I171),IF(Budget_period="Annually",SUMIFS(INDIRECT(BF$10),DetailBudgetWPs_Aleph,IF($J171 = "No Work Package", "", $J171),DetailBudgetCategory_Aleph,$I171),""))))) / BF$6 * BF$7, 0), 0)</f>
        <v>0</v>
      </c>
      <c r="BG171" s="166">
        <f t="array" ref="BG171">IFERROR(IF(ROW()-16&lt;NoRowsBudget, IF($J171="Profit Margin",SUM(BG$16:BG170)*ProfitMargin,IF($J171="VAT",SUM(BG$16:BG170)*VAT,IF(Budget_period="Monthly",SUMIFS(INDIRECT(BG$8),DetailBudgetWPs_Aleph,IF($J171 = "No Work Package", "", $J171),DetailBudgetCategory_Aleph,$I171),IF(Budget_period="Quarterly",SUMIFS(INDIRECT(BG$9),DetailBudgetWPs_Aleph,IF($J171 = "No Work Package", "", $J171),DetailBudgetCategory_Aleph,$I171),IF(Budget_period="Annually",SUMIFS(INDIRECT(BG$10),DetailBudgetWPs_Aleph,IF($J171 = "No Work Package", "", $J171),DetailBudgetCategory_Aleph,$I171),""))))) / BG$6 * BG$7, 0), 0)</f>
        <v>0</v>
      </c>
      <c r="BH171" s="166">
        <f t="array" ref="BH171">IFERROR(IF(ROW()-16&lt;NoRowsBudget, IF($J171="Profit Margin",SUM(BH$16:BH170)*ProfitMargin,IF($J171="VAT",SUM(BH$16:BH170)*VAT,IF(Budget_period="Monthly",SUMIFS(INDIRECT(BH$8),DetailBudgetWPs_Aleph,IF($J171 = "No Work Package", "", $J171),DetailBudgetCategory_Aleph,$I171),IF(Budget_period="Quarterly",SUMIFS(INDIRECT(BH$9),DetailBudgetWPs_Aleph,IF($J171 = "No Work Package", "", $J171),DetailBudgetCategory_Aleph,$I171),IF(Budget_period="Annually",SUMIFS(INDIRECT(BH$10),DetailBudgetWPs_Aleph,IF($J171 = "No Work Package", "", $J171),DetailBudgetCategory_Aleph,$I171),""))))) / BH$6 * BH$7, 0), 0)</f>
        <v>0</v>
      </c>
      <c r="BI171" s="166">
        <f t="array" ref="BI171">IFERROR(IF(ROW()-16&lt;NoRowsBudget, IF($J171="Profit Margin",SUM(BI$16:BI170)*ProfitMargin,IF($J171="VAT",SUM(BI$16:BI170)*VAT,IF(Budget_period="Monthly",SUMIFS(INDIRECT(BI$8),DetailBudgetWPs_Aleph,IF($J171 = "No Work Package", "", $J171),DetailBudgetCategory_Aleph,$I171),IF(Budget_period="Quarterly",SUMIFS(INDIRECT(BI$9),DetailBudgetWPs_Aleph,IF($J171 = "No Work Package", "", $J171),DetailBudgetCategory_Aleph,$I171),IF(Budget_period="Annually",SUMIFS(INDIRECT(BI$10),DetailBudgetWPs_Aleph,IF($J171 = "No Work Package", "", $J171),DetailBudgetCategory_Aleph,$I171),""))))) / BI$6 * BI$7, 0), 0)</f>
        <v>0</v>
      </c>
      <c r="BJ171" s="166">
        <f t="array" ref="BJ171">IFERROR(IF(ROW()-16&lt;NoRowsBudget, IF($J171="Profit Margin",SUM(BJ$16:BJ170)*ProfitMargin,IF($J171="VAT",SUM(BJ$16:BJ170)*VAT,IF(Budget_period="Monthly",SUMIFS(INDIRECT(BJ$8),DetailBudgetWPs_Aleph,IF($J171 = "No Work Package", "", $J171),DetailBudgetCategory_Aleph,$I171),IF(Budget_period="Quarterly",SUMIFS(INDIRECT(BJ$9),DetailBudgetWPs_Aleph,IF($J171 = "No Work Package", "", $J171),DetailBudgetCategory_Aleph,$I171),IF(Budget_period="Annually",SUMIFS(INDIRECT(BJ$10),DetailBudgetWPs_Aleph,IF($J171 = "No Work Package", "", $J171),DetailBudgetCategory_Aleph,$I171),""))))) / BJ$6 * BJ$7, 0), 0)</f>
        <v>0</v>
      </c>
      <c r="BK171" s="166">
        <f t="array" ref="BK171">IFERROR(IF(ROW()-16&lt;NoRowsBudget, IF($J171="Profit Margin",SUM(BK$16:BK170)*ProfitMargin,IF($J171="VAT",SUM(BK$16:BK170)*VAT,IF(Budget_period="Monthly",SUMIFS(INDIRECT(BK$8),DetailBudgetWPs_Aleph,IF($J171 = "No Work Package", "", $J171),DetailBudgetCategory_Aleph,$I171),IF(Budget_period="Quarterly",SUMIFS(INDIRECT(BK$9),DetailBudgetWPs_Aleph,IF($J171 = "No Work Package", "", $J171),DetailBudgetCategory_Aleph,$I171),IF(Budget_period="Annually",SUMIFS(INDIRECT(BK$10),DetailBudgetWPs_Aleph,IF($J171 = "No Work Package", "", $J171),DetailBudgetCategory_Aleph,$I171),""))))) / BK$6 * BK$7, 0), 0)</f>
        <v>0</v>
      </c>
      <c r="BL171" s="166">
        <f t="array" ref="BL171">IFERROR(IF(ROW()-16&lt;NoRowsBudget, IF($J171="Profit Margin",SUM(BL$16:BL170)*ProfitMargin,IF($J171="VAT",SUM(BL$16:BL170)*VAT,IF(Budget_period="Monthly",SUMIFS(INDIRECT(BL$8),DetailBudgetWPs_Aleph,IF($J171 = "No Work Package", "", $J171),DetailBudgetCategory_Aleph,$I171),IF(Budget_period="Quarterly",SUMIFS(INDIRECT(BL$9),DetailBudgetWPs_Aleph,IF($J171 = "No Work Package", "", $J171),DetailBudgetCategory_Aleph,$I171),IF(Budget_period="Annually",SUMIFS(INDIRECT(BL$10),DetailBudgetWPs_Aleph,IF($J171 = "No Work Package", "", $J171),DetailBudgetCategory_Aleph,$I171),""))))) / BL$6 * BL$7, 0), 0)</f>
        <v>0</v>
      </c>
      <c r="BM171" s="166">
        <f t="array" ref="BM171">IFERROR(IF(ROW()-16&lt;NoRowsBudget, IF($J171="Profit Margin",SUM(BM$16:BM170)*ProfitMargin,IF($J171="VAT",SUM(BM$16:BM170)*VAT,IF(Budget_period="Monthly",SUMIFS(INDIRECT(BM$8),DetailBudgetWPs_Aleph,IF($J171 = "No Work Package", "", $J171),DetailBudgetCategory_Aleph,$I171),IF(Budget_period="Quarterly",SUMIFS(INDIRECT(BM$9),DetailBudgetWPs_Aleph,IF($J171 = "No Work Package", "", $J171),DetailBudgetCategory_Aleph,$I171),IF(Budget_period="Annually",SUMIFS(INDIRECT(BM$10),DetailBudgetWPs_Aleph,IF($J171 = "No Work Package", "", $J171),DetailBudgetCategory_Aleph,$I171),""))))) / BM$6 * BM$7, 0), 0)</f>
        <v>0</v>
      </c>
      <c r="BN171" s="166">
        <f t="array" ref="BN171">IFERROR(IF(ROW()-16&lt;NoRowsBudget, IF($J171="Profit Margin",SUM(BN$16:BN170)*ProfitMargin,IF($J171="VAT",SUM(BN$16:BN170)*VAT,IF(Budget_period="Monthly",SUMIFS(INDIRECT(BN$8),DetailBudgetWPs_Aleph,IF($J171 = "No Work Package", "", $J171),DetailBudgetCategory_Aleph,$I171),IF(Budget_period="Quarterly",SUMIFS(INDIRECT(BN$9),DetailBudgetWPs_Aleph,IF($J171 = "No Work Package", "", $J171),DetailBudgetCategory_Aleph,$I171),IF(Budget_period="Annually",SUMIFS(INDIRECT(BN$10),DetailBudgetWPs_Aleph,IF($J171 = "No Work Package", "", $J171),DetailBudgetCategory_Aleph,$I171),""))))) / BN$6 * BN$7, 0), 0)</f>
        <v>0</v>
      </c>
      <c r="BO171" s="166">
        <f t="array" ref="BO171">IFERROR(IF(ROW()-16&lt;NoRowsBudget, IF($J171="Profit Margin",SUM(BO$16:BO170)*ProfitMargin,IF($J171="VAT",SUM(BO$16:BO170)*VAT,IF(Budget_period="Monthly",SUMIFS(INDIRECT(BO$8),DetailBudgetWPs_Aleph,IF($J171 = "No Work Package", "", $J171),DetailBudgetCategory_Aleph,$I171),IF(Budget_period="Quarterly",SUMIFS(INDIRECT(BO$9),DetailBudgetWPs_Aleph,IF($J171 = "No Work Package", "", $J171),DetailBudgetCategory_Aleph,$I171),IF(Budget_period="Annually",SUMIFS(INDIRECT(BO$10),DetailBudgetWPs_Aleph,IF($J171 = "No Work Package", "", $J171),DetailBudgetCategory_Aleph,$I171),""))))) / BO$6 * BO$7, 0), 0)</f>
        <v>0</v>
      </c>
      <c r="BP171" s="166">
        <f t="array" ref="BP171">IFERROR(IF(ROW()-16&lt;NoRowsBudget, IF($J171="Profit Margin",SUM(BP$16:BP170)*ProfitMargin,IF($J171="VAT",SUM(BP$16:BP170)*VAT,IF(Budget_period="Monthly",SUMIFS(INDIRECT(BP$8),DetailBudgetWPs_Aleph,IF($J171 = "No Work Package", "", $J171),DetailBudgetCategory_Aleph,$I171),IF(Budget_period="Quarterly",SUMIFS(INDIRECT(BP$9),DetailBudgetWPs_Aleph,IF($J171 = "No Work Package", "", $J171),DetailBudgetCategory_Aleph,$I171),IF(Budget_period="Annually",SUMIFS(INDIRECT(BP$10),DetailBudgetWPs_Aleph,IF($J171 = "No Work Package", "", $J171),DetailBudgetCategory_Aleph,$I171),""))))) / BP$6 * BP$7, 0), 0)</f>
        <v>0</v>
      </c>
      <c r="BQ171" s="166">
        <f t="array" ref="BQ171">IFERROR(IF(ROW()-16&lt;NoRowsBudget, IF($J171="Profit Margin",SUM(BQ$16:BQ170)*ProfitMargin,IF($J171="VAT",SUM(BQ$16:BQ170)*VAT,IF(Budget_period="Monthly",SUMIFS(INDIRECT(BQ$8),DetailBudgetWPs_Aleph,IF($J171 = "No Work Package", "", $J171),DetailBudgetCategory_Aleph,$I171),IF(Budget_period="Quarterly",SUMIFS(INDIRECT(BQ$9),DetailBudgetWPs_Aleph,IF($J171 = "No Work Package", "", $J171),DetailBudgetCategory_Aleph,$I171),IF(Budget_period="Annually",SUMIFS(INDIRECT(BQ$10),DetailBudgetWPs_Aleph,IF($J171 = "No Work Package", "", $J171),DetailBudgetCategory_Aleph,$I171),""))))) / BQ$6 * BQ$7, 0), 0)</f>
        <v>0</v>
      </c>
      <c r="BR171" s="166">
        <f t="array" ref="BR171">IFERROR(IF(ROW()-16&lt;NoRowsBudget, IF($J171="Profit Margin",SUM(BR$16:BR170)*ProfitMargin,IF($J171="VAT",SUM(BR$16:BR170)*VAT,IF(Budget_period="Monthly",SUMIFS(INDIRECT(BR$8),DetailBudgetWPs_Aleph,IF($J171 = "No Work Package", "", $J171),DetailBudgetCategory_Aleph,$I171),IF(Budget_period="Quarterly",SUMIFS(INDIRECT(BR$9),DetailBudgetWPs_Aleph,IF($J171 = "No Work Package", "", $J171),DetailBudgetCategory_Aleph,$I171),IF(Budget_period="Annually",SUMIFS(INDIRECT(BR$10),DetailBudgetWPs_Aleph,IF($J171 = "No Work Package", "", $J171),DetailBudgetCategory_Aleph,$I171),""))))) / BR$6 * BR$7, 0), 0)</f>
        <v>0</v>
      </c>
      <c r="BS171" s="166">
        <f t="array" ref="BS171">IFERROR(IF(ROW()-16&lt;NoRowsBudget, IF($J171="Profit Margin",SUM(BS$16:BS170)*ProfitMargin,IF($J171="VAT",SUM(BS$16:BS170)*VAT,IF(Budget_period="Monthly",SUMIFS(INDIRECT(BS$8),DetailBudgetWPs_Aleph,IF($J171 = "No Work Package", "", $J171),DetailBudgetCategory_Aleph,$I171),IF(Budget_period="Quarterly",SUMIFS(INDIRECT(BS$9),DetailBudgetWPs_Aleph,IF($J171 = "No Work Package", "", $J171),DetailBudgetCategory_Aleph,$I171),IF(Budget_period="Annually",SUMIFS(INDIRECT(BS$10),DetailBudgetWPs_Aleph,IF($J171 = "No Work Package", "", $J171),DetailBudgetCategory_Aleph,$I171),""))))) / BS$6 * BS$7, 0), 0)</f>
        <v>0</v>
      </c>
    </row>
    <row r="172" ht="15.75" customHeight="1">
      <c r="A172" s="114"/>
      <c r="B172" s="15" t="str">
        <f>IF(ROW()-16&lt;NoRowsBudget,OrgName,"")</f>
        <v/>
      </c>
      <c r="C172" s="15" t="str">
        <f>IF(ROW()-16&lt;NoRowsBudget,ProjectName,"")</f>
        <v/>
      </c>
      <c r="D172" s="15" t="str">
        <f>IF(ROW()-16&lt;NoRowsBudget,ProjectRef,"")</f>
        <v/>
      </c>
      <c r="E172" s="15" t="str">
        <f>IF(ROW()-16&lt;NoRowsBudget,ApplicationID,"")</f>
        <v/>
      </c>
      <c r="F172" s="15" t="str">
        <f>IF(ROW()-16&lt;NoRowsBudget,Version,"")</f>
        <v/>
      </c>
      <c r="G172" s="164" t="str">
        <f>IF(ROW()-16&lt;NoRowsBudget,StartDate,"")</f>
        <v/>
      </c>
      <c r="H172" s="164" t="str">
        <f>IF(ROW()-16&lt;NoRowsBudget,EndDate,"")</f>
        <v/>
      </c>
      <c r="I172" s="15" t="str">
        <f t="array" ref="I172">IF(ROW()-16&lt;(NoRowsBudget-3),INDEX(CostCategories,CEILING((ROW()-15)/NoWPs,1)),IF(ROW()-16=NoRowsBudget-3,"Overheads",IF(ROW()-16=NoRowsBudget-2,"Profit Margin",IF(ROW()-16=NoRowsBudget-1,"VAT",""))))</f>
        <v/>
      </c>
      <c r="J172" s="15" t="str">
        <f t="array" ref="J172">IF(ROW()-16&lt;NoRowsBudget-3,INDEX(WPUnique,,MOD(ROW()-16,NoWPs)+1),IF(ROW()-16=NoRowsBudget-3,"Overheads",IF(ROW()-16=NoRowsBudget-2,"Profit Margin",IF(ROW()-16=NoRowsBudget-1,"VAT",""))))</f>
        <v/>
      </c>
      <c r="K172" s="172" t="str">
        <f>IFERROR(IF(OR($J172="Indirect Cost",$J172="VAT",$J172="Profit Margin"),"",VLOOKUP(J172,'1. Basic Info'!$B$40:$C$52,2,FALSE)),BudgetExport!J172)</f>
        <v/>
      </c>
      <c r="L172" s="166">
        <f t="array" ref="L172">IFERROR(IF(ROW()-16&lt;NoRowsBudget, IF($J172="Profit Margin",SUM(L$16:L171)*ProfitMargin,IF($J172="VAT",SUM(L$16:L171)*VAT,IF(Budget_period="Monthly",SUMIFS(INDIRECT(L$8),DetailBudgetWPs_Aleph,IF($J172 = "No Work Package", "", $J172),DetailBudgetCategory_Aleph,$I172),IF(Budget_period="Quarterly",SUMIFS(INDIRECT(L$9),DetailBudgetWPs_Aleph,IF($J172 = "No Work Package", "", $J172),DetailBudgetCategory_Aleph,$I172),IF(Budget_period="Annually",SUMIFS(INDIRECT(L$10),DetailBudgetWPs_Aleph,IF($J172 = "No Work Package", "", $J172),DetailBudgetCategory_Aleph,$I172),""))))) / L$6 * L$7, 0), 0)</f>
        <v>0</v>
      </c>
      <c r="M172" s="166">
        <f t="array" ref="M172">IFERROR(IF(ROW()-16&lt;NoRowsBudget, IF($J172="Profit Margin",SUM(M$16:M171)*ProfitMargin,IF($J172="VAT",SUM(M$16:M171)*VAT,IF(Budget_period="Monthly",SUMIFS(INDIRECT(M$8),DetailBudgetWPs_Aleph,IF($J172 = "No Work Package", "", $J172),DetailBudgetCategory_Aleph,$I172),IF(Budget_period="Quarterly",SUMIFS(INDIRECT(M$9),DetailBudgetWPs_Aleph,IF($J172 = "No Work Package", "", $J172),DetailBudgetCategory_Aleph,$I172),IF(Budget_period="Annually",SUMIFS(INDIRECT(M$10),DetailBudgetWPs_Aleph,IF($J172 = "No Work Package", "", $J172),DetailBudgetCategory_Aleph,$I172),""))))) / M$6 * M$7, 0), 0)</f>
        <v>0</v>
      </c>
      <c r="N172" s="166">
        <f t="array" ref="N172">IFERROR(IF(ROW()-16&lt;NoRowsBudget, IF($J172="Profit Margin",SUM(N$16:N171)*ProfitMargin,IF($J172="VAT",SUM(N$16:N171)*VAT,IF(Budget_period="Monthly",SUMIFS(INDIRECT(N$8),DetailBudgetWPs_Aleph,IF($J172 = "No Work Package", "", $J172),DetailBudgetCategory_Aleph,$I172),IF(Budget_period="Quarterly",SUMIFS(INDIRECT(N$9),DetailBudgetWPs_Aleph,IF($J172 = "No Work Package", "", $J172),DetailBudgetCategory_Aleph,$I172),IF(Budget_period="Annually",SUMIFS(INDIRECT(N$10),DetailBudgetWPs_Aleph,IF($J172 = "No Work Package", "", $J172),DetailBudgetCategory_Aleph,$I172),""))))) / N$6 * N$7, 0), 0)</f>
        <v>0</v>
      </c>
      <c r="O172" s="166">
        <f t="array" ref="O172">IFERROR(IF(ROW()-16&lt;NoRowsBudget, IF($J172="Profit Margin",SUM(O$16:O171)*ProfitMargin,IF($J172="VAT",SUM(O$16:O171)*VAT,IF(Budget_period="Monthly",SUMIFS(INDIRECT(O$8),DetailBudgetWPs_Aleph,IF($J172 = "No Work Package", "", $J172),DetailBudgetCategory_Aleph,$I172),IF(Budget_period="Quarterly",SUMIFS(INDIRECT(O$9),DetailBudgetWPs_Aleph,IF($J172 = "No Work Package", "", $J172),DetailBudgetCategory_Aleph,$I172),IF(Budget_period="Annually",SUMIFS(INDIRECT(O$10),DetailBudgetWPs_Aleph,IF($J172 = "No Work Package", "", $J172),DetailBudgetCategory_Aleph,$I172),""))))) / O$6 * O$7, 0), 0)</f>
        <v>0</v>
      </c>
      <c r="P172" s="166">
        <f t="array" ref="P172">IFERROR(IF(ROW()-16&lt;NoRowsBudget, IF($J172="Profit Margin",SUM(P$16:P171)*ProfitMargin,IF($J172="VAT",SUM(P$16:P171)*VAT,IF(Budget_period="Monthly",SUMIFS(INDIRECT(P$8),DetailBudgetWPs_Aleph,IF($J172 = "No Work Package", "", $J172),DetailBudgetCategory_Aleph,$I172),IF(Budget_period="Quarterly",SUMIFS(INDIRECT(P$9),DetailBudgetWPs_Aleph,IF($J172 = "No Work Package", "", $J172),DetailBudgetCategory_Aleph,$I172),IF(Budget_period="Annually",SUMIFS(INDIRECT(P$10),DetailBudgetWPs_Aleph,IF($J172 = "No Work Package", "", $J172),DetailBudgetCategory_Aleph,$I172),""))))) / P$6 * P$7, 0), 0)</f>
        <v>0</v>
      </c>
      <c r="Q172" s="166">
        <f t="array" ref="Q172">IFERROR(IF(ROW()-16&lt;NoRowsBudget, IF($J172="Profit Margin",SUM(Q$16:Q171)*ProfitMargin,IF($J172="VAT",SUM(Q$16:Q171)*VAT,IF(Budget_period="Monthly",SUMIFS(INDIRECT(Q$8),DetailBudgetWPs_Aleph,IF($J172 = "No Work Package", "", $J172),DetailBudgetCategory_Aleph,$I172),IF(Budget_period="Quarterly",SUMIFS(INDIRECT(Q$9),DetailBudgetWPs_Aleph,IF($J172 = "No Work Package", "", $J172),DetailBudgetCategory_Aleph,$I172),IF(Budget_period="Annually",SUMIFS(INDIRECT(Q$10),DetailBudgetWPs_Aleph,IF($J172 = "No Work Package", "", $J172),DetailBudgetCategory_Aleph,$I172),""))))) / Q$6 * Q$7, 0), 0)</f>
        <v>0</v>
      </c>
      <c r="R172" s="166">
        <f t="array" ref="R172">IFERROR(IF(ROW()-16&lt;NoRowsBudget, IF($J172="Profit Margin",SUM(R$16:R171)*ProfitMargin,IF($J172="VAT",SUM(R$16:R171)*VAT,IF(Budget_period="Monthly",SUMIFS(INDIRECT(R$8),DetailBudgetWPs_Aleph,IF($J172 = "No Work Package", "", $J172),DetailBudgetCategory_Aleph,$I172),IF(Budget_period="Quarterly",SUMIFS(INDIRECT(R$9),DetailBudgetWPs_Aleph,IF($J172 = "No Work Package", "", $J172),DetailBudgetCategory_Aleph,$I172),IF(Budget_period="Annually",SUMIFS(INDIRECT(R$10),DetailBudgetWPs_Aleph,IF($J172 = "No Work Package", "", $J172),DetailBudgetCategory_Aleph,$I172),""))))) / R$6 * R$7, 0), 0)</f>
        <v>0</v>
      </c>
      <c r="S172" s="166">
        <f t="array" ref="S172">IFERROR(IF(ROW()-16&lt;NoRowsBudget, IF($J172="Profit Margin",SUM(S$16:S171)*ProfitMargin,IF($J172="VAT",SUM(S$16:S171)*VAT,IF(Budget_period="Monthly",SUMIFS(INDIRECT(S$8),DetailBudgetWPs_Aleph,IF($J172 = "No Work Package", "", $J172),DetailBudgetCategory_Aleph,$I172),IF(Budget_period="Quarterly",SUMIFS(INDIRECT(S$9),DetailBudgetWPs_Aleph,IF($J172 = "No Work Package", "", $J172),DetailBudgetCategory_Aleph,$I172),IF(Budget_period="Annually",SUMIFS(INDIRECT(S$10),DetailBudgetWPs_Aleph,IF($J172 = "No Work Package", "", $J172),DetailBudgetCategory_Aleph,$I172),""))))) / S$6 * S$7, 0), 0)</f>
        <v>0</v>
      </c>
      <c r="T172" s="166">
        <f t="array" ref="T172">IFERROR(IF(ROW()-16&lt;NoRowsBudget, IF($J172="Profit Margin",SUM(T$16:T171)*ProfitMargin,IF($J172="VAT",SUM(T$16:T171)*VAT,IF(Budget_period="Monthly",SUMIFS(INDIRECT(T$8),DetailBudgetWPs_Aleph,IF($J172 = "No Work Package", "", $J172),DetailBudgetCategory_Aleph,$I172),IF(Budget_period="Quarterly",SUMIFS(INDIRECT(T$9),DetailBudgetWPs_Aleph,IF($J172 = "No Work Package", "", $J172),DetailBudgetCategory_Aleph,$I172),IF(Budget_period="Annually",SUMIFS(INDIRECT(T$10),DetailBudgetWPs_Aleph,IF($J172 = "No Work Package", "", $J172),DetailBudgetCategory_Aleph,$I172),""))))) / T$6 * T$7, 0), 0)</f>
        <v>0</v>
      </c>
      <c r="U172" s="166">
        <f t="array" ref="U172">IFERROR(IF(ROW()-16&lt;NoRowsBudget, IF($J172="Profit Margin",SUM(U$16:U171)*ProfitMargin,IF($J172="VAT",SUM(U$16:U171)*VAT,IF(Budget_period="Monthly",SUMIFS(INDIRECT(U$8),DetailBudgetWPs_Aleph,IF($J172 = "No Work Package", "", $J172),DetailBudgetCategory_Aleph,$I172),IF(Budget_period="Quarterly",SUMIFS(INDIRECT(U$9),DetailBudgetWPs_Aleph,IF($J172 = "No Work Package", "", $J172),DetailBudgetCategory_Aleph,$I172),IF(Budget_period="Annually",SUMIFS(INDIRECT(U$10),DetailBudgetWPs_Aleph,IF($J172 = "No Work Package", "", $J172),DetailBudgetCategory_Aleph,$I172),""))))) / U$6 * U$7, 0), 0)</f>
        <v>0</v>
      </c>
      <c r="V172" s="166">
        <f t="array" ref="V172">IFERROR(IF(ROW()-16&lt;NoRowsBudget, IF($J172="Profit Margin",SUM(V$16:V171)*ProfitMargin,IF($J172="VAT",SUM(V$16:V171)*VAT,IF(Budget_period="Monthly",SUMIFS(INDIRECT(V$8),DetailBudgetWPs_Aleph,IF($J172 = "No Work Package", "", $J172),DetailBudgetCategory_Aleph,$I172),IF(Budget_period="Quarterly",SUMIFS(INDIRECT(V$9),DetailBudgetWPs_Aleph,IF($J172 = "No Work Package", "", $J172),DetailBudgetCategory_Aleph,$I172),IF(Budget_period="Annually",SUMIFS(INDIRECT(V$10),DetailBudgetWPs_Aleph,IF($J172 = "No Work Package", "", $J172),DetailBudgetCategory_Aleph,$I172),""))))) / V$6 * V$7, 0), 0)</f>
        <v>0</v>
      </c>
      <c r="W172" s="166">
        <f t="array" ref="W172">IFERROR(IF(ROW()-16&lt;NoRowsBudget, IF($J172="Profit Margin",SUM(W$16:W171)*ProfitMargin,IF($J172="VAT",SUM(W$16:W171)*VAT,IF(Budget_period="Monthly",SUMIFS(INDIRECT(W$8),DetailBudgetWPs_Aleph,IF($J172 = "No Work Package", "", $J172),DetailBudgetCategory_Aleph,$I172),IF(Budget_period="Quarterly",SUMIFS(INDIRECT(W$9),DetailBudgetWPs_Aleph,IF($J172 = "No Work Package", "", $J172),DetailBudgetCategory_Aleph,$I172),IF(Budget_period="Annually",SUMIFS(INDIRECT(W$10),DetailBudgetWPs_Aleph,IF($J172 = "No Work Package", "", $J172),DetailBudgetCategory_Aleph,$I172),""))))) / W$6 * W$7, 0), 0)</f>
        <v>0</v>
      </c>
      <c r="X172" s="166">
        <f t="array" ref="X172">IFERROR(IF(ROW()-16&lt;NoRowsBudget, IF($J172="Profit Margin",SUM(X$16:X171)*ProfitMargin,IF($J172="VAT",SUM(X$16:X171)*VAT,IF(Budget_period="Monthly",SUMIFS(INDIRECT(X$8),DetailBudgetWPs_Aleph,IF($J172 = "No Work Package", "", $J172),DetailBudgetCategory_Aleph,$I172),IF(Budget_period="Quarterly",SUMIFS(INDIRECT(X$9),DetailBudgetWPs_Aleph,IF($J172 = "No Work Package", "", $J172),DetailBudgetCategory_Aleph,$I172),IF(Budget_period="Annually",SUMIFS(INDIRECT(X$10),DetailBudgetWPs_Aleph,IF($J172 = "No Work Package", "", $J172),DetailBudgetCategory_Aleph,$I172),""))))) / X$6 * X$7, 0), 0)</f>
        <v>0</v>
      </c>
      <c r="Y172" s="166">
        <f t="array" ref="Y172">IFERROR(IF(ROW()-16&lt;NoRowsBudget, IF($J172="Profit Margin",SUM(Y$16:Y171)*ProfitMargin,IF($J172="VAT",SUM(Y$16:Y171)*VAT,IF(Budget_period="Monthly",SUMIFS(INDIRECT(Y$8),DetailBudgetWPs_Aleph,IF($J172 = "No Work Package", "", $J172),DetailBudgetCategory_Aleph,$I172),IF(Budget_period="Quarterly",SUMIFS(INDIRECT(Y$9),DetailBudgetWPs_Aleph,IF($J172 = "No Work Package", "", $J172),DetailBudgetCategory_Aleph,$I172),IF(Budget_period="Annually",SUMIFS(INDIRECT(Y$10),DetailBudgetWPs_Aleph,IF($J172 = "No Work Package", "", $J172),DetailBudgetCategory_Aleph,$I172),""))))) / Y$6 * Y$7, 0), 0)</f>
        <v>0</v>
      </c>
      <c r="Z172" s="166">
        <f t="array" ref="Z172">IFERROR(IF(ROW()-16&lt;NoRowsBudget, IF($J172="Profit Margin",SUM(Z$16:Z171)*ProfitMargin,IF($J172="VAT",SUM(Z$16:Z171)*VAT,IF(Budget_period="Monthly",SUMIFS(INDIRECT(Z$8),DetailBudgetWPs_Aleph,IF($J172 = "No Work Package", "", $J172),DetailBudgetCategory_Aleph,$I172),IF(Budget_period="Quarterly",SUMIFS(INDIRECT(Z$9),DetailBudgetWPs_Aleph,IF($J172 = "No Work Package", "", $J172),DetailBudgetCategory_Aleph,$I172),IF(Budget_period="Annually",SUMIFS(INDIRECT(Z$10),DetailBudgetWPs_Aleph,IF($J172 = "No Work Package", "", $J172),DetailBudgetCategory_Aleph,$I172),""))))) / Z$6 * Z$7, 0), 0)</f>
        <v>0</v>
      </c>
      <c r="AA172" s="166">
        <f t="array" ref="AA172">IFERROR(IF(ROW()-16&lt;NoRowsBudget, IF($J172="Profit Margin",SUM(AA$16:AA171)*ProfitMargin,IF($J172="VAT",SUM(AA$16:AA171)*VAT,IF(Budget_period="Monthly",SUMIFS(INDIRECT(AA$8),DetailBudgetWPs_Aleph,IF($J172 = "No Work Package", "", $J172),DetailBudgetCategory_Aleph,$I172),IF(Budget_period="Quarterly",SUMIFS(INDIRECT(AA$9),DetailBudgetWPs_Aleph,IF($J172 = "No Work Package", "", $J172),DetailBudgetCategory_Aleph,$I172),IF(Budget_period="Annually",SUMIFS(INDIRECT(AA$10),DetailBudgetWPs_Aleph,IF($J172 = "No Work Package", "", $J172),DetailBudgetCategory_Aleph,$I172),""))))) / AA$6 * AA$7, 0), 0)</f>
        <v>0</v>
      </c>
      <c r="AB172" s="166">
        <f t="array" ref="AB172">IFERROR(IF(ROW()-16&lt;NoRowsBudget, IF($J172="Profit Margin",SUM(AB$16:AB171)*ProfitMargin,IF($J172="VAT",SUM(AB$16:AB171)*VAT,IF(Budget_period="Monthly",SUMIFS(INDIRECT(AB$8),DetailBudgetWPs_Aleph,IF($J172 = "No Work Package", "", $J172),DetailBudgetCategory_Aleph,$I172),IF(Budget_period="Quarterly",SUMIFS(INDIRECT(AB$9),DetailBudgetWPs_Aleph,IF($J172 = "No Work Package", "", $J172),DetailBudgetCategory_Aleph,$I172),IF(Budget_period="Annually",SUMIFS(INDIRECT(AB$10),DetailBudgetWPs_Aleph,IF($J172 = "No Work Package", "", $J172),DetailBudgetCategory_Aleph,$I172),""))))) / AB$6 * AB$7, 0), 0)</f>
        <v>0</v>
      </c>
      <c r="AC172" s="166">
        <f t="array" ref="AC172">IFERROR(IF(ROW()-16&lt;NoRowsBudget, IF($J172="Profit Margin",SUM(AC$16:AC171)*ProfitMargin,IF($J172="VAT",SUM(AC$16:AC171)*VAT,IF(Budget_period="Monthly",SUMIFS(INDIRECT(AC$8),DetailBudgetWPs_Aleph,IF($J172 = "No Work Package", "", $J172),DetailBudgetCategory_Aleph,$I172),IF(Budget_period="Quarterly",SUMIFS(INDIRECT(AC$9),DetailBudgetWPs_Aleph,IF($J172 = "No Work Package", "", $J172),DetailBudgetCategory_Aleph,$I172),IF(Budget_period="Annually",SUMIFS(INDIRECT(AC$10),DetailBudgetWPs_Aleph,IF($J172 = "No Work Package", "", $J172),DetailBudgetCategory_Aleph,$I172),""))))) / AC$6 * AC$7, 0), 0)</f>
        <v>0</v>
      </c>
      <c r="AD172" s="166">
        <f t="array" ref="AD172">IFERROR(IF(ROW()-16&lt;NoRowsBudget, IF($J172="Profit Margin",SUM(AD$16:AD171)*ProfitMargin,IF($J172="VAT",SUM(AD$16:AD171)*VAT,IF(Budget_period="Monthly",SUMIFS(INDIRECT(AD$8),DetailBudgetWPs_Aleph,IF($J172 = "No Work Package", "", $J172),DetailBudgetCategory_Aleph,$I172),IF(Budget_period="Quarterly",SUMIFS(INDIRECT(AD$9),DetailBudgetWPs_Aleph,IF($J172 = "No Work Package", "", $J172),DetailBudgetCategory_Aleph,$I172),IF(Budget_period="Annually",SUMIFS(INDIRECT(AD$10),DetailBudgetWPs_Aleph,IF($J172 = "No Work Package", "", $J172),DetailBudgetCategory_Aleph,$I172),""))))) / AD$6 * AD$7, 0), 0)</f>
        <v>0</v>
      </c>
      <c r="AE172" s="166">
        <f t="array" ref="AE172">IFERROR(IF(ROW()-16&lt;NoRowsBudget, IF($J172="Profit Margin",SUM(AE$16:AE171)*ProfitMargin,IF($J172="VAT",SUM(AE$16:AE171)*VAT,IF(Budget_period="Monthly",SUMIFS(INDIRECT(AE$8),DetailBudgetWPs_Aleph,IF($J172 = "No Work Package", "", $J172),DetailBudgetCategory_Aleph,$I172),IF(Budget_period="Quarterly",SUMIFS(INDIRECT(AE$9),DetailBudgetWPs_Aleph,IF($J172 = "No Work Package", "", $J172),DetailBudgetCategory_Aleph,$I172),IF(Budget_period="Annually",SUMIFS(INDIRECT(AE$10),DetailBudgetWPs_Aleph,IF($J172 = "No Work Package", "", $J172),DetailBudgetCategory_Aleph,$I172),""))))) / AE$6 * AE$7, 0), 0)</f>
        <v>0</v>
      </c>
      <c r="AF172" s="166">
        <f t="array" ref="AF172">IFERROR(IF(ROW()-16&lt;NoRowsBudget, IF($J172="Profit Margin",SUM(AF$16:AF171)*ProfitMargin,IF($J172="VAT",SUM(AF$16:AF171)*VAT,IF(Budget_period="Monthly",SUMIFS(INDIRECT(AF$8),DetailBudgetWPs_Aleph,IF($J172 = "No Work Package", "", $J172),DetailBudgetCategory_Aleph,$I172),IF(Budget_period="Quarterly",SUMIFS(INDIRECT(AF$9),DetailBudgetWPs_Aleph,IF($J172 = "No Work Package", "", $J172),DetailBudgetCategory_Aleph,$I172),IF(Budget_period="Annually",SUMIFS(INDIRECT(AF$10),DetailBudgetWPs_Aleph,IF($J172 = "No Work Package", "", $J172),DetailBudgetCategory_Aleph,$I172),""))))) / AF$6 * AF$7, 0), 0)</f>
        <v>0</v>
      </c>
      <c r="AG172" s="166">
        <f t="array" ref="AG172">IFERROR(IF(ROW()-16&lt;NoRowsBudget, IF($J172="Profit Margin",SUM(AG$16:AG171)*ProfitMargin,IF($J172="VAT",SUM(AG$16:AG171)*VAT,IF(Budget_period="Monthly",SUMIFS(INDIRECT(AG$8),DetailBudgetWPs_Aleph,IF($J172 = "No Work Package", "", $J172),DetailBudgetCategory_Aleph,$I172),IF(Budget_period="Quarterly",SUMIFS(INDIRECT(AG$9),DetailBudgetWPs_Aleph,IF($J172 = "No Work Package", "", $J172),DetailBudgetCategory_Aleph,$I172),IF(Budget_period="Annually",SUMIFS(INDIRECT(AG$10),DetailBudgetWPs_Aleph,IF($J172 = "No Work Package", "", $J172),DetailBudgetCategory_Aleph,$I172),""))))) / AG$6 * AG$7, 0), 0)</f>
        <v>0</v>
      </c>
      <c r="AH172" s="166">
        <f t="array" ref="AH172">IFERROR(IF(ROW()-16&lt;NoRowsBudget, IF($J172="Profit Margin",SUM(AH$16:AH171)*ProfitMargin,IF($J172="VAT",SUM(AH$16:AH171)*VAT,IF(Budget_period="Monthly",SUMIFS(INDIRECT(AH$8),DetailBudgetWPs_Aleph,IF($J172 = "No Work Package", "", $J172),DetailBudgetCategory_Aleph,$I172),IF(Budget_period="Quarterly",SUMIFS(INDIRECT(AH$9),DetailBudgetWPs_Aleph,IF($J172 = "No Work Package", "", $J172),DetailBudgetCategory_Aleph,$I172),IF(Budget_period="Annually",SUMIFS(INDIRECT(AH$10),DetailBudgetWPs_Aleph,IF($J172 = "No Work Package", "", $J172),DetailBudgetCategory_Aleph,$I172),""))))) / AH$6 * AH$7, 0), 0)</f>
        <v>0</v>
      </c>
      <c r="AI172" s="166">
        <f t="array" ref="AI172">IFERROR(IF(ROW()-16&lt;NoRowsBudget, IF($J172="Profit Margin",SUM(AI$16:AI171)*ProfitMargin,IF($J172="VAT",SUM(AI$16:AI171)*VAT,IF(Budget_period="Monthly",SUMIFS(INDIRECT(AI$8),DetailBudgetWPs_Aleph,IF($J172 = "No Work Package", "", $J172),DetailBudgetCategory_Aleph,$I172),IF(Budget_period="Quarterly",SUMIFS(INDIRECT(AI$9),DetailBudgetWPs_Aleph,IF($J172 = "No Work Package", "", $J172),DetailBudgetCategory_Aleph,$I172),IF(Budget_period="Annually",SUMIFS(INDIRECT(AI$10),DetailBudgetWPs_Aleph,IF($J172 = "No Work Package", "", $J172),DetailBudgetCategory_Aleph,$I172),""))))) / AI$6 * AI$7, 0), 0)</f>
        <v>0</v>
      </c>
      <c r="AJ172" s="166">
        <f t="array" ref="AJ172">IFERROR(IF(ROW()-16&lt;NoRowsBudget, IF($J172="Profit Margin",SUM(AJ$16:AJ171)*ProfitMargin,IF($J172="VAT",SUM(AJ$16:AJ171)*VAT,IF(Budget_period="Monthly",SUMIFS(INDIRECT(AJ$8),DetailBudgetWPs_Aleph,IF($J172 = "No Work Package", "", $J172),DetailBudgetCategory_Aleph,$I172),IF(Budget_period="Quarterly",SUMIFS(INDIRECT(AJ$9),DetailBudgetWPs_Aleph,IF($J172 = "No Work Package", "", $J172),DetailBudgetCategory_Aleph,$I172),IF(Budget_period="Annually",SUMIFS(INDIRECT(AJ$10),DetailBudgetWPs_Aleph,IF($J172 = "No Work Package", "", $J172),DetailBudgetCategory_Aleph,$I172),""))))) / AJ$6 * AJ$7, 0), 0)</f>
        <v>0</v>
      </c>
      <c r="AK172" s="166">
        <f t="array" ref="AK172">IFERROR(IF(ROW()-16&lt;NoRowsBudget, IF($J172="Profit Margin",SUM(AK$16:AK171)*ProfitMargin,IF($J172="VAT",SUM(AK$16:AK171)*VAT,IF(Budget_period="Monthly",SUMIFS(INDIRECT(AK$8),DetailBudgetWPs_Aleph,IF($J172 = "No Work Package", "", $J172),DetailBudgetCategory_Aleph,$I172),IF(Budget_period="Quarterly",SUMIFS(INDIRECT(AK$9),DetailBudgetWPs_Aleph,IF($J172 = "No Work Package", "", $J172),DetailBudgetCategory_Aleph,$I172),IF(Budget_period="Annually",SUMIFS(INDIRECT(AK$10),DetailBudgetWPs_Aleph,IF($J172 = "No Work Package", "", $J172),DetailBudgetCategory_Aleph,$I172),""))))) / AK$6 * AK$7, 0), 0)</f>
        <v>0</v>
      </c>
      <c r="AL172" s="166">
        <f t="array" ref="AL172">IFERROR(IF(ROW()-16&lt;NoRowsBudget, IF($J172="Profit Margin",SUM(AL$16:AL171)*ProfitMargin,IF($J172="VAT",SUM(AL$16:AL171)*VAT,IF(Budget_period="Monthly",SUMIFS(INDIRECT(AL$8),DetailBudgetWPs_Aleph,IF($J172 = "No Work Package", "", $J172),DetailBudgetCategory_Aleph,$I172),IF(Budget_period="Quarterly",SUMIFS(INDIRECT(AL$9),DetailBudgetWPs_Aleph,IF($J172 = "No Work Package", "", $J172),DetailBudgetCategory_Aleph,$I172),IF(Budget_period="Annually",SUMIFS(INDIRECT(AL$10),DetailBudgetWPs_Aleph,IF($J172 = "No Work Package", "", $J172),DetailBudgetCategory_Aleph,$I172),""))))) / AL$6 * AL$7, 0), 0)</f>
        <v>0</v>
      </c>
      <c r="AM172" s="166">
        <f t="array" ref="AM172">IFERROR(IF(ROW()-16&lt;NoRowsBudget, IF($J172="Profit Margin",SUM(AM$16:AM171)*ProfitMargin,IF($J172="VAT",SUM(AM$16:AM171)*VAT,IF(Budget_period="Monthly",SUMIFS(INDIRECT(AM$8),DetailBudgetWPs_Aleph,IF($J172 = "No Work Package", "", $J172),DetailBudgetCategory_Aleph,$I172),IF(Budget_period="Quarterly",SUMIFS(INDIRECT(AM$9),DetailBudgetWPs_Aleph,IF($J172 = "No Work Package", "", $J172),DetailBudgetCategory_Aleph,$I172),IF(Budget_period="Annually",SUMIFS(INDIRECT(AM$10),DetailBudgetWPs_Aleph,IF($J172 = "No Work Package", "", $J172),DetailBudgetCategory_Aleph,$I172),""))))) / AM$6 * AM$7, 0), 0)</f>
        <v>0</v>
      </c>
      <c r="AN172" s="166">
        <f t="array" ref="AN172">IFERROR(IF(ROW()-16&lt;NoRowsBudget, IF($J172="Profit Margin",SUM(AN$16:AN171)*ProfitMargin,IF($J172="VAT",SUM(AN$16:AN171)*VAT,IF(Budget_period="Monthly",SUMIFS(INDIRECT(AN$8),DetailBudgetWPs_Aleph,IF($J172 = "No Work Package", "", $J172),DetailBudgetCategory_Aleph,$I172),IF(Budget_period="Quarterly",SUMIFS(INDIRECT(AN$9),DetailBudgetWPs_Aleph,IF($J172 = "No Work Package", "", $J172),DetailBudgetCategory_Aleph,$I172),IF(Budget_period="Annually",SUMIFS(INDIRECT(AN$10),DetailBudgetWPs_Aleph,IF($J172 = "No Work Package", "", $J172),DetailBudgetCategory_Aleph,$I172),""))))) / AN$6 * AN$7, 0), 0)</f>
        <v>0</v>
      </c>
      <c r="AO172" s="166">
        <f t="array" ref="AO172">IFERROR(IF(ROW()-16&lt;NoRowsBudget, IF($J172="Profit Margin",SUM(AO$16:AO171)*ProfitMargin,IF($J172="VAT",SUM(AO$16:AO171)*VAT,IF(Budget_period="Monthly",SUMIFS(INDIRECT(AO$8),DetailBudgetWPs_Aleph,IF($J172 = "No Work Package", "", $J172),DetailBudgetCategory_Aleph,$I172),IF(Budget_period="Quarterly",SUMIFS(INDIRECT(AO$9),DetailBudgetWPs_Aleph,IF($J172 = "No Work Package", "", $J172),DetailBudgetCategory_Aleph,$I172),IF(Budget_period="Annually",SUMIFS(INDIRECT(AO$10),DetailBudgetWPs_Aleph,IF($J172 = "No Work Package", "", $J172),DetailBudgetCategory_Aleph,$I172),""))))) / AO$6 * AO$7, 0), 0)</f>
        <v>0</v>
      </c>
      <c r="AP172" s="166">
        <f t="array" ref="AP172">IFERROR(IF(ROW()-16&lt;NoRowsBudget, IF($J172="Profit Margin",SUM(AP$16:AP171)*ProfitMargin,IF($J172="VAT",SUM(AP$16:AP171)*VAT,IF(Budget_period="Monthly",SUMIFS(INDIRECT(AP$8),DetailBudgetWPs_Aleph,IF($J172 = "No Work Package", "", $J172),DetailBudgetCategory_Aleph,$I172),IF(Budget_period="Quarterly",SUMIFS(INDIRECT(AP$9),DetailBudgetWPs_Aleph,IF($J172 = "No Work Package", "", $J172),DetailBudgetCategory_Aleph,$I172),IF(Budget_period="Annually",SUMIFS(INDIRECT(AP$10),DetailBudgetWPs_Aleph,IF($J172 = "No Work Package", "", $J172),DetailBudgetCategory_Aleph,$I172),""))))) / AP$6 * AP$7, 0), 0)</f>
        <v>0</v>
      </c>
      <c r="AQ172" s="166">
        <f t="array" ref="AQ172">IFERROR(IF(ROW()-16&lt;NoRowsBudget, IF($J172="Profit Margin",SUM(AQ$16:AQ171)*ProfitMargin,IF($J172="VAT",SUM(AQ$16:AQ171)*VAT,IF(Budget_period="Monthly",SUMIFS(INDIRECT(AQ$8),DetailBudgetWPs_Aleph,IF($J172 = "No Work Package", "", $J172),DetailBudgetCategory_Aleph,$I172),IF(Budget_period="Quarterly",SUMIFS(INDIRECT(AQ$9),DetailBudgetWPs_Aleph,IF($J172 = "No Work Package", "", $J172),DetailBudgetCategory_Aleph,$I172),IF(Budget_period="Annually",SUMIFS(INDIRECT(AQ$10),DetailBudgetWPs_Aleph,IF($J172 = "No Work Package", "", $J172),DetailBudgetCategory_Aleph,$I172),""))))) / AQ$6 * AQ$7, 0), 0)</f>
        <v>0</v>
      </c>
      <c r="AR172" s="166">
        <f t="array" ref="AR172">IFERROR(IF(ROW()-16&lt;NoRowsBudget, IF($J172="Profit Margin",SUM(AR$16:AR171)*ProfitMargin,IF($J172="VAT",SUM(AR$16:AR171)*VAT,IF(Budget_period="Monthly",SUMIFS(INDIRECT(AR$8),DetailBudgetWPs_Aleph,IF($J172 = "No Work Package", "", $J172),DetailBudgetCategory_Aleph,$I172),IF(Budget_period="Quarterly",SUMIFS(INDIRECT(AR$9),DetailBudgetWPs_Aleph,IF($J172 = "No Work Package", "", $J172),DetailBudgetCategory_Aleph,$I172),IF(Budget_period="Annually",SUMIFS(INDIRECT(AR$10),DetailBudgetWPs_Aleph,IF($J172 = "No Work Package", "", $J172),DetailBudgetCategory_Aleph,$I172),""))))) / AR$6 * AR$7, 0), 0)</f>
        <v>0</v>
      </c>
      <c r="AS172" s="166">
        <f t="array" ref="AS172">IFERROR(IF(ROW()-16&lt;NoRowsBudget, IF($J172="Profit Margin",SUM(AS$16:AS171)*ProfitMargin,IF($J172="VAT",SUM(AS$16:AS171)*VAT,IF(Budget_period="Monthly",SUMIFS(INDIRECT(AS$8),DetailBudgetWPs_Aleph,IF($J172 = "No Work Package", "", $J172),DetailBudgetCategory_Aleph,$I172),IF(Budget_period="Quarterly",SUMIFS(INDIRECT(AS$9),DetailBudgetWPs_Aleph,IF($J172 = "No Work Package", "", $J172),DetailBudgetCategory_Aleph,$I172),IF(Budget_period="Annually",SUMIFS(INDIRECT(AS$10),DetailBudgetWPs_Aleph,IF($J172 = "No Work Package", "", $J172),DetailBudgetCategory_Aleph,$I172),""))))) / AS$6 * AS$7, 0), 0)</f>
        <v>0</v>
      </c>
      <c r="AT172" s="166">
        <f t="array" ref="AT172">IFERROR(IF(ROW()-16&lt;NoRowsBudget, IF($J172="Profit Margin",SUM(AT$16:AT171)*ProfitMargin,IF($J172="VAT",SUM(AT$16:AT171)*VAT,IF(Budget_period="Monthly",SUMIFS(INDIRECT(AT$8),DetailBudgetWPs_Aleph,IF($J172 = "No Work Package", "", $J172),DetailBudgetCategory_Aleph,$I172),IF(Budget_period="Quarterly",SUMIFS(INDIRECT(AT$9),DetailBudgetWPs_Aleph,IF($J172 = "No Work Package", "", $J172),DetailBudgetCategory_Aleph,$I172),IF(Budget_period="Annually",SUMIFS(INDIRECT(AT$10),DetailBudgetWPs_Aleph,IF($J172 = "No Work Package", "", $J172),DetailBudgetCategory_Aleph,$I172),""))))) / AT$6 * AT$7, 0), 0)</f>
        <v>0</v>
      </c>
      <c r="AU172" s="166">
        <f t="array" ref="AU172">IFERROR(IF(ROW()-16&lt;NoRowsBudget, IF($J172="Profit Margin",SUM(AU$16:AU171)*ProfitMargin,IF($J172="VAT",SUM(AU$16:AU171)*VAT,IF(Budget_period="Monthly",SUMIFS(INDIRECT(AU$8),DetailBudgetWPs_Aleph,IF($J172 = "No Work Package", "", $J172),DetailBudgetCategory_Aleph,$I172),IF(Budget_period="Quarterly",SUMIFS(INDIRECT(AU$9),DetailBudgetWPs_Aleph,IF($J172 = "No Work Package", "", $J172),DetailBudgetCategory_Aleph,$I172),IF(Budget_period="Annually",SUMIFS(INDIRECT(AU$10),DetailBudgetWPs_Aleph,IF($J172 = "No Work Package", "", $J172),DetailBudgetCategory_Aleph,$I172),""))))) / AU$6 * AU$7, 0), 0)</f>
        <v>0</v>
      </c>
      <c r="AV172" s="166">
        <f t="array" ref="AV172">IFERROR(IF(ROW()-16&lt;NoRowsBudget, IF($J172="Profit Margin",SUM(AV$16:AV171)*ProfitMargin,IF($J172="VAT",SUM(AV$16:AV171)*VAT,IF(Budget_period="Monthly",SUMIFS(INDIRECT(AV$8),DetailBudgetWPs_Aleph,IF($J172 = "No Work Package", "", $J172),DetailBudgetCategory_Aleph,$I172),IF(Budget_period="Quarterly",SUMIFS(INDIRECT(AV$9),DetailBudgetWPs_Aleph,IF($J172 = "No Work Package", "", $J172),DetailBudgetCategory_Aleph,$I172),IF(Budget_period="Annually",SUMIFS(INDIRECT(AV$10),DetailBudgetWPs_Aleph,IF($J172 = "No Work Package", "", $J172),DetailBudgetCategory_Aleph,$I172),""))))) / AV$6 * AV$7, 0), 0)</f>
        <v>0</v>
      </c>
      <c r="AW172" s="166">
        <f t="array" ref="AW172">IFERROR(IF(ROW()-16&lt;NoRowsBudget, IF($J172="Profit Margin",SUM(AW$16:AW171)*ProfitMargin,IF($J172="VAT",SUM(AW$16:AW171)*VAT,IF(Budget_period="Monthly",SUMIFS(INDIRECT(AW$8),DetailBudgetWPs_Aleph,IF($J172 = "No Work Package", "", $J172),DetailBudgetCategory_Aleph,$I172),IF(Budget_period="Quarterly",SUMIFS(INDIRECT(AW$9),DetailBudgetWPs_Aleph,IF($J172 = "No Work Package", "", $J172),DetailBudgetCategory_Aleph,$I172),IF(Budget_period="Annually",SUMIFS(INDIRECT(AW$10),DetailBudgetWPs_Aleph,IF($J172 = "No Work Package", "", $J172),DetailBudgetCategory_Aleph,$I172),""))))) / AW$6 * AW$7, 0), 0)</f>
        <v>0</v>
      </c>
      <c r="AX172" s="166">
        <f t="array" ref="AX172">IFERROR(IF(ROW()-16&lt;NoRowsBudget, IF($J172="Profit Margin",SUM(AX$16:AX171)*ProfitMargin,IF($J172="VAT",SUM(AX$16:AX171)*VAT,IF(Budget_period="Monthly",SUMIFS(INDIRECT(AX$8),DetailBudgetWPs_Aleph,IF($J172 = "No Work Package", "", $J172),DetailBudgetCategory_Aleph,$I172),IF(Budget_period="Quarterly",SUMIFS(INDIRECT(AX$9),DetailBudgetWPs_Aleph,IF($J172 = "No Work Package", "", $J172),DetailBudgetCategory_Aleph,$I172),IF(Budget_period="Annually",SUMIFS(INDIRECT(AX$10),DetailBudgetWPs_Aleph,IF($J172 = "No Work Package", "", $J172),DetailBudgetCategory_Aleph,$I172),""))))) / AX$6 * AX$7, 0), 0)</f>
        <v>0</v>
      </c>
      <c r="AY172" s="166">
        <f t="array" ref="AY172">IFERROR(IF(ROW()-16&lt;NoRowsBudget, IF($J172="Profit Margin",SUM(AY$16:AY171)*ProfitMargin,IF($J172="VAT",SUM(AY$16:AY171)*VAT,IF(Budget_period="Monthly",SUMIFS(INDIRECT(AY$8),DetailBudgetWPs_Aleph,IF($J172 = "No Work Package", "", $J172),DetailBudgetCategory_Aleph,$I172),IF(Budget_period="Quarterly",SUMIFS(INDIRECT(AY$9),DetailBudgetWPs_Aleph,IF($J172 = "No Work Package", "", $J172),DetailBudgetCategory_Aleph,$I172),IF(Budget_period="Annually",SUMIFS(INDIRECT(AY$10),DetailBudgetWPs_Aleph,IF($J172 = "No Work Package", "", $J172),DetailBudgetCategory_Aleph,$I172),""))))) / AY$6 * AY$7, 0), 0)</f>
        <v>0</v>
      </c>
      <c r="AZ172" s="166">
        <f t="array" ref="AZ172">IFERROR(IF(ROW()-16&lt;NoRowsBudget, IF($J172="Profit Margin",SUM(AZ$16:AZ171)*ProfitMargin,IF($J172="VAT",SUM(AZ$16:AZ171)*VAT,IF(Budget_period="Monthly",SUMIFS(INDIRECT(AZ$8),DetailBudgetWPs_Aleph,IF($J172 = "No Work Package", "", $J172),DetailBudgetCategory_Aleph,$I172),IF(Budget_period="Quarterly",SUMIFS(INDIRECT(AZ$9),DetailBudgetWPs_Aleph,IF($J172 = "No Work Package", "", $J172),DetailBudgetCategory_Aleph,$I172),IF(Budget_period="Annually",SUMIFS(INDIRECT(AZ$10),DetailBudgetWPs_Aleph,IF($J172 = "No Work Package", "", $J172),DetailBudgetCategory_Aleph,$I172),""))))) / AZ$6 * AZ$7, 0), 0)</f>
        <v>0</v>
      </c>
      <c r="BA172" s="166">
        <f t="array" ref="BA172">IFERROR(IF(ROW()-16&lt;NoRowsBudget, IF($J172="Profit Margin",SUM(BA$16:BA171)*ProfitMargin,IF($J172="VAT",SUM(BA$16:BA171)*VAT,IF(Budget_period="Monthly",SUMIFS(INDIRECT(BA$8),DetailBudgetWPs_Aleph,IF($J172 = "No Work Package", "", $J172),DetailBudgetCategory_Aleph,$I172),IF(Budget_period="Quarterly",SUMIFS(INDIRECT(BA$9),DetailBudgetWPs_Aleph,IF($J172 = "No Work Package", "", $J172),DetailBudgetCategory_Aleph,$I172),IF(Budget_period="Annually",SUMIFS(INDIRECT(BA$10),DetailBudgetWPs_Aleph,IF($J172 = "No Work Package", "", $J172),DetailBudgetCategory_Aleph,$I172),""))))) / BA$6 * BA$7, 0), 0)</f>
        <v>0</v>
      </c>
      <c r="BB172" s="166">
        <f t="array" ref="BB172">IFERROR(IF(ROW()-16&lt;NoRowsBudget, IF($J172="Profit Margin",SUM(BB$16:BB171)*ProfitMargin,IF($J172="VAT",SUM(BB$16:BB171)*VAT,IF(Budget_period="Monthly",SUMIFS(INDIRECT(BB$8),DetailBudgetWPs_Aleph,IF($J172 = "No Work Package", "", $J172),DetailBudgetCategory_Aleph,$I172),IF(Budget_period="Quarterly",SUMIFS(INDIRECT(BB$9),DetailBudgetWPs_Aleph,IF($J172 = "No Work Package", "", $J172),DetailBudgetCategory_Aleph,$I172),IF(Budget_period="Annually",SUMIFS(INDIRECT(BB$10),DetailBudgetWPs_Aleph,IF($J172 = "No Work Package", "", $J172),DetailBudgetCategory_Aleph,$I172),""))))) / BB$6 * BB$7, 0), 0)</f>
        <v>0</v>
      </c>
      <c r="BC172" s="166">
        <f t="array" ref="BC172">IFERROR(IF(ROW()-16&lt;NoRowsBudget, IF($J172="Profit Margin",SUM(BC$16:BC171)*ProfitMargin,IF($J172="VAT",SUM(BC$16:BC171)*VAT,IF(Budget_period="Monthly",SUMIFS(INDIRECT(BC$8),DetailBudgetWPs_Aleph,IF($J172 = "No Work Package", "", $J172),DetailBudgetCategory_Aleph,$I172),IF(Budget_period="Quarterly",SUMIFS(INDIRECT(BC$9),DetailBudgetWPs_Aleph,IF($J172 = "No Work Package", "", $J172),DetailBudgetCategory_Aleph,$I172),IF(Budget_period="Annually",SUMIFS(INDIRECT(BC$10),DetailBudgetWPs_Aleph,IF($J172 = "No Work Package", "", $J172),DetailBudgetCategory_Aleph,$I172),""))))) / BC$6 * BC$7, 0), 0)</f>
        <v>0</v>
      </c>
      <c r="BD172" s="166">
        <f t="array" ref="BD172">IFERROR(IF(ROW()-16&lt;NoRowsBudget, IF($J172="Profit Margin",SUM(BD$16:BD171)*ProfitMargin,IF($J172="VAT",SUM(BD$16:BD171)*VAT,IF(Budget_period="Monthly",SUMIFS(INDIRECT(BD$8),DetailBudgetWPs_Aleph,IF($J172 = "No Work Package", "", $J172),DetailBudgetCategory_Aleph,$I172),IF(Budget_period="Quarterly",SUMIFS(INDIRECT(BD$9),DetailBudgetWPs_Aleph,IF($J172 = "No Work Package", "", $J172),DetailBudgetCategory_Aleph,$I172),IF(Budget_period="Annually",SUMIFS(INDIRECT(BD$10),DetailBudgetWPs_Aleph,IF($J172 = "No Work Package", "", $J172),DetailBudgetCategory_Aleph,$I172),""))))) / BD$6 * BD$7, 0), 0)</f>
        <v>0</v>
      </c>
      <c r="BE172" s="166">
        <f t="array" ref="BE172">IFERROR(IF(ROW()-16&lt;NoRowsBudget, IF($J172="Profit Margin",SUM(BE$16:BE171)*ProfitMargin,IF($J172="VAT",SUM(BE$16:BE171)*VAT,IF(Budget_period="Monthly",SUMIFS(INDIRECT(BE$8),DetailBudgetWPs_Aleph,IF($J172 = "No Work Package", "", $J172),DetailBudgetCategory_Aleph,$I172),IF(Budget_period="Quarterly",SUMIFS(INDIRECT(BE$9),DetailBudgetWPs_Aleph,IF($J172 = "No Work Package", "", $J172),DetailBudgetCategory_Aleph,$I172),IF(Budget_period="Annually",SUMIFS(INDIRECT(BE$10),DetailBudgetWPs_Aleph,IF($J172 = "No Work Package", "", $J172),DetailBudgetCategory_Aleph,$I172),""))))) / BE$6 * BE$7, 0), 0)</f>
        <v>0</v>
      </c>
      <c r="BF172" s="166">
        <f t="array" ref="BF172">IFERROR(IF(ROW()-16&lt;NoRowsBudget, IF($J172="Profit Margin",SUM(BF$16:BF171)*ProfitMargin,IF($J172="VAT",SUM(BF$16:BF171)*VAT,IF(Budget_period="Monthly",SUMIFS(INDIRECT(BF$8),DetailBudgetWPs_Aleph,IF($J172 = "No Work Package", "", $J172),DetailBudgetCategory_Aleph,$I172),IF(Budget_period="Quarterly",SUMIFS(INDIRECT(BF$9),DetailBudgetWPs_Aleph,IF($J172 = "No Work Package", "", $J172),DetailBudgetCategory_Aleph,$I172),IF(Budget_period="Annually",SUMIFS(INDIRECT(BF$10),DetailBudgetWPs_Aleph,IF($J172 = "No Work Package", "", $J172),DetailBudgetCategory_Aleph,$I172),""))))) / BF$6 * BF$7, 0), 0)</f>
        <v>0</v>
      </c>
      <c r="BG172" s="166">
        <f t="array" ref="BG172">IFERROR(IF(ROW()-16&lt;NoRowsBudget, IF($J172="Profit Margin",SUM(BG$16:BG171)*ProfitMargin,IF($J172="VAT",SUM(BG$16:BG171)*VAT,IF(Budget_period="Monthly",SUMIFS(INDIRECT(BG$8),DetailBudgetWPs_Aleph,IF($J172 = "No Work Package", "", $J172),DetailBudgetCategory_Aleph,$I172),IF(Budget_period="Quarterly",SUMIFS(INDIRECT(BG$9),DetailBudgetWPs_Aleph,IF($J172 = "No Work Package", "", $J172),DetailBudgetCategory_Aleph,$I172),IF(Budget_period="Annually",SUMIFS(INDIRECT(BG$10),DetailBudgetWPs_Aleph,IF($J172 = "No Work Package", "", $J172),DetailBudgetCategory_Aleph,$I172),""))))) / BG$6 * BG$7, 0), 0)</f>
        <v>0</v>
      </c>
      <c r="BH172" s="166">
        <f t="array" ref="BH172">IFERROR(IF(ROW()-16&lt;NoRowsBudget, IF($J172="Profit Margin",SUM(BH$16:BH171)*ProfitMargin,IF($J172="VAT",SUM(BH$16:BH171)*VAT,IF(Budget_period="Monthly",SUMIFS(INDIRECT(BH$8),DetailBudgetWPs_Aleph,IF($J172 = "No Work Package", "", $J172),DetailBudgetCategory_Aleph,$I172),IF(Budget_period="Quarterly",SUMIFS(INDIRECT(BH$9),DetailBudgetWPs_Aleph,IF($J172 = "No Work Package", "", $J172),DetailBudgetCategory_Aleph,$I172),IF(Budget_period="Annually",SUMIFS(INDIRECT(BH$10),DetailBudgetWPs_Aleph,IF($J172 = "No Work Package", "", $J172),DetailBudgetCategory_Aleph,$I172),""))))) / BH$6 * BH$7, 0), 0)</f>
        <v>0</v>
      </c>
      <c r="BI172" s="166">
        <f t="array" ref="BI172">IFERROR(IF(ROW()-16&lt;NoRowsBudget, IF($J172="Profit Margin",SUM(BI$16:BI171)*ProfitMargin,IF($J172="VAT",SUM(BI$16:BI171)*VAT,IF(Budget_period="Monthly",SUMIFS(INDIRECT(BI$8),DetailBudgetWPs_Aleph,IF($J172 = "No Work Package", "", $J172),DetailBudgetCategory_Aleph,$I172),IF(Budget_period="Quarterly",SUMIFS(INDIRECT(BI$9),DetailBudgetWPs_Aleph,IF($J172 = "No Work Package", "", $J172),DetailBudgetCategory_Aleph,$I172),IF(Budget_period="Annually",SUMIFS(INDIRECT(BI$10),DetailBudgetWPs_Aleph,IF($J172 = "No Work Package", "", $J172),DetailBudgetCategory_Aleph,$I172),""))))) / BI$6 * BI$7, 0), 0)</f>
        <v>0</v>
      </c>
      <c r="BJ172" s="166">
        <f t="array" ref="BJ172">IFERROR(IF(ROW()-16&lt;NoRowsBudget, IF($J172="Profit Margin",SUM(BJ$16:BJ171)*ProfitMargin,IF($J172="VAT",SUM(BJ$16:BJ171)*VAT,IF(Budget_period="Monthly",SUMIFS(INDIRECT(BJ$8),DetailBudgetWPs_Aleph,IF($J172 = "No Work Package", "", $J172),DetailBudgetCategory_Aleph,$I172),IF(Budget_period="Quarterly",SUMIFS(INDIRECT(BJ$9),DetailBudgetWPs_Aleph,IF($J172 = "No Work Package", "", $J172),DetailBudgetCategory_Aleph,$I172),IF(Budget_period="Annually",SUMIFS(INDIRECT(BJ$10),DetailBudgetWPs_Aleph,IF($J172 = "No Work Package", "", $J172),DetailBudgetCategory_Aleph,$I172),""))))) / BJ$6 * BJ$7, 0), 0)</f>
        <v>0</v>
      </c>
      <c r="BK172" s="166">
        <f t="array" ref="BK172">IFERROR(IF(ROW()-16&lt;NoRowsBudget, IF($J172="Profit Margin",SUM(BK$16:BK171)*ProfitMargin,IF($J172="VAT",SUM(BK$16:BK171)*VAT,IF(Budget_period="Monthly",SUMIFS(INDIRECT(BK$8),DetailBudgetWPs_Aleph,IF($J172 = "No Work Package", "", $J172),DetailBudgetCategory_Aleph,$I172),IF(Budget_period="Quarterly",SUMIFS(INDIRECT(BK$9),DetailBudgetWPs_Aleph,IF($J172 = "No Work Package", "", $J172),DetailBudgetCategory_Aleph,$I172),IF(Budget_period="Annually",SUMIFS(INDIRECT(BK$10),DetailBudgetWPs_Aleph,IF($J172 = "No Work Package", "", $J172),DetailBudgetCategory_Aleph,$I172),""))))) / BK$6 * BK$7, 0), 0)</f>
        <v>0</v>
      </c>
      <c r="BL172" s="166">
        <f t="array" ref="BL172">IFERROR(IF(ROW()-16&lt;NoRowsBudget, IF($J172="Profit Margin",SUM(BL$16:BL171)*ProfitMargin,IF($J172="VAT",SUM(BL$16:BL171)*VAT,IF(Budget_period="Monthly",SUMIFS(INDIRECT(BL$8),DetailBudgetWPs_Aleph,IF($J172 = "No Work Package", "", $J172),DetailBudgetCategory_Aleph,$I172),IF(Budget_period="Quarterly",SUMIFS(INDIRECT(BL$9),DetailBudgetWPs_Aleph,IF($J172 = "No Work Package", "", $J172),DetailBudgetCategory_Aleph,$I172),IF(Budget_period="Annually",SUMIFS(INDIRECT(BL$10),DetailBudgetWPs_Aleph,IF($J172 = "No Work Package", "", $J172),DetailBudgetCategory_Aleph,$I172),""))))) / BL$6 * BL$7, 0), 0)</f>
        <v>0</v>
      </c>
      <c r="BM172" s="166">
        <f t="array" ref="BM172">IFERROR(IF(ROW()-16&lt;NoRowsBudget, IF($J172="Profit Margin",SUM(BM$16:BM171)*ProfitMargin,IF($J172="VAT",SUM(BM$16:BM171)*VAT,IF(Budget_period="Monthly",SUMIFS(INDIRECT(BM$8),DetailBudgetWPs_Aleph,IF($J172 = "No Work Package", "", $J172),DetailBudgetCategory_Aleph,$I172),IF(Budget_period="Quarterly",SUMIFS(INDIRECT(BM$9),DetailBudgetWPs_Aleph,IF($J172 = "No Work Package", "", $J172),DetailBudgetCategory_Aleph,$I172),IF(Budget_period="Annually",SUMIFS(INDIRECT(BM$10),DetailBudgetWPs_Aleph,IF($J172 = "No Work Package", "", $J172),DetailBudgetCategory_Aleph,$I172),""))))) / BM$6 * BM$7, 0), 0)</f>
        <v>0</v>
      </c>
      <c r="BN172" s="166">
        <f t="array" ref="BN172">IFERROR(IF(ROW()-16&lt;NoRowsBudget, IF($J172="Profit Margin",SUM(BN$16:BN171)*ProfitMargin,IF($J172="VAT",SUM(BN$16:BN171)*VAT,IF(Budget_period="Monthly",SUMIFS(INDIRECT(BN$8),DetailBudgetWPs_Aleph,IF($J172 = "No Work Package", "", $J172),DetailBudgetCategory_Aleph,$I172),IF(Budget_period="Quarterly",SUMIFS(INDIRECT(BN$9),DetailBudgetWPs_Aleph,IF($J172 = "No Work Package", "", $J172),DetailBudgetCategory_Aleph,$I172),IF(Budget_period="Annually",SUMIFS(INDIRECT(BN$10),DetailBudgetWPs_Aleph,IF($J172 = "No Work Package", "", $J172),DetailBudgetCategory_Aleph,$I172),""))))) / BN$6 * BN$7, 0), 0)</f>
        <v>0</v>
      </c>
      <c r="BO172" s="166">
        <f t="array" ref="BO172">IFERROR(IF(ROW()-16&lt;NoRowsBudget, IF($J172="Profit Margin",SUM(BO$16:BO171)*ProfitMargin,IF($J172="VAT",SUM(BO$16:BO171)*VAT,IF(Budget_period="Monthly",SUMIFS(INDIRECT(BO$8),DetailBudgetWPs_Aleph,IF($J172 = "No Work Package", "", $J172),DetailBudgetCategory_Aleph,$I172),IF(Budget_period="Quarterly",SUMIFS(INDIRECT(BO$9),DetailBudgetWPs_Aleph,IF($J172 = "No Work Package", "", $J172),DetailBudgetCategory_Aleph,$I172),IF(Budget_period="Annually",SUMIFS(INDIRECT(BO$10),DetailBudgetWPs_Aleph,IF($J172 = "No Work Package", "", $J172),DetailBudgetCategory_Aleph,$I172),""))))) / BO$6 * BO$7, 0), 0)</f>
        <v>0</v>
      </c>
      <c r="BP172" s="166">
        <f t="array" ref="BP172">IFERROR(IF(ROW()-16&lt;NoRowsBudget, IF($J172="Profit Margin",SUM(BP$16:BP171)*ProfitMargin,IF($J172="VAT",SUM(BP$16:BP171)*VAT,IF(Budget_period="Monthly",SUMIFS(INDIRECT(BP$8),DetailBudgetWPs_Aleph,IF($J172 = "No Work Package", "", $J172),DetailBudgetCategory_Aleph,$I172),IF(Budget_period="Quarterly",SUMIFS(INDIRECT(BP$9),DetailBudgetWPs_Aleph,IF($J172 = "No Work Package", "", $J172),DetailBudgetCategory_Aleph,$I172),IF(Budget_period="Annually",SUMIFS(INDIRECT(BP$10),DetailBudgetWPs_Aleph,IF($J172 = "No Work Package", "", $J172),DetailBudgetCategory_Aleph,$I172),""))))) / BP$6 * BP$7, 0), 0)</f>
        <v>0</v>
      </c>
      <c r="BQ172" s="166">
        <f t="array" ref="BQ172">IFERROR(IF(ROW()-16&lt;NoRowsBudget, IF($J172="Profit Margin",SUM(BQ$16:BQ171)*ProfitMargin,IF($J172="VAT",SUM(BQ$16:BQ171)*VAT,IF(Budget_period="Monthly",SUMIFS(INDIRECT(BQ$8),DetailBudgetWPs_Aleph,IF($J172 = "No Work Package", "", $J172),DetailBudgetCategory_Aleph,$I172),IF(Budget_period="Quarterly",SUMIFS(INDIRECT(BQ$9),DetailBudgetWPs_Aleph,IF($J172 = "No Work Package", "", $J172),DetailBudgetCategory_Aleph,$I172),IF(Budget_period="Annually",SUMIFS(INDIRECT(BQ$10),DetailBudgetWPs_Aleph,IF($J172 = "No Work Package", "", $J172),DetailBudgetCategory_Aleph,$I172),""))))) / BQ$6 * BQ$7, 0), 0)</f>
        <v>0</v>
      </c>
      <c r="BR172" s="166">
        <f t="array" ref="BR172">IFERROR(IF(ROW()-16&lt;NoRowsBudget, IF($J172="Profit Margin",SUM(BR$16:BR171)*ProfitMargin,IF($J172="VAT",SUM(BR$16:BR171)*VAT,IF(Budget_period="Monthly",SUMIFS(INDIRECT(BR$8),DetailBudgetWPs_Aleph,IF($J172 = "No Work Package", "", $J172),DetailBudgetCategory_Aleph,$I172),IF(Budget_period="Quarterly",SUMIFS(INDIRECT(BR$9),DetailBudgetWPs_Aleph,IF($J172 = "No Work Package", "", $J172),DetailBudgetCategory_Aleph,$I172),IF(Budget_period="Annually",SUMIFS(INDIRECT(BR$10),DetailBudgetWPs_Aleph,IF($J172 = "No Work Package", "", $J172),DetailBudgetCategory_Aleph,$I172),""))))) / BR$6 * BR$7, 0), 0)</f>
        <v>0</v>
      </c>
      <c r="BS172" s="166">
        <f t="array" ref="BS172">IFERROR(IF(ROW()-16&lt;NoRowsBudget, IF($J172="Profit Margin",SUM(BS$16:BS171)*ProfitMargin,IF($J172="VAT",SUM(BS$16:BS171)*VAT,IF(Budget_period="Monthly",SUMIFS(INDIRECT(BS$8),DetailBudgetWPs_Aleph,IF($J172 = "No Work Package", "", $J172),DetailBudgetCategory_Aleph,$I172),IF(Budget_period="Quarterly",SUMIFS(INDIRECT(BS$9),DetailBudgetWPs_Aleph,IF($J172 = "No Work Package", "", $J172),DetailBudgetCategory_Aleph,$I172),IF(Budget_period="Annually",SUMIFS(INDIRECT(BS$10),DetailBudgetWPs_Aleph,IF($J172 = "No Work Package", "", $J172),DetailBudgetCategory_Aleph,$I172),""))))) / BS$6 * BS$7, 0), 0)</f>
        <v>0</v>
      </c>
    </row>
    <row r="173" ht="15.75" customHeight="1">
      <c r="A173" s="114"/>
      <c r="B173" s="15" t="str">
        <f>IF(ROW()-16&lt;NoRowsBudget,OrgName,"")</f>
        <v/>
      </c>
      <c r="C173" s="15" t="str">
        <f>IF(ROW()-16&lt;NoRowsBudget,ProjectName,"")</f>
        <v/>
      </c>
      <c r="D173" s="15" t="str">
        <f>IF(ROW()-16&lt;NoRowsBudget,ProjectRef,"")</f>
        <v/>
      </c>
      <c r="E173" s="15" t="str">
        <f>IF(ROW()-16&lt;NoRowsBudget,ApplicationID,"")</f>
        <v/>
      </c>
      <c r="F173" s="15" t="str">
        <f>IF(ROW()-16&lt;NoRowsBudget,Version,"")</f>
        <v/>
      </c>
      <c r="G173" s="164" t="str">
        <f>IF(ROW()-16&lt;NoRowsBudget,StartDate,"")</f>
        <v/>
      </c>
      <c r="H173" s="164" t="str">
        <f>IF(ROW()-16&lt;NoRowsBudget,EndDate,"")</f>
        <v/>
      </c>
      <c r="I173" s="15" t="str">
        <f t="array" ref="I173">IF(ROW()-16&lt;(NoRowsBudget-3),INDEX(CostCategories,CEILING((ROW()-15)/NoWPs,1)),IF(ROW()-16=NoRowsBudget-3,"Overheads",IF(ROW()-16=NoRowsBudget-2,"Profit Margin",IF(ROW()-16=NoRowsBudget-1,"VAT",""))))</f>
        <v/>
      </c>
      <c r="J173" s="15" t="str">
        <f t="array" ref="J173">IF(ROW()-16&lt;NoRowsBudget-3,INDEX(WPUnique,,MOD(ROW()-16,NoWPs)+1),IF(ROW()-16=NoRowsBudget-3,"Overheads",IF(ROW()-16=NoRowsBudget-2,"Profit Margin",IF(ROW()-16=NoRowsBudget-1,"VAT",""))))</f>
        <v/>
      </c>
      <c r="K173" s="172" t="str">
        <f>IFERROR(IF(OR($J173="Indirect Cost",$J173="VAT",$J173="Profit Margin"),"",VLOOKUP(J173,'1. Basic Info'!$B$40:$C$52,2,FALSE)),BudgetExport!J173)</f>
        <v/>
      </c>
      <c r="L173" s="166">
        <f t="array" ref="L173">IFERROR(IF(ROW()-16&lt;NoRowsBudget, IF($J173="Profit Margin",SUM(L$16:L172)*ProfitMargin,IF($J173="VAT",SUM(L$16:L172)*VAT,IF(Budget_period="Monthly",SUMIFS(INDIRECT(L$8),DetailBudgetWPs_Aleph,IF($J173 = "No Work Package", "", $J173),DetailBudgetCategory_Aleph,$I173),IF(Budget_period="Quarterly",SUMIFS(INDIRECT(L$9),DetailBudgetWPs_Aleph,IF($J173 = "No Work Package", "", $J173),DetailBudgetCategory_Aleph,$I173),IF(Budget_period="Annually",SUMIFS(INDIRECT(L$10),DetailBudgetWPs_Aleph,IF($J173 = "No Work Package", "", $J173),DetailBudgetCategory_Aleph,$I173),""))))) / L$6 * L$7, 0), 0)</f>
        <v>0</v>
      </c>
      <c r="M173" s="166">
        <f t="array" ref="M173">IFERROR(IF(ROW()-16&lt;NoRowsBudget, IF($J173="Profit Margin",SUM(M$16:M172)*ProfitMargin,IF($J173="VAT",SUM(M$16:M172)*VAT,IF(Budget_period="Monthly",SUMIFS(INDIRECT(M$8),DetailBudgetWPs_Aleph,IF($J173 = "No Work Package", "", $J173),DetailBudgetCategory_Aleph,$I173),IF(Budget_period="Quarterly",SUMIFS(INDIRECT(M$9),DetailBudgetWPs_Aleph,IF($J173 = "No Work Package", "", $J173),DetailBudgetCategory_Aleph,$I173),IF(Budget_period="Annually",SUMIFS(INDIRECT(M$10),DetailBudgetWPs_Aleph,IF($J173 = "No Work Package", "", $J173),DetailBudgetCategory_Aleph,$I173),""))))) / M$6 * M$7, 0), 0)</f>
        <v>0</v>
      </c>
      <c r="N173" s="166">
        <f t="array" ref="N173">IFERROR(IF(ROW()-16&lt;NoRowsBudget, IF($J173="Profit Margin",SUM(N$16:N172)*ProfitMargin,IF($J173="VAT",SUM(N$16:N172)*VAT,IF(Budget_period="Monthly",SUMIFS(INDIRECT(N$8),DetailBudgetWPs_Aleph,IF($J173 = "No Work Package", "", $J173),DetailBudgetCategory_Aleph,$I173),IF(Budget_period="Quarterly",SUMIFS(INDIRECT(N$9),DetailBudgetWPs_Aleph,IF($J173 = "No Work Package", "", $J173),DetailBudgetCategory_Aleph,$I173),IF(Budget_period="Annually",SUMIFS(INDIRECT(N$10),DetailBudgetWPs_Aleph,IF($J173 = "No Work Package", "", $J173),DetailBudgetCategory_Aleph,$I173),""))))) / N$6 * N$7, 0), 0)</f>
        <v>0</v>
      </c>
      <c r="O173" s="166">
        <f t="array" ref="O173">IFERROR(IF(ROW()-16&lt;NoRowsBudget, IF($J173="Profit Margin",SUM(O$16:O172)*ProfitMargin,IF($J173="VAT",SUM(O$16:O172)*VAT,IF(Budget_period="Monthly",SUMIFS(INDIRECT(O$8),DetailBudgetWPs_Aleph,IF($J173 = "No Work Package", "", $J173),DetailBudgetCategory_Aleph,$I173),IF(Budget_period="Quarterly",SUMIFS(INDIRECT(O$9),DetailBudgetWPs_Aleph,IF($J173 = "No Work Package", "", $J173),DetailBudgetCategory_Aleph,$I173),IF(Budget_period="Annually",SUMIFS(INDIRECT(O$10),DetailBudgetWPs_Aleph,IF($J173 = "No Work Package", "", $J173),DetailBudgetCategory_Aleph,$I173),""))))) / O$6 * O$7, 0), 0)</f>
        <v>0</v>
      </c>
      <c r="P173" s="166">
        <f t="array" ref="P173">IFERROR(IF(ROW()-16&lt;NoRowsBudget, IF($J173="Profit Margin",SUM(P$16:P172)*ProfitMargin,IF($J173="VAT",SUM(P$16:P172)*VAT,IF(Budget_period="Monthly",SUMIFS(INDIRECT(P$8),DetailBudgetWPs_Aleph,IF($J173 = "No Work Package", "", $J173),DetailBudgetCategory_Aleph,$I173),IF(Budget_period="Quarterly",SUMIFS(INDIRECT(P$9),DetailBudgetWPs_Aleph,IF($J173 = "No Work Package", "", $J173),DetailBudgetCategory_Aleph,$I173),IF(Budget_period="Annually",SUMIFS(INDIRECT(P$10),DetailBudgetWPs_Aleph,IF($J173 = "No Work Package", "", $J173),DetailBudgetCategory_Aleph,$I173),""))))) / P$6 * P$7, 0), 0)</f>
        <v>0</v>
      </c>
      <c r="Q173" s="166">
        <f t="array" ref="Q173">IFERROR(IF(ROW()-16&lt;NoRowsBudget, IF($J173="Profit Margin",SUM(Q$16:Q172)*ProfitMargin,IF($J173="VAT",SUM(Q$16:Q172)*VAT,IF(Budget_period="Monthly",SUMIFS(INDIRECT(Q$8),DetailBudgetWPs_Aleph,IF($J173 = "No Work Package", "", $J173),DetailBudgetCategory_Aleph,$I173),IF(Budget_period="Quarterly",SUMIFS(INDIRECT(Q$9),DetailBudgetWPs_Aleph,IF($J173 = "No Work Package", "", $J173),DetailBudgetCategory_Aleph,$I173),IF(Budget_period="Annually",SUMIFS(INDIRECT(Q$10),DetailBudgetWPs_Aleph,IF($J173 = "No Work Package", "", $J173),DetailBudgetCategory_Aleph,$I173),""))))) / Q$6 * Q$7, 0), 0)</f>
        <v>0</v>
      </c>
      <c r="R173" s="166">
        <f t="array" ref="R173">IFERROR(IF(ROW()-16&lt;NoRowsBudget, IF($J173="Profit Margin",SUM(R$16:R172)*ProfitMargin,IF($J173="VAT",SUM(R$16:R172)*VAT,IF(Budget_period="Monthly",SUMIFS(INDIRECT(R$8),DetailBudgetWPs_Aleph,IF($J173 = "No Work Package", "", $J173),DetailBudgetCategory_Aleph,$I173),IF(Budget_period="Quarterly",SUMIFS(INDIRECT(R$9),DetailBudgetWPs_Aleph,IF($J173 = "No Work Package", "", $J173),DetailBudgetCategory_Aleph,$I173),IF(Budget_period="Annually",SUMIFS(INDIRECT(R$10),DetailBudgetWPs_Aleph,IF($J173 = "No Work Package", "", $J173),DetailBudgetCategory_Aleph,$I173),""))))) / R$6 * R$7, 0), 0)</f>
        <v>0</v>
      </c>
      <c r="S173" s="166">
        <f t="array" ref="S173">IFERROR(IF(ROW()-16&lt;NoRowsBudget, IF($J173="Profit Margin",SUM(S$16:S172)*ProfitMargin,IF($J173="VAT",SUM(S$16:S172)*VAT,IF(Budget_period="Monthly",SUMIFS(INDIRECT(S$8),DetailBudgetWPs_Aleph,IF($J173 = "No Work Package", "", $J173),DetailBudgetCategory_Aleph,$I173),IF(Budget_period="Quarterly",SUMIFS(INDIRECT(S$9),DetailBudgetWPs_Aleph,IF($J173 = "No Work Package", "", $J173),DetailBudgetCategory_Aleph,$I173),IF(Budget_period="Annually",SUMIFS(INDIRECT(S$10),DetailBudgetWPs_Aleph,IF($J173 = "No Work Package", "", $J173),DetailBudgetCategory_Aleph,$I173),""))))) / S$6 * S$7, 0), 0)</f>
        <v>0</v>
      </c>
      <c r="T173" s="166">
        <f t="array" ref="T173">IFERROR(IF(ROW()-16&lt;NoRowsBudget, IF($J173="Profit Margin",SUM(T$16:T172)*ProfitMargin,IF($J173="VAT",SUM(T$16:T172)*VAT,IF(Budget_period="Monthly",SUMIFS(INDIRECT(T$8),DetailBudgetWPs_Aleph,IF($J173 = "No Work Package", "", $J173),DetailBudgetCategory_Aleph,$I173),IF(Budget_period="Quarterly",SUMIFS(INDIRECT(T$9),DetailBudgetWPs_Aleph,IF($J173 = "No Work Package", "", $J173),DetailBudgetCategory_Aleph,$I173),IF(Budget_period="Annually",SUMIFS(INDIRECT(T$10),DetailBudgetWPs_Aleph,IF($J173 = "No Work Package", "", $J173),DetailBudgetCategory_Aleph,$I173),""))))) / T$6 * T$7, 0), 0)</f>
        <v>0</v>
      </c>
      <c r="U173" s="166">
        <f t="array" ref="U173">IFERROR(IF(ROW()-16&lt;NoRowsBudget, IF($J173="Profit Margin",SUM(U$16:U172)*ProfitMargin,IF($J173="VAT",SUM(U$16:U172)*VAT,IF(Budget_period="Monthly",SUMIFS(INDIRECT(U$8),DetailBudgetWPs_Aleph,IF($J173 = "No Work Package", "", $J173),DetailBudgetCategory_Aleph,$I173),IF(Budget_period="Quarterly",SUMIFS(INDIRECT(U$9),DetailBudgetWPs_Aleph,IF($J173 = "No Work Package", "", $J173),DetailBudgetCategory_Aleph,$I173),IF(Budget_period="Annually",SUMIFS(INDIRECT(U$10),DetailBudgetWPs_Aleph,IF($J173 = "No Work Package", "", $J173),DetailBudgetCategory_Aleph,$I173),""))))) / U$6 * U$7, 0), 0)</f>
        <v>0</v>
      </c>
      <c r="V173" s="166">
        <f t="array" ref="V173">IFERROR(IF(ROW()-16&lt;NoRowsBudget, IF($J173="Profit Margin",SUM(V$16:V172)*ProfitMargin,IF($J173="VAT",SUM(V$16:V172)*VAT,IF(Budget_period="Monthly",SUMIFS(INDIRECT(V$8),DetailBudgetWPs_Aleph,IF($J173 = "No Work Package", "", $J173),DetailBudgetCategory_Aleph,$I173),IF(Budget_period="Quarterly",SUMIFS(INDIRECT(V$9),DetailBudgetWPs_Aleph,IF($J173 = "No Work Package", "", $J173),DetailBudgetCategory_Aleph,$I173),IF(Budget_period="Annually",SUMIFS(INDIRECT(V$10),DetailBudgetWPs_Aleph,IF($J173 = "No Work Package", "", $J173),DetailBudgetCategory_Aleph,$I173),""))))) / V$6 * V$7, 0), 0)</f>
        <v>0</v>
      </c>
      <c r="W173" s="166">
        <f t="array" ref="W173">IFERROR(IF(ROW()-16&lt;NoRowsBudget, IF($J173="Profit Margin",SUM(W$16:W172)*ProfitMargin,IF($J173="VAT",SUM(W$16:W172)*VAT,IF(Budget_period="Monthly",SUMIFS(INDIRECT(W$8),DetailBudgetWPs_Aleph,IF($J173 = "No Work Package", "", $J173),DetailBudgetCategory_Aleph,$I173),IF(Budget_period="Quarterly",SUMIFS(INDIRECT(W$9),DetailBudgetWPs_Aleph,IF($J173 = "No Work Package", "", $J173),DetailBudgetCategory_Aleph,$I173),IF(Budget_period="Annually",SUMIFS(INDIRECT(W$10),DetailBudgetWPs_Aleph,IF($J173 = "No Work Package", "", $J173),DetailBudgetCategory_Aleph,$I173),""))))) / W$6 * W$7, 0), 0)</f>
        <v>0</v>
      </c>
      <c r="X173" s="166">
        <f t="array" ref="X173">IFERROR(IF(ROW()-16&lt;NoRowsBudget, IF($J173="Profit Margin",SUM(X$16:X172)*ProfitMargin,IF($J173="VAT",SUM(X$16:X172)*VAT,IF(Budget_period="Monthly",SUMIFS(INDIRECT(X$8),DetailBudgetWPs_Aleph,IF($J173 = "No Work Package", "", $J173),DetailBudgetCategory_Aleph,$I173),IF(Budget_period="Quarterly",SUMIFS(INDIRECT(X$9),DetailBudgetWPs_Aleph,IF($J173 = "No Work Package", "", $J173),DetailBudgetCategory_Aleph,$I173),IF(Budget_period="Annually",SUMIFS(INDIRECT(X$10),DetailBudgetWPs_Aleph,IF($J173 = "No Work Package", "", $J173),DetailBudgetCategory_Aleph,$I173),""))))) / X$6 * X$7, 0), 0)</f>
        <v>0</v>
      </c>
      <c r="Y173" s="166">
        <f t="array" ref="Y173">IFERROR(IF(ROW()-16&lt;NoRowsBudget, IF($J173="Profit Margin",SUM(Y$16:Y172)*ProfitMargin,IF($J173="VAT",SUM(Y$16:Y172)*VAT,IF(Budget_period="Monthly",SUMIFS(INDIRECT(Y$8),DetailBudgetWPs_Aleph,IF($J173 = "No Work Package", "", $J173),DetailBudgetCategory_Aleph,$I173),IF(Budget_period="Quarterly",SUMIFS(INDIRECT(Y$9),DetailBudgetWPs_Aleph,IF($J173 = "No Work Package", "", $J173),DetailBudgetCategory_Aleph,$I173),IF(Budget_period="Annually",SUMIFS(INDIRECT(Y$10),DetailBudgetWPs_Aleph,IF($J173 = "No Work Package", "", $J173),DetailBudgetCategory_Aleph,$I173),""))))) / Y$6 * Y$7, 0), 0)</f>
        <v>0</v>
      </c>
      <c r="Z173" s="166">
        <f t="array" ref="Z173">IFERROR(IF(ROW()-16&lt;NoRowsBudget, IF($J173="Profit Margin",SUM(Z$16:Z172)*ProfitMargin,IF($J173="VAT",SUM(Z$16:Z172)*VAT,IF(Budget_period="Monthly",SUMIFS(INDIRECT(Z$8),DetailBudgetWPs_Aleph,IF($J173 = "No Work Package", "", $J173),DetailBudgetCategory_Aleph,$I173),IF(Budget_period="Quarterly",SUMIFS(INDIRECT(Z$9),DetailBudgetWPs_Aleph,IF($J173 = "No Work Package", "", $J173),DetailBudgetCategory_Aleph,$I173),IF(Budget_period="Annually",SUMIFS(INDIRECT(Z$10),DetailBudgetWPs_Aleph,IF($J173 = "No Work Package", "", $J173),DetailBudgetCategory_Aleph,$I173),""))))) / Z$6 * Z$7, 0), 0)</f>
        <v>0</v>
      </c>
      <c r="AA173" s="166">
        <f t="array" ref="AA173">IFERROR(IF(ROW()-16&lt;NoRowsBudget, IF($J173="Profit Margin",SUM(AA$16:AA172)*ProfitMargin,IF($J173="VAT",SUM(AA$16:AA172)*VAT,IF(Budget_period="Monthly",SUMIFS(INDIRECT(AA$8),DetailBudgetWPs_Aleph,IF($J173 = "No Work Package", "", $J173),DetailBudgetCategory_Aleph,$I173),IF(Budget_period="Quarterly",SUMIFS(INDIRECT(AA$9),DetailBudgetWPs_Aleph,IF($J173 = "No Work Package", "", $J173),DetailBudgetCategory_Aleph,$I173),IF(Budget_period="Annually",SUMIFS(INDIRECT(AA$10),DetailBudgetWPs_Aleph,IF($J173 = "No Work Package", "", $J173),DetailBudgetCategory_Aleph,$I173),""))))) / AA$6 * AA$7, 0), 0)</f>
        <v>0</v>
      </c>
      <c r="AB173" s="166">
        <f t="array" ref="AB173">IFERROR(IF(ROW()-16&lt;NoRowsBudget, IF($J173="Profit Margin",SUM(AB$16:AB172)*ProfitMargin,IF($J173="VAT",SUM(AB$16:AB172)*VAT,IF(Budget_period="Monthly",SUMIFS(INDIRECT(AB$8),DetailBudgetWPs_Aleph,IF($J173 = "No Work Package", "", $J173),DetailBudgetCategory_Aleph,$I173),IF(Budget_period="Quarterly",SUMIFS(INDIRECT(AB$9),DetailBudgetWPs_Aleph,IF($J173 = "No Work Package", "", $J173),DetailBudgetCategory_Aleph,$I173),IF(Budget_period="Annually",SUMIFS(INDIRECT(AB$10),DetailBudgetWPs_Aleph,IF($J173 = "No Work Package", "", $J173),DetailBudgetCategory_Aleph,$I173),""))))) / AB$6 * AB$7, 0), 0)</f>
        <v>0</v>
      </c>
      <c r="AC173" s="166">
        <f t="array" ref="AC173">IFERROR(IF(ROW()-16&lt;NoRowsBudget, IF($J173="Profit Margin",SUM(AC$16:AC172)*ProfitMargin,IF($J173="VAT",SUM(AC$16:AC172)*VAT,IF(Budget_period="Monthly",SUMIFS(INDIRECT(AC$8),DetailBudgetWPs_Aleph,IF($J173 = "No Work Package", "", $J173),DetailBudgetCategory_Aleph,$I173),IF(Budget_period="Quarterly",SUMIFS(INDIRECT(AC$9),DetailBudgetWPs_Aleph,IF($J173 = "No Work Package", "", $J173),DetailBudgetCategory_Aleph,$I173),IF(Budget_period="Annually",SUMIFS(INDIRECT(AC$10),DetailBudgetWPs_Aleph,IF($J173 = "No Work Package", "", $J173),DetailBudgetCategory_Aleph,$I173),""))))) / AC$6 * AC$7, 0), 0)</f>
        <v>0</v>
      </c>
      <c r="AD173" s="166">
        <f t="array" ref="AD173">IFERROR(IF(ROW()-16&lt;NoRowsBudget, IF($J173="Profit Margin",SUM(AD$16:AD172)*ProfitMargin,IF($J173="VAT",SUM(AD$16:AD172)*VAT,IF(Budget_period="Monthly",SUMIFS(INDIRECT(AD$8),DetailBudgetWPs_Aleph,IF($J173 = "No Work Package", "", $J173),DetailBudgetCategory_Aleph,$I173),IF(Budget_period="Quarterly",SUMIFS(INDIRECT(AD$9),DetailBudgetWPs_Aleph,IF($J173 = "No Work Package", "", $J173),DetailBudgetCategory_Aleph,$I173),IF(Budget_period="Annually",SUMIFS(INDIRECT(AD$10),DetailBudgetWPs_Aleph,IF($J173 = "No Work Package", "", $J173),DetailBudgetCategory_Aleph,$I173),""))))) / AD$6 * AD$7, 0), 0)</f>
        <v>0</v>
      </c>
      <c r="AE173" s="166">
        <f t="array" ref="AE173">IFERROR(IF(ROW()-16&lt;NoRowsBudget, IF($J173="Profit Margin",SUM(AE$16:AE172)*ProfitMargin,IF($J173="VAT",SUM(AE$16:AE172)*VAT,IF(Budget_period="Monthly",SUMIFS(INDIRECT(AE$8),DetailBudgetWPs_Aleph,IF($J173 = "No Work Package", "", $J173),DetailBudgetCategory_Aleph,$I173),IF(Budget_period="Quarterly",SUMIFS(INDIRECT(AE$9),DetailBudgetWPs_Aleph,IF($J173 = "No Work Package", "", $J173),DetailBudgetCategory_Aleph,$I173),IF(Budget_period="Annually",SUMIFS(INDIRECT(AE$10),DetailBudgetWPs_Aleph,IF($J173 = "No Work Package", "", $J173),DetailBudgetCategory_Aleph,$I173),""))))) / AE$6 * AE$7, 0), 0)</f>
        <v>0</v>
      </c>
      <c r="AF173" s="166">
        <f t="array" ref="AF173">IFERROR(IF(ROW()-16&lt;NoRowsBudget, IF($J173="Profit Margin",SUM(AF$16:AF172)*ProfitMargin,IF($J173="VAT",SUM(AF$16:AF172)*VAT,IF(Budget_period="Monthly",SUMIFS(INDIRECT(AF$8),DetailBudgetWPs_Aleph,IF($J173 = "No Work Package", "", $J173),DetailBudgetCategory_Aleph,$I173),IF(Budget_period="Quarterly",SUMIFS(INDIRECT(AF$9),DetailBudgetWPs_Aleph,IF($J173 = "No Work Package", "", $J173),DetailBudgetCategory_Aleph,$I173),IF(Budget_period="Annually",SUMIFS(INDIRECT(AF$10),DetailBudgetWPs_Aleph,IF($J173 = "No Work Package", "", $J173),DetailBudgetCategory_Aleph,$I173),""))))) / AF$6 * AF$7, 0), 0)</f>
        <v>0</v>
      </c>
      <c r="AG173" s="166">
        <f t="array" ref="AG173">IFERROR(IF(ROW()-16&lt;NoRowsBudget, IF($J173="Profit Margin",SUM(AG$16:AG172)*ProfitMargin,IF($J173="VAT",SUM(AG$16:AG172)*VAT,IF(Budget_period="Monthly",SUMIFS(INDIRECT(AG$8),DetailBudgetWPs_Aleph,IF($J173 = "No Work Package", "", $J173),DetailBudgetCategory_Aleph,$I173),IF(Budget_period="Quarterly",SUMIFS(INDIRECT(AG$9),DetailBudgetWPs_Aleph,IF($J173 = "No Work Package", "", $J173),DetailBudgetCategory_Aleph,$I173),IF(Budget_period="Annually",SUMIFS(INDIRECT(AG$10),DetailBudgetWPs_Aleph,IF($J173 = "No Work Package", "", $J173),DetailBudgetCategory_Aleph,$I173),""))))) / AG$6 * AG$7, 0), 0)</f>
        <v>0</v>
      </c>
      <c r="AH173" s="166">
        <f t="array" ref="AH173">IFERROR(IF(ROW()-16&lt;NoRowsBudget, IF($J173="Profit Margin",SUM(AH$16:AH172)*ProfitMargin,IF($J173="VAT",SUM(AH$16:AH172)*VAT,IF(Budget_period="Monthly",SUMIFS(INDIRECT(AH$8),DetailBudgetWPs_Aleph,IF($J173 = "No Work Package", "", $J173),DetailBudgetCategory_Aleph,$I173),IF(Budget_period="Quarterly",SUMIFS(INDIRECT(AH$9),DetailBudgetWPs_Aleph,IF($J173 = "No Work Package", "", $J173),DetailBudgetCategory_Aleph,$I173),IF(Budget_period="Annually",SUMIFS(INDIRECT(AH$10),DetailBudgetWPs_Aleph,IF($J173 = "No Work Package", "", $J173),DetailBudgetCategory_Aleph,$I173),""))))) / AH$6 * AH$7, 0), 0)</f>
        <v>0</v>
      </c>
      <c r="AI173" s="166">
        <f t="array" ref="AI173">IFERROR(IF(ROW()-16&lt;NoRowsBudget, IF($J173="Profit Margin",SUM(AI$16:AI172)*ProfitMargin,IF($J173="VAT",SUM(AI$16:AI172)*VAT,IF(Budget_period="Monthly",SUMIFS(INDIRECT(AI$8),DetailBudgetWPs_Aleph,IF($J173 = "No Work Package", "", $J173),DetailBudgetCategory_Aleph,$I173),IF(Budget_period="Quarterly",SUMIFS(INDIRECT(AI$9),DetailBudgetWPs_Aleph,IF($J173 = "No Work Package", "", $J173),DetailBudgetCategory_Aleph,$I173),IF(Budget_period="Annually",SUMIFS(INDIRECT(AI$10),DetailBudgetWPs_Aleph,IF($J173 = "No Work Package", "", $J173),DetailBudgetCategory_Aleph,$I173),""))))) / AI$6 * AI$7, 0), 0)</f>
        <v>0</v>
      </c>
      <c r="AJ173" s="166">
        <f t="array" ref="AJ173">IFERROR(IF(ROW()-16&lt;NoRowsBudget, IF($J173="Profit Margin",SUM(AJ$16:AJ172)*ProfitMargin,IF($J173="VAT",SUM(AJ$16:AJ172)*VAT,IF(Budget_period="Monthly",SUMIFS(INDIRECT(AJ$8),DetailBudgetWPs_Aleph,IF($J173 = "No Work Package", "", $J173),DetailBudgetCategory_Aleph,$I173),IF(Budget_period="Quarterly",SUMIFS(INDIRECT(AJ$9),DetailBudgetWPs_Aleph,IF($J173 = "No Work Package", "", $J173),DetailBudgetCategory_Aleph,$I173),IF(Budget_period="Annually",SUMIFS(INDIRECT(AJ$10),DetailBudgetWPs_Aleph,IF($J173 = "No Work Package", "", $J173),DetailBudgetCategory_Aleph,$I173),""))))) / AJ$6 * AJ$7, 0), 0)</f>
        <v>0</v>
      </c>
      <c r="AK173" s="166">
        <f t="array" ref="AK173">IFERROR(IF(ROW()-16&lt;NoRowsBudget, IF($J173="Profit Margin",SUM(AK$16:AK172)*ProfitMargin,IF($J173="VAT",SUM(AK$16:AK172)*VAT,IF(Budget_period="Monthly",SUMIFS(INDIRECT(AK$8),DetailBudgetWPs_Aleph,IF($J173 = "No Work Package", "", $J173),DetailBudgetCategory_Aleph,$I173),IF(Budget_period="Quarterly",SUMIFS(INDIRECT(AK$9),DetailBudgetWPs_Aleph,IF($J173 = "No Work Package", "", $J173),DetailBudgetCategory_Aleph,$I173),IF(Budget_period="Annually",SUMIFS(INDIRECT(AK$10),DetailBudgetWPs_Aleph,IF($J173 = "No Work Package", "", $J173),DetailBudgetCategory_Aleph,$I173),""))))) / AK$6 * AK$7, 0), 0)</f>
        <v>0</v>
      </c>
      <c r="AL173" s="166">
        <f t="array" ref="AL173">IFERROR(IF(ROW()-16&lt;NoRowsBudget, IF($J173="Profit Margin",SUM(AL$16:AL172)*ProfitMargin,IF($J173="VAT",SUM(AL$16:AL172)*VAT,IF(Budget_period="Monthly",SUMIFS(INDIRECT(AL$8),DetailBudgetWPs_Aleph,IF($J173 = "No Work Package", "", $J173),DetailBudgetCategory_Aleph,$I173),IF(Budget_period="Quarterly",SUMIFS(INDIRECT(AL$9),DetailBudgetWPs_Aleph,IF($J173 = "No Work Package", "", $J173),DetailBudgetCategory_Aleph,$I173),IF(Budget_period="Annually",SUMIFS(INDIRECT(AL$10),DetailBudgetWPs_Aleph,IF($J173 = "No Work Package", "", $J173),DetailBudgetCategory_Aleph,$I173),""))))) / AL$6 * AL$7, 0), 0)</f>
        <v>0</v>
      </c>
      <c r="AM173" s="166">
        <f t="array" ref="AM173">IFERROR(IF(ROW()-16&lt;NoRowsBudget, IF($J173="Profit Margin",SUM(AM$16:AM172)*ProfitMargin,IF($J173="VAT",SUM(AM$16:AM172)*VAT,IF(Budget_period="Monthly",SUMIFS(INDIRECT(AM$8),DetailBudgetWPs_Aleph,IF($J173 = "No Work Package", "", $J173),DetailBudgetCategory_Aleph,$I173),IF(Budget_period="Quarterly",SUMIFS(INDIRECT(AM$9),DetailBudgetWPs_Aleph,IF($J173 = "No Work Package", "", $J173),DetailBudgetCategory_Aleph,$I173),IF(Budget_period="Annually",SUMIFS(INDIRECT(AM$10),DetailBudgetWPs_Aleph,IF($J173 = "No Work Package", "", $J173),DetailBudgetCategory_Aleph,$I173),""))))) / AM$6 * AM$7, 0), 0)</f>
        <v>0</v>
      </c>
      <c r="AN173" s="166">
        <f t="array" ref="AN173">IFERROR(IF(ROW()-16&lt;NoRowsBudget, IF($J173="Profit Margin",SUM(AN$16:AN172)*ProfitMargin,IF($J173="VAT",SUM(AN$16:AN172)*VAT,IF(Budget_period="Monthly",SUMIFS(INDIRECT(AN$8),DetailBudgetWPs_Aleph,IF($J173 = "No Work Package", "", $J173),DetailBudgetCategory_Aleph,$I173),IF(Budget_period="Quarterly",SUMIFS(INDIRECT(AN$9),DetailBudgetWPs_Aleph,IF($J173 = "No Work Package", "", $J173),DetailBudgetCategory_Aleph,$I173),IF(Budget_period="Annually",SUMIFS(INDIRECT(AN$10),DetailBudgetWPs_Aleph,IF($J173 = "No Work Package", "", $J173),DetailBudgetCategory_Aleph,$I173),""))))) / AN$6 * AN$7, 0), 0)</f>
        <v>0</v>
      </c>
      <c r="AO173" s="166">
        <f t="array" ref="AO173">IFERROR(IF(ROW()-16&lt;NoRowsBudget, IF($J173="Profit Margin",SUM(AO$16:AO172)*ProfitMargin,IF($J173="VAT",SUM(AO$16:AO172)*VAT,IF(Budget_period="Monthly",SUMIFS(INDIRECT(AO$8),DetailBudgetWPs_Aleph,IF($J173 = "No Work Package", "", $J173),DetailBudgetCategory_Aleph,$I173),IF(Budget_period="Quarterly",SUMIFS(INDIRECT(AO$9),DetailBudgetWPs_Aleph,IF($J173 = "No Work Package", "", $J173),DetailBudgetCategory_Aleph,$I173),IF(Budget_period="Annually",SUMIFS(INDIRECT(AO$10),DetailBudgetWPs_Aleph,IF($J173 = "No Work Package", "", $J173),DetailBudgetCategory_Aleph,$I173),""))))) / AO$6 * AO$7, 0), 0)</f>
        <v>0</v>
      </c>
      <c r="AP173" s="166">
        <f t="array" ref="AP173">IFERROR(IF(ROW()-16&lt;NoRowsBudget, IF($J173="Profit Margin",SUM(AP$16:AP172)*ProfitMargin,IF($J173="VAT",SUM(AP$16:AP172)*VAT,IF(Budget_period="Monthly",SUMIFS(INDIRECT(AP$8),DetailBudgetWPs_Aleph,IF($J173 = "No Work Package", "", $J173),DetailBudgetCategory_Aleph,$I173),IF(Budget_period="Quarterly",SUMIFS(INDIRECT(AP$9),DetailBudgetWPs_Aleph,IF($J173 = "No Work Package", "", $J173),DetailBudgetCategory_Aleph,$I173),IF(Budget_period="Annually",SUMIFS(INDIRECT(AP$10),DetailBudgetWPs_Aleph,IF($J173 = "No Work Package", "", $J173),DetailBudgetCategory_Aleph,$I173),""))))) / AP$6 * AP$7, 0), 0)</f>
        <v>0</v>
      </c>
      <c r="AQ173" s="166">
        <f t="array" ref="AQ173">IFERROR(IF(ROW()-16&lt;NoRowsBudget, IF($J173="Profit Margin",SUM(AQ$16:AQ172)*ProfitMargin,IF($J173="VAT",SUM(AQ$16:AQ172)*VAT,IF(Budget_period="Monthly",SUMIFS(INDIRECT(AQ$8),DetailBudgetWPs_Aleph,IF($J173 = "No Work Package", "", $J173),DetailBudgetCategory_Aleph,$I173),IF(Budget_period="Quarterly",SUMIFS(INDIRECT(AQ$9),DetailBudgetWPs_Aleph,IF($J173 = "No Work Package", "", $J173),DetailBudgetCategory_Aleph,$I173),IF(Budget_period="Annually",SUMIFS(INDIRECT(AQ$10),DetailBudgetWPs_Aleph,IF($J173 = "No Work Package", "", $J173),DetailBudgetCategory_Aleph,$I173),""))))) / AQ$6 * AQ$7, 0), 0)</f>
        <v>0</v>
      </c>
      <c r="AR173" s="166">
        <f t="array" ref="AR173">IFERROR(IF(ROW()-16&lt;NoRowsBudget, IF($J173="Profit Margin",SUM(AR$16:AR172)*ProfitMargin,IF($J173="VAT",SUM(AR$16:AR172)*VAT,IF(Budget_period="Monthly",SUMIFS(INDIRECT(AR$8),DetailBudgetWPs_Aleph,IF($J173 = "No Work Package", "", $J173),DetailBudgetCategory_Aleph,$I173),IF(Budget_period="Quarterly",SUMIFS(INDIRECT(AR$9),DetailBudgetWPs_Aleph,IF($J173 = "No Work Package", "", $J173),DetailBudgetCategory_Aleph,$I173),IF(Budget_period="Annually",SUMIFS(INDIRECT(AR$10),DetailBudgetWPs_Aleph,IF($J173 = "No Work Package", "", $J173),DetailBudgetCategory_Aleph,$I173),""))))) / AR$6 * AR$7, 0), 0)</f>
        <v>0</v>
      </c>
      <c r="AS173" s="166">
        <f t="array" ref="AS173">IFERROR(IF(ROW()-16&lt;NoRowsBudget, IF($J173="Profit Margin",SUM(AS$16:AS172)*ProfitMargin,IF($J173="VAT",SUM(AS$16:AS172)*VAT,IF(Budget_period="Monthly",SUMIFS(INDIRECT(AS$8),DetailBudgetWPs_Aleph,IF($J173 = "No Work Package", "", $J173),DetailBudgetCategory_Aleph,$I173),IF(Budget_period="Quarterly",SUMIFS(INDIRECT(AS$9),DetailBudgetWPs_Aleph,IF($J173 = "No Work Package", "", $J173),DetailBudgetCategory_Aleph,$I173),IF(Budget_period="Annually",SUMIFS(INDIRECT(AS$10),DetailBudgetWPs_Aleph,IF($J173 = "No Work Package", "", $J173),DetailBudgetCategory_Aleph,$I173),""))))) / AS$6 * AS$7, 0), 0)</f>
        <v>0</v>
      </c>
      <c r="AT173" s="166">
        <f t="array" ref="AT173">IFERROR(IF(ROW()-16&lt;NoRowsBudget, IF($J173="Profit Margin",SUM(AT$16:AT172)*ProfitMargin,IF($J173="VAT",SUM(AT$16:AT172)*VAT,IF(Budget_period="Monthly",SUMIFS(INDIRECT(AT$8),DetailBudgetWPs_Aleph,IF($J173 = "No Work Package", "", $J173),DetailBudgetCategory_Aleph,$I173),IF(Budget_period="Quarterly",SUMIFS(INDIRECT(AT$9),DetailBudgetWPs_Aleph,IF($J173 = "No Work Package", "", $J173),DetailBudgetCategory_Aleph,$I173),IF(Budget_period="Annually",SUMIFS(INDIRECT(AT$10),DetailBudgetWPs_Aleph,IF($J173 = "No Work Package", "", $J173),DetailBudgetCategory_Aleph,$I173),""))))) / AT$6 * AT$7, 0), 0)</f>
        <v>0</v>
      </c>
      <c r="AU173" s="166">
        <f t="array" ref="AU173">IFERROR(IF(ROW()-16&lt;NoRowsBudget, IF($J173="Profit Margin",SUM(AU$16:AU172)*ProfitMargin,IF($J173="VAT",SUM(AU$16:AU172)*VAT,IF(Budget_period="Monthly",SUMIFS(INDIRECT(AU$8),DetailBudgetWPs_Aleph,IF($J173 = "No Work Package", "", $J173),DetailBudgetCategory_Aleph,$I173),IF(Budget_period="Quarterly",SUMIFS(INDIRECT(AU$9),DetailBudgetWPs_Aleph,IF($J173 = "No Work Package", "", $J173),DetailBudgetCategory_Aleph,$I173),IF(Budget_period="Annually",SUMIFS(INDIRECT(AU$10),DetailBudgetWPs_Aleph,IF($J173 = "No Work Package", "", $J173),DetailBudgetCategory_Aleph,$I173),""))))) / AU$6 * AU$7, 0), 0)</f>
        <v>0</v>
      </c>
      <c r="AV173" s="166">
        <f t="array" ref="AV173">IFERROR(IF(ROW()-16&lt;NoRowsBudget, IF($J173="Profit Margin",SUM(AV$16:AV172)*ProfitMargin,IF($J173="VAT",SUM(AV$16:AV172)*VAT,IF(Budget_period="Monthly",SUMIFS(INDIRECT(AV$8),DetailBudgetWPs_Aleph,IF($J173 = "No Work Package", "", $J173),DetailBudgetCategory_Aleph,$I173),IF(Budget_period="Quarterly",SUMIFS(INDIRECT(AV$9),DetailBudgetWPs_Aleph,IF($J173 = "No Work Package", "", $J173),DetailBudgetCategory_Aleph,$I173),IF(Budget_period="Annually",SUMIFS(INDIRECT(AV$10),DetailBudgetWPs_Aleph,IF($J173 = "No Work Package", "", $J173),DetailBudgetCategory_Aleph,$I173),""))))) / AV$6 * AV$7, 0), 0)</f>
        <v>0</v>
      </c>
      <c r="AW173" s="166">
        <f t="array" ref="AW173">IFERROR(IF(ROW()-16&lt;NoRowsBudget, IF($J173="Profit Margin",SUM(AW$16:AW172)*ProfitMargin,IF($J173="VAT",SUM(AW$16:AW172)*VAT,IF(Budget_period="Monthly",SUMIFS(INDIRECT(AW$8),DetailBudgetWPs_Aleph,IF($J173 = "No Work Package", "", $J173),DetailBudgetCategory_Aleph,$I173),IF(Budget_period="Quarterly",SUMIFS(INDIRECT(AW$9),DetailBudgetWPs_Aleph,IF($J173 = "No Work Package", "", $J173),DetailBudgetCategory_Aleph,$I173),IF(Budget_period="Annually",SUMIFS(INDIRECT(AW$10),DetailBudgetWPs_Aleph,IF($J173 = "No Work Package", "", $J173),DetailBudgetCategory_Aleph,$I173),""))))) / AW$6 * AW$7, 0), 0)</f>
        <v>0</v>
      </c>
      <c r="AX173" s="166">
        <f t="array" ref="AX173">IFERROR(IF(ROW()-16&lt;NoRowsBudget, IF($J173="Profit Margin",SUM(AX$16:AX172)*ProfitMargin,IF($J173="VAT",SUM(AX$16:AX172)*VAT,IF(Budget_period="Monthly",SUMIFS(INDIRECT(AX$8),DetailBudgetWPs_Aleph,IF($J173 = "No Work Package", "", $J173),DetailBudgetCategory_Aleph,$I173),IF(Budget_period="Quarterly",SUMIFS(INDIRECT(AX$9),DetailBudgetWPs_Aleph,IF($J173 = "No Work Package", "", $J173),DetailBudgetCategory_Aleph,$I173),IF(Budget_period="Annually",SUMIFS(INDIRECT(AX$10),DetailBudgetWPs_Aleph,IF($J173 = "No Work Package", "", $J173),DetailBudgetCategory_Aleph,$I173),""))))) / AX$6 * AX$7, 0), 0)</f>
        <v>0</v>
      </c>
      <c r="AY173" s="166">
        <f t="array" ref="AY173">IFERROR(IF(ROW()-16&lt;NoRowsBudget, IF($J173="Profit Margin",SUM(AY$16:AY172)*ProfitMargin,IF($J173="VAT",SUM(AY$16:AY172)*VAT,IF(Budget_period="Monthly",SUMIFS(INDIRECT(AY$8),DetailBudgetWPs_Aleph,IF($J173 = "No Work Package", "", $J173),DetailBudgetCategory_Aleph,$I173),IF(Budget_period="Quarterly",SUMIFS(INDIRECT(AY$9),DetailBudgetWPs_Aleph,IF($J173 = "No Work Package", "", $J173),DetailBudgetCategory_Aleph,$I173),IF(Budget_period="Annually",SUMIFS(INDIRECT(AY$10),DetailBudgetWPs_Aleph,IF($J173 = "No Work Package", "", $J173),DetailBudgetCategory_Aleph,$I173),""))))) / AY$6 * AY$7, 0), 0)</f>
        <v>0</v>
      </c>
      <c r="AZ173" s="166">
        <f t="array" ref="AZ173">IFERROR(IF(ROW()-16&lt;NoRowsBudget, IF($J173="Profit Margin",SUM(AZ$16:AZ172)*ProfitMargin,IF($J173="VAT",SUM(AZ$16:AZ172)*VAT,IF(Budget_period="Monthly",SUMIFS(INDIRECT(AZ$8),DetailBudgetWPs_Aleph,IF($J173 = "No Work Package", "", $J173),DetailBudgetCategory_Aleph,$I173),IF(Budget_period="Quarterly",SUMIFS(INDIRECT(AZ$9),DetailBudgetWPs_Aleph,IF($J173 = "No Work Package", "", $J173),DetailBudgetCategory_Aleph,$I173),IF(Budget_period="Annually",SUMIFS(INDIRECT(AZ$10),DetailBudgetWPs_Aleph,IF($J173 = "No Work Package", "", $J173),DetailBudgetCategory_Aleph,$I173),""))))) / AZ$6 * AZ$7, 0), 0)</f>
        <v>0</v>
      </c>
      <c r="BA173" s="166">
        <f t="array" ref="BA173">IFERROR(IF(ROW()-16&lt;NoRowsBudget, IF($J173="Profit Margin",SUM(BA$16:BA172)*ProfitMargin,IF($J173="VAT",SUM(BA$16:BA172)*VAT,IF(Budget_period="Monthly",SUMIFS(INDIRECT(BA$8),DetailBudgetWPs_Aleph,IF($J173 = "No Work Package", "", $J173),DetailBudgetCategory_Aleph,$I173),IF(Budget_period="Quarterly",SUMIFS(INDIRECT(BA$9),DetailBudgetWPs_Aleph,IF($J173 = "No Work Package", "", $J173),DetailBudgetCategory_Aleph,$I173),IF(Budget_period="Annually",SUMIFS(INDIRECT(BA$10),DetailBudgetWPs_Aleph,IF($J173 = "No Work Package", "", $J173),DetailBudgetCategory_Aleph,$I173),""))))) / BA$6 * BA$7, 0), 0)</f>
        <v>0</v>
      </c>
      <c r="BB173" s="166">
        <f t="array" ref="BB173">IFERROR(IF(ROW()-16&lt;NoRowsBudget, IF($J173="Profit Margin",SUM(BB$16:BB172)*ProfitMargin,IF($J173="VAT",SUM(BB$16:BB172)*VAT,IF(Budget_period="Monthly",SUMIFS(INDIRECT(BB$8),DetailBudgetWPs_Aleph,IF($J173 = "No Work Package", "", $J173),DetailBudgetCategory_Aleph,$I173),IF(Budget_period="Quarterly",SUMIFS(INDIRECT(BB$9),DetailBudgetWPs_Aleph,IF($J173 = "No Work Package", "", $J173),DetailBudgetCategory_Aleph,$I173),IF(Budget_period="Annually",SUMIFS(INDIRECT(BB$10),DetailBudgetWPs_Aleph,IF($J173 = "No Work Package", "", $J173),DetailBudgetCategory_Aleph,$I173),""))))) / BB$6 * BB$7, 0), 0)</f>
        <v>0</v>
      </c>
      <c r="BC173" s="166">
        <f t="array" ref="BC173">IFERROR(IF(ROW()-16&lt;NoRowsBudget, IF($J173="Profit Margin",SUM(BC$16:BC172)*ProfitMargin,IF($J173="VAT",SUM(BC$16:BC172)*VAT,IF(Budget_period="Monthly",SUMIFS(INDIRECT(BC$8),DetailBudgetWPs_Aleph,IF($J173 = "No Work Package", "", $J173),DetailBudgetCategory_Aleph,$I173),IF(Budget_period="Quarterly",SUMIFS(INDIRECT(BC$9),DetailBudgetWPs_Aleph,IF($J173 = "No Work Package", "", $J173),DetailBudgetCategory_Aleph,$I173),IF(Budget_period="Annually",SUMIFS(INDIRECT(BC$10),DetailBudgetWPs_Aleph,IF($J173 = "No Work Package", "", $J173),DetailBudgetCategory_Aleph,$I173),""))))) / BC$6 * BC$7, 0), 0)</f>
        <v>0</v>
      </c>
      <c r="BD173" s="166">
        <f t="array" ref="BD173">IFERROR(IF(ROW()-16&lt;NoRowsBudget, IF($J173="Profit Margin",SUM(BD$16:BD172)*ProfitMargin,IF($J173="VAT",SUM(BD$16:BD172)*VAT,IF(Budget_period="Monthly",SUMIFS(INDIRECT(BD$8),DetailBudgetWPs_Aleph,IF($J173 = "No Work Package", "", $J173),DetailBudgetCategory_Aleph,$I173),IF(Budget_period="Quarterly",SUMIFS(INDIRECT(BD$9),DetailBudgetWPs_Aleph,IF($J173 = "No Work Package", "", $J173),DetailBudgetCategory_Aleph,$I173),IF(Budget_period="Annually",SUMIFS(INDIRECT(BD$10),DetailBudgetWPs_Aleph,IF($J173 = "No Work Package", "", $J173),DetailBudgetCategory_Aleph,$I173),""))))) / BD$6 * BD$7, 0), 0)</f>
        <v>0</v>
      </c>
      <c r="BE173" s="166">
        <f t="array" ref="BE173">IFERROR(IF(ROW()-16&lt;NoRowsBudget, IF($J173="Profit Margin",SUM(BE$16:BE172)*ProfitMargin,IF($J173="VAT",SUM(BE$16:BE172)*VAT,IF(Budget_period="Monthly",SUMIFS(INDIRECT(BE$8),DetailBudgetWPs_Aleph,IF($J173 = "No Work Package", "", $J173),DetailBudgetCategory_Aleph,$I173),IF(Budget_period="Quarterly",SUMIFS(INDIRECT(BE$9),DetailBudgetWPs_Aleph,IF($J173 = "No Work Package", "", $J173),DetailBudgetCategory_Aleph,$I173),IF(Budget_period="Annually",SUMIFS(INDIRECT(BE$10),DetailBudgetWPs_Aleph,IF($J173 = "No Work Package", "", $J173),DetailBudgetCategory_Aleph,$I173),""))))) / BE$6 * BE$7, 0), 0)</f>
        <v>0</v>
      </c>
      <c r="BF173" s="166">
        <f t="array" ref="BF173">IFERROR(IF(ROW()-16&lt;NoRowsBudget, IF($J173="Profit Margin",SUM(BF$16:BF172)*ProfitMargin,IF($J173="VAT",SUM(BF$16:BF172)*VAT,IF(Budget_period="Monthly",SUMIFS(INDIRECT(BF$8),DetailBudgetWPs_Aleph,IF($J173 = "No Work Package", "", $J173),DetailBudgetCategory_Aleph,$I173),IF(Budget_period="Quarterly",SUMIFS(INDIRECT(BF$9),DetailBudgetWPs_Aleph,IF($J173 = "No Work Package", "", $J173),DetailBudgetCategory_Aleph,$I173),IF(Budget_period="Annually",SUMIFS(INDIRECT(BF$10),DetailBudgetWPs_Aleph,IF($J173 = "No Work Package", "", $J173),DetailBudgetCategory_Aleph,$I173),""))))) / BF$6 * BF$7, 0), 0)</f>
        <v>0</v>
      </c>
      <c r="BG173" s="166">
        <f t="array" ref="BG173">IFERROR(IF(ROW()-16&lt;NoRowsBudget, IF($J173="Profit Margin",SUM(BG$16:BG172)*ProfitMargin,IF($J173="VAT",SUM(BG$16:BG172)*VAT,IF(Budget_period="Monthly",SUMIFS(INDIRECT(BG$8),DetailBudgetWPs_Aleph,IF($J173 = "No Work Package", "", $J173),DetailBudgetCategory_Aleph,$I173),IF(Budget_period="Quarterly",SUMIFS(INDIRECT(BG$9),DetailBudgetWPs_Aleph,IF($J173 = "No Work Package", "", $J173),DetailBudgetCategory_Aleph,$I173),IF(Budget_period="Annually",SUMIFS(INDIRECT(BG$10),DetailBudgetWPs_Aleph,IF($J173 = "No Work Package", "", $J173),DetailBudgetCategory_Aleph,$I173),""))))) / BG$6 * BG$7, 0), 0)</f>
        <v>0</v>
      </c>
      <c r="BH173" s="166">
        <f t="array" ref="BH173">IFERROR(IF(ROW()-16&lt;NoRowsBudget, IF($J173="Profit Margin",SUM(BH$16:BH172)*ProfitMargin,IF($J173="VAT",SUM(BH$16:BH172)*VAT,IF(Budget_period="Monthly",SUMIFS(INDIRECT(BH$8),DetailBudgetWPs_Aleph,IF($J173 = "No Work Package", "", $J173),DetailBudgetCategory_Aleph,$I173),IF(Budget_period="Quarterly",SUMIFS(INDIRECT(BH$9),DetailBudgetWPs_Aleph,IF($J173 = "No Work Package", "", $J173),DetailBudgetCategory_Aleph,$I173),IF(Budget_period="Annually",SUMIFS(INDIRECT(BH$10),DetailBudgetWPs_Aleph,IF($J173 = "No Work Package", "", $J173),DetailBudgetCategory_Aleph,$I173),""))))) / BH$6 * BH$7, 0), 0)</f>
        <v>0</v>
      </c>
      <c r="BI173" s="166">
        <f t="array" ref="BI173">IFERROR(IF(ROW()-16&lt;NoRowsBudget, IF($J173="Profit Margin",SUM(BI$16:BI172)*ProfitMargin,IF($J173="VAT",SUM(BI$16:BI172)*VAT,IF(Budget_period="Monthly",SUMIFS(INDIRECT(BI$8),DetailBudgetWPs_Aleph,IF($J173 = "No Work Package", "", $J173),DetailBudgetCategory_Aleph,$I173),IF(Budget_period="Quarterly",SUMIFS(INDIRECT(BI$9),DetailBudgetWPs_Aleph,IF($J173 = "No Work Package", "", $J173),DetailBudgetCategory_Aleph,$I173),IF(Budget_period="Annually",SUMIFS(INDIRECT(BI$10),DetailBudgetWPs_Aleph,IF($J173 = "No Work Package", "", $J173),DetailBudgetCategory_Aleph,$I173),""))))) / BI$6 * BI$7, 0), 0)</f>
        <v>0</v>
      </c>
      <c r="BJ173" s="166">
        <f t="array" ref="BJ173">IFERROR(IF(ROW()-16&lt;NoRowsBudget, IF($J173="Profit Margin",SUM(BJ$16:BJ172)*ProfitMargin,IF($J173="VAT",SUM(BJ$16:BJ172)*VAT,IF(Budget_period="Monthly",SUMIFS(INDIRECT(BJ$8),DetailBudgetWPs_Aleph,IF($J173 = "No Work Package", "", $J173),DetailBudgetCategory_Aleph,$I173),IF(Budget_period="Quarterly",SUMIFS(INDIRECT(BJ$9),DetailBudgetWPs_Aleph,IF($J173 = "No Work Package", "", $J173),DetailBudgetCategory_Aleph,$I173),IF(Budget_period="Annually",SUMIFS(INDIRECT(BJ$10),DetailBudgetWPs_Aleph,IF($J173 = "No Work Package", "", $J173),DetailBudgetCategory_Aleph,$I173),""))))) / BJ$6 * BJ$7, 0), 0)</f>
        <v>0</v>
      </c>
      <c r="BK173" s="166">
        <f t="array" ref="BK173">IFERROR(IF(ROW()-16&lt;NoRowsBudget, IF($J173="Profit Margin",SUM(BK$16:BK172)*ProfitMargin,IF($J173="VAT",SUM(BK$16:BK172)*VAT,IF(Budget_period="Monthly",SUMIFS(INDIRECT(BK$8),DetailBudgetWPs_Aleph,IF($J173 = "No Work Package", "", $J173),DetailBudgetCategory_Aleph,$I173),IF(Budget_period="Quarterly",SUMIFS(INDIRECT(BK$9),DetailBudgetWPs_Aleph,IF($J173 = "No Work Package", "", $J173),DetailBudgetCategory_Aleph,$I173),IF(Budget_period="Annually",SUMIFS(INDIRECT(BK$10),DetailBudgetWPs_Aleph,IF($J173 = "No Work Package", "", $J173),DetailBudgetCategory_Aleph,$I173),""))))) / BK$6 * BK$7, 0), 0)</f>
        <v>0</v>
      </c>
      <c r="BL173" s="166">
        <f t="array" ref="BL173">IFERROR(IF(ROW()-16&lt;NoRowsBudget, IF($J173="Profit Margin",SUM(BL$16:BL172)*ProfitMargin,IF($J173="VAT",SUM(BL$16:BL172)*VAT,IF(Budget_period="Monthly",SUMIFS(INDIRECT(BL$8),DetailBudgetWPs_Aleph,IF($J173 = "No Work Package", "", $J173),DetailBudgetCategory_Aleph,$I173),IF(Budget_period="Quarterly",SUMIFS(INDIRECT(BL$9),DetailBudgetWPs_Aleph,IF($J173 = "No Work Package", "", $J173),DetailBudgetCategory_Aleph,$I173),IF(Budget_period="Annually",SUMIFS(INDIRECT(BL$10),DetailBudgetWPs_Aleph,IF($J173 = "No Work Package", "", $J173),DetailBudgetCategory_Aleph,$I173),""))))) / BL$6 * BL$7, 0), 0)</f>
        <v>0</v>
      </c>
      <c r="BM173" s="166">
        <f t="array" ref="BM173">IFERROR(IF(ROW()-16&lt;NoRowsBudget, IF($J173="Profit Margin",SUM(BM$16:BM172)*ProfitMargin,IF($J173="VAT",SUM(BM$16:BM172)*VAT,IF(Budget_period="Monthly",SUMIFS(INDIRECT(BM$8),DetailBudgetWPs_Aleph,IF($J173 = "No Work Package", "", $J173),DetailBudgetCategory_Aleph,$I173),IF(Budget_period="Quarterly",SUMIFS(INDIRECT(BM$9),DetailBudgetWPs_Aleph,IF($J173 = "No Work Package", "", $J173),DetailBudgetCategory_Aleph,$I173),IF(Budget_period="Annually",SUMIFS(INDIRECT(BM$10),DetailBudgetWPs_Aleph,IF($J173 = "No Work Package", "", $J173),DetailBudgetCategory_Aleph,$I173),""))))) / BM$6 * BM$7, 0), 0)</f>
        <v>0</v>
      </c>
      <c r="BN173" s="166">
        <f t="array" ref="BN173">IFERROR(IF(ROW()-16&lt;NoRowsBudget, IF($J173="Profit Margin",SUM(BN$16:BN172)*ProfitMargin,IF($J173="VAT",SUM(BN$16:BN172)*VAT,IF(Budget_period="Monthly",SUMIFS(INDIRECT(BN$8),DetailBudgetWPs_Aleph,IF($J173 = "No Work Package", "", $J173),DetailBudgetCategory_Aleph,$I173),IF(Budget_period="Quarterly",SUMIFS(INDIRECT(BN$9),DetailBudgetWPs_Aleph,IF($J173 = "No Work Package", "", $J173),DetailBudgetCategory_Aleph,$I173),IF(Budget_period="Annually",SUMIFS(INDIRECT(BN$10),DetailBudgetWPs_Aleph,IF($J173 = "No Work Package", "", $J173),DetailBudgetCategory_Aleph,$I173),""))))) / BN$6 * BN$7, 0), 0)</f>
        <v>0</v>
      </c>
      <c r="BO173" s="166">
        <f t="array" ref="BO173">IFERROR(IF(ROW()-16&lt;NoRowsBudget, IF($J173="Profit Margin",SUM(BO$16:BO172)*ProfitMargin,IF($J173="VAT",SUM(BO$16:BO172)*VAT,IF(Budget_period="Monthly",SUMIFS(INDIRECT(BO$8),DetailBudgetWPs_Aleph,IF($J173 = "No Work Package", "", $J173),DetailBudgetCategory_Aleph,$I173),IF(Budget_period="Quarterly",SUMIFS(INDIRECT(BO$9),DetailBudgetWPs_Aleph,IF($J173 = "No Work Package", "", $J173),DetailBudgetCategory_Aleph,$I173),IF(Budget_period="Annually",SUMIFS(INDIRECT(BO$10),DetailBudgetWPs_Aleph,IF($J173 = "No Work Package", "", $J173),DetailBudgetCategory_Aleph,$I173),""))))) / BO$6 * BO$7, 0), 0)</f>
        <v>0</v>
      </c>
      <c r="BP173" s="166">
        <f t="array" ref="BP173">IFERROR(IF(ROW()-16&lt;NoRowsBudget, IF($J173="Profit Margin",SUM(BP$16:BP172)*ProfitMargin,IF($J173="VAT",SUM(BP$16:BP172)*VAT,IF(Budget_period="Monthly",SUMIFS(INDIRECT(BP$8),DetailBudgetWPs_Aleph,IF($J173 = "No Work Package", "", $J173),DetailBudgetCategory_Aleph,$I173),IF(Budget_period="Quarterly",SUMIFS(INDIRECT(BP$9),DetailBudgetWPs_Aleph,IF($J173 = "No Work Package", "", $J173),DetailBudgetCategory_Aleph,$I173),IF(Budget_period="Annually",SUMIFS(INDIRECT(BP$10),DetailBudgetWPs_Aleph,IF($J173 = "No Work Package", "", $J173),DetailBudgetCategory_Aleph,$I173),""))))) / BP$6 * BP$7, 0), 0)</f>
        <v>0</v>
      </c>
      <c r="BQ173" s="166">
        <f t="array" ref="BQ173">IFERROR(IF(ROW()-16&lt;NoRowsBudget, IF($J173="Profit Margin",SUM(BQ$16:BQ172)*ProfitMargin,IF($J173="VAT",SUM(BQ$16:BQ172)*VAT,IF(Budget_period="Monthly",SUMIFS(INDIRECT(BQ$8),DetailBudgetWPs_Aleph,IF($J173 = "No Work Package", "", $J173),DetailBudgetCategory_Aleph,$I173),IF(Budget_period="Quarterly",SUMIFS(INDIRECT(BQ$9),DetailBudgetWPs_Aleph,IF($J173 = "No Work Package", "", $J173),DetailBudgetCategory_Aleph,$I173),IF(Budget_period="Annually",SUMIFS(INDIRECT(BQ$10),DetailBudgetWPs_Aleph,IF($J173 = "No Work Package", "", $J173),DetailBudgetCategory_Aleph,$I173),""))))) / BQ$6 * BQ$7, 0), 0)</f>
        <v>0</v>
      </c>
      <c r="BR173" s="166">
        <f t="array" ref="BR173">IFERROR(IF(ROW()-16&lt;NoRowsBudget, IF($J173="Profit Margin",SUM(BR$16:BR172)*ProfitMargin,IF($J173="VAT",SUM(BR$16:BR172)*VAT,IF(Budget_period="Monthly",SUMIFS(INDIRECT(BR$8),DetailBudgetWPs_Aleph,IF($J173 = "No Work Package", "", $J173),DetailBudgetCategory_Aleph,$I173),IF(Budget_period="Quarterly",SUMIFS(INDIRECT(BR$9),DetailBudgetWPs_Aleph,IF($J173 = "No Work Package", "", $J173),DetailBudgetCategory_Aleph,$I173),IF(Budget_period="Annually",SUMIFS(INDIRECT(BR$10),DetailBudgetWPs_Aleph,IF($J173 = "No Work Package", "", $J173),DetailBudgetCategory_Aleph,$I173),""))))) / BR$6 * BR$7, 0), 0)</f>
        <v>0</v>
      </c>
      <c r="BS173" s="166">
        <f t="array" ref="BS173">IFERROR(IF(ROW()-16&lt;NoRowsBudget, IF($J173="Profit Margin",SUM(BS$16:BS172)*ProfitMargin,IF($J173="VAT",SUM(BS$16:BS172)*VAT,IF(Budget_period="Monthly",SUMIFS(INDIRECT(BS$8),DetailBudgetWPs_Aleph,IF($J173 = "No Work Package", "", $J173),DetailBudgetCategory_Aleph,$I173),IF(Budget_period="Quarterly",SUMIFS(INDIRECT(BS$9),DetailBudgetWPs_Aleph,IF($J173 = "No Work Package", "", $J173),DetailBudgetCategory_Aleph,$I173),IF(Budget_period="Annually",SUMIFS(INDIRECT(BS$10),DetailBudgetWPs_Aleph,IF($J173 = "No Work Package", "", $J173),DetailBudgetCategory_Aleph,$I173),""))))) / BS$6 * BS$7, 0), 0)</f>
        <v>0</v>
      </c>
    </row>
    <row r="174" ht="15.75" customHeight="1">
      <c r="A174" s="114"/>
      <c r="B174" s="15" t="str">
        <f>IF(ROW()-16&lt;NoRowsBudget,OrgName,"")</f>
        <v/>
      </c>
      <c r="C174" s="15" t="str">
        <f>IF(ROW()-16&lt;NoRowsBudget,ProjectName,"")</f>
        <v/>
      </c>
      <c r="D174" s="15" t="str">
        <f>IF(ROW()-16&lt;NoRowsBudget,ProjectRef,"")</f>
        <v/>
      </c>
      <c r="E174" s="15" t="str">
        <f>IF(ROW()-16&lt;NoRowsBudget,ApplicationID,"")</f>
        <v/>
      </c>
      <c r="F174" s="15" t="str">
        <f>IF(ROW()-16&lt;NoRowsBudget,Version,"")</f>
        <v/>
      </c>
      <c r="G174" s="164" t="str">
        <f>IF(ROW()-16&lt;NoRowsBudget,StartDate,"")</f>
        <v/>
      </c>
      <c r="H174" s="164" t="str">
        <f>IF(ROW()-16&lt;NoRowsBudget,EndDate,"")</f>
        <v/>
      </c>
      <c r="I174" s="15" t="str">
        <f t="array" ref="I174">IF(ROW()-16&lt;(NoRowsBudget-3),INDEX(CostCategories,CEILING((ROW()-15)/NoWPs,1)),IF(ROW()-16=NoRowsBudget-3,"Overheads",IF(ROW()-16=NoRowsBudget-2,"Profit Margin",IF(ROW()-16=NoRowsBudget-1,"VAT",""))))</f>
        <v/>
      </c>
      <c r="J174" s="15" t="str">
        <f t="array" ref="J174">IF(ROW()-16&lt;NoRowsBudget-3,INDEX(WPUnique,,MOD(ROW()-16,NoWPs)+1),IF(ROW()-16=NoRowsBudget-3,"Overheads",IF(ROW()-16=NoRowsBudget-2,"Profit Margin",IF(ROW()-16=NoRowsBudget-1,"VAT",""))))</f>
        <v/>
      </c>
      <c r="K174" s="172" t="str">
        <f>IFERROR(IF(OR($J174="Indirect Cost",$J174="VAT",$J174="Profit Margin"),"",VLOOKUP(J174,'1. Basic Info'!$B$40:$C$52,2,FALSE)),BudgetExport!J174)</f>
        <v/>
      </c>
      <c r="L174" s="166">
        <f t="array" ref="L174">IFERROR(IF(ROW()-16&lt;NoRowsBudget, IF($J174="Profit Margin",SUM(L$16:L173)*ProfitMargin,IF($J174="VAT",SUM(L$16:L173)*VAT,IF(Budget_period="Monthly",SUMIFS(INDIRECT(L$8),DetailBudgetWPs_Aleph,IF($J174 = "No Work Package", "", $J174),DetailBudgetCategory_Aleph,$I174),IF(Budget_period="Quarterly",SUMIFS(INDIRECT(L$9),DetailBudgetWPs_Aleph,IF($J174 = "No Work Package", "", $J174),DetailBudgetCategory_Aleph,$I174),IF(Budget_period="Annually",SUMIFS(INDIRECT(L$10),DetailBudgetWPs_Aleph,IF($J174 = "No Work Package", "", $J174),DetailBudgetCategory_Aleph,$I174),""))))) / L$6 * L$7, 0), 0)</f>
        <v>0</v>
      </c>
      <c r="M174" s="166">
        <f t="array" ref="M174">IFERROR(IF(ROW()-16&lt;NoRowsBudget, IF($J174="Profit Margin",SUM(M$16:M173)*ProfitMargin,IF($J174="VAT",SUM(M$16:M173)*VAT,IF(Budget_period="Monthly",SUMIFS(INDIRECT(M$8),DetailBudgetWPs_Aleph,IF($J174 = "No Work Package", "", $J174),DetailBudgetCategory_Aleph,$I174),IF(Budget_period="Quarterly",SUMIFS(INDIRECT(M$9),DetailBudgetWPs_Aleph,IF($J174 = "No Work Package", "", $J174),DetailBudgetCategory_Aleph,$I174),IF(Budget_period="Annually",SUMIFS(INDIRECT(M$10),DetailBudgetWPs_Aleph,IF($J174 = "No Work Package", "", $J174),DetailBudgetCategory_Aleph,$I174),""))))) / M$6 * M$7, 0), 0)</f>
        <v>0</v>
      </c>
      <c r="N174" s="166">
        <f t="array" ref="N174">IFERROR(IF(ROW()-16&lt;NoRowsBudget, IF($J174="Profit Margin",SUM(N$16:N173)*ProfitMargin,IF($J174="VAT",SUM(N$16:N173)*VAT,IF(Budget_period="Monthly",SUMIFS(INDIRECT(N$8),DetailBudgetWPs_Aleph,IF($J174 = "No Work Package", "", $J174),DetailBudgetCategory_Aleph,$I174),IF(Budget_period="Quarterly",SUMIFS(INDIRECT(N$9),DetailBudgetWPs_Aleph,IF($J174 = "No Work Package", "", $J174),DetailBudgetCategory_Aleph,$I174),IF(Budget_period="Annually",SUMIFS(INDIRECT(N$10),DetailBudgetWPs_Aleph,IF($J174 = "No Work Package", "", $J174),DetailBudgetCategory_Aleph,$I174),""))))) / N$6 * N$7, 0), 0)</f>
        <v>0</v>
      </c>
      <c r="O174" s="166">
        <f t="array" ref="O174">IFERROR(IF(ROW()-16&lt;NoRowsBudget, IF($J174="Profit Margin",SUM(O$16:O173)*ProfitMargin,IF($J174="VAT",SUM(O$16:O173)*VAT,IF(Budget_period="Monthly",SUMIFS(INDIRECT(O$8),DetailBudgetWPs_Aleph,IF($J174 = "No Work Package", "", $J174),DetailBudgetCategory_Aleph,$I174),IF(Budget_period="Quarterly",SUMIFS(INDIRECT(O$9),DetailBudgetWPs_Aleph,IF($J174 = "No Work Package", "", $J174),DetailBudgetCategory_Aleph,$I174),IF(Budget_period="Annually",SUMIFS(INDIRECT(O$10),DetailBudgetWPs_Aleph,IF($J174 = "No Work Package", "", $J174),DetailBudgetCategory_Aleph,$I174),""))))) / O$6 * O$7, 0), 0)</f>
        <v>0</v>
      </c>
      <c r="P174" s="166">
        <f t="array" ref="P174">IFERROR(IF(ROW()-16&lt;NoRowsBudget, IF($J174="Profit Margin",SUM(P$16:P173)*ProfitMargin,IF($J174="VAT",SUM(P$16:P173)*VAT,IF(Budget_period="Monthly",SUMIFS(INDIRECT(P$8),DetailBudgetWPs_Aleph,IF($J174 = "No Work Package", "", $J174),DetailBudgetCategory_Aleph,$I174),IF(Budget_period="Quarterly",SUMIFS(INDIRECT(P$9),DetailBudgetWPs_Aleph,IF($J174 = "No Work Package", "", $J174),DetailBudgetCategory_Aleph,$I174),IF(Budget_period="Annually",SUMIFS(INDIRECT(P$10),DetailBudgetWPs_Aleph,IF($J174 = "No Work Package", "", $J174),DetailBudgetCategory_Aleph,$I174),""))))) / P$6 * P$7, 0), 0)</f>
        <v>0</v>
      </c>
      <c r="Q174" s="166">
        <f t="array" ref="Q174">IFERROR(IF(ROW()-16&lt;NoRowsBudget, IF($J174="Profit Margin",SUM(Q$16:Q173)*ProfitMargin,IF($J174="VAT",SUM(Q$16:Q173)*VAT,IF(Budget_period="Monthly",SUMIFS(INDIRECT(Q$8),DetailBudgetWPs_Aleph,IF($J174 = "No Work Package", "", $J174),DetailBudgetCategory_Aleph,$I174),IF(Budget_period="Quarterly",SUMIFS(INDIRECT(Q$9),DetailBudgetWPs_Aleph,IF($J174 = "No Work Package", "", $J174),DetailBudgetCategory_Aleph,$I174),IF(Budget_period="Annually",SUMIFS(INDIRECT(Q$10),DetailBudgetWPs_Aleph,IF($J174 = "No Work Package", "", $J174),DetailBudgetCategory_Aleph,$I174),""))))) / Q$6 * Q$7, 0), 0)</f>
        <v>0</v>
      </c>
      <c r="R174" s="166">
        <f t="array" ref="R174">IFERROR(IF(ROW()-16&lt;NoRowsBudget, IF($J174="Profit Margin",SUM(R$16:R173)*ProfitMargin,IF($J174="VAT",SUM(R$16:R173)*VAT,IF(Budget_period="Monthly",SUMIFS(INDIRECT(R$8),DetailBudgetWPs_Aleph,IF($J174 = "No Work Package", "", $J174),DetailBudgetCategory_Aleph,$I174),IF(Budget_period="Quarterly",SUMIFS(INDIRECT(R$9),DetailBudgetWPs_Aleph,IF($J174 = "No Work Package", "", $J174),DetailBudgetCategory_Aleph,$I174),IF(Budget_period="Annually",SUMIFS(INDIRECT(R$10),DetailBudgetWPs_Aleph,IF($J174 = "No Work Package", "", $J174),DetailBudgetCategory_Aleph,$I174),""))))) / R$6 * R$7, 0), 0)</f>
        <v>0</v>
      </c>
      <c r="S174" s="166">
        <f t="array" ref="S174">IFERROR(IF(ROW()-16&lt;NoRowsBudget, IF($J174="Profit Margin",SUM(S$16:S173)*ProfitMargin,IF($J174="VAT",SUM(S$16:S173)*VAT,IF(Budget_period="Monthly",SUMIFS(INDIRECT(S$8),DetailBudgetWPs_Aleph,IF($J174 = "No Work Package", "", $J174),DetailBudgetCategory_Aleph,$I174),IF(Budget_period="Quarterly",SUMIFS(INDIRECT(S$9),DetailBudgetWPs_Aleph,IF($J174 = "No Work Package", "", $J174),DetailBudgetCategory_Aleph,$I174),IF(Budget_period="Annually",SUMIFS(INDIRECT(S$10),DetailBudgetWPs_Aleph,IF($J174 = "No Work Package", "", $J174),DetailBudgetCategory_Aleph,$I174),""))))) / S$6 * S$7, 0), 0)</f>
        <v>0</v>
      </c>
      <c r="T174" s="166">
        <f t="array" ref="T174">IFERROR(IF(ROW()-16&lt;NoRowsBudget, IF($J174="Profit Margin",SUM(T$16:T173)*ProfitMargin,IF($J174="VAT",SUM(T$16:T173)*VAT,IF(Budget_period="Monthly",SUMIFS(INDIRECT(T$8),DetailBudgetWPs_Aleph,IF($J174 = "No Work Package", "", $J174),DetailBudgetCategory_Aleph,$I174),IF(Budget_period="Quarterly",SUMIFS(INDIRECT(T$9),DetailBudgetWPs_Aleph,IF($J174 = "No Work Package", "", $J174),DetailBudgetCategory_Aleph,$I174),IF(Budget_period="Annually",SUMIFS(INDIRECT(T$10),DetailBudgetWPs_Aleph,IF($J174 = "No Work Package", "", $J174),DetailBudgetCategory_Aleph,$I174),""))))) / T$6 * T$7, 0), 0)</f>
        <v>0</v>
      </c>
      <c r="U174" s="166">
        <f t="array" ref="U174">IFERROR(IF(ROW()-16&lt;NoRowsBudget, IF($J174="Profit Margin",SUM(U$16:U173)*ProfitMargin,IF($J174="VAT",SUM(U$16:U173)*VAT,IF(Budget_period="Monthly",SUMIFS(INDIRECT(U$8),DetailBudgetWPs_Aleph,IF($J174 = "No Work Package", "", $J174),DetailBudgetCategory_Aleph,$I174),IF(Budget_period="Quarterly",SUMIFS(INDIRECT(U$9),DetailBudgetWPs_Aleph,IF($J174 = "No Work Package", "", $J174),DetailBudgetCategory_Aleph,$I174),IF(Budget_period="Annually",SUMIFS(INDIRECT(U$10),DetailBudgetWPs_Aleph,IF($J174 = "No Work Package", "", $J174),DetailBudgetCategory_Aleph,$I174),""))))) / U$6 * U$7, 0), 0)</f>
        <v>0</v>
      </c>
      <c r="V174" s="166">
        <f t="array" ref="V174">IFERROR(IF(ROW()-16&lt;NoRowsBudget, IF($J174="Profit Margin",SUM(V$16:V173)*ProfitMargin,IF($J174="VAT",SUM(V$16:V173)*VAT,IF(Budget_period="Monthly",SUMIFS(INDIRECT(V$8),DetailBudgetWPs_Aleph,IF($J174 = "No Work Package", "", $J174),DetailBudgetCategory_Aleph,$I174),IF(Budget_period="Quarterly",SUMIFS(INDIRECT(V$9),DetailBudgetWPs_Aleph,IF($J174 = "No Work Package", "", $J174),DetailBudgetCategory_Aleph,$I174),IF(Budget_period="Annually",SUMIFS(INDIRECT(V$10),DetailBudgetWPs_Aleph,IF($J174 = "No Work Package", "", $J174),DetailBudgetCategory_Aleph,$I174),""))))) / V$6 * V$7, 0), 0)</f>
        <v>0</v>
      </c>
      <c r="W174" s="166">
        <f t="array" ref="W174">IFERROR(IF(ROW()-16&lt;NoRowsBudget, IF($J174="Profit Margin",SUM(W$16:W173)*ProfitMargin,IF($J174="VAT",SUM(W$16:W173)*VAT,IF(Budget_period="Monthly",SUMIFS(INDIRECT(W$8),DetailBudgetWPs_Aleph,IF($J174 = "No Work Package", "", $J174),DetailBudgetCategory_Aleph,$I174),IF(Budget_period="Quarterly",SUMIFS(INDIRECT(W$9),DetailBudgetWPs_Aleph,IF($J174 = "No Work Package", "", $J174),DetailBudgetCategory_Aleph,$I174),IF(Budget_period="Annually",SUMIFS(INDIRECT(W$10),DetailBudgetWPs_Aleph,IF($J174 = "No Work Package", "", $J174),DetailBudgetCategory_Aleph,$I174),""))))) / W$6 * W$7, 0), 0)</f>
        <v>0</v>
      </c>
      <c r="X174" s="166">
        <f t="array" ref="X174">IFERROR(IF(ROW()-16&lt;NoRowsBudget, IF($J174="Profit Margin",SUM(X$16:X173)*ProfitMargin,IF($J174="VAT",SUM(X$16:X173)*VAT,IF(Budget_period="Monthly",SUMIFS(INDIRECT(X$8),DetailBudgetWPs_Aleph,IF($J174 = "No Work Package", "", $J174),DetailBudgetCategory_Aleph,$I174),IF(Budget_period="Quarterly",SUMIFS(INDIRECT(X$9),DetailBudgetWPs_Aleph,IF($J174 = "No Work Package", "", $J174),DetailBudgetCategory_Aleph,$I174),IF(Budget_period="Annually",SUMIFS(INDIRECT(X$10),DetailBudgetWPs_Aleph,IF($J174 = "No Work Package", "", $J174),DetailBudgetCategory_Aleph,$I174),""))))) / X$6 * X$7, 0), 0)</f>
        <v>0</v>
      </c>
      <c r="Y174" s="166">
        <f t="array" ref="Y174">IFERROR(IF(ROW()-16&lt;NoRowsBudget, IF($J174="Profit Margin",SUM(Y$16:Y173)*ProfitMargin,IF($J174="VAT",SUM(Y$16:Y173)*VAT,IF(Budget_period="Monthly",SUMIFS(INDIRECT(Y$8),DetailBudgetWPs_Aleph,IF($J174 = "No Work Package", "", $J174),DetailBudgetCategory_Aleph,$I174),IF(Budget_period="Quarterly",SUMIFS(INDIRECT(Y$9),DetailBudgetWPs_Aleph,IF($J174 = "No Work Package", "", $J174),DetailBudgetCategory_Aleph,$I174),IF(Budget_period="Annually",SUMIFS(INDIRECT(Y$10),DetailBudgetWPs_Aleph,IF($J174 = "No Work Package", "", $J174),DetailBudgetCategory_Aleph,$I174),""))))) / Y$6 * Y$7, 0), 0)</f>
        <v>0</v>
      </c>
      <c r="Z174" s="166">
        <f t="array" ref="Z174">IFERROR(IF(ROW()-16&lt;NoRowsBudget, IF($J174="Profit Margin",SUM(Z$16:Z173)*ProfitMargin,IF($J174="VAT",SUM(Z$16:Z173)*VAT,IF(Budget_period="Monthly",SUMIFS(INDIRECT(Z$8),DetailBudgetWPs_Aleph,IF($J174 = "No Work Package", "", $J174),DetailBudgetCategory_Aleph,$I174),IF(Budget_period="Quarterly",SUMIFS(INDIRECT(Z$9),DetailBudgetWPs_Aleph,IF($J174 = "No Work Package", "", $J174),DetailBudgetCategory_Aleph,$I174),IF(Budget_period="Annually",SUMIFS(INDIRECT(Z$10),DetailBudgetWPs_Aleph,IF($J174 = "No Work Package", "", $J174),DetailBudgetCategory_Aleph,$I174),""))))) / Z$6 * Z$7, 0), 0)</f>
        <v>0</v>
      </c>
      <c r="AA174" s="166">
        <f t="array" ref="AA174">IFERROR(IF(ROW()-16&lt;NoRowsBudget, IF($J174="Profit Margin",SUM(AA$16:AA173)*ProfitMargin,IF($J174="VAT",SUM(AA$16:AA173)*VAT,IF(Budget_period="Monthly",SUMIFS(INDIRECT(AA$8),DetailBudgetWPs_Aleph,IF($J174 = "No Work Package", "", $J174),DetailBudgetCategory_Aleph,$I174),IF(Budget_period="Quarterly",SUMIFS(INDIRECT(AA$9),DetailBudgetWPs_Aleph,IF($J174 = "No Work Package", "", $J174),DetailBudgetCategory_Aleph,$I174),IF(Budget_period="Annually",SUMIFS(INDIRECT(AA$10),DetailBudgetWPs_Aleph,IF($J174 = "No Work Package", "", $J174),DetailBudgetCategory_Aleph,$I174),""))))) / AA$6 * AA$7, 0), 0)</f>
        <v>0</v>
      </c>
      <c r="AB174" s="166">
        <f t="array" ref="AB174">IFERROR(IF(ROW()-16&lt;NoRowsBudget, IF($J174="Profit Margin",SUM(AB$16:AB173)*ProfitMargin,IF($J174="VAT",SUM(AB$16:AB173)*VAT,IF(Budget_period="Monthly",SUMIFS(INDIRECT(AB$8),DetailBudgetWPs_Aleph,IF($J174 = "No Work Package", "", $J174),DetailBudgetCategory_Aleph,$I174),IF(Budget_period="Quarterly",SUMIFS(INDIRECT(AB$9),DetailBudgetWPs_Aleph,IF($J174 = "No Work Package", "", $J174),DetailBudgetCategory_Aleph,$I174),IF(Budget_period="Annually",SUMIFS(INDIRECT(AB$10),DetailBudgetWPs_Aleph,IF($J174 = "No Work Package", "", $J174),DetailBudgetCategory_Aleph,$I174),""))))) / AB$6 * AB$7, 0), 0)</f>
        <v>0</v>
      </c>
      <c r="AC174" s="166">
        <f t="array" ref="AC174">IFERROR(IF(ROW()-16&lt;NoRowsBudget, IF($J174="Profit Margin",SUM(AC$16:AC173)*ProfitMargin,IF($J174="VAT",SUM(AC$16:AC173)*VAT,IF(Budget_period="Monthly",SUMIFS(INDIRECT(AC$8),DetailBudgetWPs_Aleph,IF($J174 = "No Work Package", "", $J174),DetailBudgetCategory_Aleph,$I174),IF(Budget_period="Quarterly",SUMIFS(INDIRECT(AC$9),DetailBudgetWPs_Aleph,IF($J174 = "No Work Package", "", $J174),DetailBudgetCategory_Aleph,$I174),IF(Budget_period="Annually",SUMIFS(INDIRECT(AC$10),DetailBudgetWPs_Aleph,IF($J174 = "No Work Package", "", $J174),DetailBudgetCategory_Aleph,$I174),""))))) / AC$6 * AC$7, 0), 0)</f>
        <v>0</v>
      </c>
      <c r="AD174" s="166">
        <f t="array" ref="AD174">IFERROR(IF(ROW()-16&lt;NoRowsBudget, IF($J174="Profit Margin",SUM(AD$16:AD173)*ProfitMargin,IF($J174="VAT",SUM(AD$16:AD173)*VAT,IF(Budget_period="Monthly",SUMIFS(INDIRECT(AD$8),DetailBudgetWPs_Aleph,IF($J174 = "No Work Package", "", $J174),DetailBudgetCategory_Aleph,$I174),IF(Budget_period="Quarterly",SUMIFS(INDIRECT(AD$9),DetailBudgetWPs_Aleph,IF($J174 = "No Work Package", "", $J174),DetailBudgetCategory_Aleph,$I174),IF(Budget_period="Annually",SUMIFS(INDIRECT(AD$10),DetailBudgetWPs_Aleph,IF($J174 = "No Work Package", "", $J174),DetailBudgetCategory_Aleph,$I174),""))))) / AD$6 * AD$7, 0), 0)</f>
        <v>0</v>
      </c>
      <c r="AE174" s="166">
        <f t="array" ref="AE174">IFERROR(IF(ROW()-16&lt;NoRowsBudget, IF($J174="Profit Margin",SUM(AE$16:AE173)*ProfitMargin,IF($J174="VAT",SUM(AE$16:AE173)*VAT,IF(Budget_period="Monthly",SUMIFS(INDIRECT(AE$8),DetailBudgetWPs_Aleph,IF($J174 = "No Work Package", "", $J174),DetailBudgetCategory_Aleph,$I174),IF(Budget_period="Quarterly",SUMIFS(INDIRECT(AE$9),DetailBudgetWPs_Aleph,IF($J174 = "No Work Package", "", $J174),DetailBudgetCategory_Aleph,$I174),IF(Budget_period="Annually",SUMIFS(INDIRECT(AE$10),DetailBudgetWPs_Aleph,IF($J174 = "No Work Package", "", $J174),DetailBudgetCategory_Aleph,$I174),""))))) / AE$6 * AE$7, 0), 0)</f>
        <v>0</v>
      </c>
      <c r="AF174" s="166">
        <f t="array" ref="AF174">IFERROR(IF(ROW()-16&lt;NoRowsBudget, IF($J174="Profit Margin",SUM(AF$16:AF173)*ProfitMargin,IF($J174="VAT",SUM(AF$16:AF173)*VAT,IF(Budget_period="Monthly",SUMIFS(INDIRECT(AF$8),DetailBudgetWPs_Aleph,IF($J174 = "No Work Package", "", $J174),DetailBudgetCategory_Aleph,$I174),IF(Budget_period="Quarterly",SUMIFS(INDIRECT(AF$9),DetailBudgetWPs_Aleph,IF($J174 = "No Work Package", "", $J174),DetailBudgetCategory_Aleph,$I174),IF(Budget_period="Annually",SUMIFS(INDIRECT(AF$10),DetailBudgetWPs_Aleph,IF($J174 = "No Work Package", "", $J174),DetailBudgetCategory_Aleph,$I174),""))))) / AF$6 * AF$7, 0), 0)</f>
        <v>0</v>
      </c>
      <c r="AG174" s="166">
        <f t="array" ref="AG174">IFERROR(IF(ROW()-16&lt;NoRowsBudget, IF($J174="Profit Margin",SUM(AG$16:AG173)*ProfitMargin,IF($J174="VAT",SUM(AG$16:AG173)*VAT,IF(Budget_period="Monthly",SUMIFS(INDIRECT(AG$8),DetailBudgetWPs_Aleph,IF($J174 = "No Work Package", "", $J174),DetailBudgetCategory_Aleph,$I174),IF(Budget_period="Quarterly",SUMIFS(INDIRECT(AG$9),DetailBudgetWPs_Aleph,IF($J174 = "No Work Package", "", $J174),DetailBudgetCategory_Aleph,$I174),IF(Budget_period="Annually",SUMIFS(INDIRECT(AG$10),DetailBudgetWPs_Aleph,IF($J174 = "No Work Package", "", $J174),DetailBudgetCategory_Aleph,$I174),""))))) / AG$6 * AG$7, 0), 0)</f>
        <v>0</v>
      </c>
      <c r="AH174" s="166">
        <f t="array" ref="AH174">IFERROR(IF(ROW()-16&lt;NoRowsBudget, IF($J174="Profit Margin",SUM(AH$16:AH173)*ProfitMargin,IF($J174="VAT",SUM(AH$16:AH173)*VAT,IF(Budget_period="Monthly",SUMIFS(INDIRECT(AH$8),DetailBudgetWPs_Aleph,IF($J174 = "No Work Package", "", $J174),DetailBudgetCategory_Aleph,$I174),IF(Budget_period="Quarterly",SUMIFS(INDIRECT(AH$9),DetailBudgetWPs_Aleph,IF($J174 = "No Work Package", "", $J174),DetailBudgetCategory_Aleph,$I174),IF(Budget_period="Annually",SUMIFS(INDIRECT(AH$10),DetailBudgetWPs_Aleph,IF($J174 = "No Work Package", "", $J174),DetailBudgetCategory_Aleph,$I174),""))))) / AH$6 * AH$7, 0), 0)</f>
        <v>0</v>
      </c>
      <c r="AI174" s="166">
        <f t="array" ref="AI174">IFERROR(IF(ROW()-16&lt;NoRowsBudget, IF($J174="Profit Margin",SUM(AI$16:AI173)*ProfitMargin,IF($J174="VAT",SUM(AI$16:AI173)*VAT,IF(Budget_period="Monthly",SUMIFS(INDIRECT(AI$8),DetailBudgetWPs_Aleph,IF($J174 = "No Work Package", "", $J174),DetailBudgetCategory_Aleph,$I174),IF(Budget_period="Quarterly",SUMIFS(INDIRECT(AI$9),DetailBudgetWPs_Aleph,IF($J174 = "No Work Package", "", $J174),DetailBudgetCategory_Aleph,$I174),IF(Budget_period="Annually",SUMIFS(INDIRECT(AI$10),DetailBudgetWPs_Aleph,IF($J174 = "No Work Package", "", $J174),DetailBudgetCategory_Aleph,$I174),""))))) / AI$6 * AI$7, 0), 0)</f>
        <v>0</v>
      </c>
      <c r="AJ174" s="166">
        <f t="array" ref="AJ174">IFERROR(IF(ROW()-16&lt;NoRowsBudget, IF($J174="Profit Margin",SUM(AJ$16:AJ173)*ProfitMargin,IF($J174="VAT",SUM(AJ$16:AJ173)*VAT,IF(Budget_period="Monthly",SUMIFS(INDIRECT(AJ$8),DetailBudgetWPs_Aleph,IF($J174 = "No Work Package", "", $J174),DetailBudgetCategory_Aleph,$I174),IF(Budget_period="Quarterly",SUMIFS(INDIRECT(AJ$9),DetailBudgetWPs_Aleph,IF($J174 = "No Work Package", "", $J174),DetailBudgetCategory_Aleph,$I174),IF(Budget_period="Annually",SUMIFS(INDIRECT(AJ$10),DetailBudgetWPs_Aleph,IF($J174 = "No Work Package", "", $J174),DetailBudgetCategory_Aleph,$I174),""))))) / AJ$6 * AJ$7, 0), 0)</f>
        <v>0</v>
      </c>
      <c r="AK174" s="166">
        <f t="array" ref="AK174">IFERROR(IF(ROW()-16&lt;NoRowsBudget, IF($J174="Profit Margin",SUM(AK$16:AK173)*ProfitMargin,IF($J174="VAT",SUM(AK$16:AK173)*VAT,IF(Budget_period="Monthly",SUMIFS(INDIRECT(AK$8),DetailBudgetWPs_Aleph,IF($J174 = "No Work Package", "", $J174),DetailBudgetCategory_Aleph,$I174),IF(Budget_period="Quarterly",SUMIFS(INDIRECT(AK$9),DetailBudgetWPs_Aleph,IF($J174 = "No Work Package", "", $J174),DetailBudgetCategory_Aleph,$I174),IF(Budget_period="Annually",SUMIFS(INDIRECT(AK$10),DetailBudgetWPs_Aleph,IF($J174 = "No Work Package", "", $J174),DetailBudgetCategory_Aleph,$I174),""))))) / AK$6 * AK$7, 0), 0)</f>
        <v>0</v>
      </c>
      <c r="AL174" s="166">
        <f t="array" ref="AL174">IFERROR(IF(ROW()-16&lt;NoRowsBudget, IF($J174="Profit Margin",SUM(AL$16:AL173)*ProfitMargin,IF($J174="VAT",SUM(AL$16:AL173)*VAT,IF(Budget_period="Monthly",SUMIFS(INDIRECT(AL$8),DetailBudgetWPs_Aleph,IF($J174 = "No Work Package", "", $J174),DetailBudgetCategory_Aleph,$I174),IF(Budget_period="Quarterly",SUMIFS(INDIRECT(AL$9),DetailBudgetWPs_Aleph,IF($J174 = "No Work Package", "", $J174),DetailBudgetCategory_Aleph,$I174),IF(Budget_period="Annually",SUMIFS(INDIRECT(AL$10),DetailBudgetWPs_Aleph,IF($J174 = "No Work Package", "", $J174),DetailBudgetCategory_Aleph,$I174),""))))) / AL$6 * AL$7, 0), 0)</f>
        <v>0</v>
      </c>
      <c r="AM174" s="166">
        <f t="array" ref="AM174">IFERROR(IF(ROW()-16&lt;NoRowsBudget, IF($J174="Profit Margin",SUM(AM$16:AM173)*ProfitMargin,IF($J174="VAT",SUM(AM$16:AM173)*VAT,IF(Budget_period="Monthly",SUMIFS(INDIRECT(AM$8),DetailBudgetWPs_Aleph,IF($J174 = "No Work Package", "", $J174),DetailBudgetCategory_Aleph,$I174),IF(Budget_period="Quarterly",SUMIFS(INDIRECT(AM$9),DetailBudgetWPs_Aleph,IF($J174 = "No Work Package", "", $J174),DetailBudgetCategory_Aleph,$I174),IF(Budget_period="Annually",SUMIFS(INDIRECT(AM$10),DetailBudgetWPs_Aleph,IF($J174 = "No Work Package", "", $J174),DetailBudgetCategory_Aleph,$I174),""))))) / AM$6 * AM$7, 0), 0)</f>
        <v>0</v>
      </c>
      <c r="AN174" s="166">
        <f t="array" ref="AN174">IFERROR(IF(ROW()-16&lt;NoRowsBudget, IF($J174="Profit Margin",SUM(AN$16:AN173)*ProfitMargin,IF($J174="VAT",SUM(AN$16:AN173)*VAT,IF(Budget_period="Monthly",SUMIFS(INDIRECT(AN$8),DetailBudgetWPs_Aleph,IF($J174 = "No Work Package", "", $J174),DetailBudgetCategory_Aleph,$I174),IF(Budget_period="Quarterly",SUMIFS(INDIRECT(AN$9),DetailBudgetWPs_Aleph,IF($J174 = "No Work Package", "", $J174),DetailBudgetCategory_Aleph,$I174),IF(Budget_period="Annually",SUMIFS(INDIRECT(AN$10),DetailBudgetWPs_Aleph,IF($J174 = "No Work Package", "", $J174),DetailBudgetCategory_Aleph,$I174),""))))) / AN$6 * AN$7, 0), 0)</f>
        <v>0</v>
      </c>
      <c r="AO174" s="166">
        <f t="array" ref="AO174">IFERROR(IF(ROW()-16&lt;NoRowsBudget, IF($J174="Profit Margin",SUM(AO$16:AO173)*ProfitMargin,IF($J174="VAT",SUM(AO$16:AO173)*VAT,IF(Budget_period="Monthly",SUMIFS(INDIRECT(AO$8),DetailBudgetWPs_Aleph,IF($J174 = "No Work Package", "", $J174),DetailBudgetCategory_Aleph,$I174),IF(Budget_period="Quarterly",SUMIFS(INDIRECT(AO$9),DetailBudgetWPs_Aleph,IF($J174 = "No Work Package", "", $J174),DetailBudgetCategory_Aleph,$I174),IF(Budget_period="Annually",SUMIFS(INDIRECT(AO$10),DetailBudgetWPs_Aleph,IF($J174 = "No Work Package", "", $J174),DetailBudgetCategory_Aleph,$I174),""))))) / AO$6 * AO$7, 0), 0)</f>
        <v>0</v>
      </c>
      <c r="AP174" s="166">
        <f t="array" ref="AP174">IFERROR(IF(ROW()-16&lt;NoRowsBudget, IF($J174="Profit Margin",SUM(AP$16:AP173)*ProfitMargin,IF($J174="VAT",SUM(AP$16:AP173)*VAT,IF(Budget_period="Monthly",SUMIFS(INDIRECT(AP$8),DetailBudgetWPs_Aleph,IF($J174 = "No Work Package", "", $J174),DetailBudgetCategory_Aleph,$I174),IF(Budget_period="Quarterly",SUMIFS(INDIRECT(AP$9),DetailBudgetWPs_Aleph,IF($J174 = "No Work Package", "", $J174),DetailBudgetCategory_Aleph,$I174),IF(Budget_period="Annually",SUMIFS(INDIRECT(AP$10),DetailBudgetWPs_Aleph,IF($J174 = "No Work Package", "", $J174),DetailBudgetCategory_Aleph,$I174),""))))) / AP$6 * AP$7, 0), 0)</f>
        <v>0</v>
      </c>
      <c r="AQ174" s="166">
        <f t="array" ref="AQ174">IFERROR(IF(ROW()-16&lt;NoRowsBudget, IF($J174="Profit Margin",SUM(AQ$16:AQ173)*ProfitMargin,IF($J174="VAT",SUM(AQ$16:AQ173)*VAT,IF(Budget_period="Monthly",SUMIFS(INDIRECT(AQ$8),DetailBudgetWPs_Aleph,IF($J174 = "No Work Package", "", $J174),DetailBudgetCategory_Aleph,$I174),IF(Budget_period="Quarterly",SUMIFS(INDIRECT(AQ$9),DetailBudgetWPs_Aleph,IF($J174 = "No Work Package", "", $J174),DetailBudgetCategory_Aleph,$I174),IF(Budget_period="Annually",SUMIFS(INDIRECT(AQ$10),DetailBudgetWPs_Aleph,IF($J174 = "No Work Package", "", $J174),DetailBudgetCategory_Aleph,$I174),""))))) / AQ$6 * AQ$7, 0), 0)</f>
        <v>0</v>
      </c>
      <c r="AR174" s="166">
        <f t="array" ref="AR174">IFERROR(IF(ROW()-16&lt;NoRowsBudget, IF($J174="Profit Margin",SUM(AR$16:AR173)*ProfitMargin,IF($J174="VAT",SUM(AR$16:AR173)*VAT,IF(Budget_period="Monthly",SUMIFS(INDIRECT(AR$8),DetailBudgetWPs_Aleph,IF($J174 = "No Work Package", "", $J174),DetailBudgetCategory_Aleph,$I174),IF(Budget_period="Quarterly",SUMIFS(INDIRECT(AR$9),DetailBudgetWPs_Aleph,IF($J174 = "No Work Package", "", $J174),DetailBudgetCategory_Aleph,$I174),IF(Budget_period="Annually",SUMIFS(INDIRECT(AR$10),DetailBudgetWPs_Aleph,IF($J174 = "No Work Package", "", $J174),DetailBudgetCategory_Aleph,$I174),""))))) / AR$6 * AR$7, 0), 0)</f>
        <v>0</v>
      </c>
      <c r="AS174" s="166">
        <f t="array" ref="AS174">IFERROR(IF(ROW()-16&lt;NoRowsBudget, IF($J174="Profit Margin",SUM(AS$16:AS173)*ProfitMargin,IF($J174="VAT",SUM(AS$16:AS173)*VAT,IF(Budget_period="Monthly",SUMIFS(INDIRECT(AS$8),DetailBudgetWPs_Aleph,IF($J174 = "No Work Package", "", $J174),DetailBudgetCategory_Aleph,$I174),IF(Budget_period="Quarterly",SUMIFS(INDIRECT(AS$9),DetailBudgetWPs_Aleph,IF($J174 = "No Work Package", "", $J174),DetailBudgetCategory_Aleph,$I174),IF(Budget_period="Annually",SUMIFS(INDIRECT(AS$10),DetailBudgetWPs_Aleph,IF($J174 = "No Work Package", "", $J174),DetailBudgetCategory_Aleph,$I174),""))))) / AS$6 * AS$7, 0), 0)</f>
        <v>0</v>
      </c>
      <c r="AT174" s="166">
        <f t="array" ref="AT174">IFERROR(IF(ROW()-16&lt;NoRowsBudget, IF($J174="Profit Margin",SUM(AT$16:AT173)*ProfitMargin,IF($J174="VAT",SUM(AT$16:AT173)*VAT,IF(Budget_period="Monthly",SUMIFS(INDIRECT(AT$8),DetailBudgetWPs_Aleph,IF($J174 = "No Work Package", "", $J174),DetailBudgetCategory_Aleph,$I174),IF(Budget_period="Quarterly",SUMIFS(INDIRECT(AT$9),DetailBudgetWPs_Aleph,IF($J174 = "No Work Package", "", $J174),DetailBudgetCategory_Aleph,$I174),IF(Budget_period="Annually",SUMIFS(INDIRECT(AT$10),DetailBudgetWPs_Aleph,IF($J174 = "No Work Package", "", $J174),DetailBudgetCategory_Aleph,$I174),""))))) / AT$6 * AT$7, 0), 0)</f>
        <v>0</v>
      </c>
      <c r="AU174" s="166">
        <f t="array" ref="AU174">IFERROR(IF(ROW()-16&lt;NoRowsBudget, IF($J174="Profit Margin",SUM(AU$16:AU173)*ProfitMargin,IF($J174="VAT",SUM(AU$16:AU173)*VAT,IF(Budget_period="Monthly",SUMIFS(INDIRECT(AU$8),DetailBudgetWPs_Aleph,IF($J174 = "No Work Package", "", $J174),DetailBudgetCategory_Aleph,$I174),IF(Budget_period="Quarterly",SUMIFS(INDIRECT(AU$9),DetailBudgetWPs_Aleph,IF($J174 = "No Work Package", "", $J174),DetailBudgetCategory_Aleph,$I174),IF(Budget_period="Annually",SUMIFS(INDIRECT(AU$10),DetailBudgetWPs_Aleph,IF($J174 = "No Work Package", "", $J174),DetailBudgetCategory_Aleph,$I174),""))))) / AU$6 * AU$7, 0), 0)</f>
        <v>0</v>
      </c>
      <c r="AV174" s="166">
        <f t="array" ref="AV174">IFERROR(IF(ROW()-16&lt;NoRowsBudget, IF($J174="Profit Margin",SUM(AV$16:AV173)*ProfitMargin,IF($J174="VAT",SUM(AV$16:AV173)*VAT,IF(Budget_period="Monthly",SUMIFS(INDIRECT(AV$8),DetailBudgetWPs_Aleph,IF($J174 = "No Work Package", "", $J174),DetailBudgetCategory_Aleph,$I174),IF(Budget_period="Quarterly",SUMIFS(INDIRECT(AV$9),DetailBudgetWPs_Aleph,IF($J174 = "No Work Package", "", $J174),DetailBudgetCategory_Aleph,$I174),IF(Budget_period="Annually",SUMIFS(INDIRECT(AV$10),DetailBudgetWPs_Aleph,IF($J174 = "No Work Package", "", $J174),DetailBudgetCategory_Aleph,$I174),""))))) / AV$6 * AV$7, 0), 0)</f>
        <v>0</v>
      </c>
      <c r="AW174" s="166">
        <f t="array" ref="AW174">IFERROR(IF(ROW()-16&lt;NoRowsBudget, IF($J174="Profit Margin",SUM(AW$16:AW173)*ProfitMargin,IF($J174="VAT",SUM(AW$16:AW173)*VAT,IF(Budget_period="Monthly",SUMIFS(INDIRECT(AW$8),DetailBudgetWPs_Aleph,IF($J174 = "No Work Package", "", $J174),DetailBudgetCategory_Aleph,$I174),IF(Budget_period="Quarterly",SUMIFS(INDIRECT(AW$9),DetailBudgetWPs_Aleph,IF($J174 = "No Work Package", "", $J174),DetailBudgetCategory_Aleph,$I174),IF(Budget_period="Annually",SUMIFS(INDIRECT(AW$10),DetailBudgetWPs_Aleph,IF($J174 = "No Work Package", "", $J174),DetailBudgetCategory_Aleph,$I174),""))))) / AW$6 * AW$7, 0), 0)</f>
        <v>0</v>
      </c>
      <c r="AX174" s="166">
        <f t="array" ref="AX174">IFERROR(IF(ROW()-16&lt;NoRowsBudget, IF($J174="Profit Margin",SUM(AX$16:AX173)*ProfitMargin,IF($J174="VAT",SUM(AX$16:AX173)*VAT,IF(Budget_period="Monthly",SUMIFS(INDIRECT(AX$8),DetailBudgetWPs_Aleph,IF($J174 = "No Work Package", "", $J174),DetailBudgetCategory_Aleph,$I174),IF(Budget_period="Quarterly",SUMIFS(INDIRECT(AX$9),DetailBudgetWPs_Aleph,IF($J174 = "No Work Package", "", $J174),DetailBudgetCategory_Aleph,$I174),IF(Budget_period="Annually",SUMIFS(INDIRECT(AX$10),DetailBudgetWPs_Aleph,IF($J174 = "No Work Package", "", $J174),DetailBudgetCategory_Aleph,$I174),""))))) / AX$6 * AX$7, 0), 0)</f>
        <v>0</v>
      </c>
      <c r="AY174" s="166">
        <f t="array" ref="AY174">IFERROR(IF(ROW()-16&lt;NoRowsBudget, IF($J174="Profit Margin",SUM(AY$16:AY173)*ProfitMargin,IF($J174="VAT",SUM(AY$16:AY173)*VAT,IF(Budget_period="Monthly",SUMIFS(INDIRECT(AY$8),DetailBudgetWPs_Aleph,IF($J174 = "No Work Package", "", $J174),DetailBudgetCategory_Aleph,$I174),IF(Budget_period="Quarterly",SUMIFS(INDIRECT(AY$9),DetailBudgetWPs_Aleph,IF($J174 = "No Work Package", "", $J174),DetailBudgetCategory_Aleph,$I174),IF(Budget_period="Annually",SUMIFS(INDIRECT(AY$10),DetailBudgetWPs_Aleph,IF($J174 = "No Work Package", "", $J174),DetailBudgetCategory_Aleph,$I174),""))))) / AY$6 * AY$7, 0), 0)</f>
        <v>0</v>
      </c>
      <c r="AZ174" s="166">
        <f t="array" ref="AZ174">IFERROR(IF(ROW()-16&lt;NoRowsBudget, IF($J174="Profit Margin",SUM(AZ$16:AZ173)*ProfitMargin,IF($J174="VAT",SUM(AZ$16:AZ173)*VAT,IF(Budget_period="Monthly",SUMIFS(INDIRECT(AZ$8),DetailBudgetWPs_Aleph,IF($J174 = "No Work Package", "", $J174),DetailBudgetCategory_Aleph,$I174),IF(Budget_period="Quarterly",SUMIFS(INDIRECT(AZ$9),DetailBudgetWPs_Aleph,IF($J174 = "No Work Package", "", $J174),DetailBudgetCategory_Aleph,$I174),IF(Budget_period="Annually",SUMIFS(INDIRECT(AZ$10),DetailBudgetWPs_Aleph,IF($J174 = "No Work Package", "", $J174),DetailBudgetCategory_Aleph,$I174),""))))) / AZ$6 * AZ$7, 0), 0)</f>
        <v>0</v>
      </c>
      <c r="BA174" s="166">
        <f t="array" ref="BA174">IFERROR(IF(ROW()-16&lt;NoRowsBudget, IF($J174="Profit Margin",SUM(BA$16:BA173)*ProfitMargin,IF($J174="VAT",SUM(BA$16:BA173)*VAT,IF(Budget_period="Monthly",SUMIFS(INDIRECT(BA$8),DetailBudgetWPs_Aleph,IF($J174 = "No Work Package", "", $J174),DetailBudgetCategory_Aleph,$I174),IF(Budget_period="Quarterly",SUMIFS(INDIRECT(BA$9),DetailBudgetWPs_Aleph,IF($J174 = "No Work Package", "", $J174),DetailBudgetCategory_Aleph,$I174),IF(Budget_period="Annually",SUMIFS(INDIRECT(BA$10),DetailBudgetWPs_Aleph,IF($J174 = "No Work Package", "", $J174),DetailBudgetCategory_Aleph,$I174),""))))) / BA$6 * BA$7, 0), 0)</f>
        <v>0</v>
      </c>
      <c r="BB174" s="166">
        <f t="array" ref="BB174">IFERROR(IF(ROW()-16&lt;NoRowsBudget, IF($J174="Profit Margin",SUM(BB$16:BB173)*ProfitMargin,IF($J174="VAT",SUM(BB$16:BB173)*VAT,IF(Budget_period="Monthly",SUMIFS(INDIRECT(BB$8),DetailBudgetWPs_Aleph,IF($J174 = "No Work Package", "", $J174),DetailBudgetCategory_Aleph,$I174),IF(Budget_period="Quarterly",SUMIFS(INDIRECT(BB$9),DetailBudgetWPs_Aleph,IF($J174 = "No Work Package", "", $J174),DetailBudgetCategory_Aleph,$I174),IF(Budget_period="Annually",SUMIFS(INDIRECT(BB$10),DetailBudgetWPs_Aleph,IF($J174 = "No Work Package", "", $J174),DetailBudgetCategory_Aleph,$I174),""))))) / BB$6 * BB$7, 0), 0)</f>
        <v>0</v>
      </c>
      <c r="BC174" s="166">
        <f t="array" ref="BC174">IFERROR(IF(ROW()-16&lt;NoRowsBudget, IF($J174="Profit Margin",SUM(BC$16:BC173)*ProfitMargin,IF($J174="VAT",SUM(BC$16:BC173)*VAT,IF(Budget_period="Monthly",SUMIFS(INDIRECT(BC$8),DetailBudgetWPs_Aleph,IF($J174 = "No Work Package", "", $J174),DetailBudgetCategory_Aleph,$I174),IF(Budget_period="Quarterly",SUMIFS(INDIRECT(BC$9),DetailBudgetWPs_Aleph,IF($J174 = "No Work Package", "", $J174),DetailBudgetCategory_Aleph,$I174),IF(Budget_period="Annually",SUMIFS(INDIRECT(BC$10),DetailBudgetWPs_Aleph,IF($J174 = "No Work Package", "", $J174),DetailBudgetCategory_Aleph,$I174),""))))) / BC$6 * BC$7, 0), 0)</f>
        <v>0</v>
      </c>
      <c r="BD174" s="166">
        <f t="array" ref="BD174">IFERROR(IF(ROW()-16&lt;NoRowsBudget, IF($J174="Profit Margin",SUM(BD$16:BD173)*ProfitMargin,IF($J174="VAT",SUM(BD$16:BD173)*VAT,IF(Budget_period="Monthly",SUMIFS(INDIRECT(BD$8),DetailBudgetWPs_Aleph,IF($J174 = "No Work Package", "", $J174),DetailBudgetCategory_Aleph,$I174),IF(Budget_period="Quarterly",SUMIFS(INDIRECT(BD$9),DetailBudgetWPs_Aleph,IF($J174 = "No Work Package", "", $J174),DetailBudgetCategory_Aleph,$I174),IF(Budget_period="Annually",SUMIFS(INDIRECT(BD$10),DetailBudgetWPs_Aleph,IF($J174 = "No Work Package", "", $J174),DetailBudgetCategory_Aleph,$I174),""))))) / BD$6 * BD$7, 0), 0)</f>
        <v>0</v>
      </c>
      <c r="BE174" s="166">
        <f t="array" ref="BE174">IFERROR(IF(ROW()-16&lt;NoRowsBudget, IF($J174="Profit Margin",SUM(BE$16:BE173)*ProfitMargin,IF($J174="VAT",SUM(BE$16:BE173)*VAT,IF(Budget_period="Monthly",SUMIFS(INDIRECT(BE$8),DetailBudgetWPs_Aleph,IF($J174 = "No Work Package", "", $J174),DetailBudgetCategory_Aleph,$I174),IF(Budget_period="Quarterly",SUMIFS(INDIRECT(BE$9),DetailBudgetWPs_Aleph,IF($J174 = "No Work Package", "", $J174),DetailBudgetCategory_Aleph,$I174),IF(Budget_period="Annually",SUMIFS(INDIRECT(BE$10),DetailBudgetWPs_Aleph,IF($J174 = "No Work Package", "", $J174),DetailBudgetCategory_Aleph,$I174),""))))) / BE$6 * BE$7, 0), 0)</f>
        <v>0</v>
      </c>
      <c r="BF174" s="166">
        <f t="array" ref="BF174">IFERROR(IF(ROW()-16&lt;NoRowsBudget, IF($J174="Profit Margin",SUM(BF$16:BF173)*ProfitMargin,IF($J174="VAT",SUM(BF$16:BF173)*VAT,IF(Budget_period="Monthly",SUMIFS(INDIRECT(BF$8),DetailBudgetWPs_Aleph,IF($J174 = "No Work Package", "", $J174),DetailBudgetCategory_Aleph,$I174),IF(Budget_period="Quarterly",SUMIFS(INDIRECT(BF$9),DetailBudgetWPs_Aleph,IF($J174 = "No Work Package", "", $J174),DetailBudgetCategory_Aleph,$I174),IF(Budget_period="Annually",SUMIFS(INDIRECT(BF$10),DetailBudgetWPs_Aleph,IF($J174 = "No Work Package", "", $J174),DetailBudgetCategory_Aleph,$I174),""))))) / BF$6 * BF$7, 0), 0)</f>
        <v>0</v>
      </c>
      <c r="BG174" s="166">
        <f t="array" ref="BG174">IFERROR(IF(ROW()-16&lt;NoRowsBudget, IF($J174="Profit Margin",SUM(BG$16:BG173)*ProfitMargin,IF($J174="VAT",SUM(BG$16:BG173)*VAT,IF(Budget_period="Monthly",SUMIFS(INDIRECT(BG$8),DetailBudgetWPs_Aleph,IF($J174 = "No Work Package", "", $J174),DetailBudgetCategory_Aleph,$I174),IF(Budget_period="Quarterly",SUMIFS(INDIRECT(BG$9),DetailBudgetWPs_Aleph,IF($J174 = "No Work Package", "", $J174),DetailBudgetCategory_Aleph,$I174),IF(Budget_period="Annually",SUMIFS(INDIRECT(BG$10),DetailBudgetWPs_Aleph,IF($J174 = "No Work Package", "", $J174),DetailBudgetCategory_Aleph,$I174),""))))) / BG$6 * BG$7, 0), 0)</f>
        <v>0</v>
      </c>
      <c r="BH174" s="166">
        <f t="array" ref="BH174">IFERROR(IF(ROW()-16&lt;NoRowsBudget, IF($J174="Profit Margin",SUM(BH$16:BH173)*ProfitMargin,IF($J174="VAT",SUM(BH$16:BH173)*VAT,IF(Budget_period="Monthly",SUMIFS(INDIRECT(BH$8),DetailBudgetWPs_Aleph,IF($J174 = "No Work Package", "", $J174),DetailBudgetCategory_Aleph,$I174),IF(Budget_period="Quarterly",SUMIFS(INDIRECT(BH$9),DetailBudgetWPs_Aleph,IF($J174 = "No Work Package", "", $J174),DetailBudgetCategory_Aleph,$I174),IF(Budget_period="Annually",SUMIFS(INDIRECT(BH$10),DetailBudgetWPs_Aleph,IF($J174 = "No Work Package", "", $J174),DetailBudgetCategory_Aleph,$I174),""))))) / BH$6 * BH$7, 0), 0)</f>
        <v>0</v>
      </c>
      <c r="BI174" s="166">
        <f t="array" ref="BI174">IFERROR(IF(ROW()-16&lt;NoRowsBudget, IF($J174="Profit Margin",SUM(BI$16:BI173)*ProfitMargin,IF($J174="VAT",SUM(BI$16:BI173)*VAT,IF(Budget_period="Monthly",SUMIFS(INDIRECT(BI$8),DetailBudgetWPs_Aleph,IF($J174 = "No Work Package", "", $J174),DetailBudgetCategory_Aleph,$I174),IF(Budget_period="Quarterly",SUMIFS(INDIRECT(BI$9),DetailBudgetWPs_Aleph,IF($J174 = "No Work Package", "", $J174),DetailBudgetCategory_Aleph,$I174),IF(Budget_period="Annually",SUMIFS(INDIRECT(BI$10),DetailBudgetWPs_Aleph,IF($J174 = "No Work Package", "", $J174),DetailBudgetCategory_Aleph,$I174),""))))) / BI$6 * BI$7, 0), 0)</f>
        <v>0</v>
      </c>
      <c r="BJ174" s="166">
        <f t="array" ref="BJ174">IFERROR(IF(ROW()-16&lt;NoRowsBudget, IF($J174="Profit Margin",SUM(BJ$16:BJ173)*ProfitMargin,IF($J174="VAT",SUM(BJ$16:BJ173)*VAT,IF(Budget_period="Monthly",SUMIFS(INDIRECT(BJ$8),DetailBudgetWPs_Aleph,IF($J174 = "No Work Package", "", $J174),DetailBudgetCategory_Aleph,$I174),IF(Budget_period="Quarterly",SUMIFS(INDIRECT(BJ$9),DetailBudgetWPs_Aleph,IF($J174 = "No Work Package", "", $J174),DetailBudgetCategory_Aleph,$I174),IF(Budget_period="Annually",SUMIFS(INDIRECT(BJ$10),DetailBudgetWPs_Aleph,IF($J174 = "No Work Package", "", $J174),DetailBudgetCategory_Aleph,$I174),""))))) / BJ$6 * BJ$7, 0), 0)</f>
        <v>0</v>
      </c>
      <c r="BK174" s="166">
        <f t="array" ref="BK174">IFERROR(IF(ROW()-16&lt;NoRowsBudget, IF($J174="Profit Margin",SUM(BK$16:BK173)*ProfitMargin,IF($J174="VAT",SUM(BK$16:BK173)*VAT,IF(Budget_period="Monthly",SUMIFS(INDIRECT(BK$8),DetailBudgetWPs_Aleph,IF($J174 = "No Work Package", "", $J174),DetailBudgetCategory_Aleph,$I174),IF(Budget_period="Quarterly",SUMIFS(INDIRECT(BK$9),DetailBudgetWPs_Aleph,IF($J174 = "No Work Package", "", $J174),DetailBudgetCategory_Aleph,$I174),IF(Budget_period="Annually",SUMIFS(INDIRECT(BK$10),DetailBudgetWPs_Aleph,IF($J174 = "No Work Package", "", $J174),DetailBudgetCategory_Aleph,$I174),""))))) / BK$6 * BK$7, 0), 0)</f>
        <v>0</v>
      </c>
      <c r="BL174" s="166">
        <f t="array" ref="BL174">IFERROR(IF(ROW()-16&lt;NoRowsBudget, IF($J174="Profit Margin",SUM(BL$16:BL173)*ProfitMargin,IF($J174="VAT",SUM(BL$16:BL173)*VAT,IF(Budget_period="Monthly",SUMIFS(INDIRECT(BL$8),DetailBudgetWPs_Aleph,IF($J174 = "No Work Package", "", $J174),DetailBudgetCategory_Aleph,$I174),IF(Budget_period="Quarterly",SUMIFS(INDIRECT(BL$9),DetailBudgetWPs_Aleph,IF($J174 = "No Work Package", "", $J174),DetailBudgetCategory_Aleph,$I174),IF(Budget_period="Annually",SUMIFS(INDIRECT(BL$10),DetailBudgetWPs_Aleph,IF($J174 = "No Work Package", "", $J174),DetailBudgetCategory_Aleph,$I174),""))))) / BL$6 * BL$7, 0), 0)</f>
        <v>0</v>
      </c>
      <c r="BM174" s="166">
        <f t="array" ref="BM174">IFERROR(IF(ROW()-16&lt;NoRowsBudget, IF($J174="Profit Margin",SUM(BM$16:BM173)*ProfitMargin,IF($J174="VAT",SUM(BM$16:BM173)*VAT,IF(Budget_period="Monthly",SUMIFS(INDIRECT(BM$8),DetailBudgetWPs_Aleph,IF($J174 = "No Work Package", "", $J174),DetailBudgetCategory_Aleph,$I174),IF(Budget_period="Quarterly",SUMIFS(INDIRECT(BM$9),DetailBudgetWPs_Aleph,IF($J174 = "No Work Package", "", $J174),DetailBudgetCategory_Aleph,$I174),IF(Budget_period="Annually",SUMIFS(INDIRECT(BM$10),DetailBudgetWPs_Aleph,IF($J174 = "No Work Package", "", $J174),DetailBudgetCategory_Aleph,$I174),""))))) / BM$6 * BM$7, 0), 0)</f>
        <v>0</v>
      </c>
      <c r="BN174" s="166">
        <f t="array" ref="BN174">IFERROR(IF(ROW()-16&lt;NoRowsBudget, IF($J174="Profit Margin",SUM(BN$16:BN173)*ProfitMargin,IF($J174="VAT",SUM(BN$16:BN173)*VAT,IF(Budget_period="Monthly",SUMIFS(INDIRECT(BN$8),DetailBudgetWPs_Aleph,IF($J174 = "No Work Package", "", $J174),DetailBudgetCategory_Aleph,$I174),IF(Budget_period="Quarterly",SUMIFS(INDIRECT(BN$9),DetailBudgetWPs_Aleph,IF($J174 = "No Work Package", "", $J174),DetailBudgetCategory_Aleph,$I174),IF(Budget_period="Annually",SUMIFS(INDIRECT(BN$10),DetailBudgetWPs_Aleph,IF($J174 = "No Work Package", "", $J174),DetailBudgetCategory_Aleph,$I174),""))))) / BN$6 * BN$7, 0), 0)</f>
        <v>0</v>
      </c>
      <c r="BO174" s="166">
        <f t="array" ref="BO174">IFERROR(IF(ROW()-16&lt;NoRowsBudget, IF($J174="Profit Margin",SUM(BO$16:BO173)*ProfitMargin,IF($J174="VAT",SUM(BO$16:BO173)*VAT,IF(Budget_period="Monthly",SUMIFS(INDIRECT(BO$8),DetailBudgetWPs_Aleph,IF($J174 = "No Work Package", "", $J174),DetailBudgetCategory_Aleph,$I174),IF(Budget_period="Quarterly",SUMIFS(INDIRECT(BO$9),DetailBudgetWPs_Aleph,IF($J174 = "No Work Package", "", $J174),DetailBudgetCategory_Aleph,$I174),IF(Budget_period="Annually",SUMIFS(INDIRECT(BO$10),DetailBudgetWPs_Aleph,IF($J174 = "No Work Package", "", $J174),DetailBudgetCategory_Aleph,$I174),""))))) / BO$6 * BO$7, 0), 0)</f>
        <v>0</v>
      </c>
      <c r="BP174" s="166">
        <f t="array" ref="BP174">IFERROR(IF(ROW()-16&lt;NoRowsBudget, IF($J174="Profit Margin",SUM(BP$16:BP173)*ProfitMargin,IF($J174="VAT",SUM(BP$16:BP173)*VAT,IF(Budget_period="Monthly",SUMIFS(INDIRECT(BP$8),DetailBudgetWPs_Aleph,IF($J174 = "No Work Package", "", $J174),DetailBudgetCategory_Aleph,$I174),IF(Budget_period="Quarterly",SUMIFS(INDIRECT(BP$9),DetailBudgetWPs_Aleph,IF($J174 = "No Work Package", "", $J174),DetailBudgetCategory_Aleph,$I174),IF(Budget_period="Annually",SUMIFS(INDIRECT(BP$10),DetailBudgetWPs_Aleph,IF($J174 = "No Work Package", "", $J174),DetailBudgetCategory_Aleph,$I174),""))))) / BP$6 * BP$7, 0), 0)</f>
        <v>0</v>
      </c>
      <c r="BQ174" s="166">
        <f t="array" ref="BQ174">IFERROR(IF(ROW()-16&lt;NoRowsBudget, IF($J174="Profit Margin",SUM(BQ$16:BQ173)*ProfitMargin,IF($J174="VAT",SUM(BQ$16:BQ173)*VAT,IF(Budget_period="Monthly",SUMIFS(INDIRECT(BQ$8),DetailBudgetWPs_Aleph,IF($J174 = "No Work Package", "", $J174),DetailBudgetCategory_Aleph,$I174),IF(Budget_period="Quarterly",SUMIFS(INDIRECT(BQ$9),DetailBudgetWPs_Aleph,IF($J174 = "No Work Package", "", $J174),DetailBudgetCategory_Aleph,$I174),IF(Budget_period="Annually",SUMIFS(INDIRECT(BQ$10),DetailBudgetWPs_Aleph,IF($J174 = "No Work Package", "", $J174),DetailBudgetCategory_Aleph,$I174),""))))) / BQ$6 * BQ$7, 0), 0)</f>
        <v>0</v>
      </c>
      <c r="BR174" s="166">
        <f t="array" ref="BR174">IFERROR(IF(ROW()-16&lt;NoRowsBudget, IF($J174="Profit Margin",SUM(BR$16:BR173)*ProfitMargin,IF($J174="VAT",SUM(BR$16:BR173)*VAT,IF(Budget_period="Monthly",SUMIFS(INDIRECT(BR$8),DetailBudgetWPs_Aleph,IF($J174 = "No Work Package", "", $J174),DetailBudgetCategory_Aleph,$I174),IF(Budget_period="Quarterly",SUMIFS(INDIRECT(BR$9),DetailBudgetWPs_Aleph,IF($J174 = "No Work Package", "", $J174),DetailBudgetCategory_Aleph,$I174),IF(Budget_period="Annually",SUMIFS(INDIRECT(BR$10),DetailBudgetWPs_Aleph,IF($J174 = "No Work Package", "", $J174),DetailBudgetCategory_Aleph,$I174),""))))) / BR$6 * BR$7, 0), 0)</f>
        <v>0</v>
      </c>
      <c r="BS174" s="166">
        <f t="array" ref="BS174">IFERROR(IF(ROW()-16&lt;NoRowsBudget, IF($J174="Profit Margin",SUM(BS$16:BS173)*ProfitMargin,IF($J174="VAT",SUM(BS$16:BS173)*VAT,IF(Budget_period="Monthly",SUMIFS(INDIRECT(BS$8),DetailBudgetWPs_Aleph,IF($J174 = "No Work Package", "", $J174),DetailBudgetCategory_Aleph,$I174),IF(Budget_period="Quarterly",SUMIFS(INDIRECT(BS$9),DetailBudgetWPs_Aleph,IF($J174 = "No Work Package", "", $J174),DetailBudgetCategory_Aleph,$I174),IF(Budget_period="Annually",SUMIFS(INDIRECT(BS$10),DetailBudgetWPs_Aleph,IF($J174 = "No Work Package", "", $J174),DetailBudgetCategory_Aleph,$I174),""))))) / BS$6 * BS$7, 0), 0)</f>
        <v>0</v>
      </c>
    </row>
    <row r="175" ht="15.75" customHeight="1">
      <c r="A175" s="114"/>
      <c r="B175" s="15" t="str">
        <f>IF(ROW()-16&lt;NoRowsBudget,OrgName,"")</f>
        <v/>
      </c>
      <c r="C175" s="15" t="str">
        <f>IF(ROW()-16&lt;NoRowsBudget,ProjectName,"")</f>
        <v/>
      </c>
      <c r="D175" s="15" t="str">
        <f>IF(ROW()-16&lt;NoRowsBudget,ProjectRef,"")</f>
        <v/>
      </c>
      <c r="E175" s="15" t="str">
        <f>IF(ROW()-16&lt;NoRowsBudget,ApplicationID,"")</f>
        <v/>
      </c>
      <c r="F175" s="15" t="str">
        <f>IF(ROW()-16&lt;NoRowsBudget,Version,"")</f>
        <v/>
      </c>
      <c r="G175" s="164" t="str">
        <f>IF(ROW()-16&lt;NoRowsBudget,StartDate,"")</f>
        <v/>
      </c>
      <c r="H175" s="164" t="str">
        <f>IF(ROW()-16&lt;NoRowsBudget,EndDate,"")</f>
        <v/>
      </c>
      <c r="I175" s="15" t="str">
        <f t="array" ref="I175">IF(ROW()-16&lt;(NoRowsBudget-3),INDEX(CostCategories,CEILING((ROW()-15)/NoWPs,1)),IF(ROW()-16=NoRowsBudget-3,"Overheads",IF(ROW()-16=NoRowsBudget-2,"Profit Margin",IF(ROW()-16=NoRowsBudget-1,"VAT",""))))</f>
        <v/>
      </c>
      <c r="J175" s="15" t="str">
        <f t="array" ref="J175">IF(ROW()-16&lt;NoRowsBudget-3,INDEX(WPUnique,,MOD(ROW()-16,NoWPs)+1),IF(ROW()-16=NoRowsBudget-3,"Overheads",IF(ROW()-16=NoRowsBudget-2,"Profit Margin",IF(ROW()-16=NoRowsBudget-1,"VAT",""))))</f>
        <v/>
      </c>
      <c r="K175" s="172" t="str">
        <f>IFERROR(IF(OR($J175="Indirect Cost",$J175="VAT",$J175="Profit Margin"),"",VLOOKUP(J175,'1. Basic Info'!$B$40:$C$52,2,FALSE)),BudgetExport!J175)</f>
        <v/>
      </c>
      <c r="L175" s="166">
        <f t="array" ref="L175">IFERROR(IF(ROW()-16&lt;NoRowsBudget, IF($J175="Profit Margin",SUM(L$16:L174)*ProfitMargin,IF($J175="VAT",SUM(L$16:L174)*VAT,IF(Budget_period="Monthly",SUMIFS(INDIRECT(L$8),DetailBudgetWPs_Aleph,IF($J175 = "No Work Package", "", $J175),DetailBudgetCategory_Aleph,$I175),IF(Budget_period="Quarterly",SUMIFS(INDIRECT(L$9),DetailBudgetWPs_Aleph,IF($J175 = "No Work Package", "", $J175),DetailBudgetCategory_Aleph,$I175),IF(Budget_period="Annually",SUMIFS(INDIRECT(L$10),DetailBudgetWPs_Aleph,IF($J175 = "No Work Package", "", $J175),DetailBudgetCategory_Aleph,$I175),""))))) / L$6 * L$7, 0), 0)</f>
        <v>0</v>
      </c>
      <c r="M175" s="166">
        <f t="array" ref="M175">IFERROR(IF(ROW()-16&lt;NoRowsBudget, IF($J175="Profit Margin",SUM(M$16:M174)*ProfitMargin,IF($J175="VAT",SUM(M$16:M174)*VAT,IF(Budget_period="Monthly",SUMIFS(INDIRECT(M$8),DetailBudgetWPs_Aleph,IF($J175 = "No Work Package", "", $J175),DetailBudgetCategory_Aleph,$I175),IF(Budget_period="Quarterly",SUMIFS(INDIRECT(M$9),DetailBudgetWPs_Aleph,IF($J175 = "No Work Package", "", $J175),DetailBudgetCategory_Aleph,$I175),IF(Budget_period="Annually",SUMIFS(INDIRECT(M$10),DetailBudgetWPs_Aleph,IF($J175 = "No Work Package", "", $J175),DetailBudgetCategory_Aleph,$I175),""))))) / M$6 * M$7, 0), 0)</f>
        <v>0</v>
      </c>
      <c r="N175" s="166">
        <f t="array" ref="N175">IFERROR(IF(ROW()-16&lt;NoRowsBudget, IF($J175="Profit Margin",SUM(N$16:N174)*ProfitMargin,IF($J175="VAT",SUM(N$16:N174)*VAT,IF(Budget_period="Monthly",SUMIFS(INDIRECT(N$8),DetailBudgetWPs_Aleph,IF($J175 = "No Work Package", "", $J175),DetailBudgetCategory_Aleph,$I175),IF(Budget_period="Quarterly",SUMIFS(INDIRECT(N$9),DetailBudgetWPs_Aleph,IF($J175 = "No Work Package", "", $J175),DetailBudgetCategory_Aleph,$I175),IF(Budget_period="Annually",SUMIFS(INDIRECT(N$10),DetailBudgetWPs_Aleph,IF($J175 = "No Work Package", "", $J175),DetailBudgetCategory_Aleph,$I175),""))))) / N$6 * N$7, 0), 0)</f>
        <v>0</v>
      </c>
      <c r="O175" s="166">
        <f t="array" ref="O175">IFERROR(IF(ROW()-16&lt;NoRowsBudget, IF($J175="Profit Margin",SUM(O$16:O174)*ProfitMargin,IF($J175="VAT",SUM(O$16:O174)*VAT,IF(Budget_period="Monthly",SUMIFS(INDIRECT(O$8),DetailBudgetWPs_Aleph,IF($J175 = "No Work Package", "", $J175),DetailBudgetCategory_Aleph,$I175),IF(Budget_period="Quarterly",SUMIFS(INDIRECT(O$9),DetailBudgetWPs_Aleph,IF($J175 = "No Work Package", "", $J175),DetailBudgetCategory_Aleph,$I175),IF(Budget_period="Annually",SUMIFS(INDIRECT(O$10),DetailBudgetWPs_Aleph,IF($J175 = "No Work Package", "", $J175),DetailBudgetCategory_Aleph,$I175),""))))) / O$6 * O$7, 0), 0)</f>
        <v>0</v>
      </c>
      <c r="P175" s="166">
        <f t="array" ref="P175">IFERROR(IF(ROW()-16&lt;NoRowsBudget, IF($J175="Profit Margin",SUM(P$16:P174)*ProfitMargin,IF($J175="VAT",SUM(P$16:P174)*VAT,IF(Budget_period="Monthly",SUMIFS(INDIRECT(P$8),DetailBudgetWPs_Aleph,IF($J175 = "No Work Package", "", $J175),DetailBudgetCategory_Aleph,$I175),IF(Budget_period="Quarterly",SUMIFS(INDIRECT(P$9),DetailBudgetWPs_Aleph,IF($J175 = "No Work Package", "", $J175),DetailBudgetCategory_Aleph,$I175),IF(Budget_period="Annually",SUMIFS(INDIRECT(P$10),DetailBudgetWPs_Aleph,IF($J175 = "No Work Package", "", $J175),DetailBudgetCategory_Aleph,$I175),""))))) / P$6 * P$7, 0), 0)</f>
        <v>0</v>
      </c>
      <c r="Q175" s="166">
        <f t="array" ref="Q175">IFERROR(IF(ROW()-16&lt;NoRowsBudget, IF($J175="Profit Margin",SUM(Q$16:Q174)*ProfitMargin,IF($J175="VAT",SUM(Q$16:Q174)*VAT,IF(Budget_period="Monthly",SUMIFS(INDIRECT(Q$8),DetailBudgetWPs_Aleph,IF($J175 = "No Work Package", "", $J175),DetailBudgetCategory_Aleph,$I175),IF(Budget_period="Quarterly",SUMIFS(INDIRECT(Q$9),DetailBudgetWPs_Aleph,IF($J175 = "No Work Package", "", $J175),DetailBudgetCategory_Aleph,$I175),IF(Budget_period="Annually",SUMIFS(INDIRECT(Q$10),DetailBudgetWPs_Aleph,IF($J175 = "No Work Package", "", $J175),DetailBudgetCategory_Aleph,$I175),""))))) / Q$6 * Q$7, 0), 0)</f>
        <v>0</v>
      </c>
      <c r="R175" s="166">
        <f t="array" ref="R175">IFERROR(IF(ROW()-16&lt;NoRowsBudget, IF($J175="Profit Margin",SUM(R$16:R174)*ProfitMargin,IF($J175="VAT",SUM(R$16:R174)*VAT,IF(Budget_period="Monthly",SUMIFS(INDIRECT(R$8),DetailBudgetWPs_Aleph,IF($J175 = "No Work Package", "", $J175),DetailBudgetCategory_Aleph,$I175),IF(Budget_period="Quarterly",SUMIFS(INDIRECT(R$9),DetailBudgetWPs_Aleph,IF($J175 = "No Work Package", "", $J175),DetailBudgetCategory_Aleph,$I175),IF(Budget_period="Annually",SUMIFS(INDIRECT(R$10),DetailBudgetWPs_Aleph,IF($J175 = "No Work Package", "", $J175),DetailBudgetCategory_Aleph,$I175),""))))) / R$6 * R$7, 0), 0)</f>
        <v>0</v>
      </c>
      <c r="S175" s="166">
        <f t="array" ref="S175">IFERROR(IF(ROW()-16&lt;NoRowsBudget, IF($J175="Profit Margin",SUM(S$16:S174)*ProfitMargin,IF($J175="VAT",SUM(S$16:S174)*VAT,IF(Budget_period="Monthly",SUMIFS(INDIRECT(S$8),DetailBudgetWPs_Aleph,IF($J175 = "No Work Package", "", $J175),DetailBudgetCategory_Aleph,$I175),IF(Budget_period="Quarterly",SUMIFS(INDIRECT(S$9),DetailBudgetWPs_Aleph,IF($J175 = "No Work Package", "", $J175),DetailBudgetCategory_Aleph,$I175),IF(Budget_period="Annually",SUMIFS(INDIRECT(S$10),DetailBudgetWPs_Aleph,IF($J175 = "No Work Package", "", $J175),DetailBudgetCategory_Aleph,$I175),""))))) / S$6 * S$7, 0), 0)</f>
        <v>0</v>
      </c>
      <c r="T175" s="166">
        <f t="array" ref="T175">IFERROR(IF(ROW()-16&lt;NoRowsBudget, IF($J175="Profit Margin",SUM(T$16:T174)*ProfitMargin,IF($J175="VAT",SUM(T$16:T174)*VAT,IF(Budget_period="Monthly",SUMIFS(INDIRECT(T$8),DetailBudgetWPs_Aleph,IF($J175 = "No Work Package", "", $J175),DetailBudgetCategory_Aleph,$I175),IF(Budget_period="Quarterly",SUMIFS(INDIRECT(T$9),DetailBudgetWPs_Aleph,IF($J175 = "No Work Package", "", $J175),DetailBudgetCategory_Aleph,$I175),IF(Budget_period="Annually",SUMIFS(INDIRECT(T$10),DetailBudgetWPs_Aleph,IF($J175 = "No Work Package", "", $J175),DetailBudgetCategory_Aleph,$I175),""))))) / T$6 * T$7, 0), 0)</f>
        <v>0</v>
      </c>
      <c r="U175" s="166">
        <f t="array" ref="U175">IFERROR(IF(ROW()-16&lt;NoRowsBudget, IF($J175="Profit Margin",SUM(U$16:U174)*ProfitMargin,IF($J175="VAT",SUM(U$16:U174)*VAT,IF(Budget_period="Monthly",SUMIFS(INDIRECT(U$8),DetailBudgetWPs_Aleph,IF($J175 = "No Work Package", "", $J175),DetailBudgetCategory_Aleph,$I175),IF(Budget_period="Quarterly",SUMIFS(INDIRECT(U$9),DetailBudgetWPs_Aleph,IF($J175 = "No Work Package", "", $J175),DetailBudgetCategory_Aleph,$I175),IF(Budget_period="Annually",SUMIFS(INDIRECT(U$10),DetailBudgetWPs_Aleph,IF($J175 = "No Work Package", "", $J175),DetailBudgetCategory_Aleph,$I175),""))))) / U$6 * U$7, 0), 0)</f>
        <v>0</v>
      </c>
      <c r="V175" s="166">
        <f t="array" ref="V175">IFERROR(IF(ROW()-16&lt;NoRowsBudget, IF($J175="Profit Margin",SUM(V$16:V174)*ProfitMargin,IF($J175="VAT",SUM(V$16:V174)*VAT,IF(Budget_period="Monthly",SUMIFS(INDIRECT(V$8),DetailBudgetWPs_Aleph,IF($J175 = "No Work Package", "", $J175),DetailBudgetCategory_Aleph,$I175),IF(Budget_period="Quarterly",SUMIFS(INDIRECT(V$9),DetailBudgetWPs_Aleph,IF($J175 = "No Work Package", "", $J175),DetailBudgetCategory_Aleph,$I175),IF(Budget_period="Annually",SUMIFS(INDIRECT(V$10),DetailBudgetWPs_Aleph,IF($J175 = "No Work Package", "", $J175),DetailBudgetCategory_Aleph,$I175),""))))) / V$6 * V$7, 0), 0)</f>
        <v>0</v>
      </c>
      <c r="W175" s="166">
        <f t="array" ref="W175">IFERROR(IF(ROW()-16&lt;NoRowsBudget, IF($J175="Profit Margin",SUM(W$16:W174)*ProfitMargin,IF($J175="VAT",SUM(W$16:W174)*VAT,IF(Budget_period="Monthly",SUMIFS(INDIRECT(W$8),DetailBudgetWPs_Aleph,IF($J175 = "No Work Package", "", $J175),DetailBudgetCategory_Aleph,$I175),IF(Budget_period="Quarterly",SUMIFS(INDIRECT(W$9),DetailBudgetWPs_Aleph,IF($J175 = "No Work Package", "", $J175),DetailBudgetCategory_Aleph,$I175),IF(Budget_period="Annually",SUMIFS(INDIRECT(W$10),DetailBudgetWPs_Aleph,IF($J175 = "No Work Package", "", $J175),DetailBudgetCategory_Aleph,$I175),""))))) / W$6 * W$7, 0), 0)</f>
        <v>0</v>
      </c>
      <c r="X175" s="166">
        <f t="array" ref="X175">IFERROR(IF(ROW()-16&lt;NoRowsBudget, IF($J175="Profit Margin",SUM(X$16:X174)*ProfitMargin,IF($J175="VAT",SUM(X$16:X174)*VAT,IF(Budget_period="Monthly",SUMIFS(INDIRECT(X$8),DetailBudgetWPs_Aleph,IF($J175 = "No Work Package", "", $J175),DetailBudgetCategory_Aleph,$I175),IF(Budget_period="Quarterly",SUMIFS(INDIRECT(X$9),DetailBudgetWPs_Aleph,IF($J175 = "No Work Package", "", $J175),DetailBudgetCategory_Aleph,$I175),IF(Budget_period="Annually",SUMIFS(INDIRECT(X$10),DetailBudgetWPs_Aleph,IF($J175 = "No Work Package", "", $J175),DetailBudgetCategory_Aleph,$I175),""))))) / X$6 * X$7, 0), 0)</f>
        <v>0</v>
      </c>
      <c r="Y175" s="166">
        <f t="array" ref="Y175">IFERROR(IF(ROW()-16&lt;NoRowsBudget, IF($J175="Profit Margin",SUM(Y$16:Y174)*ProfitMargin,IF($J175="VAT",SUM(Y$16:Y174)*VAT,IF(Budget_period="Monthly",SUMIFS(INDIRECT(Y$8),DetailBudgetWPs_Aleph,IF($J175 = "No Work Package", "", $J175),DetailBudgetCategory_Aleph,$I175),IF(Budget_period="Quarterly",SUMIFS(INDIRECT(Y$9),DetailBudgetWPs_Aleph,IF($J175 = "No Work Package", "", $J175),DetailBudgetCategory_Aleph,$I175),IF(Budget_period="Annually",SUMIFS(INDIRECT(Y$10),DetailBudgetWPs_Aleph,IF($J175 = "No Work Package", "", $J175),DetailBudgetCategory_Aleph,$I175),""))))) / Y$6 * Y$7, 0), 0)</f>
        <v>0</v>
      </c>
      <c r="Z175" s="166">
        <f t="array" ref="Z175">IFERROR(IF(ROW()-16&lt;NoRowsBudget, IF($J175="Profit Margin",SUM(Z$16:Z174)*ProfitMargin,IF($J175="VAT",SUM(Z$16:Z174)*VAT,IF(Budget_period="Monthly",SUMIFS(INDIRECT(Z$8),DetailBudgetWPs_Aleph,IF($J175 = "No Work Package", "", $J175),DetailBudgetCategory_Aleph,$I175),IF(Budget_period="Quarterly",SUMIFS(INDIRECT(Z$9),DetailBudgetWPs_Aleph,IF($J175 = "No Work Package", "", $J175),DetailBudgetCategory_Aleph,$I175),IF(Budget_period="Annually",SUMIFS(INDIRECT(Z$10),DetailBudgetWPs_Aleph,IF($J175 = "No Work Package", "", $J175),DetailBudgetCategory_Aleph,$I175),""))))) / Z$6 * Z$7, 0), 0)</f>
        <v>0</v>
      </c>
      <c r="AA175" s="166">
        <f t="array" ref="AA175">IFERROR(IF(ROW()-16&lt;NoRowsBudget, IF($J175="Profit Margin",SUM(AA$16:AA174)*ProfitMargin,IF($J175="VAT",SUM(AA$16:AA174)*VAT,IF(Budget_period="Monthly",SUMIFS(INDIRECT(AA$8),DetailBudgetWPs_Aleph,IF($J175 = "No Work Package", "", $J175),DetailBudgetCategory_Aleph,$I175),IF(Budget_period="Quarterly",SUMIFS(INDIRECT(AA$9),DetailBudgetWPs_Aleph,IF($J175 = "No Work Package", "", $J175),DetailBudgetCategory_Aleph,$I175),IF(Budget_period="Annually",SUMIFS(INDIRECT(AA$10),DetailBudgetWPs_Aleph,IF($J175 = "No Work Package", "", $J175),DetailBudgetCategory_Aleph,$I175),""))))) / AA$6 * AA$7, 0), 0)</f>
        <v>0</v>
      </c>
      <c r="AB175" s="166">
        <f t="array" ref="AB175">IFERROR(IF(ROW()-16&lt;NoRowsBudget, IF($J175="Profit Margin",SUM(AB$16:AB174)*ProfitMargin,IF($J175="VAT",SUM(AB$16:AB174)*VAT,IF(Budget_period="Monthly",SUMIFS(INDIRECT(AB$8),DetailBudgetWPs_Aleph,IF($J175 = "No Work Package", "", $J175),DetailBudgetCategory_Aleph,$I175),IF(Budget_period="Quarterly",SUMIFS(INDIRECT(AB$9),DetailBudgetWPs_Aleph,IF($J175 = "No Work Package", "", $J175),DetailBudgetCategory_Aleph,$I175),IF(Budget_period="Annually",SUMIFS(INDIRECT(AB$10),DetailBudgetWPs_Aleph,IF($J175 = "No Work Package", "", $J175),DetailBudgetCategory_Aleph,$I175),""))))) / AB$6 * AB$7, 0), 0)</f>
        <v>0</v>
      </c>
      <c r="AC175" s="166">
        <f t="array" ref="AC175">IFERROR(IF(ROW()-16&lt;NoRowsBudget, IF($J175="Profit Margin",SUM(AC$16:AC174)*ProfitMargin,IF($J175="VAT",SUM(AC$16:AC174)*VAT,IF(Budget_period="Monthly",SUMIFS(INDIRECT(AC$8),DetailBudgetWPs_Aleph,IF($J175 = "No Work Package", "", $J175),DetailBudgetCategory_Aleph,$I175),IF(Budget_period="Quarterly",SUMIFS(INDIRECT(AC$9),DetailBudgetWPs_Aleph,IF($J175 = "No Work Package", "", $J175),DetailBudgetCategory_Aleph,$I175),IF(Budget_period="Annually",SUMIFS(INDIRECT(AC$10),DetailBudgetWPs_Aleph,IF($J175 = "No Work Package", "", $J175),DetailBudgetCategory_Aleph,$I175),""))))) / AC$6 * AC$7, 0), 0)</f>
        <v>0</v>
      </c>
      <c r="AD175" s="166">
        <f t="array" ref="AD175">IFERROR(IF(ROW()-16&lt;NoRowsBudget, IF($J175="Profit Margin",SUM(AD$16:AD174)*ProfitMargin,IF($J175="VAT",SUM(AD$16:AD174)*VAT,IF(Budget_period="Monthly",SUMIFS(INDIRECT(AD$8),DetailBudgetWPs_Aleph,IF($J175 = "No Work Package", "", $J175),DetailBudgetCategory_Aleph,$I175),IF(Budget_period="Quarterly",SUMIFS(INDIRECT(AD$9),DetailBudgetWPs_Aleph,IF($J175 = "No Work Package", "", $J175),DetailBudgetCategory_Aleph,$I175),IF(Budget_period="Annually",SUMIFS(INDIRECT(AD$10),DetailBudgetWPs_Aleph,IF($J175 = "No Work Package", "", $J175),DetailBudgetCategory_Aleph,$I175),""))))) / AD$6 * AD$7, 0), 0)</f>
        <v>0</v>
      </c>
      <c r="AE175" s="166">
        <f t="array" ref="AE175">IFERROR(IF(ROW()-16&lt;NoRowsBudget, IF($J175="Profit Margin",SUM(AE$16:AE174)*ProfitMargin,IF($J175="VAT",SUM(AE$16:AE174)*VAT,IF(Budget_period="Monthly",SUMIFS(INDIRECT(AE$8),DetailBudgetWPs_Aleph,IF($J175 = "No Work Package", "", $J175),DetailBudgetCategory_Aleph,$I175),IF(Budget_period="Quarterly",SUMIFS(INDIRECT(AE$9),DetailBudgetWPs_Aleph,IF($J175 = "No Work Package", "", $J175),DetailBudgetCategory_Aleph,$I175),IF(Budget_period="Annually",SUMIFS(INDIRECT(AE$10),DetailBudgetWPs_Aleph,IF($J175 = "No Work Package", "", $J175),DetailBudgetCategory_Aleph,$I175),""))))) / AE$6 * AE$7, 0), 0)</f>
        <v>0</v>
      </c>
      <c r="AF175" s="166">
        <f t="array" ref="AF175">IFERROR(IF(ROW()-16&lt;NoRowsBudget, IF($J175="Profit Margin",SUM(AF$16:AF174)*ProfitMargin,IF($J175="VAT",SUM(AF$16:AF174)*VAT,IF(Budget_period="Monthly",SUMIFS(INDIRECT(AF$8),DetailBudgetWPs_Aleph,IF($J175 = "No Work Package", "", $J175),DetailBudgetCategory_Aleph,$I175),IF(Budget_period="Quarterly",SUMIFS(INDIRECT(AF$9),DetailBudgetWPs_Aleph,IF($J175 = "No Work Package", "", $J175),DetailBudgetCategory_Aleph,$I175),IF(Budget_period="Annually",SUMIFS(INDIRECT(AF$10),DetailBudgetWPs_Aleph,IF($J175 = "No Work Package", "", $J175),DetailBudgetCategory_Aleph,$I175),""))))) / AF$6 * AF$7, 0), 0)</f>
        <v>0</v>
      </c>
      <c r="AG175" s="166">
        <f t="array" ref="AG175">IFERROR(IF(ROW()-16&lt;NoRowsBudget, IF($J175="Profit Margin",SUM(AG$16:AG174)*ProfitMargin,IF($J175="VAT",SUM(AG$16:AG174)*VAT,IF(Budget_period="Monthly",SUMIFS(INDIRECT(AG$8),DetailBudgetWPs_Aleph,IF($J175 = "No Work Package", "", $J175),DetailBudgetCategory_Aleph,$I175),IF(Budget_period="Quarterly",SUMIFS(INDIRECT(AG$9),DetailBudgetWPs_Aleph,IF($J175 = "No Work Package", "", $J175),DetailBudgetCategory_Aleph,$I175),IF(Budget_period="Annually",SUMIFS(INDIRECT(AG$10),DetailBudgetWPs_Aleph,IF($J175 = "No Work Package", "", $J175),DetailBudgetCategory_Aleph,$I175),""))))) / AG$6 * AG$7, 0), 0)</f>
        <v>0</v>
      </c>
      <c r="AH175" s="166">
        <f t="array" ref="AH175">IFERROR(IF(ROW()-16&lt;NoRowsBudget, IF($J175="Profit Margin",SUM(AH$16:AH174)*ProfitMargin,IF($J175="VAT",SUM(AH$16:AH174)*VAT,IF(Budget_period="Monthly",SUMIFS(INDIRECT(AH$8),DetailBudgetWPs_Aleph,IF($J175 = "No Work Package", "", $J175),DetailBudgetCategory_Aleph,$I175),IF(Budget_period="Quarterly",SUMIFS(INDIRECT(AH$9),DetailBudgetWPs_Aleph,IF($J175 = "No Work Package", "", $J175),DetailBudgetCategory_Aleph,$I175),IF(Budget_period="Annually",SUMIFS(INDIRECT(AH$10),DetailBudgetWPs_Aleph,IF($J175 = "No Work Package", "", $J175),DetailBudgetCategory_Aleph,$I175),""))))) / AH$6 * AH$7, 0), 0)</f>
        <v>0</v>
      </c>
      <c r="AI175" s="166">
        <f t="array" ref="AI175">IFERROR(IF(ROW()-16&lt;NoRowsBudget, IF($J175="Profit Margin",SUM(AI$16:AI174)*ProfitMargin,IF($J175="VAT",SUM(AI$16:AI174)*VAT,IF(Budget_period="Monthly",SUMIFS(INDIRECT(AI$8),DetailBudgetWPs_Aleph,IF($J175 = "No Work Package", "", $J175),DetailBudgetCategory_Aleph,$I175),IF(Budget_period="Quarterly",SUMIFS(INDIRECT(AI$9),DetailBudgetWPs_Aleph,IF($J175 = "No Work Package", "", $J175),DetailBudgetCategory_Aleph,$I175),IF(Budget_period="Annually",SUMIFS(INDIRECT(AI$10),DetailBudgetWPs_Aleph,IF($J175 = "No Work Package", "", $J175),DetailBudgetCategory_Aleph,$I175),""))))) / AI$6 * AI$7, 0), 0)</f>
        <v>0</v>
      </c>
      <c r="AJ175" s="166">
        <f t="array" ref="AJ175">IFERROR(IF(ROW()-16&lt;NoRowsBudget, IF($J175="Profit Margin",SUM(AJ$16:AJ174)*ProfitMargin,IF($J175="VAT",SUM(AJ$16:AJ174)*VAT,IF(Budget_period="Monthly",SUMIFS(INDIRECT(AJ$8),DetailBudgetWPs_Aleph,IF($J175 = "No Work Package", "", $J175),DetailBudgetCategory_Aleph,$I175),IF(Budget_period="Quarterly",SUMIFS(INDIRECT(AJ$9),DetailBudgetWPs_Aleph,IF($J175 = "No Work Package", "", $J175),DetailBudgetCategory_Aleph,$I175),IF(Budget_period="Annually",SUMIFS(INDIRECT(AJ$10),DetailBudgetWPs_Aleph,IF($J175 = "No Work Package", "", $J175),DetailBudgetCategory_Aleph,$I175),""))))) / AJ$6 * AJ$7, 0), 0)</f>
        <v>0</v>
      </c>
      <c r="AK175" s="166">
        <f t="array" ref="AK175">IFERROR(IF(ROW()-16&lt;NoRowsBudget, IF($J175="Profit Margin",SUM(AK$16:AK174)*ProfitMargin,IF($J175="VAT",SUM(AK$16:AK174)*VAT,IF(Budget_period="Monthly",SUMIFS(INDIRECT(AK$8),DetailBudgetWPs_Aleph,IF($J175 = "No Work Package", "", $J175),DetailBudgetCategory_Aleph,$I175),IF(Budget_period="Quarterly",SUMIFS(INDIRECT(AK$9),DetailBudgetWPs_Aleph,IF($J175 = "No Work Package", "", $J175),DetailBudgetCategory_Aleph,$I175),IF(Budget_period="Annually",SUMIFS(INDIRECT(AK$10),DetailBudgetWPs_Aleph,IF($J175 = "No Work Package", "", $J175),DetailBudgetCategory_Aleph,$I175),""))))) / AK$6 * AK$7, 0), 0)</f>
        <v>0</v>
      </c>
      <c r="AL175" s="166">
        <f t="array" ref="AL175">IFERROR(IF(ROW()-16&lt;NoRowsBudget, IF($J175="Profit Margin",SUM(AL$16:AL174)*ProfitMargin,IF($J175="VAT",SUM(AL$16:AL174)*VAT,IF(Budget_period="Monthly",SUMIFS(INDIRECT(AL$8),DetailBudgetWPs_Aleph,IF($J175 = "No Work Package", "", $J175),DetailBudgetCategory_Aleph,$I175),IF(Budget_period="Quarterly",SUMIFS(INDIRECT(AL$9),DetailBudgetWPs_Aleph,IF($J175 = "No Work Package", "", $J175),DetailBudgetCategory_Aleph,$I175),IF(Budget_period="Annually",SUMIFS(INDIRECT(AL$10),DetailBudgetWPs_Aleph,IF($J175 = "No Work Package", "", $J175),DetailBudgetCategory_Aleph,$I175),""))))) / AL$6 * AL$7, 0), 0)</f>
        <v>0</v>
      </c>
      <c r="AM175" s="166">
        <f t="array" ref="AM175">IFERROR(IF(ROW()-16&lt;NoRowsBudget, IF($J175="Profit Margin",SUM(AM$16:AM174)*ProfitMargin,IF($J175="VAT",SUM(AM$16:AM174)*VAT,IF(Budget_period="Monthly",SUMIFS(INDIRECT(AM$8),DetailBudgetWPs_Aleph,IF($J175 = "No Work Package", "", $J175),DetailBudgetCategory_Aleph,$I175),IF(Budget_period="Quarterly",SUMIFS(INDIRECT(AM$9),DetailBudgetWPs_Aleph,IF($J175 = "No Work Package", "", $J175),DetailBudgetCategory_Aleph,$I175),IF(Budget_period="Annually",SUMIFS(INDIRECT(AM$10),DetailBudgetWPs_Aleph,IF($J175 = "No Work Package", "", $J175),DetailBudgetCategory_Aleph,$I175),""))))) / AM$6 * AM$7, 0), 0)</f>
        <v>0</v>
      </c>
      <c r="AN175" s="166">
        <f t="array" ref="AN175">IFERROR(IF(ROW()-16&lt;NoRowsBudget, IF($J175="Profit Margin",SUM(AN$16:AN174)*ProfitMargin,IF($J175="VAT",SUM(AN$16:AN174)*VAT,IF(Budget_period="Monthly",SUMIFS(INDIRECT(AN$8),DetailBudgetWPs_Aleph,IF($J175 = "No Work Package", "", $J175),DetailBudgetCategory_Aleph,$I175),IF(Budget_period="Quarterly",SUMIFS(INDIRECT(AN$9),DetailBudgetWPs_Aleph,IF($J175 = "No Work Package", "", $J175),DetailBudgetCategory_Aleph,$I175),IF(Budget_period="Annually",SUMIFS(INDIRECT(AN$10),DetailBudgetWPs_Aleph,IF($J175 = "No Work Package", "", $J175),DetailBudgetCategory_Aleph,$I175),""))))) / AN$6 * AN$7, 0), 0)</f>
        <v>0</v>
      </c>
      <c r="AO175" s="166">
        <f t="array" ref="AO175">IFERROR(IF(ROW()-16&lt;NoRowsBudget, IF($J175="Profit Margin",SUM(AO$16:AO174)*ProfitMargin,IF($J175="VAT",SUM(AO$16:AO174)*VAT,IF(Budget_period="Monthly",SUMIFS(INDIRECT(AO$8),DetailBudgetWPs_Aleph,IF($J175 = "No Work Package", "", $J175),DetailBudgetCategory_Aleph,$I175),IF(Budget_period="Quarterly",SUMIFS(INDIRECT(AO$9),DetailBudgetWPs_Aleph,IF($J175 = "No Work Package", "", $J175),DetailBudgetCategory_Aleph,$I175),IF(Budget_period="Annually",SUMIFS(INDIRECT(AO$10),DetailBudgetWPs_Aleph,IF($J175 = "No Work Package", "", $J175),DetailBudgetCategory_Aleph,$I175),""))))) / AO$6 * AO$7, 0), 0)</f>
        <v>0</v>
      </c>
      <c r="AP175" s="166">
        <f t="array" ref="AP175">IFERROR(IF(ROW()-16&lt;NoRowsBudget, IF($J175="Profit Margin",SUM(AP$16:AP174)*ProfitMargin,IF($J175="VAT",SUM(AP$16:AP174)*VAT,IF(Budget_period="Monthly",SUMIFS(INDIRECT(AP$8),DetailBudgetWPs_Aleph,IF($J175 = "No Work Package", "", $J175),DetailBudgetCategory_Aleph,$I175),IF(Budget_period="Quarterly",SUMIFS(INDIRECT(AP$9),DetailBudgetWPs_Aleph,IF($J175 = "No Work Package", "", $J175),DetailBudgetCategory_Aleph,$I175),IF(Budget_period="Annually",SUMIFS(INDIRECT(AP$10),DetailBudgetWPs_Aleph,IF($J175 = "No Work Package", "", $J175),DetailBudgetCategory_Aleph,$I175),""))))) / AP$6 * AP$7, 0), 0)</f>
        <v>0</v>
      </c>
      <c r="AQ175" s="166">
        <f t="array" ref="AQ175">IFERROR(IF(ROW()-16&lt;NoRowsBudget, IF($J175="Profit Margin",SUM(AQ$16:AQ174)*ProfitMargin,IF($J175="VAT",SUM(AQ$16:AQ174)*VAT,IF(Budget_period="Monthly",SUMIFS(INDIRECT(AQ$8),DetailBudgetWPs_Aleph,IF($J175 = "No Work Package", "", $J175),DetailBudgetCategory_Aleph,$I175),IF(Budget_period="Quarterly",SUMIFS(INDIRECT(AQ$9),DetailBudgetWPs_Aleph,IF($J175 = "No Work Package", "", $J175),DetailBudgetCategory_Aleph,$I175),IF(Budget_period="Annually",SUMIFS(INDIRECT(AQ$10),DetailBudgetWPs_Aleph,IF($J175 = "No Work Package", "", $J175),DetailBudgetCategory_Aleph,$I175),""))))) / AQ$6 * AQ$7, 0), 0)</f>
        <v>0</v>
      </c>
      <c r="AR175" s="166">
        <f t="array" ref="AR175">IFERROR(IF(ROW()-16&lt;NoRowsBudget, IF($J175="Profit Margin",SUM(AR$16:AR174)*ProfitMargin,IF($J175="VAT",SUM(AR$16:AR174)*VAT,IF(Budget_period="Monthly",SUMIFS(INDIRECT(AR$8),DetailBudgetWPs_Aleph,IF($J175 = "No Work Package", "", $J175),DetailBudgetCategory_Aleph,$I175),IF(Budget_period="Quarterly",SUMIFS(INDIRECT(AR$9),DetailBudgetWPs_Aleph,IF($J175 = "No Work Package", "", $J175),DetailBudgetCategory_Aleph,$I175),IF(Budget_period="Annually",SUMIFS(INDIRECT(AR$10),DetailBudgetWPs_Aleph,IF($J175 = "No Work Package", "", $J175),DetailBudgetCategory_Aleph,$I175),""))))) / AR$6 * AR$7, 0), 0)</f>
        <v>0</v>
      </c>
      <c r="AS175" s="166">
        <f t="array" ref="AS175">IFERROR(IF(ROW()-16&lt;NoRowsBudget, IF($J175="Profit Margin",SUM(AS$16:AS174)*ProfitMargin,IF($J175="VAT",SUM(AS$16:AS174)*VAT,IF(Budget_period="Monthly",SUMIFS(INDIRECT(AS$8),DetailBudgetWPs_Aleph,IF($J175 = "No Work Package", "", $J175),DetailBudgetCategory_Aleph,$I175),IF(Budget_period="Quarterly",SUMIFS(INDIRECT(AS$9),DetailBudgetWPs_Aleph,IF($J175 = "No Work Package", "", $J175),DetailBudgetCategory_Aleph,$I175),IF(Budget_period="Annually",SUMIFS(INDIRECT(AS$10),DetailBudgetWPs_Aleph,IF($J175 = "No Work Package", "", $J175),DetailBudgetCategory_Aleph,$I175),""))))) / AS$6 * AS$7, 0), 0)</f>
        <v>0</v>
      </c>
      <c r="AT175" s="166">
        <f t="array" ref="AT175">IFERROR(IF(ROW()-16&lt;NoRowsBudget, IF($J175="Profit Margin",SUM(AT$16:AT174)*ProfitMargin,IF($J175="VAT",SUM(AT$16:AT174)*VAT,IF(Budget_period="Monthly",SUMIFS(INDIRECT(AT$8),DetailBudgetWPs_Aleph,IF($J175 = "No Work Package", "", $J175),DetailBudgetCategory_Aleph,$I175),IF(Budget_period="Quarterly",SUMIFS(INDIRECT(AT$9),DetailBudgetWPs_Aleph,IF($J175 = "No Work Package", "", $J175),DetailBudgetCategory_Aleph,$I175),IF(Budget_period="Annually",SUMIFS(INDIRECT(AT$10),DetailBudgetWPs_Aleph,IF($J175 = "No Work Package", "", $J175),DetailBudgetCategory_Aleph,$I175),""))))) / AT$6 * AT$7, 0), 0)</f>
        <v>0</v>
      </c>
      <c r="AU175" s="166">
        <f t="array" ref="AU175">IFERROR(IF(ROW()-16&lt;NoRowsBudget, IF($J175="Profit Margin",SUM(AU$16:AU174)*ProfitMargin,IF($J175="VAT",SUM(AU$16:AU174)*VAT,IF(Budget_period="Monthly",SUMIFS(INDIRECT(AU$8),DetailBudgetWPs_Aleph,IF($J175 = "No Work Package", "", $J175),DetailBudgetCategory_Aleph,$I175),IF(Budget_period="Quarterly",SUMIFS(INDIRECT(AU$9),DetailBudgetWPs_Aleph,IF($J175 = "No Work Package", "", $J175),DetailBudgetCategory_Aleph,$I175),IF(Budget_period="Annually",SUMIFS(INDIRECT(AU$10),DetailBudgetWPs_Aleph,IF($J175 = "No Work Package", "", $J175),DetailBudgetCategory_Aleph,$I175),""))))) / AU$6 * AU$7, 0), 0)</f>
        <v>0</v>
      </c>
      <c r="AV175" s="166">
        <f t="array" ref="AV175">IFERROR(IF(ROW()-16&lt;NoRowsBudget, IF($J175="Profit Margin",SUM(AV$16:AV174)*ProfitMargin,IF($J175="VAT",SUM(AV$16:AV174)*VAT,IF(Budget_period="Monthly",SUMIFS(INDIRECT(AV$8),DetailBudgetWPs_Aleph,IF($J175 = "No Work Package", "", $J175),DetailBudgetCategory_Aleph,$I175),IF(Budget_period="Quarterly",SUMIFS(INDIRECT(AV$9),DetailBudgetWPs_Aleph,IF($J175 = "No Work Package", "", $J175),DetailBudgetCategory_Aleph,$I175),IF(Budget_period="Annually",SUMIFS(INDIRECT(AV$10),DetailBudgetWPs_Aleph,IF($J175 = "No Work Package", "", $J175),DetailBudgetCategory_Aleph,$I175),""))))) / AV$6 * AV$7, 0), 0)</f>
        <v>0</v>
      </c>
      <c r="AW175" s="166">
        <f t="array" ref="AW175">IFERROR(IF(ROW()-16&lt;NoRowsBudget, IF($J175="Profit Margin",SUM(AW$16:AW174)*ProfitMargin,IF($J175="VAT",SUM(AW$16:AW174)*VAT,IF(Budget_period="Monthly",SUMIFS(INDIRECT(AW$8),DetailBudgetWPs_Aleph,IF($J175 = "No Work Package", "", $J175),DetailBudgetCategory_Aleph,$I175),IF(Budget_period="Quarterly",SUMIFS(INDIRECT(AW$9),DetailBudgetWPs_Aleph,IF($J175 = "No Work Package", "", $J175),DetailBudgetCategory_Aleph,$I175),IF(Budget_period="Annually",SUMIFS(INDIRECT(AW$10),DetailBudgetWPs_Aleph,IF($J175 = "No Work Package", "", $J175),DetailBudgetCategory_Aleph,$I175),""))))) / AW$6 * AW$7, 0), 0)</f>
        <v>0</v>
      </c>
      <c r="AX175" s="166">
        <f t="array" ref="AX175">IFERROR(IF(ROW()-16&lt;NoRowsBudget, IF($J175="Profit Margin",SUM(AX$16:AX174)*ProfitMargin,IF($J175="VAT",SUM(AX$16:AX174)*VAT,IF(Budget_period="Monthly",SUMIFS(INDIRECT(AX$8),DetailBudgetWPs_Aleph,IF($J175 = "No Work Package", "", $J175),DetailBudgetCategory_Aleph,$I175),IF(Budget_period="Quarterly",SUMIFS(INDIRECT(AX$9),DetailBudgetWPs_Aleph,IF($J175 = "No Work Package", "", $J175),DetailBudgetCategory_Aleph,$I175),IF(Budget_period="Annually",SUMIFS(INDIRECT(AX$10),DetailBudgetWPs_Aleph,IF($J175 = "No Work Package", "", $J175),DetailBudgetCategory_Aleph,$I175),""))))) / AX$6 * AX$7, 0), 0)</f>
        <v>0</v>
      </c>
      <c r="AY175" s="166">
        <f t="array" ref="AY175">IFERROR(IF(ROW()-16&lt;NoRowsBudget, IF($J175="Profit Margin",SUM(AY$16:AY174)*ProfitMargin,IF($J175="VAT",SUM(AY$16:AY174)*VAT,IF(Budget_period="Monthly",SUMIFS(INDIRECT(AY$8),DetailBudgetWPs_Aleph,IF($J175 = "No Work Package", "", $J175),DetailBudgetCategory_Aleph,$I175),IF(Budget_period="Quarterly",SUMIFS(INDIRECT(AY$9),DetailBudgetWPs_Aleph,IF($J175 = "No Work Package", "", $J175),DetailBudgetCategory_Aleph,$I175),IF(Budget_period="Annually",SUMIFS(INDIRECT(AY$10),DetailBudgetWPs_Aleph,IF($J175 = "No Work Package", "", $J175),DetailBudgetCategory_Aleph,$I175),""))))) / AY$6 * AY$7, 0), 0)</f>
        <v>0</v>
      </c>
      <c r="AZ175" s="166">
        <f t="array" ref="AZ175">IFERROR(IF(ROW()-16&lt;NoRowsBudget, IF($J175="Profit Margin",SUM(AZ$16:AZ174)*ProfitMargin,IF($J175="VAT",SUM(AZ$16:AZ174)*VAT,IF(Budget_period="Monthly",SUMIFS(INDIRECT(AZ$8),DetailBudgetWPs_Aleph,IF($J175 = "No Work Package", "", $J175),DetailBudgetCategory_Aleph,$I175),IF(Budget_period="Quarterly",SUMIFS(INDIRECT(AZ$9),DetailBudgetWPs_Aleph,IF($J175 = "No Work Package", "", $J175),DetailBudgetCategory_Aleph,$I175),IF(Budget_period="Annually",SUMIFS(INDIRECT(AZ$10),DetailBudgetWPs_Aleph,IF($J175 = "No Work Package", "", $J175),DetailBudgetCategory_Aleph,$I175),""))))) / AZ$6 * AZ$7, 0), 0)</f>
        <v>0</v>
      </c>
      <c r="BA175" s="166">
        <f t="array" ref="BA175">IFERROR(IF(ROW()-16&lt;NoRowsBudget, IF($J175="Profit Margin",SUM(BA$16:BA174)*ProfitMargin,IF($J175="VAT",SUM(BA$16:BA174)*VAT,IF(Budget_period="Monthly",SUMIFS(INDIRECT(BA$8),DetailBudgetWPs_Aleph,IF($J175 = "No Work Package", "", $J175),DetailBudgetCategory_Aleph,$I175),IF(Budget_period="Quarterly",SUMIFS(INDIRECT(BA$9),DetailBudgetWPs_Aleph,IF($J175 = "No Work Package", "", $J175),DetailBudgetCategory_Aleph,$I175),IF(Budget_period="Annually",SUMIFS(INDIRECT(BA$10),DetailBudgetWPs_Aleph,IF($J175 = "No Work Package", "", $J175),DetailBudgetCategory_Aleph,$I175),""))))) / BA$6 * BA$7, 0), 0)</f>
        <v>0</v>
      </c>
      <c r="BB175" s="166">
        <f t="array" ref="BB175">IFERROR(IF(ROW()-16&lt;NoRowsBudget, IF($J175="Profit Margin",SUM(BB$16:BB174)*ProfitMargin,IF($J175="VAT",SUM(BB$16:BB174)*VAT,IF(Budget_period="Monthly",SUMIFS(INDIRECT(BB$8),DetailBudgetWPs_Aleph,IF($J175 = "No Work Package", "", $J175),DetailBudgetCategory_Aleph,$I175),IF(Budget_period="Quarterly",SUMIFS(INDIRECT(BB$9),DetailBudgetWPs_Aleph,IF($J175 = "No Work Package", "", $J175),DetailBudgetCategory_Aleph,$I175),IF(Budget_period="Annually",SUMIFS(INDIRECT(BB$10),DetailBudgetWPs_Aleph,IF($J175 = "No Work Package", "", $J175),DetailBudgetCategory_Aleph,$I175),""))))) / BB$6 * BB$7, 0), 0)</f>
        <v>0</v>
      </c>
      <c r="BC175" s="166">
        <f t="array" ref="BC175">IFERROR(IF(ROW()-16&lt;NoRowsBudget, IF($J175="Profit Margin",SUM(BC$16:BC174)*ProfitMargin,IF($J175="VAT",SUM(BC$16:BC174)*VAT,IF(Budget_period="Monthly",SUMIFS(INDIRECT(BC$8),DetailBudgetWPs_Aleph,IF($J175 = "No Work Package", "", $J175),DetailBudgetCategory_Aleph,$I175),IF(Budget_period="Quarterly",SUMIFS(INDIRECT(BC$9),DetailBudgetWPs_Aleph,IF($J175 = "No Work Package", "", $J175),DetailBudgetCategory_Aleph,$I175),IF(Budget_period="Annually",SUMIFS(INDIRECT(BC$10),DetailBudgetWPs_Aleph,IF($J175 = "No Work Package", "", $J175),DetailBudgetCategory_Aleph,$I175),""))))) / BC$6 * BC$7, 0), 0)</f>
        <v>0</v>
      </c>
      <c r="BD175" s="166">
        <f t="array" ref="BD175">IFERROR(IF(ROW()-16&lt;NoRowsBudget, IF($J175="Profit Margin",SUM(BD$16:BD174)*ProfitMargin,IF($J175="VAT",SUM(BD$16:BD174)*VAT,IF(Budget_period="Monthly",SUMIFS(INDIRECT(BD$8),DetailBudgetWPs_Aleph,IF($J175 = "No Work Package", "", $J175),DetailBudgetCategory_Aleph,$I175),IF(Budget_period="Quarterly",SUMIFS(INDIRECT(BD$9),DetailBudgetWPs_Aleph,IF($J175 = "No Work Package", "", $J175),DetailBudgetCategory_Aleph,$I175),IF(Budget_period="Annually",SUMIFS(INDIRECT(BD$10),DetailBudgetWPs_Aleph,IF($J175 = "No Work Package", "", $J175),DetailBudgetCategory_Aleph,$I175),""))))) / BD$6 * BD$7, 0), 0)</f>
        <v>0</v>
      </c>
      <c r="BE175" s="166">
        <f t="array" ref="BE175">IFERROR(IF(ROW()-16&lt;NoRowsBudget, IF($J175="Profit Margin",SUM(BE$16:BE174)*ProfitMargin,IF($J175="VAT",SUM(BE$16:BE174)*VAT,IF(Budget_period="Monthly",SUMIFS(INDIRECT(BE$8),DetailBudgetWPs_Aleph,IF($J175 = "No Work Package", "", $J175),DetailBudgetCategory_Aleph,$I175),IF(Budget_period="Quarterly",SUMIFS(INDIRECT(BE$9),DetailBudgetWPs_Aleph,IF($J175 = "No Work Package", "", $J175),DetailBudgetCategory_Aleph,$I175),IF(Budget_period="Annually",SUMIFS(INDIRECT(BE$10),DetailBudgetWPs_Aleph,IF($J175 = "No Work Package", "", $J175),DetailBudgetCategory_Aleph,$I175),""))))) / BE$6 * BE$7, 0), 0)</f>
        <v>0</v>
      </c>
      <c r="BF175" s="166">
        <f t="array" ref="BF175">IFERROR(IF(ROW()-16&lt;NoRowsBudget, IF($J175="Profit Margin",SUM(BF$16:BF174)*ProfitMargin,IF($J175="VAT",SUM(BF$16:BF174)*VAT,IF(Budget_period="Monthly",SUMIFS(INDIRECT(BF$8),DetailBudgetWPs_Aleph,IF($J175 = "No Work Package", "", $J175),DetailBudgetCategory_Aleph,$I175),IF(Budget_period="Quarterly",SUMIFS(INDIRECT(BF$9),DetailBudgetWPs_Aleph,IF($J175 = "No Work Package", "", $J175),DetailBudgetCategory_Aleph,$I175),IF(Budget_period="Annually",SUMIFS(INDIRECT(BF$10),DetailBudgetWPs_Aleph,IF($J175 = "No Work Package", "", $J175),DetailBudgetCategory_Aleph,$I175),""))))) / BF$6 * BF$7, 0), 0)</f>
        <v>0</v>
      </c>
      <c r="BG175" s="166">
        <f t="array" ref="BG175">IFERROR(IF(ROW()-16&lt;NoRowsBudget, IF($J175="Profit Margin",SUM(BG$16:BG174)*ProfitMargin,IF($J175="VAT",SUM(BG$16:BG174)*VAT,IF(Budget_period="Monthly",SUMIFS(INDIRECT(BG$8),DetailBudgetWPs_Aleph,IF($J175 = "No Work Package", "", $J175),DetailBudgetCategory_Aleph,$I175),IF(Budget_period="Quarterly",SUMIFS(INDIRECT(BG$9),DetailBudgetWPs_Aleph,IF($J175 = "No Work Package", "", $J175),DetailBudgetCategory_Aleph,$I175),IF(Budget_period="Annually",SUMIFS(INDIRECT(BG$10),DetailBudgetWPs_Aleph,IF($J175 = "No Work Package", "", $J175),DetailBudgetCategory_Aleph,$I175),""))))) / BG$6 * BG$7, 0), 0)</f>
        <v>0</v>
      </c>
      <c r="BH175" s="166">
        <f t="array" ref="BH175">IFERROR(IF(ROW()-16&lt;NoRowsBudget, IF($J175="Profit Margin",SUM(BH$16:BH174)*ProfitMargin,IF($J175="VAT",SUM(BH$16:BH174)*VAT,IF(Budget_period="Monthly",SUMIFS(INDIRECT(BH$8),DetailBudgetWPs_Aleph,IF($J175 = "No Work Package", "", $J175),DetailBudgetCategory_Aleph,$I175),IF(Budget_period="Quarterly",SUMIFS(INDIRECT(BH$9),DetailBudgetWPs_Aleph,IF($J175 = "No Work Package", "", $J175),DetailBudgetCategory_Aleph,$I175),IF(Budget_period="Annually",SUMIFS(INDIRECT(BH$10),DetailBudgetWPs_Aleph,IF($J175 = "No Work Package", "", $J175),DetailBudgetCategory_Aleph,$I175),""))))) / BH$6 * BH$7, 0), 0)</f>
        <v>0</v>
      </c>
      <c r="BI175" s="166">
        <f t="array" ref="BI175">IFERROR(IF(ROW()-16&lt;NoRowsBudget, IF($J175="Profit Margin",SUM(BI$16:BI174)*ProfitMargin,IF($J175="VAT",SUM(BI$16:BI174)*VAT,IF(Budget_period="Monthly",SUMIFS(INDIRECT(BI$8),DetailBudgetWPs_Aleph,IF($J175 = "No Work Package", "", $J175),DetailBudgetCategory_Aleph,$I175),IF(Budget_period="Quarterly",SUMIFS(INDIRECT(BI$9),DetailBudgetWPs_Aleph,IF($J175 = "No Work Package", "", $J175),DetailBudgetCategory_Aleph,$I175),IF(Budget_period="Annually",SUMIFS(INDIRECT(BI$10),DetailBudgetWPs_Aleph,IF($J175 = "No Work Package", "", $J175),DetailBudgetCategory_Aleph,$I175),""))))) / BI$6 * BI$7, 0), 0)</f>
        <v>0</v>
      </c>
      <c r="BJ175" s="166">
        <f t="array" ref="BJ175">IFERROR(IF(ROW()-16&lt;NoRowsBudget, IF($J175="Profit Margin",SUM(BJ$16:BJ174)*ProfitMargin,IF($J175="VAT",SUM(BJ$16:BJ174)*VAT,IF(Budget_period="Monthly",SUMIFS(INDIRECT(BJ$8),DetailBudgetWPs_Aleph,IF($J175 = "No Work Package", "", $J175),DetailBudgetCategory_Aleph,$I175),IF(Budget_period="Quarterly",SUMIFS(INDIRECT(BJ$9),DetailBudgetWPs_Aleph,IF($J175 = "No Work Package", "", $J175),DetailBudgetCategory_Aleph,$I175),IF(Budget_period="Annually",SUMIFS(INDIRECT(BJ$10),DetailBudgetWPs_Aleph,IF($J175 = "No Work Package", "", $J175),DetailBudgetCategory_Aleph,$I175),""))))) / BJ$6 * BJ$7, 0), 0)</f>
        <v>0</v>
      </c>
      <c r="BK175" s="166">
        <f t="array" ref="BK175">IFERROR(IF(ROW()-16&lt;NoRowsBudget, IF($J175="Profit Margin",SUM(BK$16:BK174)*ProfitMargin,IF($J175="VAT",SUM(BK$16:BK174)*VAT,IF(Budget_period="Monthly",SUMIFS(INDIRECT(BK$8),DetailBudgetWPs_Aleph,IF($J175 = "No Work Package", "", $J175),DetailBudgetCategory_Aleph,$I175),IF(Budget_period="Quarterly",SUMIFS(INDIRECT(BK$9),DetailBudgetWPs_Aleph,IF($J175 = "No Work Package", "", $J175),DetailBudgetCategory_Aleph,$I175),IF(Budget_period="Annually",SUMIFS(INDIRECT(BK$10),DetailBudgetWPs_Aleph,IF($J175 = "No Work Package", "", $J175),DetailBudgetCategory_Aleph,$I175),""))))) / BK$6 * BK$7, 0), 0)</f>
        <v>0</v>
      </c>
      <c r="BL175" s="166">
        <f t="array" ref="BL175">IFERROR(IF(ROW()-16&lt;NoRowsBudget, IF($J175="Profit Margin",SUM(BL$16:BL174)*ProfitMargin,IF($J175="VAT",SUM(BL$16:BL174)*VAT,IF(Budget_period="Monthly",SUMIFS(INDIRECT(BL$8),DetailBudgetWPs_Aleph,IF($J175 = "No Work Package", "", $J175),DetailBudgetCategory_Aleph,$I175),IF(Budget_period="Quarterly",SUMIFS(INDIRECT(BL$9),DetailBudgetWPs_Aleph,IF($J175 = "No Work Package", "", $J175),DetailBudgetCategory_Aleph,$I175),IF(Budget_period="Annually",SUMIFS(INDIRECT(BL$10),DetailBudgetWPs_Aleph,IF($J175 = "No Work Package", "", $J175),DetailBudgetCategory_Aleph,$I175),""))))) / BL$6 * BL$7, 0), 0)</f>
        <v>0</v>
      </c>
      <c r="BM175" s="166">
        <f t="array" ref="BM175">IFERROR(IF(ROW()-16&lt;NoRowsBudget, IF($J175="Profit Margin",SUM(BM$16:BM174)*ProfitMargin,IF($J175="VAT",SUM(BM$16:BM174)*VAT,IF(Budget_period="Monthly",SUMIFS(INDIRECT(BM$8),DetailBudgetWPs_Aleph,IF($J175 = "No Work Package", "", $J175),DetailBudgetCategory_Aleph,$I175),IF(Budget_period="Quarterly",SUMIFS(INDIRECT(BM$9),DetailBudgetWPs_Aleph,IF($J175 = "No Work Package", "", $J175),DetailBudgetCategory_Aleph,$I175),IF(Budget_period="Annually",SUMIFS(INDIRECT(BM$10),DetailBudgetWPs_Aleph,IF($J175 = "No Work Package", "", $J175),DetailBudgetCategory_Aleph,$I175),""))))) / BM$6 * BM$7, 0), 0)</f>
        <v>0</v>
      </c>
      <c r="BN175" s="166">
        <f t="array" ref="BN175">IFERROR(IF(ROW()-16&lt;NoRowsBudget, IF($J175="Profit Margin",SUM(BN$16:BN174)*ProfitMargin,IF($J175="VAT",SUM(BN$16:BN174)*VAT,IF(Budget_period="Monthly",SUMIFS(INDIRECT(BN$8),DetailBudgetWPs_Aleph,IF($J175 = "No Work Package", "", $J175),DetailBudgetCategory_Aleph,$I175),IF(Budget_period="Quarterly",SUMIFS(INDIRECT(BN$9),DetailBudgetWPs_Aleph,IF($J175 = "No Work Package", "", $J175),DetailBudgetCategory_Aleph,$I175),IF(Budget_period="Annually",SUMIFS(INDIRECT(BN$10),DetailBudgetWPs_Aleph,IF($J175 = "No Work Package", "", $J175),DetailBudgetCategory_Aleph,$I175),""))))) / BN$6 * BN$7, 0), 0)</f>
        <v>0</v>
      </c>
      <c r="BO175" s="166">
        <f t="array" ref="BO175">IFERROR(IF(ROW()-16&lt;NoRowsBudget, IF($J175="Profit Margin",SUM(BO$16:BO174)*ProfitMargin,IF($J175="VAT",SUM(BO$16:BO174)*VAT,IF(Budget_period="Monthly",SUMIFS(INDIRECT(BO$8),DetailBudgetWPs_Aleph,IF($J175 = "No Work Package", "", $J175),DetailBudgetCategory_Aleph,$I175),IF(Budget_period="Quarterly",SUMIFS(INDIRECT(BO$9),DetailBudgetWPs_Aleph,IF($J175 = "No Work Package", "", $J175),DetailBudgetCategory_Aleph,$I175),IF(Budget_period="Annually",SUMIFS(INDIRECT(BO$10),DetailBudgetWPs_Aleph,IF($J175 = "No Work Package", "", $J175),DetailBudgetCategory_Aleph,$I175),""))))) / BO$6 * BO$7, 0), 0)</f>
        <v>0</v>
      </c>
      <c r="BP175" s="166">
        <f t="array" ref="BP175">IFERROR(IF(ROW()-16&lt;NoRowsBudget, IF($J175="Profit Margin",SUM(BP$16:BP174)*ProfitMargin,IF($J175="VAT",SUM(BP$16:BP174)*VAT,IF(Budget_period="Monthly",SUMIFS(INDIRECT(BP$8),DetailBudgetWPs_Aleph,IF($J175 = "No Work Package", "", $J175),DetailBudgetCategory_Aleph,$I175),IF(Budget_period="Quarterly",SUMIFS(INDIRECT(BP$9),DetailBudgetWPs_Aleph,IF($J175 = "No Work Package", "", $J175),DetailBudgetCategory_Aleph,$I175),IF(Budget_period="Annually",SUMIFS(INDIRECT(BP$10),DetailBudgetWPs_Aleph,IF($J175 = "No Work Package", "", $J175),DetailBudgetCategory_Aleph,$I175),""))))) / BP$6 * BP$7, 0), 0)</f>
        <v>0</v>
      </c>
      <c r="BQ175" s="166">
        <f t="array" ref="BQ175">IFERROR(IF(ROW()-16&lt;NoRowsBudget, IF($J175="Profit Margin",SUM(BQ$16:BQ174)*ProfitMargin,IF($J175="VAT",SUM(BQ$16:BQ174)*VAT,IF(Budget_period="Monthly",SUMIFS(INDIRECT(BQ$8),DetailBudgetWPs_Aleph,IF($J175 = "No Work Package", "", $J175),DetailBudgetCategory_Aleph,$I175),IF(Budget_period="Quarterly",SUMIFS(INDIRECT(BQ$9),DetailBudgetWPs_Aleph,IF($J175 = "No Work Package", "", $J175),DetailBudgetCategory_Aleph,$I175),IF(Budget_period="Annually",SUMIFS(INDIRECT(BQ$10),DetailBudgetWPs_Aleph,IF($J175 = "No Work Package", "", $J175),DetailBudgetCategory_Aleph,$I175),""))))) / BQ$6 * BQ$7, 0), 0)</f>
        <v>0</v>
      </c>
      <c r="BR175" s="166">
        <f t="array" ref="BR175">IFERROR(IF(ROW()-16&lt;NoRowsBudget, IF($J175="Profit Margin",SUM(BR$16:BR174)*ProfitMargin,IF($J175="VAT",SUM(BR$16:BR174)*VAT,IF(Budget_period="Monthly",SUMIFS(INDIRECT(BR$8),DetailBudgetWPs_Aleph,IF($J175 = "No Work Package", "", $J175),DetailBudgetCategory_Aleph,$I175),IF(Budget_period="Quarterly",SUMIFS(INDIRECT(BR$9),DetailBudgetWPs_Aleph,IF($J175 = "No Work Package", "", $J175),DetailBudgetCategory_Aleph,$I175),IF(Budget_period="Annually",SUMIFS(INDIRECT(BR$10),DetailBudgetWPs_Aleph,IF($J175 = "No Work Package", "", $J175),DetailBudgetCategory_Aleph,$I175),""))))) / BR$6 * BR$7, 0), 0)</f>
        <v>0</v>
      </c>
      <c r="BS175" s="166">
        <f t="array" ref="BS175">IFERROR(IF(ROW()-16&lt;NoRowsBudget, IF($J175="Profit Margin",SUM(BS$16:BS174)*ProfitMargin,IF($J175="VAT",SUM(BS$16:BS174)*VAT,IF(Budget_period="Monthly",SUMIFS(INDIRECT(BS$8),DetailBudgetWPs_Aleph,IF($J175 = "No Work Package", "", $J175),DetailBudgetCategory_Aleph,$I175),IF(Budget_period="Quarterly",SUMIFS(INDIRECT(BS$9),DetailBudgetWPs_Aleph,IF($J175 = "No Work Package", "", $J175),DetailBudgetCategory_Aleph,$I175),IF(Budget_period="Annually",SUMIFS(INDIRECT(BS$10),DetailBudgetWPs_Aleph,IF($J175 = "No Work Package", "", $J175),DetailBudgetCategory_Aleph,$I175),""))))) / BS$6 * BS$7, 0), 0)</f>
        <v>0</v>
      </c>
    </row>
    <row r="176" ht="15.75" customHeight="1">
      <c r="A176" s="114"/>
      <c r="B176" s="15" t="str">
        <f>IF(ROW()-16&lt;NoRowsBudget,OrgName,"")</f>
        <v/>
      </c>
      <c r="C176" s="15" t="str">
        <f>IF(ROW()-16&lt;NoRowsBudget,ProjectName,"")</f>
        <v/>
      </c>
      <c r="D176" s="15" t="str">
        <f>IF(ROW()-16&lt;NoRowsBudget,ProjectRef,"")</f>
        <v/>
      </c>
      <c r="E176" s="15" t="str">
        <f>IF(ROW()-16&lt;NoRowsBudget,ApplicationID,"")</f>
        <v/>
      </c>
      <c r="F176" s="15" t="str">
        <f>IF(ROW()-16&lt;NoRowsBudget,Version,"")</f>
        <v/>
      </c>
      <c r="G176" s="164" t="str">
        <f>IF(ROW()-16&lt;NoRowsBudget,StartDate,"")</f>
        <v/>
      </c>
      <c r="H176" s="164" t="str">
        <f>IF(ROW()-16&lt;NoRowsBudget,EndDate,"")</f>
        <v/>
      </c>
      <c r="I176" s="15" t="str">
        <f t="array" ref="I176">IF(ROW()-16&lt;(NoRowsBudget-3),INDEX(CostCategories,CEILING((ROW()-15)/NoWPs,1)),IF(ROW()-16=NoRowsBudget-3,"Overheads",IF(ROW()-16=NoRowsBudget-2,"Profit Margin",IF(ROW()-16=NoRowsBudget-1,"VAT",""))))</f>
        <v/>
      </c>
      <c r="J176" s="15" t="str">
        <f t="array" ref="J176">IF(ROW()-16&lt;NoRowsBudget-3,INDEX(WPUnique,,MOD(ROW()-16,NoWPs)+1),IF(ROW()-16=NoRowsBudget-3,"Overheads",IF(ROW()-16=NoRowsBudget-2,"Profit Margin",IF(ROW()-16=NoRowsBudget-1,"VAT",""))))</f>
        <v/>
      </c>
      <c r="K176" s="172" t="str">
        <f>IFERROR(IF(OR($J176="Indirect Cost",$J176="VAT",$J176="Profit Margin"),"",VLOOKUP(J176,'1. Basic Info'!$B$40:$C$52,2,FALSE)),BudgetExport!J176)</f>
        <v/>
      </c>
      <c r="L176" s="166">
        <f t="array" ref="L176">IFERROR(IF(ROW()-16&lt;NoRowsBudget, IF($J176="Profit Margin",SUM(L$16:L175)*ProfitMargin,IF($J176="VAT",SUM(L$16:L175)*VAT,IF(Budget_period="Monthly",SUMIFS(INDIRECT(L$8),DetailBudgetWPs_Aleph,IF($J176 = "No Work Package", "", $J176),DetailBudgetCategory_Aleph,$I176),IF(Budget_period="Quarterly",SUMIFS(INDIRECT(L$9),DetailBudgetWPs_Aleph,IF($J176 = "No Work Package", "", $J176),DetailBudgetCategory_Aleph,$I176),IF(Budget_period="Annually",SUMIFS(INDIRECT(L$10),DetailBudgetWPs_Aleph,IF($J176 = "No Work Package", "", $J176),DetailBudgetCategory_Aleph,$I176),""))))) / L$6 * L$7, 0), 0)</f>
        <v>0</v>
      </c>
      <c r="M176" s="166">
        <f t="array" ref="M176">IFERROR(IF(ROW()-16&lt;NoRowsBudget, IF($J176="Profit Margin",SUM(M$16:M175)*ProfitMargin,IF($J176="VAT",SUM(M$16:M175)*VAT,IF(Budget_period="Monthly",SUMIFS(INDIRECT(M$8),DetailBudgetWPs_Aleph,IF($J176 = "No Work Package", "", $J176),DetailBudgetCategory_Aleph,$I176),IF(Budget_period="Quarterly",SUMIFS(INDIRECT(M$9),DetailBudgetWPs_Aleph,IF($J176 = "No Work Package", "", $J176),DetailBudgetCategory_Aleph,$I176),IF(Budget_period="Annually",SUMIFS(INDIRECT(M$10),DetailBudgetWPs_Aleph,IF($J176 = "No Work Package", "", $J176),DetailBudgetCategory_Aleph,$I176),""))))) / M$6 * M$7, 0), 0)</f>
        <v>0</v>
      </c>
      <c r="N176" s="166">
        <f t="array" ref="N176">IFERROR(IF(ROW()-16&lt;NoRowsBudget, IF($J176="Profit Margin",SUM(N$16:N175)*ProfitMargin,IF($J176="VAT",SUM(N$16:N175)*VAT,IF(Budget_period="Monthly",SUMIFS(INDIRECT(N$8),DetailBudgetWPs_Aleph,IF($J176 = "No Work Package", "", $J176),DetailBudgetCategory_Aleph,$I176),IF(Budget_period="Quarterly",SUMIFS(INDIRECT(N$9),DetailBudgetWPs_Aleph,IF($J176 = "No Work Package", "", $J176),DetailBudgetCategory_Aleph,$I176),IF(Budget_period="Annually",SUMIFS(INDIRECT(N$10),DetailBudgetWPs_Aleph,IF($J176 = "No Work Package", "", $J176),DetailBudgetCategory_Aleph,$I176),""))))) / N$6 * N$7, 0), 0)</f>
        <v>0</v>
      </c>
      <c r="O176" s="166">
        <f t="array" ref="O176">IFERROR(IF(ROW()-16&lt;NoRowsBudget, IF($J176="Profit Margin",SUM(O$16:O175)*ProfitMargin,IF($J176="VAT",SUM(O$16:O175)*VAT,IF(Budget_period="Monthly",SUMIFS(INDIRECT(O$8),DetailBudgetWPs_Aleph,IF($J176 = "No Work Package", "", $J176),DetailBudgetCategory_Aleph,$I176),IF(Budget_period="Quarterly",SUMIFS(INDIRECT(O$9),DetailBudgetWPs_Aleph,IF($J176 = "No Work Package", "", $J176),DetailBudgetCategory_Aleph,$I176),IF(Budget_period="Annually",SUMIFS(INDIRECT(O$10),DetailBudgetWPs_Aleph,IF($J176 = "No Work Package", "", $J176),DetailBudgetCategory_Aleph,$I176),""))))) / O$6 * O$7, 0), 0)</f>
        <v>0</v>
      </c>
      <c r="P176" s="166">
        <f t="array" ref="P176">IFERROR(IF(ROW()-16&lt;NoRowsBudget, IF($J176="Profit Margin",SUM(P$16:P175)*ProfitMargin,IF($J176="VAT",SUM(P$16:P175)*VAT,IF(Budget_period="Monthly",SUMIFS(INDIRECT(P$8),DetailBudgetWPs_Aleph,IF($J176 = "No Work Package", "", $J176),DetailBudgetCategory_Aleph,$I176),IF(Budget_period="Quarterly",SUMIFS(INDIRECT(P$9),DetailBudgetWPs_Aleph,IF($J176 = "No Work Package", "", $J176),DetailBudgetCategory_Aleph,$I176),IF(Budget_period="Annually",SUMIFS(INDIRECT(P$10),DetailBudgetWPs_Aleph,IF($J176 = "No Work Package", "", $J176),DetailBudgetCategory_Aleph,$I176),""))))) / P$6 * P$7, 0), 0)</f>
        <v>0</v>
      </c>
      <c r="Q176" s="166">
        <f t="array" ref="Q176">IFERROR(IF(ROW()-16&lt;NoRowsBudget, IF($J176="Profit Margin",SUM(Q$16:Q175)*ProfitMargin,IF($J176="VAT",SUM(Q$16:Q175)*VAT,IF(Budget_period="Monthly",SUMIFS(INDIRECT(Q$8),DetailBudgetWPs_Aleph,IF($J176 = "No Work Package", "", $J176),DetailBudgetCategory_Aleph,$I176),IF(Budget_period="Quarterly",SUMIFS(INDIRECT(Q$9),DetailBudgetWPs_Aleph,IF($J176 = "No Work Package", "", $J176),DetailBudgetCategory_Aleph,$I176),IF(Budget_period="Annually",SUMIFS(INDIRECT(Q$10),DetailBudgetWPs_Aleph,IF($J176 = "No Work Package", "", $J176),DetailBudgetCategory_Aleph,$I176),""))))) / Q$6 * Q$7, 0), 0)</f>
        <v>0</v>
      </c>
      <c r="R176" s="166">
        <f t="array" ref="R176">IFERROR(IF(ROW()-16&lt;NoRowsBudget, IF($J176="Profit Margin",SUM(R$16:R175)*ProfitMargin,IF($J176="VAT",SUM(R$16:R175)*VAT,IF(Budget_period="Monthly",SUMIFS(INDIRECT(R$8),DetailBudgetWPs_Aleph,IF($J176 = "No Work Package", "", $J176),DetailBudgetCategory_Aleph,$I176),IF(Budget_period="Quarterly",SUMIFS(INDIRECT(R$9),DetailBudgetWPs_Aleph,IF($J176 = "No Work Package", "", $J176),DetailBudgetCategory_Aleph,$I176),IF(Budget_period="Annually",SUMIFS(INDIRECT(R$10),DetailBudgetWPs_Aleph,IF($J176 = "No Work Package", "", $J176),DetailBudgetCategory_Aleph,$I176),""))))) / R$6 * R$7, 0), 0)</f>
        <v>0</v>
      </c>
      <c r="S176" s="166">
        <f t="array" ref="S176">IFERROR(IF(ROW()-16&lt;NoRowsBudget, IF($J176="Profit Margin",SUM(S$16:S175)*ProfitMargin,IF($J176="VAT",SUM(S$16:S175)*VAT,IF(Budget_period="Monthly",SUMIFS(INDIRECT(S$8),DetailBudgetWPs_Aleph,IF($J176 = "No Work Package", "", $J176),DetailBudgetCategory_Aleph,$I176),IF(Budget_period="Quarterly",SUMIFS(INDIRECT(S$9),DetailBudgetWPs_Aleph,IF($J176 = "No Work Package", "", $J176),DetailBudgetCategory_Aleph,$I176),IF(Budget_period="Annually",SUMIFS(INDIRECT(S$10),DetailBudgetWPs_Aleph,IF($J176 = "No Work Package", "", $J176),DetailBudgetCategory_Aleph,$I176),""))))) / S$6 * S$7, 0), 0)</f>
        <v>0</v>
      </c>
      <c r="T176" s="166">
        <f t="array" ref="T176">IFERROR(IF(ROW()-16&lt;NoRowsBudget, IF($J176="Profit Margin",SUM(T$16:T175)*ProfitMargin,IF($J176="VAT",SUM(T$16:T175)*VAT,IF(Budget_period="Monthly",SUMIFS(INDIRECT(T$8),DetailBudgetWPs_Aleph,IF($J176 = "No Work Package", "", $J176),DetailBudgetCategory_Aleph,$I176),IF(Budget_period="Quarterly",SUMIFS(INDIRECT(T$9),DetailBudgetWPs_Aleph,IF($J176 = "No Work Package", "", $J176),DetailBudgetCategory_Aleph,$I176),IF(Budget_period="Annually",SUMIFS(INDIRECT(T$10),DetailBudgetWPs_Aleph,IF($J176 = "No Work Package", "", $J176),DetailBudgetCategory_Aleph,$I176),""))))) / T$6 * T$7, 0), 0)</f>
        <v>0</v>
      </c>
      <c r="U176" s="166">
        <f t="array" ref="U176">IFERROR(IF(ROW()-16&lt;NoRowsBudget, IF($J176="Profit Margin",SUM(U$16:U175)*ProfitMargin,IF($J176="VAT",SUM(U$16:U175)*VAT,IF(Budget_period="Monthly",SUMIFS(INDIRECT(U$8),DetailBudgetWPs_Aleph,IF($J176 = "No Work Package", "", $J176),DetailBudgetCategory_Aleph,$I176),IF(Budget_period="Quarterly",SUMIFS(INDIRECT(U$9),DetailBudgetWPs_Aleph,IF($J176 = "No Work Package", "", $J176),DetailBudgetCategory_Aleph,$I176),IF(Budget_period="Annually",SUMIFS(INDIRECT(U$10),DetailBudgetWPs_Aleph,IF($J176 = "No Work Package", "", $J176),DetailBudgetCategory_Aleph,$I176),""))))) / U$6 * U$7, 0), 0)</f>
        <v>0</v>
      </c>
      <c r="V176" s="166">
        <f t="array" ref="V176">IFERROR(IF(ROW()-16&lt;NoRowsBudget, IF($J176="Profit Margin",SUM(V$16:V175)*ProfitMargin,IF($J176="VAT",SUM(V$16:V175)*VAT,IF(Budget_period="Monthly",SUMIFS(INDIRECT(V$8),DetailBudgetWPs_Aleph,IF($J176 = "No Work Package", "", $J176),DetailBudgetCategory_Aleph,$I176),IF(Budget_period="Quarterly",SUMIFS(INDIRECT(V$9),DetailBudgetWPs_Aleph,IF($J176 = "No Work Package", "", $J176),DetailBudgetCategory_Aleph,$I176),IF(Budget_period="Annually",SUMIFS(INDIRECT(V$10),DetailBudgetWPs_Aleph,IF($J176 = "No Work Package", "", $J176),DetailBudgetCategory_Aleph,$I176),""))))) / V$6 * V$7, 0), 0)</f>
        <v>0</v>
      </c>
      <c r="W176" s="166">
        <f t="array" ref="W176">IFERROR(IF(ROW()-16&lt;NoRowsBudget, IF($J176="Profit Margin",SUM(W$16:W175)*ProfitMargin,IF($J176="VAT",SUM(W$16:W175)*VAT,IF(Budget_period="Monthly",SUMIFS(INDIRECT(W$8),DetailBudgetWPs_Aleph,IF($J176 = "No Work Package", "", $J176),DetailBudgetCategory_Aleph,$I176),IF(Budget_period="Quarterly",SUMIFS(INDIRECT(W$9),DetailBudgetWPs_Aleph,IF($J176 = "No Work Package", "", $J176),DetailBudgetCategory_Aleph,$I176),IF(Budget_period="Annually",SUMIFS(INDIRECT(W$10),DetailBudgetWPs_Aleph,IF($J176 = "No Work Package", "", $J176),DetailBudgetCategory_Aleph,$I176),""))))) / W$6 * W$7, 0), 0)</f>
        <v>0</v>
      </c>
      <c r="X176" s="166">
        <f t="array" ref="X176">IFERROR(IF(ROW()-16&lt;NoRowsBudget, IF($J176="Profit Margin",SUM(X$16:X175)*ProfitMargin,IF($J176="VAT",SUM(X$16:X175)*VAT,IF(Budget_period="Monthly",SUMIFS(INDIRECT(X$8),DetailBudgetWPs_Aleph,IF($J176 = "No Work Package", "", $J176),DetailBudgetCategory_Aleph,$I176),IF(Budget_period="Quarterly",SUMIFS(INDIRECT(X$9),DetailBudgetWPs_Aleph,IF($J176 = "No Work Package", "", $J176),DetailBudgetCategory_Aleph,$I176),IF(Budget_period="Annually",SUMIFS(INDIRECT(X$10),DetailBudgetWPs_Aleph,IF($J176 = "No Work Package", "", $J176),DetailBudgetCategory_Aleph,$I176),""))))) / X$6 * X$7, 0), 0)</f>
        <v>0</v>
      </c>
      <c r="Y176" s="166">
        <f t="array" ref="Y176">IFERROR(IF(ROW()-16&lt;NoRowsBudget, IF($J176="Profit Margin",SUM(Y$16:Y175)*ProfitMargin,IF($J176="VAT",SUM(Y$16:Y175)*VAT,IF(Budget_period="Monthly",SUMIFS(INDIRECT(Y$8),DetailBudgetWPs_Aleph,IF($J176 = "No Work Package", "", $J176),DetailBudgetCategory_Aleph,$I176),IF(Budget_period="Quarterly",SUMIFS(INDIRECT(Y$9),DetailBudgetWPs_Aleph,IF($J176 = "No Work Package", "", $J176),DetailBudgetCategory_Aleph,$I176),IF(Budget_period="Annually",SUMIFS(INDIRECT(Y$10),DetailBudgetWPs_Aleph,IF($J176 = "No Work Package", "", $J176),DetailBudgetCategory_Aleph,$I176),""))))) / Y$6 * Y$7, 0), 0)</f>
        <v>0</v>
      </c>
      <c r="Z176" s="166">
        <f t="array" ref="Z176">IFERROR(IF(ROW()-16&lt;NoRowsBudget, IF($J176="Profit Margin",SUM(Z$16:Z175)*ProfitMargin,IF($J176="VAT",SUM(Z$16:Z175)*VAT,IF(Budget_period="Monthly",SUMIFS(INDIRECT(Z$8),DetailBudgetWPs_Aleph,IF($J176 = "No Work Package", "", $J176),DetailBudgetCategory_Aleph,$I176),IF(Budget_period="Quarterly",SUMIFS(INDIRECT(Z$9),DetailBudgetWPs_Aleph,IF($J176 = "No Work Package", "", $J176),DetailBudgetCategory_Aleph,$I176),IF(Budget_period="Annually",SUMIFS(INDIRECT(Z$10),DetailBudgetWPs_Aleph,IF($J176 = "No Work Package", "", $J176),DetailBudgetCategory_Aleph,$I176),""))))) / Z$6 * Z$7, 0), 0)</f>
        <v>0</v>
      </c>
      <c r="AA176" s="166">
        <f t="array" ref="AA176">IFERROR(IF(ROW()-16&lt;NoRowsBudget, IF($J176="Profit Margin",SUM(AA$16:AA175)*ProfitMargin,IF($J176="VAT",SUM(AA$16:AA175)*VAT,IF(Budget_period="Monthly",SUMIFS(INDIRECT(AA$8),DetailBudgetWPs_Aleph,IF($J176 = "No Work Package", "", $J176),DetailBudgetCategory_Aleph,$I176),IF(Budget_period="Quarterly",SUMIFS(INDIRECT(AA$9),DetailBudgetWPs_Aleph,IF($J176 = "No Work Package", "", $J176),DetailBudgetCategory_Aleph,$I176),IF(Budget_period="Annually",SUMIFS(INDIRECT(AA$10),DetailBudgetWPs_Aleph,IF($J176 = "No Work Package", "", $J176),DetailBudgetCategory_Aleph,$I176),""))))) / AA$6 * AA$7, 0), 0)</f>
        <v>0</v>
      </c>
      <c r="AB176" s="166">
        <f t="array" ref="AB176">IFERROR(IF(ROW()-16&lt;NoRowsBudget, IF($J176="Profit Margin",SUM(AB$16:AB175)*ProfitMargin,IF($J176="VAT",SUM(AB$16:AB175)*VAT,IF(Budget_period="Monthly",SUMIFS(INDIRECT(AB$8),DetailBudgetWPs_Aleph,IF($J176 = "No Work Package", "", $J176),DetailBudgetCategory_Aleph,$I176),IF(Budget_period="Quarterly",SUMIFS(INDIRECT(AB$9),DetailBudgetWPs_Aleph,IF($J176 = "No Work Package", "", $J176),DetailBudgetCategory_Aleph,$I176),IF(Budget_period="Annually",SUMIFS(INDIRECT(AB$10),DetailBudgetWPs_Aleph,IF($J176 = "No Work Package", "", $J176),DetailBudgetCategory_Aleph,$I176),""))))) / AB$6 * AB$7, 0), 0)</f>
        <v>0</v>
      </c>
      <c r="AC176" s="166">
        <f t="array" ref="AC176">IFERROR(IF(ROW()-16&lt;NoRowsBudget, IF($J176="Profit Margin",SUM(AC$16:AC175)*ProfitMargin,IF($J176="VAT",SUM(AC$16:AC175)*VAT,IF(Budget_period="Monthly",SUMIFS(INDIRECT(AC$8),DetailBudgetWPs_Aleph,IF($J176 = "No Work Package", "", $J176),DetailBudgetCategory_Aleph,$I176),IF(Budget_period="Quarterly",SUMIFS(INDIRECT(AC$9),DetailBudgetWPs_Aleph,IF($J176 = "No Work Package", "", $J176),DetailBudgetCategory_Aleph,$I176),IF(Budget_period="Annually",SUMIFS(INDIRECT(AC$10),DetailBudgetWPs_Aleph,IF($J176 = "No Work Package", "", $J176),DetailBudgetCategory_Aleph,$I176),""))))) / AC$6 * AC$7, 0), 0)</f>
        <v>0</v>
      </c>
      <c r="AD176" s="166">
        <f t="array" ref="AD176">IFERROR(IF(ROW()-16&lt;NoRowsBudget, IF($J176="Profit Margin",SUM(AD$16:AD175)*ProfitMargin,IF($J176="VAT",SUM(AD$16:AD175)*VAT,IF(Budget_period="Monthly",SUMIFS(INDIRECT(AD$8),DetailBudgetWPs_Aleph,IF($J176 = "No Work Package", "", $J176),DetailBudgetCategory_Aleph,$I176),IF(Budget_period="Quarterly",SUMIFS(INDIRECT(AD$9),DetailBudgetWPs_Aleph,IF($J176 = "No Work Package", "", $J176),DetailBudgetCategory_Aleph,$I176),IF(Budget_period="Annually",SUMIFS(INDIRECT(AD$10),DetailBudgetWPs_Aleph,IF($J176 = "No Work Package", "", $J176),DetailBudgetCategory_Aleph,$I176),""))))) / AD$6 * AD$7, 0), 0)</f>
        <v>0</v>
      </c>
      <c r="AE176" s="166">
        <f t="array" ref="AE176">IFERROR(IF(ROW()-16&lt;NoRowsBudget, IF($J176="Profit Margin",SUM(AE$16:AE175)*ProfitMargin,IF($J176="VAT",SUM(AE$16:AE175)*VAT,IF(Budget_period="Monthly",SUMIFS(INDIRECT(AE$8),DetailBudgetWPs_Aleph,IF($J176 = "No Work Package", "", $J176),DetailBudgetCategory_Aleph,$I176),IF(Budget_period="Quarterly",SUMIFS(INDIRECT(AE$9),DetailBudgetWPs_Aleph,IF($J176 = "No Work Package", "", $J176),DetailBudgetCategory_Aleph,$I176),IF(Budget_period="Annually",SUMIFS(INDIRECT(AE$10),DetailBudgetWPs_Aleph,IF($J176 = "No Work Package", "", $J176),DetailBudgetCategory_Aleph,$I176),""))))) / AE$6 * AE$7, 0), 0)</f>
        <v>0</v>
      </c>
      <c r="AF176" s="166">
        <f t="array" ref="AF176">IFERROR(IF(ROW()-16&lt;NoRowsBudget, IF($J176="Profit Margin",SUM(AF$16:AF175)*ProfitMargin,IF($J176="VAT",SUM(AF$16:AF175)*VAT,IF(Budget_period="Monthly",SUMIFS(INDIRECT(AF$8),DetailBudgetWPs_Aleph,IF($J176 = "No Work Package", "", $J176),DetailBudgetCategory_Aleph,$I176),IF(Budget_period="Quarterly",SUMIFS(INDIRECT(AF$9),DetailBudgetWPs_Aleph,IF($J176 = "No Work Package", "", $J176),DetailBudgetCategory_Aleph,$I176),IF(Budget_period="Annually",SUMIFS(INDIRECT(AF$10),DetailBudgetWPs_Aleph,IF($J176 = "No Work Package", "", $J176),DetailBudgetCategory_Aleph,$I176),""))))) / AF$6 * AF$7, 0), 0)</f>
        <v>0</v>
      </c>
      <c r="AG176" s="166">
        <f t="array" ref="AG176">IFERROR(IF(ROW()-16&lt;NoRowsBudget, IF($J176="Profit Margin",SUM(AG$16:AG175)*ProfitMargin,IF($J176="VAT",SUM(AG$16:AG175)*VAT,IF(Budget_period="Monthly",SUMIFS(INDIRECT(AG$8),DetailBudgetWPs_Aleph,IF($J176 = "No Work Package", "", $J176),DetailBudgetCategory_Aleph,$I176),IF(Budget_period="Quarterly",SUMIFS(INDIRECT(AG$9),DetailBudgetWPs_Aleph,IF($J176 = "No Work Package", "", $J176),DetailBudgetCategory_Aleph,$I176),IF(Budget_period="Annually",SUMIFS(INDIRECT(AG$10),DetailBudgetWPs_Aleph,IF($J176 = "No Work Package", "", $J176),DetailBudgetCategory_Aleph,$I176),""))))) / AG$6 * AG$7, 0), 0)</f>
        <v>0</v>
      </c>
      <c r="AH176" s="166">
        <f t="array" ref="AH176">IFERROR(IF(ROW()-16&lt;NoRowsBudget, IF($J176="Profit Margin",SUM(AH$16:AH175)*ProfitMargin,IF($J176="VAT",SUM(AH$16:AH175)*VAT,IF(Budget_period="Monthly",SUMIFS(INDIRECT(AH$8),DetailBudgetWPs_Aleph,IF($J176 = "No Work Package", "", $J176),DetailBudgetCategory_Aleph,$I176),IF(Budget_period="Quarterly",SUMIFS(INDIRECT(AH$9),DetailBudgetWPs_Aleph,IF($J176 = "No Work Package", "", $J176),DetailBudgetCategory_Aleph,$I176),IF(Budget_period="Annually",SUMIFS(INDIRECT(AH$10),DetailBudgetWPs_Aleph,IF($J176 = "No Work Package", "", $J176),DetailBudgetCategory_Aleph,$I176),""))))) / AH$6 * AH$7, 0), 0)</f>
        <v>0</v>
      </c>
      <c r="AI176" s="166">
        <f t="array" ref="AI176">IFERROR(IF(ROW()-16&lt;NoRowsBudget, IF($J176="Profit Margin",SUM(AI$16:AI175)*ProfitMargin,IF($J176="VAT",SUM(AI$16:AI175)*VAT,IF(Budget_period="Monthly",SUMIFS(INDIRECT(AI$8),DetailBudgetWPs_Aleph,IF($J176 = "No Work Package", "", $J176),DetailBudgetCategory_Aleph,$I176),IF(Budget_period="Quarterly",SUMIFS(INDIRECT(AI$9),DetailBudgetWPs_Aleph,IF($J176 = "No Work Package", "", $J176),DetailBudgetCategory_Aleph,$I176),IF(Budget_period="Annually",SUMIFS(INDIRECT(AI$10),DetailBudgetWPs_Aleph,IF($J176 = "No Work Package", "", $J176),DetailBudgetCategory_Aleph,$I176),""))))) / AI$6 * AI$7, 0), 0)</f>
        <v>0</v>
      </c>
      <c r="AJ176" s="166">
        <f t="array" ref="AJ176">IFERROR(IF(ROW()-16&lt;NoRowsBudget, IF($J176="Profit Margin",SUM(AJ$16:AJ175)*ProfitMargin,IF($J176="VAT",SUM(AJ$16:AJ175)*VAT,IF(Budget_period="Monthly",SUMIFS(INDIRECT(AJ$8),DetailBudgetWPs_Aleph,IF($J176 = "No Work Package", "", $J176),DetailBudgetCategory_Aleph,$I176),IF(Budget_period="Quarterly",SUMIFS(INDIRECT(AJ$9),DetailBudgetWPs_Aleph,IF($J176 = "No Work Package", "", $J176),DetailBudgetCategory_Aleph,$I176),IF(Budget_period="Annually",SUMIFS(INDIRECT(AJ$10),DetailBudgetWPs_Aleph,IF($J176 = "No Work Package", "", $J176),DetailBudgetCategory_Aleph,$I176),""))))) / AJ$6 * AJ$7, 0), 0)</f>
        <v>0</v>
      </c>
      <c r="AK176" s="166">
        <f t="array" ref="AK176">IFERROR(IF(ROW()-16&lt;NoRowsBudget, IF($J176="Profit Margin",SUM(AK$16:AK175)*ProfitMargin,IF($J176="VAT",SUM(AK$16:AK175)*VAT,IF(Budget_period="Monthly",SUMIFS(INDIRECT(AK$8),DetailBudgetWPs_Aleph,IF($J176 = "No Work Package", "", $J176),DetailBudgetCategory_Aleph,$I176),IF(Budget_period="Quarterly",SUMIFS(INDIRECT(AK$9),DetailBudgetWPs_Aleph,IF($J176 = "No Work Package", "", $J176),DetailBudgetCategory_Aleph,$I176),IF(Budget_period="Annually",SUMIFS(INDIRECT(AK$10),DetailBudgetWPs_Aleph,IF($J176 = "No Work Package", "", $J176),DetailBudgetCategory_Aleph,$I176),""))))) / AK$6 * AK$7, 0), 0)</f>
        <v>0</v>
      </c>
      <c r="AL176" s="166">
        <f t="array" ref="AL176">IFERROR(IF(ROW()-16&lt;NoRowsBudget, IF($J176="Profit Margin",SUM(AL$16:AL175)*ProfitMargin,IF($J176="VAT",SUM(AL$16:AL175)*VAT,IF(Budget_period="Monthly",SUMIFS(INDIRECT(AL$8),DetailBudgetWPs_Aleph,IF($J176 = "No Work Package", "", $J176),DetailBudgetCategory_Aleph,$I176),IF(Budget_period="Quarterly",SUMIFS(INDIRECT(AL$9),DetailBudgetWPs_Aleph,IF($J176 = "No Work Package", "", $J176),DetailBudgetCategory_Aleph,$I176),IF(Budget_period="Annually",SUMIFS(INDIRECT(AL$10),DetailBudgetWPs_Aleph,IF($J176 = "No Work Package", "", $J176),DetailBudgetCategory_Aleph,$I176),""))))) / AL$6 * AL$7, 0), 0)</f>
        <v>0</v>
      </c>
      <c r="AM176" s="166">
        <f t="array" ref="AM176">IFERROR(IF(ROW()-16&lt;NoRowsBudget, IF($J176="Profit Margin",SUM(AM$16:AM175)*ProfitMargin,IF($J176="VAT",SUM(AM$16:AM175)*VAT,IF(Budget_period="Monthly",SUMIFS(INDIRECT(AM$8),DetailBudgetWPs_Aleph,IF($J176 = "No Work Package", "", $J176),DetailBudgetCategory_Aleph,$I176),IF(Budget_period="Quarterly",SUMIFS(INDIRECT(AM$9),DetailBudgetWPs_Aleph,IF($J176 = "No Work Package", "", $J176),DetailBudgetCategory_Aleph,$I176),IF(Budget_period="Annually",SUMIFS(INDIRECT(AM$10),DetailBudgetWPs_Aleph,IF($J176 = "No Work Package", "", $J176),DetailBudgetCategory_Aleph,$I176),""))))) / AM$6 * AM$7, 0), 0)</f>
        <v>0</v>
      </c>
      <c r="AN176" s="166">
        <f t="array" ref="AN176">IFERROR(IF(ROW()-16&lt;NoRowsBudget, IF($J176="Profit Margin",SUM(AN$16:AN175)*ProfitMargin,IF($J176="VAT",SUM(AN$16:AN175)*VAT,IF(Budget_period="Monthly",SUMIFS(INDIRECT(AN$8),DetailBudgetWPs_Aleph,IF($J176 = "No Work Package", "", $J176),DetailBudgetCategory_Aleph,$I176),IF(Budget_period="Quarterly",SUMIFS(INDIRECT(AN$9),DetailBudgetWPs_Aleph,IF($J176 = "No Work Package", "", $J176),DetailBudgetCategory_Aleph,$I176),IF(Budget_period="Annually",SUMIFS(INDIRECT(AN$10),DetailBudgetWPs_Aleph,IF($J176 = "No Work Package", "", $J176),DetailBudgetCategory_Aleph,$I176),""))))) / AN$6 * AN$7, 0), 0)</f>
        <v>0</v>
      </c>
      <c r="AO176" s="166">
        <f t="array" ref="AO176">IFERROR(IF(ROW()-16&lt;NoRowsBudget, IF($J176="Profit Margin",SUM(AO$16:AO175)*ProfitMargin,IF($J176="VAT",SUM(AO$16:AO175)*VAT,IF(Budget_period="Monthly",SUMIFS(INDIRECT(AO$8),DetailBudgetWPs_Aleph,IF($J176 = "No Work Package", "", $J176),DetailBudgetCategory_Aleph,$I176),IF(Budget_period="Quarterly",SUMIFS(INDIRECT(AO$9),DetailBudgetWPs_Aleph,IF($J176 = "No Work Package", "", $J176),DetailBudgetCategory_Aleph,$I176),IF(Budget_period="Annually",SUMIFS(INDIRECT(AO$10),DetailBudgetWPs_Aleph,IF($J176 = "No Work Package", "", $J176),DetailBudgetCategory_Aleph,$I176),""))))) / AO$6 * AO$7, 0), 0)</f>
        <v>0</v>
      </c>
      <c r="AP176" s="166">
        <f t="array" ref="AP176">IFERROR(IF(ROW()-16&lt;NoRowsBudget, IF($J176="Profit Margin",SUM(AP$16:AP175)*ProfitMargin,IF($J176="VAT",SUM(AP$16:AP175)*VAT,IF(Budget_period="Monthly",SUMIFS(INDIRECT(AP$8),DetailBudgetWPs_Aleph,IF($J176 = "No Work Package", "", $J176),DetailBudgetCategory_Aleph,$I176),IF(Budget_period="Quarterly",SUMIFS(INDIRECT(AP$9),DetailBudgetWPs_Aleph,IF($J176 = "No Work Package", "", $J176),DetailBudgetCategory_Aleph,$I176),IF(Budget_period="Annually",SUMIFS(INDIRECT(AP$10),DetailBudgetWPs_Aleph,IF($J176 = "No Work Package", "", $J176),DetailBudgetCategory_Aleph,$I176),""))))) / AP$6 * AP$7, 0), 0)</f>
        <v>0</v>
      </c>
      <c r="AQ176" s="166">
        <f t="array" ref="AQ176">IFERROR(IF(ROW()-16&lt;NoRowsBudget, IF($J176="Profit Margin",SUM(AQ$16:AQ175)*ProfitMargin,IF($J176="VAT",SUM(AQ$16:AQ175)*VAT,IF(Budget_period="Monthly",SUMIFS(INDIRECT(AQ$8),DetailBudgetWPs_Aleph,IF($J176 = "No Work Package", "", $J176),DetailBudgetCategory_Aleph,$I176),IF(Budget_period="Quarterly",SUMIFS(INDIRECT(AQ$9),DetailBudgetWPs_Aleph,IF($J176 = "No Work Package", "", $J176),DetailBudgetCategory_Aleph,$I176),IF(Budget_period="Annually",SUMIFS(INDIRECT(AQ$10),DetailBudgetWPs_Aleph,IF($J176 = "No Work Package", "", $J176),DetailBudgetCategory_Aleph,$I176),""))))) / AQ$6 * AQ$7, 0), 0)</f>
        <v>0</v>
      </c>
      <c r="AR176" s="166">
        <f t="array" ref="AR176">IFERROR(IF(ROW()-16&lt;NoRowsBudget, IF($J176="Profit Margin",SUM(AR$16:AR175)*ProfitMargin,IF($J176="VAT",SUM(AR$16:AR175)*VAT,IF(Budget_period="Monthly",SUMIFS(INDIRECT(AR$8),DetailBudgetWPs_Aleph,IF($J176 = "No Work Package", "", $J176),DetailBudgetCategory_Aleph,$I176),IF(Budget_period="Quarterly",SUMIFS(INDIRECT(AR$9),DetailBudgetWPs_Aleph,IF($J176 = "No Work Package", "", $J176),DetailBudgetCategory_Aleph,$I176),IF(Budget_period="Annually",SUMIFS(INDIRECT(AR$10),DetailBudgetWPs_Aleph,IF($J176 = "No Work Package", "", $J176),DetailBudgetCategory_Aleph,$I176),""))))) / AR$6 * AR$7, 0), 0)</f>
        <v>0</v>
      </c>
      <c r="AS176" s="166">
        <f t="array" ref="AS176">IFERROR(IF(ROW()-16&lt;NoRowsBudget, IF($J176="Profit Margin",SUM(AS$16:AS175)*ProfitMargin,IF($J176="VAT",SUM(AS$16:AS175)*VAT,IF(Budget_period="Monthly",SUMIFS(INDIRECT(AS$8),DetailBudgetWPs_Aleph,IF($J176 = "No Work Package", "", $J176),DetailBudgetCategory_Aleph,$I176),IF(Budget_period="Quarterly",SUMIFS(INDIRECT(AS$9),DetailBudgetWPs_Aleph,IF($J176 = "No Work Package", "", $J176),DetailBudgetCategory_Aleph,$I176),IF(Budget_period="Annually",SUMIFS(INDIRECT(AS$10),DetailBudgetWPs_Aleph,IF($J176 = "No Work Package", "", $J176),DetailBudgetCategory_Aleph,$I176),""))))) / AS$6 * AS$7, 0), 0)</f>
        <v>0</v>
      </c>
      <c r="AT176" s="166">
        <f t="array" ref="AT176">IFERROR(IF(ROW()-16&lt;NoRowsBudget, IF($J176="Profit Margin",SUM(AT$16:AT175)*ProfitMargin,IF($J176="VAT",SUM(AT$16:AT175)*VAT,IF(Budget_period="Monthly",SUMIFS(INDIRECT(AT$8),DetailBudgetWPs_Aleph,IF($J176 = "No Work Package", "", $J176),DetailBudgetCategory_Aleph,$I176),IF(Budget_period="Quarterly",SUMIFS(INDIRECT(AT$9),DetailBudgetWPs_Aleph,IF($J176 = "No Work Package", "", $J176),DetailBudgetCategory_Aleph,$I176),IF(Budget_period="Annually",SUMIFS(INDIRECT(AT$10),DetailBudgetWPs_Aleph,IF($J176 = "No Work Package", "", $J176),DetailBudgetCategory_Aleph,$I176),""))))) / AT$6 * AT$7, 0), 0)</f>
        <v>0</v>
      </c>
      <c r="AU176" s="166">
        <f t="array" ref="AU176">IFERROR(IF(ROW()-16&lt;NoRowsBudget, IF($J176="Profit Margin",SUM(AU$16:AU175)*ProfitMargin,IF($J176="VAT",SUM(AU$16:AU175)*VAT,IF(Budget_period="Monthly",SUMIFS(INDIRECT(AU$8),DetailBudgetWPs_Aleph,IF($J176 = "No Work Package", "", $J176),DetailBudgetCategory_Aleph,$I176),IF(Budget_period="Quarterly",SUMIFS(INDIRECT(AU$9),DetailBudgetWPs_Aleph,IF($J176 = "No Work Package", "", $J176),DetailBudgetCategory_Aleph,$I176),IF(Budget_period="Annually",SUMIFS(INDIRECT(AU$10),DetailBudgetWPs_Aleph,IF($J176 = "No Work Package", "", $J176),DetailBudgetCategory_Aleph,$I176),""))))) / AU$6 * AU$7, 0), 0)</f>
        <v>0</v>
      </c>
      <c r="AV176" s="166">
        <f t="array" ref="AV176">IFERROR(IF(ROW()-16&lt;NoRowsBudget, IF($J176="Profit Margin",SUM(AV$16:AV175)*ProfitMargin,IF($J176="VAT",SUM(AV$16:AV175)*VAT,IF(Budget_period="Monthly",SUMIFS(INDIRECT(AV$8),DetailBudgetWPs_Aleph,IF($J176 = "No Work Package", "", $J176),DetailBudgetCategory_Aleph,$I176),IF(Budget_period="Quarterly",SUMIFS(INDIRECT(AV$9),DetailBudgetWPs_Aleph,IF($J176 = "No Work Package", "", $J176),DetailBudgetCategory_Aleph,$I176),IF(Budget_period="Annually",SUMIFS(INDIRECT(AV$10),DetailBudgetWPs_Aleph,IF($J176 = "No Work Package", "", $J176),DetailBudgetCategory_Aleph,$I176),""))))) / AV$6 * AV$7, 0), 0)</f>
        <v>0</v>
      </c>
      <c r="AW176" s="166">
        <f t="array" ref="AW176">IFERROR(IF(ROW()-16&lt;NoRowsBudget, IF($J176="Profit Margin",SUM(AW$16:AW175)*ProfitMargin,IF($J176="VAT",SUM(AW$16:AW175)*VAT,IF(Budget_period="Monthly",SUMIFS(INDIRECT(AW$8),DetailBudgetWPs_Aleph,IF($J176 = "No Work Package", "", $J176),DetailBudgetCategory_Aleph,$I176),IF(Budget_period="Quarterly",SUMIFS(INDIRECT(AW$9),DetailBudgetWPs_Aleph,IF($J176 = "No Work Package", "", $J176),DetailBudgetCategory_Aleph,$I176),IF(Budget_period="Annually",SUMIFS(INDIRECT(AW$10),DetailBudgetWPs_Aleph,IF($J176 = "No Work Package", "", $J176),DetailBudgetCategory_Aleph,$I176),""))))) / AW$6 * AW$7, 0), 0)</f>
        <v>0</v>
      </c>
      <c r="AX176" s="166">
        <f t="array" ref="AX176">IFERROR(IF(ROW()-16&lt;NoRowsBudget, IF($J176="Profit Margin",SUM(AX$16:AX175)*ProfitMargin,IF($J176="VAT",SUM(AX$16:AX175)*VAT,IF(Budget_period="Monthly",SUMIFS(INDIRECT(AX$8),DetailBudgetWPs_Aleph,IF($J176 = "No Work Package", "", $J176),DetailBudgetCategory_Aleph,$I176),IF(Budget_period="Quarterly",SUMIFS(INDIRECT(AX$9),DetailBudgetWPs_Aleph,IF($J176 = "No Work Package", "", $J176),DetailBudgetCategory_Aleph,$I176),IF(Budget_period="Annually",SUMIFS(INDIRECT(AX$10),DetailBudgetWPs_Aleph,IF($J176 = "No Work Package", "", $J176),DetailBudgetCategory_Aleph,$I176),""))))) / AX$6 * AX$7, 0), 0)</f>
        <v>0</v>
      </c>
      <c r="AY176" s="166">
        <f t="array" ref="AY176">IFERROR(IF(ROW()-16&lt;NoRowsBudget, IF($J176="Profit Margin",SUM(AY$16:AY175)*ProfitMargin,IF($J176="VAT",SUM(AY$16:AY175)*VAT,IF(Budget_period="Monthly",SUMIFS(INDIRECT(AY$8),DetailBudgetWPs_Aleph,IF($J176 = "No Work Package", "", $J176),DetailBudgetCategory_Aleph,$I176),IF(Budget_period="Quarterly",SUMIFS(INDIRECT(AY$9),DetailBudgetWPs_Aleph,IF($J176 = "No Work Package", "", $J176),DetailBudgetCategory_Aleph,$I176),IF(Budget_period="Annually",SUMIFS(INDIRECT(AY$10),DetailBudgetWPs_Aleph,IF($J176 = "No Work Package", "", $J176),DetailBudgetCategory_Aleph,$I176),""))))) / AY$6 * AY$7, 0), 0)</f>
        <v>0</v>
      </c>
      <c r="AZ176" s="166">
        <f t="array" ref="AZ176">IFERROR(IF(ROW()-16&lt;NoRowsBudget, IF($J176="Profit Margin",SUM(AZ$16:AZ175)*ProfitMargin,IF($J176="VAT",SUM(AZ$16:AZ175)*VAT,IF(Budget_period="Monthly",SUMIFS(INDIRECT(AZ$8),DetailBudgetWPs_Aleph,IF($J176 = "No Work Package", "", $J176),DetailBudgetCategory_Aleph,$I176),IF(Budget_period="Quarterly",SUMIFS(INDIRECT(AZ$9),DetailBudgetWPs_Aleph,IF($J176 = "No Work Package", "", $J176),DetailBudgetCategory_Aleph,$I176),IF(Budget_period="Annually",SUMIFS(INDIRECT(AZ$10),DetailBudgetWPs_Aleph,IF($J176 = "No Work Package", "", $J176),DetailBudgetCategory_Aleph,$I176),""))))) / AZ$6 * AZ$7, 0), 0)</f>
        <v>0</v>
      </c>
      <c r="BA176" s="166">
        <f t="array" ref="BA176">IFERROR(IF(ROW()-16&lt;NoRowsBudget, IF($J176="Profit Margin",SUM(BA$16:BA175)*ProfitMargin,IF($J176="VAT",SUM(BA$16:BA175)*VAT,IF(Budget_period="Monthly",SUMIFS(INDIRECT(BA$8),DetailBudgetWPs_Aleph,IF($J176 = "No Work Package", "", $J176),DetailBudgetCategory_Aleph,$I176),IF(Budget_period="Quarterly",SUMIFS(INDIRECT(BA$9),DetailBudgetWPs_Aleph,IF($J176 = "No Work Package", "", $J176),DetailBudgetCategory_Aleph,$I176),IF(Budget_period="Annually",SUMIFS(INDIRECT(BA$10),DetailBudgetWPs_Aleph,IF($J176 = "No Work Package", "", $J176),DetailBudgetCategory_Aleph,$I176),""))))) / BA$6 * BA$7, 0), 0)</f>
        <v>0</v>
      </c>
      <c r="BB176" s="166">
        <f t="array" ref="BB176">IFERROR(IF(ROW()-16&lt;NoRowsBudget, IF($J176="Profit Margin",SUM(BB$16:BB175)*ProfitMargin,IF($J176="VAT",SUM(BB$16:BB175)*VAT,IF(Budget_period="Monthly",SUMIFS(INDIRECT(BB$8),DetailBudgetWPs_Aleph,IF($J176 = "No Work Package", "", $J176),DetailBudgetCategory_Aleph,$I176),IF(Budget_period="Quarterly",SUMIFS(INDIRECT(BB$9),DetailBudgetWPs_Aleph,IF($J176 = "No Work Package", "", $J176),DetailBudgetCategory_Aleph,$I176),IF(Budget_period="Annually",SUMIFS(INDIRECT(BB$10),DetailBudgetWPs_Aleph,IF($J176 = "No Work Package", "", $J176),DetailBudgetCategory_Aleph,$I176),""))))) / BB$6 * BB$7, 0), 0)</f>
        <v>0</v>
      </c>
      <c r="BC176" s="166">
        <f t="array" ref="BC176">IFERROR(IF(ROW()-16&lt;NoRowsBudget, IF($J176="Profit Margin",SUM(BC$16:BC175)*ProfitMargin,IF($J176="VAT",SUM(BC$16:BC175)*VAT,IF(Budget_period="Monthly",SUMIFS(INDIRECT(BC$8),DetailBudgetWPs_Aleph,IF($J176 = "No Work Package", "", $J176),DetailBudgetCategory_Aleph,$I176),IF(Budget_period="Quarterly",SUMIFS(INDIRECT(BC$9),DetailBudgetWPs_Aleph,IF($J176 = "No Work Package", "", $J176),DetailBudgetCategory_Aleph,$I176),IF(Budget_period="Annually",SUMIFS(INDIRECT(BC$10),DetailBudgetWPs_Aleph,IF($J176 = "No Work Package", "", $J176),DetailBudgetCategory_Aleph,$I176),""))))) / BC$6 * BC$7, 0), 0)</f>
        <v>0</v>
      </c>
      <c r="BD176" s="166">
        <f t="array" ref="BD176">IFERROR(IF(ROW()-16&lt;NoRowsBudget, IF($J176="Profit Margin",SUM(BD$16:BD175)*ProfitMargin,IF($J176="VAT",SUM(BD$16:BD175)*VAT,IF(Budget_period="Monthly",SUMIFS(INDIRECT(BD$8),DetailBudgetWPs_Aleph,IF($J176 = "No Work Package", "", $J176),DetailBudgetCategory_Aleph,$I176),IF(Budget_period="Quarterly",SUMIFS(INDIRECT(BD$9),DetailBudgetWPs_Aleph,IF($J176 = "No Work Package", "", $J176),DetailBudgetCategory_Aleph,$I176),IF(Budget_period="Annually",SUMIFS(INDIRECT(BD$10),DetailBudgetWPs_Aleph,IF($J176 = "No Work Package", "", $J176),DetailBudgetCategory_Aleph,$I176),""))))) / BD$6 * BD$7, 0), 0)</f>
        <v>0</v>
      </c>
      <c r="BE176" s="166">
        <f t="array" ref="BE176">IFERROR(IF(ROW()-16&lt;NoRowsBudget, IF($J176="Profit Margin",SUM(BE$16:BE175)*ProfitMargin,IF($J176="VAT",SUM(BE$16:BE175)*VAT,IF(Budget_period="Monthly",SUMIFS(INDIRECT(BE$8),DetailBudgetWPs_Aleph,IF($J176 = "No Work Package", "", $J176),DetailBudgetCategory_Aleph,$I176),IF(Budget_period="Quarterly",SUMIFS(INDIRECT(BE$9),DetailBudgetWPs_Aleph,IF($J176 = "No Work Package", "", $J176),DetailBudgetCategory_Aleph,$I176),IF(Budget_period="Annually",SUMIFS(INDIRECT(BE$10),DetailBudgetWPs_Aleph,IF($J176 = "No Work Package", "", $J176),DetailBudgetCategory_Aleph,$I176),""))))) / BE$6 * BE$7, 0), 0)</f>
        <v>0</v>
      </c>
      <c r="BF176" s="166">
        <f t="array" ref="BF176">IFERROR(IF(ROW()-16&lt;NoRowsBudget, IF($J176="Profit Margin",SUM(BF$16:BF175)*ProfitMargin,IF($J176="VAT",SUM(BF$16:BF175)*VAT,IF(Budget_period="Monthly",SUMIFS(INDIRECT(BF$8),DetailBudgetWPs_Aleph,IF($J176 = "No Work Package", "", $J176),DetailBudgetCategory_Aleph,$I176),IF(Budget_period="Quarterly",SUMIFS(INDIRECT(BF$9),DetailBudgetWPs_Aleph,IF($J176 = "No Work Package", "", $J176),DetailBudgetCategory_Aleph,$I176),IF(Budget_period="Annually",SUMIFS(INDIRECT(BF$10),DetailBudgetWPs_Aleph,IF($J176 = "No Work Package", "", $J176),DetailBudgetCategory_Aleph,$I176),""))))) / BF$6 * BF$7, 0), 0)</f>
        <v>0</v>
      </c>
      <c r="BG176" s="166">
        <f t="array" ref="BG176">IFERROR(IF(ROW()-16&lt;NoRowsBudget, IF($J176="Profit Margin",SUM(BG$16:BG175)*ProfitMargin,IF($J176="VAT",SUM(BG$16:BG175)*VAT,IF(Budget_period="Monthly",SUMIFS(INDIRECT(BG$8),DetailBudgetWPs_Aleph,IF($J176 = "No Work Package", "", $J176),DetailBudgetCategory_Aleph,$I176),IF(Budget_period="Quarterly",SUMIFS(INDIRECT(BG$9),DetailBudgetWPs_Aleph,IF($J176 = "No Work Package", "", $J176),DetailBudgetCategory_Aleph,$I176),IF(Budget_period="Annually",SUMIFS(INDIRECT(BG$10),DetailBudgetWPs_Aleph,IF($J176 = "No Work Package", "", $J176),DetailBudgetCategory_Aleph,$I176),""))))) / BG$6 * BG$7, 0), 0)</f>
        <v>0</v>
      </c>
      <c r="BH176" s="166">
        <f t="array" ref="BH176">IFERROR(IF(ROW()-16&lt;NoRowsBudget, IF($J176="Profit Margin",SUM(BH$16:BH175)*ProfitMargin,IF($J176="VAT",SUM(BH$16:BH175)*VAT,IF(Budget_period="Monthly",SUMIFS(INDIRECT(BH$8),DetailBudgetWPs_Aleph,IF($J176 = "No Work Package", "", $J176),DetailBudgetCategory_Aleph,$I176),IF(Budget_period="Quarterly",SUMIFS(INDIRECT(BH$9),DetailBudgetWPs_Aleph,IF($J176 = "No Work Package", "", $J176),DetailBudgetCategory_Aleph,$I176),IF(Budget_period="Annually",SUMIFS(INDIRECT(BH$10),DetailBudgetWPs_Aleph,IF($J176 = "No Work Package", "", $J176),DetailBudgetCategory_Aleph,$I176),""))))) / BH$6 * BH$7, 0), 0)</f>
        <v>0</v>
      </c>
      <c r="BI176" s="166">
        <f t="array" ref="BI176">IFERROR(IF(ROW()-16&lt;NoRowsBudget, IF($J176="Profit Margin",SUM(BI$16:BI175)*ProfitMargin,IF($J176="VAT",SUM(BI$16:BI175)*VAT,IF(Budget_period="Monthly",SUMIFS(INDIRECT(BI$8),DetailBudgetWPs_Aleph,IF($J176 = "No Work Package", "", $J176),DetailBudgetCategory_Aleph,$I176),IF(Budget_period="Quarterly",SUMIFS(INDIRECT(BI$9),DetailBudgetWPs_Aleph,IF($J176 = "No Work Package", "", $J176),DetailBudgetCategory_Aleph,$I176),IF(Budget_period="Annually",SUMIFS(INDIRECT(BI$10),DetailBudgetWPs_Aleph,IF($J176 = "No Work Package", "", $J176),DetailBudgetCategory_Aleph,$I176),""))))) / BI$6 * BI$7, 0), 0)</f>
        <v>0</v>
      </c>
      <c r="BJ176" s="166">
        <f t="array" ref="BJ176">IFERROR(IF(ROW()-16&lt;NoRowsBudget, IF($J176="Profit Margin",SUM(BJ$16:BJ175)*ProfitMargin,IF($J176="VAT",SUM(BJ$16:BJ175)*VAT,IF(Budget_period="Monthly",SUMIFS(INDIRECT(BJ$8),DetailBudgetWPs_Aleph,IF($J176 = "No Work Package", "", $J176),DetailBudgetCategory_Aleph,$I176),IF(Budget_period="Quarterly",SUMIFS(INDIRECT(BJ$9),DetailBudgetWPs_Aleph,IF($J176 = "No Work Package", "", $J176),DetailBudgetCategory_Aleph,$I176),IF(Budget_period="Annually",SUMIFS(INDIRECT(BJ$10),DetailBudgetWPs_Aleph,IF($J176 = "No Work Package", "", $J176),DetailBudgetCategory_Aleph,$I176),""))))) / BJ$6 * BJ$7, 0), 0)</f>
        <v>0</v>
      </c>
      <c r="BK176" s="166">
        <f t="array" ref="BK176">IFERROR(IF(ROW()-16&lt;NoRowsBudget, IF($J176="Profit Margin",SUM(BK$16:BK175)*ProfitMargin,IF($J176="VAT",SUM(BK$16:BK175)*VAT,IF(Budget_period="Monthly",SUMIFS(INDIRECT(BK$8),DetailBudgetWPs_Aleph,IF($J176 = "No Work Package", "", $J176),DetailBudgetCategory_Aleph,$I176),IF(Budget_period="Quarterly",SUMIFS(INDIRECT(BK$9),DetailBudgetWPs_Aleph,IF($J176 = "No Work Package", "", $J176),DetailBudgetCategory_Aleph,$I176),IF(Budget_period="Annually",SUMIFS(INDIRECT(BK$10),DetailBudgetWPs_Aleph,IF($J176 = "No Work Package", "", $J176),DetailBudgetCategory_Aleph,$I176),""))))) / BK$6 * BK$7, 0), 0)</f>
        <v>0</v>
      </c>
      <c r="BL176" s="166">
        <f t="array" ref="BL176">IFERROR(IF(ROW()-16&lt;NoRowsBudget, IF($J176="Profit Margin",SUM(BL$16:BL175)*ProfitMargin,IF($J176="VAT",SUM(BL$16:BL175)*VAT,IF(Budget_period="Monthly",SUMIFS(INDIRECT(BL$8),DetailBudgetWPs_Aleph,IF($J176 = "No Work Package", "", $J176),DetailBudgetCategory_Aleph,$I176),IF(Budget_period="Quarterly",SUMIFS(INDIRECT(BL$9),DetailBudgetWPs_Aleph,IF($J176 = "No Work Package", "", $J176),DetailBudgetCategory_Aleph,$I176),IF(Budget_period="Annually",SUMIFS(INDIRECT(BL$10),DetailBudgetWPs_Aleph,IF($J176 = "No Work Package", "", $J176),DetailBudgetCategory_Aleph,$I176),""))))) / BL$6 * BL$7, 0), 0)</f>
        <v>0</v>
      </c>
      <c r="BM176" s="166">
        <f t="array" ref="BM176">IFERROR(IF(ROW()-16&lt;NoRowsBudget, IF($J176="Profit Margin",SUM(BM$16:BM175)*ProfitMargin,IF($J176="VAT",SUM(BM$16:BM175)*VAT,IF(Budget_period="Monthly",SUMIFS(INDIRECT(BM$8),DetailBudgetWPs_Aleph,IF($J176 = "No Work Package", "", $J176),DetailBudgetCategory_Aleph,$I176),IF(Budget_period="Quarterly",SUMIFS(INDIRECT(BM$9),DetailBudgetWPs_Aleph,IF($J176 = "No Work Package", "", $J176),DetailBudgetCategory_Aleph,$I176),IF(Budget_period="Annually",SUMIFS(INDIRECT(BM$10),DetailBudgetWPs_Aleph,IF($J176 = "No Work Package", "", $J176),DetailBudgetCategory_Aleph,$I176),""))))) / BM$6 * BM$7, 0), 0)</f>
        <v>0</v>
      </c>
      <c r="BN176" s="166">
        <f t="array" ref="BN176">IFERROR(IF(ROW()-16&lt;NoRowsBudget, IF($J176="Profit Margin",SUM(BN$16:BN175)*ProfitMargin,IF($J176="VAT",SUM(BN$16:BN175)*VAT,IF(Budget_period="Monthly",SUMIFS(INDIRECT(BN$8),DetailBudgetWPs_Aleph,IF($J176 = "No Work Package", "", $J176),DetailBudgetCategory_Aleph,$I176),IF(Budget_period="Quarterly",SUMIFS(INDIRECT(BN$9),DetailBudgetWPs_Aleph,IF($J176 = "No Work Package", "", $J176),DetailBudgetCategory_Aleph,$I176),IF(Budget_period="Annually",SUMIFS(INDIRECT(BN$10),DetailBudgetWPs_Aleph,IF($J176 = "No Work Package", "", $J176),DetailBudgetCategory_Aleph,$I176),""))))) / BN$6 * BN$7, 0), 0)</f>
        <v>0</v>
      </c>
      <c r="BO176" s="166">
        <f t="array" ref="BO176">IFERROR(IF(ROW()-16&lt;NoRowsBudget, IF($J176="Profit Margin",SUM(BO$16:BO175)*ProfitMargin,IF($J176="VAT",SUM(BO$16:BO175)*VAT,IF(Budget_period="Monthly",SUMIFS(INDIRECT(BO$8),DetailBudgetWPs_Aleph,IF($J176 = "No Work Package", "", $J176),DetailBudgetCategory_Aleph,$I176),IF(Budget_period="Quarterly",SUMIFS(INDIRECT(BO$9),DetailBudgetWPs_Aleph,IF($J176 = "No Work Package", "", $J176),DetailBudgetCategory_Aleph,$I176),IF(Budget_period="Annually",SUMIFS(INDIRECT(BO$10),DetailBudgetWPs_Aleph,IF($J176 = "No Work Package", "", $J176),DetailBudgetCategory_Aleph,$I176),""))))) / BO$6 * BO$7, 0), 0)</f>
        <v>0</v>
      </c>
      <c r="BP176" s="166">
        <f t="array" ref="BP176">IFERROR(IF(ROW()-16&lt;NoRowsBudget, IF($J176="Profit Margin",SUM(BP$16:BP175)*ProfitMargin,IF($J176="VAT",SUM(BP$16:BP175)*VAT,IF(Budget_period="Monthly",SUMIFS(INDIRECT(BP$8),DetailBudgetWPs_Aleph,IF($J176 = "No Work Package", "", $J176),DetailBudgetCategory_Aleph,$I176),IF(Budget_period="Quarterly",SUMIFS(INDIRECT(BP$9),DetailBudgetWPs_Aleph,IF($J176 = "No Work Package", "", $J176),DetailBudgetCategory_Aleph,$I176),IF(Budget_period="Annually",SUMIFS(INDIRECT(BP$10),DetailBudgetWPs_Aleph,IF($J176 = "No Work Package", "", $J176),DetailBudgetCategory_Aleph,$I176),""))))) / BP$6 * BP$7, 0), 0)</f>
        <v>0</v>
      </c>
      <c r="BQ176" s="166">
        <f t="array" ref="BQ176">IFERROR(IF(ROW()-16&lt;NoRowsBudget, IF($J176="Profit Margin",SUM(BQ$16:BQ175)*ProfitMargin,IF($J176="VAT",SUM(BQ$16:BQ175)*VAT,IF(Budget_period="Monthly",SUMIFS(INDIRECT(BQ$8),DetailBudgetWPs_Aleph,IF($J176 = "No Work Package", "", $J176),DetailBudgetCategory_Aleph,$I176),IF(Budget_period="Quarterly",SUMIFS(INDIRECT(BQ$9),DetailBudgetWPs_Aleph,IF($J176 = "No Work Package", "", $J176),DetailBudgetCategory_Aleph,$I176),IF(Budget_period="Annually",SUMIFS(INDIRECT(BQ$10),DetailBudgetWPs_Aleph,IF($J176 = "No Work Package", "", $J176),DetailBudgetCategory_Aleph,$I176),""))))) / BQ$6 * BQ$7, 0), 0)</f>
        <v>0</v>
      </c>
      <c r="BR176" s="166">
        <f t="array" ref="BR176">IFERROR(IF(ROW()-16&lt;NoRowsBudget, IF($J176="Profit Margin",SUM(BR$16:BR175)*ProfitMargin,IF($J176="VAT",SUM(BR$16:BR175)*VAT,IF(Budget_period="Monthly",SUMIFS(INDIRECT(BR$8),DetailBudgetWPs_Aleph,IF($J176 = "No Work Package", "", $J176),DetailBudgetCategory_Aleph,$I176),IF(Budget_period="Quarterly",SUMIFS(INDIRECT(BR$9),DetailBudgetWPs_Aleph,IF($J176 = "No Work Package", "", $J176),DetailBudgetCategory_Aleph,$I176),IF(Budget_period="Annually",SUMIFS(INDIRECT(BR$10),DetailBudgetWPs_Aleph,IF($J176 = "No Work Package", "", $J176),DetailBudgetCategory_Aleph,$I176),""))))) / BR$6 * BR$7, 0), 0)</f>
        <v>0</v>
      </c>
      <c r="BS176" s="166">
        <f t="array" ref="BS176">IFERROR(IF(ROW()-16&lt;NoRowsBudget, IF($J176="Profit Margin",SUM(BS$16:BS175)*ProfitMargin,IF($J176="VAT",SUM(BS$16:BS175)*VAT,IF(Budget_period="Monthly",SUMIFS(INDIRECT(BS$8),DetailBudgetWPs_Aleph,IF($J176 = "No Work Package", "", $J176),DetailBudgetCategory_Aleph,$I176),IF(Budget_period="Quarterly",SUMIFS(INDIRECT(BS$9),DetailBudgetWPs_Aleph,IF($J176 = "No Work Package", "", $J176),DetailBudgetCategory_Aleph,$I176),IF(Budget_period="Annually",SUMIFS(INDIRECT(BS$10),DetailBudgetWPs_Aleph,IF($J176 = "No Work Package", "", $J176),DetailBudgetCategory_Aleph,$I176),""))))) / BS$6 * BS$7, 0), 0)</f>
        <v>0</v>
      </c>
    </row>
    <row r="177" ht="15.75" customHeight="1">
      <c r="A177" s="114"/>
      <c r="B177" s="15" t="str">
        <f>IF(ROW()-16&lt;NoRowsBudget,OrgName,"")</f>
        <v/>
      </c>
      <c r="C177" s="15" t="str">
        <f>IF(ROW()-16&lt;NoRowsBudget,ProjectName,"")</f>
        <v/>
      </c>
      <c r="D177" s="15" t="str">
        <f>IF(ROW()-16&lt;NoRowsBudget,ProjectRef,"")</f>
        <v/>
      </c>
      <c r="E177" s="15" t="str">
        <f>IF(ROW()-16&lt;NoRowsBudget,ApplicationID,"")</f>
        <v/>
      </c>
      <c r="F177" s="15" t="str">
        <f>IF(ROW()-16&lt;NoRowsBudget,Version,"")</f>
        <v/>
      </c>
      <c r="G177" s="164" t="str">
        <f>IF(ROW()-16&lt;NoRowsBudget,StartDate,"")</f>
        <v/>
      </c>
      <c r="H177" s="164" t="str">
        <f>IF(ROW()-16&lt;NoRowsBudget,EndDate,"")</f>
        <v/>
      </c>
      <c r="I177" s="15" t="str">
        <f t="array" ref="I177">IF(ROW()-16&lt;(NoRowsBudget-3),INDEX(CostCategories,CEILING((ROW()-15)/NoWPs,1)),IF(ROW()-16=NoRowsBudget-3,"Overheads",IF(ROW()-16=NoRowsBudget-2,"Profit Margin",IF(ROW()-16=NoRowsBudget-1,"VAT",""))))</f>
        <v/>
      </c>
      <c r="J177" s="15" t="str">
        <f t="array" ref="J177">IF(ROW()-16&lt;NoRowsBudget-3,INDEX(WPUnique,,MOD(ROW()-16,NoWPs)+1),IF(ROW()-16=NoRowsBudget-3,"Overheads",IF(ROW()-16=NoRowsBudget-2,"Profit Margin",IF(ROW()-16=NoRowsBudget-1,"VAT",""))))</f>
        <v/>
      </c>
      <c r="K177" s="172" t="str">
        <f>IFERROR(IF(OR($J177="Indirect Cost",$J177="VAT",$J177="Profit Margin"),"",VLOOKUP(J177,'1. Basic Info'!$B$40:$C$52,2,FALSE)),BudgetExport!J177)</f>
        <v/>
      </c>
      <c r="L177" s="166">
        <f t="array" ref="L177">IFERROR(IF(ROW()-16&lt;NoRowsBudget, IF($J177="Profit Margin",SUM(L$16:L176)*ProfitMargin,IF($J177="VAT",SUM(L$16:L176)*VAT,IF(Budget_period="Monthly",SUMIFS(INDIRECT(L$8),DetailBudgetWPs_Aleph,IF($J177 = "No Work Package", "", $J177),DetailBudgetCategory_Aleph,$I177),IF(Budget_period="Quarterly",SUMIFS(INDIRECT(L$9),DetailBudgetWPs_Aleph,IF($J177 = "No Work Package", "", $J177),DetailBudgetCategory_Aleph,$I177),IF(Budget_period="Annually",SUMIFS(INDIRECT(L$10),DetailBudgetWPs_Aleph,IF($J177 = "No Work Package", "", $J177),DetailBudgetCategory_Aleph,$I177),""))))) / L$6 * L$7, 0), 0)</f>
        <v>0</v>
      </c>
      <c r="M177" s="166">
        <f t="array" ref="M177">IFERROR(IF(ROW()-16&lt;NoRowsBudget, IF($J177="Profit Margin",SUM(M$16:M176)*ProfitMargin,IF($J177="VAT",SUM(M$16:M176)*VAT,IF(Budget_period="Monthly",SUMIFS(INDIRECT(M$8),DetailBudgetWPs_Aleph,IF($J177 = "No Work Package", "", $J177),DetailBudgetCategory_Aleph,$I177),IF(Budget_period="Quarterly",SUMIFS(INDIRECT(M$9),DetailBudgetWPs_Aleph,IF($J177 = "No Work Package", "", $J177),DetailBudgetCategory_Aleph,$I177),IF(Budget_period="Annually",SUMIFS(INDIRECT(M$10),DetailBudgetWPs_Aleph,IF($J177 = "No Work Package", "", $J177),DetailBudgetCategory_Aleph,$I177),""))))) / M$6 * M$7, 0), 0)</f>
        <v>0</v>
      </c>
      <c r="N177" s="166">
        <f t="array" ref="N177">IFERROR(IF(ROW()-16&lt;NoRowsBudget, IF($J177="Profit Margin",SUM(N$16:N176)*ProfitMargin,IF($J177="VAT",SUM(N$16:N176)*VAT,IF(Budget_period="Monthly",SUMIFS(INDIRECT(N$8),DetailBudgetWPs_Aleph,IF($J177 = "No Work Package", "", $J177),DetailBudgetCategory_Aleph,$I177),IF(Budget_period="Quarterly",SUMIFS(INDIRECT(N$9),DetailBudgetWPs_Aleph,IF($J177 = "No Work Package", "", $J177),DetailBudgetCategory_Aleph,$I177),IF(Budget_period="Annually",SUMIFS(INDIRECT(N$10),DetailBudgetWPs_Aleph,IF($J177 = "No Work Package", "", $J177),DetailBudgetCategory_Aleph,$I177),""))))) / N$6 * N$7, 0), 0)</f>
        <v>0</v>
      </c>
      <c r="O177" s="166">
        <f t="array" ref="O177">IFERROR(IF(ROW()-16&lt;NoRowsBudget, IF($J177="Profit Margin",SUM(O$16:O176)*ProfitMargin,IF($J177="VAT",SUM(O$16:O176)*VAT,IF(Budget_period="Monthly",SUMIFS(INDIRECT(O$8),DetailBudgetWPs_Aleph,IF($J177 = "No Work Package", "", $J177),DetailBudgetCategory_Aleph,$I177),IF(Budget_period="Quarterly",SUMIFS(INDIRECT(O$9),DetailBudgetWPs_Aleph,IF($J177 = "No Work Package", "", $J177),DetailBudgetCategory_Aleph,$I177),IF(Budget_period="Annually",SUMIFS(INDIRECT(O$10),DetailBudgetWPs_Aleph,IF($J177 = "No Work Package", "", $J177),DetailBudgetCategory_Aleph,$I177),""))))) / O$6 * O$7, 0), 0)</f>
        <v>0</v>
      </c>
      <c r="P177" s="166">
        <f t="array" ref="P177">IFERROR(IF(ROW()-16&lt;NoRowsBudget, IF($J177="Profit Margin",SUM(P$16:P176)*ProfitMargin,IF($J177="VAT",SUM(P$16:P176)*VAT,IF(Budget_period="Monthly",SUMIFS(INDIRECT(P$8),DetailBudgetWPs_Aleph,IF($J177 = "No Work Package", "", $J177),DetailBudgetCategory_Aleph,$I177),IF(Budget_period="Quarterly",SUMIFS(INDIRECT(P$9),DetailBudgetWPs_Aleph,IF($J177 = "No Work Package", "", $J177),DetailBudgetCategory_Aleph,$I177),IF(Budget_period="Annually",SUMIFS(INDIRECT(P$10),DetailBudgetWPs_Aleph,IF($J177 = "No Work Package", "", $J177),DetailBudgetCategory_Aleph,$I177),""))))) / P$6 * P$7, 0), 0)</f>
        <v>0</v>
      </c>
      <c r="Q177" s="166">
        <f t="array" ref="Q177">IFERROR(IF(ROW()-16&lt;NoRowsBudget, IF($J177="Profit Margin",SUM(Q$16:Q176)*ProfitMargin,IF($J177="VAT",SUM(Q$16:Q176)*VAT,IF(Budget_period="Monthly",SUMIFS(INDIRECT(Q$8),DetailBudgetWPs_Aleph,IF($J177 = "No Work Package", "", $J177),DetailBudgetCategory_Aleph,$I177),IF(Budget_period="Quarterly",SUMIFS(INDIRECT(Q$9),DetailBudgetWPs_Aleph,IF($J177 = "No Work Package", "", $J177),DetailBudgetCategory_Aleph,$I177),IF(Budget_period="Annually",SUMIFS(INDIRECT(Q$10),DetailBudgetWPs_Aleph,IF($J177 = "No Work Package", "", $J177),DetailBudgetCategory_Aleph,$I177),""))))) / Q$6 * Q$7, 0), 0)</f>
        <v>0</v>
      </c>
      <c r="R177" s="166">
        <f t="array" ref="R177">IFERROR(IF(ROW()-16&lt;NoRowsBudget, IF($J177="Profit Margin",SUM(R$16:R176)*ProfitMargin,IF($J177="VAT",SUM(R$16:R176)*VAT,IF(Budget_period="Monthly",SUMIFS(INDIRECT(R$8),DetailBudgetWPs_Aleph,IF($J177 = "No Work Package", "", $J177),DetailBudgetCategory_Aleph,$I177),IF(Budget_period="Quarterly",SUMIFS(INDIRECT(R$9),DetailBudgetWPs_Aleph,IF($J177 = "No Work Package", "", $J177),DetailBudgetCategory_Aleph,$I177),IF(Budget_period="Annually",SUMIFS(INDIRECT(R$10),DetailBudgetWPs_Aleph,IF($J177 = "No Work Package", "", $J177),DetailBudgetCategory_Aleph,$I177),""))))) / R$6 * R$7, 0), 0)</f>
        <v>0</v>
      </c>
      <c r="S177" s="166">
        <f t="array" ref="S177">IFERROR(IF(ROW()-16&lt;NoRowsBudget, IF($J177="Profit Margin",SUM(S$16:S176)*ProfitMargin,IF($J177="VAT",SUM(S$16:S176)*VAT,IF(Budget_period="Monthly",SUMIFS(INDIRECT(S$8),DetailBudgetWPs_Aleph,IF($J177 = "No Work Package", "", $J177),DetailBudgetCategory_Aleph,$I177),IF(Budget_period="Quarterly",SUMIFS(INDIRECT(S$9),DetailBudgetWPs_Aleph,IF($J177 = "No Work Package", "", $J177),DetailBudgetCategory_Aleph,$I177),IF(Budget_period="Annually",SUMIFS(INDIRECT(S$10),DetailBudgetWPs_Aleph,IF($J177 = "No Work Package", "", $J177),DetailBudgetCategory_Aleph,$I177),""))))) / S$6 * S$7, 0), 0)</f>
        <v>0</v>
      </c>
      <c r="T177" s="166">
        <f t="array" ref="T177">IFERROR(IF(ROW()-16&lt;NoRowsBudget, IF($J177="Profit Margin",SUM(T$16:T176)*ProfitMargin,IF($J177="VAT",SUM(T$16:T176)*VAT,IF(Budget_period="Monthly",SUMIFS(INDIRECT(T$8),DetailBudgetWPs_Aleph,IF($J177 = "No Work Package", "", $J177),DetailBudgetCategory_Aleph,$I177),IF(Budget_period="Quarterly",SUMIFS(INDIRECT(T$9),DetailBudgetWPs_Aleph,IF($J177 = "No Work Package", "", $J177),DetailBudgetCategory_Aleph,$I177),IF(Budget_period="Annually",SUMIFS(INDIRECT(T$10),DetailBudgetWPs_Aleph,IF($J177 = "No Work Package", "", $J177),DetailBudgetCategory_Aleph,$I177),""))))) / T$6 * T$7, 0), 0)</f>
        <v>0</v>
      </c>
      <c r="U177" s="166">
        <f t="array" ref="U177">IFERROR(IF(ROW()-16&lt;NoRowsBudget, IF($J177="Profit Margin",SUM(U$16:U176)*ProfitMargin,IF($J177="VAT",SUM(U$16:U176)*VAT,IF(Budget_period="Monthly",SUMIFS(INDIRECT(U$8),DetailBudgetWPs_Aleph,IF($J177 = "No Work Package", "", $J177),DetailBudgetCategory_Aleph,$I177),IF(Budget_period="Quarterly",SUMIFS(INDIRECT(U$9),DetailBudgetWPs_Aleph,IF($J177 = "No Work Package", "", $J177),DetailBudgetCategory_Aleph,$I177),IF(Budget_period="Annually",SUMIFS(INDIRECT(U$10),DetailBudgetWPs_Aleph,IF($J177 = "No Work Package", "", $J177),DetailBudgetCategory_Aleph,$I177),""))))) / U$6 * U$7, 0), 0)</f>
        <v>0</v>
      </c>
      <c r="V177" s="166">
        <f t="array" ref="V177">IFERROR(IF(ROW()-16&lt;NoRowsBudget, IF($J177="Profit Margin",SUM(V$16:V176)*ProfitMargin,IF($J177="VAT",SUM(V$16:V176)*VAT,IF(Budget_period="Monthly",SUMIFS(INDIRECT(V$8),DetailBudgetWPs_Aleph,IF($J177 = "No Work Package", "", $J177),DetailBudgetCategory_Aleph,$I177),IF(Budget_period="Quarterly",SUMIFS(INDIRECT(V$9),DetailBudgetWPs_Aleph,IF($J177 = "No Work Package", "", $J177),DetailBudgetCategory_Aleph,$I177),IF(Budget_period="Annually",SUMIFS(INDIRECT(V$10),DetailBudgetWPs_Aleph,IF($J177 = "No Work Package", "", $J177),DetailBudgetCategory_Aleph,$I177),""))))) / V$6 * V$7, 0), 0)</f>
        <v>0</v>
      </c>
      <c r="W177" s="166">
        <f t="array" ref="W177">IFERROR(IF(ROW()-16&lt;NoRowsBudget, IF($J177="Profit Margin",SUM(W$16:W176)*ProfitMargin,IF($J177="VAT",SUM(W$16:W176)*VAT,IF(Budget_period="Monthly",SUMIFS(INDIRECT(W$8),DetailBudgetWPs_Aleph,IF($J177 = "No Work Package", "", $J177),DetailBudgetCategory_Aleph,$I177),IF(Budget_period="Quarterly",SUMIFS(INDIRECT(W$9),DetailBudgetWPs_Aleph,IF($J177 = "No Work Package", "", $J177),DetailBudgetCategory_Aleph,$I177),IF(Budget_period="Annually",SUMIFS(INDIRECT(W$10),DetailBudgetWPs_Aleph,IF($J177 = "No Work Package", "", $J177),DetailBudgetCategory_Aleph,$I177),""))))) / W$6 * W$7, 0), 0)</f>
        <v>0</v>
      </c>
      <c r="X177" s="166">
        <f t="array" ref="X177">IFERROR(IF(ROW()-16&lt;NoRowsBudget, IF($J177="Profit Margin",SUM(X$16:X176)*ProfitMargin,IF($J177="VAT",SUM(X$16:X176)*VAT,IF(Budget_period="Monthly",SUMIFS(INDIRECT(X$8),DetailBudgetWPs_Aleph,IF($J177 = "No Work Package", "", $J177),DetailBudgetCategory_Aleph,$I177),IF(Budget_period="Quarterly",SUMIFS(INDIRECT(X$9),DetailBudgetWPs_Aleph,IF($J177 = "No Work Package", "", $J177),DetailBudgetCategory_Aleph,$I177),IF(Budget_period="Annually",SUMIFS(INDIRECT(X$10),DetailBudgetWPs_Aleph,IF($J177 = "No Work Package", "", $J177),DetailBudgetCategory_Aleph,$I177),""))))) / X$6 * X$7, 0), 0)</f>
        <v>0</v>
      </c>
      <c r="Y177" s="166">
        <f t="array" ref="Y177">IFERROR(IF(ROW()-16&lt;NoRowsBudget, IF($J177="Profit Margin",SUM(Y$16:Y176)*ProfitMargin,IF($J177="VAT",SUM(Y$16:Y176)*VAT,IF(Budget_period="Monthly",SUMIFS(INDIRECT(Y$8),DetailBudgetWPs_Aleph,IF($J177 = "No Work Package", "", $J177),DetailBudgetCategory_Aleph,$I177),IF(Budget_period="Quarterly",SUMIFS(INDIRECT(Y$9),DetailBudgetWPs_Aleph,IF($J177 = "No Work Package", "", $J177),DetailBudgetCategory_Aleph,$I177),IF(Budget_period="Annually",SUMIFS(INDIRECT(Y$10),DetailBudgetWPs_Aleph,IF($J177 = "No Work Package", "", $J177),DetailBudgetCategory_Aleph,$I177),""))))) / Y$6 * Y$7, 0), 0)</f>
        <v>0</v>
      </c>
      <c r="Z177" s="166">
        <f t="array" ref="Z177">IFERROR(IF(ROW()-16&lt;NoRowsBudget, IF($J177="Profit Margin",SUM(Z$16:Z176)*ProfitMargin,IF($J177="VAT",SUM(Z$16:Z176)*VAT,IF(Budget_period="Monthly",SUMIFS(INDIRECT(Z$8),DetailBudgetWPs_Aleph,IF($J177 = "No Work Package", "", $J177),DetailBudgetCategory_Aleph,$I177),IF(Budget_period="Quarterly",SUMIFS(INDIRECT(Z$9),DetailBudgetWPs_Aleph,IF($J177 = "No Work Package", "", $J177),DetailBudgetCategory_Aleph,$I177),IF(Budget_period="Annually",SUMIFS(INDIRECT(Z$10),DetailBudgetWPs_Aleph,IF($J177 = "No Work Package", "", $J177),DetailBudgetCategory_Aleph,$I177),""))))) / Z$6 * Z$7, 0), 0)</f>
        <v>0</v>
      </c>
      <c r="AA177" s="166">
        <f t="array" ref="AA177">IFERROR(IF(ROW()-16&lt;NoRowsBudget, IF($J177="Profit Margin",SUM(AA$16:AA176)*ProfitMargin,IF($J177="VAT",SUM(AA$16:AA176)*VAT,IF(Budget_period="Monthly",SUMIFS(INDIRECT(AA$8),DetailBudgetWPs_Aleph,IF($J177 = "No Work Package", "", $J177),DetailBudgetCategory_Aleph,$I177),IF(Budget_period="Quarterly",SUMIFS(INDIRECT(AA$9),DetailBudgetWPs_Aleph,IF($J177 = "No Work Package", "", $J177),DetailBudgetCategory_Aleph,$I177),IF(Budget_period="Annually",SUMIFS(INDIRECT(AA$10),DetailBudgetWPs_Aleph,IF($J177 = "No Work Package", "", $J177),DetailBudgetCategory_Aleph,$I177),""))))) / AA$6 * AA$7, 0), 0)</f>
        <v>0</v>
      </c>
      <c r="AB177" s="166">
        <f t="array" ref="AB177">IFERROR(IF(ROW()-16&lt;NoRowsBudget, IF($J177="Profit Margin",SUM(AB$16:AB176)*ProfitMargin,IF($J177="VAT",SUM(AB$16:AB176)*VAT,IF(Budget_period="Monthly",SUMIFS(INDIRECT(AB$8),DetailBudgetWPs_Aleph,IF($J177 = "No Work Package", "", $J177),DetailBudgetCategory_Aleph,$I177),IF(Budget_period="Quarterly",SUMIFS(INDIRECT(AB$9),DetailBudgetWPs_Aleph,IF($J177 = "No Work Package", "", $J177),DetailBudgetCategory_Aleph,$I177),IF(Budget_period="Annually",SUMIFS(INDIRECT(AB$10),DetailBudgetWPs_Aleph,IF($J177 = "No Work Package", "", $J177),DetailBudgetCategory_Aleph,$I177),""))))) / AB$6 * AB$7, 0), 0)</f>
        <v>0</v>
      </c>
      <c r="AC177" s="166">
        <f t="array" ref="AC177">IFERROR(IF(ROW()-16&lt;NoRowsBudget, IF($J177="Profit Margin",SUM(AC$16:AC176)*ProfitMargin,IF($J177="VAT",SUM(AC$16:AC176)*VAT,IF(Budget_period="Monthly",SUMIFS(INDIRECT(AC$8),DetailBudgetWPs_Aleph,IF($J177 = "No Work Package", "", $J177),DetailBudgetCategory_Aleph,$I177),IF(Budget_period="Quarterly",SUMIFS(INDIRECT(AC$9),DetailBudgetWPs_Aleph,IF($J177 = "No Work Package", "", $J177),DetailBudgetCategory_Aleph,$I177),IF(Budget_period="Annually",SUMIFS(INDIRECT(AC$10),DetailBudgetWPs_Aleph,IF($J177 = "No Work Package", "", $J177),DetailBudgetCategory_Aleph,$I177),""))))) / AC$6 * AC$7, 0), 0)</f>
        <v>0</v>
      </c>
      <c r="AD177" s="166">
        <f t="array" ref="AD177">IFERROR(IF(ROW()-16&lt;NoRowsBudget, IF($J177="Profit Margin",SUM(AD$16:AD176)*ProfitMargin,IF($J177="VAT",SUM(AD$16:AD176)*VAT,IF(Budget_period="Monthly",SUMIFS(INDIRECT(AD$8),DetailBudgetWPs_Aleph,IF($J177 = "No Work Package", "", $J177),DetailBudgetCategory_Aleph,$I177),IF(Budget_period="Quarterly",SUMIFS(INDIRECT(AD$9),DetailBudgetWPs_Aleph,IF($J177 = "No Work Package", "", $J177),DetailBudgetCategory_Aleph,$I177),IF(Budget_period="Annually",SUMIFS(INDIRECT(AD$10),DetailBudgetWPs_Aleph,IF($J177 = "No Work Package", "", $J177),DetailBudgetCategory_Aleph,$I177),""))))) / AD$6 * AD$7, 0), 0)</f>
        <v>0</v>
      </c>
      <c r="AE177" s="166">
        <f t="array" ref="AE177">IFERROR(IF(ROW()-16&lt;NoRowsBudget, IF($J177="Profit Margin",SUM(AE$16:AE176)*ProfitMargin,IF($J177="VAT",SUM(AE$16:AE176)*VAT,IF(Budget_period="Monthly",SUMIFS(INDIRECT(AE$8),DetailBudgetWPs_Aleph,IF($J177 = "No Work Package", "", $J177),DetailBudgetCategory_Aleph,$I177),IF(Budget_period="Quarterly",SUMIFS(INDIRECT(AE$9),DetailBudgetWPs_Aleph,IF($J177 = "No Work Package", "", $J177),DetailBudgetCategory_Aleph,$I177),IF(Budget_period="Annually",SUMIFS(INDIRECT(AE$10),DetailBudgetWPs_Aleph,IF($J177 = "No Work Package", "", $J177),DetailBudgetCategory_Aleph,$I177),""))))) / AE$6 * AE$7, 0), 0)</f>
        <v>0</v>
      </c>
      <c r="AF177" s="166">
        <f t="array" ref="AF177">IFERROR(IF(ROW()-16&lt;NoRowsBudget, IF($J177="Profit Margin",SUM(AF$16:AF176)*ProfitMargin,IF($J177="VAT",SUM(AF$16:AF176)*VAT,IF(Budget_period="Monthly",SUMIFS(INDIRECT(AF$8),DetailBudgetWPs_Aleph,IF($J177 = "No Work Package", "", $J177),DetailBudgetCategory_Aleph,$I177),IF(Budget_period="Quarterly",SUMIFS(INDIRECT(AF$9),DetailBudgetWPs_Aleph,IF($J177 = "No Work Package", "", $J177),DetailBudgetCategory_Aleph,$I177),IF(Budget_period="Annually",SUMIFS(INDIRECT(AF$10),DetailBudgetWPs_Aleph,IF($J177 = "No Work Package", "", $J177),DetailBudgetCategory_Aleph,$I177),""))))) / AF$6 * AF$7, 0), 0)</f>
        <v>0</v>
      </c>
      <c r="AG177" s="166">
        <f t="array" ref="AG177">IFERROR(IF(ROW()-16&lt;NoRowsBudget, IF($J177="Profit Margin",SUM(AG$16:AG176)*ProfitMargin,IF($J177="VAT",SUM(AG$16:AG176)*VAT,IF(Budget_period="Monthly",SUMIFS(INDIRECT(AG$8),DetailBudgetWPs_Aleph,IF($J177 = "No Work Package", "", $J177),DetailBudgetCategory_Aleph,$I177),IF(Budget_period="Quarterly",SUMIFS(INDIRECT(AG$9),DetailBudgetWPs_Aleph,IF($J177 = "No Work Package", "", $J177),DetailBudgetCategory_Aleph,$I177),IF(Budget_period="Annually",SUMIFS(INDIRECT(AG$10),DetailBudgetWPs_Aleph,IF($J177 = "No Work Package", "", $J177),DetailBudgetCategory_Aleph,$I177),""))))) / AG$6 * AG$7, 0), 0)</f>
        <v>0</v>
      </c>
      <c r="AH177" s="166">
        <f t="array" ref="AH177">IFERROR(IF(ROW()-16&lt;NoRowsBudget, IF($J177="Profit Margin",SUM(AH$16:AH176)*ProfitMargin,IF($J177="VAT",SUM(AH$16:AH176)*VAT,IF(Budget_period="Monthly",SUMIFS(INDIRECT(AH$8),DetailBudgetWPs_Aleph,IF($J177 = "No Work Package", "", $J177),DetailBudgetCategory_Aleph,$I177),IF(Budget_period="Quarterly",SUMIFS(INDIRECT(AH$9),DetailBudgetWPs_Aleph,IF($J177 = "No Work Package", "", $J177),DetailBudgetCategory_Aleph,$I177),IF(Budget_period="Annually",SUMIFS(INDIRECT(AH$10),DetailBudgetWPs_Aleph,IF($J177 = "No Work Package", "", $J177),DetailBudgetCategory_Aleph,$I177),""))))) / AH$6 * AH$7, 0), 0)</f>
        <v>0</v>
      </c>
      <c r="AI177" s="166">
        <f t="array" ref="AI177">IFERROR(IF(ROW()-16&lt;NoRowsBudget, IF($J177="Profit Margin",SUM(AI$16:AI176)*ProfitMargin,IF($J177="VAT",SUM(AI$16:AI176)*VAT,IF(Budget_period="Monthly",SUMIFS(INDIRECT(AI$8),DetailBudgetWPs_Aleph,IF($J177 = "No Work Package", "", $J177),DetailBudgetCategory_Aleph,$I177),IF(Budget_period="Quarterly",SUMIFS(INDIRECT(AI$9),DetailBudgetWPs_Aleph,IF($J177 = "No Work Package", "", $J177),DetailBudgetCategory_Aleph,$I177),IF(Budget_period="Annually",SUMIFS(INDIRECT(AI$10),DetailBudgetWPs_Aleph,IF($J177 = "No Work Package", "", $J177),DetailBudgetCategory_Aleph,$I177),""))))) / AI$6 * AI$7, 0), 0)</f>
        <v>0</v>
      </c>
      <c r="AJ177" s="166">
        <f t="array" ref="AJ177">IFERROR(IF(ROW()-16&lt;NoRowsBudget, IF($J177="Profit Margin",SUM(AJ$16:AJ176)*ProfitMargin,IF($J177="VAT",SUM(AJ$16:AJ176)*VAT,IF(Budget_period="Monthly",SUMIFS(INDIRECT(AJ$8),DetailBudgetWPs_Aleph,IF($J177 = "No Work Package", "", $J177),DetailBudgetCategory_Aleph,$I177),IF(Budget_period="Quarterly",SUMIFS(INDIRECT(AJ$9),DetailBudgetWPs_Aleph,IF($J177 = "No Work Package", "", $J177),DetailBudgetCategory_Aleph,$I177),IF(Budget_period="Annually",SUMIFS(INDIRECT(AJ$10),DetailBudgetWPs_Aleph,IF($J177 = "No Work Package", "", $J177),DetailBudgetCategory_Aleph,$I177),""))))) / AJ$6 * AJ$7, 0), 0)</f>
        <v>0</v>
      </c>
      <c r="AK177" s="166">
        <f t="array" ref="AK177">IFERROR(IF(ROW()-16&lt;NoRowsBudget, IF($J177="Profit Margin",SUM(AK$16:AK176)*ProfitMargin,IF($J177="VAT",SUM(AK$16:AK176)*VAT,IF(Budget_period="Monthly",SUMIFS(INDIRECT(AK$8),DetailBudgetWPs_Aleph,IF($J177 = "No Work Package", "", $J177),DetailBudgetCategory_Aleph,$I177),IF(Budget_period="Quarterly",SUMIFS(INDIRECT(AK$9),DetailBudgetWPs_Aleph,IF($J177 = "No Work Package", "", $J177),DetailBudgetCategory_Aleph,$I177),IF(Budget_period="Annually",SUMIFS(INDIRECT(AK$10),DetailBudgetWPs_Aleph,IF($J177 = "No Work Package", "", $J177),DetailBudgetCategory_Aleph,$I177),""))))) / AK$6 * AK$7, 0), 0)</f>
        <v>0</v>
      </c>
      <c r="AL177" s="166">
        <f t="array" ref="AL177">IFERROR(IF(ROW()-16&lt;NoRowsBudget, IF($J177="Profit Margin",SUM(AL$16:AL176)*ProfitMargin,IF($J177="VAT",SUM(AL$16:AL176)*VAT,IF(Budget_period="Monthly",SUMIFS(INDIRECT(AL$8),DetailBudgetWPs_Aleph,IF($J177 = "No Work Package", "", $J177),DetailBudgetCategory_Aleph,$I177),IF(Budget_period="Quarterly",SUMIFS(INDIRECT(AL$9),DetailBudgetWPs_Aleph,IF($J177 = "No Work Package", "", $J177),DetailBudgetCategory_Aleph,$I177),IF(Budget_period="Annually",SUMIFS(INDIRECT(AL$10),DetailBudgetWPs_Aleph,IF($J177 = "No Work Package", "", $J177),DetailBudgetCategory_Aleph,$I177),""))))) / AL$6 * AL$7, 0), 0)</f>
        <v>0</v>
      </c>
      <c r="AM177" s="166">
        <f t="array" ref="AM177">IFERROR(IF(ROW()-16&lt;NoRowsBudget, IF($J177="Profit Margin",SUM(AM$16:AM176)*ProfitMargin,IF($J177="VAT",SUM(AM$16:AM176)*VAT,IF(Budget_period="Monthly",SUMIFS(INDIRECT(AM$8),DetailBudgetWPs_Aleph,IF($J177 = "No Work Package", "", $J177),DetailBudgetCategory_Aleph,$I177),IF(Budget_period="Quarterly",SUMIFS(INDIRECT(AM$9),DetailBudgetWPs_Aleph,IF($J177 = "No Work Package", "", $J177),DetailBudgetCategory_Aleph,$I177),IF(Budget_period="Annually",SUMIFS(INDIRECT(AM$10),DetailBudgetWPs_Aleph,IF($J177 = "No Work Package", "", $J177),DetailBudgetCategory_Aleph,$I177),""))))) / AM$6 * AM$7, 0), 0)</f>
        <v>0</v>
      </c>
      <c r="AN177" s="166">
        <f t="array" ref="AN177">IFERROR(IF(ROW()-16&lt;NoRowsBudget, IF($J177="Profit Margin",SUM(AN$16:AN176)*ProfitMargin,IF($J177="VAT",SUM(AN$16:AN176)*VAT,IF(Budget_period="Monthly",SUMIFS(INDIRECT(AN$8),DetailBudgetWPs_Aleph,IF($J177 = "No Work Package", "", $J177),DetailBudgetCategory_Aleph,$I177),IF(Budget_period="Quarterly",SUMIFS(INDIRECT(AN$9),DetailBudgetWPs_Aleph,IF($J177 = "No Work Package", "", $J177),DetailBudgetCategory_Aleph,$I177),IF(Budget_period="Annually",SUMIFS(INDIRECT(AN$10),DetailBudgetWPs_Aleph,IF($J177 = "No Work Package", "", $J177),DetailBudgetCategory_Aleph,$I177),""))))) / AN$6 * AN$7, 0), 0)</f>
        <v>0</v>
      </c>
      <c r="AO177" s="166">
        <f t="array" ref="AO177">IFERROR(IF(ROW()-16&lt;NoRowsBudget, IF($J177="Profit Margin",SUM(AO$16:AO176)*ProfitMargin,IF($J177="VAT",SUM(AO$16:AO176)*VAT,IF(Budget_period="Monthly",SUMIFS(INDIRECT(AO$8),DetailBudgetWPs_Aleph,IF($J177 = "No Work Package", "", $J177),DetailBudgetCategory_Aleph,$I177),IF(Budget_period="Quarterly",SUMIFS(INDIRECT(AO$9),DetailBudgetWPs_Aleph,IF($J177 = "No Work Package", "", $J177),DetailBudgetCategory_Aleph,$I177),IF(Budget_period="Annually",SUMIFS(INDIRECT(AO$10),DetailBudgetWPs_Aleph,IF($J177 = "No Work Package", "", $J177),DetailBudgetCategory_Aleph,$I177),""))))) / AO$6 * AO$7, 0), 0)</f>
        <v>0</v>
      </c>
      <c r="AP177" s="166">
        <f t="array" ref="AP177">IFERROR(IF(ROW()-16&lt;NoRowsBudget, IF($J177="Profit Margin",SUM(AP$16:AP176)*ProfitMargin,IF($J177="VAT",SUM(AP$16:AP176)*VAT,IF(Budget_period="Monthly",SUMIFS(INDIRECT(AP$8),DetailBudgetWPs_Aleph,IF($J177 = "No Work Package", "", $J177),DetailBudgetCategory_Aleph,$I177),IF(Budget_period="Quarterly",SUMIFS(INDIRECT(AP$9),DetailBudgetWPs_Aleph,IF($J177 = "No Work Package", "", $J177),DetailBudgetCategory_Aleph,$I177),IF(Budget_period="Annually",SUMIFS(INDIRECT(AP$10),DetailBudgetWPs_Aleph,IF($J177 = "No Work Package", "", $J177),DetailBudgetCategory_Aleph,$I177),""))))) / AP$6 * AP$7, 0), 0)</f>
        <v>0</v>
      </c>
      <c r="AQ177" s="166">
        <f t="array" ref="AQ177">IFERROR(IF(ROW()-16&lt;NoRowsBudget, IF($J177="Profit Margin",SUM(AQ$16:AQ176)*ProfitMargin,IF($J177="VAT",SUM(AQ$16:AQ176)*VAT,IF(Budget_period="Monthly",SUMIFS(INDIRECT(AQ$8),DetailBudgetWPs_Aleph,IF($J177 = "No Work Package", "", $J177),DetailBudgetCategory_Aleph,$I177),IF(Budget_period="Quarterly",SUMIFS(INDIRECT(AQ$9),DetailBudgetWPs_Aleph,IF($J177 = "No Work Package", "", $J177),DetailBudgetCategory_Aleph,$I177),IF(Budget_period="Annually",SUMIFS(INDIRECT(AQ$10),DetailBudgetWPs_Aleph,IF($J177 = "No Work Package", "", $J177),DetailBudgetCategory_Aleph,$I177),""))))) / AQ$6 * AQ$7, 0), 0)</f>
        <v>0</v>
      </c>
      <c r="AR177" s="166">
        <f t="array" ref="AR177">IFERROR(IF(ROW()-16&lt;NoRowsBudget, IF($J177="Profit Margin",SUM(AR$16:AR176)*ProfitMargin,IF($J177="VAT",SUM(AR$16:AR176)*VAT,IF(Budget_period="Monthly",SUMIFS(INDIRECT(AR$8),DetailBudgetWPs_Aleph,IF($J177 = "No Work Package", "", $J177),DetailBudgetCategory_Aleph,$I177),IF(Budget_period="Quarterly",SUMIFS(INDIRECT(AR$9),DetailBudgetWPs_Aleph,IF($J177 = "No Work Package", "", $J177),DetailBudgetCategory_Aleph,$I177),IF(Budget_period="Annually",SUMIFS(INDIRECT(AR$10),DetailBudgetWPs_Aleph,IF($J177 = "No Work Package", "", $J177),DetailBudgetCategory_Aleph,$I177),""))))) / AR$6 * AR$7, 0), 0)</f>
        <v>0</v>
      </c>
      <c r="AS177" s="166">
        <f t="array" ref="AS177">IFERROR(IF(ROW()-16&lt;NoRowsBudget, IF($J177="Profit Margin",SUM(AS$16:AS176)*ProfitMargin,IF($J177="VAT",SUM(AS$16:AS176)*VAT,IF(Budget_period="Monthly",SUMIFS(INDIRECT(AS$8),DetailBudgetWPs_Aleph,IF($J177 = "No Work Package", "", $J177),DetailBudgetCategory_Aleph,$I177),IF(Budget_period="Quarterly",SUMIFS(INDIRECT(AS$9),DetailBudgetWPs_Aleph,IF($J177 = "No Work Package", "", $J177),DetailBudgetCategory_Aleph,$I177),IF(Budget_period="Annually",SUMIFS(INDIRECT(AS$10),DetailBudgetWPs_Aleph,IF($J177 = "No Work Package", "", $J177),DetailBudgetCategory_Aleph,$I177),""))))) / AS$6 * AS$7, 0), 0)</f>
        <v>0</v>
      </c>
      <c r="AT177" s="166">
        <f t="array" ref="AT177">IFERROR(IF(ROW()-16&lt;NoRowsBudget, IF($J177="Profit Margin",SUM(AT$16:AT176)*ProfitMargin,IF($J177="VAT",SUM(AT$16:AT176)*VAT,IF(Budget_period="Monthly",SUMIFS(INDIRECT(AT$8),DetailBudgetWPs_Aleph,IF($J177 = "No Work Package", "", $J177),DetailBudgetCategory_Aleph,$I177),IF(Budget_period="Quarterly",SUMIFS(INDIRECT(AT$9),DetailBudgetWPs_Aleph,IF($J177 = "No Work Package", "", $J177),DetailBudgetCategory_Aleph,$I177),IF(Budget_period="Annually",SUMIFS(INDIRECT(AT$10),DetailBudgetWPs_Aleph,IF($J177 = "No Work Package", "", $J177),DetailBudgetCategory_Aleph,$I177),""))))) / AT$6 * AT$7, 0), 0)</f>
        <v>0</v>
      </c>
      <c r="AU177" s="166">
        <f t="array" ref="AU177">IFERROR(IF(ROW()-16&lt;NoRowsBudget, IF($J177="Profit Margin",SUM(AU$16:AU176)*ProfitMargin,IF($J177="VAT",SUM(AU$16:AU176)*VAT,IF(Budget_period="Monthly",SUMIFS(INDIRECT(AU$8),DetailBudgetWPs_Aleph,IF($J177 = "No Work Package", "", $J177),DetailBudgetCategory_Aleph,$I177),IF(Budget_period="Quarterly",SUMIFS(INDIRECT(AU$9),DetailBudgetWPs_Aleph,IF($J177 = "No Work Package", "", $J177),DetailBudgetCategory_Aleph,$I177),IF(Budget_period="Annually",SUMIFS(INDIRECT(AU$10),DetailBudgetWPs_Aleph,IF($J177 = "No Work Package", "", $J177),DetailBudgetCategory_Aleph,$I177),""))))) / AU$6 * AU$7, 0), 0)</f>
        <v>0</v>
      </c>
      <c r="AV177" s="166">
        <f t="array" ref="AV177">IFERROR(IF(ROW()-16&lt;NoRowsBudget, IF($J177="Profit Margin",SUM(AV$16:AV176)*ProfitMargin,IF($J177="VAT",SUM(AV$16:AV176)*VAT,IF(Budget_period="Monthly",SUMIFS(INDIRECT(AV$8),DetailBudgetWPs_Aleph,IF($J177 = "No Work Package", "", $J177),DetailBudgetCategory_Aleph,$I177),IF(Budget_period="Quarterly",SUMIFS(INDIRECT(AV$9),DetailBudgetWPs_Aleph,IF($J177 = "No Work Package", "", $J177),DetailBudgetCategory_Aleph,$I177),IF(Budget_period="Annually",SUMIFS(INDIRECT(AV$10),DetailBudgetWPs_Aleph,IF($J177 = "No Work Package", "", $J177),DetailBudgetCategory_Aleph,$I177),""))))) / AV$6 * AV$7, 0), 0)</f>
        <v>0</v>
      </c>
      <c r="AW177" s="166">
        <f t="array" ref="AW177">IFERROR(IF(ROW()-16&lt;NoRowsBudget, IF($J177="Profit Margin",SUM(AW$16:AW176)*ProfitMargin,IF($J177="VAT",SUM(AW$16:AW176)*VAT,IF(Budget_period="Monthly",SUMIFS(INDIRECT(AW$8),DetailBudgetWPs_Aleph,IF($J177 = "No Work Package", "", $J177),DetailBudgetCategory_Aleph,$I177),IF(Budget_period="Quarterly",SUMIFS(INDIRECT(AW$9),DetailBudgetWPs_Aleph,IF($J177 = "No Work Package", "", $J177),DetailBudgetCategory_Aleph,$I177),IF(Budget_period="Annually",SUMIFS(INDIRECT(AW$10),DetailBudgetWPs_Aleph,IF($J177 = "No Work Package", "", $J177),DetailBudgetCategory_Aleph,$I177),""))))) / AW$6 * AW$7, 0), 0)</f>
        <v>0</v>
      </c>
      <c r="AX177" s="166">
        <f t="array" ref="AX177">IFERROR(IF(ROW()-16&lt;NoRowsBudget, IF($J177="Profit Margin",SUM(AX$16:AX176)*ProfitMargin,IF($J177="VAT",SUM(AX$16:AX176)*VAT,IF(Budget_period="Monthly",SUMIFS(INDIRECT(AX$8),DetailBudgetWPs_Aleph,IF($J177 = "No Work Package", "", $J177),DetailBudgetCategory_Aleph,$I177),IF(Budget_period="Quarterly",SUMIFS(INDIRECT(AX$9),DetailBudgetWPs_Aleph,IF($J177 = "No Work Package", "", $J177),DetailBudgetCategory_Aleph,$I177),IF(Budget_period="Annually",SUMIFS(INDIRECT(AX$10),DetailBudgetWPs_Aleph,IF($J177 = "No Work Package", "", $J177),DetailBudgetCategory_Aleph,$I177),""))))) / AX$6 * AX$7, 0), 0)</f>
        <v>0</v>
      </c>
      <c r="AY177" s="166">
        <f t="array" ref="AY177">IFERROR(IF(ROW()-16&lt;NoRowsBudget, IF($J177="Profit Margin",SUM(AY$16:AY176)*ProfitMargin,IF($J177="VAT",SUM(AY$16:AY176)*VAT,IF(Budget_period="Monthly",SUMIFS(INDIRECT(AY$8),DetailBudgetWPs_Aleph,IF($J177 = "No Work Package", "", $J177),DetailBudgetCategory_Aleph,$I177),IF(Budget_period="Quarterly",SUMIFS(INDIRECT(AY$9),DetailBudgetWPs_Aleph,IF($J177 = "No Work Package", "", $J177),DetailBudgetCategory_Aleph,$I177),IF(Budget_period="Annually",SUMIFS(INDIRECT(AY$10),DetailBudgetWPs_Aleph,IF($J177 = "No Work Package", "", $J177),DetailBudgetCategory_Aleph,$I177),""))))) / AY$6 * AY$7, 0), 0)</f>
        <v>0</v>
      </c>
      <c r="AZ177" s="166">
        <f t="array" ref="AZ177">IFERROR(IF(ROW()-16&lt;NoRowsBudget, IF($J177="Profit Margin",SUM(AZ$16:AZ176)*ProfitMargin,IF($J177="VAT",SUM(AZ$16:AZ176)*VAT,IF(Budget_period="Monthly",SUMIFS(INDIRECT(AZ$8),DetailBudgetWPs_Aleph,IF($J177 = "No Work Package", "", $J177),DetailBudgetCategory_Aleph,$I177),IF(Budget_period="Quarterly",SUMIFS(INDIRECT(AZ$9),DetailBudgetWPs_Aleph,IF($J177 = "No Work Package", "", $J177),DetailBudgetCategory_Aleph,$I177),IF(Budget_period="Annually",SUMIFS(INDIRECT(AZ$10),DetailBudgetWPs_Aleph,IF($J177 = "No Work Package", "", $J177),DetailBudgetCategory_Aleph,$I177),""))))) / AZ$6 * AZ$7, 0), 0)</f>
        <v>0</v>
      </c>
      <c r="BA177" s="166">
        <f t="array" ref="BA177">IFERROR(IF(ROW()-16&lt;NoRowsBudget, IF($J177="Profit Margin",SUM(BA$16:BA176)*ProfitMargin,IF($J177="VAT",SUM(BA$16:BA176)*VAT,IF(Budget_period="Monthly",SUMIFS(INDIRECT(BA$8),DetailBudgetWPs_Aleph,IF($J177 = "No Work Package", "", $J177),DetailBudgetCategory_Aleph,$I177),IF(Budget_period="Quarterly",SUMIFS(INDIRECT(BA$9),DetailBudgetWPs_Aleph,IF($J177 = "No Work Package", "", $J177),DetailBudgetCategory_Aleph,$I177),IF(Budget_period="Annually",SUMIFS(INDIRECT(BA$10),DetailBudgetWPs_Aleph,IF($J177 = "No Work Package", "", $J177),DetailBudgetCategory_Aleph,$I177),""))))) / BA$6 * BA$7, 0), 0)</f>
        <v>0</v>
      </c>
      <c r="BB177" s="166">
        <f t="array" ref="BB177">IFERROR(IF(ROW()-16&lt;NoRowsBudget, IF($J177="Profit Margin",SUM(BB$16:BB176)*ProfitMargin,IF($J177="VAT",SUM(BB$16:BB176)*VAT,IF(Budget_period="Monthly",SUMIFS(INDIRECT(BB$8),DetailBudgetWPs_Aleph,IF($J177 = "No Work Package", "", $J177),DetailBudgetCategory_Aleph,$I177),IF(Budget_period="Quarterly",SUMIFS(INDIRECT(BB$9),DetailBudgetWPs_Aleph,IF($J177 = "No Work Package", "", $J177),DetailBudgetCategory_Aleph,$I177),IF(Budget_period="Annually",SUMIFS(INDIRECT(BB$10),DetailBudgetWPs_Aleph,IF($J177 = "No Work Package", "", $J177),DetailBudgetCategory_Aleph,$I177),""))))) / BB$6 * BB$7, 0), 0)</f>
        <v>0</v>
      </c>
      <c r="BC177" s="166">
        <f t="array" ref="BC177">IFERROR(IF(ROW()-16&lt;NoRowsBudget, IF($J177="Profit Margin",SUM(BC$16:BC176)*ProfitMargin,IF($J177="VAT",SUM(BC$16:BC176)*VAT,IF(Budget_period="Monthly",SUMIFS(INDIRECT(BC$8),DetailBudgetWPs_Aleph,IF($J177 = "No Work Package", "", $J177),DetailBudgetCategory_Aleph,$I177),IF(Budget_period="Quarterly",SUMIFS(INDIRECT(BC$9),DetailBudgetWPs_Aleph,IF($J177 = "No Work Package", "", $J177),DetailBudgetCategory_Aleph,$I177),IF(Budget_period="Annually",SUMIFS(INDIRECT(BC$10),DetailBudgetWPs_Aleph,IF($J177 = "No Work Package", "", $J177),DetailBudgetCategory_Aleph,$I177),""))))) / BC$6 * BC$7, 0), 0)</f>
        <v>0</v>
      </c>
      <c r="BD177" s="166">
        <f t="array" ref="BD177">IFERROR(IF(ROW()-16&lt;NoRowsBudget, IF($J177="Profit Margin",SUM(BD$16:BD176)*ProfitMargin,IF($J177="VAT",SUM(BD$16:BD176)*VAT,IF(Budget_period="Monthly",SUMIFS(INDIRECT(BD$8),DetailBudgetWPs_Aleph,IF($J177 = "No Work Package", "", $J177),DetailBudgetCategory_Aleph,$I177),IF(Budget_period="Quarterly",SUMIFS(INDIRECT(BD$9),DetailBudgetWPs_Aleph,IF($J177 = "No Work Package", "", $J177),DetailBudgetCategory_Aleph,$I177),IF(Budget_period="Annually",SUMIFS(INDIRECT(BD$10),DetailBudgetWPs_Aleph,IF($J177 = "No Work Package", "", $J177),DetailBudgetCategory_Aleph,$I177),""))))) / BD$6 * BD$7, 0), 0)</f>
        <v>0</v>
      </c>
      <c r="BE177" s="166">
        <f t="array" ref="BE177">IFERROR(IF(ROW()-16&lt;NoRowsBudget, IF($J177="Profit Margin",SUM(BE$16:BE176)*ProfitMargin,IF($J177="VAT",SUM(BE$16:BE176)*VAT,IF(Budget_period="Monthly",SUMIFS(INDIRECT(BE$8),DetailBudgetWPs_Aleph,IF($J177 = "No Work Package", "", $J177),DetailBudgetCategory_Aleph,$I177),IF(Budget_period="Quarterly",SUMIFS(INDIRECT(BE$9),DetailBudgetWPs_Aleph,IF($J177 = "No Work Package", "", $J177),DetailBudgetCategory_Aleph,$I177),IF(Budget_period="Annually",SUMIFS(INDIRECT(BE$10),DetailBudgetWPs_Aleph,IF($J177 = "No Work Package", "", $J177),DetailBudgetCategory_Aleph,$I177),""))))) / BE$6 * BE$7, 0), 0)</f>
        <v>0</v>
      </c>
      <c r="BF177" s="166">
        <f t="array" ref="BF177">IFERROR(IF(ROW()-16&lt;NoRowsBudget, IF($J177="Profit Margin",SUM(BF$16:BF176)*ProfitMargin,IF($J177="VAT",SUM(BF$16:BF176)*VAT,IF(Budget_period="Monthly",SUMIFS(INDIRECT(BF$8),DetailBudgetWPs_Aleph,IF($J177 = "No Work Package", "", $J177),DetailBudgetCategory_Aleph,$I177),IF(Budget_period="Quarterly",SUMIFS(INDIRECT(BF$9),DetailBudgetWPs_Aleph,IF($J177 = "No Work Package", "", $J177),DetailBudgetCategory_Aleph,$I177),IF(Budget_period="Annually",SUMIFS(INDIRECT(BF$10),DetailBudgetWPs_Aleph,IF($J177 = "No Work Package", "", $J177),DetailBudgetCategory_Aleph,$I177),""))))) / BF$6 * BF$7, 0), 0)</f>
        <v>0</v>
      </c>
      <c r="BG177" s="166">
        <f t="array" ref="BG177">IFERROR(IF(ROW()-16&lt;NoRowsBudget, IF($J177="Profit Margin",SUM(BG$16:BG176)*ProfitMargin,IF($J177="VAT",SUM(BG$16:BG176)*VAT,IF(Budget_period="Monthly",SUMIFS(INDIRECT(BG$8),DetailBudgetWPs_Aleph,IF($J177 = "No Work Package", "", $J177),DetailBudgetCategory_Aleph,$I177),IF(Budget_period="Quarterly",SUMIFS(INDIRECT(BG$9),DetailBudgetWPs_Aleph,IF($J177 = "No Work Package", "", $J177),DetailBudgetCategory_Aleph,$I177),IF(Budget_period="Annually",SUMIFS(INDIRECT(BG$10),DetailBudgetWPs_Aleph,IF($J177 = "No Work Package", "", $J177),DetailBudgetCategory_Aleph,$I177),""))))) / BG$6 * BG$7, 0), 0)</f>
        <v>0</v>
      </c>
      <c r="BH177" s="166">
        <f t="array" ref="BH177">IFERROR(IF(ROW()-16&lt;NoRowsBudget, IF($J177="Profit Margin",SUM(BH$16:BH176)*ProfitMargin,IF($J177="VAT",SUM(BH$16:BH176)*VAT,IF(Budget_period="Monthly",SUMIFS(INDIRECT(BH$8),DetailBudgetWPs_Aleph,IF($J177 = "No Work Package", "", $J177),DetailBudgetCategory_Aleph,$I177),IF(Budget_period="Quarterly",SUMIFS(INDIRECT(BH$9),DetailBudgetWPs_Aleph,IF($J177 = "No Work Package", "", $J177),DetailBudgetCategory_Aleph,$I177),IF(Budget_period="Annually",SUMIFS(INDIRECT(BH$10),DetailBudgetWPs_Aleph,IF($J177 = "No Work Package", "", $J177),DetailBudgetCategory_Aleph,$I177),""))))) / BH$6 * BH$7, 0), 0)</f>
        <v>0</v>
      </c>
      <c r="BI177" s="166">
        <f t="array" ref="BI177">IFERROR(IF(ROW()-16&lt;NoRowsBudget, IF($J177="Profit Margin",SUM(BI$16:BI176)*ProfitMargin,IF($J177="VAT",SUM(BI$16:BI176)*VAT,IF(Budget_period="Monthly",SUMIFS(INDIRECT(BI$8),DetailBudgetWPs_Aleph,IF($J177 = "No Work Package", "", $J177),DetailBudgetCategory_Aleph,$I177),IF(Budget_period="Quarterly",SUMIFS(INDIRECT(BI$9),DetailBudgetWPs_Aleph,IF($J177 = "No Work Package", "", $J177),DetailBudgetCategory_Aleph,$I177),IF(Budget_period="Annually",SUMIFS(INDIRECT(BI$10),DetailBudgetWPs_Aleph,IF($J177 = "No Work Package", "", $J177),DetailBudgetCategory_Aleph,$I177),""))))) / BI$6 * BI$7, 0), 0)</f>
        <v>0</v>
      </c>
      <c r="BJ177" s="166">
        <f t="array" ref="BJ177">IFERROR(IF(ROW()-16&lt;NoRowsBudget, IF($J177="Profit Margin",SUM(BJ$16:BJ176)*ProfitMargin,IF($J177="VAT",SUM(BJ$16:BJ176)*VAT,IF(Budget_period="Monthly",SUMIFS(INDIRECT(BJ$8),DetailBudgetWPs_Aleph,IF($J177 = "No Work Package", "", $J177),DetailBudgetCategory_Aleph,$I177),IF(Budget_period="Quarterly",SUMIFS(INDIRECT(BJ$9),DetailBudgetWPs_Aleph,IF($J177 = "No Work Package", "", $J177),DetailBudgetCategory_Aleph,$I177),IF(Budget_period="Annually",SUMIFS(INDIRECT(BJ$10),DetailBudgetWPs_Aleph,IF($J177 = "No Work Package", "", $J177),DetailBudgetCategory_Aleph,$I177),""))))) / BJ$6 * BJ$7, 0), 0)</f>
        <v>0</v>
      </c>
      <c r="BK177" s="166">
        <f t="array" ref="BK177">IFERROR(IF(ROW()-16&lt;NoRowsBudget, IF($J177="Profit Margin",SUM(BK$16:BK176)*ProfitMargin,IF($J177="VAT",SUM(BK$16:BK176)*VAT,IF(Budget_period="Monthly",SUMIFS(INDIRECT(BK$8),DetailBudgetWPs_Aleph,IF($J177 = "No Work Package", "", $J177),DetailBudgetCategory_Aleph,$I177),IF(Budget_period="Quarterly",SUMIFS(INDIRECT(BK$9),DetailBudgetWPs_Aleph,IF($J177 = "No Work Package", "", $J177),DetailBudgetCategory_Aleph,$I177),IF(Budget_period="Annually",SUMIFS(INDIRECT(BK$10),DetailBudgetWPs_Aleph,IF($J177 = "No Work Package", "", $J177),DetailBudgetCategory_Aleph,$I177),""))))) / BK$6 * BK$7, 0), 0)</f>
        <v>0</v>
      </c>
      <c r="BL177" s="166">
        <f t="array" ref="BL177">IFERROR(IF(ROW()-16&lt;NoRowsBudget, IF($J177="Profit Margin",SUM(BL$16:BL176)*ProfitMargin,IF($J177="VAT",SUM(BL$16:BL176)*VAT,IF(Budget_period="Monthly",SUMIFS(INDIRECT(BL$8),DetailBudgetWPs_Aleph,IF($J177 = "No Work Package", "", $J177),DetailBudgetCategory_Aleph,$I177),IF(Budget_period="Quarterly",SUMIFS(INDIRECT(BL$9),DetailBudgetWPs_Aleph,IF($J177 = "No Work Package", "", $J177),DetailBudgetCategory_Aleph,$I177),IF(Budget_period="Annually",SUMIFS(INDIRECT(BL$10),DetailBudgetWPs_Aleph,IF($J177 = "No Work Package", "", $J177),DetailBudgetCategory_Aleph,$I177),""))))) / BL$6 * BL$7, 0), 0)</f>
        <v>0</v>
      </c>
      <c r="BM177" s="166">
        <f t="array" ref="BM177">IFERROR(IF(ROW()-16&lt;NoRowsBudget, IF($J177="Profit Margin",SUM(BM$16:BM176)*ProfitMargin,IF($J177="VAT",SUM(BM$16:BM176)*VAT,IF(Budget_period="Monthly",SUMIFS(INDIRECT(BM$8),DetailBudgetWPs_Aleph,IF($J177 = "No Work Package", "", $J177),DetailBudgetCategory_Aleph,$I177),IF(Budget_period="Quarterly",SUMIFS(INDIRECT(BM$9),DetailBudgetWPs_Aleph,IF($J177 = "No Work Package", "", $J177),DetailBudgetCategory_Aleph,$I177),IF(Budget_period="Annually",SUMIFS(INDIRECT(BM$10),DetailBudgetWPs_Aleph,IF($J177 = "No Work Package", "", $J177),DetailBudgetCategory_Aleph,$I177),""))))) / BM$6 * BM$7, 0), 0)</f>
        <v>0</v>
      </c>
      <c r="BN177" s="166">
        <f t="array" ref="BN177">IFERROR(IF(ROW()-16&lt;NoRowsBudget, IF($J177="Profit Margin",SUM(BN$16:BN176)*ProfitMargin,IF($J177="VAT",SUM(BN$16:BN176)*VAT,IF(Budget_period="Monthly",SUMIFS(INDIRECT(BN$8),DetailBudgetWPs_Aleph,IF($J177 = "No Work Package", "", $J177),DetailBudgetCategory_Aleph,$I177),IF(Budget_period="Quarterly",SUMIFS(INDIRECT(BN$9),DetailBudgetWPs_Aleph,IF($J177 = "No Work Package", "", $J177),DetailBudgetCategory_Aleph,$I177),IF(Budget_period="Annually",SUMIFS(INDIRECT(BN$10),DetailBudgetWPs_Aleph,IF($J177 = "No Work Package", "", $J177),DetailBudgetCategory_Aleph,$I177),""))))) / BN$6 * BN$7, 0), 0)</f>
        <v>0</v>
      </c>
      <c r="BO177" s="166">
        <f t="array" ref="BO177">IFERROR(IF(ROW()-16&lt;NoRowsBudget, IF($J177="Profit Margin",SUM(BO$16:BO176)*ProfitMargin,IF($J177="VAT",SUM(BO$16:BO176)*VAT,IF(Budget_period="Monthly",SUMIFS(INDIRECT(BO$8),DetailBudgetWPs_Aleph,IF($J177 = "No Work Package", "", $J177),DetailBudgetCategory_Aleph,$I177),IF(Budget_period="Quarterly",SUMIFS(INDIRECT(BO$9),DetailBudgetWPs_Aleph,IF($J177 = "No Work Package", "", $J177),DetailBudgetCategory_Aleph,$I177),IF(Budget_period="Annually",SUMIFS(INDIRECT(BO$10),DetailBudgetWPs_Aleph,IF($J177 = "No Work Package", "", $J177),DetailBudgetCategory_Aleph,$I177),""))))) / BO$6 * BO$7, 0), 0)</f>
        <v>0</v>
      </c>
      <c r="BP177" s="166">
        <f t="array" ref="BP177">IFERROR(IF(ROW()-16&lt;NoRowsBudget, IF($J177="Profit Margin",SUM(BP$16:BP176)*ProfitMargin,IF($J177="VAT",SUM(BP$16:BP176)*VAT,IF(Budget_period="Monthly",SUMIFS(INDIRECT(BP$8),DetailBudgetWPs_Aleph,IF($J177 = "No Work Package", "", $J177),DetailBudgetCategory_Aleph,$I177),IF(Budget_period="Quarterly",SUMIFS(INDIRECT(BP$9),DetailBudgetWPs_Aleph,IF($J177 = "No Work Package", "", $J177),DetailBudgetCategory_Aleph,$I177),IF(Budget_period="Annually",SUMIFS(INDIRECT(BP$10),DetailBudgetWPs_Aleph,IF($J177 = "No Work Package", "", $J177),DetailBudgetCategory_Aleph,$I177),""))))) / BP$6 * BP$7, 0), 0)</f>
        <v>0</v>
      </c>
      <c r="BQ177" s="166">
        <f t="array" ref="BQ177">IFERROR(IF(ROW()-16&lt;NoRowsBudget, IF($J177="Profit Margin",SUM(BQ$16:BQ176)*ProfitMargin,IF($J177="VAT",SUM(BQ$16:BQ176)*VAT,IF(Budget_period="Monthly",SUMIFS(INDIRECT(BQ$8),DetailBudgetWPs_Aleph,IF($J177 = "No Work Package", "", $J177),DetailBudgetCategory_Aleph,$I177),IF(Budget_period="Quarterly",SUMIFS(INDIRECT(BQ$9),DetailBudgetWPs_Aleph,IF($J177 = "No Work Package", "", $J177),DetailBudgetCategory_Aleph,$I177),IF(Budget_period="Annually",SUMIFS(INDIRECT(BQ$10),DetailBudgetWPs_Aleph,IF($J177 = "No Work Package", "", $J177),DetailBudgetCategory_Aleph,$I177),""))))) / BQ$6 * BQ$7, 0), 0)</f>
        <v>0</v>
      </c>
      <c r="BR177" s="166">
        <f t="array" ref="BR177">IFERROR(IF(ROW()-16&lt;NoRowsBudget, IF($J177="Profit Margin",SUM(BR$16:BR176)*ProfitMargin,IF($J177="VAT",SUM(BR$16:BR176)*VAT,IF(Budget_period="Monthly",SUMIFS(INDIRECT(BR$8),DetailBudgetWPs_Aleph,IF($J177 = "No Work Package", "", $J177),DetailBudgetCategory_Aleph,$I177),IF(Budget_period="Quarterly",SUMIFS(INDIRECT(BR$9),DetailBudgetWPs_Aleph,IF($J177 = "No Work Package", "", $J177),DetailBudgetCategory_Aleph,$I177),IF(Budget_period="Annually",SUMIFS(INDIRECT(BR$10),DetailBudgetWPs_Aleph,IF($J177 = "No Work Package", "", $J177),DetailBudgetCategory_Aleph,$I177),""))))) / BR$6 * BR$7, 0), 0)</f>
        <v>0</v>
      </c>
      <c r="BS177" s="166">
        <f t="array" ref="BS177">IFERROR(IF(ROW()-16&lt;NoRowsBudget, IF($J177="Profit Margin",SUM(BS$16:BS176)*ProfitMargin,IF($J177="VAT",SUM(BS$16:BS176)*VAT,IF(Budget_period="Monthly",SUMIFS(INDIRECT(BS$8),DetailBudgetWPs_Aleph,IF($J177 = "No Work Package", "", $J177),DetailBudgetCategory_Aleph,$I177),IF(Budget_period="Quarterly",SUMIFS(INDIRECT(BS$9),DetailBudgetWPs_Aleph,IF($J177 = "No Work Package", "", $J177),DetailBudgetCategory_Aleph,$I177),IF(Budget_period="Annually",SUMIFS(INDIRECT(BS$10),DetailBudgetWPs_Aleph,IF($J177 = "No Work Package", "", $J177),DetailBudgetCategory_Aleph,$I177),""))))) / BS$6 * BS$7, 0), 0)</f>
        <v>0</v>
      </c>
    </row>
    <row r="178" ht="15.75" customHeight="1">
      <c r="A178" s="114"/>
      <c r="B178" s="15" t="str">
        <f>IF(ROW()-16&lt;NoRowsBudget,OrgName,"")</f>
        <v/>
      </c>
      <c r="C178" s="15" t="str">
        <f>IF(ROW()-16&lt;NoRowsBudget,ProjectName,"")</f>
        <v/>
      </c>
      <c r="D178" s="15" t="str">
        <f>IF(ROW()-16&lt;NoRowsBudget,ProjectRef,"")</f>
        <v/>
      </c>
      <c r="E178" s="15" t="str">
        <f>IF(ROW()-16&lt;NoRowsBudget,ApplicationID,"")</f>
        <v/>
      </c>
      <c r="F178" s="15" t="str">
        <f>IF(ROW()-16&lt;NoRowsBudget,Version,"")</f>
        <v/>
      </c>
      <c r="G178" s="164" t="str">
        <f>IF(ROW()-16&lt;NoRowsBudget,StartDate,"")</f>
        <v/>
      </c>
      <c r="H178" s="164" t="str">
        <f>IF(ROW()-16&lt;NoRowsBudget,EndDate,"")</f>
        <v/>
      </c>
      <c r="I178" s="15" t="str">
        <f t="array" ref="I178">IF(ROW()-16&lt;(NoRowsBudget-3),INDEX(CostCategories,CEILING((ROW()-15)/NoWPs,1)),IF(ROW()-16=NoRowsBudget-3,"Overheads",IF(ROW()-16=NoRowsBudget-2,"Profit Margin",IF(ROW()-16=NoRowsBudget-1,"VAT",""))))</f>
        <v/>
      </c>
      <c r="J178" s="15" t="str">
        <f t="array" ref="J178">IF(ROW()-16&lt;NoRowsBudget-3,INDEX(WPUnique,,MOD(ROW()-16,NoWPs)+1),IF(ROW()-16=NoRowsBudget-3,"Overheads",IF(ROW()-16=NoRowsBudget-2,"Profit Margin",IF(ROW()-16=NoRowsBudget-1,"VAT",""))))</f>
        <v/>
      </c>
      <c r="K178" s="172" t="str">
        <f>IFERROR(IF(OR($J178="Indirect Cost",$J178="VAT",$J178="Profit Margin"),"",VLOOKUP(J178,'1. Basic Info'!$B$40:$C$52,2,FALSE)),BudgetExport!J178)</f>
        <v/>
      </c>
      <c r="L178" s="166">
        <f t="array" ref="L178">IFERROR(IF(ROW()-16&lt;NoRowsBudget, IF($J178="Profit Margin",SUM(L$16:L177)*ProfitMargin,IF($J178="VAT",SUM(L$16:L177)*VAT,IF(Budget_period="Monthly",SUMIFS(INDIRECT(L$8),DetailBudgetWPs_Aleph,IF($J178 = "No Work Package", "", $J178),DetailBudgetCategory_Aleph,$I178),IF(Budget_period="Quarterly",SUMIFS(INDIRECT(L$9),DetailBudgetWPs_Aleph,IF($J178 = "No Work Package", "", $J178),DetailBudgetCategory_Aleph,$I178),IF(Budget_period="Annually",SUMIFS(INDIRECT(L$10),DetailBudgetWPs_Aleph,IF($J178 = "No Work Package", "", $J178),DetailBudgetCategory_Aleph,$I178),""))))) / L$6 * L$7, 0), 0)</f>
        <v>0</v>
      </c>
      <c r="M178" s="166">
        <f t="array" ref="M178">IFERROR(IF(ROW()-16&lt;NoRowsBudget, IF($J178="Profit Margin",SUM(M$16:M177)*ProfitMargin,IF($J178="VAT",SUM(M$16:M177)*VAT,IF(Budget_period="Monthly",SUMIFS(INDIRECT(M$8),DetailBudgetWPs_Aleph,IF($J178 = "No Work Package", "", $J178),DetailBudgetCategory_Aleph,$I178),IF(Budget_period="Quarterly",SUMIFS(INDIRECT(M$9),DetailBudgetWPs_Aleph,IF($J178 = "No Work Package", "", $J178),DetailBudgetCategory_Aleph,$I178),IF(Budget_period="Annually",SUMIFS(INDIRECT(M$10),DetailBudgetWPs_Aleph,IF($J178 = "No Work Package", "", $J178),DetailBudgetCategory_Aleph,$I178),""))))) / M$6 * M$7, 0), 0)</f>
        <v>0</v>
      </c>
      <c r="N178" s="166">
        <f t="array" ref="N178">IFERROR(IF(ROW()-16&lt;NoRowsBudget, IF($J178="Profit Margin",SUM(N$16:N177)*ProfitMargin,IF($J178="VAT",SUM(N$16:N177)*VAT,IF(Budget_period="Monthly",SUMIFS(INDIRECT(N$8),DetailBudgetWPs_Aleph,IF($J178 = "No Work Package", "", $J178),DetailBudgetCategory_Aleph,$I178),IF(Budget_period="Quarterly",SUMIFS(INDIRECT(N$9),DetailBudgetWPs_Aleph,IF($J178 = "No Work Package", "", $J178),DetailBudgetCategory_Aleph,$I178),IF(Budget_period="Annually",SUMIFS(INDIRECT(N$10),DetailBudgetWPs_Aleph,IF($J178 = "No Work Package", "", $J178),DetailBudgetCategory_Aleph,$I178),""))))) / N$6 * N$7, 0), 0)</f>
        <v>0</v>
      </c>
      <c r="O178" s="166">
        <f t="array" ref="O178">IFERROR(IF(ROW()-16&lt;NoRowsBudget, IF($J178="Profit Margin",SUM(O$16:O177)*ProfitMargin,IF($J178="VAT",SUM(O$16:O177)*VAT,IF(Budget_period="Monthly",SUMIFS(INDIRECT(O$8),DetailBudgetWPs_Aleph,IF($J178 = "No Work Package", "", $J178),DetailBudgetCategory_Aleph,$I178),IF(Budget_period="Quarterly",SUMIFS(INDIRECT(O$9),DetailBudgetWPs_Aleph,IF($J178 = "No Work Package", "", $J178),DetailBudgetCategory_Aleph,$I178),IF(Budget_period="Annually",SUMIFS(INDIRECT(O$10),DetailBudgetWPs_Aleph,IF($J178 = "No Work Package", "", $J178),DetailBudgetCategory_Aleph,$I178),""))))) / O$6 * O$7, 0), 0)</f>
        <v>0</v>
      </c>
      <c r="P178" s="166">
        <f t="array" ref="P178">IFERROR(IF(ROW()-16&lt;NoRowsBudget, IF($J178="Profit Margin",SUM(P$16:P177)*ProfitMargin,IF($J178="VAT",SUM(P$16:P177)*VAT,IF(Budget_period="Monthly",SUMIFS(INDIRECT(P$8),DetailBudgetWPs_Aleph,IF($J178 = "No Work Package", "", $J178),DetailBudgetCategory_Aleph,$I178),IF(Budget_period="Quarterly",SUMIFS(INDIRECT(P$9),DetailBudgetWPs_Aleph,IF($J178 = "No Work Package", "", $J178),DetailBudgetCategory_Aleph,$I178),IF(Budget_period="Annually",SUMIFS(INDIRECT(P$10),DetailBudgetWPs_Aleph,IF($J178 = "No Work Package", "", $J178),DetailBudgetCategory_Aleph,$I178),""))))) / P$6 * P$7, 0), 0)</f>
        <v>0</v>
      </c>
      <c r="Q178" s="166">
        <f t="array" ref="Q178">IFERROR(IF(ROW()-16&lt;NoRowsBudget, IF($J178="Profit Margin",SUM(Q$16:Q177)*ProfitMargin,IF($J178="VAT",SUM(Q$16:Q177)*VAT,IF(Budget_period="Monthly",SUMIFS(INDIRECT(Q$8),DetailBudgetWPs_Aleph,IF($J178 = "No Work Package", "", $J178),DetailBudgetCategory_Aleph,$I178),IF(Budget_period="Quarterly",SUMIFS(INDIRECT(Q$9),DetailBudgetWPs_Aleph,IF($J178 = "No Work Package", "", $J178),DetailBudgetCategory_Aleph,$I178),IF(Budget_period="Annually",SUMIFS(INDIRECT(Q$10),DetailBudgetWPs_Aleph,IF($J178 = "No Work Package", "", $J178),DetailBudgetCategory_Aleph,$I178),""))))) / Q$6 * Q$7, 0), 0)</f>
        <v>0</v>
      </c>
      <c r="R178" s="166">
        <f t="array" ref="R178">IFERROR(IF(ROW()-16&lt;NoRowsBudget, IF($J178="Profit Margin",SUM(R$16:R177)*ProfitMargin,IF($J178="VAT",SUM(R$16:R177)*VAT,IF(Budget_period="Monthly",SUMIFS(INDIRECT(R$8),DetailBudgetWPs_Aleph,IF($J178 = "No Work Package", "", $J178),DetailBudgetCategory_Aleph,$I178),IF(Budget_period="Quarterly",SUMIFS(INDIRECT(R$9),DetailBudgetWPs_Aleph,IF($J178 = "No Work Package", "", $J178),DetailBudgetCategory_Aleph,$I178),IF(Budget_period="Annually",SUMIFS(INDIRECT(R$10),DetailBudgetWPs_Aleph,IF($J178 = "No Work Package", "", $J178),DetailBudgetCategory_Aleph,$I178),""))))) / R$6 * R$7, 0), 0)</f>
        <v>0</v>
      </c>
      <c r="S178" s="166">
        <f t="array" ref="S178">IFERROR(IF(ROW()-16&lt;NoRowsBudget, IF($J178="Profit Margin",SUM(S$16:S177)*ProfitMargin,IF($J178="VAT",SUM(S$16:S177)*VAT,IF(Budget_period="Monthly",SUMIFS(INDIRECT(S$8),DetailBudgetWPs_Aleph,IF($J178 = "No Work Package", "", $J178),DetailBudgetCategory_Aleph,$I178),IF(Budget_period="Quarterly",SUMIFS(INDIRECT(S$9),DetailBudgetWPs_Aleph,IF($J178 = "No Work Package", "", $J178),DetailBudgetCategory_Aleph,$I178),IF(Budget_period="Annually",SUMIFS(INDIRECT(S$10),DetailBudgetWPs_Aleph,IF($J178 = "No Work Package", "", $J178),DetailBudgetCategory_Aleph,$I178),""))))) / S$6 * S$7, 0), 0)</f>
        <v>0</v>
      </c>
      <c r="T178" s="166">
        <f t="array" ref="T178">IFERROR(IF(ROW()-16&lt;NoRowsBudget, IF($J178="Profit Margin",SUM(T$16:T177)*ProfitMargin,IF($J178="VAT",SUM(T$16:T177)*VAT,IF(Budget_period="Monthly",SUMIFS(INDIRECT(T$8),DetailBudgetWPs_Aleph,IF($J178 = "No Work Package", "", $J178),DetailBudgetCategory_Aleph,$I178),IF(Budget_period="Quarterly",SUMIFS(INDIRECT(T$9),DetailBudgetWPs_Aleph,IF($J178 = "No Work Package", "", $J178),DetailBudgetCategory_Aleph,$I178),IF(Budget_period="Annually",SUMIFS(INDIRECT(T$10),DetailBudgetWPs_Aleph,IF($J178 = "No Work Package", "", $J178),DetailBudgetCategory_Aleph,$I178),""))))) / T$6 * T$7, 0), 0)</f>
        <v>0</v>
      </c>
      <c r="U178" s="166">
        <f t="array" ref="U178">IFERROR(IF(ROW()-16&lt;NoRowsBudget, IF($J178="Profit Margin",SUM(U$16:U177)*ProfitMargin,IF($J178="VAT",SUM(U$16:U177)*VAT,IF(Budget_period="Monthly",SUMIFS(INDIRECT(U$8),DetailBudgetWPs_Aleph,IF($J178 = "No Work Package", "", $J178),DetailBudgetCategory_Aleph,$I178),IF(Budget_period="Quarterly",SUMIFS(INDIRECT(U$9),DetailBudgetWPs_Aleph,IF($J178 = "No Work Package", "", $J178),DetailBudgetCategory_Aleph,$I178),IF(Budget_period="Annually",SUMIFS(INDIRECT(U$10),DetailBudgetWPs_Aleph,IF($J178 = "No Work Package", "", $J178),DetailBudgetCategory_Aleph,$I178),""))))) / U$6 * U$7, 0), 0)</f>
        <v>0</v>
      </c>
      <c r="V178" s="166">
        <f t="array" ref="V178">IFERROR(IF(ROW()-16&lt;NoRowsBudget, IF($J178="Profit Margin",SUM(V$16:V177)*ProfitMargin,IF($J178="VAT",SUM(V$16:V177)*VAT,IF(Budget_period="Monthly",SUMIFS(INDIRECT(V$8),DetailBudgetWPs_Aleph,IF($J178 = "No Work Package", "", $J178),DetailBudgetCategory_Aleph,$I178),IF(Budget_period="Quarterly",SUMIFS(INDIRECT(V$9),DetailBudgetWPs_Aleph,IF($J178 = "No Work Package", "", $J178),DetailBudgetCategory_Aleph,$I178),IF(Budget_period="Annually",SUMIFS(INDIRECT(V$10),DetailBudgetWPs_Aleph,IF($J178 = "No Work Package", "", $J178),DetailBudgetCategory_Aleph,$I178),""))))) / V$6 * V$7, 0), 0)</f>
        <v>0</v>
      </c>
      <c r="W178" s="166">
        <f t="array" ref="W178">IFERROR(IF(ROW()-16&lt;NoRowsBudget, IF($J178="Profit Margin",SUM(W$16:W177)*ProfitMargin,IF($J178="VAT",SUM(W$16:W177)*VAT,IF(Budget_period="Monthly",SUMIFS(INDIRECT(W$8),DetailBudgetWPs_Aleph,IF($J178 = "No Work Package", "", $J178),DetailBudgetCategory_Aleph,$I178),IF(Budget_period="Quarterly",SUMIFS(INDIRECT(W$9),DetailBudgetWPs_Aleph,IF($J178 = "No Work Package", "", $J178),DetailBudgetCategory_Aleph,$I178),IF(Budget_period="Annually",SUMIFS(INDIRECT(W$10),DetailBudgetWPs_Aleph,IF($J178 = "No Work Package", "", $J178),DetailBudgetCategory_Aleph,$I178),""))))) / W$6 * W$7, 0), 0)</f>
        <v>0</v>
      </c>
      <c r="X178" s="166">
        <f t="array" ref="X178">IFERROR(IF(ROW()-16&lt;NoRowsBudget, IF($J178="Profit Margin",SUM(X$16:X177)*ProfitMargin,IF($J178="VAT",SUM(X$16:X177)*VAT,IF(Budget_period="Monthly",SUMIFS(INDIRECT(X$8),DetailBudgetWPs_Aleph,IF($J178 = "No Work Package", "", $J178),DetailBudgetCategory_Aleph,$I178),IF(Budget_period="Quarterly",SUMIFS(INDIRECT(X$9),DetailBudgetWPs_Aleph,IF($J178 = "No Work Package", "", $J178),DetailBudgetCategory_Aleph,$I178),IF(Budget_period="Annually",SUMIFS(INDIRECT(X$10),DetailBudgetWPs_Aleph,IF($J178 = "No Work Package", "", $J178),DetailBudgetCategory_Aleph,$I178),""))))) / X$6 * X$7, 0), 0)</f>
        <v>0</v>
      </c>
      <c r="Y178" s="166">
        <f t="array" ref="Y178">IFERROR(IF(ROW()-16&lt;NoRowsBudget, IF($J178="Profit Margin",SUM(Y$16:Y177)*ProfitMargin,IF($J178="VAT",SUM(Y$16:Y177)*VAT,IF(Budget_period="Monthly",SUMIFS(INDIRECT(Y$8),DetailBudgetWPs_Aleph,IF($J178 = "No Work Package", "", $J178),DetailBudgetCategory_Aleph,$I178),IF(Budget_period="Quarterly",SUMIFS(INDIRECT(Y$9),DetailBudgetWPs_Aleph,IF($J178 = "No Work Package", "", $J178),DetailBudgetCategory_Aleph,$I178),IF(Budget_period="Annually",SUMIFS(INDIRECT(Y$10),DetailBudgetWPs_Aleph,IF($J178 = "No Work Package", "", $J178),DetailBudgetCategory_Aleph,$I178),""))))) / Y$6 * Y$7, 0), 0)</f>
        <v>0</v>
      </c>
      <c r="Z178" s="166">
        <f t="array" ref="Z178">IFERROR(IF(ROW()-16&lt;NoRowsBudget, IF($J178="Profit Margin",SUM(Z$16:Z177)*ProfitMargin,IF($J178="VAT",SUM(Z$16:Z177)*VAT,IF(Budget_period="Monthly",SUMIFS(INDIRECT(Z$8),DetailBudgetWPs_Aleph,IF($J178 = "No Work Package", "", $J178),DetailBudgetCategory_Aleph,$I178),IF(Budget_period="Quarterly",SUMIFS(INDIRECT(Z$9),DetailBudgetWPs_Aleph,IF($J178 = "No Work Package", "", $J178),DetailBudgetCategory_Aleph,$I178),IF(Budget_period="Annually",SUMIFS(INDIRECT(Z$10),DetailBudgetWPs_Aleph,IF($J178 = "No Work Package", "", $J178),DetailBudgetCategory_Aleph,$I178),""))))) / Z$6 * Z$7, 0), 0)</f>
        <v>0</v>
      </c>
      <c r="AA178" s="166">
        <f t="array" ref="AA178">IFERROR(IF(ROW()-16&lt;NoRowsBudget, IF($J178="Profit Margin",SUM(AA$16:AA177)*ProfitMargin,IF($J178="VAT",SUM(AA$16:AA177)*VAT,IF(Budget_period="Monthly",SUMIFS(INDIRECT(AA$8),DetailBudgetWPs_Aleph,IF($J178 = "No Work Package", "", $J178),DetailBudgetCategory_Aleph,$I178),IF(Budget_period="Quarterly",SUMIFS(INDIRECT(AA$9),DetailBudgetWPs_Aleph,IF($J178 = "No Work Package", "", $J178),DetailBudgetCategory_Aleph,$I178),IF(Budget_period="Annually",SUMIFS(INDIRECT(AA$10),DetailBudgetWPs_Aleph,IF($J178 = "No Work Package", "", $J178),DetailBudgetCategory_Aleph,$I178),""))))) / AA$6 * AA$7, 0), 0)</f>
        <v>0</v>
      </c>
      <c r="AB178" s="166">
        <f t="array" ref="AB178">IFERROR(IF(ROW()-16&lt;NoRowsBudget, IF($J178="Profit Margin",SUM(AB$16:AB177)*ProfitMargin,IF($J178="VAT",SUM(AB$16:AB177)*VAT,IF(Budget_period="Monthly",SUMIFS(INDIRECT(AB$8),DetailBudgetWPs_Aleph,IF($J178 = "No Work Package", "", $J178),DetailBudgetCategory_Aleph,$I178),IF(Budget_period="Quarterly",SUMIFS(INDIRECT(AB$9),DetailBudgetWPs_Aleph,IF($J178 = "No Work Package", "", $J178),DetailBudgetCategory_Aleph,$I178),IF(Budget_period="Annually",SUMIFS(INDIRECT(AB$10),DetailBudgetWPs_Aleph,IF($J178 = "No Work Package", "", $J178),DetailBudgetCategory_Aleph,$I178),""))))) / AB$6 * AB$7, 0), 0)</f>
        <v>0</v>
      </c>
      <c r="AC178" s="166">
        <f t="array" ref="AC178">IFERROR(IF(ROW()-16&lt;NoRowsBudget, IF($J178="Profit Margin",SUM(AC$16:AC177)*ProfitMargin,IF($J178="VAT",SUM(AC$16:AC177)*VAT,IF(Budget_period="Monthly",SUMIFS(INDIRECT(AC$8),DetailBudgetWPs_Aleph,IF($J178 = "No Work Package", "", $J178),DetailBudgetCategory_Aleph,$I178),IF(Budget_period="Quarterly",SUMIFS(INDIRECT(AC$9),DetailBudgetWPs_Aleph,IF($J178 = "No Work Package", "", $J178),DetailBudgetCategory_Aleph,$I178),IF(Budget_period="Annually",SUMIFS(INDIRECT(AC$10),DetailBudgetWPs_Aleph,IF($J178 = "No Work Package", "", $J178),DetailBudgetCategory_Aleph,$I178),""))))) / AC$6 * AC$7, 0), 0)</f>
        <v>0</v>
      </c>
      <c r="AD178" s="166">
        <f t="array" ref="AD178">IFERROR(IF(ROW()-16&lt;NoRowsBudget, IF($J178="Profit Margin",SUM(AD$16:AD177)*ProfitMargin,IF($J178="VAT",SUM(AD$16:AD177)*VAT,IF(Budget_period="Monthly",SUMIFS(INDIRECT(AD$8),DetailBudgetWPs_Aleph,IF($J178 = "No Work Package", "", $J178),DetailBudgetCategory_Aleph,$I178),IF(Budget_period="Quarterly",SUMIFS(INDIRECT(AD$9),DetailBudgetWPs_Aleph,IF($J178 = "No Work Package", "", $J178),DetailBudgetCategory_Aleph,$I178),IF(Budget_period="Annually",SUMIFS(INDIRECT(AD$10),DetailBudgetWPs_Aleph,IF($J178 = "No Work Package", "", $J178),DetailBudgetCategory_Aleph,$I178),""))))) / AD$6 * AD$7, 0), 0)</f>
        <v>0</v>
      </c>
      <c r="AE178" s="166">
        <f t="array" ref="AE178">IFERROR(IF(ROW()-16&lt;NoRowsBudget, IF($J178="Profit Margin",SUM(AE$16:AE177)*ProfitMargin,IF($J178="VAT",SUM(AE$16:AE177)*VAT,IF(Budget_period="Monthly",SUMIFS(INDIRECT(AE$8),DetailBudgetWPs_Aleph,IF($J178 = "No Work Package", "", $J178),DetailBudgetCategory_Aleph,$I178),IF(Budget_period="Quarterly",SUMIFS(INDIRECT(AE$9),DetailBudgetWPs_Aleph,IF($J178 = "No Work Package", "", $J178),DetailBudgetCategory_Aleph,$I178),IF(Budget_period="Annually",SUMIFS(INDIRECT(AE$10),DetailBudgetWPs_Aleph,IF($J178 = "No Work Package", "", $J178),DetailBudgetCategory_Aleph,$I178),""))))) / AE$6 * AE$7, 0), 0)</f>
        <v>0</v>
      </c>
      <c r="AF178" s="166">
        <f t="array" ref="AF178">IFERROR(IF(ROW()-16&lt;NoRowsBudget, IF($J178="Profit Margin",SUM(AF$16:AF177)*ProfitMargin,IF($J178="VAT",SUM(AF$16:AF177)*VAT,IF(Budget_period="Monthly",SUMIFS(INDIRECT(AF$8),DetailBudgetWPs_Aleph,IF($J178 = "No Work Package", "", $J178),DetailBudgetCategory_Aleph,$I178),IF(Budget_period="Quarterly",SUMIFS(INDIRECT(AF$9),DetailBudgetWPs_Aleph,IF($J178 = "No Work Package", "", $J178),DetailBudgetCategory_Aleph,$I178),IF(Budget_period="Annually",SUMIFS(INDIRECT(AF$10),DetailBudgetWPs_Aleph,IF($J178 = "No Work Package", "", $J178),DetailBudgetCategory_Aleph,$I178),""))))) / AF$6 * AF$7, 0), 0)</f>
        <v>0</v>
      </c>
      <c r="AG178" s="166">
        <f t="array" ref="AG178">IFERROR(IF(ROW()-16&lt;NoRowsBudget, IF($J178="Profit Margin",SUM(AG$16:AG177)*ProfitMargin,IF($J178="VAT",SUM(AG$16:AG177)*VAT,IF(Budget_period="Monthly",SUMIFS(INDIRECT(AG$8),DetailBudgetWPs_Aleph,IF($J178 = "No Work Package", "", $J178),DetailBudgetCategory_Aleph,$I178),IF(Budget_period="Quarterly",SUMIFS(INDIRECT(AG$9),DetailBudgetWPs_Aleph,IF($J178 = "No Work Package", "", $J178),DetailBudgetCategory_Aleph,$I178),IF(Budget_period="Annually",SUMIFS(INDIRECT(AG$10),DetailBudgetWPs_Aleph,IF($J178 = "No Work Package", "", $J178),DetailBudgetCategory_Aleph,$I178),""))))) / AG$6 * AG$7, 0), 0)</f>
        <v>0</v>
      </c>
      <c r="AH178" s="166">
        <f t="array" ref="AH178">IFERROR(IF(ROW()-16&lt;NoRowsBudget, IF($J178="Profit Margin",SUM(AH$16:AH177)*ProfitMargin,IF($J178="VAT",SUM(AH$16:AH177)*VAT,IF(Budget_period="Monthly",SUMIFS(INDIRECT(AH$8),DetailBudgetWPs_Aleph,IF($J178 = "No Work Package", "", $J178),DetailBudgetCategory_Aleph,$I178),IF(Budget_period="Quarterly",SUMIFS(INDIRECT(AH$9),DetailBudgetWPs_Aleph,IF($J178 = "No Work Package", "", $J178),DetailBudgetCategory_Aleph,$I178),IF(Budget_period="Annually",SUMIFS(INDIRECT(AH$10),DetailBudgetWPs_Aleph,IF($J178 = "No Work Package", "", $J178),DetailBudgetCategory_Aleph,$I178),""))))) / AH$6 * AH$7, 0), 0)</f>
        <v>0</v>
      </c>
      <c r="AI178" s="166">
        <f t="array" ref="AI178">IFERROR(IF(ROW()-16&lt;NoRowsBudget, IF($J178="Profit Margin",SUM(AI$16:AI177)*ProfitMargin,IF($J178="VAT",SUM(AI$16:AI177)*VAT,IF(Budget_period="Monthly",SUMIFS(INDIRECT(AI$8),DetailBudgetWPs_Aleph,IF($J178 = "No Work Package", "", $J178),DetailBudgetCategory_Aleph,$I178),IF(Budget_period="Quarterly",SUMIFS(INDIRECT(AI$9),DetailBudgetWPs_Aleph,IF($J178 = "No Work Package", "", $J178),DetailBudgetCategory_Aleph,$I178),IF(Budget_period="Annually",SUMIFS(INDIRECT(AI$10),DetailBudgetWPs_Aleph,IF($J178 = "No Work Package", "", $J178),DetailBudgetCategory_Aleph,$I178),""))))) / AI$6 * AI$7, 0), 0)</f>
        <v>0</v>
      </c>
      <c r="AJ178" s="166">
        <f t="array" ref="AJ178">IFERROR(IF(ROW()-16&lt;NoRowsBudget, IF($J178="Profit Margin",SUM(AJ$16:AJ177)*ProfitMargin,IF($J178="VAT",SUM(AJ$16:AJ177)*VAT,IF(Budget_period="Monthly",SUMIFS(INDIRECT(AJ$8),DetailBudgetWPs_Aleph,IF($J178 = "No Work Package", "", $J178),DetailBudgetCategory_Aleph,$I178),IF(Budget_period="Quarterly",SUMIFS(INDIRECT(AJ$9),DetailBudgetWPs_Aleph,IF($J178 = "No Work Package", "", $J178),DetailBudgetCategory_Aleph,$I178),IF(Budget_period="Annually",SUMIFS(INDIRECT(AJ$10),DetailBudgetWPs_Aleph,IF($J178 = "No Work Package", "", $J178),DetailBudgetCategory_Aleph,$I178),""))))) / AJ$6 * AJ$7, 0), 0)</f>
        <v>0</v>
      </c>
      <c r="AK178" s="166">
        <f t="array" ref="AK178">IFERROR(IF(ROW()-16&lt;NoRowsBudget, IF($J178="Profit Margin",SUM(AK$16:AK177)*ProfitMargin,IF($J178="VAT",SUM(AK$16:AK177)*VAT,IF(Budget_period="Monthly",SUMIFS(INDIRECT(AK$8),DetailBudgetWPs_Aleph,IF($J178 = "No Work Package", "", $J178),DetailBudgetCategory_Aleph,$I178),IF(Budget_period="Quarterly",SUMIFS(INDIRECT(AK$9),DetailBudgetWPs_Aleph,IF($J178 = "No Work Package", "", $J178),DetailBudgetCategory_Aleph,$I178),IF(Budget_period="Annually",SUMIFS(INDIRECT(AK$10),DetailBudgetWPs_Aleph,IF($J178 = "No Work Package", "", $J178),DetailBudgetCategory_Aleph,$I178),""))))) / AK$6 * AK$7, 0), 0)</f>
        <v>0</v>
      </c>
      <c r="AL178" s="166">
        <f t="array" ref="AL178">IFERROR(IF(ROW()-16&lt;NoRowsBudget, IF($J178="Profit Margin",SUM(AL$16:AL177)*ProfitMargin,IF($J178="VAT",SUM(AL$16:AL177)*VAT,IF(Budget_period="Monthly",SUMIFS(INDIRECT(AL$8),DetailBudgetWPs_Aleph,IF($J178 = "No Work Package", "", $J178),DetailBudgetCategory_Aleph,$I178),IF(Budget_period="Quarterly",SUMIFS(INDIRECT(AL$9),DetailBudgetWPs_Aleph,IF($J178 = "No Work Package", "", $J178),DetailBudgetCategory_Aleph,$I178),IF(Budget_period="Annually",SUMIFS(INDIRECT(AL$10),DetailBudgetWPs_Aleph,IF($J178 = "No Work Package", "", $J178),DetailBudgetCategory_Aleph,$I178),""))))) / AL$6 * AL$7, 0), 0)</f>
        <v>0</v>
      </c>
      <c r="AM178" s="166">
        <f t="array" ref="AM178">IFERROR(IF(ROW()-16&lt;NoRowsBudget, IF($J178="Profit Margin",SUM(AM$16:AM177)*ProfitMargin,IF($J178="VAT",SUM(AM$16:AM177)*VAT,IF(Budget_period="Monthly",SUMIFS(INDIRECT(AM$8),DetailBudgetWPs_Aleph,IF($J178 = "No Work Package", "", $J178),DetailBudgetCategory_Aleph,$I178),IF(Budget_period="Quarterly",SUMIFS(INDIRECT(AM$9),DetailBudgetWPs_Aleph,IF($J178 = "No Work Package", "", $J178),DetailBudgetCategory_Aleph,$I178),IF(Budget_period="Annually",SUMIFS(INDIRECT(AM$10),DetailBudgetWPs_Aleph,IF($J178 = "No Work Package", "", $J178),DetailBudgetCategory_Aleph,$I178),""))))) / AM$6 * AM$7, 0), 0)</f>
        <v>0</v>
      </c>
      <c r="AN178" s="166">
        <f t="array" ref="AN178">IFERROR(IF(ROW()-16&lt;NoRowsBudget, IF($J178="Profit Margin",SUM(AN$16:AN177)*ProfitMargin,IF($J178="VAT",SUM(AN$16:AN177)*VAT,IF(Budget_period="Monthly",SUMIFS(INDIRECT(AN$8),DetailBudgetWPs_Aleph,IF($J178 = "No Work Package", "", $J178),DetailBudgetCategory_Aleph,$I178),IF(Budget_period="Quarterly",SUMIFS(INDIRECT(AN$9),DetailBudgetWPs_Aleph,IF($J178 = "No Work Package", "", $J178),DetailBudgetCategory_Aleph,$I178),IF(Budget_period="Annually",SUMIFS(INDIRECT(AN$10),DetailBudgetWPs_Aleph,IF($J178 = "No Work Package", "", $J178),DetailBudgetCategory_Aleph,$I178),""))))) / AN$6 * AN$7, 0), 0)</f>
        <v>0</v>
      </c>
      <c r="AO178" s="166">
        <f t="array" ref="AO178">IFERROR(IF(ROW()-16&lt;NoRowsBudget, IF($J178="Profit Margin",SUM(AO$16:AO177)*ProfitMargin,IF($J178="VAT",SUM(AO$16:AO177)*VAT,IF(Budget_period="Monthly",SUMIFS(INDIRECT(AO$8),DetailBudgetWPs_Aleph,IF($J178 = "No Work Package", "", $J178),DetailBudgetCategory_Aleph,$I178),IF(Budget_period="Quarterly",SUMIFS(INDIRECT(AO$9),DetailBudgetWPs_Aleph,IF($J178 = "No Work Package", "", $J178),DetailBudgetCategory_Aleph,$I178),IF(Budget_period="Annually",SUMIFS(INDIRECT(AO$10),DetailBudgetWPs_Aleph,IF($J178 = "No Work Package", "", $J178),DetailBudgetCategory_Aleph,$I178),""))))) / AO$6 * AO$7, 0), 0)</f>
        <v>0</v>
      </c>
      <c r="AP178" s="166">
        <f t="array" ref="AP178">IFERROR(IF(ROW()-16&lt;NoRowsBudget, IF($J178="Profit Margin",SUM(AP$16:AP177)*ProfitMargin,IF($J178="VAT",SUM(AP$16:AP177)*VAT,IF(Budget_period="Monthly",SUMIFS(INDIRECT(AP$8),DetailBudgetWPs_Aleph,IF($J178 = "No Work Package", "", $J178),DetailBudgetCategory_Aleph,$I178),IF(Budget_period="Quarterly",SUMIFS(INDIRECT(AP$9),DetailBudgetWPs_Aleph,IF($J178 = "No Work Package", "", $J178),DetailBudgetCategory_Aleph,$I178),IF(Budget_period="Annually",SUMIFS(INDIRECT(AP$10),DetailBudgetWPs_Aleph,IF($J178 = "No Work Package", "", $J178),DetailBudgetCategory_Aleph,$I178),""))))) / AP$6 * AP$7, 0), 0)</f>
        <v>0</v>
      </c>
      <c r="AQ178" s="166">
        <f t="array" ref="AQ178">IFERROR(IF(ROW()-16&lt;NoRowsBudget, IF($J178="Profit Margin",SUM(AQ$16:AQ177)*ProfitMargin,IF($J178="VAT",SUM(AQ$16:AQ177)*VAT,IF(Budget_period="Monthly",SUMIFS(INDIRECT(AQ$8),DetailBudgetWPs_Aleph,IF($J178 = "No Work Package", "", $J178),DetailBudgetCategory_Aleph,$I178),IF(Budget_period="Quarterly",SUMIFS(INDIRECT(AQ$9),DetailBudgetWPs_Aleph,IF($J178 = "No Work Package", "", $J178),DetailBudgetCategory_Aleph,$I178),IF(Budget_period="Annually",SUMIFS(INDIRECT(AQ$10),DetailBudgetWPs_Aleph,IF($J178 = "No Work Package", "", $J178),DetailBudgetCategory_Aleph,$I178),""))))) / AQ$6 * AQ$7, 0), 0)</f>
        <v>0</v>
      </c>
      <c r="AR178" s="166">
        <f t="array" ref="AR178">IFERROR(IF(ROW()-16&lt;NoRowsBudget, IF($J178="Profit Margin",SUM(AR$16:AR177)*ProfitMargin,IF($J178="VAT",SUM(AR$16:AR177)*VAT,IF(Budget_period="Monthly",SUMIFS(INDIRECT(AR$8),DetailBudgetWPs_Aleph,IF($J178 = "No Work Package", "", $J178),DetailBudgetCategory_Aleph,$I178),IF(Budget_period="Quarterly",SUMIFS(INDIRECT(AR$9),DetailBudgetWPs_Aleph,IF($J178 = "No Work Package", "", $J178),DetailBudgetCategory_Aleph,$I178),IF(Budget_period="Annually",SUMIFS(INDIRECT(AR$10),DetailBudgetWPs_Aleph,IF($J178 = "No Work Package", "", $J178),DetailBudgetCategory_Aleph,$I178),""))))) / AR$6 * AR$7, 0), 0)</f>
        <v>0</v>
      </c>
      <c r="AS178" s="166">
        <f t="array" ref="AS178">IFERROR(IF(ROW()-16&lt;NoRowsBudget, IF($J178="Profit Margin",SUM(AS$16:AS177)*ProfitMargin,IF($J178="VAT",SUM(AS$16:AS177)*VAT,IF(Budget_period="Monthly",SUMIFS(INDIRECT(AS$8),DetailBudgetWPs_Aleph,IF($J178 = "No Work Package", "", $J178),DetailBudgetCategory_Aleph,$I178),IF(Budget_period="Quarterly",SUMIFS(INDIRECT(AS$9),DetailBudgetWPs_Aleph,IF($J178 = "No Work Package", "", $J178),DetailBudgetCategory_Aleph,$I178),IF(Budget_period="Annually",SUMIFS(INDIRECT(AS$10),DetailBudgetWPs_Aleph,IF($J178 = "No Work Package", "", $J178),DetailBudgetCategory_Aleph,$I178),""))))) / AS$6 * AS$7, 0), 0)</f>
        <v>0</v>
      </c>
      <c r="AT178" s="166">
        <f t="array" ref="AT178">IFERROR(IF(ROW()-16&lt;NoRowsBudget, IF($J178="Profit Margin",SUM(AT$16:AT177)*ProfitMargin,IF($J178="VAT",SUM(AT$16:AT177)*VAT,IF(Budget_period="Monthly",SUMIFS(INDIRECT(AT$8),DetailBudgetWPs_Aleph,IF($J178 = "No Work Package", "", $J178),DetailBudgetCategory_Aleph,$I178),IF(Budget_period="Quarterly",SUMIFS(INDIRECT(AT$9),DetailBudgetWPs_Aleph,IF($J178 = "No Work Package", "", $J178),DetailBudgetCategory_Aleph,$I178),IF(Budget_period="Annually",SUMIFS(INDIRECT(AT$10),DetailBudgetWPs_Aleph,IF($J178 = "No Work Package", "", $J178),DetailBudgetCategory_Aleph,$I178),""))))) / AT$6 * AT$7, 0), 0)</f>
        <v>0</v>
      </c>
      <c r="AU178" s="166">
        <f t="array" ref="AU178">IFERROR(IF(ROW()-16&lt;NoRowsBudget, IF($J178="Profit Margin",SUM(AU$16:AU177)*ProfitMargin,IF($J178="VAT",SUM(AU$16:AU177)*VAT,IF(Budget_period="Monthly",SUMIFS(INDIRECT(AU$8),DetailBudgetWPs_Aleph,IF($J178 = "No Work Package", "", $J178),DetailBudgetCategory_Aleph,$I178),IF(Budget_period="Quarterly",SUMIFS(INDIRECT(AU$9),DetailBudgetWPs_Aleph,IF($J178 = "No Work Package", "", $J178),DetailBudgetCategory_Aleph,$I178),IF(Budget_period="Annually",SUMIFS(INDIRECT(AU$10),DetailBudgetWPs_Aleph,IF($J178 = "No Work Package", "", $J178),DetailBudgetCategory_Aleph,$I178),""))))) / AU$6 * AU$7, 0), 0)</f>
        <v>0</v>
      </c>
      <c r="AV178" s="166">
        <f t="array" ref="AV178">IFERROR(IF(ROW()-16&lt;NoRowsBudget, IF($J178="Profit Margin",SUM(AV$16:AV177)*ProfitMargin,IF($J178="VAT",SUM(AV$16:AV177)*VAT,IF(Budget_period="Monthly",SUMIFS(INDIRECT(AV$8),DetailBudgetWPs_Aleph,IF($J178 = "No Work Package", "", $J178),DetailBudgetCategory_Aleph,$I178),IF(Budget_period="Quarterly",SUMIFS(INDIRECT(AV$9),DetailBudgetWPs_Aleph,IF($J178 = "No Work Package", "", $J178),DetailBudgetCategory_Aleph,$I178),IF(Budget_period="Annually",SUMIFS(INDIRECT(AV$10),DetailBudgetWPs_Aleph,IF($J178 = "No Work Package", "", $J178),DetailBudgetCategory_Aleph,$I178),""))))) / AV$6 * AV$7, 0), 0)</f>
        <v>0</v>
      </c>
      <c r="AW178" s="166">
        <f t="array" ref="AW178">IFERROR(IF(ROW()-16&lt;NoRowsBudget, IF($J178="Profit Margin",SUM(AW$16:AW177)*ProfitMargin,IF($J178="VAT",SUM(AW$16:AW177)*VAT,IF(Budget_period="Monthly",SUMIFS(INDIRECT(AW$8),DetailBudgetWPs_Aleph,IF($J178 = "No Work Package", "", $J178),DetailBudgetCategory_Aleph,$I178),IF(Budget_period="Quarterly",SUMIFS(INDIRECT(AW$9),DetailBudgetWPs_Aleph,IF($J178 = "No Work Package", "", $J178),DetailBudgetCategory_Aleph,$I178),IF(Budget_period="Annually",SUMIFS(INDIRECT(AW$10),DetailBudgetWPs_Aleph,IF($J178 = "No Work Package", "", $J178),DetailBudgetCategory_Aleph,$I178),""))))) / AW$6 * AW$7, 0), 0)</f>
        <v>0</v>
      </c>
      <c r="AX178" s="166">
        <f t="array" ref="AX178">IFERROR(IF(ROW()-16&lt;NoRowsBudget, IF($J178="Profit Margin",SUM(AX$16:AX177)*ProfitMargin,IF($J178="VAT",SUM(AX$16:AX177)*VAT,IF(Budget_period="Monthly",SUMIFS(INDIRECT(AX$8),DetailBudgetWPs_Aleph,IF($J178 = "No Work Package", "", $J178),DetailBudgetCategory_Aleph,$I178),IF(Budget_period="Quarterly",SUMIFS(INDIRECT(AX$9),DetailBudgetWPs_Aleph,IF($J178 = "No Work Package", "", $J178),DetailBudgetCategory_Aleph,$I178),IF(Budget_period="Annually",SUMIFS(INDIRECT(AX$10),DetailBudgetWPs_Aleph,IF($J178 = "No Work Package", "", $J178),DetailBudgetCategory_Aleph,$I178),""))))) / AX$6 * AX$7, 0), 0)</f>
        <v>0</v>
      </c>
      <c r="AY178" s="166">
        <f t="array" ref="AY178">IFERROR(IF(ROW()-16&lt;NoRowsBudget, IF($J178="Profit Margin",SUM(AY$16:AY177)*ProfitMargin,IF($J178="VAT",SUM(AY$16:AY177)*VAT,IF(Budget_period="Monthly",SUMIFS(INDIRECT(AY$8),DetailBudgetWPs_Aleph,IF($J178 = "No Work Package", "", $J178),DetailBudgetCategory_Aleph,$I178),IF(Budget_period="Quarterly",SUMIFS(INDIRECT(AY$9),DetailBudgetWPs_Aleph,IF($J178 = "No Work Package", "", $J178),DetailBudgetCategory_Aleph,$I178),IF(Budget_period="Annually",SUMIFS(INDIRECT(AY$10),DetailBudgetWPs_Aleph,IF($J178 = "No Work Package", "", $J178),DetailBudgetCategory_Aleph,$I178),""))))) / AY$6 * AY$7, 0), 0)</f>
        <v>0</v>
      </c>
      <c r="AZ178" s="166">
        <f t="array" ref="AZ178">IFERROR(IF(ROW()-16&lt;NoRowsBudget, IF($J178="Profit Margin",SUM(AZ$16:AZ177)*ProfitMargin,IF($J178="VAT",SUM(AZ$16:AZ177)*VAT,IF(Budget_period="Monthly",SUMIFS(INDIRECT(AZ$8),DetailBudgetWPs_Aleph,IF($J178 = "No Work Package", "", $J178),DetailBudgetCategory_Aleph,$I178),IF(Budget_period="Quarterly",SUMIFS(INDIRECT(AZ$9),DetailBudgetWPs_Aleph,IF($J178 = "No Work Package", "", $J178),DetailBudgetCategory_Aleph,$I178),IF(Budget_period="Annually",SUMIFS(INDIRECT(AZ$10),DetailBudgetWPs_Aleph,IF($J178 = "No Work Package", "", $J178),DetailBudgetCategory_Aleph,$I178),""))))) / AZ$6 * AZ$7, 0), 0)</f>
        <v>0</v>
      </c>
      <c r="BA178" s="166">
        <f t="array" ref="BA178">IFERROR(IF(ROW()-16&lt;NoRowsBudget, IF($J178="Profit Margin",SUM(BA$16:BA177)*ProfitMargin,IF($J178="VAT",SUM(BA$16:BA177)*VAT,IF(Budget_period="Monthly",SUMIFS(INDIRECT(BA$8),DetailBudgetWPs_Aleph,IF($J178 = "No Work Package", "", $J178),DetailBudgetCategory_Aleph,$I178),IF(Budget_period="Quarterly",SUMIFS(INDIRECT(BA$9),DetailBudgetWPs_Aleph,IF($J178 = "No Work Package", "", $J178),DetailBudgetCategory_Aleph,$I178),IF(Budget_period="Annually",SUMIFS(INDIRECT(BA$10),DetailBudgetWPs_Aleph,IF($J178 = "No Work Package", "", $J178),DetailBudgetCategory_Aleph,$I178),""))))) / BA$6 * BA$7, 0), 0)</f>
        <v>0</v>
      </c>
      <c r="BB178" s="166">
        <f t="array" ref="BB178">IFERROR(IF(ROW()-16&lt;NoRowsBudget, IF($J178="Profit Margin",SUM(BB$16:BB177)*ProfitMargin,IF($J178="VAT",SUM(BB$16:BB177)*VAT,IF(Budget_period="Monthly",SUMIFS(INDIRECT(BB$8),DetailBudgetWPs_Aleph,IF($J178 = "No Work Package", "", $J178),DetailBudgetCategory_Aleph,$I178),IF(Budget_period="Quarterly",SUMIFS(INDIRECT(BB$9),DetailBudgetWPs_Aleph,IF($J178 = "No Work Package", "", $J178),DetailBudgetCategory_Aleph,$I178),IF(Budget_period="Annually",SUMIFS(INDIRECT(BB$10),DetailBudgetWPs_Aleph,IF($J178 = "No Work Package", "", $J178),DetailBudgetCategory_Aleph,$I178),""))))) / BB$6 * BB$7, 0), 0)</f>
        <v>0</v>
      </c>
      <c r="BC178" s="166">
        <f t="array" ref="BC178">IFERROR(IF(ROW()-16&lt;NoRowsBudget, IF($J178="Profit Margin",SUM(BC$16:BC177)*ProfitMargin,IF($J178="VAT",SUM(BC$16:BC177)*VAT,IF(Budget_period="Monthly",SUMIFS(INDIRECT(BC$8),DetailBudgetWPs_Aleph,IF($J178 = "No Work Package", "", $J178),DetailBudgetCategory_Aleph,$I178),IF(Budget_period="Quarterly",SUMIFS(INDIRECT(BC$9),DetailBudgetWPs_Aleph,IF($J178 = "No Work Package", "", $J178),DetailBudgetCategory_Aleph,$I178),IF(Budget_period="Annually",SUMIFS(INDIRECT(BC$10),DetailBudgetWPs_Aleph,IF($J178 = "No Work Package", "", $J178),DetailBudgetCategory_Aleph,$I178),""))))) / BC$6 * BC$7, 0), 0)</f>
        <v>0</v>
      </c>
      <c r="BD178" s="166">
        <f t="array" ref="BD178">IFERROR(IF(ROW()-16&lt;NoRowsBudget, IF($J178="Profit Margin",SUM(BD$16:BD177)*ProfitMargin,IF($J178="VAT",SUM(BD$16:BD177)*VAT,IF(Budget_period="Monthly",SUMIFS(INDIRECT(BD$8),DetailBudgetWPs_Aleph,IF($J178 = "No Work Package", "", $J178),DetailBudgetCategory_Aleph,$I178),IF(Budget_period="Quarterly",SUMIFS(INDIRECT(BD$9),DetailBudgetWPs_Aleph,IF($J178 = "No Work Package", "", $J178),DetailBudgetCategory_Aleph,$I178),IF(Budget_period="Annually",SUMIFS(INDIRECT(BD$10),DetailBudgetWPs_Aleph,IF($J178 = "No Work Package", "", $J178),DetailBudgetCategory_Aleph,$I178),""))))) / BD$6 * BD$7, 0), 0)</f>
        <v>0</v>
      </c>
      <c r="BE178" s="166">
        <f t="array" ref="BE178">IFERROR(IF(ROW()-16&lt;NoRowsBudget, IF($J178="Profit Margin",SUM(BE$16:BE177)*ProfitMargin,IF($J178="VAT",SUM(BE$16:BE177)*VAT,IF(Budget_period="Monthly",SUMIFS(INDIRECT(BE$8),DetailBudgetWPs_Aleph,IF($J178 = "No Work Package", "", $J178),DetailBudgetCategory_Aleph,$I178),IF(Budget_period="Quarterly",SUMIFS(INDIRECT(BE$9),DetailBudgetWPs_Aleph,IF($J178 = "No Work Package", "", $J178),DetailBudgetCategory_Aleph,$I178),IF(Budget_period="Annually",SUMIFS(INDIRECT(BE$10),DetailBudgetWPs_Aleph,IF($J178 = "No Work Package", "", $J178),DetailBudgetCategory_Aleph,$I178),""))))) / BE$6 * BE$7, 0), 0)</f>
        <v>0</v>
      </c>
      <c r="BF178" s="166">
        <f t="array" ref="BF178">IFERROR(IF(ROW()-16&lt;NoRowsBudget, IF($J178="Profit Margin",SUM(BF$16:BF177)*ProfitMargin,IF($J178="VAT",SUM(BF$16:BF177)*VAT,IF(Budget_period="Monthly",SUMIFS(INDIRECT(BF$8),DetailBudgetWPs_Aleph,IF($J178 = "No Work Package", "", $J178),DetailBudgetCategory_Aleph,$I178),IF(Budget_period="Quarterly",SUMIFS(INDIRECT(BF$9),DetailBudgetWPs_Aleph,IF($J178 = "No Work Package", "", $J178),DetailBudgetCategory_Aleph,$I178),IF(Budget_period="Annually",SUMIFS(INDIRECT(BF$10),DetailBudgetWPs_Aleph,IF($J178 = "No Work Package", "", $J178),DetailBudgetCategory_Aleph,$I178),""))))) / BF$6 * BF$7, 0), 0)</f>
        <v>0</v>
      </c>
      <c r="BG178" s="166">
        <f t="array" ref="BG178">IFERROR(IF(ROW()-16&lt;NoRowsBudget, IF($J178="Profit Margin",SUM(BG$16:BG177)*ProfitMargin,IF($J178="VAT",SUM(BG$16:BG177)*VAT,IF(Budget_period="Monthly",SUMIFS(INDIRECT(BG$8),DetailBudgetWPs_Aleph,IF($J178 = "No Work Package", "", $J178),DetailBudgetCategory_Aleph,$I178),IF(Budget_period="Quarterly",SUMIFS(INDIRECT(BG$9),DetailBudgetWPs_Aleph,IF($J178 = "No Work Package", "", $J178),DetailBudgetCategory_Aleph,$I178),IF(Budget_period="Annually",SUMIFS(INDIRECT(BG$10),DetailBudgetWPs_Aleph,IF($J178 = "No Work Package", "", $J178),DetailBudgetCategory_Aleph,$I178),""))))) / BG$6 * BG$7, 0), 0)</f>
        <v>0</v>
      </c>
      <c r="BH178" s="166">
        <f t="array" ref="BH178">IFERROR(IF(ROW()-16&lt;NoRowsBudget, IF($J178="Profit Margin",SUM(BH$16:BH177)*ProfitMargin,IF($J178="VAT",SUM(BH$16:BH177)*VAT,IF(Budget_period="Monthly",SUMIFS(INDIRECT(BH$8),DetailBudgetWPs_Aleph,IF($J178 = "No Work Package", "", $J178),DetailBudgetCategory_Aleph,$I178),IF(Budget_period="Quarterly",SUMIFS(INDIRECT(BH$9),DetailBudgetWPs_Aleph,IF($J178 = "No Work Package", "", $J178),DetailBudgetCategory_Aleph,$I178),IF(Budget_period="Annually",SUMIFS(INDIRECT(BH$10),DetailBudgetWPs_Aleph,IF($J178 = "No Work Package", "", $J178),DetailBudgetCategory_Aleph,$I178),""))))) / BH$6 * BH$7, 0), 0)</f>
        <v>0</v>
      </c>
      <c r="BI178" s="166">
        <f t="array" ref="BI178">IFERROR(IF(ROW()-16&lt;NoRowsBudget, IF($J178="Profit Margin",SUM(BI$16:BI177)*ProfitMargin,IF($J178="VAT",SUM(BI$16:BI177)*VAT,IF(Budget_period="Monthly",SUMIFS(INDIRECT(BI$8),DetailBudgetWPs_Aleph,IF($J178 = "No Work Package", "", $J178),DetailBudgetCategory_Aleph,$I178),IF(Budget_period="Quarterly",SUMIFS(INDIRECT(BI$9),DetailBudgetWPs_Aleph,IF($J178 = "No Work Package", "", $J178),DetailBudgetCategory_Aleph,$I178),IF(Budget_period="Annually",SUMIFS(INDIRECT(BI$10),DetailBudgetWPs_Aleph,IF($J178 = "No Work Package", "", $J178),DetailBudgetCategory_Aleph,$I178),""))))) / BI$6 * BI$7, 0), 0)</f>
        <v>0</v>
      </c>
      <c r="BJ178" s="166">
        <f t="array" ref="BJ178">IFERROR(IF(ROW()-16&lt;NoRowsBudget, IF($J178="Profit Margin",SUM(BJ$16:BJ177)*ProfitMargin,IF($J178="VAT",SUM(BJ$16:BJ177)*VAT,IF(Budget_period="Monthly",SUMIFS(INDIRECT(BJ$8),DetailBudgetWPs_Aleph,IF($J178 = "No Work Package", "", $J178),DetailBudgetCategory_Aleph,$I178),IF(Budget_period="Quarterly",SUMIFS(INDIRECT(BJ$9),DetailBudgetWPs_Aleph,IF($J178 = "No Work Package", "", $J178),DetailBudgetCategory_Aleph,$I178),IF(Budget_period="Annually",SUMIFS(INDIRECT(BJ$10),DetailBudgetWPs_Aleph,IF($J178 = "No Work Package", "", $J178),DetailBudgetCategory_Aleph,$I178),""))))) / BJ$6 * BJ$7, 0), 0)</f>
        <v>0</v>
      </c>
      <c r="BK178" s="166">
        <f t="array" ref="BK178">IFERROR(IF(ROW()-16&lt;NoRowsBudget, IF($J178="Profit Margin",SUM(BK$16:BK177)*ProfitMargin,IF($J178="VAT",SUM(BK$16:BK177)*VAT,IF(Budget_period="Monthly",SUMIFS(INDIRECT(BK$8),DetailBudgetWPs_Aleph,IF($J178 = "No Work Package", "", $J178),DetailBudgetCategory_Aleph,$I178),IF(Budget_period="Quarterly",SUMIFS(INDIRECT(BK$9),DetailBudgetWPs_Aleph,IF($J178 = "No Work Package", "", $J178),DetailBudgetCategory_Aleph,$I178),IF(Budget_period="Annually",SUMIFS(INDIRECT(BK$10),DetailBudgetWPs_Aleph,IF($J178 = "No Work Package", "", $J178),DetailBudgetCategory_Aleph,$I178),""))))) / BK$6 * BK$7, 0), 0)</f>
        <v>0</v>
      </c>
      <c r="BL178" s="166">
        <f t="array" ref="BL178">IFERROR(IF(ROW()-16&lt;NoRowsBudget, IF($J178="Profit Margin",SUM(BL$16:BL177)*ProfitMargin,IF($J178="VAT",SUM(BL$16:BL177)*VAT,IF(Budget_period="Monthly",SUMIFS(INDIRECT(BL$8),DetailBudgetWPs_Aleph,IF($J178 = "No Work Package", "", $J178),DetailBudgetCategory_Aleph,$I178),IF(Budget_period="Quarterly",SUMIFS(INDIRECT(BL$9),DetailBudgetWPs_Aleph,IF($J178 = "No Work Package", "", $J178),DetailBudgetCategory_Aleph,$I178),IF(Budget_period="Annually",SUMIFS(INDIRECT(BL$10),DetailBudgetWPs_Aleph,IF($J178 = "No Work Package", "", $J178),DetailBudgetCategory_Aleph,$I178),""))))) / BL$6 * BL$7, 0), 0)</f>
        <v>0</v>
      </c>
      <c r="BM178" s="166">
        <f t="array" ref="BM178">IFERROR(IF(ROW()-16&lt;NoRowsBudget, IF($J178="Profit Margin",SUM(BM$16:BM177)*ProfitMargin,IF($J178="VAT",SUM(BM$16:BM177)*VAT,IF(Budget_period="Monthly",SUMIFS(INDIRECT(BM$8),DetailBudgetWPs_Aleph,IF($J178 = "No Work Package", "", $J178),DetailBudgetCategory_Aleph,$I178),IF(Budget_period="Quarterly",SUMIFS(INDIRECT(BM$9),DetailBudgetWPs_Aleph,IF($J178 = "No Work Package", "", $J178),DetailBudgetCategory_Aleph,$I178),IF(Budget_period="Annually",SUMIFS(INDIRECT(BM$10),DetailBudgetWPs_Aleph,IF($J178 = "No Work Package", "", $J178),DetailBudgetCategory_Aleph,$I178),""))))) / BM$6 * BM$7, 0), 0)</f>
        <v>0</v>
      </c>
      <c r="BN178" s="166">
        <f t="array" ref="BN178">IFERROR(IF(ROW()-16&lt;NoRowsBudget, IF($J178="Profit Margin",SUM(BN$16:BN177)*ProfitMargin,IF($J178="VAT",SUM(BN$16:BN177)*VAT,IF(Budget_period="Monthly",SUMIFS(INDIRECT(BN$8),DetailBudgetWPs_Aleph,IF($J178 = "No Work Package", "", $J178),DetailBudgetCategory_Aleph,$I178),IF(Budget_period="Quarterly",SUMIFS(INDIRECT(BN$9),DetailBudgetWPs_Aleph,IF($J178 = "No Work Package", "", $J178),DetailBudgetCategory_Aleph,$I178),IF(Budget_period="Annually",SUMIFS(INDIRECT(BN$10),DetailBudgetWPs_Aleph,IF($J178 = "No Work Package", "", $J178),DetailBudgetCategory_Aleph,$I178),""))))) / BN$6 * BN$7, 0), 0)</f>
        <v>0</v>
      </c>
      <c r="BO178" s="166">
        <f t="array" ref="BO178">IFERROR(IF(ROW()-16&lt;NoRowsBudget, IF($J178="Profit Margin",SUM(BO$16:BO177)*ProfitMargin,IF($J178="VAT",SUM(BO$16:BO177)*VAT,IF(Budget_period="Monthly",SUMIFS(INDIRECT(BO$8),DetailBudgetWPs_Aleph,IF($J178 = "No Work Package", "", $J178),DetailBudgetCategory_Aleph,$I178),IF(Budget_period="Quarterly",SUMIFS(INDIRECT(BO$9),DetailBudgetWPs_Aleph,IF($J178 = "No Work Package", "", $J178),DetailBudgetCategory_Aleph,$I178),IF(Budget_period="Annually",SUMIFS(INDIRECT(BO$10),DetailBudgetWPs_Aleph,IF($J178 = "No Work Package", "", $J178),DetailBudgetCategory_Aleph,$I178),""))))) / BO$6 * BO$7, 0), 0)</f>
        <v>0</v>
      </c>
      <c r="BP178" s="166">
        <f t="array" ref="BP178">IFERROR(IF(ROW()-16&lt;NoRowsBudget, IF($J178="Profit Margin",SUM(BP$16:BP177)*ProfitMargin,IF($J178="VAT",SUM(BP$16:BP177)*VAT,IF(Budget_period="Monthly",SUMIFS(INDIRECT(BP$8),DetailBudgetWPs_Aleph,IF($J178 = "No Work Package", "", $J178),DetailBudgetCategory_Aleph,$I178),IF(Budget_period="Quarterly",SUMIFS(INDIRECT(BP$9),DetailBudgetWPs_Aleph,IF($J178 = "No Work Package", "", $J178),DetailBudgetCategory_Aleph,$I178),IF(Budget_period="Annually",SUMIFS(INDIRECT(BP$10),DetailBudgetWPs_Aleph,IF($J178 = "No Work Package", "", $J178),DetailBudgetCategory_Aleph,$I178),""))))) / BP$6 * BP$7, 0), 0)</f>
        <v>0</v>
      </c>
      <c r="BQ178" s="166">
        <f t="array" ref="BQ178">IFERROR(IF(ROW()-16&lt;NoRowsBudget, IF($J178="Profit Margin",SUM(BQ$16:BQ177)*ProfitMargin,IF($J178="VAT",SUM(BQ$16:BQ177)*VAT,IF(Budget_period="Monthly",SUMIFS(INDIRECT(BQ$8),DetailBudgetWPs_Aleph,IF($J178 = "No Work Package", "", $J178),DetailBudgetCategory_Aleph,$I178),IF(Budget_period="Quarterly",SUMIFS(INDIRECT(BQ$9),DetailBudgetWPs_Aleph,IF($J178 = "No Work Package", "", $J178),DetailBudgetCategory_Aleph,$I178),IF(Budget_period="Annually",SUMIFS(INDIRECT(BQ$10),DetailBudgetWPs_Aleph,IF($J178 = "No Work Package", "", $J178),DetailBudgetCategory_Aleph,$I178),""))))) / BQ$6 * BQ$7, 0), 0)</f>
        <v>0</v>
      </c>
      <c r="BR178" s="166">
        <f t="array" ref="BR178">IFERROR(IF(ROW()-16&lt;NoRowsBudget, IF($J178="Profit Margin",SUM(BR$16:BR177)*ProfitMargin,IF($J178="VAT",SUM(BR$16:BR177)*VAT,IF(Budget_period="Monthly",SUMIFS(INDIRECT(BR$8),DetailBudgetWPs_Aleph,IF($J178 = "No Work Package", "", $J178),DetailBudgetCategory_Aleph,$I178),IF(Budget_period="Quarterly",SUMIFS(INDIRECT(BR$9),DetailBudgetWPs_Aleph,IF($J178 = "No Work Package", "", $J178),DetailBudgetCategory_Aleph,$I178),IF(Budget_period="Annually",SUMIFS(INDIRECT(BR$10),DetailBudgetWPs_Aleph,IF($J178 = "No Work Package", "", $J178),DetailBudgetCategory_Aleph,$I178),""))))) / BR$6 * BR$7, 0), 0)</f>
        <v>0</v>
      </c>
      <c r="BS178" s="166">
        <f t="array" ref="BS178">IFERROR(IF(ROW()-16&lt;NoRowsBudget, IF($J178="Profit Margin",SUM(BS$16:BS177)*ProfitMargin,IF($J178="VAT",SUM(BS$16:BS177)*VAT,IF(Budget_period="Monthly",SUMIFS(INDIRECT(BS$8),DetailBudgetWPs_Aleph,IF($J178 = "No Work Package", "", $J178),DetailBudgetCategory_Aleph,$I178),IF(Budget_period="Quarterly",SUMIFS(INDIRECT(BS$9),DetailBudgetWPs_Aleph,IF($J178 = "No Work Package", "", $J178),DetailBudgetCategory_Aleph,$I178),IF(Budget_period="Annually",SUMIFS(INDIRECT(BS$10),DetailBudgetWPs_Aleph,IF($J178 = "No Work Package", "", $J178),DetailBudgetCategory_Aleph,$I178),""))))) / BS$6 * BS$7, 0), 0)</f>
        <v>0</v>
      </c>
    </row>
    <row r="179" ht="15.75" customHeight="1">
      <c r="A179" s="114"/>
      <c r="B179" s="15" t="str">
        <f>IF(ROW()-16&lt;NoRowsBudget,OrgName,"")</f>
        <v/>
      </c>
      <c r="C179" s="15" t="str">
        <f>IF(ROW()-16&lt;NoRowsBudget,ProjectName,"")</f>
        <v/>
      </c>
      <c r="D179" s="15" t="str">
        <f>IF(ROW()-16&lt;NoRowsBudget,ProjectRef,"")</f>
        <v/>
      </c>
      <c r="E179" s="15" t="str">
        <f>IF(ROW()-16&lt;NoRowsBudget,ApplicationID,"")</f>
        <v/>
      </c>
      <c r="F179" s="15" t="str">
        <f>IF(ROW()-16&lt;NoRowsBudget,Version,"")</f>
        <v/>
      </c>
      <c r="G179" s="164" t="str">
        <f>IF(ROW()-16&lt;NoRowsBudget,StartDate,"")</f>
        <v/>
      </c>
      <c r="H179" s="164" t="str">
        <f>IF(ROW()-16&lt;NoRowsBudget,EndDate,"")</f>
        <v/>
      </c>
      <c r="I179" s="15" t="str">
        <f t="array" ref="I179">IF(ROW()-16&lt;(NoRowsBudget-3),INDEX(CostCategories,CEILING((ROW()-15)/NoWPs,1)),IF(ROW()-16=NoRowsBudget-3,"Overheads",IF(ROW()-16=NoRowsBudget-2,"Profit Margin",IF(ROW()-16=NoRowsBudget-1,"VAT",""))))</f>
        <v/>
      </c>
      <c r="J179" s="15" t="str">
        <f t="array" ref="J179">IF(ROW()-16&lt;NoRowsBudget-3,INDEX(WPUnique,,MOD(ROW()-16,NoWPs)+1),IF(ROW()-16=NoRowsBudget-3,"Overheads",IF(ROW()-16=NoRowsBudget-2,"Profit Margin",IF(ROW()-16=NoRowsBudget-1,"VAT",""))))</f>
        <v/>
      </c>
      <c r="K179" s="172" t="str">
        <f>IFERROR(IF(OR($J179="Indirect Cost",$J179="VAT",$J179="Profit Margin"),"",VLOOKUP(J179,'1. Basic Info'!$B$40:$C$52,2,FALSE)),BudgetExport!J179)</f>
        <v/>
      </c>
      <c r="L179" s="166">
        <f t="array" ref="L179">IFERROR(IF(ROW()-16&lt;NoRowsBudget, IF($J179="Profit Margin",SUM(L$16:L178)*ProfitMargin,IF($J179="VAT",SUM(L$16:L178)*VAT,IF(Budget_period="Monthly",SUMIFS(INDIRECT(L$8),DetailBudgetWPs_Aleph,IF($J179 = "No Work Package", "", $J179),DetailBudgetCategory_Aleph,$I179),IF(Budget_period="Quarterly",SUMIFS(INDIRECT(L$9),DetailBudgetWPs_Aleph,IF($J179 = "No Work Package", "", $J179),DetailBudgetCategory_Aleph,$I179),IF(Budget_period="Annually",SUMIFS(INDIRECT(L$10),DetailBudgetWPs_Aleph,IF($J179 = "No Work Package", "", $J179),DetailBudgetCategory_Aleph,$I179),""))))) / L$6 * L$7, 0), 0)</f>
        <v>0</v>
      </c>
      <c r="M179" s="166">
        <f t="array" ref="M179">IFERROR(IF(ROW()-16&lt;NoRowsBudget, IF($J179="Profit Margin",SUM(M$16:M178)*ProfitMargin,IF($J179="VAT",SUM(M$16:M178)*VAT,IF(Budget_period="Monthly",SUMIFS(INDIRECT(M$8),DetailBudgetWPs_Aleph,IF($J179 = "No Work Package", "", $J179),DetailBudgetCategory_Aleph,$I179),IF(Budget_period="Quarterly",SUMIFS(INDIRECT(M$9),DetailBudgetWPs_Aleph,IF($J179 = "No Work Package", "", $J179),DetailBudgetCategory_Aleph,$I179),IF(Budget_period="Annually",SUMIFS(INDIRECT(M$10),DetailBudgetWPs_Aleph,IF($J179 = "No Work Package", "", $J179),DetailBudgetCategory_Aleph,$I179),""))))) / M$6 * M$7, 0), 0)</f>
        <v>0</v>
      </c>
      <c r="N179" s="166">
        <f t="array" ref="N179">IFERROR(IF(ROW()-16&lt;NoRowsBudget, IF($J179="Profit Margin",SUM(N$16:N178)*ProfitMargin,IF($J179="VAT",SUM(N$16:N178)*VAT,IF(Budget_period="Monthly",SUMIFS(INDIRECT(N$8),DetailBudgetWPs_Aleph,IF($J179 = "No Work Package", "", $J179),DetailBudgetCategory_Aleph,$I179),IF(Budget_period="Quarterly",SUMIFS(INDIRECT(N$9),DetailBudgetWPs_Aleph,IF($J179 = "No Work Package", "", $J179),DetailBudgetCategory_Aleph,$I179),IF(Budget_period="Annually",SUMIFS(INDIRECT(N$10),DetailBudgetWPs_Aleph,IF($J179 = "No Work Package", "", $J179),DetailBudgetCategory_Aleph,$I179),""))))) / N$6 * N$7, 0), 0)</f>
        <v>0</v>
      </c>
      <c r="O179" s="166">
        <f t="array" ref="O179">IFERROR(IF(ROW()-16&lt;NoRowsBudget, IF($J179="Profit Margin",SUM(O$16:O178)*ProfitMargin,IF($J179="VAT",SUM(O$16:O178)*VAT,IF(Budget_period="Monthly",SUMIFS(INDIRECT(O$8),DetailBudgetWPs_Aleph,IF($J179 = "No Work Package", "", $J179),DetailBudgetCategory_Aleph,$I179),IF(Budget_period="Quarterly",SUMIFS(INDIRECT(O$9),DetailBudgetWPs_Aleph,IF($J179 = "No Work Package", "", $J179),DetailBudgetCategory_Aleph,$I179),IF(Budget_period="Annually",SUMIFS(INDIRECT(O$10),DetailBudgetWPs_Aleph,IF($J179 = "No Work Package", "", $J179),DetailBudgetCategory_Aleph,$I179),""))))) / O$6 * O$7, 0), 0)</f>
        <v>0</v>
      </c>
      <c r="P179" s="166">
        <f t="array" ref="P179">IFERROR(IF(ROW()-16&lt;NoRowsBudget, IF($J179="Profit Margin",SUM(P$16:P178)*ProfitMargin,IF($J179="VAT",SUM(P$16:P178)*VAT,IF(Budget_period="Monthly",SUMIFS(INDIRECT(P$8),DetailBudgetWPs_Aleph,IF($J179 = "No Work Package", "", $J179),DetailBudgetCategory_Aleph,$I179),IF(Budget_period="Quarterly",SUMIFS(INDIRECT(P$9),DetailBudgetWPs_Aleph,IF($J179 = "No Work Package", "", $J179),DetailBudgetCategory_Aleph,$I179),IF(Budget_period="Annually",SUMIFS(INDIRECT(P$10),DetailBudgetWPs_Aleph,IF($J179 = "No Work Package", "", $J179),DetailBudgetCategory_Aleph,$I179),""))))) / P$6 * P$7, 0), 0)</f>
        <v>0</v>
      </c>
      <c r="Q179" s="166">
        <f t="array" ref="Q179">IFERROR(IF(ROW()-16&lt;NoRowsBudget, IF($J179="Profit Margin",SUM(Q$16:Q178)*ProfitMargin,IF($J179="VAT",SUM(Q$16:Q178)*VAT,IF(Budget_period="Monthly",SUMIFS(INDIRECT(Q$8),DetailBudgetWPs_Aleph,IF($J179 = "No Work Package", "", $J179),DetailBudgetCategory_Aleph,$I179),IF(Budget_period="Quarterly",SUMIFS(INDIRECT(Q$9),DetailBudgetWPs_Aleph,IF($J179 = "No Work Package", "", $J179),DetailBudgetCategory_Aleph,$I179),IF(Budget_period="Annually",SUMIFS(INDIRECT(Q$10),DetailBudgetWPs_Aleph,IF($J179 = "No Work Package", "", $J179),DetailBudgetCategory_Aleph,$I179),""))))) / Q$6 * Q$7, 0), 0)</f>
        <v>0</v>
      </c>
      <c r="R179" s="166">
        <f t="array" ref="R179">IFERROR(IF(ROW()-16&lt;NoRowsBudget, IF($J179="Profit Margin",SUM(R$16:R178)*ProfitMargin,IF($J179="VAT",SUM(R$16:R178)*VAT,IF(Budget_period="Monthly",SUMIFS(INDIRECT(R$8),DetailBudgetWPs_Aleph,IF($J179 = "No Work Package", "", $J179),DetailBudgetCategory_Aleph,$I179),IF(Budget_period="Quarterly",SUMIFS(INDIRECT(R$9),DetailBudgetWPs_Aleph,IF($J179 = "No Work Package", "", $J179),DetailBudgetCategory_Aleph,$I179),IF(Budget_period="Annually",SUMIFS(INDIRECT(R$10),DetailBudgetWPs_Aleph,IF($J179 = "No Work Package", "", $J179),DetailBudgetCategory_Aleph,$I179),""))))) / R$6 * R$7, 0), 0)</f>
        <v>0</v>
      </c>
      <c r="S179" s="166">
        <f t="array" ref="S179">IFERROR(IF(ROW()-16&lt;NoRowsBudget, IF($J179="Profit Margin",SUM(S$16:S178)*ProfitMargin,IF($J179="VAT",SUM(S$16:S178)*VAT,IF(Budget_period="Monthly",SUMIFS(INDIRECT(S$8),DetailBudgetWPs_Aleph,IF($J179 = "No Work Package", "", $J179),DetailBudgetCategory_Aleph,$I179),IF(Budget_period="Quarterly",SUMIFS(INDIRECT(S$9),DetailBudgetWPs_Aleph,IF($J179 = "No Work Package", "", $J179),DetailBudgetCategory_Aleph,$I179),IF(Budget_period="Annually",SUMIFS(INDIRECT(S$10),DetailBudgetWPs_Aleph,IF($J179 = "No Work Package", "", $J179),DetailBudgetCategory_Aleph,$I179),""))))) / S$6 * S$7, 0), 0)</f>
        <v>0</v>
      </c>
      <c r="T179" s="166">
        <f t="array" ref="T179">IFERROR(IF(ROW()-16&lt;NoRowsBudget, IF($J179="Profit Margin",SUM(T$16:T178)*ProfitMargin,IF($J179="VAT",SUM(T$16:T178)*VAT,IF(Budget_period="Monthly",SUMIFS(INDIRECT(T$8),DetailBudgetWPs_Aleph,IF($J179 = "No Work Package", "", $J179),DetailBudgetCategory_Aleph,$I179),IF(Budget_period="Quarterly",SUMIFS(INDIRECT(T$9),DetailBudgetWPs_Aleph,IF($J179 = "No Work Package", "", $J179),DetailBudgetCategory_Aleph,$I179),IF(Budget_period="Annually",SUMIFS(INDIRECT(T$10),DetailBudgetWPs_Aleph,IF($J179 = "No Work Package", "", $J179),DetailBudgetCategory_Aleph,$I179),""))))) / T$6 * T$7, 0), 0)</f>
        <v>0</v>
      </c>
      <c r="U179" s="166">
        <f t="array" ref="U179">IFERROR(IF(ROW()-16&lt;NoRowsBudget, IF($J179="Profit Margin",SUM(U$16:U178)*ProfitMargin,IF($J179="VAT",SUM(U$16:U178)*VAT,IF(Budget_period="Monthly",SUMIFS(INDIRECT(U$8),DetailBudgetWPs_Aleph,IF($J179 = "No Work Package", "", $J179),DetailBudgetCategory_Aleph,$I179),IF(Budget_period="Quarterly",SUMIFS(INDIRECT(U$9),DetailBudgetWPs_Aleph,IF($J179 = "No Work Package", "", $J179),DetailBudgetCategory_Aleph,$I179),IF(Budget_period="Annually",SUMIFS(INDIRECT(U$10),DetailBudgetWPs_Aleph,IF($J179 = "No Work Package", "", $J179),DetailBudgetCategory_Aleph,$I179),""))))) / U$6 * U$7, 0), 0)</f>
        <v>0</v>
      </c>
      <c r="V179" s="166">
        <f t="array" ref="V179">IFERROR(IF(ROW()-16&lt;NoRowsBudget, IF($J179="Profit Margin",SUM(V$16:V178)*ProfitMargin,IF($J179="VAT",SUM(V$16:V178)*VAT,IF(Budget_period="Monthly",SUMIFS(INDIRECT(V$8),DetailBudgetWPs_Aleph,IF($J179 = "No Work Package", "", $J179),DetailBudgetCategory_Aleph,$I179),IF(Budget_period="Quarterly",SUMIFS(INDIRECT(V$9),DetailBudgetWPs_Aleph,IF($J179 = "No Work Package", "", $J179),DetailBudgetCategory_Aleph,$I179),IF(Budget_period="Annually",SUMIFS(INDIRECT(V$10),DetailBudgetWPs_Aleph,IF($J179 = "No Work Package", "", $J179),DetailBudgetCategory_Aleph,$I179),""))))) / V$6 * V$7, 0), 0)</f>
        <v>0</v>
      </c>
      <c r="W179" s="166">
        <f t="array" ref="W179">IFERROR(IF(ROW()-16&lt;NoRowsBudget, IF($J179="Profit Margin",SUM(W$16:W178)*ProfitMargin,IF($J179="VAT",SUM(W$16:W178)*VAT,IF(Budget_period="Monthly",SUMIFS(INDIRECT(W$8),DetailBudgetWPs_Aleph,IF($J179 = "No Work Package", "", $J179),DetailBudgetCategory_Aleph,$I179),IF(Budget_period="Quarterly",SUMIFS(INDIRECT(W$9),DetailBudgetWPs_Aleph,IF($J179 = "No Work Package", "", $J179),DetailBudgetCategory_Aleph,$I179),IF(Budget_period="Annually",SUMIFS(INDIRECT(W$10),DetailBudgetWPs_Aleph,IF($J179 = "No Work Package", "", $J179),DetailBudgetCategory_Aleph,$I179),""))))) / W$6 * W$7, 0), 0)</f>
        <v>0</v>
      </c>
      <c r="X179" s="166">
        <f t="array" ref="X179">IFERROR(IF(ROW()-16&lt;NoRowsBudget, IF($J179="Profit Margin",SUM(X$16:X178)*ProfitMargin,IF($J179="VAT",SUM(X$16:X178)*VAT,IF(Budget_period="Monthly",SUMIFS(INDIRECT(X$8),DetailBudgetWPs_Aleph,IF($J179 = "No Work Package", "", $J179),DetailBudgetCategory_Aleph,$I179),IF(Budget_period="Quarterly",SUMIFS(INDIRECT(X$9),DetailBudgetWPs_Aleph,IF($J179 = "No Work Package", "", $J179),DetailBudgetCategory_Aleph,$I179),IF(Budget_period="Annually",SUMIFS(INDIRECT(X$10),DetailBudgetWPs_Aleph,IF($J179 = "No Work Package", "", $J179),DetailBudgetCategory_Aleph,$I179),""))))) / X$6 * X$7, 0), 0)</f>
        <v>0</v>
      </c>
      <c r="Y179" s="166">
        <f t="array" ref="Y179">IFERROR(IF(ROW()-16&lt;NoRowsBudget, IF($J179="Profit Margin",SUM(Y$16:Y178)*ProfitMargin,IF($J179="VAT",SUM(Y$16:Y178)*VAT,IF(Budget_period="Monthly",SUMIFS(INDIRECT(Y$8),DetailBudgetWPs_Aleph,IF($J179 = "No Work Package", "", $J179),DetailBudgetCategory_Aleph,$I179),IF(Budget_period="Quarterly",SUMIFS(INDIRECT(Y$9),DetailBudgetWPs_Aleph,IF($J179 = "No Work Package", "", $J179),DetailBudgetCategory_Aleph,$I179),IF(Budget_period="Annually",SUMIFS(INDIRECT(Y$10),DetailBudgetWPs_Aleph,IF($J179 = "No Work Package", "", $J179),DetailBudgetCategory_Aleph,$I179),""))))) / Y$6 * Y$7, 0), 0)</f>
        <v>0</v>
      </c>
      <c r="Z179" s="166">
        <f t="array" ref="Z179">IFERROR(IF(ROW()-16&lt;NoRowsBudget, IF($J179="Profit Margin",SUM(Z$16:Z178)*ProfitMargin,IF($J179="VAT",SUM(Z$16:Z178)*VAT,IF(Budget_period="Monthly",SUMIFS(INDIRECT(Z$8),DetailBudgetWPs_Aleph,IF($J179 = "No Work Package", "", $J179),DetailBudgetCategory_Aleph,$I179),IF(Budget_period="Quarterly",SUMIFS(INDIRECT(Z$9),DetailBudgetWPs_Aleph,IF($J179 = "No Work Package", "", $J179),DetailBudgetCategory_Aleph,$I179),IF(Budget_period="Annually",SUMIFS(INDIRECT(Z$10),DetailBudgetWPs_Aleph,IF($J179 = "No Work Package", "", $J179),DetailBudgetCategory_Aleph,$I179),""))))) / Z$6 * Z$7, 0), 0)</f>
        <v>0</v>
      </c>
      <c r="AA179" s="166">
        <f t="array" ref="AA179">IFERROR(IF(ROW()-16&lt;NoRowsBudget, IF($J179="Profit Margin",SUM(AA$16:AA178)*ProfitMargin,IF($J179="VAT",SUM(AA$16:AA178)*VAT,IF(Budget_period="Monthly",SUMIFS(INDIRECT(AA$8),DetailBudgetWPs_Aleph,IF($J179 = "No Work Package", "", $J179),DetailBudgetCategory_Aleph,$I179),IF(Budget_period="Quarterly",SUMIFS(INDIRECT(AA$9),DetailBudgetWPs_Aleph,IF($J179 = "No Work Package", "", $J179),DetailBudgetCategory_Aleph,$I179),IF(Budget_period="Annually",SUMIFS(INDIRECT(AA$10),DetailBudgetWPs_Aleph,IF($J179 = "No Work Package", "", $J179),DetailBudgetCategory_Aleph,$I179),""))))) / AA$6 * AA$7, 0), 0)</f>
        <v>0</v>
      </c>
      <c r="AB179" s="166">
        <f t="array" ref="AB179">IFERROR(IF(ROW()-16&lt;NoRowsBudget, IF($J179="Profit Margin",SUM(AB$16:AB178)*ProfitMargin,IF($J179="VAT",SUM(AB$16:AB178)*VAT,IF(Budget_period="Monthly",SUMIFS(INDIRECT(AB$8),DetailBudgetWPs_Aleph,IF($J179 = "No Work Package", "", $J179),DetailBudgetCategory_Aleph,$I179),IF(Budget_period="Quarterly",SUMIFS(INDIRECT(AB$9),DetailBudgetWPs_Aleph,IF($J179 = "No Work Package", "", $J179),DetailBudgetCategory_Aleph,$I179),IF(Budget_period="Annually",SUMIFS(INDIRECT(AB$10),DetailBudgetWPs_Aleph,IF($J179 = "No Work Package", "", $J179),DetailBudgetCategory_Aleph,$I179),""))))) / AB$6 * AB$7, 0), 0)</f>
        <v>0</v>
      </c>
      <c r="AC179" s="166">
        <f t="array" ref="AC179">IFERROR(IF(ROW()-16&lt;NoRowsBudget, IF($J179="Profit Margin",SUM(AC$16:AC178)*ProfitMargin,IF($J179="VAT",SUM(AC$16:AC178)*VAT,IF(Budget_period="Monthly",SUMIFS(INDIRECT(AC$8),DetailBudgetWPs_Aleph,IF($J179 = "No Work Package", "", $J179),DetailBudgetCategory_Aleph,$I179),IF(Budget_period="Quarterly",SUMIFS(INDIRECT(AC$9),DetailBudgetWPs_Aleph,IF($J179 = "No Work Package", "", $J179),DetailBudgetCategory_Aleph,$I179),IF(Budget_period="Annually",SUMIFS(INDIRECT(AC$10),DetailBudgetWPs_Aleph,IF($J179 = "No Work Package", "", $J179),DetailBudgetCategory_Aleph,$I179),""))))) / AC$6 * AC$7, 0), 0)</f>
        <v>0</v>
      </c>
      <c r="AD179" s="166">
        <f t="array" ref="AD179">IFERROR(IF(ROW()-16&lt;NoRowsBudget, IF($J179="Profit Margin",SUM(AD$16:AD178)*ProfitMargin,IF($J179="VAT",SUM(AD$16:AD178)*VAT,IF(Budget_period="Monthly",SUMIFS(INDIRECT(AD$8),DetailBudgetWPs_Aleph,IF($J179 = "No Work Package", "", $J179),DetailBudgetCategory_Aleph,$I179),IF(Budget_period="Quarterly",SUMIFS(INDIRECT(AD$9),DetailBudgetWPs_Aleph,IF($J179 = "No Work Package", "", $J179),DetailBudgetCategory_Aleph,$I179),IF(Budget_period="Annually",SUMIFS(INDIRECT(AD$10),DetailBudgetWPs_Aleph,IF($J179 = "No Work Package", "", $J179),DetailBudgetCategory_Aleph,$I179),""))))) / AD$6 * AD$7, 0), 0)</f>
        <v>0</v>
      </c>
      <c r="AE179" s="166">
        <f t="array" ref="AE179">IFERROR(IF(ROW()-16&lt;NoRowsBudget, IF($J179="Profit Margin",SUM(AE$16:AE178)*ProfitMargin,IF($J179="VAT",SUM(AE$16:AE178)*VAT,IF(Budget_period="Monthly",SUMIFS(INDIRECT(AE$8),DetailBudgetWPs_Aleph,IF($J179 = "No Work Package", "", $J179),DetailBudgetCategory_Aleph,$I179),IF(Budget_period="Quarterly",SUMIFS(INDIRECT(AE$9),DetailBudgetWPs_Aleph,IF($J179 = "No Work Package", "", $J179),DetailBudgetCategory_Aleph,$I179),IF(Budget_period="Annually",SUMIFS(INDIRECT(AE$10),DetailBudgetWPs_Aleph,IF($J179 = "No Work Package", "", $J179),DetailBudgetCategory_Aleph,$I179),""))))) / AE$6 * AE$7, 0), 0)</f>
        <v>0</v>
      </c>
      <c r="AF179" s="166">
        <f t="array" ref="AF179">IFERROR(IF(ROW()-16&lt;NoRowsBudget, IF($J179="Profit Margin",SUM(AF$16:AF178)*ProfitMargin,IF($J179="VAT",SUM(AF$16:AF178)*VAT,IF(Budget_period="Monthly",SUMIFS(INDIRECT(AF$8),DetailBudgetWPs_Aleph,IF($J179 = "No Work Package", "", $J179),DetailBudgetCategory_Aleph,$I179),IF(Budget_period="Quarterly",SUMIFS(INDIRECT(AF$9),DetailBudgetWPs_Aleph,IF($J179 = "No Work Package", "", $J179),DetailBudgetCategory_Aleph,$I179),IF(Budget_period="Annually",SUMIFS(INDIRECT(AF$10),DetailBudgetWPs_Aleph,IF($J179 = "No Work Package", "", $J179),DetailBudgetCategory_Aleph,$I179),""))))) / AF$6 * AF$7, 0), 0)</f>
        <v>0</v>
      </c>
      <c r="AG179" s="166">
        <f t="array" ref="AG179">IFERROR(IF(ROW()-16&lt;NoRowsBudget, IF($J179="Profit Margin",SUM(AG$16:AG178)*ProfitMargin,IF($J179="VAT",SUM(AG$16:AG178)*VAT,IF(Budget_period="Monthly",SUMIFS(INDIRECT(AG$8),DetailBudgetWPs_Aleph,IF($J179 = "No Work Package", "", $J179),DetailBudgetCategory_Aleph,$I179),IF(Budget_period="Quarterly",SUMIFS(INDIRECT(AG$9),DetailBudgetWPs_Aleph,IF($J179 = "No Work Package", "", $J179),DetailBudgetCategory_Aleph,$I179),IF(Budget_period="Annually",SUMIFS(INDIRECT(AG$10),DetailBudgetWPs_Aleph,IF($J179 = "No Work Package", "", $J179),DetailBudgetCategory_Aleph,$I179),""))))) / AG$6 * AG$7, 0), 0)</f>
        <v>0</v>
      </c>
      <c r="AH179" s="166">
        <f t="array" ref="AH179">IFERROR(IF(ROW()-16&lt;NoRowsBudget, IF($J179="Profit Margin",SUM(AH$16:AH178)*ProfitMargin,IF($J179="VAT",SUM(AH$16:AH178)*VAT,IF(Budget_period="Monthly",SUMIFS(INDIRECT(AH$8),DetailBudgetWPs_Aleph,IF($J179 = "No Work Package", "", $J179),DetailBudgetCategory_Aleph,$I179),IF(Budget_period="Quarterly",SUMIFS(INDIRECT(AH$9),DetailBudgetWPs_Aleph,IF($J179 = "No Work Package", "", $J179),DetailBudgetCategory_Aleph,$I179),IF(Budget_period="Annually",SUMIFS(INDIRECT(AH$10),DetailBudgetWPs_Aleph,IF($J179 = "No Work Package", "", $J179),DetailBudgetCategory_Aleph,$I179),""))))) / AH$6 * AH$7, 0), 0)</f>
        <v>0</v>
      </c>
      <c r="AI179" s="166">
        <f t="array" ref="AI179">IFERROR(IF(ROW()-16&lt;NoRowsBudget, IF($J179="Profit Margin",SUM(AI$16:AI178)*ProfitMargin,IF($J179="VAT",SUM(AI$16:AI178)*VAT,IF(Budget_period="Monthly",SUMIFS(INDIRECT(AI$8),DetailBudgetWPs_Aleph,IF($J179 = "No Work Package", "", $J179),DetailBudgetCategory_Aleph,$I179),IF(Budget_period="Quarterly",SUMIFS(INDIRECT(AI$9),DetailBudgetWPs_Aleph,IF($J179 = "No Work Package", "", $J179),DetailBudgetCategory_Aleph,$I179),IF(Budget_period="Annually",SUMIFS(INDIRECT(AI$10),DetailBudgetWPs_Aleph,IF($J179 = "No Work Package", "", $J179),DetailBudgetCategory_Aleph,$I179),""))))) / AI$6 * AI$7, 0), 0)</f>
        <v>0</v>
      </c>
      <c r="AJ179" s="166">
        <f t="array" ref="AJ179">IFERROR(IF(ROW()-16&lt;NoRowsBudget, IF($J179="Profit Margin",SUM(AJ$16:AJ178)*ProfitMargin,IF($J179="VAT",SUM(AJ$16:AJ178)*VAT,IF(Budget_period="Monthly",SUMIFS(INDIRECT(AJ$8),DetailBudgetWPs_Aleph,IF($J179 = "No Work Package", "", $J179),DetailBudgetCategory_Aleph,$I179),IF(Budget_period="Quarterly",SUMIFS(INDIRECT(AJ$9),DetailBudgetWPs_Aleph,IF($J179 = "No Work Package", "", $J179),DetailBudgetCategory_Aleph,$I179),IF(Budget_period="Annually",SUMIFS(INDIRECT(AJ$10),DetailBudgetWPs_Aleph,IF($J179 = "No Work Package", "", $J179),DetailBudgetCategory_Aleph,$I179),""))))) / AJ$6 * AJ$7, 0), 0)</f>
        <v>0</v>
      </c>
      <c r="AK179" s="166">
        <f t="array" ref="AK179">IFERROR(IF(ROW()-16&lt;NoRowsBudget, IF($J179="Profit Margin",SUM(AK$16:AK178)*ProfitMargin,IF($J179="VAT",SUM(AK$16:AK178)*VAT,IF(Budget_period="Monthly",SUMIFS(INDIRECT(AK$8),DetailBudgetWPs_Aleph,IF($J179 = "No Work Package", "", $J179),DetailBudgetCategory_Aleph,$I179),IF(Budget_period="Quarterly",SUMIFS(INDIRECT(AK$9),DetailBudgetWPs_Aleph,IF($J179 = "No Work Package", "", $J179),DetailBudgetCategory_Aleph,$I179),IF(Budget_period="Annually",SUMIFS(INDIRECT(AK$10),DetailBudgetWPs_Aleph,IF($J179 = "No Work Package", "", $J179),DetailBudgetCategory_Aleph,$I179),""))))) / AK$6 * AK$7, 0), 0)</f>
        <v>0</v>
      </c>
      <c r="AL179" s="166">
        <f t="array" ref="AL179">IFERROR(IF(ROW()-16&lt;NoRowsBudget, IF($J179="Profit Margin",SUM(AL$16:AL178)*ProfitMargin,IF($J179="VAT",SUM(AL$16:AL178)*VAT,IF(Budget_period="Monthly",SUMIFS(INDIRECT(AL$8),DetailBudgetWPs_Aleph,IF($J179 = "No Work Package", "", $J179),DetailBudgetCategory_Aleph,$I179),IF(Budget_period="Quarterly",SUMIFS(INDIRECT(AL$9),DetailBudgetWPs_Aleph,IF($J179 = "No Work Package", "", $J179),DetailBudgetCategory_Aleph,$I179),IF(Budget_period="Annually",SUMIFS(INDIRECT(AL$10),DetailBudgetWPs_Aleph,IF($J179 = "No Work Package", "", $J179),DetailBudgetCategory_Aleph,$I179),""))))) / AL$6 * AL$7, 0), 0)</f>
        <v>0</v>
      </c>
      <c r="AM179" s="166">
        <f t="array" ref="AM179">IFERROR(IF(ROW()-16&lt;NoRowsBudget, IF($J179="Profit Margin",SUM(AM$16:AM178)*ProfitMargin,IF($J179="VAT",SUM(AM$16:AM178)*VAT,IF(Budget_period="Monthly",SUMIFS(INDIRECT(AM$8),DetailBudgetWPs_Aleph,IF($J179 = "No Work Package", "", $J179),DetailBudgetCategory_Aleph,$I179),IF(Budget_period="Quarterly",SUMIFS(INDIRECT(AM$9),DetailBudgetWPs_Aleph,IF($J179 = "No Work Package", "", $J179),DetailBudgetCategory_Aleph,$I179),IF(Budget_period="Annually",SUMIFS(INDIRECT(AM$10),DetailBudgetWPs_Aleph,IF($J179 = "No Work Package", "", $J179),DetailBudgetCategory_Aleph,$I179),""))))) / AM$6 * AM$7, 0), 0)</f>
        <v>0</v>
      </c>
      <c r="AN179" s="166">
        <f t="array" ref="AN179">IFERROR(IF(ROW()-16&lt;NoRowsBudget, IF($J179="Profit Margin",SUM(AN$16:AN178)*ProfitMargin,IF($J179="VAT",SUM(AN$16:AN178)*VAT,IF(Budget_period="Monthly",SUMIFS(INDIRECT(AN$8),DetailBudgetWPs_Aleph,IF($J179 = "No Work Package", "", $J179),DetailBudgetCategory_Aleph,$I179),IF(Budget_period="Quarterly",SUMIFS(INDIRECT(AN$9),DetailBudgetWPs_Aleph,IF($J179 = "No Work Package", "", $J179),DetailBudgetCategory_Aleph,$I179),IF(Budget_period="Annually",SUMIFS(INDIRECT(AN$10),DetailBudgetWPs_Aleph,IF($J179 = "No Work Package", "", $J179),DetailBudgetCategory_Aleph,$I179),""))))) / AN$6 * AN$7, 0), 0)</f>
        <v>0</v>
      </c>
      <c r="AO179" s="166">
        <f t="array" ref="AO179">IFERROR(IF(ROW()-16&lt;NoRowsBudget, IF($J179="Profit Margin",SUM(AO$16:AO178)*ProfitMargin,IF($J179="VAT",SUM(AO$16:AO178)*VAT,IF(Budget_period="Monthly",SUMIFS(INDIRECT(AO$8),DetailBudgetWPs_Aleph,IF($J179 = "No Work Package", "", $J179),DetailBudgetCategory_Aleph,$I179),IF(Budget_period="Quarterly",SUMIFS(INDIRECT(AO$9),DetailBudgetWPs_Aleph,IF($J179 = "No Work Package", "", $J179),DetailBudgetCategory_Aleph,$I179),IF(Budget_period="Annually",SUMIFS(INDIRECT(AO$10),DetailBudgetWPs_Aleph,IF($J179 = "No Work Package", "", $J179),DetailBudgetCategory_Aleph,$I179),""))))) / AO$6 * AO$7, 0), 0)</f>
        <v>0</v>
      </c>
      <c r="AP179" s="166">
        <f t="array" ref="AP179">IFERROR(IF(ROW()-16&lt;NoRowsBudget, IF($J179="Profit Margin",SUM(AP$16:AP178)*ProfitMargin,IF($J179="VAT",SUM(AP$16:AP178)*VAT,IF(Budget_period="Monthly",SUMIFS(INDIRECT(AP$8),DetailBudgetWPs_Aleph,IF($J179 = "No Work Package", "", $J179),DetailBudgetCategory_Aleph,$I179),IF(Budget_period="Quarterly",SUMIFS(INDIRECT(AP$9),DetailBudgetWPs_Aleph,IF($J179 = "No Work Package", "", $J179),DetailBudgetCategory_Aleph,$I179),IF(Budget_period="Annually",SUMIFS(INDIRECT(AP$10),DetailBudgetWPs_Aleph,IF($J179 = "No Work Package", "", $J179),DetailBudgetCategory_Aleph,$I179),""))))) / AP$6 * AP$7, 0), 0)</f>
        <v>0</v>
      </c>
      <c r="AQ179" s="166">
        <f t="array" ref="AQ179">IFERROR(IF(ROW()-16&lt;NoRowsBudget, IF($J179="Profit Margin",SUM(AQ$16:AQ178)*ProfitMargin,IF($J179="VAT",SUM(AQ$16:AQ178)*VAT,IF(Budget_period="Monthly",SUMIFS(INDIRECT(AQ$8),DetailBudgetWPs_Aleph,IF($J179 = "No Work Package", "", $J179),DetailBudgetCategory_Aleph,$I179),IF(Budget_period="Quarterly",SUMIFS(INDIRECT(AQ$9),DetailBudgetWPs_Aleph,IF($J179 = "No Work Package", "", $J179),DetailBudgetCategory_Aleph,$I179),IF(Budget_period="Annually",SUMIFS(INDIRECT(AQ$10),DetailBudgetWPs_Aleph,IF($J179 = "No Work Package", "", $J179),DetailBudgetCategory_Aleph,$I179),""))))) / AQ$6 * AQ$7, 0), 0)</f>
        <v>0</v>
      </c>
      <c r="AR179" s="166">
        <f t="array" ref="AR179">IFERROR(IF(ROW()-16&lt;NoRowsBudget, IF($J179="Profit Margin",SUM(AR$16:AR178)*ProfitMargin,IF($J179="VAT",SUM(AR$16:AR178)*VAT,IF(Budget_period="Monthly",SUMIFS(INDIRECT(AR$8),DetailBudgetWPs_Aleph,IF($J179 = "No Work Package", "", $J179),DetailBudgetCategory_Aleph,$I179),IF(Budget_period="Quarterly",SUMIFS(INDIRECT(AR$9),DetailBudgetWPs_Aleph,IF($J179 = "No Work Package", "", $J179),DetailBudgetCategory_Aleph,$I179),IF(Budget_period="Annually",SUMIFS(INDIRECT(AR$10),DetailBudgetWPs_Aleph,IF($J179 = "No Work Package", "", $J179),DetailBudgetCategory_Aleph,$I179),""))))) / AR$6 * AR$7, 0), 0)</f>
        <v>0</v>
      </c>
      <c r="AS179" s="166">
        <f t="array" ref="AS179">IFERROR(IF(ROW()-16&lt;NoRowsBudget, IF($J179="Profit Margin",SUM(AS$16:AS178)*ProfitMargin,IF($J179="VAT",SUM(AS$16:AS178)*VAT,IF(Budget_period="Monthly",SUMIFS(INDIRECT(AS$8),DetailBudgetWPs_Aleph,IF($J179 = "No Work Package", "", $J179),DetailBudgetCategory_Aleph,$I179),IF(Budget_period="Quarterly",SUMIFS(INDIRECT(AS$9),DetailBudgetWPs_Aleph,IF($J179 = "No Work Package", "", $J179),DetailBudgetCategory_Aleph,$I179),IF(Budget_period="Annually",SUMIFS(INDIRECT(AS$10),DetailBudgetWPs_Aleph,IF($J179 = "No Work Package", "", $J179),DetailBudgetCategory_Aleph,$I179),""))))) / AS$6 * AS$7, 0), 0)</f>
        <v>0</v>
      </c>
      <c r="AT179" s="166">
        <f t="array" ref="AT179">IFERROR(IF(ROW()-16&lt;NoRowsBudget, IF($J179="Profit Margin",SUM(AT$16:AT178)*ProfitMargin,IF($J179="VAT",SUM(AT$16:AT178)*VAT,IF(Budget_period="Monthly",SUMIFS(INDIRECT(AT$8),DetailBudgetWPs_Aleph,IF($J179 = "No Work Package", "", $J179),DetailBudgetCategory_Aleph,$I179),IF(Budget_period="Quarterly",SUMIFS(INDIRECT(AT$9),DetailBudgetWPs_Aleph,IF($J179 = "No Work Package", "", $J179),DetailBudgetCategory_Aleph,$I179),IF(Budget_period="Annually",SUMIFS(INDIRECT(AT$10),DetailBudgetWPs_Aleph,IF($J179 = "No Work Package", "", $J179),DetailBudgetCategory_Aleph,$I179),""))))) / AT$6 * AT$7, 0), 0)</f>
        <v>0</v>
      </c>
      <c r="AU179" s="166">
        <f t="array" ref="AU179">IFERROR(IF(ROW()-16&lt;NoRowsBudget, IF($J179="Profit Margin",SUM(AU$16:AU178)*ProfitMargin,IF($J179="VAT",SUM(AU$16:AU178)*VAT,IF(Budget_period="Monthly",SUMIFS(INDIRECT(AU$8),DetailBudgetWPs_Aleph,IF($J179 = "No Work Package", "", $J179),DetailBudgetCategory_Aleph,$I179),IF(Budget_period="Quarterly",SUMIFS(INDIRECT(AU$9),DetailBudgetWPs_Aleph,IF($J179 = "No Work Package", "", $J179),DetailBudgetCategory_Aleph,$I179),IF(Budget_period="Annually",SUMIFS(INDIRECT(AU$10),DetailBudgetWPs_Aleph,IF($J179 = "No Work Package", "", $J179),DetailBudgetCategory_Aleph,$I179),""))))) / AU$6 * AU$7, 0), 0)</f>
        <v>0</v>
      </c>
      <c r="AV179" s="166">
        <f t="array" ref="AV179">IFERROR(IF(ROW()-16&lt;NoRowsBudget, IF($J179="Profit Margin",SUM(AV$16:AV178)*ProfitMargin,IF($J179="VAT",SUM(AV$16:AV178)*VAT,IF(Budget_period="Monthly",SUMIFS(INDIRECT(AV$8),DetailBudgetWPs_Aleph,IF($J179 = "No Work Package", "", $J179),DetailBudgetCategory_Aleph,$I179),IF(Budget_period="Quarterly",SUMIFS(INDIRECT(AV$9),DetailBudgetWPs_Aleph,IF($J179 = "No Work Package", "", $J179),DetailBudgetCategory_Aleph,$I179),IF(Budget_period="Annually",SUMIFS(INDIRECT(AV$10),DetailBudgetWPs_Aleph,IF($J179 = "No Work Package", "", $J179),DetailBudgetCategory_Aleph,$I179),""))))) / AV$6 * AV$7, 0), 0)</f>
        <v>0</v>
      </c>
      <c r="AW179" s="166">
        <f t="array" ref="AW179">IFERROR(IF(ROW()-16&lt;NoRowsBudget, IF($J179="Profit Margin",SUM(AW$16:AW178)*ProfitMargin,IF($J179="VAT",SUM(AW$16:AW178)*VAT,IF(Budget_period="Monthly",SUMIFS(INDIRECT(AW$8),DetailBudgetWPs_Aleph,IF($J179 = "No Work Package", "", $J179),DetailBudgetCategory_Aleph,$I179),IF(Budget_period="Quarterly",SUMIFS(INDIRECT(AW$9),DetailBudgetWPs_Aleph,IF($J179 = "No Work Package", "", $J179),DetailBudgetCategory_Aleph,$I179),IF(Budget_period="Annually",SUMIFS(INDIRECT(AW$10),DetailBudgetWPs_Aleph,IF($J179 = "No Work Package", "", $J179),DetailBudgetCategory_Aleph,$I179),""))))) / AW$6 * AW$7, 0), 0)</f>
        <v>0</v>
      </c>
      <c r="AX179" s="166">
        <f t="array" ref="AX179">IFERROR(IF(ROW()-16&lt;NoRowsBudget, IF($J179="Profit Margin",SUM(AX$16:AX178)*ProfitMargin,IF($J179="VAT",SUM(AX$16:AX178)*VAT,IF(Budget_period="Monthly",SUMIFS(INDIRECT(AX$8),DetailBudgetWPs_Aleph,IF($J179 = "No Work Package", "", $J179),DetailBudgetCategory_Aleph,$I179),IF(Budget_period="Quarterly",SUMIFS(INDIRECT(AX$9),DetailBudgetWPs_Aleph,IF($J179 = "No Work Package", "", $J179),DetailBudgetCategory_Aleph,$I179),IF(Budget_period="Annually",SUMIFS(INDIRECT(AX$10),DetailBudgetWPs_Aleph,IF($J179 = "No Work Package", "", $J179),DetailBudgetCategory_Aleph,$I179),""))))) / AX$6 * AX$7, 0), 0)</f>
        <v>0</v>
      </c>
      <c r="AY179" s="166">
        <f t="array" ref="AY179">IFERROR(IF(ROW()-16&lt;NoRowsBudget, IF($J179="Profit Margin",SUM(AY$16:AY178)*ProfitMargin,IF($J179="VAT",SUM(AY$16:AY178)*VAT,IF(Budget_period="Monthly",SUMIFS(INDIRECT(AY$8),DetailBudgetWPs_Aleph,IF($J179 = "No Work Package", "", $J179),DetailBudgetCategory_Aleph,$I179),IF(Budget_period="Quarterly",SUMIFS(INDIRECT(AY$9),DetailBudgetWPs_Aleph,IF($J179 = "No Work Package", "", $J179),DetailBudgetCategory_Aleph,$I179),IF(Budget_period="Annually",SUMIFS(INDIRECT(AY$10),DetailBudgetWPs_Aleph,IF($J179 = "No Work Package", "", $J179),DetailBudgetCategory_Aleph,$I179),""))))) / AY$6 * AY$7, 0), 0)</f>
        <v>0</v>
      </c>
      <c r="AZ179" s="166">
        <f t="array" ref="AZ179">IFERROR(IF(ROW()-16&lt;NoRowsBudget, IF($J179="Profit Margin",SUM(AZ$16:AZ178)*ProfitMargin,IF($J179="VAT",SUM(AZ$16:AZ178)*VAT,IF(Budget_period="Monthly",SUMIFS(INDIRECT(AZ$8),DetailBudgetWPs_Aleph,IF($J179 = "No Work Package", "", $J179),DetailBudgetCategory_Aleph,$I179),IF(Budget_period="Quarterly",SUMIFS(INDIRECT(AZ$9),DetailBudgetWPs_Aleph,IF($J179 = "No Work Package", "", $J179),DetailBudgetCategory_Aleph,$I179),IF(Budget_period="Annually",SUMIFS(INDIRECT(AZ$10),DetailBudgetWPs_Aleph,IF($J179 = "No Work Package", "", $J179),DetailBudgetCategory_Aleph,$I179),""))))) / AZ$6 * AZ$7, 0), 0)</f>
        <v>0</v>
      </c>
      <c r="BA179" s="166">
        <f t="array" ref="BA179">IFERROR(IF(ROW()-16&lt;NoRowsBudget, IF($J179="Profit Margin",SUM(BA$16:BA178)*ProfitMargin,IF($J179="VAT",SUM(BA$16:BA178)*VAT,IF(Budget_period="Monthly",SUMIFS(INDIRECT(BA$8),DetailBudgetWPs_Aleph,IF($J179 = "No Work Package", "", $J179),DetailBudgetCategory_Aleph,$I179),IF(Budget_period="Quarterly",SUMIFS(INDIRECT(BA$9),DetailBudgetWPs_Aleph,IF($J179 = "No Work Package", "", $J179),DetailBudgetCategory_Aleph,$I179),IF(Budget_period="Annually",SUMIFS(INDIRECT(BA$10),DetailBudgetWPs_Aleph,IF($J179 = "No Work Package", "", $J179),DetailBudgetCategory_Aleph,$I179),""))))) / BA$6 * BA$7, 0), 0)</f>
        <v>0</v>
      </c>
      <c r="BB179" s="166">
        <f t="array" ref="BB179">IFERROR(IF(ROW()-16&lt;NoRowsBudget, IF($J179="Profit Margin",SUM(BB$16:BB178)*ProfitMargin,IF($J179="VAT",SUM(BB$16:BB178)*VAT,IF(Budget_period="Monthly",SUMIFS(INDIRECT(BB$8),DetailBudgetWPs_Aleph,IF($J179 = "No Work Package", "", $J179),DetailBudgetCategory_Aleph,$I179),IF(Budget_period="Quarterly",SUMIFS(INDIRECT(BB$9),DetailBudgetWPs_Aleph,IF($J179 = "No Work Package", "", $J179),DetailBudgetCategory_Aleph,$I179),IF(Budget_period="Annually",SUMIFS(INDIRECT(BB$10),DetailBudgetWPs_Aleph,IF($J179 = "No Work Package", "", $J179),DetailBudgetCategory_Aleph,$I179),""))))) / BB$6 * BB$7, 0), 0)</f>
        <v>0</v>
      </c>
      <c r="BC179" s="166">
        <f t="array" ref="BC179">IFERROR(IF(ROW()-16&lt;NoRowsBudget, IF($J179="Profit Margin",SUM(BC$16:BC178)*ProfitMargin,IF($J179="VAT",SUM(BC$16:BC178)*VAT,IF(Budget_period="Monthly",SUMIFS(INDIRECT(BC$8),DetailBudgetWPs_Aleph,IF($J179 = "No Work Package", "", $J179),DetailBudgetCategory_Aleph,$I179),IF(Budget_period="Quarterly",SUMIFS(INDIRECT(BC$9),DetailBudgetWPs_Aleph,IF($J179 = "No Work Package", "", $J179),DetailBudgetCategory_Aleph,$I179),IF(Budget_period="Annually",SUMIFS(INDIRECT(BC$10),DetailBudgetWPs_Aleph,IF($J179 = "No Work Package", "", $J179),DetailBudgetCategory_Aleph,$I179),""))))) / BC$6 * BC$7, 0), 0)</f>
        <v>0</v>
      </c>
      <c r="BD179" s="166">
        <f t="array" ref="BD179">IFERROR(IF(ROW()-16&lt;NoRowsBudget, IF($J179="Profit Margin",SUM(BD$16:BD178)*ProfitMargin,IF($J179="VAT",SUM(BD$16:BD178)*VAT,IF(Budget_period="Monthly",SUMIFS(INDIRECT(BD$8),DetailBudgetWPs_Aleph,IF($J179 = "No Work Package", "", $J179),DetailBudgetCategory_Aleph,$I179),IF(Budget_period="Quarterly",SUMIFS(INDIRECT(BD$9),DetailBudgetWPs_Aleph,IF($J179 = "No Work Package", "", $J179),DetailBudgetCategory_Aleph,$I179),IF(Budget_period="Annually",SUMIFS(INDIRECT(BD$10),DetailBudgetWPs_Aleph,IF($J179 = "No Work Package", "", $J179),DetailBudgetCategory_Aleph,$I179),""))))) / BD$6 * BD$7, 0), 0)</f>
        <v>0</v>
      </c>
      <c r="BE179" s="166">
        <f t="array" ref="BE179">IFERROR(IF(ROW()-16&lt;NoRowsBudget, IF($J179="Profit Margin",SUM(BE$16:BE178)*ProfitMargin,IF($J179="VAT",SUM(BE$16:BE178)*VAT,IF(Budget_period="Monthly",SUMIFS(INDIRECT(BE$8),DetailBudgetWPs_Aleph,IF($J179 = "No Work Package", "", $J179),DetailBudgetCategory_Aleph,$I179),IF(Budget_period="Quarterly",SUMIFS(INDIRECT(BE$9),DetailBudgetWPs_Aleph,IF($J179 = "No Work Package", "", $J179),DetailBudgetCategory_Aleph,$I179),IF(Budget_period="Annually",SUMIFS(INDIRECT(BE$10),DetailBudgetWPs_Aleph,IF($J179 = "No Work Package", "", $J179),DetailBudgetCategory_Aleph,$I179),""))))) / BE$6 * BE$7, 0), 0)</f>
        <v>0</v>
      </c>
      <c r="BF179" s="166">
        <f t="array" ref="BF179">IFERROR(IF(ROW()-16&lt;NoRowsBudget, IF($J179="Profit Margin",SUM(BF$16:BF178)*ProfitMargin,IF($J179="VAT",SUM(BF$16:BF178)*VAT,IF(Budget_period="Monthly",SUMIFS(INDIRECT(BF$8),DetailBudgetWPs_Aleph,IF($J179 = "No Work Package", "", $J179),DetailBudgetCategory_Aleph,$I179),IF(Budget_period="Quarterly",SUMIFS(INDIRECT(BF$9),DetailBudgetWPs_Aleph,IF($J179 = "No Work Package", "", $J179),DetailBudgetCategory_Aleph,$I179),IF(Budget_period="Annually",SUMIFS(INDIRECT(BF$10),DetailBudgetWPs_Aleph,IF($J179 = "No Work Package", "", $J179),DetailBudgetCategory_Aleph,$I179),""))))) / BF$6 * BF$7, 0), 0)</f>
        <v>0</v>
      </c>
      <c r="BG179" s="166">
        <f t="array" ref="BG179">IFERROR(IF(ROW()-16&lt;NoRowsBudget, IF($J179="Profit Margin",SUM(BG$16:BG178)*ProfitMargin,IF($J179="VAT",SUM(BG$16:BG178)*VAT,IF(Budget_period="Monthly",SUMIFS(INDIRECT(BG$8),DetailBudgetWPs_Aleph,IF($J179 = "No Work Package", "", $J179),DetailBudgetCategory_Aleph,$I179),IF(Budget_period="Quarterly",SUMIFS(INDIRECT(BG$9),DetailBudgetWPs_Aleph,IF($J179 = "No Work Package", "", $J179),DetailBudgetCategory_Aleph,$I179),IF(Budget_period="Annually",SUMIFS(INDIRECT(BG$10),DetailBudgetWPs_Aleph,IF($J179 = "No Work Package", "", $J179),DetailBudgetCategory_Aleph,$I179),""))))) / BG$6 * BG$7, 0), 0)</f>
        <v>0</v>
      </c>
      <c r="BH179" s="166">
        <f t="array" ref="BH179">IFERROR(IF(ROW()-16&lt;NoRowsBudget, IF($J179="Profit Margin",SUM(BH$16:BH178)*ProfitMargin,IF($J179="VAT",SUM(BH$16:BH178)*VAT,IF(Budget_period="Monthly",SUMIFS(INDIRECT(BH$8),DetailBudgetWPs_Aleph,IF($J179 = "No Work Package", "", $J179),DetailBudgetCategory_Aleph,$I179),IF(Budget_period="Quarterly",SUMIFS(INDIRECT(BH$9),DetailBudgetWPs_Aleph,IF($J179 = "No Work Package", "", $J179),DetailBudgetCategory_Aleph,$I179),IF(Budget_period="Annually",SUMIFS(INDIRECT(BH$10),DetailBudgetWPs_Aleph,IF($J179 = "No Work Package", "", $J179),DetailBudgetCategory_Aleph,$I179),""))))) / BH$6 * BH$7, 0), 0)</f>
        <v>0</v>
      </c>
      <c r="BI179" s="166">
        <f t="array" ref="BI179">IFERROR(IF(ROW()-16&lt;NoRowsBudget, IF($J179="Profit Margin",SUM(BI$16:BI178)*ProfitMargin,IF($J179="VAT",SUM(BI$16:BI178)*VAT,IF(Budget_period="Monthly",SUMIFS(INDIRECT(BI$8),DetailBudgetWPs_Aleph,IF($J179 = "No Work Package", "", $J179),DetailBudgetCategory_Aleph,$I179),IF(Budget_period="Quarterly",SUMIFS(INDIRECT(BI$9),DetailBudgetWPs_Aleph,IF($J179 = "No Work Package", "", $J179),DetailBudgetCategory_Aleph,$I179),IF(Budget_period="Annually",SUMIFS(INDIRECT(BI$10),DetailBudgetWPs_Aleph,IF($J179 = "No Work Package", "", $J179),DetailBudgetCategory_Aleph,$I179),""))))) / BI$6 * BI$7, 0), 0)</f>
        <v>0</v>
      </c>
      <c r="BJ179" s="166">
        <f t="array" ref="BJ179">IFERROR(IF(ROW()-16&lt;NoRowsBudget, IF($J179="Profit Margin",SUM(BJ$16:BJ178)*ProfitMargin,IF($J179="VAT",SUM(BJ$16:BJ178)*VAT,IF(Budget_period="Monthly",SUMIFS(INDIRECT(BJ$8),DetailBudgetWPs_Aleph,IF($J179 = "No Work Package", "", $J179),DetailBudgetCategory_Aleph,$I179),IF(Budget_period="Quarterly",SUMIFS(INDIRECT(BJ$9),DetailBudgetWPs_Aleph,IF($J179 = "No Work Package", "", $J179),DetailBudgetCategory_Aleph,$I179),IF(Budget_period="Annually",SUMIFS(INDIRECT(BJ$10),DetailBudgetWPs_Aleph,IF($J179 = "No Work Package", "", $J179),DetailBudgetCategory_Aleph,$I179),""))))) / BJ$6 * BJ$7, 0), 0)</f>
        <v>0</v>
      </c>
      <c r="BK179" s="166">
        <f t="array" ref="BK179">IFERROR(IF(ROW()-16&lt;NoRowsBudget, IF($J179="Profit Margin",SUM(BK$16:BK178)*ProfitMargin,IF($J179="VAT",SUM(BK$16:BK178)*VAT,IF(Budget_period="Monthly",SUMIFS(INDIRECT(BK$8),DetailBudgetWPs_Aleph,IF($J179 = "No Work Package", "", $J179),DetailBudgetCategory_Aleph,$I179),IF(Budget_period="Quarterly",SUMIFS(INDIRECT(BK$9),DetailBudgetWPs_Aleph,IF($J179 = "No Work Package", "", $J179),DetailBudgetCategory_Aleph,$I179),IF(Budget_period="Annually",SUMIFS(INDIRECT(BK$10),DetailBudgetWPs_Aleph,IF($J179 = "No Work Package", "", $J179),DetailBudgetCategory_Aleph,$I179),""))))) / BK$6 * BK$7, 0), 0)</f>
        <v>0</v>
      </c>
      <c r="BL179" s="166">
        <f t="array" ref="BL179">IFERROR(IF(ROW()-16&lt;NoRowsBudget, IF($J179="Profit Margin",SUM(BL$16:BL178)*ProfitMargin,IF($J179="VAT",SUM(BL$16:BL178)*VAT,IF(Budget_period="Monthly",SUMIFS(INDIRECT(BL$8),DetailBudgetWPs_Aleph,IF($J179 = "No Work Package", "", $J179),DetailBudgetCategory_Aleph,$I179),IF(Budget_period="Quarterly",SUMIFS(INDIRECT(BL$9),DetailBudgetWPs_Aleph,IF($J179 = "No Work Package", "", $J179),DetailBudgetCategory_Aleph,$I179),IF(Budget_period="Annually",SUMIFS(INDIRECT(BL$10),DetailBudgetWPs_Aleph,IF($J179 = "No Work Package", "", $J179),DetailBudgetCategory_Aleph,$I179),""))))) / BL$6 * BL$7, 0), 0)</f>
        <v>0</v>
      </c>
      <c r="BM179" s="166">
        <f t="array" ref="BM179">IFERROR(IF(ROW()-16&lt;NoRowsBudget, IF($J179="Profit Margin",SUM(BM$16:BM178)*ProfitMargin,IF($J179="VAT",SUM(BM$16:BM178)*VAT,IF(Budget_period="Monthly",SUMIFS(INDIRECT(BM$8),DetailBudgetWPs_Aleph,IF($J179 = "No Work Package", "", $J179),DetailBudgetCategory_Aleph,$I179),IF(Budget_period="Quarterly",SUMIFS(INDIRECT(BM$9),DetailBudgetWPs_Aleph,IF($J179 = "No Work Package", "", $J179),DetailBudgetCategory_Aleph,$I179),IF(Budget_period="Annually",SUMIFS(INDIRECT(BM$10),DetailBudgetWPs_Aleph,IF($J179 = "No Work Package", "", $J179),DetailBudgetCategory_Aleph,$I179),""))))) / BM$6 * BM$7, 0), 0)</f>
        <v>0</v>
      </c>
      <c r="BN179" s="166">
        <f t="array" ref="BN179">IFERROR(IF(ROW()-16&lt;NoRowsBudget, IF($J179="Profit Margin",SUM(BN$16:BN178)*ProfitMargin,IF($J179="VAT",SUM(BN$16:BN178)*VAT,IF(Budget_period="Monthly",SUMIFS(INDIRECT(BN$8),DetailBudgetWPs_Aleph,IF($J179 = "No Work Package", "", $J179),DetailBudgetCategory_Aleph,$I179),IF(Budget_period="Quarterly",SUMIFS(INDIRECT(BN$9),DetailBudgetWPs_Aleph,IF($J179 = "No Work Package", "", $J179),DetailBudgetCategory_Aleph,$I179),IF(Budget_period="Annually",SUMIFS(INDIRECT(BN$10),DetailBudgetWPs_Aleph,IF($J179 = "No Work Package", "", $J179),DetailBudgetCategory_Aleph,$I179),""))))) / BN$6 * BN$7, 0), 0)</f>
        <v>0</v>
      </c>
      <c r="BO179" s="166">
        <f t="array" ref="BO179">IFERROR(IF(ROW()-16&lt;NoRowsBudget, IF($J179="Profit Margin",SUM(BO$16:BO178)*ProfitMargin,IF($J179="VAT",SUM(BO$16:BO178)*VAT,IF(Budget_period="Monthly",SUMIFS(INDIRECT(BO$8),DetailBudgetWPs_Aleph,IF($J179 = "No Work Package", "", $J179),DetailBudgetCategory_Aleph,$I179),IF(Budget_period="Quarterly",SUMIFS(INDIRECT(BO$9),DetailBudgetWPs_Aleph,IF($J179 = "No Work Package", "", $J179),DetailBudgetCategory_Aleph,$I179),IF(Budget_period="Annually",SUMIFS(INDIRECT(BO$10),DetailBudgetWPs_Aleph,IF($J179 = "No Work Package", "", $J179),DetailBudgetCategory_Aleph,$I179),""))))) / BO$6 * BO$7, 0), 0)</f>
        <v>0</v>
      </c>
      <c r="BP179" s="166">
        <f t="array" ref="BP179">IFERROR(IF(ROW()-16&lt;NoRowsBudget, IF($J179="Profit Margin",SUM(BP$16:BP178)*ProfitMargin,IF($J179="VAT",SUM(BP$16:BP178)*VAT,IF(Budget_period="Monthly",SUMIFS(INDIRECT(BP$8),DetailBudgetWPs_Aleph,IF($J179 = "No Work Package", "", $J179),DetailBudgetCategory_Aleph,$I179),IF(Budget_period="Quarterly",SUMIFS(INDIRECT(BP$9),DetailBudgetWPs_Aleph,IF($J179 = "No Work Package", "", $J179),DetailBudgetCategory_Aleph,$I179),IF(Budget_period="Annually",SUMIFS(INDIRECT(BP$10),DetailBudgetWPs_Aleph,IF($J179 = "No Work Package", "", $J179),DetailBudgetCategory_Aleph,$I179),""))))) / BP$6 * BP$7, 0), 0)</f>
        <v>0</v>
      </c>
      <c r="BQ179" s="166">
        <f t="array" ref="BQ179">IFERROR(IF(ROW()-16&lt;NoRowsBudget, IF($J179="Profit Margin",SUM(BQ$16:BQ178)*ProfitMargin,IF($J179="VAT",SUM(BQ$16:BQ178)*VAT,IF(Budget_period="Monthly",SUMIFS(INDIRECT(BQ$8),DetailBudgetWPs_Aleph,IF($J179 = "No Work Package", "", $J179),DetailBudgetCategory_Aleph,$I179),IF(Budget_period="Quarterly",SUMIFS(INDIRECT(BQ$9),DetailBudgetWPs_Aleph,IF($J179 = "No Work Package", "", $J179),DetailBudgetCategory_Aleph,$I179),IF(Budget_period="Annually",SUMIFS(INDIRECT(BQ$10),DetailBudgetWPs_Aleph,IF($J179 = "No Work Package", "", $J179),DetailBudgetCategory_Aleph,$I179),""))))) / BQ$6 * BQ$7, 0), 0)</f>
        <v>0</v>
      </c>
      <c r="BR179" s="166">
        <f t="array" ref="BR179">IFERROR(IF(ROW()-16&lt;NoRowsBudget, IF($J179="Profit Margin",SUM(BR$16:BR178)*ProfitMargin,IF($J179="VAT",SUM(BR$16:BR178)*VAT,IF(Budget_period="Monthly",SUMIFS(INDIRECT(BR$8),DetailBudgetWPs_Aleph,IF($J179 = "No Work Package", "", $J179),DetailBudgetCategory_Aleph,$I179),IF(Budget_period="Quarterly",SUMIFS(INDIRECT(BR$9),DetailBudgetWPs_Aleph,IF($J179 = "No Work Package", "", $J179),DetailBudgetCategory_Aleph,$I179),IF(Budget_period="Annually",SUMIFS(INDIRECT(BR$10),DetailBudgetWPs_Aleph,IF($J179 = "No Work Package", "", $J179),DetailBudgetCategory_Aleph,$I179),""))))) / BR$6 * BR$7, 0), 0)</f>
        <v>0</v>
      </c>
      <c r="BS179" s="166">
        <f t="array" ref="BS179">IFERROR(IF(ROW()-16&lt;NoRowsBudget, IF($J179="Profit Margin",SUM(BS$16:BS178)*ProfitMargin,IF($J179="VAT",SUM(BS$16:BS178)*VAT,IF(Budget_period="Monthly",SUMIFS(INDIRECT(BS$8),DetailBudgetWPs_Aleph,IF($J179 = "No Work Package", "", $J179),DetailBudgetCategory_Aleph,$I179),IF(Budget_period="Quarterly",SUMIFS(INDIRECT(BS$9),DetailBudgetWPs_Aleph,IF($J179 = "No Work Package", "", $J179),DetailBudgetCategory_Aleph,$I179),IF(Budget_period="Annually",SUMIFS(INDIRECT(BS$10),DetailBudgetWPs_Aleph,IF($J179 = "No Work Package", "", $J179),DetailBudgetCategory_Aleph,$I179),""))))) / BS$6 * BS$7, 0), 0)</f>
        <v>0</v>
      </c>
    </row>
    <row r="180" ht="15.75" customHeight="1">
      <c r="A180" s="114"/>
      <c r="B180" s="15" t="str">
        <f>IF(ROW()-16&lt;NoRowsBudget,OrgName,"")</f>
        <v/>
      </c>
      <c r="C180" s="15" t="str">
        <f>IF(ROW()-16&lt;NoRowsBudget,ProjectName,"")</f>
        <v/>
      </c>
      <c r="D180" s="15" t="str">
        <f>IF(ROW()-16&lt;NoRowsBudget,ProjectRef,"")</f>
        <v/>
      </c>
      <c r="E180" s="15" t="str">
        <f>IF(ROW()-16&lt;NoRowsBudget,ApplicationID,"")</f>
        <v/>
      </c>
      <c r="F180" s="15" t="str">
        <f>IF(ROW()-16&lt;NoRowsBudget,Version,"")</f>
        <v/>
      </c>
      <c r="G180" s="164" t="str">
        <f>IF(ROW()-16&lt;NoRowsBudget,StartDate,"")</f>
        <v/>
      </c>
      <c r="H180" s="164" t="str">
        <f>IF(ROW()-16&lt;NoRowsBudget,EndDate,"")</f>
        <v/>
      </c>
      <c r="I180" s="15" t="str">
        <f t="array" ref="I180">IF(ROW()-16&lt;(NoRowsBudget-3),INDEX(CostCategories,CEILING((ROW()-15)/NoWPs,1)),IF(ROW()-16=NoRowsBudget-3,"Overheads",IF(ROW()-16=NoRowsBudget-2,"Profit Margin",IF(ROW()-16=NoRowsBudget-1,"VAT",""))))</f>
        <v/>
      </c>
      <c r="J180" s="15" t="str">
        <f t="array" ref="J180">IF(ROW()-16&lt;NoRowsBudget-3,INDEX(WPUnique,,MOD(ROW()-16,NoWPs)+1),IF(ROW()-16=NoRowsBudget-3,"Overheads",IF(ROW()-16=NoRowsBudget-2,"Profit Margin",IF(ROW()-16=NoRowsBudget-1,"VAT",""))))</f>
        <v/>
      </c>
      <c r="K180" s="172" t="str">
        <f>IFERROR(IF(OR($J180="Indirect Cost",$J180="VAT",$J180="Profit Margin"),"",VLOOKUP(J180,'1. Basic Info'!$B$40:$C$52,2,FALSE)),BudgetExport!J180)</f>
        <v/>
      </c>
      <c r="L180" s="166">
        <f t="array" ref="L180">IFERROR(IF(ROW()-16&lt;NoRowsBudget, IF($J180="Profit Margin",SUM(L$16:L179)*ProfitMargin,IF($J180="VAT",SUM(L$16:L179)*VAT,IF(Budget_period="Monthly",SUMIFS(INDIRECT(L$8),DetailBudgetWPs_Aleph,IF($J180 = "No Work Package", "", $J180),DetailBudgetCategory_Aleph,$I180),IF(Budget_period="Quarterly",SUMIFS(INDIRECT(L$9),DetailBudgetWPs_Aleph,IF($J180 = "No Work Package", "", $J180),DetailBudgetCategory_Aleph,$I180),IF(Budget_period="Annually",SUMIFS(INDIRECT(L$10),DetailBudgetWPs_Aleph,IF($J180 = "No Work Package", "", $J180),DetailBudgetCategory_Aleph,$I180),""))))) / L$6 * L$7, 0), 0)</f>
        <v>0</v>
      </c>
      <c r="M180" s="166">
        <f t="array" ref="M180">IFERROR(IF(ROW()-16&lt;NoRowsBudget, IF($J180="Profit Margin",SUM(M$16:M179)*ProfitMargin,IF($J180="VAT",SUM(M$16:M179)*VAT,IF(Budget_period="Monthly",SUMIFS(INDIRECT(M$8),DetailBudgetWPs_Aleph,IF($J180 = "No Work Package", "", $J180),DetailBudgetCategory_Aleph,$I180),IF(Budget_period="Quarterly",SUMIFS(INDIRECT(M$9),DetailBudgetWPs_Aleph,IF($J180 = "No Work Package", "", $J180),DetailBudgetCategory_Aleph,$I180),IF(Budget_period="Annually",SUMIFS(INDIRECT(M$10),DetailBudgetWPs_Aleph,IF($J180 = "No Work Package", "", $J180),DetailBudgetCategory_Aleph,$I180),""))))) / M$6 * M$7, 0), 0)</f>
        <v>0</v>
      </c>
      <c r="N180" s="166">
        <f t="array" ref="N180">IFERROR(IF(ROW()-16&lt;NoRowsBudget, IF($J180="Profit Margin",SUM(N$16:N179)*ProfitMargin,IF($J180="VAT",SUM(N$16:N179)*VAT,IF(Budget_period="Monthly",SUMIFS(INDIRECT(N$8),DetailBudgetWPs_Aleph,IF($J180 = "No Work Package", "", $J180),DetailBudgetCategory_Aleph,$I180),IF(Budget_period="Quarterly",SUMIFS(INDIRECT(N$9),DetailBudgetWPs_Aleph,IF($J180 = "No Work Package", "", $J180),DetailBudgetCategory_Aleph,$I180),IF(Budget_period="Annually",SUMIFS(INDIRECT(N$10),DetailBudgetWPs_Aleph,IF($J180 = "No Work Package", "", $J180),DetailBudgetCategory_Aleph,$I180),""))))) / N$6 * N$7, 0), 0)</f>
        <v>0</v>
      </c>
      <c r="O180" s="166">
        <f t="array" ref="O180">IFERROR(IF(ROW()-16&lt;NoRowsBudget, IF($J180="Profit Margin",SUM(O$16:O179)*ProfitMargin,IF($J180="VAT",SUM(O$16:O179)*VAT,IF(Budget_period="Monthly",SUMIFS(INDIRECT(O$8),DetailBudgetWPs_Aleph,IF($J180 = "No Work Package", "", $J180),DetailBudgetCategory_Aleph,$I180),IF(Budget_period="Quarterly",SUMIFS(INDIRECT(O$9),DetailBudgetWPs_Aleph,IF($J180 = "No Work Package", "", $J180),DetailBudgetCategory_Aleph,$I180),IF(Budget_period="Annually",SUMIFS(INDIRECT(O$10),DetailBudgetWPs_Aleph,IF($J180 = "No Work Package", "", $J180),DetailBudgetCategory_Aleph,$I180),""))))) / O$6 * O$7, 0), 0)</f>
        <v>0</v>
      </c>
      <c r="P180" s="166">
        <f t="array" ref="P180">IFERROR(IF(ROW()-16&lt;NoRowsBudget, IF($J180="Profit Margin",SUM(P$16:P179)*ProfitMargin,IF($J180="VAT",SUM(P$16:P179)*VAT,IF(Budget_period="Monthly",SUMIFS(INDIRECT(P$8),DetailBudgetWPs_Aleph,IF($J180 = "No Work Package", "", $J180),DetailBudgetCategory_Aleph,$I180),IF(Budget_period="Quarterly",SUMIFS(INDIRECT(P$9),DetailBudgetWPs_Aleph,IF($J180 = "No Work Package", "", $J180),DetailBudgetCategory_Aleph,$I180),IF(Budget_period="Annually",SUMIFS(INDIRECT(P$10),DetailBudgetWPs_Aleph,IF($J180 = "No Work Package", "", $J180),DetailBudgetCategory_Aleph,$I180),""))))) / P$6 * P$7, 0), 0)</f>
        <v>0</v>
      </c>
      <c r="Q180" s="166">
        <f t="array" ref="Q180">IFERROR(IF(ROW()-16&lt;NoRowsBudget, IF($J180="Profit Margin",SUM(Q$16:Q179)*ProfitMargin,IF($J180="VAT",SUM(Q$16:Q179)*VAT,IF(Budget_period="Monthly",SUMIFS(INDIRECT(Q$8),DetailBudgetWPs_Aleph,IF($J180 = "No Work Package", "", $J180),DetailBudgetCategory_Aleph,$I180),IF(Budget_period="Quarterly",SUMIFS(INDIRECT(Q$9),DetailBudgetWPs_Aleph,IF($J180 = "No Work Package", "", $J180),DetailBudgetCategory_Aleph,$I180),IF(Budget_period="Annually",SUMIFS(INDIRECT(Q$10),DetailBudgetWPs_Aleph,IF($J180 = "No Work Package", "", $J180),DetailBudgetCategory_Aleph,$I180),""))))) / Q$6 * Q$7, 0), 0)</f>
        <v>0</v>
      </c>
      <c r="R180" s="166">
        <f t="array" ref="R180">IFERROR(IF(ROW()-16&lt;NoRowsBudget, IF($J180="Profit Margin",SUM(R$16:R179)*ProfitMargin,IF($J180="VAT",SUM(R$16:R179)*VAT,IF(Budget_period="Monthly",SUMIFS(INDIRECT(R$8),DetailBudgetWPs_Aleph,IF($J180 = "No Work Package", "", $J180),DetailBudgetCategory_Aleph,$I180),IF(Budget_period="Quarterly",SUMIFS(INDIRECT(R$9),DetailBudgetWPs_Aleph,IF($J180 = "No Work Package", "", $J180),DetailBudgetCategory_Aleph,$I180),IF(Budget_period="Annually",SUMIFS(INDIRECT(R$10),DetailBudgetWPs_Aleph,IF($J180 = "No Work Package", "", $J180),DetailBudgetCategory_Aleph,$I180),""))))) / R$6 * R$7, 0), 0)</f>
        <v>0</v>
      </c>
      <c r="S180" s="166">
        <f t="array" ref="S180">IFERROR(IF(ROW()-16&lt;NoRowsBudget, IF($J180="Profit Margin",SUM(S$16:S179)*ProfitMargin,IF($J180="VAT",SUM(S$16:S179)*VAT,IF(Budget_period="Monthly",SUMIFS(INDIRECT(S$8),DetailBudgetWPs_Aleph,IF($J180 = "No Work Package", "", $J180),DetailBudgetCategory_Aleph,$I180),IF(Budget_period="Quarterly",SUMIFS(INDIRECT(S$9),DetailBudgetWPs_Aleph,IF($J180 = "No Work Package", "", $J180),DetailBudgetCategory_Aleph,$I180),IF(Budget_period="Annually",SUMIFS(INDIRECT(S$10),DetailBudgetWPs_Aleph,IF($J180 = "No Work Package", "", $J180),DetailBudgetCategory_Aleph,$I180),""))))) / S$6 * S$7, 0), 0)</f>
        <v>0</v>
      </c>
      <c r="T180" s="166">
        <f t="array" ref="T180">IFERROR(IF(ROW()-16&lt;NoRowsBudget, IF($J180="Profit Margin",SUM(T$16:T179)*ProfitMargin,IF($J180="VAT",SUM(T$16:T179)*VAT,IF(Budget_period="Monthly",SUMIFS(INDIRECT(T$8),DetailBudgetWPs_Aleph,IF($J180 = "No Work Package", "", $J180),DetailBudgetCategory_Aleph,$I180),IF(Budget_period="Quarterly",SUMIFS(INDIRECT(T$9),DetailBudgetWPs_Aleph,IF($J180 = "No Work Package", "", $J180),DetailBudgetCategory_Aleph,$I180),IF(Budget_period="Annually",SUMIFS(INDIRECT(T$10),DetailBudgetWPs_Aleph,IF($J180 = "No Work Package", "", $J180),DetailBudgetCategory_Aleph,$I180),""))))) / T$6 * T$7, 0), 0)</f>
        <v>0</v>
      </c>
      <c r="U180" s="166">
        <f t="array" ref="U180">IFERROR(IF(ROW()-16&lt;NoRowsBudget, IF($J180="Profit Margin",SUM(U$16:U179)*ProfitMargin,IF($J180="VAT",SUM(U$16:U179)*VAT,IF(Budget_period="Monthly",SUMIFS(INDIRECT(U$8),DetailBudgetWPs_Aleph,IF($J180 = "No Work Package", "", $J180),DetailBudgetCategory_Aleph,$I180),IF(Budget_period="Quarterly",SUMIFS(INDIRECT(U$9),DetailBudgetWPs_Aleph,IF($J180 = "No Work Package", "", $J180),DetailBudgetCategory_Aleph,$I180),IF(Budget_period="Annually",SUMIFS(INDIRECT(U$10),DetailBudgetWPs_Aleph,IF($J180 = "No Work Package", "", $J180),DetailBudgetCategory_Aleph,$I180),""))))) / U$6 * U$7, 0), 0)</f>
        <v>0</v>
      </c>
      <c r="V180" s="166">
        <f t="array" ref="V180">IFERROR(IF(ROW()-16&lt;NoRowsBudget, IF($J180="Profit Margin",SUM(V$16:V179)*ProfitMargin,IF($J180="VAT",SUM(V$16:V179)*VAT,IF(Budget_period="Monthly",SUMIFS(INDIRECT(V$8),DetailBudgetWPs_Aleph,IF($J180 = "No Work Package", "", $J180),DetailBudgetCategory_Aleph,$I180),IF(Budget_period="Quarterly",SUMIFS(INDIRECT(V$9),DetailBudgetWPs_Aleph,IF($J180 = "No Work Package", "", $J180),DetailBudgetCategory_Aleph,$I180),IF(Budget_period="Annually",SUMIFS(INDIRECT(V$10),DetailBudgetWPs_Aleph,IF($J180 = "No Work Package", "", $J180),DetailBudgetCategory_Aleph,$I180),""))))) / V$6 * V$7, 0), 0)</f>
        <v>0</v>
      </c>
      <c r="W180" s="166">
        <f t="array" ref="W180">IFERROR(IF(ROW()-16&lt;NoRowsBudget, IF($J180="Profit Margin",SUM(W$16:W179)*ProfitMargin,IF($J180="VAT",SUM(W$16:W179)*VAT,IF(Budget_period="Monthly",SUMIFS(INDIRECT(W$8),DetailBudgetWPs_Aleph,IF($J180 = "No Work Package", "", $J180),DetailBudgetCategory_Aleph,$I180),IF(Budget_period="Quarterly",SUMIFS(INDIRECT(W$9),DetailBudgetWPs_Aleph,IF($J180 = "No Work Package", "", $J180),DetailBudgetCategory_Aleph,$I180),IF(Budget_period="Annually",SUMIFS(INDIRECT(W$10),DetailBudgetWPs_Aleph,IF($J180 = "No Work Package", "", $J180),DetailBudgetCategory_Aleph,$I180),""))))) / W$6 * W$7, 0), 0)</f>
        <v>0</v>
      </c>
      <c r="X180" s="166">
        <f t="array" ref="X180">IFERROR(IF(ROW()-16&lt;NoRowsBudget, IF($J180="Profit Margin",SUM(X$16:X179)*ProfitMargin,IF($J180="VAT",SUM(X$16:X179)*VAT,IF(Budget_period="Monthly",SUMIFS(INDIRECT(X$8),DetailBudgetWPs_Aleph,IF($J180 = "No Work Package", "", $J180),DetailBudgetCategory_Aleph,$I180),IF(Budget_period="Quarterly",SUMIFS(INDIRECT(X$9),DetailBudgetWPs_Aleph,IF($J180 = "No Work Package", "", $J180),DetailBudgetCategory_Aleph,$I180),IF(Budget_period="Annually",SUMIFS(INDIRECT(X$10),DetailBudgetWPs_Aleph,IF($J180 = "No Work Package", "", $J180),DetailBudgetCategory_Aleph,$I180),""))))) / X$6 * X$7, 0), 0)</f>
        <v>0</v>
      </c>
      <c r="Y180" s="166">
        <f t="array" ref="Y180">IFERROR(IF(ROW()-16&lt;NoRowsBudget, IF($J180="Profit Margin",SUM(Y$16:Y179)*ProfitMargin,IF($J180="VAT",SUM(Y$16:Y179)*VAT,IF(Budget_period="Monthly",SUMIFS(INDIRECT(Y$8),DetailBudgetWPs_Aleph,IF($J180 = "No Work Package", "", $J180),DetailBudgetCategory_Aleph,$I180),IF(Budget_period="Quarterly",SUMIFS(INDIRECT(Y$9),DetailBudgetWPs_Aleph,IF($J180 = "No Work Package", "", $J180),DetailBudgetCategory_Aleph,$I180),IF(Budget_period="Annually",SUMIFS(INDIRECT(Y$10),DetailBudgetWPs_Aleph,IF($J180 = "No Work Package", "", $J180),DetailBudgetCategory_Aleph,$I180),""))))) / Y$6 * Y$7, 0), 0)</f>
        <v>0</v>
      </c>
      <c r="Z180" s="166">
        <f t="array" ref="Z180">IFERROR(IF(ROW()-16&lt;NoRowsBudget, IF($J180="Profit Margin",SUM(Z$16:Z179)*ProfitMargin,IF($J180="VAT",SUM(Z$16:Z179)*VAT,IF(Budget_period="Monthly",SUMIFS(INDIRECT(Z$8),DetailBudgetWPs_Aleph,IF($J180 = "No Work Package", "", $J180),DetailBudgetCategory_Aleph,$I180),IF(Budget_period="Quarterly",SUMIFS(INDIRECT(Z$9),DetailBudgetWPs_Aleph,IF($J180 = "No Work Package", "", $J180),DetailBudgetCategory_Aleph,$I180),IF(Budget_period="Annually",SUMIFS(INDIRECT(Z$10),DetailBudgetWPs_Aleph,IF($J180 = "No Work Package", "", $J180),DetailBudgetCategory_Aleph,$I180),""))))) / Z$6 * Z$7, 0), 0)</f>
        <v>0</v>
      </c>
      <c r="AA180" s="166">
        <f t="array" ref="AA180">IFERROR(IF(ROW()-16&lt;NoRowsBudget, IF($J180="Profit Margin",SUM(AA$16:AA179)*ProfitMargin,IF($J180="VAT",SUM(AA$16:AA179)*VAT,IF(Budget_period="Monthly",SUMIFS(INDIRECT(AA$8),DetailBudgetWPs_Aleph,IF($J180 = "No Work Package", "", $J180),DetailBudgetCategory_Aleph,$I180),IF(Budget_period="Quarterly",SUMIFS(INDIRECT(AA$9),DetailBudgetWPs_Aleph,IF($J180 = "No Work Package", "", $J180),DetailBudgetCategory_Aleph,$I180),IF(Budget_period="Annually",SUMIFS(INDIRECT(AA$10),DetailBudgetWPs_Aleph,IF($J180 = "No Work Package", "", $J180),DetailBudgetCategory_Aleph,$I180),""))))) / AA$6 * AA$7, 0), 0)</f>
        <v>0</v>
      </c>
      <c r="AB180" s="166">
        <f t="array" ref="AB180">IFERROR(IF(ROW()-16&lt;NoRowsBudget, IF($J180="Profit Margin",SUM(AB$16:AB179)*ProfitMargin,IF($J180="VAT",SUM(AB$16:AB179)*VAT,IF(Budget_period="Monthly",SUMIFS(INDIRECT(AB$8),DetailBudgetWPs_Aleph,IF($J180 = "No Work Package", "", $J180),DetailBudgetCategory_Aleph,$I180),IF(Budget_period="Quarterly",SUMIFS(INDIRECT(AB$9),DetailBudgetWPs_Aleph,IF($J180 = "No Work Package", "", $J180),DetailBudgetCategory_Aleph,$I180),IF(Budget_period="Annually",SUMIFS(INDIRECT(AB$10),DetailBudgetWPs_Aleph,IF($J180 = "No Work Package", "", $J180),DetailBudgetCategory_Aleph,$I180),""))))) / AB$6 * AB$7, 0), 0)</f>
        <v>0</v>
      </c>
      <c r="AC180" s="166">
        <f t="array" ref="AC180">IFERROR(IF(ROW()-16&lt;NoRowsBudget, IF($J180="Profit Margin",SUM(AC$16:AC179)*ProfitMargin,IF($J180="VAT",SUM(AC$16:AC179)*VAT,IF(Budget_period="Monthly",SUMIFS(INDIRECT(AC$8),DetailBudgetWPs_Aleph,IF($J180 = "No Work Package", "", $J180),DetailBudgetCategory_Aleph,$I180),IF(Budget_period="Quarterly",SUMIFS(INDIRECT(AC$9),DetailBudgetWPs_Aleph,IF($J180 = "No Work Package", "", $J180),DetailBudgetCategory_Aleph,$I180),IF(Budget_period="Annually",SUMIFS(INDIRECT(AC$10),DetailBudgetWPs_Aleph,IF($J180 = "No Work Package", "", $J180),DetailBudgetCategory_Aleph,$I180),""))))) / AC$6 * AC$7, 0), 0)</f>
        <v>0</v>
      </c>
      <c r="AD180" s="166">
        <f t="array" ref="AD180">IFERROR(IF(ROW()-16&lt;NoRowsBudget, IF($J180="Profit Margin",SUM(AD$16:AD179)*ProfitMargin,IF($J180="VAT",SUM(AD$16:AD179)*VAT,IF(Budget_period="Monthly",SUMIFS(INDIRECT(AD$8),DetailBudgetWPs_Aleph,IF($J180 = "No Work Package", "", $J180),DetailBudgetCategory_Aleph,$I180),IF(Budget_period="Quarterly",SUMIFS(INDIRECT(AD$9),DetailBudgetWPs_Aleph,IF($J180 = "No Work Package", "", $J180),DetailBudgetCategory_Aleph,$I180),IF(Budget_period="Annually",SUMIFS(INDIRECT(AD$10),DetailBudgetWPs_Aleph,IF($J180 = "No Work Package", "", $J180),DetailBudgetCategory_Aleph,$I180),""))))) / AD$6 * AD$7, 0), 0)</f>
        <v>0</v>
      </c>
      <c r="AE180" s="166">
        <f t="array" ref="AE180">IFERROR(IF(ROW()-16&lt;NoRowsBudget, IF($J180="Profit Margin",SUM(AE$16:AE179)*ProfitMargin,IF($J180="VAT",SUM(AE$16:AE179)*VAT,IF(Budget_period="Monthly",SUMIFS(INDIRECT(AE$8),DetailBudgetWPs_Aleph,IF($J180 = "No Work Package", "", $J180),DetailBudgetCategory_Aleph,$I180),IF(Budget_period="Quarterly",SUMIFS(INDIRECT(AE$9),DetailBudgetWPs_Aleph,IF($J180 = "No Work Package", "", $J180),DetailBudgetCategory_Aleph,$I180),IF(Budget_period="Annually",SUMIFS(INDIRECT(AE$10),DetailBudgetWPs_Aleph,IF($J180 = "No Work Package", "", $J180),DetailBudgetCategory_Aleph,$I180),""))))) / AE$6 * AE$7, 0), 0)</f>
        <v>0</v>
      </c>
      <c r="AF180" s="166">
        <f t="array" ref="AF180">IFERROR(IF(ROW()-16&lt;NoRowsBudget, IF($J180="Profit Margin",SUM(AF$16:AF179)*ProfitMargin,IF($J180="VAT",SUM(AF$16:AF179)*VAT,IF(Budget_period="Monthly",SUMIFS(INDIRECT(AF$8),DetailBudgetWPs_Aleph,IF($J180 = "No Work Package", "", $J180),DetailBudgetCategory_Aleph,$I180),IF(Budget_period="Quarterly",SUMIFS(INDIRECT(AF$9),DetailBudgetWPs_Aleph,IF($J180 = "No Work Package", "", $J180),DetailBudgetCategory_Aleph,$I180),IF(Budget_period="Annually",SUMIFS(INDIRECT(AF$10),DetailBudgetWPs_Aleph,IF($J180 = "No Work Package", "", $J180),DetailBudgetCategory_Aleph,$I180),""))))) / AF$6 * AF$7, 0), 0)</f>
        <v>0</v>
      </c>
      <c r="AG180" s="166">
        <f t="array" ref="AG180">IFERROR(IF(ROW()-16&lt;NoRowsBudget, IF($J180="Profit Margin",SUM(AG$16:AG179)*ProfitMargin,IF($J180="VAT",SUM(AG$16:AG179)*VAT,IF(Budget_period="Monthly",SUMIFS(INDIRECT(AG$8),DetailBudgetWPs_Aleph,IF($J180 = "No Work Package", "", $J180),DetailBudgetCategory_Aleph,$I180),IF(Budget_period="Quarterly",SUMIFS(INDIRECT(AG$9),DetailBudgetWPs_Aleph,IF($J180 = "No Work Package", "", $J180),DetailBudgetCategory_Aleph,$I180),IF(Budget_period="Annually",SUMIFS(INDIRECT(AG$10),DetailBudgetWPs_Aleph,IF($J180 = "No Work Package", "", $J180),DetailBudgetCategory_Aleph,$I180),""))))) / AG$6 * AG$7, 0), 0)</f>
        <v>0</v>
      </c>
      <c r="AH180" s="166">
        <f t="array" ref="AH180">IFERROR(IF(ROW()-16&lt;NoRowsBudget, IF($J180="Profit Margin",SUM(AH$16:AH179)*ProfitMargin,IF($J180="VAT",SUM(AH$16:AH179)*VAT,IF(Budget_period="Monthly",SUMIFS(INDIRECT(AH$8),DetailBudgetWPs_Aleph,IF($J180 = "No Work Package", "", $J180),DetailBudgetCategory_Aleph,$I180),IF(Budget_period="Quarterly",SUMIFS(INDIRECT(AH$9),DetailBudgetWPs_Aleph,IF($J180 = "No Work Package", "", $J180),DetailBudgetCategory_Aleph,$I180),IF(Budget_period="Annually",SUMIFS(INDIRECT(AH$10),DetailBudgetWPs_Aleph,IF($J180 = "No Work Package", "", $J180),DetailBudgetCategory_Aleph,$I180),""))))) / AH$6 * AH$7, 0), 0)</f>
        <v>0</v>
      </c>
      <c r="AI180" s="166">
        <f t="array" ref="AI180">IFERROR(IF(ROW()-16&lt;NoRowsBudget, IF($J180="Profit Margin",SUM(AI$16:AI179)*ProfitMargin,IF($J180="VAT",SUM(AI$16:AI179)*VAT,IF(Budget_period="Monthly",SUMIFS(INDIRECT(AI$8),DetailBudgetWPs_Aleph,IF($J180 = "No Work Package", "", $J180),DetailBudgetCategory_Aleph,$I180),IF(Budget_period="Quarterly",SUMIFS(INDIRECT(AI$9),DetailBudgetWPs_Aleph,IF($J180 = "No Work Package", "", $J180),DetailBudgetCategory_Aleph,$I180),IF(Budget_period="Annually",SUMIFS(INDIRECT(AI$10),DetailBudgetWPs_Aleph,IF($J180 = "No Work Package", "", $J180),DetailBudgetCategory_Aleph,$I180),""))))) / AI$6 * AI$7, 0), 0)</f>
        <v>0</v>
      </c>
      <c r="AJ180" s="166">
        <f t="array" ref="AJ180">IFERROR(IF(ROW()-16&lt;NoRowsBudget, IF($J180="Profit Margin",SUM(AJ$16:AJ179)*ProfitMargin,IF($J180="VAT",SUM(AJ$16:AJ179)*VAT,IF(Budget_period="Monthly",SUMIFS(INDIRECT(AJ$8),DetailBudgetWPs_Aleph,IF($J180 = "No Work Package", "", $J180),DetailBudgetCategory_Aleph,$I180),IF(Budget_period="Quarterly",SUMIFS(INDIRECT(AJ$9),DetailBudgetWPs_Aleph,IF($J180 = "No Work Package", "", $J180),DetailBudgetCategory_Aleph,$I180),IF(Budget_period="Annually",SUMIFS(INDIRECT(AJ$10),DetailBudgetWPs_Aleph,IF($J180 = "No Work Package", "", $J180),DetailBudgetCategory_Aleph,$I180),""))))) / AJ$6 * AJ$7, 0), 0)</f>
        <v>0</v>
      </c>
      <c r="AK180" s="166">
        <f t="array" ref="AK180">IFERROR(IF(ROW()-16&lt;NoRowsBudget, IF($J180="Profit Margin",SUM(AK$16:AK179)*ProfitMargin,IF($J180="VAT",SUM(AK$16:AK179)*VAT,IF(Budget_period="Monthly",SUMIFS(INDIRECT(AK$8),DetailBudgetWPs_Aleph,IF($J180 = "No Work Package", "", $J180),DetailBudgetCategory_Aleph,$I180),IF(Budget_period="Quarterly",SUMIFS(INDIRECT(AK$9),DetailBudgetWPs_Aleph,IF($J180 = "No Work Package", "", $J180),DetailBudgetCategory_Aleph,$I180),IF(Budget_period="Annually",SUMIFS(INDIRECT(AK$10),DetailBudgetWPs_Aleph,IF($J180 = "No Work Package", "", $J180),DetailBudgetCategory_Aleph,$I180),""))))) / AK$6 * AK$7, 0), 0)</f>
        <v>0</v>
      </c>
      <c r="AL180" s="166">
        <f t="array" ref="AL180">IFERROR(IF(ROW()-16&lt;NoRowsBudget, IF($J180="Profit Margin",SUM(AL$16:AL179)*ProfitMargin,IF($J180="VAT",SUM(AL$16:AL179)*VAT,IF(Budget_period="Monthly",SUMIFS(INDIRECT(AL$8),DetailBudgetWPs_Aleph,IF($J180 = "No Work Package", "", $J180),DetailBudgetCategory_Aleph,$I180),IF(Budget_period="Quarterly",SUMIFS(INDIRECT(AL$9),DetailBudgetWPs_Aleph,IF($J180 = "No Work Package", "", $J180),DetailBudgetCategory_Aleph,$I180),IF(Budget_period="Annually",SUMIFS(INDIRECT(AL$10),DetailBudgetWPs_Aleph,IF($J180 = "No Work Package", "", $J180),DetailBudgetCategory_Aleph,$I180),""))))) / AL$6 * AL$7, 0), 0)</f>
        <v>0</v>
      </c>
      <c r="AM180" s="166">
        <f t="array" ref="AM180">IFERROR(IF(ROW()-16&lt;NoRowsBudget, IF($J180="Profit Margin",SUM(AM$16:AM179)*ProfitMargin,IF($J180="VAT",SUM(AM$16:AM179)*VAT,IF(Budget_period="Monthly",SUMIFS(INDIRECT(AM$8),DetailBudgetWPs_Aleph,IF($J180 = "No Work Package", "", $J180),DetailBudgetCategory_Aleph,$I180),IF(Budget_period="Quarterly",SUMIFS(INDIRECT(AM$9),DetailBudgetWPs_Aleph,IF($J180 = "No Work Package", "", $J180),DetailBudgetCategory_Aleph,$I180),IF(Budget_period="Annually",SUMIFS(INDIRECT(AM$10),DetailBudgetWPs_Aleph,IF($J180 = "No Work Package", "", $J180),DetailBudgetCategory_Aleph,$I180),""))))) / AM$6 * AM$7, 0), 0)</f>
        <v>0</v>
      </c>
      <c r="AN180" s="166">
        <f t="array" ref="AN180">IFERROR(IF(ROW()-16&lt;NoRowsBudget, IF($J180="Profit Margin",SUM(AN$16:AN179)*ProfitMargin,IF($J180="VAT",SUM(AN$16:AN179)*VAT,IF(Budget_period="Monthly",SUMIFS(INDIRECT(AN$8),DetailBudgetWPs_Aleph,IF($J180 = "No Work Package", "", $J180),DetailBudgetCategory_Aleph,$I180),IF(Budget_period="Quarterly",SUMIFS(INDIRECT(AN$9),DetailBudgetWPs_Aleph,IF($J180 = "No Work Package", "", $J180),DetailBudgetCategory_Aleph,$I180),IF(Budget_period="Annually",SUMIFS(INDIRECT(AN$10),DetailBudgetWPs_Aleph,IF($J180 = "No Work Package", "", $J180),DetailBudgetCategory_Aleph,$I180),""))))) / AN$6 * AN$7, 0), 0)</f>
        <v>0</v>
      </c>
      <c r="AO180" s="166">
        <f t="array" ref="AO180">IFERROR(IF(ROW()-16&lt;NoRowsBudget, IF($J180="Profit Margin",SUM(AO$16:AO179)*ProfitMargin,IF($J180="VAT",SUM(AO$16:AO179)*VAT,IF(Budget_period="Monthly",SUMIFS(INDIRECT(AO$8),DetailBudgetWPs_Aleph,IF($J180 = "No Work Package", "", $J180),DetailBudgetCategory_Aleph,$I180),IF(Budget_period="Quarterly",SUMIFS(INDIRECT(AO$9),DetailBudgetWPs_Aleph,IF($J180 = "No Work Package", "", $J180),DetailBudgetCategory_Aleph,$I180),IF(Budget_period="Annually",SUMIFS(INDIRECT(AO$10),DetailBudgetWPs_Aleph,IF($J180 = "No Work Package", "", $J180),DetailBudgetCategory_Aleph,$I180),""))))) / AO$6 * AO$7, 0), 0)</f>
        <v>0</v>
      </c>
      <c r="AP180" s="166">
        <f t="array" ref="AP180">IFERROR(IF(ROW()-16&lt;NoRowsBudget, IF($J180="Profit Margin",SUM(AP$16:AP179)*ProfitMargin,IF($J180="VAT",SUM(AP$16:AP179)*VAT,IF(Budget_period="Monthly",SUMIFS(INDIRECT(AP$8),DetailBudgetWPs_Aleph,IF($J180 = "No Work Package", "", $J180),DetailBudgetCategory_Aleph,$I180),IF(Budget_period="Quarterly",SUMIFS(INDIRECT(AP$9),DetailBudgetWPs_Aleph,IF($J180 = "No Work Package", "", $J180),DetailBudgetCategory_Aleph,$I180),IF(Budget_period="Annually",SUMIFS(INDIRECT(AP$10),DetailBudgetWPs_Aleph,IF($J180 = "No Work Package", "", $J180),DetailBudgetCategory_Aleph,$I180),""))))) / AP$6 * AP$7, 0), 0)</f>
        <v>0</v>
      </c>
      <c r="AQ180" s="166">
        <f t="array" ref="AQ180">IFERROR(IF(ROW()-16&lt;NoRowsBudget, IF($J180="Profit Margin",SUM(AQ$16:AQ179)*ProfitMargin,IF($J180="VAT",SUM(AQ$16:AQ179)*VAT,IF(Budget_period="Monthly",SUMIFS(INDIRECT(AQ$8),DetailBudgetWPs_Aleph,IF($J180 = "No Work Package", "", $J180),DetailBudgetCategory_Aleph,$I180),IF(Budget_period="Quarterly",SUMIFS(INDIRECT(AQ$9),DetailBudgetWPs_Aleph,IF($J180 = "No Work Package", "", $J180),DetailBudgetCategory_Aleph,$I180),IF(Budget_period="Annually",SUMIFS(INDIRECT(AQ$10),DetailBudgetWPs_Aleph,IF($J180 = "No Work Package", "", $J180),DetailBudgetCategory_Aleph,$I180),""))))) / AQ$6 * AQ$7, 0), 0)</f>
        <v>0</v>
      </c>
      <c r="AR180" s="166">
        <f t="array" ref="AR180">IFERROR(IF(ROW()-16&lt;NoRowsBudget, IF($J180="Profit Margin",SUM(AR$16:AR179)*ProfitMargin,IF($J180="VAT",SUM(AR$16:AR179)*VAT,IF(Budget_period="Monthly",SUMIFS(INDIRECT(AR$8),DetailBudgetWPs_Aleph,IF($J180 = "No Work Package", "", $J180),DetailBudgetCategory_Aleph,$I180),IF(Budget_period="Quarterly",SUMIFS(INDIRECT(AR$9),DetailBudgetWPs_Aleph,IF($J180 = "No Work Package", "", $J180),DetailBudgetCategory_Aleph,$I180),IF(Budget_period="Annually",SUMIFS(INDIRECT(AR$10),DetailBudgetWPs_Aleph,IF($J180 = "No Work Package", "", $J180),DetailBudgetCategory_Aleph,$I180),""))))) / AR$6 * AR$7, 0), 0)</f>
        <v>0</v>
      </c>
      <c r="AS180" s="166">
        <f t="array" ref="AS180">IFERROR(IF(ROW()-16&lt;NoRowsBudget, IF($J180="Profit Margin",SUM(AS$16:AS179)*ProfitMargin,IF($J180="VAT",SUM(AS$16:AS179)*VAT,IF(Budget_period="Monthly",SUMIFS(INDIRECT(AS$8),DetailBudgetWPs_Aleph,IF($J180 = "No Work Package", "", $J180),DetailBudgetCategory_Aleph,$I180),IF(Budget_period="Quarterly",SUMIFS(INDIRECT(AS$9),DetailBudgetWPs_Aleph,IF($J180 = "No Work Package", "", $J180),DetailBudgetCategory_Aleph,$I180),IF(Budget_period="Annually",SUMIFS(INDIRECT(AS$10),DetailBudgetWPs_Aleph,IF($J180 = "No Work Package", "", $J180),DetailBudgetCategory_Aleph,$I180),""))))) / AS$6 * AS$7, 0), 0)</f>
        <v>0</v>
      </c>
      <c r="AT180" s="166">
        <f t="array" ref="AT180">IFERROR(IF(ROW()-16&lt;NoRowsBudget, IF($J180="Profit Margin",SUM(AT$16:AT179)*ProfitMargin,IF($J180="VAT",SUM(AT$16:AT179)*VAT,IF(Budget_period="Monthly",SUMIFS(INDIRECT(AT$8),DetailBudgetWPs_Aleph,IF($J180 = "No Work Package", "", $J180),DetailBudgetCategory_Aleph,$I180),IF(Budget_period="Quarterly",SUMIFS(INDIRECT(AT$9),DetailBudgetWPs_Aleph,IF($J180 = "No Work Package", "", $J180),DetailBudgetCategory_Aleph,$I180),IF(Budget_period="Annually",SUMIFS(INDIRECT(AT$10),DetailBudgetWPs_Aleph,IF($J180 = "No Work Package", "", $J180),DetailBudgetCategory_Aleph,$I180),""))))) / AT$6 * AT$7, 0), 0)</f>
        <v>0</v>
      </c>
      <c r="AU180" s="166">
        <f t="array" ref="AU180">IFERROR(IF(ROW()-16&lt;NoRowsBudget, IF($J180="Profit Margin",SUM(AU$16:AU179)*ProfitMargin,IF($J180="VAT",SUM(AU$16:AU179)*VAT,IF(Budget_period="Monthly",SUMIFS(INDIRECT(AU$8),DetailBudgetWPs_Aleph,IF($J180 = "No Work Package", "", $J180),DetailBudgetCategory_Aleph,$I180),IF(Budget_period="Quarterly",SUMIFS(INDIRECT(AU$9),DetailBudgetWPs_Aleph,IF($J180 = "No Work Package", "", $J180),DetailBudgetCategory_Aleph,$I180),IF(Budget_period="Annually",SUMIFS(INDIRECT(AU$10),DetailBudgetWPs_Aleph,IF($J180 = "No Work Package", "", $J180),DetailBudgetCategory_Aleph,$I180),""))))) / AU$6 * AU$7, 0), 0)</f>
        <v>0</v>
      </c>
      <c r="AV180" s="166">
        <f t="array" ref="AV180">IFERROR(IF(ROW()-16&lt;NoRowsBudget, IF($J180="Profit Margin",SUM(AV$16:AV179)*ProfitMargin,IF($J180="VAT",SUM(AV$16:AV179)*VAT,IF(Budget_period="Monthly",SUMIFS(INDIRECT(AV$8),DetailBudgetWPs_Aleph,IF($J180 = "No Work Package", "", $J180),DetailBudgetCategory_Aleph,$I180),IF(Budget_period="Quarterly",SUMIFS(INDIRECT(AV$9),DetailBudgetWPs_Aleph,IF($J180 = "No Work Package", "", $J180),DetailBudgetCategory_Aleph,$I180),IF(Budget_period="Annually",SUMIFS(INDIRECT(AV$10),DetailBudgetWPs_Aleph,IF($J180 = "No Work Package", "", $J180),DetailBudgetCategory_Aleph,$I180),""))))) / AV$6 * AV$7, 0), 0)</f>
        <v>0</v>
      </c>
      <c r="AW180" s="166">
        <f t="array" ref="AW180">IFERROR(IF(ROW()-16&lt;NoRowsBudget, IF($J180="Profit Margin",SUM(AW$16:AW179)*ProfitMargin,IF($J180="VAT",SUM(AW$16:AW179)*VAT,IF(Budget_period="Monthly",SUMIFS(INDIRECT(AW$8),DetailBudgetWPs_Aleph,IF($J180 = "No Work Package", "", $J180),DetailBudgetCategory_Aleph,$I180),IF(Budget_period="Quarterly",SUMIFS(INDIRECT(AW$9),DetailBudgetWPs_Aleph,IF($J180 = "No Work Package", "", $J180),DetailBudgetCategory_Aleph,$I180),IF(Budget_period="Annually",SUMIFS(INDIRECT(AW$10),DetailBudgetWPs_Aleph,IF($J180 = "No Work Package", "", $J180),DetailBudgetCategory_Aleph,$I180),""))))) / AW$6 * AW$7, 0), 0)</f>
        <v>0</v>
      </c>
      <c r="AX180" s="166">
        <f t="array" ref="AX180">IFERROR(IF(ROW()-16&lt;NoRowsBudget, IF($J180="Profit Margin",SUM(AX$16:AX179)*ProfitMargin,IF($J180="VAT",SUM(AX$16:AX179)*VAT,IF(Budget_period="Monthly",SUMIFS(INDIRECT(AX$8),DetailBudgetWPs_Aleph,IF($J180 = "No Work Package", "", $J180),DetailBudgetCategory_Aleph,$I180),IF(Budget_period="Quarterly",SUMIFS(INDIRECT(AX$9),DetailBudgetWPs_Aleph,IF($J180 = "No Work Package", "", $J180),DetailBudgetCategory_Aleph,$I180),IF(Budget_period="Annually",SUMIFS(INDIRECT(AX$10),DetailBudgetWPs_Aleph,IF($J180 = "No Work Package", "", $J180),DetailBudgetCategory_Aleph,$I180),""))))) / AX$6 * AX$7, 0), 0)</f>
        <v>0</v>
      </c>
      <c r="AY180" s="166">
        <f t="array" ref="AY180">IFERROR(IF(ROW()-16&lt;NoRowsBudget, IF($J180="Profit Margin",SUM(AY$16:AY179)*ProfitMargin,IF($J180="VAT",SUM(AY$16:AY179)*VAT,IF(Budget_period="Monthly",SUMIFS(INDIRECT(AY$8),DetailBudgetWPs_Aleph,IF($J180 = "No Work Package", "", $J180),DetailBudgetCategory_Aleph,$I180),IF(Budget_period="Quarterly",SUMIFS(INDIRECT(AY$9),DetailBudgetWPs_Aleph,IF($J180 = "No Work Package", "", $J180),DetailBudgetCategory_Aleph,$I180),IF(Budget_period="Annually",SUMIFS(INDIRECT(AY$10),DetailBudgetWPs_Aleph,IF($J180 = "No Work Package", "", $J180),DetailBudgetCategory_Aleph,$I180),""))))) / AY$6 * AY$7, 0), 0)</f>
        <v>0</v>
      </c>
      <c r="AZ180" s="166">
        <f t="array" ref="AZ180">IFERROR(IF(ROW()-16&lt;NoRowsBudget, IF($J180="Profit Margin",SUM(AZ$16:AZ179)*ProfitMargin,IF($J180="VAT",SUM(AZ$16:AZ179)*VAT,IF(Budget_period="Monthly",SUMIFS(INDIRECT(AZ$8),DetailBudgetWPs_Aleph,IF($J180 = "No Work Package", "", $J180),DetailBudgetCategory_Aleph,$I180),IF(Budget_period="Quarterly",SUMIFS(INDIRECT(AZ$9),DetailBudgetWPs_Aleph,IF($J180 = "No Work Package", "", $J180),DetailBudgetCategory_Aleph,$I180),IF(Budget_period="Annually",SUMIFS(INDIRECT(AZ$10),DetailBudgetWPs_Aleph,IF($J180 = "No Work Package", "", $J180),DetailBudgetCategory_Aleph,$I180),""))))) / AZ$6 * AZ$7, 0), 0)</f>
        <v>0</v>
      </c>
      <c r="BA180" s="166">
        <f t="array" ref="BA180">IFERROR(IF(ROW()-16&lt;NoRowsBudget, IF($J180="Profit Margin",SUM(BA$16:BA179)*ProfitMargin,IF($J180="VAT",SUM(BA$16:BA179)*VAT,IF(Budget_period="Monthly",SUMIFS(INDIRECT(BA$8),DetailBudgetWPs_Aleph,IF($J180 = "No Work Package", "", $J180),DetailBudgetCategory_Aleph,$I180),IF(Budget_period="Quarterly",SUMIFS(INDIRECT(BA$9),DetailBudgetWPs_Aleph,IF($J180 = "No Work Package", "", $J180),DetailBudgetCategory_Aleph,$I180),IF(Budget_period="Annually",SUMIFS(INDIRECT(BA$10),DetailBudgetWPs_Aleph,IF($J180 = "No Work Package", "", $J180),DetailBudgetCategory_Aleph,$I180),""))))) / BA$6 * BA$7, 0), 0)</f>
        <v>0</v>
      </c>
      <c r="BB180" s="166">
        <f t="array" ref="BB180">IFERROR(IF(ROW()-16&lt;NoRowsBudget, IF($J180="Profit Margin",SUM(BB$16:BB179)*ProfitMargin,IF($J180="VAT",SUM(BB$16:BB179)*VAT,IF(Budget_period="Monthly",SUMIFS(INDIRECT(BB$8),DetailBudgetWPs_Aleph,IF($J180 = "No Work Package", "", $J180),DetailBudgetCategory_Aleph,$I180),IF(Budget_period="Quarterly",SUMIFS(INDIRECT(BB$9),DetailBudgetWPs_Aleph,IF($J180 = "No Work Package", "", $J180),DetailBudgetCategory_Aleph,$I180),IF(Budget_period="Annually",SUMIFS(INDIRECT(BB$10),DetailBudgetWPs_Aleph,IF($J180 = "No Work Package", "", $J180),DetailBudgetCategory_Aleph,$I180),""))))) / BB$6 * BB$7, 0), 0)</f>
        <v>0</v>
      </c>
      <c r="BC180" s="166">
        <f t="array" ref="BC180">IFERROR(IF(ROW()-16&lt;NoRowsBudget, IF($J180="Profit Margin",SUM(BC$16:BC179)*ProfitMargin,IF($J180="VAT",SUM(BC$16:BC179)*VAT,IF(Budget_period="Monthly",SUMIFS(INDIRECT(BC$8),DetailBudgetWPs_Aleph,IF($J180 = "No Work Package", "", $J180),DetailBudgetCategory_Aleph,$I180),IF(Budget_period="Quarterly",SUMIFS(INDIRECT(BC$9),DetailBudgetWPs_Aleph,IF($J180 = "No Work Package", "", $J180),DetailBudgetCategory_Aleph,$I180),IF(Budget_period="Annually",SUMIFS(INDIRECT(BC$10),DetailBudgetWPs_Aleph,IF($J180 = "No Work Package", "", $J180),DetailBudgetCategory_Aleph,$I180),""))))) / BC$6 * BC$7, 0), 0)</f>
        <v>0</v>
      </c>
      <c r="BD180" s="166">
        <f t="array" ref="BD180">IFERROR(IF(ROW()-16&lt;NoRowsBudget, IF($J180="Profit Margin",SUM(BD$16:BD179)*ProfitMargin,IF($J180="VAT",SUM(BD$16:BD179)*VAT,IF(Budget_period="Monthly",SUMIFS(INDIRECT(BD$8),DetailBudgetWPs_Aleph,IF($J180 = "No Work Package", "", $J180),DetailBudgetCategory_Aleph,$I180),IF(Budget_period="Quarterly",SUMIFS(INDIRECT(BD$9),DetailBudgetWPs_Aleph,IF($J180 = "No Work Package", "", $J180),DetailBudgetCategory_Aleph,$I180),IF(Budget_period="Annually",SUMIFS(INDIRECT(BD$10),DetailBudgetWPs_Aleph,IF($J180 = "No Work Package", "", $J180),DetailBudgetCategory_Aleph,$I180),""))))) / BD$6 * BD$7, 0), 0)</f>
        <v>0</v>
      </c>
      <c r="BE180" s="166">
        <f t="array" ref="BE180">IFERROR(IF(ROW()-16&lt;NoRowsBudget, IF($J180="Profit Margin",SUM(BE$16:BE179)*ProfitMargin,IF($J180="VAT",SUM(BE$16:BE179)*VAT,IF(Budget_period="Monthly",SUMIFS(INDIRECT(BE$8),DetailBudgetWPs_Aleph,IF($J180 = "No Work Package", "", $J180),DetailBudgetCategory_Aleph,$I180),IF(Budget_period="Quarterly",SUMIFS(INDIRECT(BE$9),DetailBudgetWPs_Aleph,IF($J180 = "No Work Package", "", $J180),DetailBudgetCategory_Aleph,$I180),IF(Budget_period="Annually",SUMIFS(INDIRECT(BE$10),DetailBudgetWPs_Aleph,IF($J180 = "No Work Package", "", $J180),DetailBudgetCategory_Aleph,$I180),""))))) / BE$6 * BE$7, 0), 0)</f>
        <v>0</v>
      </c>
      <c r="BF180" s="166">
        <f t="array" ref="BF180">IFERROR(IF(ROW()-16&lt;NoRowsBudget, IF($J180="Profit Margin",SUM(BF$16:BF179)*ProfitMargin,IF($J180="VAT",SUM(BF$16:BF179)*VAT,IF(Budget_period="Monthly",SUMIFS(INDIRECT(BF$8),DetailBudgetWPs_Aleph,IF($J180 = "No Work Package", "", $J180),DetailBudgetCategory_Aleph,$I180),IF(Budget_period="Quarterly",SUMIFS(INDIRECT(BF$9),DetailBudgetWPs_Aleph,IF($J180 = "No Work Package", "", $J180),DetailBudgetCategory_Aleph,$I180),IF(Budget_period="Annually",SUMIFS(INDIRECT(BF$10),DetailBudgetWPs_Aleph,IF($J180 = "No Work Package", "", $J180),DetailBudgetCategory_Aleph,$I180),""))))) / BF$6 * BF$7, 0), 0)</f>
        <v>0</v>
      </c>
      <c r="BG180" s="166">
        <f t="array" ref="BG180">IFERROR(IF(ROW()-16&lt;NoRowsBudget, IF($J180="Profit Margin",SUM(BG$16:BG179)*ProfitMargin,IF($J180="VAT",SUM(BG$16:BG179)*VAT,IF(Budget_period="Monthly",SUMIFS(INDIRECT(BG$8),DetailBudgetWPs_Aleph,IF($J180 = "No Work Package", "", $J180),DetailBudgetCategory_Aleph,$I180),IF(Budget_period="Quarterly",SUMIFS(INDIRECT(BG$9),DetailBudgetWPs_Aleph,IF($J180 = "No Work Package", "", $J180),DetailBudgetCategory_Aleph,$I180),IF(Budget_period="Annually",SUMIFS(INDIRECT(BG$10),DetailBudgetWPs_Aleph,IF($J180 = "No Work Package", "", $J180),DetailBudgetCategory_Aleph,$I180),""))))) / BG$6 * BG$7, 0), 0)</f>
        <v>0</v>
      </c>
      <c r="BH180" s="166">
        <f t="array" ref="BH180">IFERROR(IF(ROW()-16&lt;NoRowsBudget, IF($J180="Profit Margin",SUM(BH$16:BH179)*ProfitMargin,IF($J180="VAT",SUM(BH$16:BH179)*VAT,IF(Budget_period="Monthly",SUMIFS(INDIRECT(BH$8),DetailBudgetWPs_Aleph,IF($J180 = "No Work Package", "", $J180),DetailBudgetCategory_Aleph,$I180),IF(Budget_period="Quarterly",SUMIFS(INDIRECT(BH$9),DetailBudgetWPs_Aleph,IF($J180 = "No Work Package", "", $J180),DetailBudgetCategory_Aleph,$I180),IF(Budget_period="Annually",SUMIFS(INDIRECT(BH$10),DetailBudgetWPs_Aleph,IF($J180 = "No Work Package", "", $J180),DetailBudgetCategory_Aleph,$I180),""))))) / BH$6 * BH$7, 0), 0)</f>
        <v>0</v>
      </c>
      <c r="BI180" s="166">
        <f t="array" ref="BI180">IFERROR(IF(ROW()-16&lt;NoRowsBudget, IF($J180="Profit Margin",SUM(BI$16:BI179)*ProfitMargin,IF($J180="VAT",SUM(BI$16:BI179)*VAT,IF(Budget_period="Monthly",SUMIFS(INDIRECT(BI$8),DetailBudgetWPs_Aleph,IF($J180 = "No Work Package", "", $J180),DetailBudgetCategory_Aleph,$I180),IF(Budget_period="Quarterly",SUMIFS(INDIRECT(BI$9),DetailBudgetWPs_Aleph,IF($J180 = "No Work Package", "", $J180),DetailBudgetCategory_Aleph,$I180),IF(Budget_period="Annually",SUMIFS(INDIRECT(BI$10),DetailBudgetWPs_Aleph,IF($J180 = "No Work Package", "", $J180),DetailBudgetCategory_Aleph,$I180),""))))) / BI$6 * BI$7, 0), 0)</f>
        <v>0</v>
      </c>
      <c r="BJ180" s="166">
        <f t="array" ref="BJ180">IFERROR(IF(ROW()-16&lt;NoRowsBudget, IF($J180="Profit Margin",SUM(BJ$16:BJ179)*ProfitMargin,IF($J180="VAT",SUM(BJ$16:BJ179)*VAT,IF(Budget_period="Monthly",SUMIFS(INDIRECT(BJ$8),DetailBudgetWPs_Aleph,IF($J180 = "No Work Package", "", $J180),DetailBudgetCategory_Aleph,$I180),IF(Budget_period="Quarterly",SUMIFS(INDIRECT(BJ$9),DetailBudgetWPs_Aleph,IF($J180 = "No Work Package", "", $J180),DetailBudgetCategory_Aleph,$I180),IF(Budget_period="Annually",SUMIFS(INDIRECT(BJ$10),DetailBudgetWPs_Aleph,IF($J180 = "No Work Package", "", $J180),DetailBudgetCategory_Aleph,$I180),""))))) / BJ$6 * BJ$7, 0), 0)</f>
        <v>0</v>
      </c>
      <c r="BK180" s="166">
        <f t="array" ref="BK180">IFERROR(IF(ROW()-16&lt;NoRowsBudget, IF($J180="Profit Margin",SUM(BK$16:BK179)*ProfitMargin,IF($J180="VAT",SUM(BK$16:BK179)*VAT,IF(Budget_period="Monthly",SUMIFS(INDIRECT(BK$8),DetailBudgetWPs_Aleph,IF($J180 = "No Work Package", "", $J180),DetailBudgetCategory_Aleph,$I180),IF(Budget_period="Quarterly",SUMIFS(INDIRECT(BK$9),DetailBudgetWPs_Aleph,IF($J180 = "No Work Package", "", $J180),DetailBudgetCategory_Aleph,$I180),IF(Budget_period="Annually",SUMIFS(INDIRECT(BK$10),DetailBudgetWPs_Aleph,IF($J180 = "No Work Package", "", $J180),DetailBudgetCategory_Aleph,$I180),""))))) / BK$6 * BK$7, 0), 0)</f>
        <v>0</v>
      </c>
      <c r="BL180" s="166">
        <f t="array" ref="BL180">IFERROR(IF(ROW()-16&lt;NoRowsBudget, IF($J180="Profit Margin",SUM(BL$16:BL179)*ProfitMargin,IF($J180="VAT",SUM(BL$16:BL179)*VAT,IF(Budget_period="Monthly",SUMIFS(INDIRECT(BL$8),DetailBudgetWPs_Aleph,IF($J180 = "No Work Package", "", $J180),DetailBudgetCategory_Aleph,$I180),IF(Budget_period="Quarterly",SUMIFS(INDIRECT(BL$9),DetailBudgetWPs_Aleph,IF($J180 = "No Work Package", "", $J180),DetailBudgetCategory_Aleph,$I180),IF(Budget_period="Annually",SUMIFS(INDIRECT(BL$10),DetailBudgetWPs_Aleph,IF($J180 = "No Work Package", "", $J180),DetailBudgetCategory_Aleph,$I180),""))))) / BL$6 * BL$7, 0), 0)</f>
        <v>0</v>
      </c>
      <c r="BM180" s="166">
        <f t="array" ref="BM180">IFERROR(IF(ROW()-16&lt;NoRowsBudget, IF($J180="Profit Margin",SUM(BM$16:BM179)*ProfitMargin,IF($J180="VAT",SUM(BM$16:BM179)*VAT,IF(Budget_period="Monthly",SUMIFS(INDIRECT(BM$8),DetailBudgetWPs_Aleph,IF($J180 = "No Work Package", "", $J180),DetailBudgetCategory_Aleph,$I180),IF(Budget_period="Quarterly",SUMIFS(INDIRECT(BM$9),DetailBudgetWPs_Aleph,IF($J180 = "No Work Package", "", $J180),DetailBudgetCategory_Aleph,$I180),IF(Budget_period="Annually",SUMIFS(INDIRECT(BM$10),DetailBudgetWPs_Aleph,IF($J180 = "No Work Package", "", $J180),DetailBudgetCategory_Aleph,$I180),""))))) / BM$6 * BM$7, 0), 0)</f>
        <v>0</v>
      </c>
      <c r="BN180" s="166">
        <f t="array" ref="BN180">IFERROR(IF(ROW()-16&lt;NoRowsBudget, IF($J180="Profit Margin",SUM(BN$16:BN179)*ProfitMargin,IF($J180="VAT",SUM(BN$16:BN179)*VAT,IF(Budget_period="Monthly",SUMIFS(INDIRECT(BN$8),DetailBudgetWPs_Aleph,IF($J180 = "No Work Package", "", $J180),DetailBudgetCategory_Aleph,$I180),IF(Budget_period="Quarterly",SUMIFS(INDIRECT(BN$9),DetailBudgetWPs_Aleph,IF($J180 = "No Work Package", "", $J180),DetailBudgetCategory_Aleph,$I180),IF(Budget_period="Annually",SUMIFS(INDIRECT(BN$10),DetailBudgetWPs_Aleph,IF($J180 = "No Work Package", "", $J180),DetailBudgetCategory_Aleph,$I180),""))))) / BN$6 * BN$7, 0), 0)</f>
        <v>0</v>
      </c>
      <c r="BO180" s="166">
        <f t="array" ref="BO180">IFERROR(IF(ROW()-16&lt;NoRowsBudget, IF($J180="Profit Margin",SUM(BO$16:BO179)*ProfitMargin,IF($J180="VAT",SUM(BO$16:BO179)*VAT,IF(Budget_period="Monthly",SUMIFS(INDIRECT(BO$8),DetailBudgetWPs_Aleph,IF($J180 = "No Work Package", "", $J180),DetailBudgetCategory_Aleph,$I180),IF(Budget_period="Quarterly",SUMIFS(INDIRECT(BO$9),DetailBudgetWPs_Aleph,IF($J180 = "No Work Package", "", $J180),DetailBudgetCategory_Aleph,$I180),IF(Budget_period="Annually",SUMIFS(INDIRECT(BO$10),DetailBudgetWPs_Aleph,IF($J180 = "No Work Package", "", $J180),DetailBudgetCategory_Aleph,$I180),""))))) / BO$6 * BO$7, 0), 0)</f>
        <v>0</v>
      </c>
      <c r="BP180" s="166">
        <f t="array" ref="BP180">IFERROR(IF(ROW()-16&lt;NoRowsBudget, IF($J180="Profit Margin",SUM(BP$16:BP179)*ProfitMargin,IF($J180="VAT",SUM(BP$16:BP179)*VAT,IF(Budget_period="Monthly",SUMIFS(INDIRECT(BP$8),DetailBudgetWPs_Aleph,IF($J180 = "No Work Package", "", $J180),DetailBudgetCategory_Aleph,$I180),IF(Budget_period="Quarterly",SUMIFS(INDIRECT(BP$9),DetailBudgetWPs_Aleph,IF($J180 = "No Work Package", "", $J180),DetailBudgetCategory_Aleph,$I180),IF(Budget_period="Annually",SUMIFS(INDIRECT(BP$10),DetailBudgetWPs_Aleph,IF($J180 = "No Work Package", "", $J180),DetailBudgetCategory_Aleph,$I180),""))))) / BP$6 * BP$7, 0), 0)</f>
        <v>0</v>
      </c>
      <c r="BQ180" s="166">
        <f t="array" ref="BQ180">IFERROR(IF(ROW()-16&lt;NoRowsBudget, IF($J180="Profit Margin",SUM(BQ$16:BQ179)*ProfitMargin,IF($J180="VAT",SUM(BQ$16:BQ179)*VAT,IF(Budget_period="Monthly",SUMIFS(INDIRECT(BQ$8),DetailBudgetWPs_Aleph,IF($J180 = "No Work Package", "", $J180),DetailBudgetCategory_Aleph,$I180),IF(Budget_period="Quarterly",SUMIFS(INDIRECT(BQ$9),DetailBudgetWPs_Aleph,IF($J180 = "No Work Package", "", $J180),DetailBudgetCategory_Aleph,$I180),IF(Budget_period="Annually",SUMIFS(INDIRECT(BQ$10),DetailBudgetWPs_Aleph,IF($J180 = "No Work Package", "", $J180),DetailBudgetCategory_Aleph,$I180),""))))) / BQ$6 * BQ$7, 0), 0)</f>
        <v>0</v>
      </c>
      <c r="BR180" s="166">
        <f t="array" ref="BR180">IFERROR(IF(ROW()-16&lt;NoRowsBudget, IF($J180="Profit Margin",SUM(BR$16:BR179)*ProfitMargin,IF($J180="VAT",SUM(BR$16:BR179)*VAT,IF(Budget_period="Monthly",SUMIFS(INDIRECT(BR$8),DetailBudgetWPs_Aleph,IF($J180 = "No Work Package", "", $J180),DetailBudgetCategory_Aleph,$I180),IF(Budget_period="Quarterly",SUMIFS(INDIRECT(BR$9),DetailBudgetWPs_Aleph,IF($J180 = "No Work Package", "", $J180),DetailBudgetCategory_Aleph,$I180),IF(Budget_period="Annually",SUMIFS(INDIRECT(BR$10),DetailBudgetWPs_Aleph,IF($J180 = "No Work Package", "", $J180),DetailBudgetCategory_Aleph,$I180),""))))) / BR$6 * BR$7, 0), 0)</f>
        <v>0</v>
      </c>
      <c r="BS180" s="166">
        <f t="array" ref="BS180">IFERROR(IF(ROW()-16&lt;NoRowsBudget, IF($J180="Profit Margin",SUM(BS$16:BS179)*ProfitMargin,IF($J180="VAT",SUM(BS$16:BS179)*VAT,IF(Budget_period="Monthly",SUMIFS(INDIRECT(BS$8),DetailBudgetWPs_Aleph,IF($J180 = "No Work Package", "", $J180),DetailBudgetCategory_Aleph,$I180),IF(Budget_period="Quarterly",SUMIFS(INDIRECT(BS$9),DetailBudgetWPs_Aleph,IF($J180 = "No Work Package", "", $J180),DetailBudgetCategory_Aleph,$I180),IF(Budget_period="Annually",SUMIFS(INDIRECT(BS$10),DetailBudgetWPs_Aleph,IF($J180 = "No Work Package", "", $J180),DetailBudgetCategory_Aleph,$I180),""))))) / BS$6 * BS$7, 0), 0)</f>
        <v>0</v>
      </c>
    </row>
    <row r="181" ht="15.75" customHeight="1">
      <c r="A181" s="114"/>
      <c r="B181" s="15" t="str">
        <f>IF(ROW()-16&lt;NoRowsBudget,OrgName,"")</f>
        <v/>
      </c>
      <c r="C181" s="15" t="str">
        <f>IF(ROW()-16&lt;NoRowsBudget,ProjectName,"")</f>
        <v/>
      </c>
      <c r="D181" s="15" t="str">
        <f>IF(ROW()-16&lt;NoRowsBudget,ProjectRef,"")</f>
        <v/>
      </c>
      <c r="E181" s="15" t="str">
        <f>IF(ROW()-16&lt;NoRowsBudget,ApplicationID,"")</f>
        <v/>
      </c>
      <c r="F181" s="15" t="str">
        <f>IF(ROW()-16&lt;NoRowsBudget,Version,"")</f>
        <v/>
      </c>
      <c r="G181" s="164" t="str">
        <f>IF(ROW()-16&lt;NoRowsBudget,StartDate,"")</f>
        <v/>
      </c>
      <c r="H181" s="164" t="str">
        <f>IF(ROW()-16&lt;NoRowsBudget,EndDate,"")</f>
        <v/>
      </c>
      <c r="I181" s="15" t="str">
        <f t="array" ref="I181">IF(ROW()-16&lt;(NoRowsBudget-3),INDEX(CostCategories,CEILING((ROW()-15)/NoWPs,1)),IF(ROW()-16=NoRowsBudget-3,"Overheads",IF(ROW()-16=NoRowsBudget-2,"Profit Margin",IF(ROW()-16=NoRowsBudget-1,"VAT",""))))</f>
        <v/>
      </c>
      <c r="J181" s="15" t="str">
        <f t="array" ref="J181">IF(ROW()-16&lt;NoRowsBudget-3,INDEX(WPUnique,,MOD(ROW()-16,NoWPs)+1),IF(ROW()-16=NoRowsBudget-3,"Overheads",IF(ROW()-16=NoRowsBudget-2,"Profit Margin",IF(ROW()-16=NoRowsBudget-1,"VAT",""))))</f>
        <v/>
      </c>
      <c r="K181" s="172" t="str">
        <f>IFERROR(IF(OR($J181="Indirect Cost",$J181="VAT",$J181="Profit Margin"),"",VLOOKUP(J181,'1. Basic Info'!$B$40:$C$52,2,FALSE)),BudgetExport!J181)</f>
        <v/>
      </c>
      <c r="L181" s="166">
        <f t="array" ref="L181">IFERROR(IF(ROW()-16&lt;NoRowsBudget, IF($J181="Profit Margin",SUM(L$16:L180)*ProfitMargin,IF($J181="VAT",SUM(L$16:L180)*VAT,IF(Budget_period="Monthly",SUMIFS(INDIRECT(L$8),DetailBudgetWPs_Aleph,IF($J181 = "No Work Package", "", $J181),DetailBudgetCategory_Aleph,$I181),IF(Budget_period="Quarterly",SUMIFS(INDIRECT(L$9),DetailBudgetWPs_Aleph,IF($J181 = "No Work Package", "", $J181),DetailBudgetCategory_Aleph,$I181),IF(Budget_period="Annually",SUMIFS(INDIRECT(L$10),DetailBudgetWPs_Aleph,IF($J181 = "No Work Package", "", $J181),DetailBudgetCategory_Aleph,$I181),""))))) / L$6 * L$7, 0), 0)</f>
        <v>0</v>
      </c>
      <c r="M181" s="166">
        <f t="array" ref="M181">IFERROR(IF(ROW()-16&lt;NoRowsBudget, IF($J181="Profit Margin",SUM(M$16:M180)*ProfitMargin,IF($J181="VAT",SUM(M$16:M180)*VAT,IF(Budget_period="Monthly",SUMIFS(INDIRECT(M$8),DetailBudgetWPs_Aleph,IF($J181 = "No Work Package", "", $J181),DetailBudgetCategory_Aleph,$I181),IF(Budget_period="Quarterly",SUMIFS(INDIRECT(M$9),DetailBudgetWPs_Aleph,IF($J181 = "No Work Package", "", $J181),DetailBudgetCategory_Aleph,$I181),IF(Budget_period="Annually",SUMIFS(INDIRECT(M$10),DetailBudgetWPs_Aleph,IF($J181 = "No Work Package", "", $J181),DetailBudgetCategory_Aleph,$I181),""))))) / M$6 * M$7, 0), 0)</f>
        <v>0</v>
      </c>
      <c r="N181" s="166">
        <f t="array" ref="N181">IFERROR(IF(ROW()-16&lt;NoRowsBudget, IF($J181="Profit Margin",SUM(N$16:N180)*ProfitMargin,IF($J181="VAT",SUM(N$16:N180)*VAT,IF(Budget_period="Monthly",SUMIFS(INDIRECT(N$8),DetailBudgetWPs_Aleph,IF($J181 = "No Work Package", "", $J181),DetailBudgetCategory_Aleph,$I181),IF(Budget_period="Quarterly",SUMIFS(INDIRECT(N$9),DetailBudgetWPs_Aleph,IF($J181 = "No Work Package", "", $J181),DetailBudgetCategory_Aleph,$I181),IF(Budget_period="Annually",SUMIFS(INDIRECT(N$10),DetailBudgetWPs_Aleph,IF($J181 = "No Work Package", "", $J181),DetailBudgetCategory_Aleph,$I181),""))))) / N$6 * N$7, 0), 0)</f>
        <v>0</v>
      </c>
      <c r="O181" s="166">
        <f t="array" ref="O181">IFERROR(IF(ROW()-16&lt;NoRowsBudget, IF($J181="Profit Margin",SUM(O$16:O180)*ProfitMargin,IF($J181="VAT",SUM(O$16:O180)*VAT,IF(Budget_period="Monthly",SUMIFS(INDIRECT(O$8),DetailBudgetWPs_Aleph,IF($J181 = "No Work Package", "", $J181),DetailBudgetCategory_Aleph,$I181),IF(Budget_period="Quarterly",SUMIFS(INDIRECT(O$9),DetailBudgetWPs_Aleph,IF($J181 = "No Work Package", "", $J181),DetailBudgetCategory_Aleph,$I181),IF(Budget_period="Annually",SUMIFS(INDIRECT(O$10),DetailBudgetWPs_Aleph,IF($J181 = "No Work Package", "", $J181),DetailBudgetCategory_Aleph,$I181),""))))) / O$6 * O$7, 0), 0)</f>
        <v>0</v>
      </c>
      <c r="P181" s="166">
        <f t="array" ref="P181">IFERROR(IF(ROW()-16&lt;NoRowsBudget, IF($J181="Profit Margin",SUM(P$16:P180)*ProfitMargin,IF($J181="VAT",SUM(P$16:P180)*VAT,IF(Budget_period="Monthly",SUMIFS(INDIRECT(P$8),DetailBudgetWPs_Aleph,IF($J181 = "No Work Package", "", $J181),DetailBudgetCategory_Aleph,$I181),IF(Budget_period="Quarterly",SUMIFS(INDIRECT(P$9),DetailBudgetWPs_Aleph,IF($J181 = "No Work Package", "", $J181),DetailBudgetCategory_Aleph,$I181),IF(Budget_period="Annually",SUMIFS(INDIRECT(P$10),DetailBudgetWPs_Aleph,IF($J181 = "No Work Package", "", $J181),DetailBudgetCategory_Aleph,$I181),""))))) / P$6 * P$7, 0), 0)</f>
        <v>0</v>
      </c>
      <c r="Q181" s="166">
        <f t="array" ref="Q181">IFERROR(IF(ROW()-16&lt;NoRowsBudget, IF($J181="Profit Margin",SUM(Q$16:Q180)*ProfitMargin,IF($J181="VAT",SUM(Q$16:Q180)*VAT,IF(Budget_period="Monthly",SUMIFS(INDIRECT(Q$8),DetailBudgetWPs_Aleph,IF($J181 = "No Work Package", "", $J181),DetailBudgetCategory_Aleph,$I181),IF(Budget_period="Quarterly",SUMIFS(INDIRECT(Q$9),DetailBudgetWPs_Aleph,IF($J181 = "No Work Package", "", $J181),DetailBudgetCategory_Aleph,$I181),IF(Budget_period="Annually",SUMIFS(INDIRECT(Q$10),DetailBudgetWPs_Aleph,IF($J181 = "No Work Package", "", $J181),DetailBudgetCategory_Aleph,$I181),""))))) / Q$6 * Q$7, 0), 0)</f>
        <v>0</v>
      </c>
      <c r="R181" s="166">
        <f t="array" ref="R181">IFERROR(IF(ROW()-16&lt;NoRowsBudget, IF($J181="Profit Margin",SUM(R$16:R180)*ProfitMargin,IF($J181="VAT",SUM(R$16:R180)*VAT,IF(Budget_period="Monthly",SUMIFS(INDIRECT(R$8),DetailBudgetWPs_Aleph,IF($J181 = "No Work Package", "", $J181),DetailBudgetCategory_Aleph,$I181),IF(Budget_period="Quarterly",SUMIFS(INDIRECT(R$9),DetailBudgetWPs_Aleph,IF($J181 = "No Work Package", "", $J181),DetailBudgetCategory_Aleph,$I181),IF(Budget_period="Annually",SUMIFS(INDIRECT(R$10),DetailBudgetWPs_Aleph,IF($J181 = "No Work Package", "", $J181),DetailBudgetCategory_Aleph,$I181),""))))) / R$6 * R$7, 0), 0)</f>
        <v>0</v>
      </c>
      <c r="S181" s="166">
        <f t="array" ref="S181">IFERROR(IF(ROW()-16&lt;NoRowsBudget, IF($J181="Profit Margin",SUM(S$16:S180)*ProfitMargin,IF($J181="VAT",SUM(S$16:S180)*VAT,IF(Budget_period="Monthly",SUMIFS(INDIRECT(S$8),DetailBudgetWPs_Aleph,IF($J181 = "No Work Package", "", $J181),DetailBudgetCategory_Aleph,$I181),IF(Budget_period="Quarterly",SUMIFS(INDIRECT(S$9),DetailBudgetWPs_Aleph,IF($J181 = "No Work Package", "", $J181),DetailBudgetCategory_Aleph,$I181),IF(Budget_period="Annually",SUMIFS(INDIRECT(S$10),DetailBudgetWPs_Aleph,IF($J181 = "No Work Package", "", $J181),DetailBudgetCategory_Aleph,$I181),""))))) / S$6 * S$7, 0), 0)</f>
        <v>0</v>
      </c>
      <c r="T181" s="166">
        <f t="array" ref="T181">IFERROR(IF(ROW()-16&lt;NoRowsBudget, IF($J181="Profit Margin",SUM(T$16:T180)*ProfitMargin,IF($J181="VAT",SUM(T$16:T180)*VAT,IF(Budget_period="Monthly",SUMIFS(INDIRECT(T$8),DetailBudgetWPs_Aleph,IF($J181 = "No Work Package", "", $J181),DetailBudgetCategory_Aleph,$I181),IF(Budget_period="Quarterly",SUMIFS(INDIRECT(T$9),DetailBudgetWPs_Aleph,IF($J181 = "No Work Package", "", $J181),DetailBudgetCategory_Aleph,$I181),IF(Budget_period="Annually",SUMIFS(INDIRECT(T$10),DetailBudgetWPs_Aleph,IF($J181 = "No Work Package", "", $J181),DetailBudgetCategory_Aleph,$I181),""))))) / T$6 * T$7, 0), 0)</f>
        <v>0</v>
      </c>
      <c r="U181" s="166">
        <f t="array" ref="U181">IFERROR(IF(ROW()-16&lt;NoRowsBudget, IF($J181="Profit Margin",SUM(U$16:U180)*ProfitMargin,IF($J181="VAT",SUM(U$16:U180)*VAT,IF(Budget_period="Monthly",SUMIFS(INDIRECT(U$8),DetailBudgetWPs_Aleph,IF($J181 = "No Work Package", "", $J181),DetailBudgetCategory_Aleph,$I181),IF(Budget_period="Quarterly",SUMIFS(INDIRECT(U$9),DetailBudgetWPs_Aleph,IF($J181 = "No Work Package", "", $J181),DetailBudgetCategory_Aleph,$I181),IF(Budget_period="Annually",SUMIFS(INDIRECT(U$10),DetailBudgetWPs_Aleph,IF($J181 = "No Work Package", "", $J181),DetailBudgetCategory_Aleph,$I181),""))))) / U$6 * U$7, 0), 0)</f>
        <v>0</v>
      </c>
      <c r="V181" s="166">
        <f t="array" ref="V181">IFERROR(IF(ROW()-16&lt;NoRowsBudget, IF($J181="Profit Margin",SUM(V$16:V180)*ProfitMargin,IF($J181="VAT",SUM(V$16:V180)*VAT,IF(Budget_period="Monthly",SUMIFS(INDIRECT(V$8),DetailBudgetWPs_Aleph,IF($J181 = "No Work Package", "", $J181),DetailBudgetCategory_Aleph,$I181),IF(Budget_period="Quarterly",SUMIFS(INDIRECT(V$9),DetailBudgetWPs_Aleph,IF($J181 = "No Work Package", "", $J181),DetailBudgetCategory_Aleph,$I181),IF(Budget_period="Annually",SUMIFS(INDIRECT(V$10),DetailBudgetWPs_Aleph,IF($J181 = "No Work Package", "", $J181),DetailBudgetCategory_Aleph,$I181),""))))) / V$6 * V$7, 0), 0)</f>
        <v>0</v>
      </c>
      <c r="W181" s="166">
        <f t="array" ref="W181">IFERROR(IF(ROW()-16&lt;NoRowsBudget, IF($J181="Profit Margin",SUM(W$16:W180)*ProfitMargin,IF($J181="VAT",SUM(W$16:W180)*VAT,IF(Budget_period="Monthly",SUMIFS(INDIRECT(W$8),DetailBudgetWPs_Aleph,IF($J181 = "No Work Package", "", $J181),DetailBudgetCategory_Aleph,$I181),IF(Budget_period="Quarterly",SUMIFS(INDIRECT(W$9),DetailBudgetWPs_Aleph,IF($J181 = "No Work Package", "", $J181),DetailBudgetCategory_Aleph,$I181),IF(Budget_period="Annually",SUMIFS(INDIRECT(W$10),DetailBudgetWPs_Aleph,IF($J181 = "No Work Package", "", $J181),DetailBudgetCategory_Aleph,$I181),""))))) / W$6 * W$7, 0), 0)</f>
        <v>0</v>
      </c>
      <c r="X181" s="166">
        <f t="array" ref="X181">IFERROR(IF(ROW()-16&lt;NoRowsBudget, IF($J181="Profit Margin",SUM(X$16:X180)*ProfitMargin,IF($J181="VAT",SUM(X$16:X180)*VAT,IF(Budget_period="Monthly",SUMIFS(INDIRECT(X$8),DetailBudgetWPs_Aleph,IF($J181 = "No Work Package", "", $J181),DetailBudgetCategory_Aleph,$I181),IF(Budget_period="Quarterly",SUMIFS(INDIRECT(X$9),DetailBudgetWPs_Aleph,IF($J181 = "No Work Package", "", $J181),DetailBudgetCategory_Aleph,$I181),IF(Budget_period="Annually",SUMIFS(INDIRECT(X$10),DetailBudgetWPs_Aleph,IF($J181 = "No Work Package", "", $J181),DetailBudgetCategory_Aleph,$I181),""))))) / X$6 * X$7, 0), 0)</f>
        <v>0</v>
      </c>
      <c r="Y181" s="166">
        <f t="array" ref="Y181">IFERROR(IF(ROW()-16&lt;NoRowsBudget, IF($J181="Profit Margin",SUM(Y$16:Y180)*ProfitMargin,IF($J181="VAT",SUM(Y$16:Y180)*VAT,IF(Budget_period="Monthly",SUMIFS(INDIRECT(Y$8),DetailBudgetWPs_Aleph,IF($J181 = "No Work Package", "", $J181),DetailBudgetCategory_Aleph,$I181),IF(Budget_period="Quarterly",SUMIFS(INDIRECT(Y$9),DetailBudgetWPs_Aleph,IF($J181 = "No Work Package", "", $J181),DetailBudgetCategory_Aleph,$I181),IF(Budget_period="Annually",SUMIFS(INDIRECT(Y$10),DetailBudgetWPs_Aleph,IF($J181 = "No Work Package", "", $J181),DetailBudgetCategory_Aleph,$I181),""))))) / Y$6 * Y$7, 0), 0)</f>
        <v>0</v>
      </c>
      <c r="Z181" s="166">
        <f t="array" ref="Z181">IFERROR(IF(ROW()-16&lt;NoRowsBudget, IF($J181="Profit Margin",SUM(Z$16:Z180)*ProfitMargin,IF($J181="VAT",SUM(Z$16:Z180)*VAT,IF(Budget_period="Monthly",SUMIFS(INDIRECT(Z$8),DetailBudgetWPs_Aleph,IF($J181 = "No Work Package", "", $J181),DetailBudgetCategory_Aleph,$I181),IF(Budget_period="Quarterly",SUMIFS(INDIRECT(Z$9),DetailBudgetWPs_Aleph,IF($J181 = "No Work Package", "", $J181),DetailBudgetCategory_Aleph,$I181),IF(Budget_period="Annually",SUMIFS(INDIRECT(Z$10),DetailBudgetWPs_Aleph,IF($J181 = "No Work Package", "", $J181),DetailBudgetCategory_Aleph,$I181),""))))) / Z$6 * Z$7, 0), 0)</f>
        <v>0</v>
      </c>
      <c r="AA181" s="166">
        <f t="array" ref="AA181">IFERROR(IF(ROW()-16&lt;NoRowsBudget, IF($J181="Profit Margin",SUM(AA$16:AA180)*ProfitMargin,IF($J181="VAT",SUM(AA$16:AA180)*VAT,IF(Budget_period="Monthly",SUMIFS(INDIRECT(AA$8),DetailBudgetWPs_Aleph,IF($J181 = "No Work Package", "", $J181),DetailBudgetCategory_Aleph,$I181),IF(Budget_period="Quarterly",SUMIFS(INDIRECT(AA$9),DetailBudgetWPs_Aleph,IF($J181 = "No Work Package", "", $J181),DetailBudgetCategory_Aleph,$I181),IF(Budget_period="Annually",SUMIFS(INDIRECT(AA$10),DetailBudgetWPs_Aleph,IF($J181 = "No Work Package", "", $J181),DetailBudgetCategory_Aleph,$I181),""))))) / AA$6 * AA$7, 0), 0)</f>
        <v>0</v>
      </c>
      <c r="AB181" s="166">
        <f t="array" ref="AB181">IFERROR(IF(ROW()-16&lt;NoRowsBudget, IF($J181="Profit Margin",SUM(AB$16:AB180)*ProfitMargin,IF($J181="VAT",SUM(AB$16:AB180)*VAT,IF(Budget_period="Monthly",SUMIFS(INDIRECT(AB$8),DetailBudgetWPs_Aleph,IF($J181 = "No Work Package", "", $J181),DetailBudgetCategory_Aleph,$I181),IF(Budget_period="Quarterly",SUMIFS(INDIRECT(AB$9),DetailBudgetWPs_Aleph,IF($J181 = "No Work Package", "", $J181),DetailBudgetCategory_Aleph,$I181),IF(Budget_period="Annually",SUMIFS(INDIRECT(AB$10),DetailBudgetWPs_Aleph,IF($J181 = "No Work Package", "", $J181),DetailBudgetCategory_Aleph,$I181),""))))) / AB$6 * AB$7, 0), 0)</f>
        <v>0</v>
      </c>
      <c r="AC181" s="166">
        <f t="array" ref="AC181">IFERROR(IF(ROW()-16&lt;NoRowsBudget, IF($J181="Profit Margin",SUM(AC$16:AC180)*ProfitMargin,IF($J181="VAT",SUM(AC$16:AC180)*VAT,IF(Budget_period="Monthly",SUMIFS(INDIRECT(AC$8),DetailBudgetWPs_Aleph,IF($J181 = "No Work Package", "", $J181),DetailBudgetCategory_Aleph,$I181),IF(Budget_period="Quarterly",SUMIFS(INDIRECT(AC$9),DetailBudgetWPs_Aleph,IF($J181 = "No Work Package", "", $J181),DetailBudgetCategory_Aleph,$I181),IF(Budget_period="Annually",SUMIFS(INDIRECT(AC$10),DetailBudgetWPs_Aleph,IF($J181 = "No Work Package", "", $J181),DetailBudgetCategory_Aleph,$I181),""))))) / AC$6 * AC$7, 0), 0)</f>
        <v>0</v>
      </c>
      <c r="AD181" s="166">
        <f t="array" ref="AD181">IFERROR(IF(ROW()-16&lt;NoRowsBudget, IF($J181="Profit Margin",SUM(AD$16:AD180)*ProfitMargin,IF($J181="VAT",SUM(AD$16:AD180)*VAT,IF(Budget_period="Monthly",SUMIFS(INDIRECT(AD$8),DetailBudgetWPs_Aleph,IF($J181 = "No Work Package", "", $J181),DetailBudgetCategory_Aleph,$I181),IF(Budget_period="Quarterly",SUMIFS(INDIRECT(AD$9),DetailBudgetWPs_Aleph,IF($J181 = "No Work Package", "", $J181),DetailBudgetCategory_Aleph,$I181),IF(Budget_period="Annually",SUMIFS(INDIRECT(AD$10),DetailBudgetWPs_Aleph,IF($J181 = "No Work Package", "", $J181),DetailBudgetCategory_Aleph,$I181),""))))) / AD$6 * AD$7, 0), 0)</f>
        <v>0</v>
      </c>
      <c r="AE181" s="166">
        <f t="array" ref="AE181">IFERROR(IF(ROW()-16&lt;NoRowsBudget, IF($J181="Profit Margin",SUM(AE$16:AE180)*ProfitMargin,IF($J181="VAT",SUM(AE$16:AE180)*VAT,IF(Budget_period="Monthly",SUMIFS(INDIRECT(AE$8),DetailBudgetWPs_Aleph,IF($J181 = "No Work Package", "", $J181),DetailBudgetCategory_Aleph,$I181),IF(Budget_period="Quarterly",SUMIFS(INDIRECT(AE$9),DetailBudgetWPs_Aleph,IF($J181 = "No Work Package", "", $J181),DetailBudgetCategory_Aleph,$I181),IF(Budget_period="Annually",SUMIFS(INDIRECT(AE$10),DetailBudgetWPs_Aleph,IF($J181 = "No Work Package", "", $J181),DetailBudgetCategory_Aleph,$I181),""))))) / AE$6 * AE$7, 0), 0)</f>
        <v>0</v>
      </c>
      <c r="AF181" s="166">
        <f t="array" ref="AF181">IFERROR(IF(ROW()-16&lt;NoRowsBudget, IF($J181="Profit Margin",SUM(AF$16:AF180)*ProfitMargin,IF($J181="VAT",SUM(AF$16:AF180)*VAT,IF(Budget_period="Monthly",SUMIFS(INDIRECT(AF$8),DetailBudgetWPs_Aleph,IF($J181 = "No Work Package", "", $J181),DetailBudgetCategory_Aleph,$I181),IF(Budget_period="Quarterly",SUMIFS(INDIRECT(AF$9),DetailBudgetWPs_Aleph,IF($J181 = "No Work Package", "", $J181),DetailBudgetCategory_Aleph,$I181),IF(Budget_period="Annually",SUMIFS(INDIRECT(AF$10),DetailBudgetWPs_Aleph,IF($J181 = "No Work Package", "", $J181),DetailBudgetCategory_Aleph,$I181),""))))) / AF$6 * AF$7, 0), 0)</f>
        <v>0</v>
      </c>
      <c r="AG181" s="166">
        <f t="array" ref="AG181">IFERROR(IF(ROW()-16&lt;NoRowsBudget, IF($J181="Profit Margin",SUM(AG$16:AG180)*ProfitMargin,IF($J181="VAT",SUM(AG$16:AG180)*VAT,IF(Budget_period="Monthly",SUMIFS(INDIRECT(AG$8),DetailBudgetWPs_Aleph,IF($J181 = "No Work Package", "", $J181),DetailBudgetCategory_Aleph,$I181),IF(Budget_period="Quarterly",SUMIFS(INDIRECT(AG$9),DetailBudgetWPs_Aleph,IF($J181 = "No Work Package", "", $J181),DetailBudgetCategory_Aleph,$I181),IF(Budget_period="Annually",SUMIFS(INDIRECT(AG$10),DetailBudgetWPs_Aleph,IF($J181 = "No Work Package", "", $J181),DetailBudgetCategory_Aleph,$I181),""))))) / AG$6 * AG$7, 0), 0)</f>
        <v>0</v>
      </c>
      <c r="AH181" s="166">
        <f t="array" ref="AH181">IFERROR(IF(ROW()-16&lt;NoRowsBudget, IF($J181="Profit Margin",SUM(AH$16:AH180)*ProfitMargin,IF($J181="VAT",SUM(AH$16:AH180)*VAT,IF(Budget_period="Monthly",SUMIFS(INDIRECT(AH$8),DetailBudgetWPs_Aleph,IF($J181 = "No Work Package", "", $J181),DetailBudgetCategory_Aleph,$I181),IF(Budget_period="Quarterly",SUMIFS(INDIRECT(AH$9),DetailBudgetWPs_Aleph,IF($J181 = "No Work Package", "", $J181),DetailBudgetCategory_Aleph,$I181),IF(Budget_period="Annually",SUMIFS(INDIRECT(AH$10),DetailBudgetWPs_Aleph,IF($J181 = "No Work Package", "", $J181),DetailBudgetCategory_Aleph,$I181),""))))) / AH$6 * AH$7, 0), 0)</f>
        <v>0</v>
      </c>
      <c r="AI181" s="166">
        <f t="array" ref="AI181">IFERROR(IF(ROW()-16&lt;NoRowsBudget, IF($J181="Profit Margin",SUM(AI$16:AI180)*ProfitMargin,IF($J181="VAT",SUM(AI$16:AI180)*VAT,IF(Budget_period="Monthly",SUMIFS(INDIRECT(AI$8),DetailBudgetWPs_Aleph,IF($J181 = "No Work Package", "", $J181),DetailBudgetCategory_Aleph,$I181),IF(Budget_period="Quarterly",SUMIFS(INDIRECT(AI$9),DetailBudgetWPs_Aleph,IF($J181 = "No Work Package", "", $J181),DetailBudgetCategory_Aleph,$I181),IF(Budget_period="Annually",SUMIFS(INDIRECT(AI$10),DetailBudgetWPs_Aleph,IF($J181 = "No Work Package", "", $J181),DetailBudgetCategory_Aleph,$I181),""))))) / AI$6 * AI$7, 0), 0)</f>
        <v>0</v>
      </c>
      <c r="AJ181" s="166">
        <f t="array" ref="AJ181">IFERROR(IF(ROW()-16&lt;NoRowsBudget, IF($J181="Profit Margin",SUM(AJ$16:AJ180)*ProfitMargin,IF($J181="VAT",SUM(AJ$16:AJ180)*VAT,IF(Budget_period="Monthly",SUMIFS(INDIRECT(AJ$8),DetailBudgetWPs_Aleph,IF($J181 = "No Work Package", "", $J181),DetailBudgetCategory_Aleph,$I181),IF(Budget_period="Quarterly",SUMIFS(INDIRECT(AJ$9),DetailBudgetWPs_Aleph,IF($J181 = "No Work Package", "", $J181),DetailBudgetCategory_Aleph,$I181),IF(Budget_period="Annually",SUMIFS(INDIRECT(AJ$10),DetailBudgetWPs_Aleph,IF($J181 = "No Work Package", "", $J181),DetailBudgetCategory_Aleph,$I181),""))))) / AJ$6 * AJ$7, 0), 0)</f>
        <v>0</v>
      </c>
      <c r="AK181" s="166">
        <f t="array" ref="AK181">IFERROR(IF(ROW()-16&lt;NoRowsBudget, IF($J181="Profit Margin",SUM(AK$16:AK180)*ProfitMargin,IF($J181="VAT",SUM(AK$16:AK180)*VAT,IF(Budget_period="Monthly",SUMIFS(INDIRECT(AK$8),DetailBudgetWPs_Aleph,IF($J181 = "No Work Package", "", $J181),DetailBudgetCategory_Aleph,$I181),IF(Budget_period="Quarterly",SUMIFS(INDIRECT(AK$9),DetailBudgetWPs_Aleph,IF($J181 = "No Work Package", "", $J181),DetailBudgetCategory_Aleph,$I181),IF(Budget_period="Annually",SUMIFS(INDIRECT(AK$10),DetailBudgetWPs_Aleph,IF($J181 = "No Work Package", "", $J181),DetailBudgetCategory_Aleph,$I181),""))))) / AK$6 * AK$7, 0), 0)</f>
        <v>0</v>
      </c>
      <c r="AL181" s="166">
        <f t="array" ref="AL181">IFERROR(IF(ROW()-16&lt;NoRowsBudget, IF($J181="Profit Margin",SUM(AL$16:AL180)*ProfitMargin,IF($J181="VAT",SUM(AL$16:AL180)*VAT,IF(Budget_period="Monthly",SUMIFS(INDIRECT(AL$8),DetailBudgetWPs_Aleph,IF($J181 = "No Work Package", "", $J181),DetailBudgetCategory_Aleph,$I181),IF(Budget_period="Quarterly",SUMIFS(INDIRECT(AL$9),DetailBudgetWPs_Aleph,IF($J181 = "No Work Package", "", $J181),DetailBudgetCategory_Aleph,$I181),IF(Budget_period="Annually",SUMIFS(INDIRECT(AL$10),DetailBudgetWPs_Aleph,IF($J181 = "No Work Package", "", $J181),DetailBudgetCategory_Aleph,$I181),""))))) / AL$6 * AL$7, 0), 0)</f>
        <v>0</v>
      </c>
      <c r="AM181" s="166">
        <f t="array" ref="AM181">IFERROR(IF(ROW()-16&lt;NoRowsBudget, IF($J181="Profit Margin",SUM(AM$16:AM180)*ProfitMargin,IF($J181="VAT",SUM(AM$16:AM180)*VAT,IF(Budget_period="Monthly",SUMIFS(INDIRECT(AM$8),DetailBudgetWPs_Aleph,IF($J181 = "No Work Package", "", $J181),DetailBudgetCategory_Aleph,$I181),IF(Budget_period="Quarterly",SUMIFS(INDIRECT(AM$9),DetailBudgetWPs_Aleph,IF($J181 = "No Work Package", "", $J181),DetailBudgetCategory_Aleph,$I181),IF(Budget_period="Annually",SUMIFS(INDIRECT(AM$10),DetailBudgetWPs_Aleph,IF($J181 = "No Work Package", "", $J181),DetailBudgetCategory_Aleph,$I181),""))))) / AM$6 * AM$7, 0), 0)</f>
        <v>0</v>
      </c>
      <c r="AN181" s="166">
        <f t="array" ref="AN181">IFERROR(IF(ROW()-16&lt;NoRowsBudget, IF($J181="Profit Margin",SUM(AN$16:AN180)*ProfitMargin,IF($J181="VAT",SUM(AN$16:AN180)*VAT,IF(Budget_period="Monthly",SUMIFS(INDIRECT(AN$8),DetailBudgetWPs_Aleph,IF($J181 = "No Work Package", "", $J181),DetailBudgetCategory_Aleph,$I181),IF(Budget_period="Quarterly",SUMIFS(INDIRECT(AN$9),DetailBudgetWPs_Aleph,IF($J181 = "No Work Package", "", $J181),DetailBudgetCategory_Aleph,$I181),IF(Budget_period="Annually",SUMIFS(INDIRECT(AN$10),DetailBudgetWPs_Aleph,IF($J181 = "No Work Package", "", $J181),DetailBudgetCategory_Aleph,$I181),""))))) / AN$6 * AN$7, 0), 0)</f>
        <v>0</v>
      </c>
      <c r="AO181" s="166">
        <f t="array" ref="AO181">IFERROR(IF(ROW()-16&lt;NoRowsBudget, IF($J181="Profit Margin",SUM(AO$16:AO180)*ProfitMargin,IF($J181="VAT",SUM(AO$16:AO180)*VAT,IF(Budget_period="Monthly",SUMIFS(INDIRECT(AO$8),DetailBudgetWPs_Aleph,IF($J181 = "No Work Package", "", $J181),DetailBudgetCategory_Aleph,$I181),IF(Budget_period="Quarterly",SUMIFS(INDIRECT(AO$9),DetailBudgetWPs_Aleph,IF($J181 = "No Work Package", "", $J181),DetailBudgetCategory_Aleph,$I181),IF(Budget_period="Annually",SUMIFS(INDIRECT(AO$10),DetailBudgetWPs_Aleph,IF($J181 = "No Work Package", "", $J181),DetailBudgetCategory_Aleph,$I181),""))))) / AO$6 * AO$7, 0), 0)</f>
        <v>0</v>
      </c>
      <c r="AP181" s="166">
        <f t="array" ref="AP181">IFERROR(IF(ROW()-16&lt;NoRowsBudget, IF($J181="Profit Margin",SUM(AP$16:AP180)*ProfitMargin,IF($J181="VAT",SUM(AP$16:AP180)*VAT,IF(Budget_period="Monthly",SUMIFS(INDIRECT(AP$8),DetailBudgetWPs_Aleph,IF($J181 = "No Work Package", "", $J181),DetailBudgetCategory_Aleph,$I181),IF(Budget_period="Quarterly",SUMIFS(INDIRECT(AP$9),DetailBudgetWPs_Aleph,IF($J181 = "No Work Package", "", $J181),DetailBudgetCategory_Aleph,$I181),IF(Budget_period="Annually",SUMIFS(INDIRECT(AP$10),DetailBudgetWPs_Aleph,IF($J181 = "No Work Package", "", $J181),DetailBudgetCategory_Aleph,$I181),""))))) / AP$6 * AP$7, 0), 0)</f>
        <v>0</v>
      </c>
      <c r="AQ181" s="166">
        <f t="array" ref="AQ181">IFERROR(IF(ROW()-16&lt;NoRowsBudget, IF($J181="Profit Margin",SUM(AQ$16:AQ180)*ProfitMargin,IF($J181="VAT",SUM(AQ$16:AQ180)*VAT,IF(Budget_period="Monthly",SUMIFS(INDIRECT(AQ$8),DetailBudgetWPs_Aleph,IF($J181 = "No Work Package", "", $J181),DetailBudgetCategory_Aleph,$I181),IF(Budget_period="Quarterly",SUMIFS(INDIRECT(AQ$9),DetailBudgetWPs_Aleph,IF($J181 = "No Work Package", "", $J181),DetailBudgetCategory_Aleph,$I181),IF(Budget_period="Annually",SUMIFS(INDIRECT(AQ$10),DetailBudgetWPs_Aleph,IF($J181 = "No Work Package", "", $J181),DetailBudgetCategory_Aleph,$I181),""))))) / AQ$6 * AQ$7, 0), 0)</f>
        <v>0</v>
      </c>
      <c r="AR181" s="166">
        <f t="array" ref="AR181">IFERROR(IF(ROW()-16&lt;NoRowsBudget, IF($J181="Profit Margin",SUM(AR$16:AR180)*ProfitMargin,IF($J181="VAT",SUM(AR$16:AR180)*VAT,IF(Budget_period="Monthly",SUMIFS(INDIRECT(AR$8),DetailBudgetWPs_Aleph,IF($J181 = "No Work Package", "", $J181),DetailBudgetCategory_Aleph,$I181),IF(Budget_period="Quarterly",SUMIFS(INDIRECT(AR$9),DetailBudgetWPs_Aleph,IF($J181 = "No Work Package", "", $J181),DetailBudgetCategory_Aleph,$I181),IF(Budget_period="Annually",SUMIFS(INDIRECT(AR$10),DetailBudgetWPs_Aleph,IF($J181 = "No Work Package", "", $J181),DetailBudgetCategory_Aleph,$I181),""))))) / AR$6 * AR$7, 0), 0)</f>
        <v>0</v>
      </c>
      <c r="AS181" s="166">
        <f t="array" ref="AS181">IFERROR(IF(ROW()-16&lt;NoRowsBudget, IF($J181="Profit Margin",SUM(AS$16:AS180)*ProfitMargin,IF($J181="VAT",SUM(AS$16:AS180)*VAT,IF(Budget_period="Monthly",SUMIFS(INDIRECT(AS$8),DetailBudgetWPs_Aleph,IF($J181 = "No Work Package", "", $J181),DetailBudgetCategory_Aleph,$I181),IF(Budget_period="Quarterly",SUMIFS(INDIRECT(AS$9),DetailBudgetWPs_Aleph,IF($J181 = "No Work Package", "", $J181),DetailBudgetCategory_Aleph,$I181),IF(Budget_period="Annually",SUMIFS(INDIRECT(AS$10),DetailBudgetWPs_Aleph,IF($J181 = "No Work Package", "", $J181),DetailBudgetCategory_Aleph,$I181),""))))) / AS$6 * AS$7, 0), 0)</f>
        <v>0</v>
      </c>
      <c r="AT181" s="166">
        <f t="array" ref="AT181">IFERROR(IF(ROW()-16&lt;NoRowsBudget, IF($J181="Profit Margin",SUM(AT$16:AT180)*ProfitMargin,IF($J181="VAT",SUM(AT$16:AT180)*VAT,IF(Budget_period="Monthly",SUMIFS(INDIRECT(AT$8),DetailBudgetWPs_Aleph,IF($J181 = "No Work Package", "", $J181),DetailBudgetCategory_Aleph,$I181),IF(Budget_period="Quarterly",SUMIFS(INDIRECT(AT$9),DetailBudgetWPs_Aleph,IF($J181 = "No Work Package", "", $J181),DetailBudgetCategory_Aleph,$I181),IF(Budget_period="Annually",SUMIFS(INDIRECT(AT$10),DetailBudgetWPs_Aleph,IF($J181 = "No Work Package", "", $J181),DetailBudgetCategory_Aleph,$I181),""))))) / AT$6 * AT$7, 0), 0)</f>
        <v>0</v>
      </c>
      <c r="AU181" s="166">
        <f t="array" ref="AU181">IFERROR(IF(ROW()-16&lt;NoRowsBudget, IF($J181="Profit Margin",SUM(AU$16:AU180)*ProfitMargin,IF($J181="VAT",SUM(AU$16:AU180)*VAT,IF(Budget_period="Monthly",SUMIFS(INDIRECT(AU$8),DetailBudgetWPs_Aleph,IF($J181 = "No Work Package", "", $J181),DetailBudgetCategory_Aleph,$I181),IF(Budget_period="Quarterly",SUMIFS(INDIRECT(AU$9),DetailBudgetWPs_Aleph,IF($J181 = "No Work Package", "", $J181),DetailBudgetCategory_Aleph,$I181),IF(Budget_period="Annually",SUMIFS(INDIRECT(AU$10),DetailBudgetWPs_Aleph,IF($J181 = "No Work Package", "", $J181),DetailBudgetCategory_Aleph,$I181),""))))) / AU$6 * AU$7, 0), 0)</f>
        <v>0</v>
      </c>
      <c r="AV181" s="166">
        <f t="array" ref="AV181">IFERROR(IF(ROW()-16&lt;NoRowsBudget, IF($J181="Profit Margin",SUM(AV$16:AV180)*ProfitMargin,IF($J181="VAT",SUM(AV$16:AV180)*VAT,IF(Budget_period="Monthly",SUMIFS(INDIRECT(AV$8),DetailBudgetWPs_Aleph,IF($J181 = "No Work Package", "", $J181),DetailBudgetCategory_Aleph,$I181),IF(Budget_period="Quarterly",SUMIFS(INDIRECT(AV$9),DetailBudgetWPs_Aleph,IF($J181 = "No Work Package", "", $J181),DetailBudgetCategory_Aleph,$I181),IF(Budget_period="Annually",SUMIFS(INDIRECT(AV$10),DetailBudgetWPs_Aleph,IF($J181 = "No Work Package", "", $J181),DetailBudgetCategory_Aleph,$I181),""))))) / AV$6 * AV$7, 0), 0)</f>
        <v>0</v>
      </c>
      <c r="AW181" s="166">
        <f t="array" ref="AW181">IFERROR(IF(ROW()-16&lt;NoRowsBudget, IF($J181="Profit Margin",SUM(AW$16:AW180)*ProfitMargin,IF($J181="VAT",SUM(AW$16:AW180)*VAT,IF(Budget_period="Monthly",SUMIFS(INDIRECT(AW$8),DetailBudgetWPs_Aleph,IF($J181 = "No Work Package", "", $J181),DetailBudgetCategory_Aleph,$I181),IF(Budget_period="Quarterly",SUMIFS(INDIRECT(AW$9),DetailBudgetWPs_Aleph,IF($J181 = "No Work Package", "", $J181),DetailBudgetCategory_Aleph,$I181),IF(Budget_period="Annually",SUMIFS(INDIRECT(AW$10),DetailBudgetWPs_Aleph,IF($J181 = "No Work Package", "", $J181),DetailBudgetCategory_Aleph,$I181),""))))) / AW$6 * AW$7, 0), 0)</f>
        <v>0</v>
      </c>
      <c r="AX181" s="166">
        <f t="array" ref="AX181">IFERROR(IF(ROW()-16&lt;NoRowsBudget, IF($J181="Profit Margin",SUM(AX$16:AX180)*ProfitMargin,IF($J181="VAT",SUM(AX$16:AX180)*VAT,IF(Budget_period="Monthly",SUMIFS(INDIRECT(AX$8),DetailBudgetWPs_Aleph,IF($J181 = "No Work Package", "", $J181),DetailBudgetCategory_Aleph,$I181),IF(Budget_period="Quarterly",SUMIFS(INDIRECT(AX$9),DetailBudgetWPs_Aleph,IF($J181 = "No Work Package", "", $J181),DetailBudgetCategory_Aleph,$I181),IF(Budget_period="Annually",SUMIFS(INDIRECT(AX$10),DetailBudgetWPs_Aleph,IF($J181 = "No Work Package", "", $J181),DetailBudgetCategory_Aleph,$I181),""))))) / AX$6 * AX$7, 0), 0)</f>
        <v>0</v>
      </c>
      <c r="AY181" s="166">
        <f t="array" ref="AY181">IFERROR(IF(ROW()-16&lt;NoRowsBudget, IF($J181="Profit Margin",SUM(AY$16:AY180)*ProfitMargin,IF($J181="VAT",SUM(AY$16:AY180)*VAT,IF(Budget_period="Monthly",SUMIFS(INDIRECT(AY$8),DetailBudgetWPs_Aleph,IF($J181 = "No Work Package", "", $J181),DetailBudgetCategory_Aleph,$I181),IF(Budget_period="Quarterly",SUMIFS(INDIRECT(AY$9),DetailBudgetWPs_Aleph,IF($J181 = "No Work Package", "", $J181),DetailBudgetCategory_Aleph,$I181),IF(Budget_period="Annually",SUMIFS(INDIRECT(AY$10),DetailBudgetWPs_Aleph,IF($J181 = "No Work Package", "", $J181),DetailBudgetCategory_Aleph,$I181),""))))) / AY$6 * AY$7, 0), 0)</f>
        <v>0</v>
      </c>
      <c r="AZ181" s="166">
        <f t="array" ref="AZ181">IFERROR(IF(ROW()-16&lt;NoRowsBudget, IF($J181="Profit Margin",SUM(AZ$16:AZ180)*ProfitMargin,IF($J181="VAT",SUM(AZ$16:AZ180)*VAT,IF(Budget_period="Monthly",SUMIFS(INDIRECT(AZ$8),DetailBudgetWPs_Aleph,IF($J181 = "No Work Package", "", $J181),DetailBudgetCategory_Aleph,$I181),IF(Budget_period="Quarterly",SUMIFS(INDIRECT(AZ$9),DetailBudgetWPs_Aleph,IF($J181 = "No Work Package", "", $J181),DetailBudgetCategory_Aleph,$I181),IF(Budget_period="Annually",SUMIFS(INDIRECT(AZ$10),DetailBudgetWPs_Aleph,IF($J181 = "No Work Package", "", $J181),DetailBudgetCategory_Aleph,$I181),""))))) / AZ$6 * AZ$7, 0), 0)</f>
        <v>0</v>
      </c>
      <c r="BA181" s="166">
        <f t="array" ref="BA181">IFERROR(IF(ROW()-16&lt;NoRowsBudget, IF($J181="Profit Margin",SUM(BA$16:BA180)*ProfitMargin,IF($J181="VAT",SUM(BA$16:BA180)*VAT,IF(Budget_period="Monthly",SUMIFS(INDIRECT(BA$8),DetailBudgetWPs_Aleph,IF($J181 = "No Work Package", "", $J181),DetailBudgetCategory_Aleph,$I181),IF(Budget_period="Quarterly",SUMIFS(INDIRECT(BA$9),DetailBudgetWPs_Aleph,IF($J181 = "No Work Package", "", $J181),DetailBudgetCategory_Aleph,$I181),IF(Budget_period="Annually",SUMIFS(INDIRECT(BA$10),DetailBudgetWPs_Aleph,IF($J181 = "No Work Package", "", $J181),DetailBudgetCategory_Aleph,$I181),""))))) / BA$6 * BA$7, 0), 0)</f>
        <v>0</v>
      </c>
      <c r="BB181" s="166">
        <f t="array" ref="BB181">IFERROR(IF(ROW()-16&lt;NoRowsBudget, IF($J181="Profit Margin",SUM(BB$16:BB180)*ProfitMargin,IF($J181="VAT",SUM(BB$16:BB180)*VAT,IF(Budget_period="Monthly",SUMIFS(INDIRECT(BB$8),DetailBudgetWPs_Aleph,IF($J181 = "No Work Package", "", $J181),DetailBudgetCategory_Aleph,$I181),IF(Budget_period="Quarterly",SUMIFS(INDIRECT(BB$9),DetailBudgetWPs_Aleph,IF($J181 = "No Work Package", "", $J181),DetailBudgetCategory_Aleph,$I181),IF(Budget_period="Annually",SUMIFS(INDIRECT(BB$10),DetailBudgetWPs_Aleph,IF($J181 = "No Work Package", "", $J181),DetailBudgetCategory_Aleph,$I181),""))))) / BB$6 * BB$7, 0), 0)</f>
        <v>0</v>
      </c>
      <c r="BC181" s="166">
        <f t="array" ref="BC181">IFERROR(IF(ROW()-16&lt;NoRowsBudget, IF($J181="Profit Margin",SUM(BC$16:BC180)*ProfitMargin,IF($J181="VAT",SUM(BC$16:BC180)*VAT,IF(Budget_period="Monthly",SUMIFS(INDIRECT(BC$8),DetailBudgetWPs_Aleph,IF($J181 = "No Work Package", "", $J181),DetailBudgetCategory_Aleph,$I181),IF(Budget_period="Quarterly",SUMIFS(INDIRECT(BC$9),DetailBudgetWPs_Aleph,IF($J181 = "No Work Package", "", $J181),DetailBudgetCategory_Aleph,$I181),IF(Budget_period="Annually",SUMIFS(INDIRECT(BC$10),DetailBudgetWPs_Aleph,IF($J181 = "No Work Package", "", $J181),DetailBudgetCategory_Aleph,$I181),""))))) / BC$6 * BC$7, 0), 0)</f>
        <v>0</v>
      </c>
      <c r="BD181" s="166">
        <f t="array" ref="BD181">IFERROR(IF(ROW()-16&lt;NoRowsBudget, IF($J181="Profit Margin",SUM(BD$16:BD180)*ProfitMargin,IF($J181="VAT",SUM(BD$16:BD180)*VAT,IF(Budget_period="Monthly",SUMIFS(INDIRECT(BD$8),DetailBudgetWPs_Aleph,IF($J181 = "No Work Package", "", $J181),DetailBudgetCategory_Aleph,$I181),IF(Budget_period="Quarterly",SUMIFS(INDIRECT(BD$9),DetailBudgetWPs_Aleph,IF($J181 = "No Work Package", "", $J181),DetailBudgetCategory_Aleph,$I181),IF(Budget_period="Annually",SUMIFS(INDIRECT(BD$10),DetailBudgetWPs_Aleph,IF($J181 = "No Work Package", "", $J181),DetailBudgetCategory_Aleph,$I181),""))))) / BD$6 * BD$7, 0), 0)</f>
        <v>0</v>
      </c>
      <c r="BE181" s="166">
        <f t="array" ref="BE181">IFERROR(IF(ROW()-16&lt;NoRowsBudget, IF($J181="Profit Margin",SUM(BE$16:BE180)*ProfitMargin,IF($J181="VAT",SUM(BE$16:BE180)*VAT,IF(Budget_period="Monthly",SUMIFS(INDIRECT(BE$8),DetailBudgetWPs_Aleph,IF($J181 = "No Work Package", "", $J181),DetailBudgetCategory_Aleph,$I181),IF(Budget_period="Quarterly",SUMIFS(INDIRECT(BE$9),DetailBudgetWPs_Aleph,IF($J181 = "No Work Package", "", $J181),DetailBudgetCategory_Aleph,$I181),IF(Budget_period="Annually",SUMIFS(INDIRECT(BE$10),DetailBudgetWPs_Aleph,IF($J181 = "No Work Package", "", $J181),DetailBudgetCategory_Aleph,$I181),""))))) / BE$6 * BE$7, 0), 0)</f>
        <v>0</v>
      </c>
      <c r="BF181" s="166">
        <f t="array" ref="BF181">IFERROR(IF(ROW()-16&lt;NoRowsBudget, IF($J181="Profit Margin",SUM(BF$16:BF180)*ProfitMargin,IF($J181="VAT",SUM(BF$16:BF180)*VAT,IF(Budget_period="Monthly",SUMIFS(INDIRECT(BF$8),DetailBudgetWPs_Aleph,IF($J181 = "No Work Package", "", $J181),DetailBudgetCategory_Aleph,$I181),IF(Budget_period="Quarterly",SUMIFS(INDIRECT(BF$9),DetailBudgetWPs_Aleph,IF($J181 = "No Work Package", "", $J181),DetailBudgetCategory_Aleph,$I181),IF(Budget_period="Annually",SUMIFS(INDIRECT(BF$10),DetailBudgetWPs_Aleph,IF($J181 = "No Work Package", "", $J181),DetailBudgetCategory_Aleph,$I181),""))))) / BF$6 * BF$7, 0), 0)</f>
        <v>0</v>
      </c>
      <c r="BG181" s="166">
        <f t="array" ref="BG181">IFERROR(IF(ROW()-16&lt;NoRowsBudget, IF($J181="Profit Margin",SUM(BG$16:BG180)*ProfitMargin,IF($J181="VAT",SUM(BG$16:BG180)*VAT,IF(Budget_period="Monthly",SUMIFS(INDIRECT(BG$8),DetailBudgetWPs_Aleph,IF($J181 = "No Work Package", "", $J181),DetailBudgetCategory_Aleph,$I181),IF(Budget_period="Quarterly",SUMIFS(INDIRECT(BG$9),DetailBudgetWPs_Aleph,IF($J181 = "No Work Package", "", $J181),DetailBudgetCategory_Aleph,$I181),IF(Budget_period="Annually",SUMIFS(INDIRECT(BG$10),DetailBudgetWPs_Aleph,IF($J181 = "No Work Package", "", $J181),DetailBudgetCategory_Aleph,$I181),""))))) / BG$6 * BG$7, 0), 0)</f>
        <v>0</v>
      </c>
      <c r="BH181" s="166">
        <f t="array" ref="BH181">IFERROR(IF(ROW()-16&lt;NoRowsBudget, IF($J181="Profit Margin",SUM(BH$16:BH180)*ProfitMargin,IF($J181="VAT",SUM(BH$16:BH180)*VAT,IF(Budget_period="Monthly",SUMIFS(INDIRECT(BH$8),DetailBudgetWPs_Aleph,IF($J181 = "No Work Package", "", $J181),DetailBudgetCategory_Aleph,$I181),IF(Budget_period="Quarterly",SUMIFS(INDIRECT(BH$9),DetailBudgetWPs_Aleph,IF($J181 = "No Work Package", "", $J181),DetailBudgetCategory_Aleph,$I181),IF(Budget_period="Annually",SUMIFS(INDIRECT(BH$10),DetailBudgetWPs_Aleph,IF($J181 = "No Work Package", "", $J181),DetailBudgetCategory_Aleph,$I181),""))))) / BH$6 * BH$7, 0), 0)</f>
        <v>0</v>
      </c>
      <c r="BI181" s="166">
        <f t="array" ref="BI181">IFERROR(IF(ROW()-16&lt;NoRowsBudget, IF($J181="Profit Margin",SUM(BI$16:BI180)*ProfitMargin,IF($J181="VAT",SUM(BI$16:BI180)*VAT,IF(Budget_period="Monthly",SUMIFS(INDIRECT(BI$8),DetailBudgetWPs_Aleph,IF($J181 = "No Work Package", "", $J181),DetailBudgetCategory_Aleph,$I181),IF(Budget_period="Quarterly",SUMIFS(INDIRECT(BI$9),DetailBudgetWPs_Aleph,IF($J181 = "No Work Package", "", $J181),DetailBudgetCategory_Aleph,$I181),IF(Budget_period="Annually",SUMIFS(INDIRECT(BI$10),DetailBudgetWPs_Aleph,IF($J181 = "No Work Package", "", $J181),DetailBudgetCategory_Aleph,$I181),""))))) / BI$6 * BI$7, 0), 0)</f>
        <v>0</v>
      </c>
      <c r="BJ181" s="166">
        <f t="array" ref="BJ181">IFERROR(IF(ROW()-16&lt;NoRowsBudget, IF($J181="Profit Margin",SUM(BJ$16:BJ180)*ProfitMargin,IF($J181="VAT",SUM(BJ$16:BJ180)*VAT,IF(Budget_period="Monthly",SUMIFS(INDIRECT(BJ$8),DetailBudgetWPs_Aleph,IF($J181 = "No Work Package", "", $J181),DetailBudgetCategory_Aleph,$I181),IF(Budget_period="Quarterly",SUMIFS(INDIRECT(BJ$9),DetailBudgetWPs_Aleph,IF($J181 = "No Work Package", "", $J181),DetailBudgetCategory_Aleph,$I181),IF(Budget_period="Annually",SUMIFS(INDIRECT(BJ$10),DetailBudgetWPs_Aleph,IF($J181 = "No Work Package", "", $J181),DetailBudgetCategory_Aleph,$I181),""))))) / BJ$6 * BJ$7, 0), 0)</f>
        <v>0</v>
      </c>
      <c r="BK181" s="166">
        <f t="array" ref="BK181">IFERROR(IF(ROW()-16&lt;NoRowsBudget, IF($J181="Profit Margin",SUM(BK$16:BK180)*ProfitMargin,IF($J181="VAT",SUM(BK$16:BK180)*VAT,IF(Budget_period="Monthly",SUMIFS(INDIRECT(BK$8),DetailBudgetWPs_Aleph,IF($J181 = "No Work Package", "", $J181),DetailBudgetCategory_Aleph,$I181),IF(Budget_period="Quarterly",SUMIFS(INDIRECT(BK$9),DetailBudgetWPs_Aleph,IF($J181 = "No Work Package", "", $J181),DetailBudgetCategory_Aleph,$I181),IF(Budget_period="Annually",SUMIFS(INDIRECT(BK$10),DetailBudgetWPs_Aleph,IF($J181 = "No Work Package", "", $J181),DetailBudgetCategory_Aleph,$I181),""))))) / BK$6 * BK$7, 0), 0)</f>
        <v>0</v>
      </c>
      <c r="BL181" s="166">
        <f t="array" ref="BL181">IFERROR(IF(ROW()-16&lt;NoRowsBudget, IF($J181="Profit Margin",SUM(BL$16:BL180)*ProfitMargin,IF($J181="VAT",SUM(BL$16:BL180)*VAT,IF(Budget_period="Monthly",SUMIFS(INDIRECT(BL$8),DetailBudgetWPs_Aleph,IF($J181 = "No Work Package", "", $J181),DetailBudgetCategory_Aleph,$I181),IF(Budget_period="Quarterly",SUMIFS(INDIRECT(BL$9),DetailBudgetWPs_Aleph,IF($J181 = "No Work Package", "", $J181),DetailBudgetCategory_Aleph,$I181),IF(Budget_period="Annually",SUMIFS(INDIRECT(BL$10),DetailBudgetWPs_Aleph,IF($J181 = "No Work Package", "", $J181),DetailBudgetCategory_Aleph,$I181),""))))) / BL$6 * BL$7, 0), 0)</f>
        <v>0</v>
      </c>
      <c r="BM181" s="166">
        <f t="array" ref="BM181">IFERROR(IF(ROW()-16&lt;NoRowsBudget, IF($J181="Profit Margin",SUM(BM$16:BM180)*ProfitMargin,IF($J181="VAT",SUM(BM$16:BM180)*VAT,IF(Budget_period="Monthly",SUMIFS(INDIRECT(BM$8),DetailBudgetWPs_Aleph,IF($J181 = "No Work Package", "", $J181),DetailBudgetCategory_Aleph,$I181),IF(Budget_period="Quarterly",SUMIFS(INDIRECT(BM$9),DetailBudgetWPs_Aleph,IF($J181 = "No Work Package", "", $J181),DetailBudgetCategory_Aleph,$I181),IF(Budget_period="Annually",SUMIFS(INDIRECT(BM$10),DetailBudgetWPs_Aleph,IF($J181 = "No Work Package", "", $J181),DetailBudgetCategory_Aleph,$I181),""))))) / BM$6 * BM$7, 0), 0)</f>
        <v>0</v>
      </c>
      <c r="BN181" s="166">
        <f t="array" ref="BN181">IFERROR(IF(ROW()-16&lt;NoRowsBudget, IF($J181="Profit Margin",SUM(BN$16:BN180)*ProfitMargin,IF($J181="VAT",SUM(BN$16:BN180)*VAT,IF(Budget_period="Monthly",SUMIFS(INDIRECT(BN$8),DetailBudgetWPs_Aleph,IF($J181 = "No Work Package", "", $J181),DetailBudgetCategory_Aleph,$I181),IF(Budget_period="Quarterly",SUMIFS(INDIRECT(BN$9),DetailBudgetWPs_Aleph,IF($J181 = "No Work Package", "", $J181),DetailBudgetCategory_Aleph,$I181),IF(Budget_period="Annually",SUMIFS(INDIRECT(BN$10),DetailBudgetWPs_Aleph,IF($J181 = "No Work Package", "", $J181),DetailBudgetCategory_Aleph,$I181),""))))) / BN$6 * BN$7, 0), 0)</f>
        <v>0</v>
      </c>
      <c r="BO181" s="166">
        <f t="array" ref="BO181">IFERROR(IF(ROW()-16&lt;NoRowsBudget, IF($J181="Profit Margin",SUM(BO$16:BO180)*ProfitMargin,IF($J181="VAT",SUM(BO$16:BO180)*VAT,IF(Budget_period="Monthly",SUMIFS(INDIRECT(BO$8),DetailBudgetWPs_Aleph,IF($J181 = "No Work Package", "", $J181),DetailBudgetCategory_Aleph,$I181),IF(Budget_period="Quarterly",SUMIFS(INDIRECT(BO$9),DetailBudgetWPs_Aleph,IF($J181 = "No Work Package", "", $J181),DetailBudgetCategory_Aleph,$I181),IF(Budget_period="Annually",SUMIFS(INDIRECT(BO$10),DetailBudgetWPs_Aleph,IF($J181 = "No Work Package", "", $J181),DetailBudgetCategory_Aleph,$I181),""))))) / BO$6 * BO$7, 0), 0)</f>
        <v>0</v>
      </c>
      <c r="BP181" s="166">
        <f t="array" ref="BP181">IFERROR(IF(ROW()-16&lt;NoRowsBudget, IF($J181="Profit Margin",SUM(BP$16:BP180)*ProfitMargin,IF($J181="VAT",SUM(BP$16:BP180)*VAT,IF(Budget_period="Monthly",SUMIFS(INDIRECT(BP$8),DetailBudgetWPs_Aleph,IF($J181 = "No Work Package", "", $J181),DetailBudgetCategory_Aleph,$I181),IF(Budget_period="Quarterly",SUMIFS(INDIRECT(BP$9),DetailBudgetWPs_Aleph,IF($J181 = "No Work Package", "", $J181),DetailBudgetCategory_Aleph,$I181),IF(Budget_period="Annually",SUMIFS(INDIRECT(BP$10),DetailBudgetWPs_Aleph,IF($J181 = "No Work Package", "", $J181),DetailBudgetCategory_Aleph,$I181),""))))) / BP$6 * BP$7, 0), 0)</f>
        <v>0</v>
      </c>
      <c r="BQ181" s="166">
        <f t="array" ref="BQ181">IFERROR(IF(ROW()-16&lt;NoRowsBudget, IF($J181="Profit Margin",SUM(BQ$16:BQ180)*ProfitMargin,IF($J181="VAT",SUM(BQ$16:BQ180)*VAT,IF(Budget_period="Monthly",SUMIFS(INDIRECT(BQ$8),DetailBudgetWPs_Aleph,IF($J181 = "No Work Package", "", $J181),DetailBudgetCategory_Aleph,$I181),IF(Budget_period="Quarterly",SUMIFS(INDIRECT(BQ$9),DetailBudgetWPs_Aleph,IF($J181 = "No Work Package", "", $J181),DetailBudgetCategory_Aleph,$I181),IF(Budget_period="Annually",SUMIFS(INDIRECT(BQ$10),DetailBudgetWPs_Aleph,IF($J181 = "No Work Package", "", $J181),DetailBudgetCategory_Aleph,$I181),""))))) / BQ$6 * BQ$7, 0), 0)</f>
        <v>0</v>
      </c>
      <c r="BR181" s="166">
        <f t="array" ref="BR181">IFERROR(IF(ROW()-16&lt;NoRowsBudget, IF($J181="Profit Margin",SUM(BR$16:BR180)*ProfitMargin,IF($J181="VAT",SUM(BR$16:BR180)*VAT,IF(Budget_period="Monthly",SUMIFS(INDIRECT(BR$8),DetailBudgetWPs_Aleph,IF($J181 = "No Work Package", "", $J181),DetailBudgetCategory_Aleph,$I181),IF(Budget_period="Quarterly",SUMIFS(INDIRECT(BR$9),DetailBudgetWPs_Aleph,IF($J181 = "No Work Package", "", $J181),DetailBudgetCategory_Aleph,$I181),IF(Budget_period="Annually",SUMIFS(INDIRECT(BR$10),DetailBudgetWPs_Aleph,IF($J181 = "No Work Package", "", $J181),DetailBudgetCategory_Aleph,$I181),""))))) / BR$6 * BR$7, 0), 0)</f>
        <v>0</v>
      </c>
      <c r="BS181" s="166">
        <f t="array" ref="BS181">IFERROR(IF(ROW()-16&lt;NoRowsBudget, IF($J181="Profit Margin",SUM(BS$16:BS180)*ProfitMargin,IF($J181="VAT",SUM(BS$16:BS180)*VAT,IF(Budget_period="Monthly",SUMIFS(INDIRECT(BS$8),DetailBudgetWPs_Aleph,IF($J181 = "No Work Package", "", $J181),DetailBudgetCategory_Aleph,$I181),IF(Budget_period="Quarterly",SUMIFS(INDIRECT(BS$9),DetailBudgetWPs_Aleph,IF($J181 = "No Work Package", "", $J181),DetailBudgetCategory_Aleph,$I181),IF(Budget_period="Annually",SUMIFS(INDIRECT(BS$10),DetailBudgetWPs_Aleph,IF($J181 = "No Work Package", "", $J181),DetailBudgetCategory_Aleph,$I181),""))))) / BS$6 * BS$7, 0), 0)</f>
        <v>0</v>
      </c>
    </row>
    <row r="182" ht="15.75" customHeight="1">
      <c r="A182" s="114"/>
      <c r="B182" s="15" t="str">
        <f>IF(ROW()-16&lt;NoRowsBudget,OrgName,"")</f>
        <v/>
      </c>
      <c r="C182" s="15" t="str">
        <f>IF(ROW()-16&lt;NoRowsBudget,ProjectName,"")</f>
        <v/>
      </c>
      <c r="D182" s="15" t="str">
        <f>IF(ROW()-16&lt;NoRowsBudget,ProjectRef,"")</f>
        <v/>
      </c>
      <c r="E182" s="15" t="str">
        <f>IF(ROW()-16&lt;NoRowsBudget,ApplicationID,"")</f>
        <v/>
      </c>
      <c r="F182" s="15" t="str">
        <f>IF(ROW()-16&lt;NoRowsBudget,Version,"")</f>
        <v/>
      </c>
      <c r="G182" s="164" t="str">
        <f>IF(ROW()-16&lt;NoRowsBudget,StartDate,"")</f>
        <v/>
      </c>
      <c r="H182" s="164" t="str">
        <f>IF(ROW()-16&lt;NoRowsBudget,EndDate,"")</f>
        <v/>
      </c>
      <c r="I182" s="15" t="str">
        <f t="array" ref="I182">IF(ROW()-16&lt;(NoRowsBudget-3),INDEX(CostCategories,CEILING((ROW()-15)/NoWPs,1)),IF(ROW()-16=NoRowsBudget-3,"Overheads",IF(ROW()-16=NoRowsBudget-2,"Profit Margin",IF(ROW()-16=NoRowsBudget-1,"VAT",""))))</f>
        <v/>
      </c>
      <c r="J182" s="15" t="str">
        <f t="array" ref="J182">IF(ROW()-16&lt;NoRowsBudget-3,INDEX(WPUnique,,MOD(ROW()-16,NoWPs)+1),IF(ROW()-16=NoRowsBudget-3,"Overheads",IF(ROW()-16=NoRowsBudget-2,"Profit Margin",IF(ROW()-16=NoRowsBudget-1,"VAT",""))))</f>
        <v/>
      </c>
      <c r="K182" s="172" t="str">
        <f>IFERROR(IF(OR($J182="Indirect Cost",$J182="VAT",$J182="Profit Margin"),"",VLOOKUP(J182,'1. Basic Info'!$B$40:$C$52,2,FALSE)),BudgetExport!J182)</f>
        <v/>
      </c>
      <c r="L182" s="166">
        <f t="array" ref="L182">IFERROR(IF(ROW()-16&lt;NoRowsBudget, IF($J182="Profit Margin",SUM(L$16:L181)*ProfitMargin,IF($J182="VAT",SUM(L$16:L181)*VAT,IF(Budget_period="Monthly",SUMIFS(INDIRECT(L$8),DetailBudgetWPs_Aleph,IF($J182 = "No Work Package", "", $J182),DetailBudgetCategory_Aleph,$I182),IF(Budget_period="Quarterly",SUMIFS(INDIRECT(L$9),DetailBudgetWPs_Aleph,IF($J182 = "No Work Package", "", $J182),DetailBudgetCategory_Aleph,$I182),IF(Budget_period="Annually",SUMIFS(INDIRECT(L$10),DetailBudgetWPs_Aleph,IF($J182 = "No Work Package", "", $J182),DetailBudgetCategory_Aleph,$I182),""))))) / L$6 * L$7, 0), 0)</f>
        <v>0</v>
      </c>
      <c r="M182" s="166">
        <f t="array" ref="M182">IFERROR(IF(ROW()-16&lt;NoRowsBudget, IF($J182="Profit Margin",SUM(M$16:M181)*ProfitMargin,IF($J182="VAT",SUM(M$16:M181)*VAT,IF(Budget_period="Monthly",SUMIFS(INDIRECT(M$8),DetailBudgetWPs_Aleph,IF($J182 = "No Work Package", "", $J182),DetailBudgetCategory_Aleph,$I182),IF(Budget_period="Quarterly",SUMIFS(INDIRECT(M$9),DetailBudgetWPs_Aleph,IF($J182 = "No Work Package", "", $J182),DetailBudgetCategory_Aleph,$I182),IF(Budget_period="Annually",SUMIFS(INDIRECT(M$10),DetailBudgetWPs_Aleph,IF($J182 = "No Work Package", "", $J182),DetailBudgetCategory_Aleph,$I182),""))))) / M$6 * M$7, 0), 0)</f>
        <v>0</v>
      </c>
      <c r="N182" s="166">
        <f t="array" ref="N182">IFERROR(IF(ROW()-16&lt;NoRowsBudget, IF($J182="Profit Margin",SUM(N$16:N181)*ProfitMargin,IF($J182="VAT",SUM(N$16:N181)*VAT,IF(Budget_period="Monthly",SUMIFS(INDIRECT(N$8),DetailBudgetWPs_Aleph,IF($J182 = "No Work Package", "", $J182),DetailBudgetCategory_Aleph,$I182),IF(Budget_period="Quarterly",SUMIFS(INDIRECT(N$9),DetailBudgetWPs_Aleph,IF($J182 = "No Work Package", "", $J182),DetailBudgetCategory_Aleph,$I182),IF(Budget_period="Annually",SUMIFS(INDIRECT(N$10),DetailBudgetWPs_Aleph,IF($J182 = "No Work Package", "", $J182),DetailBudgetCategory_Aleph,$I182),""))))) / N$6 * N$7, 0), 0)</f>
        <v>0</v>
      </c>
      <c r="O182" s="166">
        <f t="array" ref="O182">IFERROR(IF(ROW()-16&lt;NoRowsBudget, IF($J182="Profit Margin",SUM(O$16:O181)*ProfitMargin,IF($J182="VAT",SUM(O$16:O181)*VAT,IF(Budget_period="Monthly",SUMIFS(INDIRECT(O$8),DetailBudgetWPs_Aleph,IF($J182 = "No Work Package", "", $J182),DetailBudgetCategory_Aleph,$I182),IF(Budget_period="Quarterly",SUMIFS(INDIRECT(O$9),DetailBudgetWPs_Aleph,IF($J182 = "No Work Package", "", $J182),DetailBudgetCategory_Aleph,$I182),IF(Budget_period="Annually",SUMIFS(INDIRECT(O$10),DetailBudgetWPs_Aleph,IF($J182 = "No Work Package", "", $J182),DetailBudgetCategory_Aleph,$I182),""))))) / O$6 * O$7, 0), 0)</f>
        <v>0</v>
      </c>
      <c r="P182" s="166">
        <f t="array" ref="P182">IFERROR(IF(ROW()-16&lt;NoRowsBudget, IF($J182="Profit Margin",SUM(P$16:P181)*ProfitMargin,IF($J182="VAT",SUM(P$16:P181)*VAT,IF(Budget_period="Monthly",SUMIFS(INDIRECT(P$8),DetailBudgetWPs_Aleph,IF($J182 = "No Work Package", "", $J182),DetailBudgetCategory_Aleph,$I182),IF(Budget_period="Quarterly",SUMIFS(INDIRECT(P$9),DetailBudgetWPs_Aleph,IF($J182 = "No Work Package", "", $J182),DetailBudgetCategory_Aleph,$I182),IF(Budget_period="Annually",SUMIFS(INDIRECT(P$10),DetailBudgetWPs_Aleph,IF($J182 = "No Work Package", "", $J182),DetailBudgetCategory_Aleph,$I182),""))))) / P$6 * P$7, 0), 0)</f>
        <v>0</v>
      </c>
      <c r="Q182" s="166">
        <f t="array" ref="Q182">IFERROR(IF(ROW()-16&lt;NoRowsBudget, IF($J182="Profit Margin",SUM(Q$16:Q181)*ProfitMargin,IF($J182="VAT",SUM(Q$16:Q181)*VAT,IF(Budget_period="Monthly",SUMIFS(INDIRECT(Q$8),DetailBudgetWPs_Aleph,IF($J182 = "No Work Package", "", $J182),DetailBudgetCategory_Aleph,$I182),IF(Budget_period="Quarterly",SUMIFS(INDIRECT(Q$9),DetailBudgetWPs_Aleph,IF($J182 = "No Work Package", "", $J182),DetailBudgetCategory_Aleph,$I182),IF(Budget_period="Annually",SUMIFS(INDIRECT(Q$10),DetailBudgetWPs_Aleph,IF($J182 = "No Work Package", "", $J182),DetailBudgetCategory_Aleph,$I182),""))))) / Q$6 * Q$7, 0), 0)</f>
        <v>0</v>
      </c>
      <c r="R182" s="166">
        <f t="array" ref="R182">IFERROR(IF(ROW()-16&lt;NoRowsBudget, IF($J182="Profit Margin",SUM(R$16:R181)*ProfitMargin,IF($J182="VAT",SUM(R$16:R181)*VAT,IF(Budget_period="Monthly",SUMIFS(INDIRECT(R$8),DetailBudgetWPs_Aleph,IF($J182 = "No Work Package", "", $J182),DetailBudgetCategory_Aleph,$I182),IF(Budget_period="Quarterly",SUMIFS(INDIRECT(R$9),DetailBudgetWPs_Aleph,IF($J182 = "No Work Package", "", $J182),DetailBudgetCategory_Aleph,$I182),IF(Budget_period="Annually",SUMIFS(INDIRECT(R$10),DetailBudgetWPs_Aleph,IF($J182 = "No Work Package", "", $J182),DetailBudgetCategory_Aleph,$I182),""))))) / R$6 * R$7, 0), 0)</f>
        <v>0</v>
      </c>
      <c r="S182" s="166">
        <f t="array" ref="S182">IFERROR(IF(ROW()-16&lt;NoRowsBudget, IF($J182="Profit Margin",SUM(S$16:S181)*ProfitMargin,IF($J182="VAT",SUM(S$16:S181)*VAT,IF(Budget_period="Monthly",SUMIFS(INDIRECT(S$8),DetailBudgetWPs_Aleph,IF($J182 = "No Work Package", "", $J182),DetailBudgetCategory_Aleph,$I182),IF(Budget_period="Quarterly",SUMIFS(INDIRECT(S$9),DetailBudgetWPs_Aleph,IF($J182 = "No Work Package", "", $J182),DetailBudgetCategory_Aleph,$I182),IF(Budget_period="Annually",SUMIFS(INDIRECT(S$10),DetailBudgetWPs_Aleph,IF($J182 = "No Work Package", "", $J182),DetailBudgetCategory_Aleph,$I182),""))))) / S$6 * S$7, 0), 0)</f>
        <v>0</v>
      </c>
      <c r="T182" s="166">
        <f t="array" ref="T182">IFERROR(IF(ROW()-16&lt;NoRowsBudget, IF($J182="Profit Margin",SUM(T$16:T181)*ProfitMargin,IF($J182="VAT",SUM(T$16:T181)*VAT,IF(Budget_period="Monthly",SUMIFS(INDIRECT(T$8),DetailBudgetWPs_Aleph,IF($J182 = "No Work Package", "", $J182),DetailBudgetCategory_Aleph,$I182),IF(Budget_period="Quarterly",SUMIFS(INDIRECT(T$9),DetailBudgetWPs_Aleph,IF($J182 = "No Work Package", "", $J182),DetailBudgetCategory_Aleph,$I182),IF(Budget_period="Annually",SUMIFS(INDIRECT(T$10),DetailBudgetWPs_Aleph,IF($J182 = "No Work Package", "", $J182),DetailBudgetCategory_Aleph,$I182),""))))) / T$6 * T$7, 0), 0)</f>
        <v>0</v>
      </c>
      <c r="U182" s="166">
        <f t="array" ref="U182">IFERROR(IF(ROW()-16&lt;NoRowsBudget, IF($J182="Profit Margin",SUM(U$16:U181)*ProfitMargin,IF($J182="VAT",SUM(U$16:U181)*VAT,IF(Budget_period="Monthly",SUMIFS(INDIRECT(U$8),DetailBudgetWPs_Aleph,IF($J182 = "No Work Package", "", $J182),DetailBudgetCategory_Aleph,$I182),IF(Budget_period="Quarterly",SUMIFS(INDIRECT(U$9),DetailBudgetWPs_Aleph,IF($J182 = "No Work Package", "", $J182),DetailBudgetCategory_Aleph,$I182),IF(Budget_period="Annually",SUMIFS(INDIRECT(U$10),DetailBudgetWPs_Aleph,IF($J182 = "No Work Package", "", $J182),DetailBudgetCategory_Aleph,$I182),""))))) / U$6 * U$7, 0), 0)</f>
        <v>0</v>
      </c>
      <c r="V182" s="166">
        <f t="array" ref="V182">IFERROR(IF(ROW()-16&lt;NoRowsBudget, IF($J182="Profit Margin",SUM(V$16:V181)*ProfitMargin,IF($J182="VAT",SUM(V$16:V181)*VAT,IF(Budget_period="Monthly",SUMIFS(INDIRECT(V$8),DetailBudgetWPs_Aleph,IF($J182 = "No Work Package", "", $J182),DetailBudgetCategory_Aleph,$I182),IF(Budget_period="Quarterly",SUMIFS(INDIRECT(V$9),DetailBudgetWPs_Aleph,IF($J182 = "No Work Package", "", $J182),DetailBudgetCategory_Aleph,$I182),IF(Budget_period="Annually",SUMIFS(INDIRECT(V$10),DetailBudgetWPs_Aleph,IF($J182 = "No Work Package", "", $J182),DetailBudgetCategory_Aleph,$I182),""))))) / V$6 * V$7, 0), 0)</f>
        <v>0</v>
      </c>
      <c r="W182" s="166">
        <f t="array" ref="W182">IFERROR(IF(ROW()-16&lt;NoRowsBudget, IF($J182="Profit Margin",SUM(W$16:W181)*ProfitMargin,IF($J182="VAT",SUM(W$16:W181)*VAT,IF(Budget_period="Monthly",SUMIFS(INDIRECT(W$8),DetailBudgetWPs_Aleph,IF($J182 = "No Work Package", "", $J182),DetailBudgetCategory_Aleph,$I182),IF(Budget_period="Quarterly",SUMIFS(INDIRECT(W$9),DetailBudgetWPs_Aleph,IF($J182 = "No Work Package", "", $J182),DetailBudgetCategory_Aleph,$I182),IF(Budget_period="Annually",SUMIFS(INDIRECT(W$10),DetailBudgetWPs_Aleph,IF($J182 = "No Work Package", "", $J182),DetailBudgetCategory_Aleph,$I182),""))))) / W$6 * W$7, 0), 0)</f>
        <v>0</v>
      </c>
      <c r="X182" s="166">
        <f t="array" ref="X182">IFERROR(IF(ROW()-16&lt;NoRowsBudget, IF($J182="Profit Margin",SUM(X$16:X181)*ProfitMargin,IF($J182="VAT",SUM(X$16:X181)*VAT,IF(Budget_period="Monthly",SUMIFS(INDIRECT(X$8),DetailBudgetWPs_Aleph,IF($J182 = "No Work Package", "", $J182),DetailBudgetCategory_Aleph,$I182),IF(Budget_period="Quarterly",SUMIFS(INDIRECT(X$9),DetailBudgetWPs_Aleph,IF($J182 = "No Work Package", "", $J182),DetailBudgetCategory_Aleph,$I182),IF(Budget_period="Annually",SUMIFS(INDIRECT(X$10),DetailBudgetWPs_Aleph,IF($J182 = "No Work Package", "", $J182),DetailBudgetCategory_Aleph,$I182),""))))) / X$6 * X$7, 0), 0)</f>
        <v>0</v>
      </c>
      <c r="Y182" s="166">
        <f t="array" ref="Y182">IFERROR(IF(ROW()-16&lt;NoRowsBudget, IF($J182="Profit Margin",SUM(Y$16:Y181)*ProfitMargin,IF($J182="VAT",SUM(Y$16:Y181)*VAT,IF(Budget_period="Monthly",SUMIFS(INDIRECT(Y$8),DetailBudgetWPs_Aleph,IF($J182 = "No Work Package", "", $J182),DetailBudgetCategory_Aleph,$I182),IF(Budget_period="Quarterly",SUMIFS(INDIRECT(Y$9),DetailBudgetWPs_Aleph,IF($J182 = "No Work Package", "", $J182),DetailBudgetCategory_Aleph,$I182),IF(Budget_period="Annually",SUMIFS(INDIRECT(Y$10),DetailBudgetWPs_Aleph,IF($J182 = "No Work Package", "", $J182),DetailBudgetCategory_Aleph,$I182),""))))) / Y$6 * Y$7, 0), 0)</f>
        <v>0</v>
      </c>
      <c r="Z182" s="166">
        <f t="array" ref="Z182">IFERROR(IF(ROW()-16&lt;NoRowsBudget, IF($J182="Profit Margin",SUM(Z$16:Z181)*ProfitMargin,IF($J182="VAT",SUM(Z$16:Z181)*VAT,IF(Budget_period="Monthly",SUMIFS(INDIRECT(Z$8),DetailBudgetWPs_Aleph,IF($J182 = "No Work Package", "", $J182),DetailBudgetCategory_Aleph,$I182),IF(Budget_period="Quarterly",SUMIFS(INDIRECT(Z$9),DetailBudgetWPs_Aleph,IF($J182 = "No Work Package", "", $J182),DetailBudgetCategory_Aleph,$I182),IF(Budget_period="Annually",SUMIFS(INDIRECT(Z$10),DetailBudgetWPs_Aleph,IF($J182 = "No Work Package", "", $J182),DetailBudgetCategory_Aleph,$I182),""))))) / Z$6 * Z$7, 0), 0)</f>
        <v>0</v>
      </c>
      <c r="AA182" s="166">
        <f t="array" ref="AA182">IFERROR(IF(ROW()-16&lt;NoRowsBudget, IF($J182="Profit Margin",SUM(AA$16:AA181)*ProfitMargin,IF($J182="VAT",SUM(AA$16:AA181)*VAT,IF(Budget_period="Monthly",SUMIFS(INDIRECT(AA$8),DetailBudgetWPs_Aleph,IF($J182 = "No Work Package", "", $J182),DetailBudgetCategory_Aleph,$I182),IF(Budget_period="Quarterly",SUMIFS(INDIRECT(AA$9),DetailBudgetWPs_Aleph,IF($J182 = "No Work Package", "", $J182),DetailBudgetCategory_Aleph,$I182),IF(Budget_period="Annually",SUMIFS(INDIRECT(AA$10),DetailBudgetWPs_Aleph,IF($J182 = "No Work Package", "", $J182),DetailBudgetCategory_Aleph,$I182),""))))) / AA$6 * AA$7, 0), 0)</f>
        <v>0</v>
      </c>
      <c r="AB182" s="166">
        <f t="array" ref="AB182">IFERROR(IF(ROW()-16&lt;NoRowsBudget, IF($J182="Profit Margin",SUM(AB$16:AB181)*ProfitMargin,IF($J182="VAT",SUM(AB$16:AB181)*VAT,IF(Budget_period="Monthly",SUMIFS(INDIRECT(AB$8),DetailBudgetWPs_Aleph,IF($J182 = "No Work Package", "", $J182),DetailBudgetCategory_Aleph,$I182),IF(Budget_period="Quarterly",SUMIFS(INDIRECT(AB$9),DetailBudgetWPs_Aleph,IF($J182 = "No Work Package", "", $J182),DetailBudgetCategory_Aleph,$I182),IF(Budget_period="Annually",SUMIFS(INDIRECT(AB$10),DetailBudgetWPs_Aleph,IF($J182 = "No Work Package", "", $J182),DetailBudgetCategory_Aleph,$I182),""))))) / AB$6 * AB$7, 0), 0)</f>
        <v>0</v>
      </c>
      <c r="AC182" s="166">
        <f t="array" ref="AC182">IFERROR(IF(ROW()-16&lt;NoRowsBudget, IF($J182="Profit Margin",SUM(AC$16:AC181)*ProfitMargin,IF($J182="VAT",SUM(AC$16:AC181)*VAT,IF(Budget_period="Monthly",SUMIFS(INDIRECT(AC$8),DetailBudgetWPs_Aleph,IF($J182 = "No Work Package", "", $J182),DetailBudgetCategory_Aleph,$I182),IF(Budget_period="Quarterly",SUMIFS(INDIRECT(AC$9),DetailBudgetWPs_Aleph,IF($J182 = "No Work Package", "", $J182),DetailBudgetCategory_Aleph,$I182),IF(Budget_period="Annually",SUMIFS(INDIRECT(AC$10),DetailBudgetWPs_Aleph,IF($J182 = "No Work Package", "", $J182),DetailBudgetCategory_Aleph,$I182),""))))) / AC$6 * AC$7, 0), 0)</f>
        <v>0</v>
      </c>
      <c r="AD182" s="166">
        <f t="array" ref="AD182">IFERROR(IF(ROW()-16&lt;NoRowsBudget, IF($J182="Profit Margin",SUM(AD$16:AD181)*ProfitMargin,IF($J182="VAT",SUM(AD$16:AD181)*VAT,IF(Budget_period="Monthly",SUMIFS(INDIRECT(AD$8),DetailBudgetWPs_Aleph,IF($J182 = "No Work Package", "", $J182),DetailBudgetCategory_Aleph,$I182),IF(Budget_period="Quarterly",SUMIFS(INDIRECT(AD$9),DetailBudgetWPs_Aleph,IF($J182 = "No Work Package", "", $J182),DetailBudgetCategory_Aleph,$I182),IF(Budget_period="Annually",SUMIFS(INDIRECT(AD$10),DetailBudgetWPs_Aleph,IF($J182 = "No Work Package", "", $J182),DetailBudgetCategory_Aleph,$I182),""))))) / AD$6 * AD$7, 0), 0)</f>
        <v>0</v>
      </c>
      <c r="AE182" s="166">
        <f t="array" ref="AE182">IFERROR(IF(ROW()-16&lt;NoRowsBudget, IF($J182="Profit Margin",SUM(AE$16:AE181)*ProfitMargin,IF($J182="VAT",SUM(AE$16:AE181)*VAT,IF(Budget_period="Monthly",SUMIFS(INDIRECT(AE$8),DetailBudgetWPs_Aleph,IF($J182 = "No Work Package", "", $J182),DetailBudgetCategory_Aleph,$I182),IF(Budget_period="Quarterly",SUMIFS(INDIRECT(AE$9),DetailBudgetWPs_Aleph,IF($J182 = "No Work Package", "", $J182),DetailBudgetCategory_Aleph,$I182),IF(Budget_period="Annually",SUMIFS(INDIRECT(AE$10),DetailBudgetWPs_Aleph,IF($J182 = "No Work Package", "", $J182),DetailBudgetCategory_Aleph,$I182),""))))) / AE$6 * AE$7, 0), 0)</f>
        <v>0</v>
      </c>
      <c r="AF182" s="166">
        <f t="array" ref="AF182">IFERROR(IF(ROW()-16&lt;NoRowsBudget, IF($J182="Profit Margin",SUM(AF$16:AF181)*ProfitMargin,IF($J182="VAT",SUM(AF$16:AF181)*VAT,IF(Budget_period="Monthly",SUMIFS(INDIRECT(AF$8),DetailBudgetWPs_Aleph,IF($J182 = "No Work Package", "", $J182),DetailBudgetCategory_Aleph,$I182),IF(Budget_period="Quarterly",SUMIFS(INDIRECT(AF$9),DetailBudgetWPs_Aleph,IF($J182 = "No Work Package", "", $J182),DetailBudgetCategory_Aleph,$I182),IF(Budget_period="Annually",SUMIFS(INDIRECT(AF$10),DetailBudgetWPs_Aleph,IF($J182 = "No Work Package", "", $J182),DetailBudgetCategory_Aleph,$I182),""))))) / AF$6 * AF$7, 0), 0)</f>
        <v>0</v>
      </c>
      <c r="AG182" s="166">
        <f t="array" ref="AG182">IFERROR(IF(ROW()-16&lt;NoRowsBudget, IF($J182="Profit Margin",SUM(AG$16:AG181)*ProfitMargin,IF($J182="VAT",SUM(AG$16:AG181)*VAT,IF(Budget_period="Monthly",SUMIFS(INDIRECT(AG$8),DetailBudgetWPs_Aleph,IF($J182 = "No Work Package", "", $J182),DetailBudgetCategory_Aleph,$I182),IF(Budget_period="Quarterly",SUMIFS(INDIRECT(AG$9),DetailBudgetWPs_Aleph,IF($J182 = "No Work Package", "", $J182),DetailBudgetCategory_Aleph,$I182),IF(Budget_period="Annually",SUMIFS(INDIRECT(AG$10),DetailBudgetWPs_Aleph,IF($J182 = "No Work Package", "", $J182),DetailBudgetCategory_Aleph,$I182),""))))) / AG$6 * AG$7, 0), 0)</f>
        <v>0</v>
      </c>
      <c r="AH182" s="166">
        <f t="array" ref="AH182">IFERROR(IF(ROW()-16&lt;NoRowsBudget, IF($J182="Profit Margin",SUM(AH$16:AH181)*ProfitMargin,IF($J182="VAT",SUM(AH$16:AH181)*VAT,IF(Budget_period="Monthly",SUMIFS(INDIRECT(AH$8),DetailBudgetWPs_Aleph,IF($J182 = "No Work Package", "", $J182),DetailBudgetCategory_Aleph,$I182),IF(Budget_period="Quarterly",SUMIFS(INDIRECT(AH$9),DetailBudgetWPs_Aleph,IF($J182 = "No Work Package", "", $J182),DetailBudgetCategory_Aleph,$I182),IF(Budget_period="Annually",SUMIFS(INDIRECT(AH$10),DetailBudgetWPs_Aleph,IF($J182 = "No Work Package", "", $J182),DetailBudgetCategory_Aleph,$I182),""))))) / AH$6 * AH$7, 0), 0)</f>
        <v>0</v>
      </c>
      <c r="AI182" s="166">
        <f t="array" ref="AI182">IFERROR(IF(ROW()-16&lt;NoRowsBudget, IF($J182="Profit Margin",SUM(AI$16:AI181)*ProfitMargin,IF($J182="VAT",SUM(AI$16:AI181)*VAT,IF(Budget_period="Monthly",SUMIFS(INDIRECT(AI$8),DetailBudgetWPs_Aleph,IF($J182 = "No Work Package", "", $J182),DetailBudgetCategory_Aleph,$I182),IF(Budget_period="Quarterly",SUMIFS(INDIRECT(AI$9),DetailBudgetWPs_Aleph,IF($J182 = "No Work Package", "", $J182),DetailBudgetCategory_Aleph,$I182),IF(Budget_period="Annually",SUMIFS(INDIRECT(AI$10),DetailBudgetWPs_Aleph,IF($J182 = "No Work Package", "", $J182),DetailBudgetCategory_Aleph,$I182),""))))) / AI$6 * AI$7, 0), 0)</f>
        <v>0</v>
      </c>
      <c r="AJ182" s="166">
        <f t="array" ref="AJ182">IFERROR(IF(ROW()-16&lt;NoRowsBudget, IF($J182="Profit Margin",SUM(AJ$16:AJ181)*ProfitMargin,IF($J182="VAT",SUM(AJ$16:AJ181)*VAT,IF(Budget_period="Monthly",SUMIFS(INDIRECT(AJ$8),DetailBudgetWPs_Aleph,IF($J182 = "No Work Package", "", $J182),DetailBudgetCategory_Aleph,$I182),IF(Budget_period="Quarterly",SUMIFS(INDIRECT(AJ$9),DetailBudgetWPs_Aleph,IF($J182 = "No Work Package", "", $J182),DetailBudgetCategory_Aleph,$I182),IF(Budget_period="Annually",SUMIFS(INDIRECT(AJ$10),DetailBudgetWPs_Aleph,IF($J182 = "No Work Package", "", $J182),DetailBudgetCategory_Aleph,$I182),""))))) / AJ$6 * AJ$7, 0), 0)</f>
        <v>0</v>
      </c>
      <c r="AK182" s="166">
        <f t="array" ref="AK182">IFERROR(IF(ROW()-16&lt;NoRowsBudget, IF($J182="Profit Margin",SUM(AK$16:AK181)*ProfitMargin,IF($J182="VAT",SUM(AK$16:AK181)*VAT,IF(Budget_period="Monthly",SUMIFS(INDIRECT(AK$8),DetailBudgetWPs_Aleph,IF($J182 = "No Work Package", "", $J182),DetailBudgetCategory_Aleph,$I182),IF(Budget_period="Quarterly",SUMIFS(INDIRECT(AK$9),DetailBudgetWPs_Aleph,IF($J182 = "No Work Package", "", $J182),DetailBudgetCategory_Aleph,$I182),IF(Budget_period="Annually",SUMIFS(INDIRECT(AK$10),DetailBudgetWPs_Aleph,IF($J182 = "No Work Package", "", $J182),DetailBudgetCategory_Aleph,$I182),""))))) / AK$6 * AK$7, 0), 0)</f>
        <v>0</v>
      </c>
      <c r="AL182" s="166">
        <f t="array" ref="AL182">IFERROR(IF(ROW()-16&lt;NoRowsBudget, IF($J182="Profit Margin",SUM(AL$16:AL181)*ProfitMargin,IF($J182="VAT",SUM(AL$16:AL181)*VAT,IF(Budget_period="Monthly",SUMIFS(INDIRECT(AL$8),DetailBudgetWPs_Aleph,IF($J182 = "No Work Package", "", $J182),DetailBudgetCategory_Aleph,$I182),IF(Budget_period="Quarterly",SUMIFS(INDIRECT(AL$9),DetailBudgetWPs_Aleph,IF($J182 = "No Work Package", "", $J182),DetailBudgetCategory_Aleph,$I182),IF(Budget_period="Annually",SUMIFS(INDIRECT(AL$10),DetailBudgetWPs_Aleph,IF($J182 = "No Work Package", "", $J182),DetailBudgetCategory_Aleph,$I182),""))))) / AL$6 * AL$7, 0), 0)</f>
        <v>0</v>
      </c>
      <c r="AM182" s="166">
        <f t="array" ref="AM182">IFERROR(IF(ROW()-16&lt;NoRowsBudget, IF($J182="Profit Margin",SUM(AM$16:AM181)*ProfitMargin,IF($J182="VAT",SUM(AM$16:AM181)*VAT,IF(Budget_period="Monthly",SUMIFS(INDIRECT(AM$8),DetailBudgetWPs_Aleph,IF($J182 = "No Work Package", "", $J182),DetailBudgetCategory_Aleph,$I182),IF(Budget_period="Quarterly",SUMIFS(INDIRECT(AM$9),DetailBudgetWPs_Aleph,IF($J182 = "No Work Package", "", $J182),DetailBudgetCategory_Aleph,$I182),IF(Budget_period="Annually",SUMIFS(INDIRECT(AM$10),DetailBudgetWPs_Aleph,IF($J182 = "No Work Package", "", $J182),DetailBudgetCategory_Aleph,$I182),""))))) / AM$6 * AM$7, 0), 0)</f>
        <v>0</v>
      </c>
      <c r="AN182" s="166">
        <f t="array" ref="AN182">IFERROR(IF(ROW()-16&lt;NoRowsBudget, IF($J182="Profit Margin",SUM(AN$16:AN181)*ProfitMargin,IF($J182="VAT",SUM(AN$16:AN181)*VAT,IF(Budget_period="Monthly",SUMIFS(INDIRECT(AN$8),DetailBudgetWPs_Aleph,IF($J182 = "No Work Package", "", $J182),DetailBudgetCategory_Aleph,$I182),IF(Budget_period="Quarterly",SUMIFS(INDIRECT(AN$9),DetailBudgetWPs_Aleph,IF($J182 = "No Work Package", "", $J182),DetailBudgetCategory_Aleph,$I182),IF(Budget_period="Annually",SUMIFS(INDIRECT(AN$10),DetailBudgetWPs_Aleph,IF($J182 = "No Work Package", "", $J182),DetailBudgetCategory_Aleph,$I182),""))))) / AN$6 * AN$7, 0), 0)</f>
        <v>0</v>
      </c>
      <c r="AO182" s="166">
        <f t="array" ref="AO182">IFERROR(IF(ROW()-16&lt;NoRowsBudget, IF($J182="Profit Margin",SUM(AO$16:AO181)*ProfitMargin,IF($J182="VAT",SUM(AO$16:AO181)*VAT,IF(Budget_period="Monthly",SUMIFS(INDIRECT(AO$8),DetailBudgetWPs_Aleph,IF($J182 = "No Work Package", "", $J182),DetailBudgetCategory_Aleph,$I182),IF(Budget_period="Quarterly",SUMIFS(INDIRECT(AO$9),DetailBudgetWPs_Aleph,IF($J182 = "No Work Package", "", $J182),DetailBudgetCategory_Aleph,$I182),IF(Budget_period="Annually",SUMIFS(INDIRECT(AO$10),DetailBudgetWPs_Aleph,IF($J182 = "No Work Package", "", $J182),DetailBudgetCategory_Aleph,$I182),""))))) / AO$6 * AO$7, 0), 0)</f>
        <v>0</v>
      </c>
      <c r="AP182" s="166">
        <f t="array" ref="AP182">IFERROR(IF(ROW()-16&lt;NoRowsBudget, IF($J182="Profit Margin",SUM(AP$16:AP181)*ProfitMargin,IF($J182="VAT",SUM(AP$16:AP181)*VAT,IF(Budget_period="Monthly",SUMIFS(INDIRECT(AP$8),DetailBudgetWPs_Aleph,IF($J182 = "No Work Package", "", $J182),DetailBudgetCategory_Aleph,$I182),IF(Budget_period="Quarterly",SUMIFS(INDIRECT(AP$9),DetailBudgetWPs_Aleph,IF($J182 = "No Work Package", "", $J182),DetailBudgetCategory_Aleph,$I182),IF(Budget_period="Annually",SUMIFS(INDIRECT(AP$10),DetailBudgetWPs_Aleph,IF($J182 = "No Work Package", "", $J182),DetailBudgetCategory_Aleph,$I182),""))))) / AP$6 * AP$7, 0), 0)</f>
        <v>0</v>
      </c>
      <c r="AQ182" s="166">
        <f t="array" ref="AQ182">IFERROR(IF(ROW()-16&lt;NoRowsBudget, IF($J182="Profit Margin",SUM(AQ$16:AQ181)*ProfitMargin,IF($J182="VAT",SUM(AQ$16:AQ181)*VAT,IF(Budget_period="Monthly",SUMIFS(INDIRECT(AQ$8),DetailBudgetWPs_Aleph,IF($J182 = "No Work Package", "", $J182),DetailBudgetCategory_Aleph,$I182),IF(Budget_period="Quarterly",SUMIFS(INDIRECT(AQ$9),DetailBudgetWPs_Aleph,IF($J182 = "No Work Package", "", $J182),DetailBudgetCategory_Aleph,$I182),IF(Budget_period="Annually",SUMIFS(INDIRECT(AQ$10),DetailBudgetWPs_Aleph,IF($J182 = "No Work Package", "", $J182),DetailBudgetCategory_Aleph,$I182),""))))) / AQ$6 * AQ$7, 0), 0)</f>
        <v>0</v>
      </c>
      <c r="AR182" s="166">
        <f t="array" ref="AR182">IFERROR(IF(ROW()-16&lt;NoRowsBudget, IF($J182="Profit Margin",SUM(AR$16:AR181)*ProfitMargin,IF($J182="VAT",SUM(AR$16:AR181)*VAT,IF(Budget_period="Monthly",SUMIFS(INDIRECT(AR$8),DetailBudgetWPs_Aleph,IF($J182 = "No Work Package", "", $J182),DetailBudgetCategory_Aleph,$I182),IF(Budget_period="Quarterly",SUMIFS(INDIRECT(AR$9),DetailBudgetWPs_Aleph,IF($J182 = "No Work Package", "", $J182),DetailBudgetCategory_Aleph,$I182),IF(Budget_period="Annually",SUMIFS(INDIRECT(AR$10),DetailBudgetWPs_Aleph,IF($J182 = "No Work Package", "", $J182),DetailBudgetCategory_Aleph,$I182),""))))) / AR$6 * AR$7, 0), 0)</f>
        <v>0</v>
      </c>
      <c r="AS182" s="166">
        <f t="array" ref="AS182">IFERROR(IF(ROW()-16&lt;NoRowsBudget, IF($J182="Profit Margin",SUM(AS$16:AS181)*ProfitMargin,IF($J182="VAT",SUM(AS$16:AS181)*VAT,IF(Budget_period="Monthly",SUMIFS(INDIRECT(AS$8),DetailBudgetWPs_Aleph,IF($J182 = "No Work Package", "", $J182),DetailBudgetCategory_Aleph,$I182),IF(Budget_period="Quarterly",SUMIFS(INDIRECT(AS$9),DetailBudgetWPs_Aleph,IF($J182 = "No Work Package", "", $J182),DetailBudgetCategory_Aleph,$I182),IF(Budget_period="Annually",SUMIFS(INDIRECT(AS$10),DetailBudgetWPs_Aleph,IF($J182 = "No Work Package", "", $J182),DetailBudgetCategory_Aleph,$I182),""))))) / AS$6 * AS$7, 0), 0)</f>
        <v>0</v>
      </c>
      <c r="AT182" s="166">
        <f t="array" ref="AT182">IFERROR(IF(ROW()-16&lt;NoRowsBudget, IF($J182="Profit Margin",SUM(AT$16:AT181)*ProfitMargin,IF($J182="VAT",SUM(AT$16:AT181)*VAT,IF(Budget_period="Monthly",SUMIFS(INDIRECT(AT$8),DetailBudgetWPs_Aleph,IF($J182 = "No Work Package", "", $J182),DetailBudgetCategory_Aleph,$I182),IF(Budget_period="Quarterly",SUMIFS(INDIRECT(AT$9),DetailBudgetWPs_Aleph,IF($J182 = "No Work Package", "", $J182),DetailBudgetCategory_Aleph,$I182),IF(Budget_period="Annually",SUMIFS(INDIRECT(AT$10),DetailBudgetWPs_Aleph,IF($J182 = "No Work Package", "", $J182),DetailBudgetCategory_Aleph,$I182),""))))) / AT$6 * AT$7, 0), 0)</f>
        <v>0</v>
      </c>
      <c r="AU182" s="166">
        <f t="array" ref="AU182">IFERROR(IF(ROW()-16&lt;NoRowsBudget, IF($J182="Profit Margin",SUM(AU$16:AU181)*ProfitMargin,IF($J182="VAT",SUM(AU$16:AU181)*VAT,IF(Budget_period="Monthly",SUMIFS(INDIRECT(AU$8),DetailBudgetWPs_Aleph,IF($J182 = "No Work Package", "", $J182),DetailBudgetCategory_Aleph,$I182),IF(Budget_period="Quarterly",SUMIFS(INDIRECT(AU$9),DetailBudgetWPs_Aleph,IF($J182 = "No Work Package", "", $J182),DetailBudgetCategory_Aleph,$I182),IF(Budget_period="Annually",SUMIFS(INDIRECT(AU$10),DetailBudgetWPs_Aleph,IF($J182 = "No Work Package", "", $J182),DetailBudgetCategory_Aleph,$I182),""))))) / AU$6 * AU$7, 0), 0)</f>
        <v>0</v>
      </c>
      <c r="AV182" s="166">
        <f t="array" ref="AV182">IFERROR(IF(ROW()-16&lt;NoRowsBudget, IF($J182="Profit Margin",SUM(AV$16:AV181)*ProfitMargin,IF($J182="VAT",SUM(AV$16:AV181)*VAT,IF(Budget_period="Monthly",SUMIFS(INDIRECT(AV$8),DetailBudgetWPs_Aleph,IF($J182 = "No Work Package", "", $J182),DetailBudgetCategory_Aleph,$I182),IF(Budget_period="Quarterly",SUMIFS(INDIRECT(AV$9),DetailBudgetWPs_Aleph,IF($J182 = "No Work Package", "", $J182),DetailBudgetCategory_Aleph,$I182),IF(Budget_period="Annually",SUMIFS(INDIRECT(AV$10),DetailBudgetWPs_Aleph,IF($J182 = "No Work Package", "", $J182),DetailBudgetCategory_Aleph,$I182),""))))) / AV$6 * AV$7, 0), 0)</f>
        <v>0</v>
      </c>
      <c r="AW182" s="166">
        <f t="array" ref="AW182">IFERROR(IF(ROW()-16&lt;NoRowsBudget, IF($J182="Profit Margin",SUM(AW$16:AW181)*ProfitMargin,IF($J182="VAT",SUM(AW$16:AW181)*VAT,IF(Budget_period="Monthly",SUMIFS(INDIRECT(AW$8),DetailBudgetWPs_Aleph,IF($J182 = "No Work Package", "", $J182),DetailBudgetCategory_Aleph,$I182),IF(Budget_period="Quarterly",SUMIFS(INDIRECT(AW$9),DetailBudgetWPs_Aleph,IF($J182 = "No Work Package", "", $J182),DetailBudgetCategory_Aleph,$I182),IF(Budget_period="Annually",SUMIFS(INDIRECT(AW$10),DetailBudgetWPs_Aleph,IF($J182 = "No Work Package", "", $J182),DetailBudgetCategory_Aleph,$I182),""))))) / AW$6 * AW$7, 0), 0)</f>
        <v>0</v>
      </c>
      <c r="AX182" s="166">
        <f t="array" ref="AX182">IFERROR(IF(ROW()-16&lt;NoRowsBudget, IF($J182="Profit Margin",SUM(AX$16:AX181)*ProfitMargin,IF($J182="VAT",SUM(AX$16:AX181)*VAT,IF(Budget_period="Monthly",SUMIFS(INDIRECT(AX$8),DetailBudgetWPs_Aleph,IF($J182 = "No Work Package", "", $J182),DetailBudgetCategory_Aleph,$I182),IF(Budget_period="Quarterly",SUMIFS(INDIRECT(AX$9),DetailBudgetWPs_Aleph,IF($J182 = "No Work Package", "", $J182),DetailBudgetCategory_Aleph,$I182),IF(Budget_period="Annually",SUMIFS(INDIRECT(AX$10),DetailBudgetWPs_Aleph,IF($J182 = "No Work Package", "", $J182),DetailBudgetCategory_Aleph,$I182),""))))) / AX$6 * AX$7, 0), 0)</f>
        <v>0</v>
      </c>
      <c r="AY182" s="166">
        <f t="array" ref="AY182">IFERROR(IF(ROW()-16&lt;NoRowsBudget, IF($J182="Profit Margin",SUM(AY$16:AY181)*ProfitMargin,IF($J182="VAT",SUM(AY$16:AY181)*VAT,IF(Budget_period="Monthly",SUMIFS(INDIRECT(AY$8),DetailBudgetWPs_Aleph,IF($J182 = "No Work Package", "", $J182),DetailBudgetCategory_Aleph,$I182),IF(Budget_period="Quarterly",SUMIFS(INDIRECT(AY$9),DetailBudgetWPs_Aleph,IF($J182 = "No Work Package", "", $J182),DetailBudgetCategory_Aleph,$I182),IF(Budget_period="Annually",SUMIFS(INDIRECT(AY$10),DetailBudgetWPs_Aleph,IF($J182 = "No Work Package", "", $J182),DetailBudgetCategory_Aleph,$I182),""))))) / AY$6 * AY$7, 0), 0)</f>
        <v>0</v>
      </c>
      <c r="AZ182" s="166">
        <f t="array" ref="AZ182">IFERROR(IF(ROW()-16&lt;NoRowsBudget, IF($J182="Profit Margin",SUM(AZ$16:AZ181)*ProfitMargin,IF($J182="VAT",SUM(AZ$16:AZ181)*VAT,IF(Budget_period="Monthly",SUMIFS(INDIRECT(AZ$8),DetailBudgetWPs_Aleph,IF($J182 = "No Work Package", "", $J182),DetailBudgetCategory_Aleph,$I182),IF(Budget_period="Quarterly",SUMIFS(INDIRECT(AZ$9),DetailBudgetWPs_Aleph,IF($J182 = "No Work Package", "", $J182),DetailBudgetCategory_Aleph,$I182),IF(Budget_period="Annually",SUMIFS(INDIRECT(AZ$10),DetailBudgetWPs_Aleph,IF($J182 = "No Work Package", "", $J182),DetailBudgetCategory_Aleph,$I182),""))))) / AZ$6 * AZ$7, 0), 0)</f>
        <v>0</v>
      </c>
      <c r="BA182" s="166">
        <f t="array" ref="BA182">IFERROR(IF(ROW()-16&lt;NoRowsBudget, IF($J182="Profit Margin",SUM(BA$16:BA181)*ProfitMargin,IF($J182="VAT",SUM(BA$16:BA181)*VAT,IF(Budget_period="Monthly",SUMIFS(INDIRECT(BA$8),DetailBudgetWPs_Aleph,IF($J182 = "No Work Package", "", $J182),DetailBudgetCategory_Aleph,$I182),IF(Budget_period="Quarterly",SUMIFS(INDIRECT(BA$9),DetailBudgetWPs_Aleph,IF($J182 = "No Work Package", "", $J182),DetailBudgetCategory_Aleph,$I182),IF(Budget_period="Annually",SUMIFS(INDIRECT(BA$10),DetailBudgetWPs_Aleph,IF($J182 = "No Work Package", "", $J182),DetailBudgetCategory_Aleph,$I182),""))))) / BA$6 * BA$7, 0), 0)</f>
        <v>0</v>
      </c>
      <c r="BB182" s="166">
        <f t="array" ref="BB182">IFERROR(IF(ROW()-16&lt;NoRowsBudget, IF($J182="Profit Margin",SUM(BB$16:BB181)*ProfitMargin,IF($J182="VAT",SUM(BB$16:BB181)*VAT,IF(Budget_period="Monthly",SUMIFS(INDIRECT(BB$8),DetailBudgetWPs_Aleph,IF($J182 = "No Work Package", "", $J182),DetailBudgetCategory_Aleph,$I182),IF(Budget_period="Quarterly",SUMIFS(INDIRECT(BB$9),DetailBudgetWPs_Aleph,IF($J182 = "No Work Package", "", $J182),DetailBudgetCategory_Aleph,$I182),IF(Budget_period="Annually",SUMIFS(INDIRECT(BB$10),DetailBudgetWPs_Aleph,IF($J182 = "No Work Package", "", $J182),DetailBudgetCategory_Aleph,$I182),""))))) / BB$6 * BB$7, 0), 0)</f>
        <v>0</v>
      </c>
      <c r="BC182" s="166">
        <f t="array" ref="BC182">IFERROR(IF(ROW()-16&lt;NoRowsBudget, IF($J182="Profit Margin",SUM(BC$16:BC181)*ProfitMargin,IF($J182="VAT",SUM(BC$16:BC181)*VAT,IF(Budget_period="Monthly",SUMIFS(INDIRECT(BC$8),DetailBudgetWPs_Aleph,IF($J182 = "No Work Package", "", $J182),DetailBudgetCategory_Aleph,$I182),IF(Budget_period="Quarterly",SUMIFS(INDIRECT(BC$9),DetailBudgetWPs_Aleph,IF($J182 = "No Work Package", "", $J182),DetailBudgetCategory_Aleph,$I182),IF(Budget_period="Annually",SUMIFS(INDIRECT(BC$10),DetailBudgetWPs_Aleph,IF($J182 = "No Work Package", "", $J182),DetailBudgetCategory_Aleph,$I182),""))))) / BC$6 * BC$7, 0), 0)</f>
        <v>0</v>
      </c>
      <c r="BD182" s="166">
        <f t="array" ref="BD182">IFERROR(IF(ROW()-16&lt;NoRowsBudget, IF($J182="Profit Margin",SUM(BD$16:BD181)*ProfitMargin,IF($J182="VAT",SUM(BD$16:BD181)*VAT,IF(Budget_period="Monthly",SUMIFS(INDIRECT(BD$8),DetailBudgetWPs_Aleph,IF($J182 = "No Work Package", "", $J182),DetailBudgetCategory_Aleph,$I182),IF(Budget_period="Quarterly",SUMIFS(INDIRECT(BD$9),DetailBudgetWPs_Aleph,IF($J182 = "No Work Package", "", $J182),DetailBudgetCategory_Aleph,$I182),IF(Budget_period="Annually",SUMIFS(INDIRECT(BD$10),DetailBudgetWPs_Aleph,IF($J182 = "No Work Package", "", $J182),DetailBudgetCategory_Aleph,$I182),""))))) / BD$6 * BD$7, 0), 0)</f>
        <v>0</v>
      </c>
      <c r="BE182" s="166">
        <f t="array" ref="BE182">IFERROR(IF(ROW()-16&lt;NoRowsBudget, IF($J182="Profit Margin",SUM(BE$16:BE181)*ProfitMargin,IF($J182="VAT",SUM(BE$16:BE181)*VAT,IF(Budget_period="Monthly",SUMIFS(INDIRECT(BE$8),DetailBudgetWPs_Aleph,IF($J182 = "No Work Package", "", $J182),DetailBudgetCategory_Aleph,$I182),IF(Budget_period="Quarterly",SUMIFS(INDIRECT(BE$9),DetailBudgetWPs_Aleph,IF($J182 = "No Work Package", "", $J182),DetailBudgetCategory_Aleph,$I182),IF(Budget_period="Annually",SUMIFS(INDIRECT(BE$10),DetailBudgetWPs_Aleph,IF($J182 = "No Work Package", "", $J182),DetailBudgetCategory_Aleph,$I182),""))))) / BE$6 * BE$7, 0), 0)</f>
        <v>0</v>
      </c>
      <c r="BF182" s="166">
        <f t="array" ref="BF182">IFERROR(IF(ROW()-16&lt;NoRowsBudget, IF($J182="Profit Margin",SUM(BF$16:BF181)*ProfitMargin,IF($J182="VAT",SUM(BF$16:BF181)*VAT,IF(Budget_period="Monthly",SUMIFS(INDIRECT(BF$8),DetailBudgetWPs_Aleph,IF($J182 = "No Work Package", "", $J182),DetailBudgetCategory_Aleph,$I182),IF(Budget_period="Quarterly",SUMIFS(INDIRECT(BF$9),DetailBudgetWPs_Aleph,IF($J182 = "No Work Package", "", $J182),DetailBudgetCategory_Aleph,$I182),IF(Budget_period="Annually",SUMIFS(INDIRECT(BF$10),DetailBudgetWPs_Aleph,IF($J182 = "No Work Package", "", $J182),DetailBudgetCategory_Aleph,$I182),""))))) / BF$6 * BF$7, 0), 0)</f>
        <v>0</v>
      </c>
      <c r="BG182" s="166">
        <f t="array" ref="BG182">IFERROR(IF(ROW()-16&lt;NoRowsBudget, IF($J182="Profit Margin",SUM(BG$16:BG181)*ProfitMargin,IF($J182="VAT",SUM(BG$16:BG181)*VAT,IF(Budget_period="Monthly",SUMIFS(INDIRECT(BG$8),DetailBudgetWPs_Aleph,IF($J182 = "No Work Package", "", $J182),DetailBudgetCategory_Aleph,$I182),IF(Budget_period="Quarterly",SUMIFS(INDIRECT(BG$9),DetailBudgetWPs_Aleph,IF($J182 = "No Work Package", "", $J182),DetailBudgetCategory_Aleph,$I182),IF(Budget_period="Annually",SUMIFS(INDIRECT(BG$10),DetailBudgetWPs_Aleph,IF($J182 = "No Work Package", "", $J182),DetailBudgetCategory_Aleph,$I182),""))))) / BG$6 * BG$7, 0), 0)</f>
        <v>0</v>
      </c>
      <c r="BH182" s="166">
        <f t="array" ref="BH182">IFERROR(IF(ROW()-16&lt;NoRowsBudget, IF($J182="Profit Margin",SUM(BH$16:BH181)*ProfitMargin,IF($J182="VAT",SUM(BH$16:BH181)*VAT,IF(Budget_period="Monthly",SUMIFS(INDIRECT(BH$8),DetailBudgetWPs_Aleph,IF($J182 = "No Work Package", "", $J182),DetailBudgetCategory_Aleph,$I182),IF(Budget_period="Quarterly",SUMIFS(INDIRECT(BH$9),DetailBudgetWPs_Aleph,IF($J182 = "No Work Package", "", $J182),DetailBudgetCategory_Aleph,$I182),IF(Budget_period="Annually",SUMIFS(INDIRECT(BH$10),DetailBudgetWPs_Aleph,IF($J182 = "No Work Package", "", $J182),DetailBudgetCategory_Aleph,$I182),""))))) / BH$6 * BH$7, 0), 0)</f>
        <v>0</v>
      </c>
      <c r="BI182" s="166">
        <f t="array" ref="BI182">IFERROR(IF(ROW()-16&lt;NoRowsBudget, IF($J182="Profit Margin",SUM(BI$16:BI181)*ProfitMargin,IF($J182="VAT",SUM(BI$16:BI181)*VAT,IF(Budget_period="Monthly",SUMIFS(INDIRECT(BI$8),DetailBudgetWPs_Aleph,IF($J182 = "No Work Package", "", $J182),DetailBudgetCategory_Aleph,$I182),IF(Budget_period="Quarterly",SUMIFS(INDIRECT(BI$9),DetailBudgetWPs_Aleph,IF($J182 = "No Work Package", "", $J182),DetailBudgetCategory_Aleph,$I182),IF(Budget_period="Annually",SUMIFS(INDIRECT(BI$10),DetailBudgetWPs_Aleph,IF($J182 = "No Work Package", "", $J182),DetailBudgetCategory_Aleph,$I182),""))))) / BI$6 * BI$7, 0), 0)</f>
        <v>0</v>
      </c>
      <c r="BJ182" s="166">
        <f t="array" ref="BJ182">IFERROR(IF(ROW()-16&lt;NoRowsBudget, IF($J182="Profit Margin",SUM(BJ$16:BJ181)*ProfitMargin,IF($J182="VAT",SUM(BJ$16:BJ181)*VAT,IF(Budget_period="Monthly",SUMIFS(INDIRECT(BJ$8),DetailBudgetWPs_Aleph,IF($J182 = "No Work Package", "", $J182),DetailBudgetCategory_Aleph,$I182),IF(Budget_period="Quarterly",SUMIFS(INDIRECT(BJ$9),DetailBudgetWPs_Aleph,IF($J182 = "No Work Package", "", $J182),DetailBudgetCategory_Aleph,$I182),IF(Budget_period="Annually",SUMIFS(INDIRECT(BJ$10),DetailBudgetWPs_Aleph,IF($J182 = "No Work Package", "", $J182),DetailBudgetCategory_Aleph,$I182),""))))) / BJ$6 * BJ$7, 0), 0)</f>
        <v>0</v>
      </c>
      <c r="BK182" s="166">
        <f t="array" ref="BK182">IFERROR(IF(ROW()-16&lt;NoRowsBudget, IF($J182="Profit Margin",SUM(BK$16:BK181)*ProfitMargin,IF($J182="VAT",SUM(BK$16:BK181)*VAT,IF(Budget_period="Monthly",SUMIFS(INDIRECT(BK$8),DetailBudgetWPs_Aleph,IF($J182 = "No Work Package", "", $J182),DetailBudgetCategory_Aleph,$I182),IF(Budget_period="Quarterly",SUMIFS(INDIRECT(BK$9),DetailBudgetWPs_Aleph,IF($J182 = "No Work Package", "", $J182),DetailBudgetCategory_Aleph,$I182),IF(Budget_period="Annually",SUMIFS(INDIRECT(BK$10),DetailBudgetWPs_Aleph,IF($J182 = "No Work Package", "", $J182),DetailBudgetCategory_Aleph,$I182),""))))) / BK$6 * BK$7, 0), 0)</f>
        <v>0</v>
      </c>
      <c r="BL182" s="166">
        <f t="array" ref="BL182">IFERROR(IF(ROW()-16&lt;NoRowsBudget, IF($J182="Profit Margin",SUM(BL$16:BL181)*ProfitMargin,IF($J182="VAT",SUM(BL$16:BL181)*VAT,IF(Budget_period="Monthly",SUMIFS(INDIRECT(BL$8),DetailBudgetWPs_Aleph,IF($J182 = "No Work Package", "", $J182),DetailBudgetCategory_Aleph,$I182),IF(Budget_period="Quarterly",SUMIFS(INDIRECT(BL$9),DetailBudgetWPs_Aleph,IF($J182 = "No Work Package", "", $J182),DetailBudgetCategory_Aleph,$I182),IF(Budget_period="Annually",SUMIFS(INDIRECT(BL$10),DetailBudgetWPs_Aleph,IF($J182 = "No Work Package", "", $J182),DetailBudgetCategory_Aleph,$I182),""))))) / BL$6 * BL$7, 0), 0)</f>
        <v>0</v>
      </c>
      <c r="BM182" s="166">
        <f t="array" ref="BM182">IFERROR(IF(ROW()-16&lt;NoRowsBudget, IF($J182="Profit Margin",SUM(BM$16:BM181)*ProfitMargin,IF($J182="VAT",SUM(BM$16:BM181)*VAT,IF(Budget_period="Monthly",SUMIFS(INDIRECT(BM$8),DetailBudgetWPs_Aleph,IF($J182 = "No Work Package", "", $J182),DetailBudgetCategory_Aleph,$I182),IF(Budget_period="Quarterly",SUMIFS(INDIRECT(BM$9),DetailBudgetWPs_Aleph,IF($J182 = "No Work Package", "", $J182),DetailBudgetCategory_Aleph,$I182),IF(Budget_period="Annually",SUMIFS(INDIRECT(BM$10),DetailBudgetWPs_Aleph,IF($J182 = "No Work Package", "", $J182),DetailBudgetCategory_Aleph,$I182),""))))) / BM$6 * BM$7, 0), 0)</f>
        <v>0</v>
      </c>
      <c r="BN182" s="166">
        <f t="array" ref="BN182">IFERROR(IF(ROW()-16&lt;NoRowsBudget, IF($J182="Profit Margin",SUM(BN$16:BN181)*ProfitMargin,IF($J182="VAT",SUM(BN$16:BN181)*VAT,IF(Budget_period="Monthly",SUMIFS(INDIRECT(BN$8),DetailBudgetWPs_Aleph,IF($J182 = "No Work Package", "", $J182),DetailBudgetCategory_Aleph,$I182),IF(Budget_period="Quarterly",SUMIFS(INDIRECT(BN$9),DetailBudgetWPs_Aleph,IF($J182 = "No Work Package", "", $J182),DetailBudgetCategory_Aleph,$I182),IF(Budget_period="Annually",SUMIFS(INDIRECT(BN$10),DetailBudgetWPs_Aleph,IF($J182 = "No Work Package", "", $J182),DetailBudgetCategory_Aleph,$I182),""))))) / BN$6 * BN$7, 0), 0)</f>
        <v>0</v>
      </c>
      <c r="BO182" s="166">
        <f t="array" ref="BO182">IFERROR(IF(ROW()-16&lt;NoRowsBudget, IF($J182="Profit Margin",SUM(BO$16:BO181)*ProfitMargin,IF($J182="VAT",SUM(BO$16:BO181)*VAT,IF(Budget_period="Monthly",SUMIFS(INDIRECT(BO$8),DetailBudgetWPs_Aleph,IF($J182 = "No Work Package", "", $J182),DetailBudgetCategory_Aleph,$I182),IF(Budget_period="Quarterly",SUMIFS(INDIRECT(BO$9),DetailBudgetWPs_Aleph,IF($J182 = "No Work Package", "", $J182),DetailBudgetCategory_Aleph,$I182),IF(Budget_period="Annually",SUMIFS(INDIRECT(BO$10),DetailBudgetWPs_Aleph,IF($J182 = "No Work Package", "", $J182),DetailBudgetCategory_Aleph,$I182),""))))) / BO$6 * BO$7, 0), 0)</f>
        <v>0</v>
      </c>
      <c r="BP182" s="166">
        <f t="array" ref="BP182">IFERROR(IF(ROW()-16&lt;NoRowsBudget, IF($J182="Profit Margin",SUM(BP$16:BP181)*ProfitMargin,IF($J182="VAT",SUM(BP$16:BP181)*VAT,IF(Budget_period="Monthly",SUMIFS(INDIRECT(BP$8),DetailBudgetWPs_Aleph,IF($J182 = "No Work Package", "", $J182),DetailBudgetCategory_Aleph,$I182),IF(Budget_period="Quarterly",SUMIFS(INDIRECT(BP$9),DetailBudgetWPs_Aleph,IF($J182 = "No Work Package", "", $J182),DetailBudgetCategory_Aleph,$I182),IF(Budget_period="Annually",SUMIFS(INDIRECT(BP$10),DetailBudgetWPs_Aleph,IF($J182 = "No Work Package", "", $J182),DetailBudgetCategory_Aleph,$I182),""))))) / BP$6 * BP$7, 0), 0)</f>
        <v>0</v>
      </c>
      <c r="BQ182" s="166">
        <f t="array" ref="BQ182">IFERROR(IF(ROW()-16&lt;NoRowsBudget, IF($J182="Profit Margin",SUM(BQ$16:BQ181)*ProfitMargin,IF($J182="VAT",SUM(BQ$16:BQ181)*VAT,IF(Budget_period="Monthly",SUMIFS(INDIRECT(BQ$8),DetailBudgetWPs_Aleph,IF($J182 = "No Work Package", "", $J182),DetailBudgetCategory_Aleph,$I182),IF(Budget_period="Quarterly",SUMIFS(INDIRECT(BQ$9),DetailBudgetWPs_Aleph,IF($J182 = "No Work Package", "", $J182),DetailBudgetCategory_Aleph,$I182),IF(Budget_period="Annually",SUMIFS(INDIRECT(BQ$10),DetailBudgetWPs_Aleph,IF($J182 = "No Work Package", "", $J182),DetailBudgetCategory_Aleph,$I182),""))))) / BQ$6 * BQ$7, 0), 0)</f>
        <v>0</v>
      </c>
      <c r="BR182" s="166">
        <f t="array" ref="BR182">IFERROR(IF(ROW()-16&lt;NoRowsBudget, IF($J182="Profit Margin",SUM(BR$16:BR181)*ProfitMargin,IF($J182="VAT",SUM(BR$16:BR181)*VAT,IF(Budget_period="Monthly",SUMIFS(INDIRECT(BR$8),DetailBudgetWPs_Aleph,IF($J182 = "No Work Package", "", $J182),DetailBudgetCategory_Aleph,$I182),IF(Budget_period="Quarterly",SUMIFS(INDIRECT(BR$9),DetailBudgetWPs_Aleph,IF($J182 = "No Work Package", "", $J182),DetailBudgetCategory_Aleph,$I182),IF(Budget_period="Annually",SUMIFS(INDIRECT(BR$10),DetailBudgetWPs_Aleph,IF($J182 = "No Work Package", "", $J182),DetailBudgetCategory_Aleph,$I182),""))))) / BR$6 * BR$7, 0), 0)</f>
        <v>0</v>
      </c>
      <c r="BS182" s="166">
        <f t="array" ref="BS182">IFERROR(IF(ROW()-16&lt;NoRowsBudget, IF($J182="Profit Margin",SUM(BS$16:BS181)*ProfitMargin,IF($J182="VAT",SUM(BS$16:BS181)*VAT,IF(Budget_period="Monthly",SUMIFS(INDIRECT(BS$8),DetailBudgetWPs_Aleph,IF($J182 = "No Work Package", "", $J182),DetailBudgetCategory_Aleph,$I182),IF(Budget_period="Quarterly",SUMIFS(INDIRECT(BS$9),DetailBudgetWPs_Aleph,IF($J182 = "No Work Package", "", $J182),DetailBudgetCategory_Aleph,$I182),IF(Budget_period="Annually",SUMIFS(INDIRECT(BS$10),DetailBudgetWPs_Aleph,IF($J182 = "No Work Package", "", $J182),DetailBudgetCategory_Aleph,$I182),""))))) / BS$6 * BS$7, 0), 0)</f>
        <v>0</v>
      </c>
    </row>
    <row r="183" ht="15.75" customHeight="1">
      <c r="A183" s="114"/>
      <c r="B183" s="15" t="str">
        <f>IF(ROW()-16&lt;NoRowsBudget,OrgName,"")</f>
        <v/>
      </c>
      <c r="C183" s="15" t="str">
        <f>IF(ROW()-16&lt;NoRowsBudget,ProjectName,"")</f>
        <v/>
      </c>
      <c r="D183" s="15" t="str">
        <f>IF(ROW()-16&lt;NoRowsBudget,ProjectRef,"")</f>
        <v/>
      </c>
      <c r="E183" s="15" t="str">
        <f>IF(ROW()-16&lt;NoRowsBudget,ApplicationID,"")</f>
        <v/>
      </c>
      <c r="F183" s="15" t="str">
        <f>IF(ROW()-16&lt;NoRowsBudget,Version,"")</f>
        <v/>
      </c>
      <c r="G183" s="164" t="str">
        <f>IF(ROW()-16&lt;NoRowsBudget,StartDate,"")</f>
        <v/>
      </c>
      <c r="H183" s="164" t="str">
        <f>IF(ROW()-16&lt;NoRowsBudget,EndDate,"")</f>
        <v/>
      </c>
      <c r="I183" s="15" t="str">
        <f t="array" ref="I183">IF(ROW()-16&lt;(NoRowsBudget-3),INDEX(CostCategories,CEILING((ROW()-15)/NoWPs,1)),IF(ROW()-16=NoRowsBudget-3,"Overheads",IF(ROW()-16=NoRowsBudget-2,"Profit Margin",IF(ROW()-16=NoRowsBudget-1,"VAT",""))))</f>
        <v/>
      </c>
      <c r="J183" s="15" t="str">
        <f t="array" ref="J183">IF(ROW()-16&lt;NoRowsBudget-3,INDEX(WPUnique,,MOD(ROW()-16,NoWPs)+1),IF(ROW()-16=NoRowsBudget-3,"Overheads",IF(ROW()-16=NoRowsBudget-2,"Profit Margin",IF(ROW()-16=NoRowsBudget-1,"VAT",""))))</f>
        <v/>
      </c>
      <c r="K183" s="172" t="str">
        <f>IFERROR(IF(OR($J183="Indirect Cost",$J183="VAT",$J183="Profit Margin"),"",VLOOKUP(J183,'1. Basic Info'!$B$40:$C$52,2,FALSE)),BudgetExport!J183)</f>
        <v/>
      </c>
      <c r="L183" s="166">
        <f t="array" ref="L183">IFERROR(IF(ROW()-16&lt;NoRowsBudget, IF($J183="Profit Margin",SUM(L$16:L182)*ProfitMargin,IF($J183="VAT",SUM(L$16:L182)*VAT,IF(Budget_period="Monthly",SUMIFS(INDIRECT(L$8),DetailBudgetWPs_Aleph,IF($J183 = "No Work Package", "", $J183),DetailBudgetCategory_Aleph,$I183),IF(Budget_period="Quarterly",SUMIFS(INDIRECT(L$9),DetailBudgetWPs_Aleph,IF($J183 = "No Work Package", "", $J183),DetailBudgetCategory_Aleph,$I183),IF(Budget_period="Annually",SUMIFS(INDIRECT(L$10),DetailBudgetWPs_Aleph,IF($J183 = "No Work Package", "", $J183),DetailBudgetCategory_Aleph,$I183),""))))) / L$6 * L$7, 0), 0)</f>
        <v>0</v>
      </c>
      <c r="M183" s="166">
        <f t="array" ref="M183">IFERROR(IF(ROW()-16&lt;NoRowsBudget, IF($J183="Profit Margin",SUM(M$16:M182)*ProfitMargin,IF($J183="VAT",SUM(M$16:M182)*VAT,IF(Budget_period="Monthly",SUMIFS(INDIRECT(M$8),DetailBudgetWPs_Aleph,IF($J183 = "No Work Package", "", $J183),DetailBudgetCategory_Aleph,$I183),IF(Budget_period="Quarterly",SUMIFS(INDIRECT(M$9),DetailBudgetWPs_Aleph,IF($J183 = "No Work Package", "", $J183),DetailBudgetCategory_Aleph,$I183),IF(Budget_period="Annually",SUMIFS(INDIRECT(M$10),DetailBudgetWPs_Aleph,IF($J183 = "No Work Package", "", $J183),DetailBudgetCategory_Aleph,$I183),""))))) / M$6 * M$7, 0), 0)</f>
        <v>0</v>
      </c>
      <c r="N183" s="166">
        <f t="array" ref="N183">IFERROR(IF(ROW()-16&lt;NoRowsBudget, IF($J183="Profit Margin",SUM(N$16:N182)*ProfitMargin,IF($J183="VAT",SUM(N$16:N182)*VAT,IF(Budget_period="Monthly",SUMIFS(INDIRECT(N$8),DetailBudgetWPs_Aleph,IF($J183 = "No Work Package", "", $J183),DetailBudgetCategory_Aleph,$I183),IF(Budget_period="Quarterly",SUMIFS(INDIRECT(N$9),DetailBudgetWPs_Aleph,IF($J183 = "No Work Package", "", $J183),DetailBudgetCategory_Aleph,$I183),IF(Budget_period="Annually",SUMIFS(INDIRECT(N$10),DetailBudgetWPs_Aleph,IF($J183 = "No Work Package", "", $J183),DetailBudgetCategory_Aleph,$I183),""))))) / N$6 * N$7, 0), 0)</f>
        <v>0</v>
      </c>
      <c r="O183" s="166">
        <f t="array" ref="O183">IFERROR(IF(ROW()-16&lt;NoRowsBudget, IF($J183="Profit Margin",SUM(O$16:O182)*ProfitMargin,IF($J183="VAT",SUM(O$16:O182)*VAT,IF(Budget_period="Monthly",SUMIFS(INDIRECT(O$8),DetailBudgetWPs_Aleph,IF($J183 = "No Work Package", "", $J183),DetailBudgetCategory_Aleph,$I183),IF(Budget_period="Quarterly",SUMIFS(INDIRECT(O$9),DetailBudgetWPs_Aleph,IF($J183 = "No Work Package", "", $J183),DetailBudgetCategory_Aleph,$I183),IF(Budget_period="Annually",SUMIFS(INDIRECT(O$10),DetailBudgetWPs_Aleph,IF($J183 = "No Work Package", "", $J183),DetailBudgetCategory_Aleph,$I183),""))))) / O$6 * O$7, 0), 0)</f>
        <v>0</v>
      </c>
      <c r="P183" s="166">
        <f t="array" ref="P183">IFERROR(IF(ROW()-16&lt;NoRowsBudget, IF($J183="Profit Margin",SUM(P$16:P182)*ProfitMargin,IF($J183="VAT",SUM(P$16:P182)*VAT,IF(Budget_period="Monthly",SUMIFS(INDIRECT(P$8),DetailBudgetWPs_Aleph,IF($J183 = "No Work Package", "", $J183),DetailBudgetCategory_Aleph,$I183),IF(Budget_period="Quarterly",SUMIFS(INDIRECT(P$9),DetailBudgetWPs_Aleph,IF($J183 = "No Work Package", "", $J183),DetailBudgetCategory_Aleph,$I183),IF(Budget_period="Annually",SUMIFS(INDIRECT(P$10),DetailBudgetWPs_Aleph,IF($J183 = "No Work Package", "", $J183),DetailBudgetCategory_Aleph,$I183),""))))) / P$6 * P$7, 0), 0)</f>
        <v>0</v>
      </c>
      <c r="Q183" s="166">
        <f t="array" ref="Q183">IFERROR(IF(ROW()-16&lt;NoRowsBudget, IF($J183="Profit Margin",SUM(Q$16:Q182)*ProfitMargin,IF($J183="VAT",SUM(Q$16:Q182)*VAT,IF(Budget_period="Monthly",SUMIFS(INDIRECT(Q$8),DetailBudgetWPs_Aleph,IF($J183 = "No Work Package", "", $J183),DetailBudgetCategory_Aleph,$I183),IF(Budget_period="Quarterly",SUMIFS(INDIRECT(Q$9),DetailBudgetWPs_Aleph,IF($J183 = "No Work Package", "", $J183),DetailBudgetCategory_Aleph,$I183),IF(Budget_period="Annually",SUMIFS(INDIRECT(Q$10),DetailBudgetWPs_Aleph,IF($J183 = "No Work Package", "", $J183),DetailBudgetCategory_Aleph,$I183),""))))) / Q$6 * Q$7, 0), 0)</f>
        <v>0</v>
      </c>
      <c r="R183" s="166">
        <f t="array" ref="R183">IFERROR(IF(ROW()-16&lt;NoRowsBudget, IF($J183="Profit Margin",SUM(R$16:R182)*ProfitMargin,IF($J183="VAT",SUM(R$16:R182)*VAT,IF(Budget_period="Monthly",SUMIFS(INDIRECT(R$8),DetailBudgetWPs_Aleph,IF($J183 = "No Work Package", "", $J183),DetailBudgetCategory_Aleph,$I183),IF(Budget_period="Quarterly",SUMIFS(INDIRECT(R$9),DetailBudgetWPs_Aleph,IF($J183 = "No Work Package", "", $J183),DetailBudgetCategory_Aleph,$I183),IF(Budget_period="Annually",SUMIFS(INDIRECT(R$10),DetailBudgetWPs_Aleph,IF($J183 = "No Work Package", "", $J183),DetailBudgetCategory_Aleph,$I183),""))))) / R$6 * R$7, 0), 0)</f>
        <v>0</v>
      </c>
      <c r="S183" s="166">
        <f t="array" ref="S183">IFERROR(IF(ROW()-16&lt;NoRowsBudget, IF($J183="Profit Margin",SUM(S$16:S182)*ProfitMargin,IF($J183="VAT",SUM(S$16:S182)*VAT,IF(Budget_period="Monthly",SUMIFS(INDIRECT(S$8),DetailBudgetWPs_Aleph,IF($J183 = "No Work Package", "", $J183),DetailBudgetCategory_Aleph,$I183),IF(Budget_period="Quarterly",SUMIFS(INDIRECT(S$9),DetailBudgetWPs_Aleph,IF($J183 = "No Work Package", "", $J183),DetailBudgetCategory_Aleph,$I183),IF(Budget_period="Annually",SUMIFS(INDIRECT(S$10),DetailBudgetWPs_Aleph,IF($J183 = "No Work Package", "", $J183),DetailBudgetCategory_Aleph,$I183),""))))) / S$6 * S$7, 0), 0)</f>
        <v>0</v>
      </c>
      <c r="T183" s="166">
        <f t="array" ref="T183">IFERROR(IF(ROW()-16&lt;NoRowsBudget, IF($J183="Profit Margin",SUM(T$16:T182)*ProfitMargin,IF($J183="VAT",SUM(T$16:T182)*VAT,IF(Budget_period="Monthly",SUMIFS(INDIRECT(T$8),DetailBudgetWPs_Aleph,IF($J183 = "No Work Package", "", $J183),DetailBudgetCategory_Aleph,$I183),IF(Budget_period="Quarterly",SUMIFS(INDIRECT(T$9),DetailBudgetWPs_Aleph,IF($J183 = "No Work Package", "", $J183),DetailBudgetCategory_Aleph,$I183),IF(Budget_period="Annually",SUMIFS(INDIRECT(T$10),DetailBudgetWPs_Aleph,IF($J183 = "No Work Package", "", $J183),DetailBudgetCategory_Aleph,$I183),""))))) / T$6 * T$7, 0), 0)</f>
        <v>0</v>
      </c>
      <c r="U183" s="166">
        <f t="array" ref="U183">IFERROR(IF(ROW()-16&lt;NoRowsBudget, IF($J183="Profit Margin",SUM(U$16:U182)*ProfitMargin,IF($J183="VAT",SUM(U$16:U182)*VAT,IF(Budget_period="Monthly",SUMIFS(INDIRECT(U$8),DetailBudgetWPs_Aleph,IF($J183 = "No Work Package", "", $J183),DetailBudgetCategory_Aleph,$I183),IF(Budget_period="Quarterly",SUMIFS(INDIRECT(U$9),DetailBudgetWPs_Aleph,IF($J183 = "No Work Package", "", $J183),DetailBudgetCategory_Aleph,$I183),IF(Budget_period="Annually",SUMIFS(INDIRECT(U$10),DetailBudgetWPs_Aleph,IF($J183 = "No Work Package", "", $J183),DetailBudgetCategory_Aleph,$I183),""))))) / U$6 * U$7, 0), 0)</f>
        <v>0</v>
      </c>
      <c r="V183" s="166">
        <f t="array" ref="V183">IFERROR(IF(ROW()-16&lt;NoRowsBudget, IF($J183="Profit Margin",SUM(V$16:V182)*ProfitMargin,IF($J183="VAT",SUM(V$16:V182)*VAT,IF(Budget_period="Monthly",SUMIFS(INDIRECT(V$8),DetailBudgetWPs_Aleph,IF($J183 = "No Work Package", "", $J183),DetailBudgetCategory_Aleph,$I183),IF(Budget_period="Quarterly",SUMIFS(INDIRECT(V$9),DetailBudgetWPs_Aleph,IF($J183 = "No Work Package", "", $J183),DetailBudgetCategory_Aleph,$I183),IF(Budget_period="Annually",SUMIFS(INDIRECT(V$10),DetailBudgetWPs_Aleph,IF($J183 = "No Work Package", "", $J183),DetailBudgetCategory_Aleph,$I183),""))))) / V$6 * V$7, 0), 0)</f>
        <v>0</v>
      </c>
      <c r="W183" s="166">
        <f t="array" ref="W183">IFERROR(IF(ROW()-16&lt;NoRowsBudget, IF($J183="Profit Margin",SUM(W$16:W182)*ProfitMargin,IF($J183="VAT",SUM(W$16:W182)*VAT,IF(Budget_period="Monthly",SUMIFS(INDIRECT(W$8),DetailBudgetWPs_Aleph,IF($J183 = "No Work Package", "", $J183),DetailBudgetCategory_Aleph,$I183),IF(Budget_period="Quarterly",SUMIFS(INDIRECT(W$9),DetailBudgetWPs_Aleph,IF($J183 = "No Work Package", "", $J183),DetailBudgetCategory_Aleph,$I183),IF(Budget_period="Annually",SUMIFS(INDIRECT(W$10),DetailBudgetWPs_Aleph,IF($J183 = "No Work Package", "", $J183),DetailBudgetCategory_Aleph,$I183),""))))) / W$6 * W$7, 0), 0)</f>
        <v>0</v>
      </c>
      <c r="X183" s="166">
        <f t="array" ref="X183">IFERROR(IF(ROW()-16&lt;NoRowsBudget, IF($J183="Profit Margin",SUM(X$16:X182)*ProfitMargin,IF($J183="VAT",SUM(X$16:X182)*VAT,IF(Budget_period="Monthly",SUMIFS(INDIRECT(X$8),DetailBudgetWPs_Aleph,IF($J183 = "No Work Package", "", $J183),DetailBudgetCategory_Aleph,$I183),IF(Budget_period="Quarterly",SUMIFS(INDIRECT(X$9),DetailBudgetWPs_Aleph,IF($J183 = "No Work Package", "", $J183),DetailBudgetCategory_Aleph,$I183),IF(Budget_period="Annually",SUMIFS(INDIRECT(X$10),DetailBudgetWPs_Aleph,IF($J183 = "No Work Package", "", $J183),DetailBudgetCategory_Aleph,$I183),""))))) / X$6 * X$7, 0), 0)</f>
        <v>0</v>
      </c>
      <c r="Y183" s="166">
        <f t="array" ref="Y183">IFERROR(IF(ROW()-16&lt;NoRowsBudget, IF($J183="Profit Margin",SUM(Y$16:Y182)*ProfitMargin,IF($J183="VAT",SUM(Y$16:Y182)*VAT,IF(Budget_period="Monthly",SUMIFS(INDIRECT(Y$8),DetailBudgetWPs_Aleph,IF($J183 = "No Work Package", "", $J183),DetailBudgetCategory_Aleph,$I183),IF(Budget_period="Quarterly",SUMIFS(INDIRECT(Y$9),DetailBudgetWPs_Aleph,IF($J183 = "No Work Package", "", $J183),DetailBudgetCategory_Aleph,$I183),IF(Budget_period="Annually",SUMIFS(INDIRECT(Y$10),DetailBudgetWPs_Aleph,IF($J183 = "No Work Package", "", $J183),DetailBudgetCategory_Aleph,$I183),""))))) / Y$6 * Y$7, 0), 0)</f>
        <v>0</v>
      </c>
      <c r="Z183" s="166">
        <f t="array" ref="Z183">IFERROR(IF(ROW()-16&lt;NoRowsBudget, IF($J183="Profit Margin",SUM(Z$16:Z182)*ProfitMargin,IF($J183="VAT",SUM(Z$16:Z182)*VAT,IF(Budget_period="Monthly",SUMIFS(INDIRECT(Z$8),DetailBudgetWPs_Aleph,IF($J183 = "No Work Package", "", $J183),DetailBudgetCategory_Aleph,$I183),IF(Budget_period="Quarterly",SUMIFS(INDIRECT(Z$9),DetailBudgetWPs_Aleph,IF($J183 = "No Work Package", "", $J183),DetailBudgetCategory_Aleph,$I183),IF(Budget_period="Annually",SUMIFS(INDIRECT(Z$10),DetailBudgetWPs_Aleph,IF($J183 = "No Work Package", "", $J183),DetailBudgetCategory_Aleph,$I183),""))))) / Z$6 * Z$7, 0), 0)</f>
        <v>0</v>
      </c>
      <c r="AA183" s="166">
        <f t="array" ref="AA183">IFERROR(IF(ROW()-16&lt;NoRowsBudget, IF($J183="Profit Margin",SUM(AA$16:AA182)*ProfitMargin,IF($J183="VAT",SUM(AA$16:AA182)*VAT,IF(Budget_period="Monthly",SUMIFS(INDIRECT(AA$8),DetailBudgetWPs_Aleph,IF($J183 = "No Work Package", "", $J183),DetailBudgetCategory_Aleph,$I183),IF(Budget_period="Quarterly",SUMIFS(INDIRECT(AA$9),DetailBudgetWPs_Aleph,IF($J183 = "No Work Package", "", $J183),DetailBudgetCategory_Aleph,$I183),IF(Budget_period="Annually",SUMIFS(INDIRECT(AA$10),DetailBudgetWPs_Aleph,IF($J183 = "No Work Package", "", $J183),DetailBudgetCategory_Aleph,$I183),""))))) / AA$6 * AA$7, 0), 0)</f>
        <v>0</v>
      </c>
      <c r="AB183" s="166">
        <f t="array" ref="AB183">IFERROR(IF(ROW()-16&lt;NoRowsBudget, IF($J183="Profit Margin",SUM(AB$16:AB182)*ProfitMargin,IF($J183="VAT",SUM(AB$16:AB182)*VAT,IF(Budget_period="Monthly",SUMIFS(INDIRECT(AB$8),DetailBudgetWPs_Aleph,IF($J183 = "No Work Package", "", $J183),DetailBudgetCategory_Aleph,$I183),IF(Budget_period="Quarterly",SUMIFS(INDIRECT(AB$9),DetailBudgetWPs_Aleph,IF($J183 = "No Work Package", "", $J183),DetailBudgetCategory_Aleph,$I183),IF(Budget_period="Annually",SUMIFS(INDIRECT(AB$10),DetailBudgetWPs_Aleph,IF($J183 = "No Work Package", "", $J183),DetailBudgetCategory_Aleph,$I183),""))))) / AB$6 * AB$7, 0), 0)</f>
        <v>0</v>
      </c>
      <c r="AC183" s="166">
        <f t="array" ref="AC183">IFERROR(IF(ROW()-16&lt;NoRowsBudget, IF($J183="Profit Margin",SUM(AC$16:AC182)*ProfitMargin,IF($J183="VAT",SUM(AC$16:AC182)*VAT,IF(Budget_period="Monthly",SUMIFS(INDIRECT(AC$8),DetailBudgetWPs_Aleph,IF($J183 = "No Work Package", "", $J183),DetailBudgetCategory_Aleph,$I183),IF(Budget_period="Quarterly",SUMIFS(INDIRECT(AC$9),DetailBudgetWPs_Aleph,IF($J183 = "No Work Package", "", $J183),DetailBudgetCategory_Aleph,$I183),IF(Budget_period="Annually",SUMIFS(INDIRECT(AC$10),DetailBudgetWPs_Aleph,IF($J183 = "No Work Package", "", $J183),DetailBudgetCategory_Aleph,$I183),""))))) / AC$6 * AC$7, 0), 0)</f>
        <v>0</v>
      </c>
      <c r="AD183" s="166">
        <f t="array" ref="AD183">IFERROR(IF(ROW()-16&lt;NoRowsBudget, IF($J183="Profit Margin",SUM(AD$16:AD182)*ProfitMargin,IF($J183="VAT",SUM(AD$16:AD182)*VAT,IF(Budget_period="Monthly",SUMIFS(INDIRECT(AD$8),DetailBudgetWPs_Aleph,IF($J183 = "No Work Package", "", $J183),DetailBudgetCategory_Aleph,$I183),IF(Budget_period="Quarterly",SUMIFS(INDIRECT(AD$9),DetailBudgetWPs_Aleph,IF($J183 = "No Work Package", "", $J183),DetailBudgetCategory_Aleph,$I183),IF(Budget_period="Annually",SUMIFS(INDIRECT(AD$10),DetailBudgetWPs_Aleph,IF($J183 = "No Work Package", "", $J183),DetailBudgetCategory_Aleph,$I183),""))))) / AD$6 * AD$7, 0), 0)</f>
        <v>0</v>
      </c>
      <c r="AE183" s="166">
        <f t="array" ref="AE183">IFERROR(IF(ROW()-16&lt;NoRowsBudget, IF($J183="Profit Margin",SUM(AE$16:AE182)*ProfitMargin,IF($J183="VAT",SUM(AE$16:AE182)*VAT,IF(Budget_period="Monthly",SUMIFS(INDIRECT(AE$8),DetailBudgetWPs_Aleph,IF($J183 = "No Work Package", "", $J183),DetailBudgetCategory_Aleph,$I183),IF(Budget_period="Quarterly",SUMIFS(INDIRECT(AE$9),DetailBudgetWPs_Aleph,IF($J183 = "No Work Package", "", $J183),DetailBudgetCategory_Aleph,$I183),IF(Budget_period="Annually",SUMIFS(INDIRECT(AE$10),DetailBudgetWPs_Aleph,IF($J183 = "No Work Package", "", $J183),DetailBudgetCategory_Aleph,$I183),""))))) / AE$6 * AE$7, 0), 0)</f>
        <v>0</v>
      </c>
      <c r="AF183" s="166">
        <f t="array" ref="AF183">IFERROR(IF(ROW()-16&lt;NoRowsBudget, IF($J183="Profit Margin",SUM(AF$16:AF182)*ProfitMargin,IF($J183="VAT",SUM(AF$16:AF182)*VAT,IF(Budget_period="Monthly",SUMIFS(INDIRECT(AF$8),DetailBudgetWPs_Aleph,IF($J183 = "No Work Package", "", $J183),DetailBudgetCategory_Aleph,$I183),IF(Budget_period="Quarterly",SUMIFS(INDIRECT(AF$9),DetailBudgetWPs_Aleph,IF($J183 = "No Work Package", "", $J183),DetailBudgetCategory_Aleph,$I183),IF(Budget_period="Annually",SUMIFS(INDIRECT(AF$10),DetailBudgetWPs_Aleph,IF($J183 = "No Work Package", "", $J183),DetailBudgetCategory_Aleph,$I183),""))))) / AF$6 * AF$7, 0), 0)</f>
        <v>0</v>
      </c>
      <c r="AG183" s="166">
        <f t="array" ref="AG183">IFERROR(IF(ROW()-16&lt;NoRowsBudget, IF($J183="Profit Margin",SUM(AG$16:AG182)*ProfitMargin,IF($J183="VAT",SUM(AG$16:AG182)*VAT,IF(Budget_period="Monthly",SUMIFS(INDIRECT(AG$8),DetailBudgetWPs_Aleph,IF($J183 = "No Work Package", "", $J183),DetailBudgetCategory_Aleph,$I183),IF(Budget_period="Quarterly",SUMIFS(INDIRECT(AG$9),DetailBudgetWPs_Aleph,IF($J183 = "No Work Package", "", $J183),DetailBudgetCategory_Aleph,$I183),IF(Budget_period="Annually",SUMIFS(INDIRECT(AG$10),DetailBudgetWPs_Aleph,IF($J183 = "No Work Package", "", $J183),DetailBudgetCategory_Aleph,$I183),""))))) / AG$6 * AG$7, 0), 0)</f>
        <v>0</v>
      </c>
      <c r="AH183" s="166">
        <f t="array" ref="AH183">IFERROR(IF(ROW()-16&lt;NoRowsBudget, IF($J183="Profit Margin",SUM(AH$16:AH182)*ProfitMargin,IF($J183="VAT",SUM(AH$16:AH182)*VAT,IF(Budget_period="Monthly",SUMIFS(INDIRECT(AH$8),DetailBudgetWPs_Aleph,IF($J183 = "No Work Package", "", $J183),DetailBudgetCategory_Aleph,$I183),IF(Budget_period="Quarterly",SUMIFS(INDIRECT(AH$9),DetailBudgetWPs_Aleph,IF($J183 = "No Work Package", "", $J183),DetailBudgetCategory_Aleph,$I183),IF(Budget_period="Annually",SUMIFS(INDIRECT(AH$10),DetailBudgetWPs_Aleph,IF($J183 = "No Work Package", "", $J183),DetailBudgetCategory_Aleph,$I183),""))))) / AH$6 * AH$7, 0), 0)</f>
        <v>0</v>
      </c>
      <c r="AI183" s="166">
        <f t="array" ref="AI183">IFERROR(IF(ROW()-16&lt;NoRowsBudget, IF($J183="Profit Margin",SUM(AI$16:AI182)*ProfitMargin,IF($J183="VAT",SUM(AI$16:AI182)*VAT,IF(Budget_period="Monthly",SUMIFS(INDIRECT(AI$8),DetailBudgetWPs_Aleph,IF($J183 = "No Work Package", "", $J183),DetailBudgetCategory_Aleph,$I183),IF(Budget_period="Quarterly",SUMIFS(INDIRECT(AI$9),DetailBudgetWPs_Aleph,IF($J183 = "No Work Package", "", $J183),DetailBudgetCategory_Aleph,$I183),IF(Budget_period="Annually",SUMIFS(INDIRECT(AI$10),DetailBudgetWPs_Aleph,IF($J183 = "No Work Package", "", $J183),DetailBudgetCategory_Aleph,$I183),""))))) / AI$6 * AI$7, 0), 0)</f>
        <v>0</v>
      </c>
      <c r="AJ183" s="166">
        <f t="array" ref="AJ183">IFERROR(IF(ROW()-16&lt;NoRowsBudget, IF($J183="Profit Margin",SUM(AJ$16:AJ182)*ProfitMargin,IF($J183="VAT",SUM(AJ$16:AJ182)*VAT,IF(Budget_period="Monthly",SUMIFS(INDIRECT(AJ$8),DetailBudgetWPs_Aleph,IF($J183 = "No Work Package", "", $J183),DetailBudgetCategory_Aleph,$I183),IF(Budget_period="Quarterly",SUMIFS(INDIRECT(AJ$9),DetailBudgetWPs_Aleph,IF($J183 = "No Work Package", "", $J183),DetailBudgetCategory_Aleph,$I183),IF(Budget_period="Annually",SUMIFS(INDIRECT(AJ$10),DetailBudgetWPs_Aleph,IF($J183 = "No Work Package", "", $J183),DetailBudgetCategory_Aleph,$I183),""))))) / AJ$6 * AJ$7, 0), 0)</f>
        <v>0</v>
      </c>
      <c r="AK183" s="166">
        <f t="array" ref="AK183">IFERROR(IF(ROW()-16&lt;NoRowsBudget, IF($J183="Profit Margin",SUM(AK$16:AK182)*ProfitMargin,IF($J183="VAT",SUM(AK$16:AK182)*VAT,IF(Budget_period="Monthly",SUMIFS(INDIRECT(AK$8),DetailBudgetWPs_Aleph,IF($J183 = "No Work Package", "", $J183),DetailBudgetCategory_Aleph,$I183),IF(Budget_period="Quarterly",SUMIFS(INDIRECT(AK$9),DetailBudgetWPs_Aleph,IF($J183 = "No Work Package", "", $J183),DetailBudgetCategory_Aleph,$I183),IF(Budget_period="Annually",SUMIFS(INDIRECT(AK$10),DetailBudgetWPs_Aleph,IF($J183 = "No Work Package", "", $J183),DetailBudgetCategory_Aleph,$I183),""))))) / AK$6 * AK$7, 0), 0)</f>
        <v>0</v>
      </c>
      <c r="AL183" s="166">
        <f t="array" ref="AL183">IFERROR(IF(ROW()-16&lt;NoRowsBudget, IF($J183="Profit Margin",SUM(AL$16:AL182)*ProfitMargin,IF($J183="VAT",SUM(AL$16:AL182)*VAT,IF(Budget_period="Monthly",SUMIFS(INDIRECT(AL$8),DetailBudgetWPs_Aleph,IF($J183 = "No Work Package", "", $J183),DetailBudgetCategory_Aleph,$I183),IF(Budget_period="Quarterly",SUMIFS(INDIRECT(AL$9),DetailBudgetWPs_Aleph,IF($J183 = "No Work Package", "", $J183),DetailBudgetCategory_Aleph,$I183),IF(Budget_period="Annually",SUMIFS(INDIRECT(AL$10),DetailBudgetWPs_Aleph,IF($J183 = "No Work Package", "", $J183),DetailBudgetCategory_Aleph,$I183),""))))) / AL$6 * AL$7, 0), 0)</f>
        <v>0</v>
      </c>
      <c r="AM183" s="166">
        <f t="array" ref="AM183">IFERROR(IF(ROW()-16&lt;NoRowsBudget, IF($J183="Profit Margin",SUM(AM$16:AM182)*ProfitMargin,IF($J183="VAT",SUM(AM$16:AM182)*VAT,IF(Budget_period="Monthly",SUMIFS(INDIRECT(AM$8),DetailBudgetWPs_Aleph,IF($J183 = "No Work Package", "", $J183),DetailBudgetCategory_Aleph,$I183),IF(Budget_period="Quarterly",SUMIFS(INDIRECT(AM$9),DetailBudgetWPs_Aleph,IF($J183 = "No Work Package", "", $J183),DetailBudgetCategory_Aleph,$I183),IF(Budget_period="Annually",SUMIFS(INDIRECT(AM$10),DetailBudgetWPs_Aleph,IF($J183 = "No Work Package", "", $J183),DetailBudgetCategory_Aleph,$I183),""))))) / AM$6 * AM$7, 0), 0)</f>
        <v>0</v>
      </c>
      <c r="AN183" s="166">
        <f t="array" ref="AN183">IFERROR(IF(ROW()-16&lt;NoRowsBudget, IF($J183="Profit Margin",SUM(AN$16:AN182)*ProfitMargin,IF($J183="VAT",SUM(AN$16:AN182)*VAT,IF(Budget_period="Monthly",SUMIFS(INDIRECT(AN$8),DetailBudgetWPs_Aleph,IF($J183 = "No Work Package", "", $J183),DetailBudgetCategory_Aleph,$I183),IF(Budget_period="Quarterly",SUMIFS(INDIRECT(AN$9),DetailBudgetWPs_Aleph,IF($J183 = "No Work Package", "", $J183),DetailBudgetCategory_Aleph,$I183),IF(Budget_period="Annually",SUMIFS(INDIRECT(AN$10),DetailBudgetWPs_Aleph,IF($J183 = "No Work Package", "", $J183),DetailBudgetCategory_Aleph,$I183),""))))) / AN$6 * AN$7, 0), 0)</f>
        <v>0</v>
      </c>
      <c r="AO183" s="166">
        <f t="array" ref="AO183">IFERROR(IF(ROW()-16&lt;NoRowsBudget, IF($J183="Profit Margin",SUM(AO$16:AO182)*ProfitMargin,IF($J183="VAT",SUM(AO$16:AO182)*VAT,IF(Budget_period="Monthly",SUMIFS(INDIRECT(AO$8),DetailBudgetWPs_Aleph,IF($J183 = "No Work Package", "", $J183),DetailBudgetCategory_Aleph,$I183),IF(Budget_period="Quarterly",SUMIFS(INDIRECT(AO$9),DetailBudgetWPs_Aleph,IF($J183 = "No Work Package", "", $J183),DetailBudgetCategory_Aleph,$I183),IF(Budget_period="Annually",SUMIFS(INDIRECT(AO$10),DetailBudgetWPs_Aleph,IF($J183 = "No Work Package", "", $J183),DetailBudgetCategory_Aleph,$I183),""))))) / AO$6 * AO$7, 0), 0)</f>
        <v>0</v>
      </c>
      <c r="AP183" s="166">
        <f t="array" ref="AP183">IFERROR(IF(ROW()-16&lt;NoRowsBudget, IF($J183="Profit Margin",SUM(AP$16:AP182)*ProfitMargin,IF($J183="VAT",SUM(AP$16:AP182)*VAT,IF(Budget_period="Monthly",SUMIFS(INDIRECT(AP$8),DetailBudgetWPs_Aleph,IF($J183 = "No Work Package", "", $J183),DetailBudgetCategory_Aleph,$I183),IF(Budget_period="Quarterly",SUMIFS(INDIRECT(AP$9),DetailBudgetWPs_Aleph,IF($J183 = "No Work Package", "", $J183),DetailBudgetCategory_Aleph,$I183),IF(Budget_period="Annually",SUMIFS(INDIRECT(AP$10),DetailBudgetWPs_Aleph,IF($J183 = "No Work Package", "", $J183),DetailBudgetCategory_Aleph,$I183),""))))) / AP$6 * AP$7, 0), 0)</f>
        <v>0</v>
      </c>
      <c r="AQ183" s="166">
        <f t="array" ref="AQ183">IFERROR(IF(ROW()-16&lt;NoRowsBudget, IF($J183="Profit Margin",SUM(AQ$16:AQ182)*ProfitMargin,IF($J183="VAT",SUM(AQ$16:AQ182)*VAT,IF(Budget_period="Monthly",SUMIFS(INDIRECT(AQ$8),DetailBudgetWPs_Aleph,IF($J183 = "No Work Package", "", $J183),DetailBudgetCategory_Aleph,$I183),IF(Budget_period="Quarterly",SUMIFS(INDIRECT(AQ$9),DetailBudgetWPs_Aleph,IF($J183 = "No Work Package", "", $J183),DetailBudgetCategory_Aleph,$I183),IF(Budget_period="Annually",SUMIFS(INDIRECT(AQ$10),DetailBudgetWPs_Aleph,IF($J183 = "No Work Package", "", $J183),DetailBudgetCategory_Aleph,$I183),""))))) / AQ$6 * AQ$7, 0), 0)</f>
        <v>0</v>
      </c>
      <c r="AR183" s="166">
        <f t="array" ref="AR183">IFERROR(IF(ROW()-16&lt;NoRowsBudget, IF($J183="Profit Margin",SUM(AR$16:AR182)*ProfitMargin,IF($J183="VAT",SUM(AR$16:AR182)*VAT,IF(Budget_period="Monthly",SUMIFS(INDIRECT(AR$8),DetailBudgetWPs_Aleph,IF($J183 = "No Work Package", "", $J183),DetailBudgetCategory_Aleph,$I183),IF(Budget_period="Quarterly",SUMIFS(INDIRECT(AR$9),DetailBudgetWPs_Aleph,IF($J183 = "No Work Package", "", $J183),DetailBudgetCategory_Aleph,$I183),IF(Budget_period="Annually",SUMIFS(INDIRECT(AR$10),DetailBudgetWPs_Aleph,IF($J183 = "No Work Package", "", $J183),DetailBudgetCategory_Aleph,$I183),""))))) / AR$6 * AR$7, 0), 0)</f>
        <v>0</v>
      </c>
      <c r="AS183" s="166">
        <f t="array" ref="AS183">IFERROR(IF(ROW()-16&lt;NoRowsBudget, IF($J183="Profit Margin",SUM(AS$16:AS182)*ProfitMargin,IF($J183="VAT",SUM(AS$16:AS182)*VAT,IF(Budget_period="Monthly",SUMIFS(INDIRECT(AS$8),DetailBudgetWPs_Aleph,IF($J183 = "No Work Package", "", $J183),DetailBudgetCategory_Aleph,$I183),IF(Budget_period="Quarterly",SUMIFS(INDIRECT(AS$9),DetailBudgetWPs_Aleph,IF($J183 = "No Work Package", "", $J183),DetailBudgetCategory_Aleph,$I183),IF(Budget_period="Annually",SUMIFS(INDIRECT(AS$10),DetailBudgetWPs_Aleph,IF($J183 = "No Work Package", "", $J183),DetailBudgetCategory_Aleph,$I183),""))))) / AS$6 * AS$7, 0), 0)</f>
        <v>0</v>
      </c>
      <c r="AT183" s="166">
        <f t="array" ref="AT183">IFERROR(IF(ROW()-16&lt;NoRowsBudget, IF($J183="Profit Margin",SUM(AT$16:AT182)*ProfitMargin,IF($J183="VAT",SUM(AT$16:AT182)*VAT,IF(Budget_period="Monthly",SUMIFS(INDIRECT(AT$8),DetailBudgetWPs_Aleph,IF($J183 = "No Work Package", "", $J183),DetailBudgetCategory_Aleph,$I183),IF(Budget_period="Quarterly",SUMIFS(INDIRECT(AT$9),DetailBudgetWPs_Aleph,IF($J183 = "No Work Package", "", $J183),DetailBudgetCategory_Aleph,$I183),IF(Budget_period="Annually",SUMIFS(INDIRECT(AT$10),DetailBudgetWPs_Aleph,IF($J183 = "No Work Package", "", $J183),DetailBudgetCategory_Aleph,$I183),""))))) / AT$6 * AT$7, 0), 0)</f>
        <v>0</v>
      </c>
      <c r="AU183" s="166">
        <f t="array" ref="AU183">IFERROR(IF(ROW()-16&lt;NoRowsBudget, IF($J183="Profit Margin",SUM(AU$16:AU182)*ProfitMargin,IF($J183="VAT",SUM(AU$16:AU182)*VAT,IF(Budget_period="Monthly",SUMIFS(INDIRECT(AU$8),DetailBudgetWPs_Aleph,IF($J183 = "No Work Package", "", $J183),DetailBudgetCategory_Aleph,$I183),IF(Budget_period="Quarterly",SUMIFS(INDIRECT(AU$9),DetailBudgetWPs_Aleph,IF($J183 = "No Work Package", "", $J183),DetailBudgetCategory_Aleph,$I183),IF(Budget_period="Annually",SUMIFS(INDIRECT(AU$10),DetailBudgetWPs_Aleph,IF($J183 = "No Work Package", "", $J183),DetailBudgetCategory_Aleph,$I183),""))))) / AU$6 * AU$7, 0), 0)</f>
        <v>0</v>
      </c>
      <c r="AV183" s="166">
        <f t="array" ref="AV183">IFERROR(IF(ROW()-16&lt;NoRowsBudget, IF($J183="Profit Margin",SUM(AV$16:AV182)*ProfitMargin,IF($J183="VAT",SUM(AV$16:AV182)*VAT,IF(Budget_period="Monthly",SUMIFS(INDIRECT(AV$8),DetailBudgetWPs_Aleph,IF($J183 = "No Work Package", "", $J183),DetailBudgetCategory_Aleph,$I183),IF(Budget_period="Quarterly",SUMIFS(INDIRECT(AV$9),DetailBudgetWPs_Aleph,IF($J183 = "No Work Package", "", $J183),DetailBudgetCategory_Aleph,$I183),IF(Budget_period="Annually",SUMIFS(INDIRECT(AV$10),DetailBudgetWPs_Aleph,IF($J183 = "No Work Package", "", $J183),DetailBudgetCategory_Aleph,$I183),""))))) / AV$6 * AV$7, 0), 0)</f>
        <v>0</v>
      </c>
      <c r="AW183" s="166">
        <f t="array" ref="AW183">IFERROR(IF(ROW()-16&lt;NoRowsBudget, IF($J183="Profit Margin",SUM(AW$16:AW182)*ProfitMargin,IF($J183="VAT",SUM(AW$16:AW182)*VAT,IF(Budget_period="Monthly",SUMIFS(INDIRECT(AW$8),DetailBudgetWPs_Aleph,IF($J183 = "No Work Package", "", $J183),DetailBudgetCategory_Aleph,$I183),IF(Budget_period="Quarterly",SUMIFS(INDIRECT(AW$9),DetailBudgetWPs_Aleph,IF($J183 = "No Work Package", "", $J183),DetailBudgetCategory_Aleph,$I183),IF(Budget_period="Annually",SUMIFS(INDIRECT(AW$10),DetailBudgetWPs_Aleph,IF($J183 = "No Work Package", "", $J183),DetailBudgetCategory_Aleph,$I183),""))))) / AW$6 * AW$7, 0), 0)</f>
        <v>0</v>
      </c>
      <c r="AX183" s="166">
        <f t="array" ref="AX183">IFERROR(IF(ROW()-16&lt;NoRowsBudget, IF($J183="Profit Margin",SUM(AX$16:AX182)*ProfitMargin,IF($J183="VAT",SUM(AX$16:AX182)*VAT,IF(Budget_period="Monthly",SUMIFS(INDIRECT(AX$8),DetailBudgetWPs_Aleph,IF($J183 = "No Work Package", "", $J183),DetailBudgetCategory_Aleph,$I183),IF(Budget_period="Quarterly",SUMIFS(INDIRECT(AX$9),DetailBudgetWPs_Aleph,IF($J183 = "No Work Package", "", $J183),DetailBudgetCategory_Aleph,$I183),IF(Budget_period="Annually",SUMIFS(INDIRECT(AX$10),DetailBudgetWPs_Aleph,IF($J183 = "No Work Package", "", $J183),DetailBudgetCategory_Aleph,$I183),""))))) / AX$6 * AX$7, 0), 0)</f>
        <v>0</v>
      </c>
      <c r="AY183" s="166">
        <f t="array" ref="AY183">IFERROR(IF(ROW()-16&lt;NoRowsBudget, IF($J183="Profit Margin",SUM(AY$16:AY182)*ProfitMargin,IF($J183="VAT",SUM(AY$16:AY182)*VAT,IF(Budget_period="Monthly",SUMIFS(INDIRECT(AY$8),DetailBudgetWPs_Aleph,IF($J183 = "No Work Package", "", $J183),DetailBudgetCategory_Aleph,$I183),IF(Budget_period="Quarterly",SUMIFS(INDIRECT(AY$9),DetailBudgetWPs_Aleph,IF($J183 = "No Work Package", "", $J183),DetailBudgetCategory_Aleph,$I183),IF(Budget_period="Annually",SUMIFS(INDIRECT(AY$10),DetailBudgetWPs_Aleph,IF($J183 = "No Work Package", "", $J183),DetailBudgetCategory_Aleph,$I183),""))))) / AY$6 * AY$7, 0), 0)</f>
        <v>0</v>
      </c>
      <c r="AZ183" s="166">
        <f t="array" ref="AZ183">IFERROR(IF(ROW()-16&lt;NoRowsBudget, IF($J183="Profit Margin",SUM(AZ$16:AZ182)*ProfitMargin,IF($J183="VAT",SUM(AZ$16:AZ182)*VAT,IF(Budget_period="Monthly",SUMIFS(INDIRECT(AZ$8),DetailBudgetWPs_Aleph,IF($J183 = "No Work Package", "", $J183),DetailBudgetCategory_Aleph,$I183),IF(Budget_period="Quarterly",SUMIFS(INDIRECT(AZ$9),DetailBudgetWPs_Aleph,IF($J183 = "No Work Package", "", $J183),DetailBudgetCategory_Aleph,$I183),IF(Budget_period="Annually",SUMIFS(INDIRECT(AZ$10),DetailBudgetWPs_Aleph,IF($J183 = "No Work Package", "", $J183),DetailBudgetCategory_Aleph,$I183),""))))) / AZ$6 * AZ$7, 0), 0)</f>
        <v>0</v>
      </c>
      <c r="BA183" s="166">
        <f t="array" ref="BA183">IFERROR(IF(ROW()-16&lt;NoRowsBudget, IF($J183="Profit Margin",SUM(BA$16:BA182)*ProfitMargin,IF($J183="VAT",SUM(BA$16:BA182)*VAT,IF(Budget_period="Monthly",SUMIFS(INDIRECT(BA$8),DetailBudgetWPs_Aleph,IF($J183 = "No Work Package", "", $J183),DetailBudgetCategory_Aleph,$I183),IF(Budget_period="Quarterly",SUMIFS(INDIRECT(BA$9),DetailBudgetWPs_Aleph,IF($J183 = "No Work Package", "", $J183),DetailBudgetCategory_Aleph,$I183),IF(Budget_period="Annually",SUMIFS(INDIRECT(BA$10),DetailBudgetWPs_Aleph,IF($J183 = "No Work Package", "", $J183),DetailBudgetCategory_Aleph,$I183),""))))) / BA$6 * BA$7, 0), 0)</f>
        <v>0</v>
      </c>
      <c r="BB183" s="166">
        <f t="array" ref="BB183">IFERROR(IF(ROW()-16&lt;NoRowsBudget, IF($J183="Profit Margin",SUM(BB$16:BB182)*ProfitMargin,IF($J183="VAT",SUM(BB$16:BB182)*VAT,IF(Budget_period="Monthly",SUMIFS(INDIRECT(BB$8),DetailBudgetWPs_Aleph,IF($J183 = "No Work Package", "", $J183),DetailBudgetCategory_Aleph,$I183),IF(Budget_period="Quarterly",SUMIFS(INDIRECT(BB$9),DetailBudgetWPs_Aleph,IF($J183 = "No Work Package", "", $J183),DetailBudgetCategory_Aleph,$I183),IF(Budget_period="Annually",SUMIFS(INDIRECT(BB$10),DetailBudgetWPs_Aleph,IF($J183 = "No Work Package", "", $J183),DetailBudgetCategory_Aleph,$I183),""))))) / BB$6 * BB$7, 0), 0)</f>
        <v>0</v>
      </c>
      <c r="BC183" s="166">
        <f t="array" ref="BC183">IFERROR(IF(ROW()-16&lt;NoRowsBudget, IF($J183="Profit Margin",SUM(BC$16:BC182)*ProfitMargin,IF($J183="VAT",SUM(BC$16:BC182)*VAT,IF(Budget_period="Monthly",SUMIFS(INDIRECT(BC$8),DetailBudgetWPs_Aleph,IF($J183 = "No Work Package", "", $J183),DetailBudgetCategory_Aleph,$I183),IF(Budget_period="Quarterly",SUMIFS(INDIRECT(BC$9),DetailBudgetWPs_Aleph,IF($J183 = "No Work Package", "", $J183),DetailBudgetCategory_Aleph,$I183),IF(Budget_period="Annually",SUMIFS(INDIRECT(BC$10),DetailBudgetWPs_Aleph,IF($J183 = "No Work Package", "", $J183),DetailBudgetCategory_Aleph,$I183),""))))) / BC$6 * BC$7, 0), 0)</f>
        <v>0</v>
      </c>
      <c r="BD183" s="166">
        <f t="array" ref="BD183">IFERROR(IF(ROW()-16&lt;NoRowsBudget, IF($J183="Profit Margin",SUM(BD$16:BD182)*ProfitMargin,IF($J183="VAT",SUM(BD$16:BD182)*VAT,IF(Budget_period="Monthly",SUMIFS(INDIRECT(BD$8),DetailBudgetWPs_Aleph,IF($J183 = "No Work Package", "", $J183),DetailBudgetCategory_Aleph,$I183),IF(Budget_period="Quarterly",SUMIFS(INDIRECT(BD$9),DetailBudgetWPs_Aleph,IF($J183 = "No Work Package", "", $J183),DetailBudgetCategory_Aleph,$I183),IF(Budget_period="Annually",SUMIFS(INDIRECT(BD$10),DetailBudgetWPs_Aleph,IF($J183 = "No Work Package", "", $J183),DetailBudgetCategory_Aleph,$I183),""))))) / BD$6 * BD$7, 0), 0)</f>
        <v>0</v>
      </c>
      <c r="BE183" s="166">
        <f t="array" ref="BE183">IFERROR(IF(ROW()-16&lt;NoRowsBudget, IF($J183="Profit Margin",SUM(BE$16:BE182)*ProfitMargin,IF($J183="VAT",SUM(BE$16:BE182)*VAT,IF(Budget_period="Monthly",SUMIFS(INDIRECT(BE$8),DetailBudgetWPs_Aleph,IF($J183 = "No Work Package", "", $J183),DetailBudgetCategory_Aleph,$I183),IF(Budget_period="Quarterly",SUMIFS(INDIRECT(BE$9),DetailBudgetWPs_Aleph,IF($J183 = "No Work Package", "", $J183),DetailBudgetCategory_Aleph,$I183),IF(Budget_period="Annually",SUMIFS(INDIRECT(BE$10),DetailBudgetWPs_Aleph,IF($J183 = "No Work Package", "", $J183),DetailBudgetCategory_Aleph,$I183),""))))) / BE$6 * BE$7, 0), 0)</f>
        <v>0</v>
      </c>
      <c r="BF183" s="166">
        <f t="array" ref="BF183">IFERROR(IF(ROW()-16&lt;NoRowsBudget, IF($J183="Profit Margin",SUM(BF$16:BF182)*ProfitMargin,IF($J183="VAT",SUM(BF$16:BF182)*VAT,IF(Budget_period="Monthly",SUMIFS(INDIRECT(BF$8),DetailBudgetWPs_Aleph,IF($J183 = "No Work Package", "", $J183),DetailBudgetCategory_Aleph,$I183),IF(Budget_period="Quarterly",SUMIFS(INDIRECT(BF$9),DetailBudgetWPs_Aleph,IF($J183 = "No Work Package", "", $J183),DetailBudgetCategory_Aleph,$I183),IF(Budget_period="Annually",SUMIFS(INDIRECT(BF$10),DetailBudgetWPs_Aleph,IF($J183 = "No Work Package", "", $J183),DetailBudgetCategory_Aleph,$I183),""))))) / BF$6 * BF$7, 0), 0)</f>
        <v>0</v>
      </c>
      <c r="BG183" s="166">
        <f t="array" ref="BG183">IFERROR(IF(ROW()-16&lt;NoRowsBudget, IF($J183="Profit Margin",SUM(BG$16:BG182)*ProfitMargin,IF($J183="VAT",SUM(BG$16:BG182)*VAT,IF(Budget_period="Monthly",SUMIFS(INDIRECT(BG$8),DetailBudgetWPs_Aleph,IF($J183 = "No Work Package", "", $J183),DetailBudgetCategory_Aleph,$I183),IF(Budget_period="Quarterly",SUMIFS(INDIRECT(BG$9),DetailBudgetWPs_Aleph,IF($J183 = "No Work Package", "", $J183),DetailBudgetCategory_Aleph,$I183),IF(Budget_period="Annually",SUMIFS(INDIRECT(BG$10),DetailBudgetWPs_Aleph,IF($J183 = "No Work Package", "", $J183),DetailBudgetCategory_Aleph,$I183),""))))) / BG$6 * BG$7, 0), 0)</f>
        <v>0</v>
      </c>
      <c r="BH183" s="166">
        <f t="array" ref="BH183">IFERROR(IF(ROW()-16&lt;NoRowsBudget, IF($J183="Profit Margin",SUM(BH$16:BH182)*ProfitMargin,IF($J183="VAT",SUM(BH$16:BH182)*VAT,IF(Budget_period="Monthly",SUMIFS(INDIRECT(BH$8),DetailBudgetWPs_Aleph,IF($J183 = "No Work Package", "", $J183),DetailBudgetCategory_Aleph,$I183),IF(Budget_period="Quarterly",SUMIFS(INDIRECT(BH$9),DetailBudgetWPs_Aleph,IF($J183 = "No Work Package", "", $J183),DetailBudgetCategory_Aleph,$I183),IF(Budget_period="Annually",SUMIFS(INDIRECT(BH$10),DetailBudgetWPs_Aleph,IF($J183 = "No Work Package", "", $J183),DetailBudgetCategory_Aleph,$I183),""))))) / BH$6 * BH$7, 0), 0)</f>
        <v>0</v>
      </c>
      <c r="BI183" s="166">
        <f t="array" ref="BI183">IFERROR(IF(ROW()-16&lt;NoRowsBudget, IF($J183="Profit Margin",SUM(BI$16:BI182)*ProfitMargin,IF($J183="VAT",SUM(BI$16:BI182)*VAT,IF(Budget_period="Monthly",SUMIFS(INDIRECT(BI$8),DetailBudgetWPs_Aleph,IF($J183 = "No Work Package", "", $J183),DetailBudgetCategory_Aleph,$I183),IF(Budget_period="Quarterly",SUMIFS(INDIRECT(BI$9),DetailBudgetWPs_Aleph,IF($J183 = "No Work Package", "", $J183),DetailBudgetCategory_Aleph,$I183),IF(Budget_period="Annually",SUMIFS(INDIRECT(BI$10),DetailBudgetWPs_Aleph,IF($J183 = "No Work Package", "", $J183),DetailBudgetCategory_Aleph,$I183),""))))) / BI$6 * BI$7, 0), 0)</f>
        <v>0</v>
      </c>
      <c r="BJ183" s="166">
        <f t="array" ref="BJ183">IFERROR(IF(ROW()-16&lt;NoRowsBudget, IF($J183="Profit Margin",SUM(BJ$16:BJ182)*ProfitMargin,IF($J183="VAT",SUM(BJ$16:BJ182)*VAT,IF(Budget_period="Monthly",SUMIFS(INDIRECT(BJ$8),DetailBudgetWPs_Aleph,IF($J183 = "No Work Package", "", $J183),DetailBudgetCategory_Aleph,$I183),IF(Budget_period="Quarterly",SUMIFS(INDIRECT(BJ$9),DetailBudgetWPs_Aleph,IF($J183 = "No Work Package", "", $J183),DetailBudgetCategory_Aleph,$I183),IF(Budget_period="Annually",SUMIFS(INDIRECT(BJ$10),DetailBudgetWPs_Aleph,IF($J183 = "No Work Package", "", $J183),DetailBudgetCategory_Aleph,$I183),""))))) / BJ$6 * BJ$7, 0), 0)</f>
        <v>0</v>
      </c>
      <c r="BK183" s="166">
        <f t="array" ref="BK183">IFERROR(IF(ROW()-16&lt;NoRowsBudget, IF($J183="Profit Margin",SUM(BK$16:BK182)*ProfitMargin,IF($J183="VAT",SUM(BK$16:BK182)*VAT,IF(Budget_period="Monthly",SUMIFS(INDIRECT(BK$8),DetailBudgetWPs_Aleph,IF($J183 = "No Work Package", "", $J183),DetailBudgetCategory_Aleph,$I183),IF(Budget_period="Quarterly",SUMIFS(INDIRECT(BK$9),DetailBudgetWPs_Aleph,IF($J183 = "No Work Package", "", $J183),DetailBudgetCategory_Aleph,$I183),IF(Budget_period="Annually",SUMIFS(INDIRECT(BK$10),DetailBudgetWPs_Aleph,IF($J183 = "No Work Package", "", $J183),DetailBudgetCategory_Aleph,$I183),""))))) / BK$6 * BK$7, 0), 0)</f>
        <v>0</v>
      </c>
      <c r="BL183" s="166">
        <f t="array" ref="BL183">IFERROR(IF(ROW()-16&lt;NoRowsBudget, IF($J183="Profit Margin",SUM(BL$16:BL182)*ProfitMargin,IF($J183="VAT",SUM(BL$16:BL182)*VAT,IF(Budget_period="Monthly",SUMIFS(INDIRECT(BL$8),DetailBudgetWPs_Aleph,IF($J183 = "No Work Package", "", $J183),DetailBudgetCategory_Aleph,$I183),IF(Budget_period="Quarterly",SUMIFS(INDIRECT(BL$9),DetailBudgetWPs_Aleph,IF($J183 = "No Work Package", "", $J183),DetailBudgetCategory_Aleph,$I183),IF(Budget_period="Annually",SUMIFS(INDIRECT(BL$10),DetailBudgetWPs_Aleph,IF($J183 = "No Work Package", "", $J183),DetailBudgetCategory_Aleph,$I183),""))))) / BL$6 * BL$7, 0), 0)</f>
        <v>0</v>
      </c>
      <c r="BM183" s="166">
        <f t="array" ref="BM183">IFERROR(IF(ROW()-16&lt;NoRowsBudget, IF($J183="Profit Margin",SUM(BM$16:BM182)*ProfitMargin,IF($J183="VAT",SUM(BM$16:BM182)*VAT,IF(Budget_period="Monthly",SUMIFS(INDIRECT(BM$8),DetailBudgetWPs_Aleph,IF($J183 = "No Work Package", "", $J183),DetailBudgetCategory_Aleph,$I183),IF(Budget_period="Quarterly",SUMIFS(INDIRECT(BM$9),DetailBudgetWPs_Aleph,IF($J183 = "No Work Package", "", $J183),DetailBudgetCategory_Aleph,$I183),IF(Budget_period="Annually",SUMIFS(INDIRECT(BM$10),DetailBudgetWPs_Aleph,IF($J183 = "No Work Package", "", $J183),DetailBudgetCategory_Aleph,$I183),""))))) / BM$6 * BM$7, 0), 0)</f>
        <v>0</v>
      </c>
      <c r="BN183" s="166">
        <f t="array" ref="BN183">IFERROR(IF(ROW()-16&lt;NoRowsBudget, IF($J183="Profit Margin",SUM(BN$16:BN182)*ProfitMargin,IF($J183="VAT",SUM(BN$16:BN182)*VAT,IF(Budget_period="Monthly",SUMIFS(INDIRECT(BN$8),DetailBudgetWPs_Aleph,IF($J183 = "No Work Package", "", $J183),DetailBudgetCategory_Aleph,$I183),IF(Budget_period="Quarterly",SUMIFS(INDIRECT(BN$9),DetailBudgetWPs_Aleph,IF($J183 = "No Work Package", "", $J183),DetailBudgetCategory_Aleph,$I183),IF(Budget_period="Annually",SUMIFS(INDIRECT(BN$10),DetailBudgetWPs_Aleph,IF($J183 = "No Work Package", "", $J183),DetailBudgetCategory_Aleph,$I183),""))))) / BN$6 * BN$7, 0), 0)</f>
        <v>0</v>
      </c>
      <c r="BO183" s="166">
        <f t="array" ref="BO183">IFERROR(IF(ROW()-16&lt;NoRowsBudget, IF($J183="Profit Margin",SUM(BO$16:BO182)*ProfitMargin,IF($J183="VAT",SUM(BO$16:BO182)*VAT,IF(Budget_period="Monthly",SUMIFS(INDIRECT(BO$8),DetailBudgetWPs_Aleph,IF($J183 = "No Work Package", "", $J183),DetailBudgetCategory_Aleph,$I183),IF(Budget_period="Quarterly",SUMIFS(INDIRECT(BO$9),DetailBudgetWPs_Aleph,IF($J183 = "No Work Package", "", $J183),DetailBudgetCategory_Aleph,$I183),IF(Budget_period="Annually",SUMIFS(INDIRECT(BO$10),DetailBudgetWPs_Aleph,IF($J183 = "No Work Package", "", $J183),DetailBudgetCategory_Aleph,$I183),""))))) / BO$6 * BO$7, 0), 0)</f>
        <v>0</v>
      </c>
      <c r="BP183" s="166">
        <f t="array" ref="BP183">IFERROR(IF(ROW()-16&lt;NoRowsBudget, IF($J183="Profit Margin",SUM(BP$16:BP182)*ProfitMargin,IF($J183="VAT",SUM(BP$16:BP182)*VAT,IF(Budget_period="Monthly",SUMIFS(INDIRECT(BP$8),DetailBudgetWPs_Aleph,IF($J183 = "No Work Package", "", $J183),DetailBudgetCategory_Aleph,$I183),IF(Budget_period="Quarterly",SUMIFS(INDIRECT(BP$9),DetailBudgetWPs_Aleph,IF($J183 = "No Work Package", "", $J183),DetailBudgetCategory_Aleph,$I183),IF(Budget_period="Annually",SUMIFS(INDIRECT(BP$10),DetailBudgetWPs_Aleph,IF($J183 = "No Work Package", "", $J183),DetailBudgetCategory_Aleph,$I183),""))))) / BP$6 * BP$7, 0), 0)</f>
        <v>0</v>
      </c>
      <c r="BQ183" s="166">
        <f t="array" ref="BQ183">IFERROR(IF(ROW()-16&lt;NoRowsBudget, IF($J183="Profit Margin",SUM(BQ$16:BQ182)*ProfitMargin,IF($J183="VAT",SUM(BQ$16:BQ182)*VAT,IF(Budget_period="Monthly",SUMIFS(INDIRECT(BQ$8),DetailBudgetWPs_Aleph,IF($J183 = "No Work Package", "", $J183),DetailBudgetCategory_Aleph,$I183),IF(Budget_period="Quarterly",SUMIFS(INDIRECT(BQ$9),DetailBudgetWPs_Aleph,IF($J183 = "No Work Package", "", $J183),DetailBudgetCategory_Aleph,$I183),IF(Budget_period="Annually",SUMIFS(INDIRECT(BQ$10),DetailBudgetWPs_Aleph,IF($J183 = "No Work Package", "", $J183),DetailBudgetCategory_Aleph,$I183),""))))) / BQ$6 * BQ$7, 0), 0)</f>
        <v>0</v>
      </c>
      <c r="BR183" s="166">
        <f t="array" ref="BR183">IFERROR(IF(ROW()-16&lt;NoRowsBudget, IF($J183="Profit Margin",SUM(BR$16:BR182)*ProfitMargin,IF($J183="VAT",SUM(BR$16:BR182)*VAT,IF(Budget_period="Monthly",SUMIFS(INDIRECT(BR$8),DetailBudgetWPs_Aleph,IF($J183 = "No Work Package", "", $J183),DetailBudgetCategory_Aleph,$I183),IF(Budget_period="Quarterly",SUMIFS(INDIRECT(BR$9),DetailBudgetWPs_Aleph,IF($J183 = "No Work Package", "", $J183),DetailBudgetCategory_Aleph,$I183),IF(Budget_period="Annually",SUMIFS(INDIRECT(BR$10),DetailBudgetWPs_Aleph,IF($J183 = "No Work Package", "", $J183),DetailBudgetCategory_Aleph,$I183),""))))) / BR$6 * BR$7, 0), 0)</f>
        <v>0</v>
      </c>
      <c r="BS183" s="166">
        <f t="array" ref="BS183">IFERROR(IF(ROW()-16&lt;NoRowsBudget, IF($J183="Profit Margin",SUM(BS$16:BS182)*ProfitMargin,IF($J183="VAT",SUM(BS$16:BS182)*VAT,IF(Budget_period="Monthly",SUMIFS(INDIRECT(BS$8),DetailBudgetWPs_Aleph,IF($J183 = "No Work Package", "", $J183),DetailBudgetCategory_Aleph,$I183),IF(Budget_period="Quarterly",SUMIFS(INDIRECT(BS$9),DetailBudgetWPs_Aleph,IF($J183 = "No Work Package", "", $J183),DetailBudgetCategory_Aleph,$I183),IF(Budget_period="Annually",SUMIFS(INDIRECT(BS$10),DetailBudgetWPs_Aleph,IF($J183 = "No Work Package", "", $J183),DetailBudgetCategory_Aleph,$I183),""))))) / BS$6 * BS$7, 0), 0)</f>
        <v>0</v>
      </c>
    </row>
    <row r="184" ht="15.75" customHeight="1">
      <c r="A184" s="114"/>
      <c r="B184" s="15" t="str">
        <f>IF(ROW()-16&lt;NoRowsBudget,OrgName,"")</f>
        <v/>
      </c>
      <c r="C184" s="15" t="str">
        <f>IF(ROW()-16&lt;NoRowsBudget,ProjectName,"")</f>
        <v/>
      </c>
      <c r="D184" s="15" t="str">
        <f>IF(ROW()-16&lt;NoRowsBudget,ProjectRef,"")</f>
        <v/>
      </c>
      <c r="E184" s="15" t="str">
        <f>IF(ROW()-16&lt;NoRowsBudget,ApplicationID,"")</f>
        <v/>
      </c>
      <c r="F184" s="15" t="str">
        <f>IF(ROW()-16&lt;NoRowsBudget,Version,"")</f>
        <v/>
      </c>
      <c r="G184" s="164" t="str">
        <f>IF(ROW()-16&lt;NoRowsBudget,StartDate,"")</f>
        <v/>
      </c>
      <c r="H184" s="164" t="str">
        <f>IF(ROW()-16&lt;NoRowsBudget,EndDate,"")</f>
        <v/>
      </c>
      <c r="I184" s="15" t="str">
        <f t="array" ref="I184">IF(ROW()-16&lt;(NoRowsBudget-3),INDEX(CostCategories,CEILING((ROW()-15)/NoWPs,1)),IF(ROW()-16=NoRowsBudget-3,"Overheads",IF(ROW()-16=NoRowsBudget-2,"Profit Margin",IF(ROW()-16=NoRowsBudget-1,"VAT",""))))</f>
        <v/>
      </c>
      <c r="J184" s="15" t="str">
        <f t="array" ref="J184">IF(ROW()-16&lt;NoRowsBudget-3,INDEX(WPUnique,,MOD(ROW()-16,NoWPs)+1),IF(ROW()-16=NoRowsBudget-3,"Overheads",IF(ROW()-16=NoRowsBudget-2,"Profit Margin",IF(ROW()-16=NoRowsBudget-1,"VAT",""))))</f>
        <v/>
      </c>
      <c r="K184" s="172" t="str">
        <f>IFERROR(IF(OR($J184="Indirect Cost",$J184="VAT",$J184="Profit Margin"),"",VLOOKUP(J184,'1. Basic Info'!$B$40:$C$52,2,FALSE)),BudgetExport!J184)</f>
        <v/>
      </c>
      <c r="L184" s="166">
        <f t="array" ref="L184">IFERROR(IF(ROW()-16&lt;NoRowsBudget, IF($J184="Profit Margin",SUM(L$16:L183)*ProfitMargin,IF($J184="VAT",SUM(L$16:L183)*VAT,IF(Budget_period="Monthly",SUMIFS(INDIRECT(L$8),DetailBudgetWPs_Aleph,IF($J184 = "No Work Package", "", $J184),DetailBudgetCategory_Aleph,$I184),IF(Budget_period="Quarterly",SUMIFS(INDIRECT(L$9),DetailBudgetWPs_Aleph,IF($J184 = "No Work Package", "", $J184),DetailBudgetCategory_Aleph,$I184),IF(Budget_period="Annually",SUMIFS(INDIRECT(L$10),DetailBudgetWPs_Aleph,IF($J184 = "No Work Package", "", $J184),DetailBudgetCategory_Aleph,$I184),""))))) / L$6 * L$7, 0), 0)</f>
        <v>0</v>
      </c>
      <c r="M184" s="166">
        <f t="array" ref="M184">IFERROR(IF(ROW()-16&lt;NoRowsBudget, IF($J184="Profit Margin",SUM(M$16:M183)*ProfitMargin,IF($J184="VAT",SUM(M$16:M183)*VAT,IF(Budget_period="Monthly",SUMIFS(INDIRECT(M$8),DetailBudgetWPs_Aleph,IF($J184 = "No Work Package", "", $J184),DetailBudgetCategory_Aleph,$I184),IF(Budget_period="Quarterly",SUMIFS(INDIRECT(M$9),DetailBudgetWPs_Aleph,IF($J184 = "No Work Package", "", $J184),DetailBudgetCategory_Aleph,$I184),IF(Budget_period="Annually",SUMIFS(INDIRECT(M$10),DetailBudgetWPs_Aleph,IF($J184 = "No Work Package", "", $J184),DetailBudgetCategory_Aleph,$I184),""))))) / M$6 * M$7, 0), 0)</f>
        <v>0</v>
      </c>
      <c r="N184" s="166">
        <f t="array" ref="N184">IFERROR(IF(ROW()-16&lt;NoRowsBudget, IF($J184="Profit Margin",SUM(N$16:N183)*ProfitMargin,IF($J184="VAT",SUM(N$16:N183)*VAT,IF(Budget_period="Monthly",SUMIFS(INDIRECT(N$8),DetailBudgetWPs_Aleph,IF($J184 = "No Work Package", "", $J184),DetailBudgetCategory_Aleph,$I184),IF(Budget_period="Quarterly",SUMIFS(INDIRECT(N$9),DetailBudgetWPs_Aleph,IF($J184 = "No Work Package", "", $J184),DetailBudgetCategory_Aleph,$I184),IF(Budget_period="Annually",SUMIFS(INDIRECT(N$10),DetailBudgetWPs_Aleph,IF($J184 = "No Work Package", "", $J184),DetailBudgetCategory_Aleph,$I184),""))))) / N$6 * N$7, 0), 0)</f>
        <v>0</v>
      </c>
      <c r="O184" s="166">
        <f t="array" ref="O184">IFERROR(IF(ROW()-16&lt;NoRowsBudget, IF($J184="Profit Margin",SUM(O$16:O183)*ProfitMargin,IF($J184="VAT",SUM(O$16:O183)*VAT,IF(Budget_period="Monthly",SUMIFS(INDIRECT(O$8),DetailBudgetWPs_Aleph,IF($J184 = "No Work Package", "", $J184),DetailBudgetCategory_Aleph,$I184),IF(Budget_period="Quarterly",SUMIFS(INDIRECT(O$9),DetailBudgetWPs_Aleph,IF($J184 = "No Work Package", "", $J184),DetailBudgetCategory_Aleph,$I184),IF(Budget_period="Annually",SUMIFS(INDIRECT(O$10),DetailBudgetWPs_Aleph,IF($J184 = "No Work Package", "", $J184),DetailBudgetCategory_Aleph,$I184),""))))) / O$6 * O$7, 0), 0)</f>
        <v>0</v>
      </c>
      <c r="P184" s="166">
        <f t="array" ref="P184">IFERROR(IF(ROW()-16&lt;NoRowsBudget, IF($J184="Profit Margin",SUM(P$16:P183)*ProfitMargin,IF($J184="VAT",SUM(P$16:P183)*VAT,IF(Budget_period="Monthly",SUMIFS(INDIRECT(P$8),DetailBudgetWPs_Aleph,IF($J184 = "No Work Package", "", $J184),DetailBudgetCategory_Aleph,$I184),IF(Budget_period="Quarterly",SUMIFS(INDIRECT(P$9),DetailBudgetWPs_Aleph,IF($J184 = "No Work Package", "", $J184),DetailBudgetCategory_Aleph,$I184),IF(Budget_period="Annually",SUMIFS(INDIRECT(P$10),DetailBudgetWPs_Aleph,IF($J184 = "No Work Package", "", $J184),DetailBudgetCategory_Aleph,$I184),""))))) / P$6 * P$7, 0), 0)</f>
        <v>0</v>
      </c>
      <c r="Q184" s="166">
        <f t="array" ref="Q184">IFERROR(IF(ROW()-16&lt;NoRowsBudget, IF($J184="Profit Margin",SUM(Q$16:Q183)*ProfitMargin,IF($J184="VAT",SUM(Q$16:Q183)*VAT,IF(Budget_period="Monthly",SUMIFS(INDIRECT(Q$8),DetailBudgetWPs_Aleph,IF($J184 = "No Work Package", "", $J184),DetailBudgetCategory_Aleph,$I184),IF(Budget_period="Quarterly",SUMIFS(INDIRECT(Q$9),DetailBudgetWPs_Aleph,IF($J184 = "No Work Package", "", $J184),DetailBudgetCategory_Aleph,$I184),IF(Budget_period="Annually",SUMIFS(INDIRECT(Q$10),DetailBudgetWPs_Aleph,IF($J184 = "No Work Package", "", $J184),DetailBudgetCategory_Aleph,$I184),""))))) / Q$6 * Q$7, 0), 0)</f>
        <v>0</v>
      </c>
      <c r="R184" s="166">
        <f t="array" ref="R184">IFERROR(IF(ROW()-16&lt;NoRowsBudget, IF($J184="Profit Margin",SUM(R$16:R183)*ProfitMargin,IF($J184="VAT",SUM(R$16:R183)*VAT,IF(Budget_period="Monthly",SUMIFS(INDIRECT(R$8),DetailBudgetWPs_Aleph,IF($J184 = "No Work Package", "", $J184),DetailBudgetCategory_Aleph,$I184),IF(Budget_period="Quarterly",SUMIFS(INDIRECT(R$9),DetailBudgetWPs_Aleph,IF($J184 = "No Work Package", "", $J184),DetailBudgetCategory_Aleph,$I184),IF(Budget_period="Annually",SUMIFS(INDIRECT(R$10),DetailBudgetWPs_Aleph,IF($J184 = "No Work Package", "", $J184),DetailBudgetCategory_Aleph,$I184),""))))) / R$6 * R$7, 0), 0)</f>
        <v>0</v>
      </c>
      <c r="S184" s="166">
        <f t="array" ref="S184">IFERROR(IF(ROW()-16&lt;NoRowsBudget, IF($J184="Profit Margin",SUM(S$16:S183)*ProfitMargin,IF($J184="VAT",SUM(S$16:S183)*VAT,IF(Budget_period="Monthly",SUMIFS(INDIRECT(S$8),DetailBudgetWPs_Aleph,IF($J184 = "No Work Package", "", $J184),DetailBudgetCategory_Aleph,$I184),IF(Budget_period="Quarterly",SUMIFS(INDIRECT(S$9),DetailBudgetWPs_Aleph,IF($J184 = "No Work Package", "", $J184),DetailBudgetCategory_Aleph,$I184),IF(Budget_period="Annually",SUMIFS(INDIRECT(S$10),DetailBudgetWPs_Aleph,IF($J184 = "No Work Package", "", $J184),DetailBudgetCategory_Aleph,$I184),""))))) / S$6 * S$7, 0), 0)</f>
        <v>0</v>
      </c>
      <c r="T184" s="166">
        <f t="array" ref="T184">IFERROR(IF(ROW()-16&lt;NoRowsBudget, IF($J184="Profit Margin",SUM(T$16:T183)*ProfitMargin,IF($J184="VAT",SUM(T$16:T183)*VAT,IF(Budget_period="Monthly",SUMIFS(INDIRECT(T$8),DetailBudgetWPs_Aleph,IF($J184 = "No Work Package", "", $J184),DetailBudgetCategory_Aleph,$I184),IF(Budget_period="Quarterly",SUMIFS(INDIRECT(T$9),DetailBudgetWPs_Aleph,IF($J184 = "No Work Package", "", $J184),DetailBudgetCategory_Aleph,$I184),IF(Budget_period="Annually",SUMIFS(INDIRECT(T$10),DetailBudgetWPs_Aleph,IF($J184 = "No Work Package", "", $J184),DetailBudgetCategory_Aleph,$I184),""))))) / T$6 * T$7, 0), 0)</f>
        <v>0</v>
      </c>
      <c r="U184" s="166">
        <f t="array" ref="U184">IFERROR(IF(ROW()-16&lt;NoRowsBudget, IF($J184="Profit Margin",SUM(U$16:U183)*ProfitMargin,IF($J184="VAT",SUM(U$16:U183)*VAT,IF(Budget_period="Monthly",SUMIFS(INDIRECT(U$8),DetailBudgetWPs_Aleph,IF($J184 = "No Work Package", "", $J184),DetailBudgetCategory_Aleph,$I184),IF(Budget_period="Quarterly",SUMIFS(INDIRECT(U$9),DetailBudgetWPs_Aleph,IF($J184 = "No Work Package", "", $J184),DetailBudgetCategory_Aleph,$I184),IF(Budget_period="Annually",SUMIFS(INDIRECT(U$10),DetailBudgetWPs_Aleph,IF($J184 = "No Work Package", "", $J184),DetailBudgetCategory_Aleph,$I184),""))))) / U$6 * U$7, 0), 0)</f>
        <v>0</v>
      </c>
      <c r="V184" s="166">
        <f t="array" ref="V184">IFERROR(IF(ROW()-16&lt;NoRowsBudget, IF($J184="Profit Margin",SUM(V$16:V183)*ProfitMargin,IF($J184="VAT",SUM(V$16:V183)*VAT,IF(Budget_period="Monthly",SUMIFS(INDIRECT(V$8),DetailBudgetWPs_Aleph,IF($J184 = "No Work Package", "", $J184),DetailBudgetCategory_Aleph,$I184),IF(Budget_period="Quarterly",SUMIFS(INDIRECT(V$9),DetailBudgetWPs_Aleph,IF($J184 = "No Work Package", "", $J184),DetailBudgetCategory_Aleph,$I184),IF(Budget_period="Annually",SUMIFS(INDIRECT(V$10),DetailBudgetWPs_Aleph,IF($J184 = "No Work Package", "", $J184),DetailBudgetCategory_Aleph,$I184),""))))) / V$6 * V$7, 0), 0)</f>
        <v>0</v>
      </c>
      <c r="W184" s="166">
        <f t="array" ref="W184">IFERROR(IF(ROW()-16&lt;NoRowsBudget, IF($J184="Profit Margin",SUM(W$16:W183)*ProfitMargin,IF($J184="VAT",SUM(W$16:W183)*VAT,IF(Budget_period="Monthly",SUMIFS(INDIRECT(W$8),DetailBudgetWPs_Aleph,IF($J184 = "No Work Package", "", $J184),DetailBudgetCategory_Aleph,$I184),IF(Budget_period="Quarterly",SUMIFS(INDIRECT(W$9),DetailBudgetWPs_Aleph,IF($J184 = "No Work Package", "", $J184),DetailBudgetCategory_Aleph,$I184),IF(Budget_period="Annually",SUMIFS(INDIRECT(W$10),DetailBudgetWPs_Aleph,IF($J184 = "No Work Package", "", $J184),DetailBudgetCategory_Aleph,$I184),""))))) / W$6 * W$7, 0), 0)</f>
        <v>0</v>
      </c>
      <c r="X184" s="166">
        <f t="array" ref="X184">IFERROR(IF(ROW()-16&lt;NoRowsBudget, IF($J184="Profit Margin",SUM(X$16:X183)*ProfitMargin,IF($J184="VAT",SUM(X$16:X183)*VAT,IF(Budget_period="Monthly",SUMIFS(INDIRECT(X$8),DetailBudgetWPs_Aleph,IF($J184 = "No Work Package", "", $J184),DetailBudgetCategory_Aleph,$I184),IF(Budget_period="Quarterly",SUMIFS(INDIRECT(X$9),DetailBudgetWPs_Aleph,IF($J184 = "No Work Package", "", $J184),DetailBudgetCategory_Aleph,$I184),IF(Budget_period="Annually",SUMIFS(INDIRECT(X$10),DetailBudgetWPs_Aleph,IF($J184 = "No Work Package", "", $J184),DetailBudgetCategory_Aleph,$I184),""))))) / X$6 * X$7, 0), 0)</f>
        <v>0</v>
      </c>
      <c r="Y184" s="166">
        <f t="array" ref="Y184">IFERROR(IF(ROW()-16&lt;NoRowsBudget, IF($J184="Profit Margin",SUM(Y$16:Y183)*ProfitMargin,IF($J184="VAT",SUM(Y$16:Y183)*VAT,IF(Budget_period="Monthly",SUMIFS(INDIRECT(Y$8),DetailBudgetWPs_Aleph,IF($J184 = "No Work Package", "", $J184),DetailBudgetCategory_Aleph,$I184),IF(Budget_period="Quarterly",SUMIFS(INDIRECT(Y$9),DetailBudgetWPs_Aleph,IF($J184 = "No Work Package", "", $J184),DetailBudgetCategory_Aleph,$I184),IF(Budget_period="Annually",SUMIFS(INDIRECT(Y$10),DetailBudgetWPs_Aleph,IF($J184 = "No Work Package", "", $J184),DetailBudgetCategory_Aleph,$I184),""))))) / Y$6 * Y$7, 0), 0)</f>
        <v>0</v>
      </c>
      <c r="Z184" s="166">
        <f t="array" ref="Z184">IFERROR(IF(ROW()-16&lt;NoRowsBudget, IF($J184="Profit Margin",SUM(Z$16:Z183)*ProfitMargin,IF($J184="VAT",SUM(Z$16:Z183)*VAT,IF(Budget_period="Monthly",SUMIFS(INDIRECT(Z$8),DetailBudgetWPs_Aleph,IF($J184 = "No Work Package", "", $J184),DetailBudgetCategory_Aleph,$I184),IF(Budget_period="Quarterly",SUMIFS(INDIRECT(Z$9),DetailBudgetWPs_Aleph,IF($J184 = "No Work Package", "", $J184),DetailBudgetCategory_Aleph,$I184),IF(Budget_period="Annually",SUMIFS(INDIRECT(Z$10),DetailBudgetWPs_Aleph,IF($J184 = "No Work Package", "", $J184),DetailBudgetCategory_Aleph,$I184),""))))) / Z$6 * Z$7, 0), 0)</f>
        <v>0</v>
      </c>
      <c r="AA184" s="166">
        <f t="array" ref="AA184">IFERROR(IF(ROW()-16&lt;NoRowsBudget, IF($J184="Profit Margin",SUM(AA$16:AA183)*ProfitMargin,IF($J184="VAT",SUM(AA$16:AA183)*VAT,IF(Budget_period="Monthly",SUMIFS(INDIRECT(AA$8),DetailBudgetWPs_Aleph,IF($J184 = "No Work Package", "", $J184),DetailBudgetCategory_Aleph,$I184),IF(Budget_period="Quarterly",SUMIFS(INDIRECT(AA$9),DetailBudgetWPs_Aleph,IF($J184 = "No Work Package", "", $J184),DetailBudgetCategory_Aleph,$I184),IF(Budget_period="Annually",SUMIFS(INDIRECT(AA$10),DetailBudgetWPs_Aleph,IF($J184 = "No Work Package", "", $J184),DetailBudgetCategory_Aleph,$I184),""))))) / AA$6 * AA$7, 0), 0)</f>
        <v>0</v>
      </c>
      <c r="AB184" s="166">
        <f t="array" ref="AB184">IFERROR(IF(ROW()-16&lt;NoRowsBudget, IF($J184="Profit Margin",SUM(AB$16:AB183)*ProfitMargin,IF($J184="VAT",SUM(AB$16:AB183)*VAT,IF(Budget_period="Monthly",SUMIFS(INDIRECT(AB$8),DetailBudgetWPs_Aleph,IF($J184 = "No Work Package", "", $J184),DetailBudgetCategory_Aleph,$I184),IF(Budget_period="Quarterly",SUMIFS(INDIRECT(AB$9),DetailBudgetWPs_Aleph,IF($J184 = "No Work Package", "", $J184),DetailBudgetCategory_Aleph,$I184),IF(Budget_period="Annually",SUMIFS(INDIRECT(AB$10),DetailBudgetWPs_Aleph,IF($J184 = "No Work Package", "", $J184),DetailBudgetCategory_Aleph,$I184),""))))) / AB$6 * AB$7, 0), 0)</f>
        <v>0</v>
      </c>
      <c r="AC184" s="166">
        <f t="array" ref="AC184">IFERROR(IF(ROW()-16&lt;NoRowsBudget, IF($J184="Profit Margin",SUM(AC$16:AC183)*ProfitMargin,IF($J184="VAT",SUM(AC$16:AC183)*VAT,IF(Budget_period="Monthly",SUMIFS(INDIRECT(AC$8),DetailBudgetWPs_Aleph,IF($J184 = "No Work Package", "", $J184),DetailBudgetCategory_Aleph,$I184),IF(Budget_period="Quarterly",SUMIFS(INDIRECT(AC$9),DetailBudgetWPs_Aleph,IF($J184 = "No Work Package", "", $J184),DetailBudgetCategory_Aleph,$I184),IF(Budget_period="Annually",SUMIFS(INDIRECT(AC$10),DetailBudgetWPs_Aleph,IF($J184 = "No Work Package", "", $J184),DetailBudgetCategory_Aleph,$I184),""))))) / AC$6 * AC$7, 0), 0)</f>
        <v>0</v>
      </c>
      <c r="AD184" s="166">
        <f t="array" ref="AD184">IFERROR(IF(ROW()-16&lt;NoRowsBudget, IF($J184="Profit Margin",SUM(AD$16:AD183)*ProfitMargin,IF($J184="VAT",SUM(AD$16:AD183)*VAT,IF(Budget_period="Monthly",SUMIFS(INDIRECT(AD$8),DetailBudgetWPs_Aleph,IF($J184 = "No Work Package", "", $J184),DetailBudgetCategory_Aleph,$I184),IF(Budget_period="Quarterly",SUMIFS(INDIRECT(AD$9),DetailBudgetWPs_Aleph,IF($J184 = "No Work Package", "", $J184),DetailBudgetCategory_Aleph,$I184),IF(Budget_period="Annually",SUMIFS(INDIRECT(AD$10),DetailBudgetWPs_Aleph,IF($J184 = "No Work Package", "", $J184),DetailBudgetCategory_Aleph,$I184),""))))) / AD$6 * AD$7, 0), 0)</f>
        <v>0</v>
      </c>
      <c r="AE184" s="166">
        <f t="array" ref="AE184">IFERROR(IF(ROW()-16&lt;NoRowsBudget, IF($J184="Profit Margin",SUM(AE$16:AE183)*ProfitMargin,IF($J184="VAT",SUM(AE$16:AE183)*VAT,IF(Budget_period="Monthly",SUMIFS(INDIRECT(AE$8),DetailBudgetWPs_Aleph,IF($J184 = "No Work Package", "", $J184),DetailBudgetCategory_Aleph,$I184),IF(Budget_period="Quarterly",SUMIFS(INDIRECT(AE$9),DetailBudgetWPs_Aleph,IF($J184 = "No Work Package", "", $J184),DetailBudgetCategory_Aleph,$I184),IF(Budget_period="Annually",SUMIFS(INDIRECT(AE$10),DetailBudgetWPs_Aleph,IF($J184 = "No Work Package", "", $J184),DetailBudgetCategory_Aleph,$I184),""))))) / AE$6 * AE$7, 0), 0)</f>
        <v>0</v>
      </c>
      <c r="AF184" s="166">
        <f t="array" ref="AF184">IFERROR(IF(ROW()-16&lt;NoRowsBudget, IF($J184="Profit Margin",SUM(AF$16:AF183)*ProfitMargin,IF($J184="VAT",SUM(AF$16:AF183)*VAT,IF(Budget_period="Monthly",SUMIFS(INDIRECT(AF$8),DetailBudgetWPs_Aleph,IF($J184 = "No Work Package", "", $J184),DetailBudgetCategory_Aleph,$I184),IF(Budget_period="Quarterly",SUMIFS(INDIRECT(AF$9),DetailBudgetWPs_Aleph,IF($J184 = "No Work Package", "", $J184),DetailBudgetCategory_Aleph,$I184),IF(Budget_period="Annually",SUMIFS(INDIRECT(AF$10),DetailBudgetWPs_Aleph,IF($J184 = "No Work Package", "", $J184),DetailBudgetCategory_Aleph,$I184),""))))) / AF$6 * AF$7, 0), 0)</f>
        <v>0</v>
      </c>
      <c r="AG184" s="166">
        <f t="array" ref="AG184">IFERROR(IF(ROW()-16&lt;NoRowsBudget, IF($J184="Profit Margin",SUM(AG$16:AG183)*ProfitMargin,IF($J184="VAT",SUM(AG$16:AG183)*VAT,IF(Budget_period="Monthly",SUMIFS(INDIRECT(AG$8),DetailBudgetWPs_Aleph,IF($J184 = "No Work Package", "", $J184),DetailBudgetCategory_Aleph,$I184),IF(Budget_period="Quarterly",SUMIFS(INDIRECT(AG$9),DetailBudgetWPs_Aleph,IF($J184 = "No Work Package", "", $J184),DetailBudgetCategory_Aleph,$I184),IF(Budget_period="Annually",SUMIFS(INDIRECT(AG$10),DetailBudgetWPs_Aleph,IF($J184 = "No Work Package", "", $J184),DetailBudgetCategory_Aleph,$I184),""))))) / AG$6 * AG$7, 0), 0)</f>
        <v>0</v>
      </c>
      <c r="AH184" s="166">
        <f t="array" ref="AH184">IFERROR(IF(ROW()-16&lt;NoRowsBudget, IF($J184="Profit Margin",SUM(AH$16:AH183)*ProfitMargin,IF($J184="VAT",SUM(AH$16:AH183)*VAT,IF(Budget_period="Monthly",SUMIFS(INDIRECT(AH$8),DetailBudgetWPs_Aleph,IF($J184 = "No Work Package", "", $J184),DetailBudgetCategory_Aleph,$I184),IF(Budget_period="Quarterly",SUMIFS(INDIRECT(AH$9),DetailBudgetWPs_Aleph,IF($J184 = "No Work Package", "", $J184),DetailBudgetCategory_Aleph,$I184),IF(Budget_period="Annually",SUMIFS(INDIRECT(AH$10),DetailBudgetWPs_Aleph,IF($J184 = "No Work Package", "", $J184),DetailBudgetCategory_Aleph,$I184),""))))) / AH$6 * AH$7, 0), 0)</f>
        <v>0</v>
      </c>
      <c r="AI184" s="166">
        <f t="array" ref="AI184">IFERROR(IF(ROW()-16&lt;NoRowsBudget, IF($J184="Profit Margin",SUM(AI$16:AI183)*ProfitMargin,IF($J184="VAT",SUM(AI$16:AI183)*VAT,IF(Budget_period="Monthly",SUMIFS(INDIRECT(AI$8),DetailBudgetWPs_Aleph,IF($J184 = "No Work Package", "", $J184),DetailBudgetCategory_Aleph,$I184),IF(Budget_period="Quarterly",SUMIFS(INDIRECT(AI$9),DetailBudgetWPs_Aleph,IF($J184 = "No Work Package", "", $J184),DetailBudgetCategory_Aleph,$I184),IF(Budget_period="Annually",SUMIFS(INDIRECT(AI$10),DetailBudgetWPs_Aleph,IF($J184 = "No Work Package", "", $J184),DetailBudgetCategory_Aleph,$I184),""))))) / AI$6 * AI$7, 0), 0)</f>
        <v>0</v>
      </c>
      <c r="AJ184" s="166">
        <f t="array" ref="AJ184">IFERROR(IF(ROW()-16&lt;NoRowsBudget, IF($J184="Profit Margin",SUM(AJ$16:AJ183)*ProfitMargin,IF($J184="VAT",SUM(AJ$16:AJ183)*VAT,IF(Budget_period="Monthly",SUMIFS(INDIRECT(AJ$8),DetailBudgetWPs_Aleph,IF($J184 = "No Work Package", "", $J184),DetailBudgetCategory_Aleph,$I184),IF(Budget_period="Quarterly",SUMIFS(INDIRECT(AJ$9),DetailBudgetWPs_Aleph,IF($J184 = "No Work Package", "", $J184),DetailBudgetCategory_Aleph,$I184),IF(Budget_period="Annually",SUMIFS(INDIRECT(AJ$10),DetailBudgetWPs_Aleph,IF($J184 = "No Work Package", "", $J184),DetailBudgetCategory_Aleph,$I184),""))))) / AJ$6 * AJ$7, 0), 0)</f>
        <v>0</v>
      </c>
      <c r="AK184" s="166">
        <f t="array" ref="AK184">IFERROR(IF(ROW()-16&lt;NoRowsBudget, IF($J184="Profit Margin",SUM(AK$16:AK183)*ProfitMargin,IF($J184="VAT",SUM(AK$16:AK183)*VAT,IF(Budget_period="Monthly",SUMIFS(INDIRECT(AK$8),DetailBudgetWPs_Aleph,IF($J184 = "No Work Package", "", $J184),DetailBudgetCategory_Aleph,$I184),IF(Budget_period="Quarterly",SUMIFS(INDIRECT(AK$9),DetailBudgetWPs_Aleph,IF($J184 = "No Work Package", "", $J184),DetailBudgetCategory_Aleph,$I184),IF(Budget_period="Annually",SUMIFS(INDIRECT(AK$10),DetailBudgetWPs_Aleph,IF($J184 = "No Work Package", "", $J184),DetailBudgetCategory_Aleph,$I184),""))))) / AK$6 * AK$7, 0), 0)</f>
        <v>0</v>
      </c>
      <c r="AL184" s="166">
        <f t="array" ref="AL184">IFERROR(IF(ROW()-16&lt;NoRowsBudget, IF($J184="Profit Margin",SUM(AL$16:AL183)*ProfitMargin,IF($J184="VAT",SUM(AL$16:AL183)*VAT,IF(Budget_period="Monthly",SUMIFS(INDIRECT(AL$8),DetailBudgetWPs_Aleph,IF($J184 = "No Work Package", "", $J184),DetailBudgetCategory_Aleph,$I184),IF(Budget_period="Quarterly",SUMIFS(INDIRECT(AL$9),DetailBudgetWPs_Aleph,IF($J184 = "No Work Package", "", $J184),DetailBudgetCategory_Aleph,$I184),IF(Budget_period="Annually",SUMIFS(INDIRECT(AL$10),DetailBudgetWPs_Aleph,IF($J184 = "No Work Package", "", $J184),DetailBudgetCategory_Aleph,$I184),""))))) / AL$6 * AL$7, 0), 0)</f>
        <v>0</v>
      </c>
      <c r="AM184" s="166">
        <f t="array" ref="AM184">IFERROR(IF(ROW()-16&lt;NoRowsBudget, IF($J184="Profit Margin",SUM(AM$16:AM183)*ProfitMargin,IF($J184="VAT",SUM(AM$16:AM183)*VAT,IF(Budget_period="Monthly",SUMIFS(INDIRECT(AM$8),DetailBudgetWPs_Aleph,IF($J184 = "No Work Package", "", $J184),DetailBudgetCategory_Aleph,$I184),IF(Budget_period="Quarterly",SUMIFS(INDIRECT(AM$9),DetailBudgetWPs_Aleph,IF($J184 = "No Work Package", "", $J184),DetailBudgetCategory_Aleph,$I184),IF(Budget_period="Annually",SUMIFS(INDIRECT(AM$10),DetailBudgetWPs_Aleph,IF($J184 = "No Work Package", "", $J184),DetailBudgetCategory_Aleph,$I184),""))))) / AM$6 * AM$7, 0), 0)</f>
        <v>0</v>
      </c>
      <c r="AN184" s="166">
        <f t="array" ref="AN184">IFERROR(IF(ROW()-16&lt;NoRowsBudget, IF($J184="Profit Margin",SUM(AN$16:AN183)*ProfitMargin,IF($J184="VAT",SUM(AN$16:AN183)*VAT,IF(Budget_period="Monthly",SUMIFS(INDIRECT(AN$8),DetailBudgetWPs_Aleph,IF($J184 = "No Work Package", "", $J184),DetailBudgetCategory_Aleph,$I184),IF(Budget_period="Quarterly",SUMIFS(INDIRECT(AN$9),DetailBudgetWPs_Aleph,IF($J184 = "No Work Package", "", $J184),DetailBudgetCategory_Aleph,$I184),IF(Budget_period="Annually",SUMIFS(INDIRECT(AN$10),DetailBudgetWPs_Aleph,IF($J184 = "No Work Package", "", $J184),DetailBudgetCategory_Aleph,$I184),""))))) / AN$6 * AN$7, 0), 0)</f>
        <v>0</v>
      </c>
      <c r="AO184" s="166">
        <f t="array" ref="AO184">IFERROR(IF(ROW()-16&lt;NoRowsBudget, IF($J184="Profit Margin",SUM(AO$16:AO183)*ProfitMargin,IF($J184="VAT",SUM(AO$16:AO183)*VAT,IF(Budget_period="Monthly",SUMIFS(INDIRECT(AO$8),DetailBudgetWPs_Aleph,IF($J184 = "No Work Package", "", $J184),DetailBudgetCategory_Aleph,$I184),IF(Budget_period="Quarterly",SUMIFS(INDIRECT(AO$9),DetailBudgetWPs_Aleph,IF($J184 = "No Work Package", "", $J184),DetailBudgetCategory_Aleph,$I184),IF(Budget_period="Annually",SUMIFS(INDIRECT(AO$10),DetailBudgetWPs_Aleph,IF($J184 = "No Work Package", "", $J184),DetailBudgetCategory_Aleph,$I184),""))))) / AO$6 * AO$7, 0), 0)</f>
        <v>0</v>
      </c>
      <c r="AP184" s="166">
        <f t="array" ref="AP184">IFERROR(IF(ROW()-16&lt;NoRowsBudget, IF($J184="Profit Margin",SUM(AP$16:AP183)*ProfitMargin,IF($J184="VAT",SUM(AP$16:AP183)*VAT,IF(Budget_period="Monthly",SUMIFS(INDIRECT(AP$8),DetailBudgetWPs_Aleph,IF($J184 = "No Work Package", "", $J184),DetailBudgetCategory_Aleph,$I184),IF(Budget_period="Quarterly",SUMIFS(INDIRECT(AP$9),DetailBudgetWPs_Aleph,IF($J184 = "No Work Package", "", $J184),DetailBudgetCategory_Aleph,$I184),IF(Budget_period="Annually",SUMIFS(INDIRECT(AP$10),DetailBudgetWPs_Aleph,IF($J184 = "No Work Package", "", $J184),DetailBudgetCategory_Aleph,$I184),""))))) / AP$6 * AP$7, 0), 0)</f>
        <v>0</v>
      </c>
      <c r="AQ184" s="166">
        <f t="array" ref="AQ184">IFERROR(IF(ROW()-16&lt;NoRowsBudget, IF($J184="Profit Margin",SUM(AQ$16:AQ183)*ProfitMargin,IF($J184="VAT",SUM(AQ$16:AQ183)*VAT,IF(Budget_period="Monthly",SUMIFS(INDIRECT(AQ$8),DetailBudgetWPs_Aleph,IF($J184 = "No Work Package", "", $J184),DetailBudgetCategory_Aleph,$I184),IF(Budget_period="Quarterly",SUMIFS(INDIRECT(AQ$9),DetailBudgetWPs_Aleph,IF($J184 = "No Work Package", "", $J184),DetailBudgetCategory_Aleph,$I184),IF(Budget_period="Annually",SUMIFS(INDIRECT(AQ$10),DetailBudgetWPs_Aleph,IF($J184 = "No Work Package", "", $J184),DetailBudgetCategory_Aleph,$I184),""))))) / AQ$6 * AQ$7, 0), 0)</f>
        <v>0</v>
      </c>
      <c r="AR184" s="166">
        <f t="array" ref="AR184">IFERROR(IF(ROW()-16&lt;NoRowsBudget, IF($J184="Profit Margin",SUM(AR$16:AR183)*ProfitMargin,IF($J184="VAT",SUM(AR$16:AR183)*VAT,IF(Budget_period="Monthly",SUMIFS(INDIRECT(AR$8),DetailBudgetWPs_Aleph,IF($J184 = "No Work Package", "", $J184),DetailBudgetCategory_Aleph,$I184),IF(Budget_period="Quarterly",SUMIFS(INDIRECT(AR$9),DetailBudgetWPs_Aleph,IF($J184 = "No Work Package", "", $J184),DetailBudgetCategory_Aleph,$I184),IF(Budget_period="Annually",SUMIFS(INDIRECT(AR$10),DetailBudgetWPs_Aleph,IF($J184 = "No Work Package", "", $J184),DetailBudgetCategory_Aleph,$I184),""))))) / AR$6 * AR$7, 0), 0)</f>
        <v>0</v>
      </c>
      <c r="AS184" s="166">
        <f t="array" ref="AS184">IFERROR(IF(ROW()-16&lt;NoRowsBudget, IF($J184="Profit Margin",SUM(AS$16:AS183)*ProfitMargin,IF($J184="VAT",SUM(AS$16:AS183)*VAT,IF(Budget_period="Monthly",SUMIFS(INDIRECT(AS$8),DetailBudgetWPs_Aleph,IF($J184 = "No Work Package", "", $J184),DetailBudgetCategory_Aleph,$I184),IF(Budget_period="Quarterly",SUMIFS(INDIRECT(AS$9),DetailBudgetWPs_Aleph,IF($J184 = "No Work Package", "", $J184),DetailBudgetCategory_Aleph,$I184),IF(Budget_period="Annually",SUMIFS(INDIRECT(AS$10),DetailBudgetWPs_Aleph,IF($J184 = "No Work Package", "", $J184),DetailBudgetCategory_Aleph,$I184),""))))) / AS$6 * AS$7, 0), 0)</f>
        <v>0</v>
      </c>
      <c r="AT184" s="166">
        <f t="array" ref="AT184">IFERROR(IF(ROW()-16&lt;NoRowsBudget, IF($J184="Profit Margin",SUM(AT$16:AT183)*ProfitMargin,IF($J184="VAT",SUM(AT$16:AT183)*VAT,IF(Budget_period="Monthly",SUMIFS(INDIRECT(AT$8),DetailBudgetWPs_Aleph,IF($J184 = "No Work Package", "", $J184),DetailBudgetCategory_Aleph,$I184),IF(Budget_period="Quarterly",SUMIFS(INDIRECT(AT$9),DetailBudgetWPs_Aleph,IF($J184 = "No Work Package", "", $J184),DetailBudgetCategory_Aleph,$I184),IF(Budget_period="Annually",SUMIFS(INDIRECT(AT$10),DetailBudgetWPs_Aleph,IF($J184 = "No Work Package", "", $J184),DetailBudgetCategory_Aleph,$I184),""))))) / AT$6 * AT$7, 0), 0)</f>
        <v>0</v>
      </c>
      <c r="AU184" s="166">
        <f t="array" ref="AU184">IFERROR(IF(ROW()-16&lt;NoRowsBudget, IF($J184="Profit Margin",SUM(AU$16:AU183)*ProfitMargin,IF($J184="VAT",SUM(AU$16:AU183)*VAT,IF(Budget_period="Monthly",SUMIFS(INDIRECT(AU$8),DetailBudgetWPs_Aleph,IF($J184 = "No Work Package", "", $J184),DetailBudgetCategory_Aleph,$I184),IF(Budget_period="Quarterly",SUMIFS(INDIRECT(AU$9),DetailBudgetWPs_Aleph,IF($J184 = "No Work Package", "", $J184),DetailBudgetCategory_Aleph,$I184),IF(Budget_period="Annually",SUMIFS(INDIRECT(AU$10),DetailBudgetWPs_Aleph,IF($J184 = "No Work Package", "", $J184),DetailBudgetCategory_Aleph,$I184),""))))) / AU$6 * AU$7, 0), 0)</f>
        <v>0</v>
      </c>
      <c r="AV184" s="166">
        <f t="array" ref="AV184">IFERROR(IF(ROW()-16&lt;NoRowsBudget, IF($J184="Profit Margin",SUM(AV$16:AV183)*ProfitMargin,IF($J184="VAT",SUM(AV$16:AV183)*VAT,IF(Budget_period="Monthly",SUMIFS(INDIRECT(AV$8),DetailBudgetWPs_Aleph,IF($J184 = "No Work Package", "", $J184),DetailBudgetCategory_Aleph,$I184),IF(Budget_period="Quarterly",SUMIFS(INDIRECT(AV$9),DetailBudgetWPs_Aleph,IF($J184 = "No Work Package", "", $J184),DetailBudgetCategory_Aleph,$I184),IF(Budget_period="Annually",SUMIFS(INDIRECT(AV$10),DetailBudgetWPs_Aleph,IF($J184 = "No Work Package", "", $J184),DetailBudgetCategory_Aleph,$I184),""))))) / AV$6 * AV$7, 0), 0)</f>
        <v>0</v>
      </c>
      <c r="AW184" s="166">
        <f t="array" ref="AW184">IFERROR(IF(ROW()-16&lt;NoRowsBudget, IF($J184="Profit Margin",SUM(AW$16:AW183)*ProfitMargin,IF($J184="VAT",SUM(AW$16:AW183)*VAT,IF(Budget_period="Monthly",SUMIFS(INDIRECT(AW$8),DetailBudgetWPs_Aleph,IF($J184 = "No Work Package", "", $J184),DetailBudgetCategory_Aleph,$I184),IF(Budget_period="Quarterly",SUMIFS(INDIRECT(AW$9),DetailBudgetWPs_Aleph,IF($J184 = "No Work Package", "", $J184),DetailBudgetCategory_Aleph,$I184),IF(Budget_period="Annually",SUMIFS(INDIRECT(AW$10),DetailBudgetWPs_Aleph,IF($J184 = "No Work Package", "", $J184),DetailBudgetCategory_Aleph,$I184),""))))) / AW$6 * AW$7, 0), 0)</f>
        <v>0</v>
      </c>
      <c r="AX184" s="166">
        <f t="array" ref="AX184">IFERROR(IF(ROW()-16&lt;NoRowsBudget, IF($J184="Profit Margin",SUM(AX$16:AX183)*ProfitMargin,IF($J184="VAT",SUM(AX$16:AX183)*VAT,IF(Budget_period="Monthly",SUMIFS(INDIRECT(AX$8),DetailBudgetWPs_Aleph,IF($J184 = "No Work Package", "", $J184),DetailBudgetCategory_Aleph,$I184),IF(Budget_period="Quarterly",SUMIFS(INDIRECT(AX$9),DetailBudgetWPs_Aleph,IF($J184 = "No Work Package", "", $J184),DetailBudgetCategory_Aleph,$I184),IF(Budget_period="Annually",SUMIFS(INDIRECT(AX$10),DetailBudgetWPs_Aleph,IF($J184 = "No Work Package", "", $J184),DetailBudgetCategory_Aleph,$I184),""))))) / AX$6 * AX$7, 0), 0)</f>
        <v>0</v>
      </c>
      <c r="AY184" s="166">
        <f t="array" ref="AY184">IFERROR(IF(ROW()-16&lt;NoRowsBudget, IF($J184="Profit Margin",SUM(AY$16:AY183)*ProfitMargin,IF($J184="VAT",SUM(AY$16:AY183)*VAT,IF(Budget_period="Monthly",SUMIFS(INDIRECT(AY$8),DetailBudgetWPs_Aleph,IF($J184 = "No Work Package", "", $J184),DetailBudgetCategory_Aleph,$I184),IF(Budget_period="Quarterly",SUMIFS(INDIRECT(AY$9),DetailBudgetWPs_Aleph,IF($J184 = "No Work Package", "", $J184),DetailBudgetCategory_Aleph,$I184),IF(Budget_period="Annually",SUMIFS(INDIRECT(AY$10),DetailBudgetWPs_Aleph,IF($J184 = "No Work Package", "", $J184),DetailBudgetCategory_Aleph,$I184),""))))) / AY$6 * AY$7, 0), 0)</f>
        <v>0</v>
      </c>
      <c r="AZ184" s="166">
        <f t="array" ref="AZ184">IFERROR(IF(ROW()-16&lt;NoRowsBudget, IF($J184="Profit Margin",SUM(AZ$16:AZ183)*ProfitMargin,IF($J184="VAT",SUM(AZ$16:AZ183)*VAT,IF(Budget_period="Monthly",SUMIFS(INDIRECT(AZ$8),DetailBudgetWPs_Aleph,IF($J184 = "No Work Package", "", $J184),DetailBudgetCategory_Aleph,$I184),IF(Budget_period="Quarterly",SUMIFS(INDIRECT(AZ$9),DetailBudgetWPs_Aleph,IF($J184 = "No Work Package", "", $J184),DetailBudgetCategory_Aleph,$I184),IF(Budget_period="Annually",SUMIFS(INDIRECT(AZ$10),DetailBudgetWPs_Aleph,IF($J184 = "No Work Package", "", $J184),DetailBudgetCategory_Aleph,$I184),""))))) / AZ$6 * AZ$7, 0), 0)</f>
        <v>0</v>
      </c>
      <c r="BA184" s="166">
        <f t="array" ref="BA184">IFERROR(IF(ROW()-16&lt;NoRowsBudget, IF($J184="Profit Margin",SUM(BA$16:BA183)*ProfitMargin,IF($J184="VAT",SUM(BA$16:BA183)*VAT,IF(Budget_period="Monthly",SUMIFS(INDIRECT(BA$8),DetailBudgetWPs_Aleph,IF($J184 = "No Work Package", "", $J184),DetailBudgetCategory_Aleph,$I184),IF(Budget_period="Quarterly",SUMIFS(INDIRECT(BA$9),DetailBudgetWPs_Aleph,IF($J184 = "No Work Package", "", $J184),DetailBudgetCategory_Aleph,$I184),IF(Budget_period="Annually",SUMIFS(INDIRECT(BA$10),DetailBudgetWPs_Aleph,IF($J184 = "No Work Package", "", $J184),DetailBudgetCategory_Aleph,$I184),""))))) / BA$6 * BA$7, 0), 0)</f>
        <v>0</v>
      </c>
      <c r="BB184" s="166">
        <f t="array" ref="BB184">IFERROR(IF(ROW()-16&lt;NoRowsBudget, IF($J184="Profit Margin",SUM(BB$16:BB183)*ProfitMargin,IF($J184="VAT",SUM(BB$16:BB183)*VAT,IF(Budget_period="Monthly",SUMIFS(INDIRECT(BB$8),DetailBudgetWPs_Aleph,IF($J184 = "No Work Package", "", $J184),DetailBudgetCategory_Aleph,$I184),IF(Budget_period="Quarterly",SUMIFS(INDIRECT(BB$9),DetailBudgetWPs_Aleph,IF($J184 = "No Work Package", "", $J184),DetailBudgetCategory_Aleph,$I184),IF(Budget_period="Annually",SUMIFS(INDIRECT(BB$10),DetailBudgetWPs_Aleph,IF($J184 = "No Work Package", "", $J184),DetailBudgetCategory_Aleph,$I184),""))))) / BB$6 * BB$7, 0), 0)</f>
        <v>0</v>
      </c>
      <c r="BC184" s="166">
        <f t="array" ref="BC184">IFERROR(IF(ROW()-16&lt;NoRowsBudget, IF($J184="Profit Margin",SUM(BC$16:BC183)*ProfitMargin,IF($J184="VAT",SUM(BC$16:BC183)*VAT,IF(Budget_period="Monthly",SUMIFS(INDIRECT(BC$8),DetailBudgetWPs_Aleph,IF($J184 = "No Work Package", "", $J184),DetailBudgetCategory_Aleph,$I184),IF(Budget_period="Quarterly",SUMIFS(INDIRECT(BC$9),DetailBudgetWPs_Aleph,IF($J184 = "No Work Package", "", $J184),DetailBudgetCategory_Aleph,$I184),IF(Budget_period="Annually",SUMIFS(INDIRECT(BC$10),DetailBudgetWPs_Aleph,IF($J184 = "No Work Package", "", $J184),DetailBudgetCategory_Aleph,$I184),""))))) / BC$6 * BC$7, 0), 0)</f>
        <v>0</v>
      </c>
      <c r="BD184" s="166">
        <f t="array" ref="BD184">IFERROR(IF(ROW()-16&lt;NoRowsBudget, IF($J184="Profit Margin",SUM(BD$16:BD183)*ProfitMargin,IF($J184="VAT",SUM(BD$16:BD183)*VAT,IF(Budget_period="Monthly",SUMIFS(INDIRECT(BD$8),DetailBudgetWPs_Aleph,IF($J184 = "No Work Package", "", $J184),DetailBudgetCategory_Aleph,$I184),IF(Budget_period="Quarterly",SUMIFS(INDIRECT(BD$9),DetailBudgetWPs_Aleph,IF($J184 = "No Work Package", "", $J184),DetailBudgetCategory_Aleph,$I184),IF(Budget_period="Annually",SUMIFS(INDIRECT(BD$10),DetailBudgetWPs_Aleph,IF($J184 = "No Work Package", "", $J184),DetailBudgetCategory_Aleph,$I184),""))))) / BD$6 * BD$7, 0), 0)</f>
        <v>0</v>
      </c>
      <c r="BE184" s="166">
        <f t="array" ref="BE184">IFERROR(IF(ROW()-16&lt;NoRowsBudget, IF($J184="Profit Margin",SUM(BE$16:BE183)*ProfitMargin,IF($J184="VAT",SUM(BE$16:BE183)*VAT,IF(Budget_period="Monthly",SUMIFS(INDIRECT(BE$8),DetailBudgetWPs_Aleph,IF($J184 = "No Work Package", "", $J184),DetailBudgetCategory_Aleph,$I184),IF(Budget_period="Quarterly",SUMIFS(INDIRECT(BE$9),DetailBudgetWPs_Aleph,IF($J184 = "No Work Package", "", $J184),DetailBudgetCategory_Aleph,$I184),IF(Budget_period="Annually",SUMIFS(INDIRECT(BE$10),DetailBudgetWPs_Aleph,IF($J184 = "No Work Package", "", $J184),DetailBudgetCategory_Aleph,$I184),""))))) / BE$6 * BE$7, 0), 0)</f>
        <v>0</v>
      </c>
      <c r="BF184" s="166">
        <f t="array" ref="BF184">IFERROR(IF(ROW()-16&lt;NoRowsBudget, IF($J184="Profit Margin",SUM(BF$16:BF183)*ProfitMargin,IF($J184="VAT",SUM(BF$16:BF183)*VAT,IF(Budget_period="Monthly",SUMIFS(INDIRECT(BF$8),DetailBudgetWPs_Aleph,IF($J184 = "No Work Package", "", $J184),DetailBudgetCategory_Aleph,$I184),IF(Budget_period="Quarterly",SUMIFS(INDIRECT(BF$9),DetailBudgetWPs_Aleph,IF($J184 = "No Work Package", "", $J184),DetailBudgetCategory_Aleph,$I184),IF(Budget_period="Annually",SUMIFS(INDIRECT(BF$10),DetailBudgetWPs_Aleph,IF($J184 = "No Work Package", "", $J184),DetailBudgetCategory_Aleph,$I184),""))))) / BF$6 * BF$7, 0), 0)</f>
        <v>0</v>
      </c>
      <c r="BG184" s="166">
        <f t="array" ref="BG184">IFERROR(IF(ROW()-16&lt;NoRowsBudget, IF($J184="Profit Margin",SUM(BG$16:BG183)*ProfitMargin,IF($J184="VAT",SUM(BG$16:BG183)*VAT,IF(Budget_period="Monthly",SUMIFS(INDIRECT(BG$8),DetailBudgetWPs_Aleph,IF($J184 = "No Work Package", "", $J184),DetailBudgetCategory_Aleph,$I184),IF(Budget_period="Quarterly",SUMIFS(INDIRECT(BG$9),DetailBudgetWPs_Aleph,IF($J184 = "No Work Package", "", $J184),DetailBudgetCategory_Aleph,$I184),IF(Budget_period="Annually",SUMIFS(INDIRECT(BG$10),DetailBudgetWPs_Aleph,IF($J184 = "No Work Package", "", $J184),DetailBudgetCategory_Aleph,$I184),""))))) / BG$6 * BG$7, 0), 0)</f>
        <v>0</v>
      </c>
      <c r="BH184" s="166">
        <f t="array" ref="BH184">IFERROR(IF(ROW()-16&lt;NoRowsBudget, IF($J184="Profit Margin",SUM(BH$16:BH183)*ProfitMargin,IF($J184="VAT",SUM(BH$16:BH183)*VAT,IF(Budget_period="Monthly",SUMIFS(INDIRECT(BH$8),DetailBudgetWPs_Aleph,IF($J184 = "No Work Package", "", $J184),DetailBudgetCategory_Aleph,$I184),IF(Budget_period="Quarterly",SUMIFS(INDIRECT(BH$9),DetailBudgetWPs_Aleph,IF($J184 = "No Work Package", "", $J184),DetailBudgetCategory_Aleph,$I184),IF(Budget_period="Annually",SUMIFS(INDIRECT(BH$10),DetailBudgetWPs_Aleph,IF($J184 = "No Work Package", "", $J184),DetailBudgetCategory_Aleph,$I184),""))))) / BH$6 * BH$7, 0), 0)</f>
        <v>0</v>
      </c>
      <c r="BI184" s="166">
        <f t="array" ref="BI184">IFERROR(IF(ROW()-16&lt;NoRowsBudget, IF($J184="Profit Margin",SUM(BI$16:BI183)*ProfitMargin,IF($J184="VAT",SUM(BI$16:BI183)*VAT,IF(Budget_period="Monthly",SUMIFS(INDIRECT(BI$8),DetailBudgetWPs_Aleph,IF($J184 = "No Work Package", "", $J184),DetailBudgetCategory_Aleph,$I184),IF(Budget_period="Quarterly",SUMIFS(INDIRECT(BI$9),DetailBudgetWPs_Aleph,IF($J184 = "No Work Package", "", $J184),DetailBudgetCategory_Aleph,$I184),IF(Budget_period="Annually",SUMIFS(INDIRECT(BI$10),DetailBudgetWPs_Aleph,IF($J184 = "No Work Package", "", $J184),DetailBudgetCategory_Aleph,$I184),""))))) / BI$6 * BI$7, 0), 0)</f>
        <v>0</v>
      </c>
      <c r="BJ184" s="166">
        <f t="array" ref="BJ184">IFERROR(IF(ROW()-16&lt;NoRowsBudget, IF($J184="Profit Margin",SUM(BJ$16:BJ183)*ProfitMargin,IF($J184="VAT",SUM(BJ$16:BJ183)*VAT,IF(Budget_period="Monthly",SUMIFS(INDIRECT(BJ$8),DetailBudgetWPs_Aleph,IF($J184 = "No Work Package", "", $J184),DetailBudgetCategory_Aleph,$I184),IF(Budget_period="Quarterly",SUMIFS(INDIRECT(BJ$9),DetailBudgetWPs_Aleph,IF($J184 = "No Work Package", "", $J184),DetailBudgetCategory_Aleph,$I184),IF(Budget_period="Annually",SUMIFS(INDIRECT(BJ$10),DetailBudgetWPs_Aleph,IF($J184 = "No Work Package", "", $J184),DetailBudgetCategory_Aleph,$I184),""))))) / BJ$6 * BJ$7, 0), 0)</f>
        <v>0</v>
      </c>
      <c r="BK184" s="166">
        <f t="array" ref="BK184">IFERROR(IF(ROW()-16&lt;NoRowsBudget, IF($J184="Profit Margin",SUM(BK$16:BK183)*ProfitMargin,IF($J184="VAT",SUM(BK$16:BK183)*VAT,IF(Budget_period="Monthly",SUMIFS(INDIRECT(BK$8),DetailBudgetWPs_Aleph,IF($J184 = "No Work Package", "", $J184),DetailBudgetCategory_Aleph,$I184),IF(Budget_period="Quarterly",SUMIFS(INDIRECT(BK$9),DetailBudgetWPs_Aleph,IF($J184 = "No Work Package", "", $J184),DetailBudgetCategory_Aleph,$I184),IF(Budget_period="Annually",SUMIFS(INDIRECT(BK$10),DetailBudgetWPs_Aleph,IF($J184 = "No Work Package", "", $J184),DetailBudgetCategory_Aleph,$I184),""))))) / BK$6 * BK$7, 0), 0)</f>
        <v>0</v>
      </c>
      <c r="BL184" s="166">
        <f t="array" ref="BL184">IFERROR(IF(ROW()-16&lt;NoRowsBudget, IF($J184="Profit Margin",SUM(BL$16:BL183)*ProfitMargin,IF($J184="VAT",SUM(BL$16:BL183)*VAT,IF(Budget_period="Monthly",SUMIFS(INDIRECT(BL$8),DetailBudgetWPs_Aleph,IF($J184 = "No Work Package", "", $J184),DetailBudgetCategory_Aleph,$I184),IF(Budget_period="Quarterly",SUMIFS(INDIRECT(BL$9),DetailBudgetWPs_Aleph,IF($J184 = "No Work Package", "", $J184),DetailBudgetCategory_Aleph,$I184),IF(Budget_period="Annually",SUMIFS(INDIRECT(BL$10),DetailBudgetWPs_Aleph,IF($J184 = "No Work Package", "", $J184),DetailBudgetCategory_Aleph,$I184),""))))) / BL$6 * BL$7, 0), 0)</f>
        <v>0</v>
      </c>
      <c r="BM184" s="166">
        <f t="array" ref="BM184">IFERROR(IF(ROW()-16&lt;NoRowsBudget, IF($J184="Profit Margin",SUM(BM$16:BM183)*ProfitMargin,IF($J184="VAT",SUM(BM$16:BM183)*VAT,IF(Budget_period="Monthly",SUMIFS(INDIRECT(BM$8),DetailBudgetWPs_Aleph,IF($J184 = "No Work Package", "", $J184),DetailBudgetCategory_Aleph,$I184),IF(Budget_period="Quarterly",SUMIFS(INDIRECT(BM$9),DetailBudgetWPs_Aleph,IF($J184 = "No Work Package", "", $J184),DetailBudgetCategory_Aleph,$I184),IF(Budget_period="Annually",SUMIFS(INDIRECT(BM$10),DetailBudgetWPs_Aleph,IF($J184 = "No Work Package", "", $J184),DetailBudgetCategory_Aleph,$I184),""))))) / BM$6 * BM$7, 0), 0)</f>
        <v>0</v>
      </c>
      <c r="BN184" s="166">
        <f t="array" ref="BN184">IFERROR(IF(ROW()-16&lt;NoRowsBudget, IF($J184="Profit Margin",SUM(BN$16:BN183)*ProfitMargin,IF($J184="VAT",SUM(BN$16:BN183)*VAT,IF(Budget_period="Monthly",SUMIFS(INDIRECT(BN$8),DetailBudgetWPs_Aleph,IF($J184 = "No Work Package", "", $J184),DetailBudgetCategory_Aleph,$I184),IF(Budget_period="Quarterly",SUMIFS(INDIRECT(BN$9),DetailBudgetWPs_Aleph,IF($J184 = "No Work Package", "", $J184),DetailBudgetCategory_Aleph,$I184),IF(Budget_period="Annually",SUMIFS(INDIRECT(BN$10),DetailBudgetWPs_Aleph,IF($J184 = "No Work Package", "", $J184),DetailBudgetCategory_Aleph,$I184),""))))) / BN$6 * BN$7, 0), 0)</f>
        <v>0</v>
      </c>
      <c r="BO184" s="166">
        <f t="array" ref="BO184">IFERROR(IF(ROW()-16&lt;NoRowsBudget, IF($J184="Profit Margin",SUM(BO$16:BO183)*ProfitMargin,IF($J184="VAT",SUM(BO$16:BO183)*VAT,IF(Budget_period="Monthly",SUMIFS(INDIRECT(BO$8),DetailBudgetWPs_Aleph,IF($J184 = "No Work Package", "", $J184),DetailBudgetCategory_Aleph,$I184),IF(Budget_period="Quarterly",SUMIFS(INDIRECT(BO$9),DetailBudgetWPs_Aleph,IF($J184 = "No Work Package", "", $J184),DetailBudgetCategory_Aleph,$I184),IF(Budget_period="Annually",SUMIFS(INDIRECT(BO$10),DetailBudgetWPs_Aleph,IF($J184 = "No Work Package", "", $J184),DetailBudgetCategory_Aleph,$I184),""))))) / BO$6 * BO$7, 0), 0)</f>
        <v>0</v>
      </c>
      <c r="BP184" s="166">
        <f t="array" ref="BP184">IFERROR(IF(ROW()-16&lt;NoRowsBudget, IF($J184="Profit Margin",SUM(BP$16:BP183)*ProfitMargin,IF($J184="VAT",SUM(BP$16:BP183)*VAT,IF(Budget_period="Monthly",SUMIFS(INDIRECT(BP$8),DetailBudgetWPs_Aleph,IF($J184 = "No Work Package", "", $J184),DetailBudgetCategory_Aleph,$I184),IF(Budget_period="Quarterly",SUMIFS(INDIRECT(BP$9),DetailBudgetWPs_Aleph,IF($J184 = "No Work Package", "", $J184),DetailBudgetCategory_Aleph,$I184),IF(Budget_period="Annually",SUMIFS(INDIRECT(BP$10),DetailBudgetWPs_Aleph,IF($J184 = "No Work Package", "", $J184),DetailBudgetCategory_Aleph,$I184),""))))) / BP$6 * BP$7, 0), 0)</f>
        <v>0</v>
      </c>
      <c r="BQ184" s="166">
        <f t="array" ref="BQ184">IFERROR(IF(ROW()-16&lt;NoRowsBudget, IF($J184="Profit Margin",SUM(BQ$16:BQ183)*ProfitMargin,IF($J184="VAT",SUM(BQ$16:BQ183)*VAT,IF(Budget_period="Monthly",SUMIFS(INDIRECT(BQ$8),DetailBudgetWPs_Aleph,IF($J184 = "No Work Package", "", $J184),DetailBudgetCategory_Aleph,$I184),IF(Budget_period="Quarterly",SUMIFS(INDIRECT(BQ$9),DetailBudgetWPs_Aleph,IF($J184 = "No Work Package", "", $J184),DetailBudgetCategory_Aleph,$I184),IF(Budget_period="Annually",SUMIFS(INDIRECT(BQ$10),DetailBudgetWPs_Aleph,IF($J184 = "No Work Package", "", $J184),DetailBudgetCategory_Aleph,$I184),""))))) / BQ$6 * BQ$7, 0), 0)</f>
        <v>0</v>
      </c>
      <c r="BR184" s="166">
        <f t="array" ref="BR184">IFERROR(IF(ROW()-16&lt;NoRowsBudget, IF($J184="Profit Margin",SUM(BR$16:BR183)*ProfitMargin,IF($J184="VAT",SUM(BR$16:BR183)*VAT,IF(Budget_period="Monthly",SUMIFS(INDIRECT(BR$8),DetailBudgetWPs_Aleph,IF($J184 = "No Work Package", "", $J184),DetailBudgetCategory_Aleph,$I184),IF(Budget_period="Quarterly",SUMIFS(INDIRECT(BR$9),DetailBudgetWPs_Aleph,IF($J184 = "No Work Package", "", $J184),DetailBudgetCategory_Aleph,$I184),IF(Budget_period="Annually",SUMIFS(INDIRECT(BR$10),DetailBudgetWPs_Aleph,IF($J184 = "No Work Package", "", $J184),DetailBudgetCategory_Aleph,$I184),""))))) / BR$6 * BR$7, 0), 0)</f>
        <v>0</v>
      </c>
      <c r="BS184" s="166">
        <f t="array" ref="BS184">IFERROR(IF(ROW()-16&lt;NoRowsBudget, IF($J184="Profit Margin",SUM(BS$16:BS183)*ProfitMargin,IF($J184="VAT",SUM(BS$16:BS183)*VAT,IF(Budget_period="Monthly",SUMIFS(INDIRECT(BS$8),DetailBudgetWPs_Aleph,IF($J184 = "No Work Package", "", $J184),DetailBudgetCategory_Aleph,$I184),IF(Budget_period="Quarterly",SUMIFS(INDIRECT(BS$9),DetailBudgetWPs_Aleph,IF($J184 = "No Work Package", "", $J184),DetailBudgetCategory_Aleph,$I184),IF(Budget_period="Annually",SUMIFS(INDIRECT(BS$10),DetailBudgetWPs_Aleph,IF($J184 = "No Work Package", "", $J184),DetailBudgetCategory_Aleph,$I184),""))))) / BS$6 * BS$7, 0), 0)</f>
        <v>0</v>
      </c>
    </row>
    <row r="185" ht="15.75" customHeight="1">
      <c r="A185" s="114"/>
      <c r="B185" s="15" t="str">
        <f>IF(ROW()-16&lt;NoRowsBudget,OrgName,"")</f>
        <v/>
      </c>
      <c r="C185" s="15" t="str">
        <f>IF(ROW()-16&lt;NoRowsBudget,ProjectName,"")</f>
        <v/>
      </c>
      <c r="D185" s="15" t="str">
        <f>IF(ROW()-16&lt;NoRowsBudget,ProjectRef,"")</f>
        <v/>
      </c>
      <c r="E185" s="15" t="str">
        <f>IF(ROW()-16&lt;NoRowsBudget,ApplicationID,"")</f>
        <v/>
      </c>
      <c r="F185" s="15" t="str">
        <f>IF(ROW()-16&lt;NoRowsBudget,Version,"")</f>
        <v/>
      </c>
      <c r="G185" s="164" t="str">
        <f>IF(ROW()-16&lt;NoRowsBudget,StartDate,"")</f>
        <v/>
      </c>
      <c r="H185" s="164" t="str">
        <f>IF(ROW()-16&lt;NoRowsBudget,EndDate,"")</f>
        <v/>
      </c>
      <c r="I185" s="15" t="str">
        <f t="array" ref="I185">IF(ROW()-16&lt;(NoRowsBudget-3),INDEX(CostCategories,CEILING((ROW()-15)/NoWPs,1)),IF(ROW()-16=NoRowsBudget-3,"Overheads",IF(ROW()-16=NoRowsBudget-2,"Profit Margin",IF(ROW()-16=NoRowsBudget-1,"VAT",""))))</f>
        <v/>
      </c>
      <c r="J185" s="15" t="str">
        <f t="array" ref="J185">IF(ROW()-16&lt;NoRowsBudget-3,INDEX(WPUnique,,MOD(ROW()-16,NoWPs)+1),IF(ROW()-16=NoRowsBudget-3,"Overheads",IF(ROW()-16=NoRowsBudget-2,"Profit Margin",IF(ROW()-16=NoRowsBudget-1,"VAT",""))))</f>
        <v/>
      </c>
      <c r="K185" s="172" t="str">
        <f>IFERROR(IF(OR($J185="Indirect Cost",$J185="VAT",$J185="Profit Margin"),"",VLOOKUP(J185,'1. Basic Info'!$B$40:$C$52,2,FALSE)),BudgetExport!J185)</f>
        <v/>
      </c>
      <c r="L185" s="166">
        <f t="array" ref="L185">IFERROR(IF(ROW()-16&lt;NoRowsBudget, IF($J185="Profit Margin",SUM(L$16:L184)*ProfitMargin,IF($J185="VAT",SUM(L$16:L184)*VAT,IF(Budget_period="Monthly",SUMIFS(INDIRECT(L$8),DetailBudgetWPs_Aleph,IF($J185 = "No Work Package", "", $J185),DetailBudgetCategory_Aleph,$I185),IF(Budget_period="Quarterly",SUMIFS(INDIRECT(L$9),DetailBudgetWPs_Aleph,IF($J185 = "No Work Package", "", $J185),DetailBudgetCategory_Aleph,$I185),IF(Budget_period="Annually",SUMIFS(INDIRECT(L$10),DetailBudgetWPs_Aleph,IF($J185 = "No Work Package", "", $J185),DetailBudgetCategory_Aleph,$I185),""))))) / L$6 * L$7, 0), 0)</f>
        <v>0</v>
      </c>
      <c r="M185" s="166">
        <f t="array" ref="M185">IFERROR(IF(ROW()-16&lt;NoRowsBudget, IF($J185="Profit Margin",SUM(M$16:M184)*ProfitMargin,IF($J185="VAT",SUM(M$16:M184)*VAT,IF(Budget_period="Monthly",SUMIFS(INDIRECT(M$8),DetailBudgetWPs_Aleph,IF($J185 = "No Work Package", "", $J185),DetailBudgetCategory_Aleph,$I185),IF(Budget_period="Quarterly",SUMIFS(INDIRECT(M$9),DetailBudgetWPs_Aleph,IF($J185 = "No Work Package", "", $J185),DetailBudgetCategory_Aleph,$I185),IF(Budget_period="Annually",SUMIFS(INDIRECT(M$10),DetailBudgetWPs_Aleph,IF($J185 = "No Work Package", "", $J185),DetailBudgetCategory_Aleph,$I185),""))))) / M$6 * M$7, 0), 0)</f>
        <v>0</v>
      </c>
      <c r="N185" s="166">
        <f t="array" ref="N185">IFERROR(IF(ROW()-16&lt;NoRowsBudget, IF($J185="Profit Margin",SUM(N$16:N184)*ProfitMargin,IF($J185="VAT",SUM(N$16:N184)*VAT,IF(Budget_period="Monthly",SUMIFS(INDIRECT(N$8),DetailBudgetWPs_Aleph,IF($J185 = "No Work Package", "", $J185),DetailBudgetCategory_Aleph,$I185),IF(Budget_period="Quarterly",SUMIFS(INDIRECT(N$9),DetailBudgetWPs_Aleph,IF($J185 = "No Work Package", "", $J185),DetailBudgetCategory_Aleph,$I185),IF(Budget_period="Annually",SUMIFS(INDIRECT(N$10),DetailBudgetWPs_Aleph,IF($J185 = "No Work Package", "", $J185),DetailBudgetCategory_Aleph,$I185),""))))) / N$6 * N$7, 0), 0)</f>
        <v>0</v>
      </c>
      <c r="O185" s="166">
        <f t="array" ref="O185">IFERROR(IF(ROW()-16&lt;NoRowsBudget, IF($J185="Profit Margin",SUM(O$16:O184)*ProfitMargin,IF($J185="VAT",SUM(O$16:O184)*VAT,IF(Budget_period="Monthly",SUMIFS(INDIRECT(O$8),DetailBudgetWPs_Aleph,IF($J185 = "No Work Package", "", $J185),DetailBudgetCategory_Aleph,$I185),IF(Budget_period="Quarterly",SUMIFS(INDIRECT(O$9),DetailBudgetWPs_Aleph,IF($J185 = "No Work Package", "", $J185),DetailBudgetCategory_Aleph,$I185),IF(Budget_period="Annually",SUMIFS(INDIRECT(O$10),DetailBudgetWPs_Aleph,IF($J185 = "No Work Package", "", $J185),DetailBudgetCategory_Aleph,$I185),""))))) / O$6 * O$7, 0), 0)</f>
        <v>0</v>
      </c>
      <c r="P185" s="166">
        <f t="array" ref="P185">IFERROR(IF(ROW()-16&lt;NoRowsBudget, IF($J185="Profit Margin",SUM(P$16:P184)*ProfitMargin,IF($J185="VAT",SUM(P$16:P184)*VAT,IF(Budget_period="Monthly",SUMIFS(INDIRECT(P$8),DetailBudgetWPs_Aleph,IF($J185 = "No Work Package", "", $J185),DetailBudgetCategory_Aleph,$I185),IF(Budget_period="Quarterly",SUMIFS(INDIRECT(P$9),DetailBudgetWPs_Aleph,IF($J185 = "No Work Package", "", $J185),DetailBudgetCategory_Aleph,$I185),IF(Budget_period="Annually",SUMIFS(INDIRECT(P$10),DetailBudgetWPs_Aleph,IF($J185 = "No Work Package", "", $J185),DetailBudgetCategory_Aleph,$I185),""))))) / P$6 * P$7, 0), 0)</f>
        <v>0</v>
      </c>
      <c r="Q185" s="166">
        <f t="array" ref="Q185">IFERROR(IF(ROW()-16&lt;NoRowsBudget, IF($J185="Profit Margin",SUM(Q$16:Q184)*ProfitMargin,IF($J185="VAT",SUM(Q$16:Q184)*VAT,IF(Budget_period="Monthly",SUMIFS(INDIRECT(Q$8),DetailBudgetWPs_Aleph,IF($J185 = "No Work Package", "", $J185),DetailBudgetCategory_Aleph,$I185),IF(Budget_period="Quarterly",SUMIFS(INDIRECT(Q$9),DetailBudgetWPs_Aleph,IF($J185 = "No Work Package", "", $J185),DetailBudgetCategory_Aleph,$I185),IF(Budget_period="Annually",SUMIFS(INDIRECT(Q$10),DetailBudgetWPs_Aleph,IF($J185 = "No Work Package", "", $J185),DetailBudgetCategory_Aleph,$I185),""))))) / Q$6 * Q$7, 0), 0)</f>
        <v>0</v>
      </c>
      <c r="R185" s="166">
        <f t="array" ref="R185">IFERROR(IF(ROW()-16&lt;NoRowsBudget, IF($J185="Profit Margin",SUM(R$16:R184)*ProfitMargin,IF($J185="VAT",SUM(R$16:R184)*VAT,IF(Budget_period="Monthly",SUMIFS(INDIRECT(R$8),DetailBudgetWPs_Aleph,IF($J185 = "No Work Package", "", $J185),DetailBudgetCategory_Aleph,$I185),IF(Budget_period="Quarterly",SUMIFS(INDIRECT(R$9),DetailBudgetWPs_Aleph,IF($J185 = "No Work Package", "", $J185),DetailBudgetCategory_Aleph,$I185),IF(Budget_period="Annually",SUMIFS(INDIRECT(R$10),DetailBudgetWPs_Aleph,IF($J185 = "No Work Package", "", $J185),DetailBudgetCategory_Aleph,$I185),""))))) / R$6 * R$7, 0), 0)</f>
        <v>0</v>
      </c>
      <c r="S185" s="166">
        <f t="array" ref="S185">IFERROR(IF(ROW()-16&lt;NoRowsBudget, IF($J185="Profit Margin",SUM(S$16:S184)*ProfitMargin,IF($J185="VAT",SUM(S$16:S184)*VAT,IF(Budget_period="Monthly",SUMIFS(INDIRECT(S$8),DetailBudgetWPs_Aleph,IF($J185 = "No Work Package", "", $J185),DetailBudgetCategory_Aleph,$I185),IF(Budget_period="Quarterly",SUMIFS(INDIRECT(S$9),DetailBudgetWPs_Aleph,IF($J185 = "No Work Package", "", $J185),DetailBudgetCategory_Aleph,$I185),IF(Budget_period="Annually",SUMIFS(INDIRECT(S$10),DetailBudgetWPs_Aleph,IF($J185 = "No Work Package", "", $J185),DetailBudgetCategory_Aleph,$I185),""))))) / S$6 * S$7, 0), 0)</f>
        <v>0</v>
      </c>
      <c r="T185" s="166">
        <f t="array" ref="T185">IFERROR(IF(ROW()-16&lt;NoRowsBudget, IF($J185="Profit Margin",SUM(T$16:T184)*ProfitMargin,IF($J185="VAT",SUM(T$16:T184)*VAT,IF(Budget_period="Monthly",SUMIFS(INDIRECT(T$8),DetailBudgetWPs_Aleph,IF($J185 = "No Work Package", "", $J185),DetailBudgetCategory_Aleph,$I185),IF(Budget_period="Quarterly",SUMIFS(INDIRECT(T$9),DetailBudgetWPs_Aleph,IF($J185 = "No Work Package", "", $J185),DetailBudgetCategory_Aleph,$I185),IF(Budget_period="Annually",SUMIFS(INDIRECT(T$10),DetailBudgetWPs_Aleph,IF($J185 = "No Work Package", "", $J185),DetailBudgetCategory_Aleph,$I185),""))))) / T$6 * T$7, 0), 0)</f>
        <v>0</v>
      </c>
      <c r="U185" s="166">
        <f t="array" ref="U185">IFERROR(IF(ROW()-16&lt;NoRowsBudget, IF($J185="Profit Margin",SUM(U$16:U184)*ProfitMargin,IF($J185="VAT",SUM(U$16:U184)*VAT,IF(Budget_period="Monthly",SUMIFS(INDIRECT(U$8),DetailBudgetWPs_Aleph,IF($J185 = "No Work Package", "", $J185),DetailBudgetCategory_Aleph,$I185),IF(Budget_period="Quarterly",SUMIFS(INDIRECT(U$9),DetailBudgetWPs_Aleph,IF($J185 = "No Work Package", "", $J185),DetailBudgetCategory_Aleph,$I185),IF(Budget_period="Annually",SUMIFS(INDIRECT(U$10),DetailBudgetWPs_Aleph,IF($J185 = "No Work Package", "", $J185),DetailBudgetCategory_Aleph,$I185),""))))) / U$6 * U$7, 0), 0)</f>
        <v>0</v>
      </c>
      <c r="V185" s="166">
        <f t="array" ref="V185">IFERROR(IF(ROW()-16&lt;NoRowsBudget, IF($J185="Profit Margin",SUM(V$16:V184)*ProfitMargin,IF($J185="VAT",SUM(V$16:V184)*VAT,IF(Budget_period="Monthly",SUMIFS(INDIRECT(V$8),DetailBudgetWPs_Aleph,IF($J185 = "No Work Package", "", $J185),DetailBudgetCategory_Aleph,$I185),IF(Budget_period="Quarterly",SUMIFS(INDIRECT(V$9),DetailBudgetWPs_Aleph,IF($J185 = "No Work Package", "", $J185),DetailBudgetCategory_Aleph,$I185),IF(Budget_period="Annually",SUMIFS(INDIRECT(V$10),DetailBudgetWPs_Aleph,IF($J185 = "No Work Package", "", $J185),DetailBudgetCategory_Aleph,$I185),""))))) / V$6 * V$7, 0), 0)</f>
        <v>0</v>
      </c>
      <c r="W185" s="166">
        <f t="array" ref="W185">IFERROR(IF(ROW()-16&lt;NoRowsBudget, IF($J185="Profit Margin",SUM(W$16:W184)*ProfitMargin,IF($J185="VAT",SUM(W$16:W184)*VAT,IF(Budget_period="Monthly",SUMIFS(INDIRECT(W$8),DetailBudgetWPs_Aleph,IF($J185 = "No Work Package", "", $J185),DetailBudgetCategory_Aleph,$I185),IF(Budget_period="Quarterly",SUMIFS(INDIRECT(W$9),DetailBudgetWPs_Aleph,IF($J185 = "No Work Package", "", $J185),DetailBudgetCategory_Aleph,$I185),IF(Budget_period="Annually",SUMIFS(INDIRECT(W$10),DetailBudgetWPs_Aleph,IF($J185 = "No Work Package", "", $J185),DetailBudgetCategory_Aleph,$I185),""))))) / W$6 * W$7, 0), 0)</f>
        <v>0</v>
      </c>
      <c r="X185" s="166">
        <f t="array" ref="X185">IFERROR(IF(ROW()-16&lt;NoRowsBudget, IF($J185="Profit Margin",SUM(X$16:X184)*ProfitMargin,IF($J185="VAT",SUM(X$16:X184)*VAT,IF(Budget_period="Monthly",SUMIFS(INDIRECT(X$8),DetailBudgetWPs_Aleph,IF($J185 = "No Work Package", "", $J185),DetailBudgetCategory_Aleph,$I185),IF(Budget_period="Quarterly",SUMIFS(INDIRECT(X$9),DetailBudgetWPs_Aleph,IF($J185 = "No Work Package", "", $J185),DetailBudgetCategory_Aleph,$I185),IF(Budget_period="Annually",SUMIFS(INDIRECT(X$10),DetailBudgetWPs_Aleph,IF($J185 = "No Work Package", "", $J185),DetailBudgetCategory_Aleph,$I185),""))))) / X$6 * X$7, 0), 0)</f>
        <v>0</v>
      </c>
      <c r="Y185" s="166">
        <f t="array" ref="Y185">IFERROR(IF(ROW()-16&lt;NoRowsBudget, IF($J185="Profit Margin",SUM(Y$16:Y184)*ProfitMargin,IF($J185="VAT",SUM(Y$16:Y184)*VAT,IF(Budget_period="Monthly",SUMIFS(INDIRECT(Y$8),DetailBudgetWPs_Aleph,IF($J185 = "No Work Package", "", $J185),DetailBudgetCategory_Aleph,$I185),IF(Budget_period="Quarterly",SUMIFS(INDIRECT(Y$9),DetailBudgetWPs_Aleph,IF($J185 = "No Work Package", "", $J185),DetailBudgetCategory_Aleph,$I185),IF(Budget_period="Annually",SUMIFS(INDIRECT(Y$10),DetailBudgetWPs_Aleph,IF($J185 = "No Work Package", "", $J185),DetailBudgetCategory_Aleph,$I185),""))))) / Y$6 * Y$7, 0), 0)</f>
        <v>0</v>
      </c>
      <c r="Z185" s="166">
        <f t="array" ref="Z185">IFERROR(IF(ROW()-16&lt;NoRowsBudget, IF($J185="Profit Margin",SUM(Z$16:Z184)*ProfitMargin,IF($J185="VAT",SUM(Z$16:Z184)*VAT,IF(Budget_period="Monthly",SUMIFS(INDIRECT(Z$8),DetailBudgetWPs_Aleph,IF($J185 = "No Work Package", "", $J185),DetailBudgetCategory_Aleph,$I185),IF(Budget_period="Quarterly",SUMIFS(INDIRECT(Z$9),DetailBudgetWPs_Aleph,IF($J185 = "No Work Package", "", $J185),DetailBudgetCategory_Aleph,$I185),IF(Budget_period="Annually",SUMIFS(INDIRECT(Z$10),DetailBudgetWPs_Aleph,IF($J185 = "No Work Package", "", $J185),DetailBudgetCategory_Aleph,$I185),""))))) / Z$6 * Z$7, 0), 0)</f>
        <v>0</v>
      </c>
      <c r="AA185" s="166">
        <f t="array" ref="AA185">IFERROR(IF(ROW()-16&lt;NoRowsBudget, IF($J185="Profit Margin",SUM(AA$16:AA184)*ProfitMargin,IF($J185="VAT",SUM(AA$16:AA184)*VAT,IF(Budget_period="Monthly",SUMIFS(INDIRECT(AA$8),DetailBudgetWPs_Aleph,IF($J185 = "No Work Package", "", $J185),DetailBudgetCategory_Aleph,$I185),IF(Budget_period="Quarterly",SUMIFS(INDIRECT(AA$9),DetailBudgetWPs_Aleph,IF($J185 = "No Work Package", "", $J185),DetailBudgetCategory_Aleph,$I185),IF(Budget_period="Annually",SUMIFS(INDIRECT(AA$10),DetailBudgetWPs_Aleph,IF($J185 = "No Work Package", "", $J185),DetailBudgetCategory_Aleph,$I185),""))))) / AA$6 * AA$7, 0), 0)</f>
        <v>0</v>
      </c>
      <c r="AB185" s="166">
        <f t="array" ref="AB185">IFERROR(IF(ROW()-16&lt;NoRowsBudget, IF($J185="Profit Margin",SUM(AB$16:AB184)*ProfitMargin,IF($J185="VAT",SUM(AB$16:AB184)*VAT,IF(Budget_period="Monthly",SUMIFS(INDIRECT(AB$8),DetailBudgetWPs_Aleph,IF($J185 = "No Work Package", "", $J185),DetailBudgetCategory_Aleph,$I185),IF(Budget_period="Quarterly",SUMIFS(INDIRECT(AB$9),DetailBudgetWPs_Aleph,IF($J185 = "No Work Package", "", $J185),DetailBudgetCategory_Aleph,$I185),IF(Budget_period="Annually",SUMIFS(INDIRECT(AB$10),DetailBudgetWPs_Aleph,IF($J185 = "No Work Package", "", $J185),DetailBudgetCategory_Aleph,$I185),""))))) / AB$6 * AB$7, 0), 0)</f>
        <v>0</v>
      </c>
      <c r="AC185" s="166">
        <f t="array" ref="AC185">IFERROR(IF(ROW()-16&lt;NoRowsBudget, IF($J185="Profit Margin",SUM(AC$16:AC184)*ProfitMargin,IF($J185="VAT",SUM(AC$16:AC184)*VAT,IF(Budget_period="Monthly",SUMIFS(INDIRECT(AC$8),DetailBudgetWPs_Aleph,IF($J185 = "No Work Package", "", $J185),DetailBudgetCategory_Aleph,$I185),IF(Budget_period="Quarterly",SUMIFS(INDIRECT(AC$9),DetailBudgetWPs_Aleph,IF($J185 = "No Work Package", "", $J185),DetailBudgetCategory_Aleph,$I185),IF(Budget_period="Annually",SUMIFS(INDIRECT(AC$10),DetailBudgetWPs_Aleph,IF($J185 = "No Work Package", "", $J185),DetailBudgetCategory_Aleph,$I185),""))))) / AC$6 * AC$7, 0), 0)</f>
        <v>0</v>
      </c>
      <c r="AD185" s="166">
        <f t="array" ref="AD185">IFERROR(IF(ROW()-16&lt;NoRowsBudget, IF($J185="Profit Margin",SUM(AD$16:AD184)*ProfitMargin,IF($J185="VAT",SUM(AD$16:AD184)*VAT,IF(Budget_period="Monthly",SUMIFS(INDIRECT(AD$8),DetailBudgetWPs_Aleph,IF($J185 = "No Work Package", "", $J185),DetailBudgetCategory_Aleph,$I185),IF(Budget_period="Quarterly",SUMIFS(INDIRECT(AD$9),DetailBudgetWPs_Aleph,IF($J185 = "No Work Package", "", $J185),DetailBudgetCategory_Aleph,$I185),IF(Budget_period="Annually",SUMIFS(INDIRECT(AD$10),DetailBudgetWPs_Aleph,IF($J185 = "No Work Package", "", $J185),DetailBudgetCategory_Aleph,$I185),""))))) / AD$6 * AD$7, 0), 0)</f>
        <v>0</v>
      </c>
      <c r="AE185" s="166">
        <f t="array" ref="AE185">IFERROR(IF(ROW()-16&lt;NoRowsBudget, IF($J185="Profit Margin",SUM(AE$16:AE184)*ProfitMargin,IF($J185="VAT",SUM(AE$16:AE184)*VAT,IF(Budget_period="Monthly",SUMIFS(INDIRECT(AE$8),DetailBudgetWPs_Aleph,IF($J185 = "No Work Package", "", $J185),DetailBudgetCategory_Aleph,$I185),IF(Budget_period="Quarterly",SUMIFS(INDIRECT(AE$9),DetailBudgetWPs_Aleph,IF($J185 = "No Work Package", "", $J185),DetailBudgetCategory_Aleph,$I185),IF(Budget_period="Annually",SUMIFS(INDIRECT(AE$10),DetailBudgetWPs_Aleph,IF($J185 = "No Work Package", "", $J185),DetailBudgetCategory_Aleph,$I185),""))))) / AE$6 * AE$7, 0), 0)</f>
        <v>0</v>
      </c>
      <c r="AF185" s="166">
        <f t="array" ref="AF185">IFERROR(IF(ROW()-16&lt;NoRowsBudget, IF($J185="Profit Margin",SUM(AF$16:AF184)*ProfitMargin,IF($J185="VAT",SUM(AF$16:AF184)*VAT,IF(Budget_period="Monthly",SUMIFS(INDIRECT(AF$8),DetailBudgetWPs_Aleph,IF($J185 = "No Work Package", "", $J185),DetailBudgetCategory_Aleph,$I185),IF(Budget_period="Quarterly",SUMIFS(INDIRECT(AF$9),DetailBudgetWPs_Aleph,IF($J185 = "No Work Package", "", $J185),DetailBudgetCategory_Aleph,$I185),IF(Budget_period="Annually",SUMIFS(INDIRECT(AF$10),DetailBudgetWPs_Aleph,IF($J185 = "No Work Package", "", $J185),DetailBudgetCategory_Aleph,$I185),""))))) / AF$6 * AF$7, 0), 0)</f>
        <v>0</v>
      </c>
      <c r="AG185" s="166">
        <f t="array" ref="AG185">IFERROR(IF(ROW()-16&lt;NoRowsBudget, IF($J185="Profit Margin",SUM(AG$16:AG184)*ProfitMargin,IF($J185="VAT",SUM(AG$16:AG184)*VAT,IF(Budget_period="Monthly",SUMIFS(INDIRECT(AG$8),DetailBudgetWPs_Aleph,IF($J185 = "No Work Package", "", $J185),DetailBudgetCategory_Aleph,$I185),IF(Budget_period="Quarterly",SUMIFS(INDIRECT(AG$9),DetailBudgetWPs_Aleph,IF($J185 = "No Work Package", "", $J185),DetailBudgetCategory_Aleph,$I185),IF(Budget_period="Annually",SUMIFS(INDIRECT(AG$10),DetailBudgetWPs_Aleph,IF($J185 = "No Work Package", "", $J185),DetailBudgetCategory_Aleph,$I185),""))))) / AG$6 * AG$7, 0), 0)</f>
        <v>0</v>
      </c>
      <c r="AH185" s="166">
        <f t="array" ref="AH185">IFERROR(IF(ROW()-16&lt;NoRowsBudget, IF($J185="Profit Margin",SUM(AH$16:AH184)*ProfitMargin,IF($J185="VAT",SUM(AH$16:AH184)*VAT,IF(Budget_period="Monthly",SUMIFS(INDIRECT(AH$8),DetailBudgetWPs_Aleph,IF($J185 = "No Work Package", "", $J185),DetailBudgetCategory_Aleph,$I185),IF(Budget_period="Quarterly",SUMIFS(INDIRECT(AH$9),DetailBudgetWPs_Aleph,IF($J185 = "No Work Package", "", $J185),DetailBudgetCategory_Aleph,$I185),IF(Budget_period="Annually",SUMIFS(INDIRECT(AH$10),DetailBudgetWPs_Aleph,IF($J185 = "No Work Package", "", $J185),DetailBudgetCategory_Aleph,$I185),""))))) / AH$6 * AH$7, 0), 0)</f>
        <v>0</v>
      </c>
      <c r="AI185" s="166">
        <f t="array" ref="AI185">IFERROR(IF(ROW()-16&lt;NoRowsBudget, IF($J185="Profit Margin",SUM(AI$16:AI184)*ProfitMargin,IF($J185="VAT",SUM(AI$16:AI184)*VAT,IF(Budget_period="Monthly",SUMIFS(INDIRECT(AI$8),DetailBudgetWPs_Aleph,IF($J185 = "No Work Package", "", $J185),DetailBudgetCategory_Aleph,$I185),IF(Budget_period="Quarterly",SUMIFS(INDIRECT(AI$9),DetailBudgetWPs_Aleph,IF($J185 = "No Work Package", "", $J185),DetailBudgetCategory_Aleph,$I185),IF(Budget_period="Annually",SUMIFS(INDIRECT(AI$10),DetailBudgetWPs_Aleph,IF($J185 = "No Work Package", "", $J185),DetailBudgetCategory_Aleph,$I185),""))))) / AI$6 * AI$7, 0), 0)</f>
        <v>0</v>
      </c>
      <c r="AJ185" s="166">
        <f t="array" ref="AJ185">IFERROR(IF(ROW()-16&lt;NoRowsBudget, IF($J185="Profit Margin",SUM(AJ$16:AJ184)*ProfitMargin,IF($J185="VAT",SUM(AJ$16:AJ184)*VAT,IF(Budget_period="Monthly",SUMIFS(INDIRECT(AJ$8),DetailBudgetWPs_Aleph,IF($J185 = "No Work Package", "", $J185),DetailBudgetCategory_Aleph,$I185),IF(Budget_period="Quarterly",SUMIFS(INDIRECT(AJ$9),DetailBudgetWPs_Aleph,IF($J185 = "No Work Package", "", $J185),DetailBudgetCategory_Aleph,$I185),IF(Budget_period="Annually",SUMIFS(INDIRECT(AJ$10),DetailBudgetWPs_Aleph,IF($J185 = "No Work Package", "", $J185),DetailBudgetCategory_Aleph,$I185),""))))) / AJ$6 * AJ$7, 0), 0)</f>
        <v>0</v>
      </c>
      <c r="AK185" s="166">
        <f t="array" ref="AK185">IFERROR(IF(ROW()-16&lt;NoRowsBudget, IF($J185="Profit Margin",SUM(AK$16:AK184)*ProfitMargin,IF($J185="VAT",SUM(AK$16:AK184)*VAT,IF(Budget_period="Monthly",SUMIFS(INDIRECT(AK$8),DetailBudgetWPs_Aleph,IF($J185 = "No Work Package", "", $J185),DetailBudgetCategory_Aleph,$I185),IF(Budget_period="Quarterly",SUMIFS(INDIRECT(AK$9),DetailBudgetWPs_Aleph,IF($J185 = "No Work Package", "", $J185),DetailBudgetCategory_Aleph,$I185),IF(Budget_period="Annually",SUMIFS(INDIRECT(AK$10),DetailBudgetWPs_Aleph,IF($J185 = "No Work Package", "", $J185),DetailBudgetCategory_Aleph,$I185),""))))) / AK$6 * AK$7, 0), 0)</f>
        <v>0</v>
      </c>
      <c r="AL185" s="166">
        <f t="array" ref="AL185">IFERROR(IF(ROW()-16&lt;NoRowsBudget, IF($J185="Profit Margin",SUM(AL$16:AL184)*ProfitMargin,IF($J185="VAT",SUM(AL$16:AL184)*VAT,IF(Budget_period="Monthly",SUMIFS(INDIRECT(AL$8),DetailBudgetWPs_Aleph,IF($J185 = "No Work Package", "", $J185),DetailBudgetCategory_Aleph,$I185),IF(Budget_period="Quarterly",SUMIFS(INDIRECT(AL$9),DetailBudgetWPs_Aleph,IF($J185 = "No Work Package", "", $J185),DetailBudgetCategory_Aleph,$I185),IF(Budget_period="Annually",SUMIFS(INDIRECT(AL$10),DetailBudgetWPs_Aleph,IF($J185 = "No Work Package", "", $J185),DetailBudgetCategory_Aleph,$I185),""))))) / AL$6 * AL$7, 0), 0)</f>
        <v>0</v>
      </c>
      <c r="AM185" s="166">
        <f t="array" ref="AM185">IFERROR(IF(ROW()-16&lt;NoRowsBudget, IF($J185="Profit Margin",SUM(AM$16:AM184)*ProfitMargin,IF($J185="VAT",SUM(AM$16:AM184)*VAT,IF(Budget_period="Monthly",SUMIFS(INDIRECT(AM$8),DetailBudgetWPs_Aleph,IF($J185 = "No Work Package", "", $J185),DetailBudgetCategory_Aleph,$I185),IF(Budget_period="Quarterly",SUMIFS(INDIRECT(AM$9),DetailBudgetWPs_Aleph,IF($J185 = "No Work Package", "", $J185),DetailBudgetCategory_Aleph,$I185),IF(Budget_period="Annually",SUMIFS(INDIRECT(AM$10),DetailBudgetWPs_Aleph,IF($J185 = "No Work Package", "", $J185),DetailBudgetCategory_Aleph,$I185),""))))) / AM$6 * AM$7, 0), 0)</f>
        <v>0</v>
      </c>
      <c r="AN185" s="166">
        <f t="array" ref="AN185">IFERROR(IF(ROW()-16&lt;NoRowsBudget, IF($J185="Profit Margin",SUM(AN$16:AN184)*ProfitMargin,IF($J185="VAT",SUM(AN$16:AN184)*VAT,IF(Budget_period="Monthly",SUMIFS(INDIRECT(AN$8),DetailBudgetWPs_Aleph,IF($J185 = "No Work Package", "", $J185),DetailBudgetCategory_Aleph,$I185),IF(Budget_period="Quarterly",SUMIFS(INDIRECT(AN$9),DetailBudgetWPs_Aleph,IF($J185 = "No Work Package", "", $J185),DetailBudgetCategory_Aleph,$I185),IF(Budget_period="Annually",SUMIFS(INDIRECT(AN$10),DetailBudgetWPs_Aleph,IF($J185 = "No Work Package", "", $J185),DetailBudgetCategory_Aleph,$I185),""))))) / AN$6 * AN$7, 0), 0)</f>
        <v>0</v>
      </c>
      <c r="AO185" s="166">
        <f t="array" ref="AO185">IFERROR(IF(ROW()-16&lt;NoRowsBudget, IF($J185="Profit Margin",SUM(AO$16:AO184)*ProfitMargin,IF($J185="VAT",SUM(AO$16:AO184)*VAT,IF(Budget_period="Monthly",SUMIFS(INDIRECT(AO$8),DetailBudgetWPs_Aleph,IF($J185 = "No Work Package", "", $J185),DetailBudgetCategory_Aleph,$I185),IF(Budget_period="Quarterly",SUMIFS(INDIRECT(AO$9),DetailBudgetWPs_Aleph,IF($J185 = "No Work Package", "", $J185),DetailBudgetCategory_Aleph,$I185),IF(Budget_period="Annually",SUMIFS(INDIRECT(AO$10),DetailBudgetWPs_Aleph,IF($J185 = "No Work Package", "", $J185),DetailBudgetCategory_Aleph,$I185),""))))) / AO$6 * AO$7, 0), 0)</f>
        <v>0</v>
      </c>
      <c r="AP185" s="166">
        <f t="array" ref="AP185">IFERROR(IF(ROW()-16&lt;NoRowsBudget, IF($J185="Profit Margin",SUM(AP$16:AP184)*ProfitMargin,IF($J185="VAT",SUM(AP$16:AP184)*VAT,IF(Budget_period="Monthly",SUMIFS(INDIRECT(AP$8),DetailBudgetWPs_Aleph,IF($J185 = "No Work Package", "", $J185),DetailBudgetCategory_Aleph,$I185),IF(Budget_period="Quarterly",SUMIFS(INDIRECT(AP$9),DetailBudgetWPs_Aleph,IF($J185 = "No Work Package", "", $J185),DetailBudgetCategory_Aleph,$I185),IF(Budget_period="Annually",SUMIFS(INDIRECT(AP$10),DetailBudgetWPs_Aleph,IF($J185 = "No Work Package", "", $J185),DetailBudgetCategory_Aleph,$I185),""))))) / AP$6 * AP$7, 0), 0)</f>
        <v>0</v>
      </c>
      <c r="AQ185" s="166">
        <f t="array" ref="AQ185">IFERROR(IF(ROW()-16&lt;NoRowsBudget, IF($J185="Profit Margin",SUM(AQ$16:AQ184)*ProfitMargin,IF($J185="VAT",SUM(AQ$16:AQ184)*VAT,IF(Budget_period="Monthly",SUMIFS(INDIRECT(AQ$8),DetailBudgetWPs_Aleph,IF($J185 = "No Work Package", "", $J185),DetailBudgetCategory_Aleph,$I185),IF(Budget_period="Quarterly",SUMIFS(INDIRECT(AQ$9),DetailBudgetWPs_Aleph,IF($J185 = "No Work Package", "", $J185),DetailBudgetCategory_Aleph,$I185),IF(Budget_period="Annually",SUMIFS(INDIRECT(AQ$10),DetailBudgetWPs_Aleph,IF($J185 = "No Work Package", "", $J185),DetailBudgetCategory_Aleph,$I185),""))))) / AQ$6 * AQ$7, 0), 0)</f>
        <v>0</v>
      </c>
      <c r="AR185" s="166">
        <f t="array" ref="AR185">IFERROR(IF(ROW()-16&lt;NoRowsBudget, IF($J185="Profit Margin",SUM(AR$16:AR184)*ProfitMargin,IF($J185="VAT",SUM(AR$16:AR184)*VAT,IF(Budget_period="Monthly",SUMIFS(INDIRECT(AR$8),DetailBudgetWPs_Aleph,IF($J185 = "No Work Package", "", $J185),DetailBudgetCategory_Aleph,$I185),IF(Budget_period="Quarterly",SUMIFS(INDIRECT(AR$9),DetailBudgetWPs_Aleph,IF($J185 = "No Work Package", "", $J185),DetailBudgetCategory_Aleph,$I185),IF(Budget_period="Annually",SUMIFS(INDIRECT(AR$10),DetailBudgetWPs_Aleph,IF($J185 = "No Work Package", "", $J185),DetailBudgetCategory_Aleph,$I185),""))))) / AR$6 * AR$7, 0), 0)</f>
        <v>0</v>
      </c>
      <c r="AS185" s="166">
        <f t="array" ref="AS185">IFERROR(IF(ROW()-16&lt;NoRowsBudget, IF($J185="Profit Margin",SUM(AS$16:AS184)*ProfitMargin,IF($J185="VAT",SUM(AS$16:AS184)*VAT,IF(Budget_period="Monthly",SUMIFS(INDIRECT(AS$8),DetailBudgetWPs_Aleph,IF($J185 = "No Work Package", "", $J185),DetailBudgetCategory_Aleph,$I185),IF(Budget_period="Quarterly",SUMIFS(INDIRECT(AS$9),DetailBudgetWPs_Aleph,IF($J185 = "No Work Package", "", $J185),DetailBudgetCategory_Aleph,$I185),IF(Budget_period="Annually",SUMIFS(INDIRECT(AS$10),DetailBudgetWPs_Aleph,IF($J185 = "No Work Package", "", $J185),DetailBudgetCategory_Aleph,$I185),""))))) / AS$6 * AS$7, 0), 0)</f>
        <v>0</v>
      </c>
      <c r="AT185" s="166">
        <f t="array" ref="AT185">IFERROR(IF(ROW()-16&lt;NoRowsBudget, IF($J185="Profit Margin",SUM(AT$16:AT184)*ProfitMargin,IF($J185="VAT",SUM(AT$16:AT184)*VAT,IF(Budget_period="Monthly",SUMIFS(INDIRECT(AT$8),DetailBudgetWPs_Aleph,IF($J185 = "No Work Package", "", $J185),DetailBudgetCategory_Aleph,$I185),IF(Budget_period="Quarterly",SUMIFS(INDIRECT(AT$9),DetailBudgetWPs_Aleph,IF($J185 = "No Work Package", "", $J185),DetailBudgetCategory_Aleph,$I185),IF(Budget_period="Annually",SUMIFS(INDIRECT(AT$10),DetailBudgetWPs_Aleph,IF($J185 = "No Work Package", "", $J185),DetailBudgetCategory_Aleph,$I185),""))))) / AT$6 * AT$7, 0), 0)</f>
        <v>0</v>
      </c>
      <c r="AU185" s="166">
        <f t="array" ref="AU185">IFERROR(IF(ROW()-16&lt;NoRowsBudget, IF($J185="Profit Margin",SUM(AU$16:AU184)*ProfitMargin,IF($J185="VAT",SUM(AU$16:AU184)*VAT,IF(Budget_period="Monthly",SUMIFS(INDIRECT(AU$8),DetailBudgetWPs_Aleph,IF($J185 = "No Work Package", "", $J185),DetailBudgetCategory_Aleph,$I185),IF(Budget_period="Quarterly",SUMIFS(INDIRECT(AU$9),DetailBudgetWPs_Aleph,IF($J185 = "No Work Package", "", $J185),DetailBudgetCategory_Aleph,$I185),IF(Budget_period="Annually",SUMIFS(INDIRECT(AU$10),DetailBudgetWPs_Aleph,IF($J185 = "No Work Package", "", $J185),DetailBudgetCategory_Aleph,$I185),""))))) / AU$6 * AU$7, 0), 0)</f>
        <v>0</v>
      </c>
      <c r="AV185" s="166">
        <f t="array" ref="AV185">IFERROR(IF(ROW()-16&lt;NoRowsBudget, IF($J185="Profit Margin",SUM(AV$16:AV184)*ProfitMargin,IF($J185="VAT",SUM(AV$16:AV184)*VAT,IF(Budget_period="Monthly",SUMIFS(INDIRECT(AV$8),DetailBudgetWPs_Aleph,IF($J185 = "No Work Package", "", $J185),DetailBudgetCategory_Aleph,$I185),IF(Budget_period="Quarterly",SUMIFS(INDIRECT(AV$9),DetailBudgetWPs_Aleph,IF($J185 = "No Work Package", "", $J185),DetailBudgetCategory_Aleph,$I185),IF(Budget_period="Annually",SUMIFS(INDIRECT(AV$10),DetailBudgetWPs_Aleph,IF($J185 = "No Work Package", "", $J185),DetailBudgetCategory_Aleph,$I185),""))))) / AV$6 * AV$7, 0), 0)</f>
        <v>0</v>
      </c>
      <c r="AW185" s="166">
        <f t="array" ref="AW185">IFERROR(IF(ROW()-16&lt;NoRowsBudget, IF($J185="Profit Margin",SUM(AW$16:AW184)*ProfitMargin,IF($J185="VAT",SUM(AW$16:AW184)*VAT,IF(Budget_period="Monthly",SUMIFS(INDIRECT(AW$8),DetailBudgetWPs_Aleph,IF($J185 = "No Work Package", "", $J185),DetailBudgetCategory_Aleph,$I185),IF(Budget_period="Quarterly",SUMIFS(INDIRECT(AW$9),DetailBudgetWPs_Aleph,IF($J185 = "No Work Package", "", $J185),DetailBudgetCategory_Aleph,$I185),IF(Budget_period="Annually",SUMIFS(INDIRECT(AW$10),DetailBudgetWPs_Aleph,IF($J185 = "No Work Package", "", $J185),DetailBudgetCategory_Aleph,$I185),""))))) / AW$6 * AW$7, 0), 0)</f>
        <v>0</v>
      </c>
      <c r="AX185" s="166">
        <f t="array" ref="AX185">IFERROR(IF(ROW()-16&lt;NoRowsBudget, IF($J185="Profit Margin",SUM(AX$16:AX184)*ProfitMargin,IF($J185="VAT",SUM(AX$16:AX184)*VAT,IF(Budget_period="Monthly",SUMIFS(INDIRECT(AX$8),DetailBudgetWPs_Aleph,IF($J185 = "No Work Package", "", $J185),DetailBudgetCategory_Aleph,$I185),IF(Budget_period="Quarterly",SUMIFS(INDIRECT(AX$9),DetailBudgetWPs_Aleph,IF($J185 = "No Work Package", "", $J185),DetailBudgetCategory_Aleph,$I185),IF(Budget_period="Annually",SUMIFS(INDIRECT(AX$10),DetailBudgetWPs_Aleph,IF($J185 = "No Work Package", "", $J185),DetailBudgetCategory_Aleph,$I185),""))))) / AX$6 * AX$7, 0), 0)</f>
        <v>0</v>
      </c>
      <c r="AY185" s="166">
        <f t="array" ref="AY185">IFERROR(IF(ROW()-16&lt;NoRowsBudget, IF($J185="Profit Margin",SUM(AY$16:AY184)*ProfitMargin,IF($J185="VAT",SUM(AY$16:AY184)*VAT,IF(Budget_period="Monthly",SUMIFS(INDIRECT(AY$8),DetailBudgetWPs_Aleph,IF($J185 = "No Work Package", "", $J185),DetailBudgetCategory_Aleph,$I185),IF(Budget_period="Quarterly",SUMIFS(INDIRECT(AY$9),DetailBudgetWPs_Aleph,IF($J185 = "No Work Package", "", $J185),DetailBudgetCategory_Aleph,$I185),IF(Budget_period="Annually",SUMIFS(INDIRECT(AY$10),DetailBudgetWPs_Aleph,IF($J185 = "No Work Package", "", $J185),DetailBudgetCategory_Aleph,$I185),""))))) / AY$6 * AY$7, 0), 0)</f>
        <v>0</v>
      </c>
      <c r="AZ185" s="166">
        <f t="array" ref="AZ185">IFERROR(IF(ROW()-16&lt;NoRowsBudget, IF($J185="Profit Margin",SUM(AZ$16:AZ184)*ProfitMargin,IF($J185="VAT",SUM(AZ$16:AZ184)*VAT,IF(Budget_period="Monthly",SUMIFS(INDIRECT(AZ$8),DetailBudgetWPs_Aleph,IF($J185 = "No Work Package", "", $J185),DetailBudgetCategory_Aleph,$I185),IF(Budget_period="Quarterly",SUMIFS(INDIRECT(AZ$9),DetailBudgetWPs_Aleph,IF($J185 = "No Work Package", "", $J185),DetailBudgetCategory_Aleph,$I185),IF(Budget_period="Annually",SUMIFS(INDIRECT(AZ$10),DetailBudgetWPs_Aleph,IF($J185 = "No Work Package", "", $J185),DetailBudgetCategory_Aleph,$I185),""))))) / AZ$6 * AZ$7, 0), 0)</f>
        <v>0</v>
      </c>
      <c r="BA185" s="166">
        <f t="array" ref="BA185">IFERROR(IF(ROW()-16&lt;NoRowsBudget, IF($J185="Profit Margin",SUM(BA$16:BA184)*ProfitMargin,IF($J185="VAT",SUM(BA$16:BA184)*VAT,IF(Budget_period="Monthly",SUMIFS(INDIRECT(BA$8),DetailBudgetWPs_Aleph,IF($J185 = "No Work Package", "", $J185),DetailBudgetCategory_Aleph,$I185),IF(Budget_period="Quarterly",SUMIFS(INDIRECT(BA$9),DetailBudgetWPs_Aleph,IF($J185 = "No Work Package", "", $J185),DetailBudgetCategory_Aleph,$I185),IF(Budget_period="Annually",SUMIFS(INDIRECT(BA$10),DetailBudgetWPs_Aleph,IF($J185 = "No Work Package", "", $J185),DetailBudgetCategory_Aleph,$I185),""))))) / BA$6 * BA$7, 0), 0)</f>
        <v>0</v>
      </c>
      <c r="BB185" s="166">
        <f t="array" ref="BB185">IFERROR(IF(ROW()-16&lt;NoRowsBudget, IF($J185="Profit Margin",SUM(BB$16:BB184)*ProfitMargin,IF($J185="VAT",SUM(BB$16:BB184)*VAT,IF(Budget_period="Monthly",SUMIFS(INDIRECT(BB$8),DetailBudgetWPs_Aleph,IF($J185 = "No Work Package", "", $J185),DetailBudgetCategory_Aleph,$I185),IF(Budget_period="Quarterly",SUMIFS(INDIRECT(BB$9),DetailBudgetWPs_Aleph,IF($J185 = "No Work Package", "", $J185),DetailBudgetCategory_Aleph,$I185),IF(Budget_period="Annually",SUMIFS(INDIRECT(BB$10),DetailBudgetWPs_Aleph,IF($J185 = "No Work Package", "", $J185),DetailBudgetCategory_Aleph,$I185),""))))) / BB$6 * BB$7, 0), 0)</f>
        <v>0</v>
      </c>
      <c r="BC185" s="166">
        <f t="array" ref="BC185">IFERROR(IF(ROW()-16&lt;NoRowsBudget, IF($J185="Profit Margin",SUM(BC$16:BC184)*ProfitMargin,IF($J185="VAT",SUM(BC$16:BC184)*VAT,IF(Budget_period="Monthly",SUMIFS(INDIRECT(BC$8),DetailBudgetWPs_Aleph,IF($J185 = "No Work Package", "", $J185),DetailBudgetCategory_Aleph,$I185),IF(Budget_period="Quarterly",SUMIFS(INDIRECT(BC$9),DetailBudgetWPs_Aleph,IF($J185 = "No Work Package", "", $J185),DetailBudgetCategory_Aleph,$I185),IF(Budget_period="Annually",SUMIFS(INDIRECT(BC$10),DetailBudgetWPs_Aleph,IF($J185 = "No Work Package", "", $J185),DetailBudgetCategory_Aleph,$I185),""))))) / BC$6 * BC$7, 0), 0)</f>
        <v>0</v>
      </c>
      <c r="BD185" s="166">
        <f t="array" ref="BD185">IFERROR(IF(ROW()-16&lt;NoRowsBudget, IF($J185="Profit Margin",SUM(BD$16:BD184)*ProfitMargin,IF($J185="VAT",SUM(BD$16:BD184)*VAT,IF(Budget_period="Monthly",SUMIFS(INDIRECT(BD$8),DetailBudgetWPs_Aleph,IF($J185 = "No Work Package", "", $J185),DetailBudgetCategory_Aleph,$I185),IF(Budget_period="Quarterly",SUMIFS(INDIRECT(BD$9),DetailBudgetWPs_Aleph,IF($J185 = "No Work Package", "", $J185),DetailBudgetCategory_Aleph,$I185),IF(Budget_period="Annually",SUMIFS(INDIRECT(BD$10),DetailBudgetWPs_Aleph,IF($J185 = "No Work Package", "", $J185),DetailBudgetCategory_Aleph,$I185),""))))) / BD$6 * BD$7, 0), 0)</f>
        <v>0</v>
      </c>
      <c r="BE185" s="166">
        <f t="array" ref="BE185">IFERROR(IF(ROW()-16&lt;NoRowsBudget, IF($J185="Profit Margin",SUM(BE$16:BE184)*ProfitMargin,IF($J185="VAT",SUM(BE$16:BE184)*VAT,IF(Budget_period="Monthly",SUMIFS(INDIRECT(BE$8),DetailBudgetWPs_Aleph,IF($J185 = "No Work Package", "", $J185),DetailBudgetCategory_Aleph,$I185),IF(Budget_period="Quarterly",SUMIFS(INDIRECT(BE$9),DetailBudgetWPs_Aleph,IF($J185 = "No Work Package", "", $J185),DetailBudgetCategory_Aleph,$I185),IF(Budget_period="Annually",SUMIFS(INDIRECT(BE$10),DetailBudgetWPs_Aleph,IF($J185 = "No Work Package", "", $J185),DetailBudgetCategory_Aleph,$I185),""))))) / BE$6 * BE$7, 0), 0)</f>
        <v>0</v>
      </c>
      <c r="BF185" s="166">
        <f t="array" ref="BF185">IFERROR(IF(ROW()-16&lt;NoRowsBudget, IF($J185="Profit Margin",SUM(BF$16:BF184)*ProfitMargin,IF($J185="VAT",SUM(BF$16:BF184)*VAT,IF(Budget_period="Monthly",SUMIFS(INDIRECT(BF$8),DetailBudgetWPs_Aleph,IF($J185 = "No Work Package", "", $J185),DetailBudgetCategory_Aleph,$I185),IF(Budget_period="Quarterly",SUMIFS(INDIRECT(BF$9),DetailBudgetWPs_Aleph,IF($J185 = "No Work Package", "", $J185),DetailBudgetCategory_Aleph,$I185),IF(Budget_period="Annually",SUMIFS(INDIRECT(BF$10),DetailBudgetWPs_Aleph,IF($J185 = "No Work Package", "", $J185),DetailBudgetCategory_Aleph,$I185),""))))) / BF$6 * BF$7, 0), 0)</f>
        <v>0</v>
      </c>
      <c r="BG185" s="166">
        <f t="array" ref="BG185">IFERROR(IF(ROW()-16&lt;NoRowsBudget, IF($J185="Profit Margin",SUM(BG$16:BG184)*ProfitMargin,IF($J185="VAT",SUM(BG$16:BG184)*VAT,IF(Budget_period="Monthly",SUMIFS(INDIRECT(BG$8),DetailBudgetWPs_Aleph,IF($J185 = "No Work Package", "", $J185),DetailBudgetCategory_Aleph,$I185),IF(Budget_period="Quarterly",SUMIFS(INDIRECT(BG$9),DetailBudgetWPs_Aleph,IF($J185 = "No Work Package", "", $J185),DetailBudgetCategory_Aleph,$I185),IF(Budget_period="Annually",SUMIFS(INDIRECT(BG$10),DetailBudgetWPs_Aleph,IF($J185 = "No Work Package", "", $J185),DetailBudgetCategory_Aleph,$I185),""))))) / BG$6 * BG$7, 0), 0)</f>
        <v>0</v>
      </c>
      <c r="BH185" s="166">
        <f t="array" ref="BH185">IFERROR(IF(ROW()-16&lt;NoRowsBudget, IF($J185="Profit Margin",SUM(BH$16:BH184)*ProfitMargin,IF($J185="VAT",SUM(BH$16:BH184)*VAT,IF(Budget_period="Monthly",SUMIFS(INDIRECT(BH$8),DetailBudgetWPs_Aleph,IF($J185 = "No Work Package", "", $J185),DetailBudgetCategory_Aleph,$I185),IF(Budget_period="Quarterly",SUMIFS(INDIRECT(BH$9),DetailBudgetWPs_Aleph,IF($J185 = "No Work Package", "", $J185),DetailBudgetCategory_Aleph,$I185),IF(Budget_period="Annually",SUMIFS(INDIRECT(BH$10),DetailBudgetWPs_Aleph,IF($J185 = "No Work Package", "", $J185),DetailBudgetCategory_Aleph,$I185),""))))) / BH$6 * BH$7, 0), 0)</f>
        <v>0</v>
      </c>
      <c r="BI185" s="166">
        <f t="array" ref="BI185">IFERROR(IF(ROW()-16&lt;NoRowsBudget, IF($J185="Profit Margin",SUM(BI$16:BI184)*ProfitMargin,IF($J185="VAT",SUM(BI$16:BI184)*VAT,IF(Budget_period="Monthly",SUMIFS(INDIRECT(BI$8),DetailBudgetWPs_Aleph,IF($J185 = "No Work Package", "", $J185),DetailBudgetCategory_Aleph,$I185),IF(Budget_period="Quarterly",SUMIFS(INDIRECT(BI$9),DetailBudgetWPs_Aleph,IF($J185 = "No Work Package", "", $J185),DetailBudgetCategory_Aleph,$I185),IF(Budget_period="Annually",SUMIFS(INDIRECT(BI$10),DetailBudgetWPs_Aleph,IF($J185 = "No Work Package", "", $J185),DetailBudgetCategory_Aleph,$I185),""))))) / BI$6 * BI$7, 0), 0)</f>
        <v>0</v>
      </c>
      <c r="BJ185" s="166">
        <f t="array" ref="BJ185">IFERROR(IF(ROW()-16&lt;NoRowsBudget, IF($J185="Profit Margin",SUM(BJ$16:BJ184)*ProfitMargin,IF($J185="VAT",SUM(BJ$16:BJ184)*VAT,IF(Budget_period="Monthly",SUMIFS(INDIRECT(BJ$8),DetailBudgetWPs_Aleph,IF($J185 = "No Work Package", "", $J185),DetailBudgetCategory_Aleph,$I185),IF(Budget_period="Quarterly",SUMIFS(INDIRECT(BJ$9),DetailBudgetWPs_Aleph,IF($J185 = "No Work Package", "", $J185),DetailBudgetCategory_Aleph,$I185),IF(Budget_period="Annually",SUMIFS(INDIRECT(BJ$10),DetailBudgetWPs_Aleph,IF($J185 = "No Work Package", "", $J185),DetailBudgetCategory_Aleph,$I185),""))))) / BJ$6 * BJ$7, 0), 0)</f>
        <v>0</v>
      </c>
      <c r="BK185" s="166">
        <f t="array" ref="BK185">IFERROR(IF(ROW()-16&lt;NoRowsBudget, IF($J185="Profit Margin",SUM(BK$16:BK184)*ProfitMargin,IF($J185="VAT",SUM(BK$16:BK184)*VAT,IF(Budget_period="Monthly",SUMIFS(INDIRECT(BK$8),DetailBudgetWPs_Aleph,IF($J185 = "No Work Package", "", $J185),DetailBudgetCategory_Aleph,$I185),IF(Budget_period="Quarterly",SUMIFS(INDIRECT(BK$9),DetailBudgetWPs_Aleph,IF($J185 = "No Work Package", "", $J185),DetailBudgetCategory_Aleph,$I185),IF(Budget_period="Annually",SUMIFS(INDIRECT(BK$10),DetailBudgetWPs_Aleph,IF($J185 = "No Work Package", "", $J185),DetailBudgetCategory_Aleph,$I185),""))))) / BK$6 * BK$7, 0), 0)</f>
        <v>0</v>
      </c>
      <c r="BL185" s="166">
        <f t="array" ref="BL185">IFERROR(IF(ROW()-16&lt;NoRowsBudget, IF($J185="Profit Margin",SUM(BL$16:BL184)*ProfitMargin,IF($J185="VAT",SUM(BL$16:BL184)*VAT,IF(Budget_period="Monthly",SUMIFS(INDIRECT(BL$8),DetailBudgetWPs_Aleph,IF($J185 = "No Work Package", "", $J185),DetailBudgetCategory_Aleph,$I185),IF(Budget_period="Quarterly",SUMIFS(INDIRECT(BL$9),DetailBudgetWPs_Aleph,IF($J185 = "No Work Package", "", $J185),DetailBudgetCategory_Aleph,$I185),IF(Budget_period="Annually",SUMIFS(INDIRECT(BL$10),DetailBudgetWPs_Aleph,IF($J185 = "No Work Package", "", $J185),DetailBudgetCategory_Aleph,$I185),""))))) / BL$6 * BL$7, 0), 0)</f>
        <v>0</v>
      </c>
      <c r="BM185" s="166">
        <f t="array" ref="BM185">IFERROR(IF(ROW()-16&lt;NoRowsBudget, IF($J185="Profit Margin",SUM(BM$16:BM184)*ProfitMargin,IF($J185="VAT",SUM(BM$16:BM184)*VAT,IF(Budget_period="Monthly",SUMIFS(INDIRECT(BM$8),DetailBudgetWPs_Aleph,IF($J185 = "No Work Package", "", $J185),DetailBudgetCategory_Aleph,$I185),IF(Budget_period="Quarterly",SUMIFS(INDIRECT(BM$9),DetailBudgetWPs_Aleph,IF($J185 = "No Work Package", "", $J185),DetailBudgetCategory_Aleph,$I185),IF(Budget_period="Annually",SUMIFS(INDIRECT(BM$10),DetailBudgetWPs_Aleph,IF($J185 = "No Work Package", "", $J185),DetailBudgetCategory_Aleph,$I185),""))))) / BM$6 * BM$7, 0), 0)</f>
        <v>0</v>
      </c>
      <c r="BN185" s="166">
        <f t="array" ref="BN185">IFERROR(IF(ROW()-16&lt;NoRowsBudget, IF($J185="Profit Margin",SUM(BN$16:BN184)*ProfitMargin,IF($J185="VAT",SUM(BN$16:BN184)*VAT,IF(Budget_period="Monthly",SUMIFS(INDIRECT(BN$8),DetailBudgetWPs_Aleph,IF($J185 = "No Work Package", "", $J185),DetailBudgetCategory_Aleph,$I185),IF(Budget_period="Quarterly",SUMIFS(INDIRECT(BN$9),DetailBudgetWPs_Aleph,IF($J185 = "No Work Package", "", $J185),DetailBudgetCategory_Aleph,$I185),IF(Budget_period="Annually",SUMIFS(INDIRECT(BN$10),DetailBudgetWPs_Aleph,IF($J185 = "No Work Package", "", $J185),DetailBudgetCategory_Aleph,$I185),""))))) / BN$6 * BN$7, 0), 0)</f>
        <v>0</v>
      </c>
      <c r="BO185" s="166">
        <f t="array" ref="BO185">IFERROR(IF(ROW()-16&lt;NoRowsBudget, IF($J185="Profit Margin",SUM(BO$16:BO184)*ProfitMargin,IF($J185="VAT",SUM(BO$16:BO184)*VAT,IF(Budget_period="Monthly",SUMIFS(INDIRECT(BO$8),DetailBudgetWPs_Aleph,IF($J185 = "No Work Package", "", $J185),DetailBudgetCategory_Aleph,$I185),IF(Budget_period="Quarterly",SUMIFS(INDIRECT(BO$9),DetailBudgetWPs_Aleph,IF($J185 = "No Work Package", "", $J185),DetailBudgetCategory_Aleph,$I185),IF(Budget_period="Annually",SUMIFS(INDIRECT(BO$10),DetailBudgetWPs_Aleph,IF($J185 = "No Work Package", "", $J185),DetailBudgetCategory_Aleph,$I185),""))))) / BO$6 * BO$7, 0), 0)</f>
        <v>0</v>
      </c>
      <c r="BP185" s="166">
        <f t="array" ref="BP185">IFERROR(IF(ROW()-16&lt;NoRowsBudget, IF($J185="Profit Margin",SUM(BP$16:BP184)*ProfitMargin,IF($J185="VAT",SUM(BP$16:BP184)*VAT,IF(Budget_period="Monthly",SUMIFS(INDIRECT(BP$8),DetailBudgetWPs_Aleph,IF($J185 = "No Work Package", "", $J185),DetailBudgetCategory_Aleph,$I185),IF(Budget_period="Quarterly",SUMIFS(INDIRECT(BP$9),DetailBudgetWPs_Aleph,IF($J185 = "No Work Package", "", $J185),DetailBudgetCategory_Aleph,$I185),IF(Budget_period="Annually",SUMIFS(INDIRECT(BP$10),DetailBudgetWPs_Aleph,IF($J185 = "No Work Package", "", $J185),DetailBudgetCategory_Aleph,$I185),""))))) / BP$6 * BP$7, 0), 0)</f>
        <v>0</v>
      </c>
      <c r="BQ185" s="166">
        <f t="array" ref="BQ185">IFERROR(IF(ROW()-16&lt;NoRowsBudget, IF($J185="Profit Margin",SUM(BQ$16:BQ184)*ProfitMargin,IF($J185="VAT",SUM(BQ$16:BQ184)*VAT,IF(Budget_period="Monthly",SUMIFS(INDIRECT(BQ$8),DetailBudgetWPs_Aleph,IF($J185 = "No Work Package", "", $J185),DetailBudgetCategory_Aleph,$I185),IF(Budget_period="Quarterly",SUMIFS(INDIRECT(BQ$9),DetailBudgetWPs_Aleph,IF($J185 = "No Work Package", "", $J185),DetailBudgetCategory_Aleph,$I185),IF(Budget_period="Annually",SUMIFS(INDIRECT(BQ$10),DetailBudgetWPs_Aleph,IF($J185 = "No Work Package", "", $J185),DetailBudgetCategory_Aleph,$I185),""))))) / BQ$6 * BQ$7, 0), 0)</f>
        <v>0</v>
      </c>
      <c r="BR185" s="166">
        <f t="array" ref="BR185">IFERROR(IF(ROW()-16&lt;NoRowsBudget, IF($J185="Profit Margin",SUM(BR$16:BR184)*ProfitMargin,IF($J185="VAT",SUM(BR$16:BR184)*VAT,IF(Budget_period="Monthly",SUMIFS(INDIRECT(BR$8),DetailBudgetWPs_Aleph,IF($J185 = "No Work Package", "", $J185),DetailBudgetCategory_Aleph,$I185),IF(Budget_period="Quarterly",SUMIFS(INDIRECT(BR$9),DetailBudgetWPs_Aleph,IF($J185 = "No Work Package", "", $J185),DetailBudgetCategory_Aleph,$I185),IF(Budget_period="Annually",SUMIFS(INDIRECT(BR$10),DetailBudgetWPs_Aleph,IF($J185 = "No Work Package", "", $J185),DetailBudgetCategory_Aleph,$I185),""))))) / BR$6 * BR$7, 0), 0)</f>
        <v>0</v>
      </c>
      <c r="BS185" s="166">
        <f t="array" ref="BS185">IFERROR(IF(ROW()-16&lt;NoRowsBudget, IF($J185="Profit Margin",SUM(BS$16:BS184)*ProfitMargin,IF($J185="VAT",SUM(BS$16:BS184)*VAT,IF(Budget_period="Monthly",SUMIFS(INDIRECT(BS$8),DetailBudgetWPs_Aleph,IF($J185 = "No Work Package", "", $J185),DetailBudgetCategory_Aleph,$I185),IF(Budget_period="Quarterly",SUMIFS(INDIRECT(BS$9),DetailBudgetWPs_Aleph,IF($J185 = "No Work Package", "", $J185),DetailBudgetCategory_Aleph,$I185),IF(Budget_period="Annually",SUMIFS(INDIRECT(BS$10),DetailBudgetWPs_Aleph,IF($J185 = "No Work Package", "", $J185),DetailBudgetCategory_Aleph,$I185),""))))) / BS$6 * BS$7, 0), 0)</f>
        <v>0</v>
      </c>
    </row>
    <row r="186" ht="15.75" customHeight="1">
      <c r="A186" s="114"/>
      <c r="B186" s="15" t="str">
        <f>IF(ROW()-16&lt;NoRowsBudget,OrgName,"")</f>
        <v/>
      </c>
      <c r="C186" s="15" t="str">
        <f>IF(ROW()-16&lt;NoRowsBudget,ProjectName,"")</f>
        <v/>
      </c>
      <c r="D186" s="15" t="str">
        <f>IF(ROW()-16&lt;NoRowsBudget,ProjectRef,"")</f>
        <v/>
      </c>
      <c r="E186" s="15" t="str">
        <f>IF(ROW()-16&lt;NoRowsBudget,ApplicationID,"")</f>
        <v/>
      </c>
      <c r="F186" s="15" t="str">
        <f>IF(ROW()-16&lt;NoRowsBudget,Version,"")</f>
        <v/>
      </c>
      <c r="G186" s="164" t="str">
        <f>IF(ROW()-16&lt;NoRowsBudget,StartDate,"")</f>
        <v/>
      </c>
      <c r="H186" s="164" t="str">
        <f>IF(ROW()-16&lt;NoRowsBudget,EndDate,"")</f>
        <v/>
      </c>
      <c r="I186" s="15" t="str">
        <f t="array" ref="I186">IF(ROW()-16&lt;(NoRowsBudget-3),INDEX(CostCategories,CEILING((ROW()-15)/NoWPs,1)),IF(ROW()-16=NoRowsBudget-3,"Overheads",IF(ROW()-16=NoRowsBudget-2,"Profit Margin",IF(ROW()-16=NoRowsBudget-1,"VAT",""))))</f>
        <v/>
      </c>
      <c r="J186" s="15" t="str">
        <f t="array" ref="J186">IF(ROW()-16&lt;NoRowsBudget-3,INDEX(WPUnique,,MOD(ROW()-16,NoWPs)+1),IF(ROW()-16=NoRowsBudget-3,"Overheads",IF(ROW()-16=NoRowsBudget-2,"Profit Margin",IF(ROW()-16=NoRowsBudget-1,"VAT",""))))</f>
        <v/>
      </c>
      <c r="K186" s="172" t="str">
        <f>IFERROR(IF(OR($J186="Indirect Cost",$J186="VAT",$J186="Profit Margin"),"",VLOOKUP(J186,'1. Basic Info'!$B$40:$C$52,2,FALSE)),BudgetExport!J186)</f>
        <v/>
      </c>
      <c r="L186" s="166">
        <f t="array" ref="L186">IFERROR(IF(ROW()-16&lt;NoRowsBudget, IF($J186="Profit Margin",SUM(L$16:L185)*ProfitMargin,IF($J186="VAT",SUM(L$16:L185)*VAT,IF(Budget_period="Monthly",SUMIFS(INDIRECT(L$8),DetailBudgetWPs_Aleph,IF($J186 = "No Work Package", "", $J186),DetailBudgetCategory_Aleph,$I186),IF(Budget_period="Quarterly",SUMIFS(INDIRECT(L$9),DetailBudgetWPs_Aleph,IF($J186 = "No Work Package", "", $J186),DetailBudgetCategory_Aleph,$I186),IF(Budget_period="Annually",SUMIFS(INDIRECT(L$10),DetailBudgetWPs_Aleph,IF($J186 = "No Work Package", "", $J186),DetailBudgetCategory_Aleph,$I186),""))))) / L$6 * L$7, 0), 0)</f>
        <v>0</v>
      </c>
      <c r="M186" s="166">
        <f t="array" ref="M186">IFERROR(IF(ROW()-16&lt;NoRowsBudget, IF($J186="Profit Margin",SUM(M$16:M185)*ProfitMargin,IF($J186="VAT",SUM(M$16:M185)*VAT,IF(Budget_period="Monthly",SUMIFS(INDIRECT(M$8),DetailBudgetWPs_Aleph,IF($J186 = "No Work Package", "", $J186),DetailBudgetCategory_Aleph,$I186),IF(Budget_period="Quarterly",SUMIFS(INDIRECT(M$9),DetailBudgetWPs_Aleph,IF($J186 = "No Work Package", "", $J186),DetailBudgetCategory_Aleph,$I186),IF(Budget_period="Annually",SUMIFS(INDIRECT(M$10),DetailBudgetWPs_Aleph,IF($J186 = "No Work Package", "", $J186),DetailBudgetCategory_Aleph,$I186),""))))) / M$6 * M$7, 0), 0)</f>
        <v>0</v>
      </c>
      <c r="N186" s="166">
        <f t="array" ref="N186">IFERROR(IF(ROW()-16&lt;NoRowsBudget, IF($J186="Profit Margin",SUM(N$16:N185)*ProfitMargin,IF($J186="VAT",SUM(N$16:N185)*VAT,IF(Budget_period="Monthly",SUMIFS(INDIRECT(N$8),DetailBudgetWPs_Aleph,IF($J186 = "No Work Package", "", $J186),DetailBudgetCategory_Aleph,$I186),IF(Budget_period="Quarterly",SUMIFS(INDIRECT(N$9),DetailBudgetWPs_Aleph,IF($J186 = "No Work Package", "", $J186),DetailBudgetCategory_Aleph,$I186),IF(Budget_period="Annually",SUMIFS(INDIRECT(N$10),DetailBudgetWPs_Aleph,IF($J186 = "No Work Package", "", $J186),DetailBudgetCategory_Aleph,$I186),""))))) / N$6 * N$7, 0), 0)</f>
        <v>0</v>
      </c>
      <c r="O186" s="166">
        <f t="array" ref="O186">IFERROR(IF(ROW()-16&lt;NoRowsBudget, IF($J186="Profit Margin",SUM(O$16:O185)*ProfitMargin,IF($J186="VAT",SUM(O$16:O185)*VAT,IF(Budget_period="Monthly",SUMIFS(INDIRECT(O$8),DetailBudgetWPs_Aleph,IF($J186 = "No Work Package", "", $J186),DetailBudgetCategory_Aleph,$I186),IF(Budget_period="Quarterly",SUMIFS(INDIRECT(O$9),DetailBudgetWPs_Aleph,IF($J186 = "No Work Package", "", $J186),DetailBudgetCategory_Aleph,$I186),IF(Budget_period="Annually",SUMIFS(INDIRECT(O$10),DetailBudgetWPs_Aleph,IF($J186 = "No Work Package", "", $J186),DetailBudgetCategory_Aleph,$I186),""))))) / O$6 * O$7, 0), 0)</f>
        <v>0</v>
      </c>
      <c r="P186" s="166">
        <f t="array" ref="P186">IFERROR(IF(ROW()-16&lt;NoRowsBudget, IF($J186="Profit Margin",SUM(P$16:P185)*ProfitMargin,IF($J186="VAT",SUM(P$16:P185)*VAT,IF(Budget_period="Monthly",SUMIFS(INDIRECT(P$8),DetailBudgetWPs_Aleph,IF($J186 = "No Work Package", "", $J186),DetailBudgetCategory_Aleph,$I186),IF(Budget_period="Quarterly",SUMIFS(INDIRECT(P$9),DetailBudgetWPs_Aleph,IF($J186 = "No Work Package", "", $J186),DetailBudgetCategory_Aleph,$I186),IF(Budget_period="Annually",SUMIFS(INDIRECT(P$10),DetailBudgetWPs_Aleph,IF($J186 = "No Work Package", "", $J186),DetailBudgetCategory_Aleph,$I186),""))))) / P$6 * P$7, 0), 0)</f>
        <v>0</v>
      </c>
      <c r="Q186" s="166">
        <f t="array" ref="Q186">IFERROR(IF(ROW()-16&lt;NoRowsBudget, IF($J186="Profit Margin",SUM(Q$16:Q185)*ProfitMargin,IF($J186="VAT",SUM(Q$16:Q185)*VAT,IF(Budget_period="Monthly",SUMIFS(INDIRECT(Q$8),DetailBudgetWPs_Aleph,IF($J186 = "No Work Package", "", $J186),DetailBudgetCategory_Aleph,$I186),IF(Budget_period="Quarterly",SUMIFS(INDIRECT(Q$9),DetailBudgetWPs_Aleph,IF($J186 = "No Work Package", "", $J186),DetailBudgetCategory_Aleph,$I186),IF(Budget_period="Annually",SUMIFS(INDIRECT(Q$10),DetailBudgetWPs_Aleph,IF($J186 = "No Work Package", "", $J186),DetailBudgetCategory_Aleph,$I186),""))))) / Q$6 * Q$7, 0), 0)</f>
        <v>0</v>
      </c>
      <c r="R186" s="166">
        <f t="array" ref="R186">IFERROR(IF(ROW()-16&lt;NoRowsBudget, IF($J186="Profit Margin",SUM(R$16:R185)*ProfitMargin,IF($J186="VAT",SUM(R$16:R185)*VAT,IF(Budget_period="Monthly",SUMIFS(INDIRECT(R$8),DetailBudgetWPs_Aleph,IF($J186 = "No Work Package", "", $J186),DetailBudgetCategory_Aleph,$I186),IF(Budget_period="Quarterly",SUMIFS(INDIRECT(R$9),DetailBudgetWPs_Aleph,IF($J186 = "No Work Package", "", $J186),DetailBudgetCategory_Aleph,$I186),IF(Budget_period="Annually",SUMIFS(INDIRECT(R$10),DetailBudgetWPs_Aleph,IF($J186 = "No Work Package", "", $J186),DetailBudgetCategory_Aleph,$I186),""))))) / R$6 * R$7, 0), 0)</f>
        <v>0</v>
      </c>
      <c r="S186" s="166">
        <f t="array" ref="S186">IFERROR(IF(ROW()-16&lt;NoRowsBudget, IF($J186="Profit Margin",SUM(S$16:S185)*ProfitMargin,IF($J186="VAT",SUM(S$16:S185)*VAT,IF(Budget_period="Monthly",SUMIFS(INDIRECT(S$8),DetailBudgetWPs_Aleph,IF($J186 = "No Work Package", "", $J186),DetailBudgetCategory_Aleph,$I186),IF(Budget_period="Quarterly",SUMIFS(INDIRECT(S$9),DetailBudgetWPs_Aleph,IF($J186 = "No Work Package", "", $J186),DetailBudgetCategory_Aleph,$I186),IF(Budget_period="Annually",SUMIFS(INDIRECT(S$10),DetailBudgetWPs_Aleph,IF($J186 = "No Work Package", "", $J186),DetailBudgetCategory_Aleph,$I186),""))))) / S$6 * S$7, 0), 0)</f>
        <v>0</v>
      </c>
      <c r="T186" s="166">
        <f t="array" ref="T186">IFERROR(IF(ROW()-16&lt;NoRowsBudget, IF($J186="Profit Margin",SUM(T$16:T185)*ProfitMargin,IF($J186="VAT",SUM(T$16:T185)*VAT,IF(Budget_period="Monthly",SUMIFS(INDIRECT(T$8),DetailBudgetWPs_Aleph,IF($J186 = "No Work Package", "", $J186),DetailBudgetCategory_Aleph,$I186),IF(Budget_period="Quarterly",SUMIFS(INDIRECT(T$9),DetailBudgetWPs_Aleph,IF($J186 = "No Work Package", "", $J186),DetailBudgetCategory_Aleph,$I186),IF(Budget_period="Annually",SUMIFS(INDIRECT(T$10),DetailBudgetWPs_Aleph,IF($J186 = "No Work Package", "", $J186),DetailBudgetCategory_Aleph,$I186),""))))) / T$6 * T$7, 0), 0)</f>
        <v>0</v>
      </c>
      <c r="U186" s="166">
        <f t="array" ref="U186">IFERROR(IF(ROW()-16&lt;NoRowsBudget, IF($J186="Profit Margin",SUM(U$16:U185)*ProfitMargin,IF($J186="VAT",SUM(U$16:U185)*VAT,IF(Budget_period="Monthly",SUMIFS(INDIRECT(U$8),DetailBudgetWPs_Aleph,IF($J186 = "No Work Package", "", $J186),DetailBudgetCategory_Aleph,$I186),IF(Budget_period="Quarterly",SUMIFS(INDIRECT(U$9),DetailBudgetWPs_Aleph,IF($J186 = "No Work Package", "", $J186),DetailBudgetCategory_Aleph,$I186),IF(Budget_period="Annually",SUMIFS(INDIRECT(U$10),DetailBudgetWPs_Aleph,IF($J186 = "No Work Package", "", $J186),DetailBudgetCategory_Aleph,$I186),""))))) / U$6 * U$7, 0), 0)</f>
        <v>0</v>
      </c>
      <c r="V186" s="166">
        <f t="array" ref="V186">IFERROR(IF(ROW()-16&lt;NoRowsBudget, IF($J186="Profit Margin",SUM(V$16:V185)*ProfitMargin,IF($J186="VAT",SUM(V$16:V185)*VAT,IF(Budget_period="Monthly",SUMIFS(INDIRECT(V$8),DetailBudgetWPs_Aleph,IF($J186 = "No Work Package", "", $J186),DetailBudgetCategory_Aleph,$I186),IF(Budget_period="Quarterly",SUMIFS(INDIRECT(V$9),DetailBudgetWPs_Aleph,IF($J186 = "No Work Package", "", $J186),DetailBudgetCategory_Aleph,$I186),IF(Budget_period="Annually",SUMIFS(INDIRECT(V$10),DetailBudgetWPs_Aleph,IF($J186 = "No Work Package", "", $J186),DetailBudgetCategory_Aleph,$I186),""))))) / V$6 * V$7, 0), 0)</f>
        <v>0</v>
      </c>
      <c r="W186" s="166">
        <f t="array" ref="W186">IFERROR(IF(ROW()-16&lt;NoRowsBudget, IF($J186="Profit Margin",SUM(W$16:W185)*ProfitMargin,IF($J186="VAT",SUM(W$16:W185)*VAT,IF(Budget_period="Monthly",SUMIFS(INDIRECT(W$8),DetailBudgetWPs_Aleph,IF($J186 = "No Work Package", "", $J186),DetailBudgetCategory_Aleph,$I186),IF(Budget_period="Quarterly",SUMIFS(INDIRECT(W$9),DetailBudgetWPs_Aleph,IF($J186 = "No Work Package", "", $J186),DetailBudgetCategory_Aleph,$I186),IF(Budget_period="Annually",SUMIFS(INDIRECT(W$10),DetailBudgetWPs_Aleph,IF($J186 = "No Work Package", "", $J186),DetailBudgetCategory_Aleph,$I186),""))))) / W$6 * W$7, 0), 0)</f>
        <v>0</v>
      </c>
      <c r="X186" s="166">
        <f t="array" ref="X186">IFERROR(IF(ROW()-16&lt;NoRowsBudget, IF($J186="Profit Margin",SUM(X$16:X185)*ProfitMargin,IF($J186="VAT",SUM(X$16:X185)*VAT,IF(Budget_period="Monthly",SUMIFS(INDIRECT(X$8),DetailBudgetWPs_Aleph,IF($J186 = "No Work Package", "", $J186),DetailBudgetCategory_Aleph,$I186),IF(Budget_period="Quarterly",SUMIFS(INDIRECT(X$9),DetailBudgetWPs_Aleph,IF($J186 = "No Work Package", "", $J186),DetailBudgetCategory_Aleph,$I186),IF(Budget_period="Annually",SUMIFS(INDIRECT(X$10),DetailBudgetWPs_Aleph,IF($J186 = "No Work Package", "", $J186),DetailBudgetCategory_Aleph,$I186),""))))) / X$6 * X$7, 0), 0)</f>
        <v>0</v>
      </c>
      <c r="Y186" s="166">
        <f t="array" ref="Y186">IFERROR(IF(ROW()-16&lt;NoRowsBudget, IF($J186="Profit Margin",SUM(Y$16:Y185)*ProfitMargin,IF($J186="VAT",SUM(Y$16:Y185)*VAT,IF(Budget_period="Monthly",SUMIFS(INDIRECT(Y$8),DetailBudgetWPs_Aleph,IF($J186 = "No Work Package", "", $J186),DetailBudgetCategory_Aleph,$I186),IF(Budget_period="Quarterly",SUMIFS(INDIRECT(Y$9),DetailBudgetWPs_Aleph,IF($J186 = "No Work Package", "", $J186),DetailBudgetCategory_Aleph,$I186),IF(Budget_period="Annually",SUMIFS(INDIRECT(Y$10),DetailBudgetWPs_Aleph,IF($J186 = "No Work Package", "", $J186),DetailBudgetCategory_Aleph,$I186),""))))) / Y$6 * Y$7, 0), 0)</f>
        <v>0</v>
      </c>
      <c r="Z186" s="166">
        <f t="array" ref="Z186">IFERROR(IF(ROW()-16&lt;NoRowsBudget, IF($J186="Profit Margin",SUM(Z$16:Z185)*ProfitMargin,IF($J186="VAT",SUM(Z$16:Z185)*VAT,IF(Budget_period="Monthly",SUMIFS(INDIRECT(Z$8),DetailBudgetWPs_Aleph,IF($J186 = "No Work Package", "", $J186),DetailBudgetCategory_Aleph,$I186),IF(Budget_period="Quarterly",SUMIFS(INDIRECT(Z$9),DetailBudgetWPs_Aleph,IF($J186 = "No Work Package", "", $J186),DetailBudgetCategory_Aleph,$I186),IF(Budget_period="Annually",SUMIFS(INDIRECT(Z$10),DetailBudgetWPs_Aleph,IF($J186 = "No Work Package", "", $J186),DetailBudgetCategory_Aleph,$I186),""))))) / Z$6 * Z$7, 0), 0)</f>
        <v>0</v>
      </c>
      <c r="AA186" s="166">
        <f t="array" ref="AA186">IFERROR(IF(ROW()-16&lt;NoRowsBudget, IF($J186="Profit Margin",SUM(AA$16:AA185)*ProfitMargin,IF($J186="VAT",SUM(AA$16:AA185)*VAT,IF(Budget_period="Monthly",SUMIFS(INDIRECT(AA$8),DetailBudgetWPs_Aleph,IF($J186 = "No Work Package", "", $J186),DetailBudgetCategory_Aleph,$I186),IF(Budget_period="Quarterly",SUMIFS(INDIRECT(AA$9),DetailBudgetWPs_Aleph,IF($J186 = "No Work Package", "", $J186),DetailBudgetCategory_Aleph,$I186),IF(Budget_period="Annually",SUMIFS(INDIRECT(AA$10),DetailBudgetWPs_Aleph,IF($J186 = "No Work Package", "", $J186),DetailBudgetCategory_Aleph,$I186),""))))) / AA$6 * AA$7, 0), 0)</f>
        <v>0</v>
      </c>
      <c r="AB186" s="166">
        <f t="array" ref="AB186">IFERROR(IF(ROW()-16&lt;NoRowsBudget, IF($J186="Profit Margin",SUM(AB$16:AB185)*ProfitMargin,IF($J186="VAT",SUM(AB$16:AB185)*VAT,IF(Budget_period="Monthly",SUMIFS(INDIRECT(AB$8),DetailBudgetWPs_Aleph,IF($J186 = "No Work Package", "", $J186),DetailBudgetCategory_Aleph,$I186),IF(Budget_period="Quarterly",SUMIFS(INDIRECT(AB$9),DetailBudgetWPs_Aleph,IF($J186 = "No Work Package", "", $J186),DetailBudgetCategory_Aleph,$I186),IF(Budget_period="Annually",SUMIFS(INDIRECT(AB$10),DetailBudgetWPs_Aleph,IF($J186 = "No Work Package", "", $J186),DetailBudgetCategory_Aleph,$I186),""))))) / AB$6 * AB$7, 0), 0)</f>
        <v>0</v>
      </c>
      <c r="AC186" s="166">
        <f t="array" ref="AC186">IFERROR(IF(ROW()-16&lt;NoRowsBudget, IF($J186="Profit Margin",SUM(AC$16:AC185)*ProfitMargin,IF($J186="VAT",SUM(AC$16:AC185)*VAT,IF(Budget_period="Monthly",SUMIFS(INDIRECT(AC$8),DetailBudgetWPs_Aleph,IF($J186 = "No Work Package", "", $J186),DetailBudgetCategory_Aleph,$I186),IF(Budget_period="Quarterly",SUMIFS(INDIRECT(AC$9),DetailBudgetWPs_Aleph,IF($J186 = "No Work Package", "", $J186),DetailBudgetCategory_Aleph,$I186),IF(Budget_period="Annually",SUMIFS(INDIRECT(AC$10),DetailBudgetWPs_Aleph,IF($J186 = "No Work Package", "", $J186),DetailBudgetCategory_Aleph,$I186),""))))) / AC$6 * AC$7, 0), 0)</f>
        <v>0</v>
      </c>
      <c r="AD186" s="166">
        <f t="array" ref="AD186">IFERROR(IF(ROW()-16&lt;NoRowsBudget, IF($J186="Profit Margin",SUM(AD$16:AD185)*ProfitMargin,IF($J186="VAT",SUM(AD$16:AD185)*VAT,IF(Budget_period="Monthly",SUMIFS(INDIRECT(AD$8),DetailBudgetWPs_Aleph,IF($J186 = "No Work Package", "", $J186),DetailBudgetCategory_Aleph,$I186),IF(Budget_period="Quarterly",SUMIFS(INDIRECT(AD$9),DetailBudgetWPs_Aleph,IF($J186 = "No Work Package", "", $J186),DetailBudgetCategory_Aleph,$I186),IF(Budget_period="Annually",SUMIFS(INDIRECT(AD$10),DetailBudgetWPs_Aleph,IF($J186 = "No Work Package", "", $J186),DetailBudgetCategory_Aleph,$I186),""))))) / AD$6 * AD$7, 0), 0)</f>
        <v>0</v>
      </c>
      <c r="AE186" s="166">
        <f t="array" ref="AE186">IFERROR(IF(ROW()-16&lt;NoRowsBudget, IF($J186="Profit Margin",SUM(AE$16:AE185)*ProfitMargin,IF($J186="VAT",SUM(AE$16:AE185)*VAT,IF(Budget_period="Monthly",SUMIFS(INDIRECT(AE$8),DetailBudgetWPs_Aleph,IF($J186 = "No Work Package", "", $J186),DetailBudgetCategory_Aleph,$I186),IF(Budget_period="Quarterly",SUMIFS(INDIRECT(AE$9),DetailBudgetWPs_Aleph,IF($J186 = "No Work Package", "", $J186),DetailBudgetCategory_Aleph,$I186),IF(Budget_period="Annually",SUMIFS(INDIRECT(AE$10),DetailBudgetWPs_Aleph,IF($J186 = "No Work Package", "", $J186),DetailBudgetCategory_Aleph,$I186),""))))) / AE$6 * AE$7, 0), 0)</f>
        <v>0</v>
      </c>
      <c r="AF186" s="166">
        <f t="array" ref="AF186">IFERROR(IF(ROW()-16&lt;NoRowsBudget, IF($J186="Profit Margin",SUM(AF$16:AF185)*ProfitMargin,IF($J186="VAT",SUM(AF$16:AF185)*VAT,IF(Budget_period="Monthly",SUMIFS(INDIRECT(AF$8),DetailBudgetWPs_Aleph,IF($J186 = "No Work Package", "", $J186),DetailBudgetCategory_Aleph,$I186),IF(Budget_period="Quarterly",SUMIFS(INDIRECT(AF$9),DetailBudgetWPs_Aleph,IF($J186 = "No Work Package", "", $J186),DetailBudgetCategory_Aleph,$I186),IF(Budget_period="Annually",SUMIFS(INDIRECT(AF$10),DetailBudgetWPs_Aleph,IF($J186 = "No Work Package", "", $J186),DetailBudgetCategory_Aleph,$I186),""))))) / AF$6 * AF$7, 0), 0)</f>
        <v>0</v>
      </c>
      <c r="AG186" s="166">
        <f t="array" ref="AG186">IFERROR(IF(ROW()-16&lt;NoRowsBudget, IF($J186="Profit Margin",SUM(AG$16:AG185)*ProfitMargin,IF($J186="VAT",SUM(AG$16:AG185)*VAT,IF(Budget_period="Monthly",SUMIFS(INDIRECT(AG$8),DetailBudgetWPs_Aleph,IF($J186 = "No Work Package", "", $J186),DetailBudgetCategory_Aleph,$I186),IF(Budget_period="Quarterly",SUMIFS(INDIRECT(AG$9),DetailBudgetWPs_Aleph,IF($J186 = "No Work Package", "", $J186),DetailBudgetCategory_Aleph,$I186),IF(Budget_period="Annually",SUMIFS(INDIRECT(AG$10),DetailBudgetWPs_Aleph,IF($J186 = "No Work Package", "", $J186),DetailBudgetCategory_Aleph,$I186),""))))) / AG$6 * AG$7, 0), 0)</f>
        <v>0</v>
      </c>
      <c r="AH186" s="166">
        <f t="array" ref="AH186">IFERROR(IF(ROW()-16&lt;NoRowsBudget, IF($J186="Profit Margin",SUM(AH$16:AH185)*ProfitMargin,IF($J186="VAT",SUM(AH$16:AH185)*VAT,IF(Budget_period="Monthly",SUMIFS(INDIRECT(AH$8),DetailBudgetWPs_Aleph,IF($J186 = "No Work Package", "", $J186),DetailBudgetCategory_Aleph,$I186),IF(Budget_period="Quarterly",SUMIFS(INDIRECT(AH$9),DetailBudgetWPs_Aleph,IF($J186 = "No Work Package", "", $J186),DetailBudgetCategory_Aleph,$I186),IF(Budget_period="Annually",SUMIFS(INDIRECT(AH$10),DetailBudgetWPs_Aleph,IF($J186 = "No Work Package", "", $J186),DetailBudgetCategory_Aleph,$I186),""))))) / AH$6 * AH$7, 0), 0)</f>
        <v>0</v>
      </c>
      <c r="AI186" s="166">
        <f t="array" ref="AI186">IFERROR(IF(ROW()-16&lt;NoRowsBudget, IF($J186="Profit Margin",SUM(AI$16:AI185)*ProfitMargin,IF($J186="VAT",SUM(AI$16:AI185)*VAT,IF(Budget_period="Monthly",SUMIFS(INDIRECT(AI$8),DetailBudgetWPs_Aleph,IF($J186 = "No Work Package", "", $J186),DetailBudgetCategory_Aleph,$I186),IF(Budget_period="Quarterly",SUMIFS(INDIRECT(AI$9),DetailBudgetWPs_Aleph,IF($J186 = "No Work Package", "", $J186),DetailBudgetCategory_Aleph,$I186),IF(Budget_period="Annually",SUMIFS(INDIRECT(AI$10),DetailBudgetWPs_Aleph,IF($J186 = "No Work Package", "", $J186),DetailBudgetCategory_Aleph,$I186),""))))) / AI$6 * AI$7, 0), 0)</f>
        <v>0</v>
      </c>
      <c r="AJ186" s="166">
        <f t="array" ref="AJ186">IFERROR(IF(ROW()-16&lt;NoRowsBudget, IF($J186="Profit Margin",SUM(AJ$16:AJ185)*ProfitMargin,IF($J186="VAT",SUM(AJ$16:AJ185)*VAT,IF(Budget_period="Monthly",SUMIFS(INDIRECT(AJ$8),DetailBudgetWPs_Aleph,IF($J186 = "No Work Package", "", $J186),DetailBudgetCategory_Aleph,$I186),IF(Budget_period="Quarterly",SUMIFS(INDIRECT(AJ$9),DetailBudgetWPs_Aleph,IF($J186 = "No Work Package", "", $J186),DetailBudgetCategory_Aleph,$I186),IF(Budget_period="Annually",SUMIFS(INDIRECT(AJ$10),DetailBudgetWPs_Aleph,IF($J186 = "No Work Package", "", $J186),DetailBudgetCategory_Aleph,$I186),""))))) / AJ$6 * AJ$7, 0), 0)</f>
        <v>0</v>
      </c>
      <c r="AK186" s="166">
        <f t="array" ref="AK186">IFERROR(IF(ROW()-16&lt;NoRowsBudget, IF($J186="Profit Margin",SUM(AK$16:AK185)*ProfitMargin,IF($J186="VAT",SUM(AK$16:AK185)*VAT,IF(Budget_period="Monthly",SUMIFS(INDIRECT(AK$8),DetailBudgetWPs_Aleph,IF($J186 = "No Work Package", "", $J186),DetailBudgetCategory_Aleph,$I186),IF(Budget_period="Quarterly",SUMIFS(INDIRECT(AK$9),DetailBudgetWPs_Aleph,IF($J186 = "No Work Package", "", $J186),DetailBudgetCategory_Aleph,$I186),IF(Budget_period="Annually",SUMIFS(INDIRECT(AK$10),DetailBudgetWPs_Aleph,IF($J186 = "No Work Package", "", $J186),DetailBudgetCategory_Aleph,$I186),""))))) / AK$6 * AK$7, 0), 0)</f>
        <v>0</v>
      </c>
      <c r="AL186" s="166">
        <f t="array" ref="AL186">IFERROR(IF(ROW()-16&lt;NoRowsBudget, IF($J186="Profit Margin",SUM(AL$16:AL185)*ProfitMargin,IF($J186="VAT",SUM(AL$16:AL185)*VAT,IF(Budget_period="Monthly",SUMIFS(INDIRECT(AL$8),DetailBudgetWPs_Aleph,IF($J186 = "No Work Package", "", $J186),DetailBudgetCategory_Aleph,$I186),IF(Budget_period="Quarterly",SUMIFS(INDIRECT(AL$9),DetailBudgetWPs_Aleph,IF($J186 = "No Work Package", "", $J186),DetailBudgetCategory_Aleph,$I186),IF(Budget_period="Annually",SUMIFS(INDIRECT(AL$10),DetailBudgetWPs_Aleph,IF($J186 = "No Work Package", "", $J186),DetailBudgetCategory_Aleph,$I186),""))))) / AL$6 * AL$7, 0), 0)</f>
        <v>0</v>
      </c>
      <c r="AM186" s="166">
        <f t="array" ref="AM186">IFERROR(IF(ROW()-16&lt;NoRowsBudget, IF($J186="Profit Margin",SUM(AM$16:AM185)*ProfitMargin,IF($J186="VAT",SUM(AM$16:AM185)*VAT,IF(Budget_period="Monthly",SUMIFS(INDIRECT(AM$8),DetailBudgetWPs_Aleph,IF($J186 = "No Work Package", "", $J186),DetailBudgetCategory_Aleph,$I186),IF(Budget_period="Quarterly",SUMIFS(INDIRECT(AM$9),DetailBudgetWPs_Aleph,IF($J186 = "No Work Package", "", $J186),DetailBudgetCategory_Aleph,$I186),IF(Budget_period="Annually",SUMIFS(INDIRECT(AM$10),DetailBudgetWPs_Aleph,IF($J186 = "No Work Package", "", $J186),DetailBudgetCategory_Aleph,$I186),""))))) / AM$6 * AM$7, 0), 0)</f>
        <v>0</v>
      </c>
      <c r="AN186" s="166">
        <f t="array" ref="AN186">IFERROR(IF(ROW()-16&lt;NoRowsBudget, IF($J186="Profit Margin",SUM(AN$16:AN185)*ProfitMargin,IF($J186="VAT",SUM(AN$16:AN185)*VAT,IF(Budget_period="Monthly",SUMIFS(INDIRECT(AN$8),DetailBudgetWPs_Aleph,IF($J186 = "No Work Package", "", $J186),DetailBudgetCategory_Aleph,$I186),IF(Budget_period="Quarterly",SUMIFS(INDIRECT(AN$9),DetailBudgetWPs_Aleph,IF($J186 = "No Work Package", "", $J186),DetailBudgetCategory_Aleph,$I186),IF(Budget_period="Annually",SUMIFS(INDIRECT(AN$10),DetailBudgetWPs_Aleph,IF($J186 = "No Work Package", "", $J186),DetailBudgetCategory_Aleph,$I186),""))))) / AN$6 * AN$7, 0), 0)</f>
        <v>0</v>
      </c>
      <c r="AO186" s="166">
        <f t="array" ref="AO186">IFERROR(IF(ROW()-16&lt;NoRowsBudget, IF($J186="Profit Margin",SUM(AO$16:AO185)*ProfitMargin,IF($J186="VAT",SUM(AO$16:AO185)*VAT,IF(Budget_period="Monthly",SUMIFS(INDIRECT(AO$8),DetailBudgetWPs_Aleph,IF($J186 = "No Work Package", "", $J186),DetailBudgetCategory_Aleph,$I186),IF(Budget_period="Quarterly",SUMIFS(INDIRECT(AO$9),DetailBudgetWPs_Aleph,IF($J186 = "No Work Package", "", $J186),DetailBudgetCategory_Aleph,$I186),IF(Budget_period="Annually",SUMIFS(INDIRECT(AO$10),DetailBudgetWPs_Aleph,IF($J186 = "No Work Package", "", $J186),DetailBudgetCategory_Aleph,$I186),""))))) / AO$6 * AO$7, 0), 0)</f>
        <v>0</v>
      </c>
      <c r="AP186" s="166">
        <f t="array" ref="AP186">IFERROR(IF(ROW()-16&lt;NoRowsBudget, IF($J186="Profit Margin",SUM(AP$16:AP185)*ProfitMargin,IF($J186="VAT",SUM(AP$16:AP185)*VAT,IF(Budget_period="Monthly",SUMIFS(INDIRECT(AP$8),DetailBudgetWPs_Aleph,IF($J186 = "No Work Package", "", $J186),DetailBudgetCategory_Aleph,$I186),IF(Budget_period="Quarterly",SUMIFS(INDIRECT(AP$9),DetailBudgetWPs_Aleph,IF($J186 = "No Work Package", "", $J186),DetailBudgetCategory_Aleph,$I186),IF(Budget_period="Annually",SUMIFS(INDIRECT(AP$10),DetailBudgetWPs_Aleph,IF($J186 = "No Work Package", "", $J186),DetailBudgetCategory_Aleph,$I186),""))))) / AP$6 * AP$7, 0), 0)</f>
        <v>0</v>
      </c>
      <c r="AQ186" s="166">
        <f t="array" ref="AQ186">IFERROR(IF(ROW()-16&lt;NoRowsBudget, IF($J186="Profit Margin",SUM(AQ$16:AQ185)*ProfitMargin,IF($J186="VAT",SUM(AQ$16:AQ185)*VAT,IF(Budget_period="Monthly",SUMIFS(INDIRECT(AQ$8),DetailBudgetWPs_Aleph,IF($J186 = "No Work Package", "", $J186),DetailBudgetCategory_Aleph,$I186),IF(Budget_period="Quarterly",SUMIFS(INDIRECT(AQ$9),DetailBudgetWPs_Aleph,IF($J186 = "No Work Package", "", $J186),DetailBudgetCategory_Aleph,$I186),IF(Budget_period="Annually",SUMIFS(INDIRECT(AQ$10),DetailBudgetWPs_Aleph,IF($J186 = "No Work Package", "", $J186),DetailBudgetCategory_Aleph,$I186),""))))) / AQ$6 * AQ$7, 0), 0)</f>
        <v>0</v>
      </c>
      <c r="AR186" s="166">
        <f t="array" ref="AR186">IFERROR(IF(ROW()-16&lt;NoRowsBudget, IF($J186="Profit Margin",SUM(AR$16:AR185)*ProfitMargin,IF($J186="VAT",SUM(AR$16:AR185)*VAT,IF(Budget_period="Monthly",SUMIFS(INDIRECT(AR$8),DetailBudgetWPs_Aleph,IF($J186 = "No Work Package", "", $J186),DetailBudgetCategory_Aleph,$I186),IF(Budget_period="Quarterly",SUMIFS(INDIRECT(AR$9),DetailBudgetWPs_Aleph,IF($J186 = "No Work Package", "", $J186),DetailBudgetCategory_Aleph,$I186),IF(Budget_period="Annually",SUMIFS(INDIRECT(AR$10),DetailBudgetWPs_Aleph,IF($J186 = "No Work Package", "", $J186),DetailBudgetCategory_Aleph,$I186),""))))) / AR$6 * AR$7, 0), 0)</f>
        <v>0</v>
      </c>
      <c r="AS186" s="166">
        <f t="array" ref="AS186">IFERROR(IF(ROW()-16&lt;NoRowsBudget, IF($J186="Profit Margin",SUM(AS$16:AS185)*ProfitMargin,IF($J186="VAT",SUM(AS$16:AS185)*VAT,IF(Budget_period="Monthly",SUMIFS(INDIRECT(AS$8),DetailBudgetWPs_Aleph,IF($J186 = "No Work Package", "", $J186),DetailBudgetCategory_Aleph,$I186),IF(Budget_period="Quarterly",SUMIFS(INDIRECT(AS$9),DetailBudgetWPs_Aleph,IF($J186 = "No Work Package", "", $J186),DetailBudgetCategory_Aleph,$I186),IF(Budget_period="Annually",SUMIFS(INDIRECT(AS$10),DetailBudgetWPs_Aleph,IF($J186 = "No Work Package", "", $J186),DetailBudgetCategory_Aleph,$I186),""))))) / AS$6 * AS$7, 0), 0)</f>
        <v>0</v>
      </c>
      <c r="AT186" s="166">
        <f t="array" ref="AT186">IFERROR(IF(ROW()-16&lt;NoRowsBudget, IF($J186="Profit Margin",SUM(AT$16:AT185)*ProfitMargin,IF($J186="VAT",SUM(AT$16:AT185)*VAT,IF(Budget_period="Monthly",SUMIFS(INDIRECT(AT$8),DetailBudgetWPs_Aleph,IF($J186 = "No Work Package", "", $J186),DetailBudgetCategory_Aleph,$I186),IF(Budget_period="Quarterly",SUMIFS(INDIRECT(AT$9),DetailBudgetWPs_Aleph,IF($J186 = "No Work Package", "", $J186),DetailBudgetCategory_Aleph,$I186),IF(Budget_period="Annually",SUMIFS(INDIRECT(AT$10),DetailBudgetWPs_Aleph,IF($J186 = "No Work Package", "", $J186),DetailBudgetCategory_Aleph,$I186),""))))) / AT$6 * AT$7, 0), 0)</f>
        <v>0</v>
      </c>
      <c r="AU186" s="166">
        <f t="array" ref="AU186">IFERROR(IF(ROW()-16&lt;NoRowsBudget, IF($J186="Profit Margin",SUM(AU$16:AU185)*ProfitMargin,IF($J186="VAT",SUM(AU$16:AU185)*VAT,IF(Budget_period="Monthly",SUMIFS(INDIRECT(AU$8),DetailBudgetWPs_Aleph,IF($J186 = "No Work Package", "", $J186),DetailBudgetCategory_Aleph,$I186),IF(Budget_period="Quarterly",SUMIFS(INDIRECT(AU$9),DetailBudgetWPs_Aleph,IF($J186 = "No Work Package", "", $J186),DetailBudgetCategory_Aleph,$I186),IF(Budget_period="Annually",SUMIFS(INDIRECT(AU$10),DetailBudgetWPs_Aleph,IF($J186 = "No Work Package", "", $J186),DetailBudgetCategory_Aleph,$I186),""))))) / AU$6 * AU$7, 0), 0)</f>
        <v>0</v>
      </c>
      <c r="AV186" s="166">
        <f t="array" ref="AV186">IFERROR(IF(ROW()-16&lt;NoRowsBudget, IF($J186="Profit Margin",SUM(AV$16:AV185)*ProfitMargin,IF($J186="VAT",SUM(AV$16:AV185)*VAT,IF(Budget_period="Monthly",SUMIFS(INDIRECT(AV$8),DetailBudgetWPs_Aleph,IF($J186 = "No Work Package", "", $J186),DetailBudgetCategory_Aleph,$I186),IF(Budget_period="Quarterly",SUMIFS(INDIRECT(AV$9),DetailBudgetWPs_Aleph,IF($J186 = "No Work Package", "", $J186),DetailBudgetCategory_Aleph,$I186),IF(Budget_period="Annually",SUMIFS(INDIRECT(AV$10),DetailBudgetWPs_Aleph,IF($J186 = "No Work Package", "", $J186),DetailBudgetCategory_Aleph,$I186),""))))) / AV$6 * AV$7, 0), 0)</f>
        <v>0</v>
      </c>
      <c r="AW186" s="166">
        <f t="array" ref="AW186">IFERROR(IF(ROW()-16&lt;NoRowsBudget, IF($J186="Profit Margin",SUM(AW$16:AW185)*ProfitMargin,IF($J186="VAT",SUM(AW$16:AW185)*VAT,IF(Budget_period="Monthly",SUMIFS(INDIRECT(AW$8),DetailBudgetWPs_Aleph,IF($J186 = "No Work Package", "", $J186),DetailBudgetCategory_Aleph,$I186),IF(Budget_period="Quarterly",SUMIFS(INDIRECT(AW$9),DetailBudgetWPs_Aleph,IF($J186 = "No Work Package", "", $J186),DetailBudgetCategory_Aleph,$I186),IF(Budget_period="Annually",SUMIFS(INDIRECT(AW$10),DetailBudgetWPs_Aleph,IF($J186 = "No Work Package", "", $J186),DetailBudgetCategory_Aleph,$I186),""))))) / AW$6 * AW$7, 0), 0)</f>
        <v>0</v>
      </c>
      <c r="AX186" s="166">
        <f t="array" ref="AX186">IFERROR(IF(ROW()-16&lt;NoRowsBudget, IF($J186="Profit Margin",SUM(AX$16:AX185)*ProfitMargin,IF($J186="VAT",SUM(AX$16:AX185)*VAT,IF(Budget_period="Monthly",SUMIFS(INDIRECT(AX$8),DetailBudgetWPs_Aleph,IF($J186 = "No Work Package", "", $J186),DetailBudgetCategory_Aleph,$I186),IF(Budget_period="Quarterly",SUMIFS(INDIRECT(AX$9),DetailBudgetWPs_Aleph,IF($J186 = "No Work Package", "", $J186),DetailBudgetCategory_Aleph,$I186),IF(Budget_period="Annually",SUMIFS(INDIRECT(AX$10),DetailBudgetWPs_Aleph,IF($J186 = "No Work Package", "", $J186),DetailBudgetCategory_Aleph,$I186),""))))) / AX$6 * AX$7, 0), 0)</f>
        <v>0</v>
      </c>
      <c r="AY186" s="166">
        <f t="array" ref="AY186">IFERROR(IF(ROW()-16&lt;NoRowsBudget, IF($J186="Profit Margin",SUM(AY$16:AY185)*ProfitMargin,IF($J186="VAT",SUM(AY$16:AY185)*VAT,IF(Budget_period="Monthly",SUMIFS(INDIRECT(AY$8),DetailBudgetWPs_Aleph,IF($J186 = "No Work Package", "", $J186),DetailBudgetCategory_Aleph,$I186),IF(Budget_period="Quarterly",SUMIFS(INDIRECT(AY$9),DetailBudgetWPs_Aleph,IF($J186 = "No Work Package", "", $J186),DetailBudgetCategory_Aleph,$I186),IF(Budget_period="Annually",SUMIFS(INDIRECT(AY$10),DetailBudgetWPs_Aleph,IF($J186 = "No Work Package", "", $J186),DetailBudgetCategory_Aleph,$I186),""))))) / AY$6 * AY$7, 0), 0)</f>
        <v>0</v>
      </c>
      <c r="AZ186" s="166">
        <f t="array" ref="AZ186">IFERROR(IF(ROW()-16&lt;NoRowsBudget, IF($J186="Profit Margin",SUM(AZ$16:AZ185)*ProfitMargin,IF($J186="VAT",SUM(AZ$16:AZ185)*VAT,IF(Budget_period="Monthly",SUMIFS(INDIRECT(AZ$8),DetailBudgetWPs_Aleph,IF($J186 = "No Work Package", "", $J186),DetailBudgetCategory_Aleph,$I186),IF(Budget_period="Quarterly",SUMIFS(INDIRECT(AZ$9),DetailBudgetWPs_Aleph,IF($J186 = "No Work Package", "", $J186),DetailBudgetCategory_Aleph,$I186),IF(Budget_period="Annually",SUMIFS(INDIRECT(AZ$10),DetailBudgetWPs_Aleph,IF($J186 = "No Work Package", "", $J186),DetailBudgetCategory_Aleph,$I186),""))))) / AZ$6 * AZ$7, 0), 0)</f>
        <v>0</v>
      </c>
      <c r="BA186" s="166">
        <f t="array" ref="BA186">IFERROR(IF(ROW()-16&lt;NoRowsBudget, IF($J186="Profit Margin",SUM(BA$16:BA185)*ProfitMargin,IF($J186="VAT",SUM(BA$16:BA185)*VAT,IF(Budget_period="Monthly",SUMIFS(INDIRECT(BA$8),DetailBudgetWPs_Aleph,IF($J186 = "No Work Package", "", $J186),DetailBudgetCategory_Aleph,$I186),IF(Budget_period="Quarterly",SUMIFS(INDIRECT(BA$9),DetailBudgetWPs_Aleph,IF($J186 = "No Work Package", "", $J186),DetailBudgetCategory_Aleph,$I186),IF(Budget_period="Annually",SUMIFS(INDIRECT(BA$10),DetailBudgetWPs_Aleph,IF($J186 = "No Work Package", "", $J186),DetailBudgetCategory_Aleph,$I186),""))))) / BA$6 * BA$7, 0), 0)</f>
        <v>0</v>
      </c>
      <c r="BB186" s="166">
        <f t="array" ref="BB186">IFERROR(IF(ROW()-16&lt;NoRowsBudget, IF($J186="Profit Margin",SUM(BB$16:BB185)*ProfitMargin,IF($J186="VAT",SUM(BB$16:BB185)*VAT,IF(Budget_period="Monthly",SUMIFS(INDIRECT(BB$8),DetailBudgetWPs_Aleph,IF($J186 = "No Work Package", "", $J186),DetailBudgetCategory_Aleph,$I186),IF(Budget_period="Quarterly",SUMIFS(INDIRECT(BB$9),DetailBudgetWPs_Aleph,IF($J186 = "No Work Package", "", $J186),DetailBudgetCategory_Aleph,$I186),IF(Budget_period="Annually",SUMIFS(INDIRECT(BB$10),DetailBudgetWPs_Aleph,IF($J186 = "No Work Package", "", $J186),DetailBudgetCategory_Aleph,$I186),""))))) / BB$6 * BB$7, 0), 0)</f>
        <v>0</v>
      </c>
      <c r="BC186" s="166">
        <f t="array" ref="BC186">IFERROR(IF(ROW()-16&lt;NoRowsBudget, IF($J186="Profit Margin",SUM(BC$16:BC185)*ProfitMargin,IF($J186="VAT",SUM(BC$16:BC185)*VAT,IF(Budget_period="Monthly",SUMIFS(INDIRECT(BC$8),DetailBudgetWPs_Aleph,IF($J186 = "No Work Package", "", $J186),DetailBudgetCategory_Aleph,$I186),IF(Budget_period="Quarterly",SUMIFS(INDIRECT(BC$9),DetailBudgetWPs_Aleph,IF($J186 = "No Work Package", "", $J186),DetailBudgetCategory_Aleph,$I186),IF(Budget_period="Annually",SUMIFS(INDIRECT(BC$10),DetailBudgetWPs_Aleph,IF($J186 = "No Work Package", "", $J186),DetailBudgetCategory_Aleph,$I186),""))))) / BC$6 * BC$7, 0), 0)</f>
        <v>0</v>
      </c>
      <c r="BD186" s="166">
        <f t="array" ref="BD186">IFERROR(IF(ROW()-16&lt;NoRowsBudget, IF($J186="Profit Margin",SUM(BD$16:BD185)*ProfitMargin,IF($J186="VAT",SUM(BD$16:BD185)*VAT,IF(Budget_period="Monthly",SUMIFS(INDIRECT(BD$8),DetailBudgetWPs_Aleph,IF($J186 = "No Work Package", "", $J186),DetailBudgetCategory_Aleph,$I186),IF(Budget_period="Quarterly",SUMIFS(INDIRECT(BD$9),DetailBudgetWPs_Aleph,IF($J186 = "No Work Package", "", $J186),DetailBudgetCategory_Aleph,$I186),IF(Budget_period="Annually",SUMIFS(INDIRECT(BD$10),DetailBudgetWPs_Aleph,IF($J186 = "No Work Package", "", $J186),DetailBudgetCategory_Aleph,$I186),""))))) / BD$6 * BD$7, 0), 0)</f>
        <v>0</v>
      </c>
      <c r="BE186" s="166">
        <f t="array" ref="BE186">IFERROR(IF(ROW()-16&lt;NoRowsBudget, IF($J186="Profit Margin",SUM(BE$16:BE185)*ProfitMargin,IF($J186="VAT",SUM(BE$16:BE185)*VAT,IF(Budget_period="Monthly",SUMIFS(INDIRECT(BE$8),DetailBudgetWPs_Aleph,IF($J186 = "No Work Package", "", $J186),DetailBudgetCategory_Aleph,$I186),IF(Budget_period="Quarterly",SUMIFS(INDIRECT(BE$9),DetailBudgetWPs_Aleph,IF($J186 = "No Work Package", "", $J186),DetailBudgetCategory_Aleph,$I186),IF(Budget_period="Annually",SUMIFS(INDIRECT(BE$10),DetailBudgetWPs_Aleph,IF($J186 = "No Work Package", "", $J186),DetailBudgetCategory_Aleph,$I186),""))))) / BE$6 * BE$7, 0), 0)</f>
        <v>0</v>
      </c>
      <c r="BF186" s="166">
        <f t="array" ref="BF186">IFERROR(IF(ROW()-16&lt;NoRowsBudget, IF($J186="Profit Margin",SUM(BF$16:BF185)*ProfitMargin,IF($J186="VAT",SUM(BF$16:BF185)*VAT,IF(Budget_period="Monthly",SUMIFS(INDIRECT(BF$8),DetailBudgetWPs_Aleph,IF($J186 = "No Work Package", "", $J186),DetailBudgetCategory_Aleph,$I186),IF(Budget_period="Quarterly",SUMIFS(INDIRECT(BF$9),DetailBudgetWPs_Aleph,IF($J186 = "No Work Package", "", $J186),DetailBudgetCategory_Aleph,$I186),IF(Budget_period="Annually",SUMIFS(INDIRECT(BF$10),DetailBudgetWPs_Aleph,IF($J186 = "No Work Package", "", $J186),DetailBudgetCategory_Aleph,$I186),""))))) / BF$6 * BF$7, 0), 0)</f>
        <v>0</v>
      </c>
      <c r="BG186" s="166">
        <f t="array" ref="BG186">IFERROR(IF(ROW()-16&lt;NoRowsBudget, IF($J186="Profit Margin",SUM(BG$16:BG185)*ProfitMargin,IF($J186="VAT",SUM(BG$16:BG185)*VAT,IF(Budget_period="Monthly",SUMIFS(INDIRECT(BG$8),DetailBudgetWPs_Aleph,IF($J186 = "No Work Package", "", $J186),DetailBudgetCategory_Aleph,$I186),IF(Budget_period="Quarterly",SUMIFS(INDIRECT(BG$9),DetailBudgetWPs_Aleph,IF($J186 = "No Work Package", "", $J186),DetailBudgetCategory_Aleph,$I186),IF(Budget_period="Annually",SUMIFS(INDIRECT(BG$10),DetailBudgetWPs_Aleph,IF($J186 = "No Work Package", "", $J186),DetailBudgetCategory_Aleph,$I186),""))))) / BG$6 * BG$7, 0), 0)</f>
        <v>0</v>
      </c>
      <c r="BH186" s="166">
        <f t="array" ref="BH186">IFERROR(IF(ROW()-16&lt;NoRowsBudget, IF($J186="Profit Margin",SUM(BH$16:BH185)*ProfitMargin,IF($J186="VAT",SUM(BH$16:BH185)*VAT,IF(Budget_period="Monthly",SUMIFS(INDIRECT(BH$8),DetailBudgetWPs_Aleph,IF($J186 = "No Work Package", "", $J186),DetailBudgetCategory_Aleph,$I186),IF(Budget_period="Quarterly",SUMIFS(INDIRECT(BH$9),DetailBudgetWPs_Aleph,IF($J186 = "No Work Package", "", $J186),DetailBudgetCategory_Aleph,$I186),IF(Budget_period="Annually",SUMIFS(INDIRECT(BH$10),DetailBudgetWPs_Aleph,IF($J186 = "No Work Package", "", $J186),DetailBudgetCategory_Aleph,$I186),""))))) / BH$6 * BH$7, 0), 0)</f>
        <v>0</v>
      </c>
      <c r="BI186" s="166">
        <f t="array" ref="BI186">IFERROR(IF(ROW()-16&lt;NoRowsBudget, IF($J186="Profit Margin",SUM(BI$16:BI185)*ProfitMargin,IF($J186="VAT",SUM(BI$16:BI185)*VAT,IF(Budget_period="Monthly",SUMIFS(INDIRECT(BI$8),DetailBudgetWPs_Aleph,IF($J186 = "No Work Package", "", $J186),DetailBudgetCategory_Aleph,$I186),IF(Budget_period="Quarterly",SUMIFS(INDIRECT(BI$9),DetailBudgetWPs_Aleph,IF($J186 = "No Work Package", "", $J186),DetailBudgetCategory_Aleph,$I186),IF(Budget_period="Annually",SUMIFS(INDIRECT(BI$10),DetailBudgetWPs_Aleph,IF($J186 = "No Work Package", "", $J186),DetailBudgetCategory_Aleph,$I186),""))))) / BI$6 * BI$7, 0), 0)</f>
        <v>0</v>
      </c>
      <c r="BJ186" s="166">
        <f t="array" ref="BJ186">IFERROR(IF(ROW()-16&lt;NoRowsBudget, IF($J186="Profit Margin",SUM(BJ$16:BJ185)*ProfitMargin,IF($J186="VAT",SUM(BJ$16:BJ185)*VAT,IF(Budget_period="Monthly",SUMIFS(INDIRECT(BJ$8),DetailBudgetWPs_Aleph,IF($J186 = "No Work Package", "", $J186),DetailBudgetCategory_Aleph,$I186),IF(Budget_period="Quarterly",SUMIFS(INDIRECT(BJ$9),DetailBudgetWPs_Aleph,IF($J186 = "No Work Package", "", $J186),DetailBudgetCategory_Aleph,$I186),IF(Budget_period="Annually",SUMIFS(INDIRECT(BJ$10),DetailBudgetWPs_Aleph,IF($J186 = "No Work Package", "", $J186),DetailBudgetCategory_Aleph,$I186),""))))) / BJ$6 * BJ$7, 0), 0)</f>
        <v>0</v>
      </c>
      <c r="BK186" s="166">
        <f t="array" ref="BK186">IFERROR(IF(ROW()-16&lt;NoRowsBudget, IF($J186="Profit Margin",SUM(BK$16:BK185)*ProfitMargin,IF($J186="VAT",SUM(BK$16:BK185)*VAT,IF(Budget_period="Monthly",SUMIFS(INDIRECT(BK$8),DetailBudgetWPs_Aleph,IF($J186 = "No Work Package", "", $J186),DetailBudgetCategory_Aleph,$I186),IF(Budget_period="Quarterly",SUMIFS(INDIRECT(BK$9),DetailBudgetWPs_Aleph,IF($J186 = "No Work Package", "", $J186),DetailBudgetCategory_Aleph,$I186),IF(Budget_period="Annually",SUMIFS(INDIRECT(BK$10),DetailBudgetWPs_Aleph,IF($J186 = "No Work Package", "", $J186),DetailBudgetCategory_Aleph,$I186),""))))) / BK$6 * BK$7, 0), 0)</f>
        <v>0</v>
      </c>
      <c r="BL186" s="166">
        <f t="array" ref="BL186">IFERROR(IF(ROW()-16&lt;NoRowsBudget, IF($J186="Profit Margin",SUM(BL$16:BL185)*ProfitMargin,IF($J186="VAT",SUM(BL$16:BL185)*VAT,IF(Budget_period="Monthly",SUMIFS(INDIRECT(BL$8),DetailBudgetWPs_Aleph,IF($J186 = "No Work Package", "", $J186),DetailBudgetCategory_Aleph,$I186),IF(Budget_period="Quarterly",SUMIFS(INDIRECT(BL$9),DetailBudgetWPs_Aleph,IF($J186 = "No Work Package", "", $J186),DetailBudgetCategory_Aleph,$I186),IF(Budget_period="Annually",SUMIFS(INDIRECT(BL$10),DetailBudgetWPs_Aleph,IF($J186 = "No Work Package", "", $J186),DetailBudgetCategory_Aleph,$I186),""))))) / BL$6 * BL$7, 0), 0)</f>
        <v>0</v>
      </c>
      <c r="BM186" s="166">
        <f t="array" ref="BM186">IFERROR(IF(ROW()-16&lt;NoRowsBudget, IF($J186="Profit Margin",SUM(BM$16:BM185)*ProfitMargin,IF($J186="VAT",SUM(BM$16:BM185)*VAT,IF(Budget_period="Monthly",SUMIFS(INDIRECT(BM$8),DetailBudgetWPs_Aleph,IF($J186 = "No Work Package", "", $J186),DetailBudgetCategory_Aleph,$I186),IF(Budget_period="Quarterly",SUMIFS(INDIRECT(BM$9),DetailBudgetWPs_Aleph,IF($J186 = "No Work Package", "", $J186),DetailBudgetCategory_Aleph,$I186),IF(Budget_period="Annually",SUMIFS(INDIRECT(BM$10),DetailBudgetWPs_Aleph,IF($J186 = "No Work Package", "", $J186),DetailBudgetCategory_Aleph,$I186),""))))) / BM$6 * BM$7, 0), 0)</f>
        <v>0</v>
      </c>
      <c r="BN186" s="166">
        <f t="array" ref="BN186">IFERROR(IF(ROW()-16&lt;NoRowsBudget, IF($J186="Profit Margin",SUM(BN$16:BN185)*ProfitMargin,IF($J186="VAT",SUM(BN$16:BN185)*VAT,IF(Budget_period="Monthly",SUMIFS(INDIRECT(BN$8),DetailBudgetWPs_Aleph,IF($J186 = "No Work Package", "", $J186),DetailBudgetCategory_Aleph,$I186),IF(Budget_period="Quarterly",SUMIFS(INDIRECT(BN$9),DetailBudgetWPs_Aleph,IF($J186 = "No Work Package", "", $J186),DetailBudgetCategory_Aleph,$I186),IF(Budget_period="Annually",SUMIFS(INDIRECT(BN$10),DetailBudgetWPs_Aleph,IF($J186 = "No Work Package", "", $J186),DetailBudgetCategory_Aleph,$I186),""))))) / BN$6 * BN$7, 0), 0)</f>
        <v>0</v>
      </c>
      <c r="BO186" s="166">
        <f t="array" ref="BO186">IFERROR(IF(ROW()-16&lt;NoRowsBudget, IF($J186="Profit Margin",SUM(BO$16:BO185)*ProfitMargin,IF($J186="VAT",SUM(BO$16:BO185)*VAT,IF(Budget_period="Monthly",SUMIFS(INDIRECT(BO$8),DetailBudgetWPs_Aleph,IF($J186 = "No Work Package", "", $J186),DetailBudgetCategory_Aleph,$I186),IF(Budget_period="Quarterly",SUMIFS(INDIRECT(BO$9),DetailBudgetWPs_Aleph,IF($J186 = "No Work Package", "", $J186),DetailBudgetCategory_Aleph,$I186),IF(Budget_period="Annually",SUMIFS(INDIRECT(BO$10),DetailBudgetWPs_Aleph,IF($J186 = "No Work Package", "", $J186),DetailBudgetCategory_Aleph,$I186),""))))) / BO$6 * BO$7, 0), 0)</f>
        <v>0</v>
      </c>
      <c r="BP186" s="166">
        <f t="array" ref="BP186">IFERROR(IF(ROW()-16&lt;NoRowsBudget, IF($J186="Profit Margin",SUM(BP$16:BP185)*ProfitMargin,IF($J186="VAT",SUM(BP$16:BP185)*VAT,IF(Budget_period="Monthly",SUMIFS(INDIRECT(BP$8),DetailBudgetWPs_Aleph,IF($J186 = "No Work Package", "", $J186),DetailBudgetCategory_Aleph,$I186),IF(Budget_period="Quarterly",SUMIFS(INDIRECT(BP$9),DetailBudgetWPs_Aleph,IF($J186 = "No Work Package", "", $J186),DetailBudgetCategory_Aleph,$I186),IF(Budget_period="Annually",SUMIFS(INDIRECT(BP$10),DetailBudgetWPs_Aleph,IF($J186 = "No Work Package", "", $J186),DetailBudgetCategory_Aleph,$I186),""))))) / BP$6 * BP$7, 0), 0)</f>
        <v>0</v>
      </c>
      <c r="BQ186" s="166">
        <f t="array" ref="BQ186">IFERROR(IF(ROW()-16&lt;NoRowsBudget, IF($J186="Profit Margin",SUM(BQ$16:BQ185)*ProfitMargin,IF($J186="VAT",SUM(BQ$16:BQ185)*VAT,IF(Budget_period="Monthly",SUMIFS(INDIRECT(BQ$8),DetailBudgetWPs_Aleph,IF($J186 = "No Work Package", "", $J186),DetailBudgetCategory_Aleph,$I186),IF(Budget_period="Quarterly",SUMIFS(INDIRECT(BQ$9),DetailBudgetWPs_Aleph,IF($J186 = "No Work Package", "", $J186),DetailBudgetCategory_Aleph,$I186),IF(Budget_period="Annually",SUMIFS(INDIRECT(BQ$10),DetailBudgetWPs_Aleph,IF($J186 = "No Work Package", "", $J186),DetailBudgetCategory_Aleph,$I186),""))))) / BQ$6 * BQ$7, 0), 0)</f>
        <v>0</v>
      </c>
      <c r="BR186" s="166">
        <f t="array" ref="BR186">IFERROR(IF(ROW()-16&lt;NoRowsBudget, IF($J186="Profit Margin",SUM(BR$16:BR185)*ProfitMargin,IF($J186="VAT",SUM(BR$16:BR185)*VAT,IF(Budget_period="Monthly",SUMIFS(INDIRECT(BR$8),DetailBudgetWPs_Aleph,IF($J186 = "No Work Package", "", $J186),DetailBudgetCategory_Aleph,$I186),IF(Budget_period="Quarterly",SUMIFS(INDIRECT(BR$9),DetailBudgetWPs_Aleph,IF($J186 = "No Work Package", "", $J186),DetailBudgetCategory_Aleph,$I186),IF(Budget_period="Annually",SUMIFS(INDIRECT(BR$10),DetailBudgetWPs_Aleph,IF($J186 = "No Work Package", "", $J186),DetailBudgetCategory_Aleph,$I186),""))))) / BR$6 * BR$7, 0), 0)</f>
        <v>0</v>
      </c>
      <c r="BS186" s="166">
        <f t="array" ref="BS186">IFERROR(IF(ROW()-16&lt;NoRowsBudget, IF($J186="Profit Margin",SUM(BS$16:BS185)*ProfitMargin,IF($J186="VAT",SUM(BS$16:BS185)*VAT,IF(Budget_period="Monthly",SUMIFS(INDIRECT(BS$8),DetailBudgetWPs_Aleph,IF($J186 = "No Work Package", "", $J186),DetailBudgetCategory_Aleph,$I186),IF(Budget_period="Quarterly",SUMIFS(INDIRECT(BS$9),DetailBudgetWPs_Aleph,IF($J186 = "No Work Package", "", $J186),DetailBudgetCategory_Aleph,$I186),IF(Budget_period="Annually",SUMIFS(INDIRECT(BS$10),DetailBudgetWPs_Aleph,IF($J186 = "No Work Package", "", $J186),DetailBudgetCategory_Aleph,$I186),""))))) / BS$6 * BS$7, 0), 0)</f>
        <v>0</v>
      </c>
    </row>
    <row r="187" ht="15.75" customHeight="1">
      <c r="A187" s="114"/>
      <c r="B187" s="15" t="str">
        <f>IF(ROW()-16&lt;NoRowsBudget,OrgName,"")</f>
        <v/>
      </c>
      <c r="C187" s="15" t="str">
        <f>IF(ROW()-16&lt;NoRowsBudget,ProjectName,"")</f>
        <v/>
      </c>
      <c r="D187" s="15" t="str">
        <f>IF(ROW()-16&lt;NoRowsBudget,ProjectRef,"")</f>
        <v/>
      </c>
      <c r="E187" s="15" t="str">
        <f>IF(ROW()-16&lt;NoRowsBudget,ApplicationID,"")</f>
        <v/>
      </c>
      <c r="F187" s="15" t="str">
        <f>IF(ROW()-16&lt;NoRowsBudget,Version,"")</f>
        <v/>
      </c>
      <c r="G187" s="164" t="str">
        <f>IF(ROW()-16&lt;NoRowsBudget,StartDate,"")</f>
        <v/>
      </c>
      <c r="H187" s="164" t="str">
        <f>IF(ROW()-16&lt;NoRowsBudget,EndDate,"")</f>
        <v/>
      </c>
      <c r="I187" s="15" t="str">
        <f t="array" ref="I187">IF(ROW()-16&lt;(NoRowsBudget-3),INDEX(CostCategories,CEILING((ROW()-15)/NoWPs,1)),IF(ROW()-16=NoRowsBudget-3,"Overheads",IF(ROW()-16=NoRowsBudget-2,"Profit Margin",IF(ROW()-16=NoRowsBudget-1,"VAT",""))))</f>
        <v/>
      </c>
      <c r="J187" s="15" t="str">
        <f t="array" ref="J187">IF(ROW()-16&lt;NoRowsBudget-3,INDEX(WPUnique,,MOD(ROW()-16,NoWPs)+1),IF(ROW()-16=NoRowsBudget-3,"Overheads",IF(ROW()-16=NoRowsBudget-2,"Profit Margin",IF(ROW()-16=NoRowsBudget-1,"VAT",""))))</f>
        <v/>
      </c>
      <c r="K187" s="172" t="str">
        <f>IFERROR(IF(OR($J187="Indirect Cost",$J187="VAT",$J187="Profit Margin"),"",VLOOKUP(J187,'1. Basic Info'!$B$40:$C$52,2,FALSE)),BudgetExport!J187)</f>
        <v/>
      </c>
      <c r="L187" s="166">
        <f t="array" ref="L187">IFERROR(IF(ROW()-16&lt;NoRowsBudget, IF($J187="Profit Margin",SUM(L$16:L186)*ProfitMargin,IF($J187="VAT",SUM(L$16:L186)*VAT,IF(Budget_period="Monthly",SUMIFS(INDIRECT(L$8),DetailBudgetWPs_Aleph,IF($J187 = "No Work Package", "", $J187),DetailBudgetCategory_Aleph,$I187),IF(Budget_period="Quarterly",SUMIFS(INDIRECT(L$9),DetailBudgetWPs_Aleph,IF($J187 = "No Work Package", "", $J187),DetailBudgetCategory_Aleph,$I187),IF(Budget_period="Annually",SUMIFS(INDIRECT(L$10),DetailBudgetWPs_Aleph,IF($J187 = "No Work Package", "", $J187),DetailBudgetCategory_Aleph,$I187),""))))) / L$6 * L$7, 0), 0)</f>
        <v>0</v>
      </c>
      <c r="M187" s="166">
        <f t="array" ref="M187">IFERROR(IF(ROW()-16&lt;NoRowsBudget, IF($J187="Profit Margin",SUM(M$16:M186)*ProfitMargin,IF($J187="VAT",SUM(M$16:M186)*VAT,IF(Budget_period="Monthly",SUMIFS(INDIRECT(M$8),DetailBudgetWPs_Aleph,IF($J187 = "No Work Package", "", $J187),DetailBudgetCategory_Aleph,$I187),IF(Budget_period="Quarterly",SUMIFS(INDIRECT(M$9),DetailBudgetWPs_Aleph,IF($J187 = "No Work Package", "", $J187),DetailBudgetCategory_Aleph,$I187),IF(Budget_period="Annually",SUMIFS(INDIRECT(M$10),DetailBudgetWPs_Aleph,IF($J187 = "No Work Package", "", $J187),DetailBudgetCategory_Aleph,$I187),""))))) / M$6 * M$7, 0), 0)</f>
        <v>0</v>
      </c>
      <c r="N187" s="166">
        <f t="array" ref="N187">IFERROR(IF(ROW()-16&lt;NoRowsBudget, IF($J187="Profit Margin",SUM(N$16:N186)*ProfitMargin,IF($J187="VAT",SUM(N$16:N186)*VAT,IF(Budget_period="Monthly",SUMIFS(INDIRECT(N$8),DetailBudgetWPs_Aleph,IF($J187 = "No Work Package", "", $J187),DetailBudgetCategory_Aleph,$I187),IF(Budget_period="Quarterly",SUMIFS(INDIRECT(N$9),DetailBudgetWPs_Aleph,IF($J187 = "No Work Package", "", $J187),DetailBudgetCategory_Aleph,$I187),IF(Budget_period="Annually",SUMIFS(INDIRECT(N$10),DetailBudgetWPs_Aleph,IF($J187 = "No Work Package", "", $J187),DetailBudgetCategory_Aleph,$I187),""))))) / N$6 * N$7, 0), 0)</f>
        <v>0</v>
      </c>
      <c r="O187" s="166">
        <f t="array" ref="O187">IFERROR(IF(ROW()-16&lt;NoRowsBudget, IF($J187="Profit Margin",SUM(O$16:O186)*ProfitMargin,IF($J187="VAT",SUM(O$16:O186)*VAT,IF(Budget_period="Monthly",SUMIFS(INDIRECT(O$8),DetailBudgetWPs_Aleph,IF($J187 = "No Work Package", "", $J187),DetailBudgetCategory_Aleph,$I187),IF(Budget_period="Quarterly",SUMIFS(INDIRECT(O$9),DetailBudgetWPs_Aleph,IF($J187 = "No Work Package", "", $J187),DetailBudgetCategory_Aleph,$I187),IF(Budget_period="Annually",SUMIFS(INDIRECT(O$10),DetailBudgetWPs_Aleph,IF($J187 = "No Work Package", "", $J187),DetailBudgetCategory_Aleph,$I187),""))))) / O$6 * O$7, 0), 0)</f>
        <v>0</v>
      </c>
      <c r="P187" s="166">
        <f t="array" ref="P187">IFERROR(IF(ROW()-16&lt;NoRowsBudget, IF($J187="Profit Margin",SUM(P$16:P186)*ProfitMargin,IF($J187="VAT",SUM(P$16:P186)*VAT,IF(Budget_period="Monthly",SUMIFS(INDIRECT(P$8),DetailBudgetWPs_Aleph,IF($J187 = "No Work Package", "", $J187),DetailBudgetCategory_Aleph,$I187),IF(Budget_period="Quarterly",SUMIFS(INDIRECT(P$9),DetailBudgetWPs_Aleph,IF($J187 = "No Work Package", "", $J187),DetailBudgetCategory_Aleph,$I187),IF(Budget_period="Annually",SUMIFS(INDIRECT(P$10),DetailBudgetWPs_Aleph,IF($J187 = "No Work Package", "", $J187),DetailBudgetCategory_Aleph,$I187),""))))) / P$6 * P$7, 0), 0)</f>
        <v>0</v>
      </c>
      <c r="Q187" s="166">
        <f t="array" ref="Q187">IFERROR(IF(ROW()-16&lt;NoRowsBudget, IF($J187="Profit Margin",SUM(Q$16:Q186)*ProfitMargin,IF($J187="VAT",SUM(Q$16:Q186)*VAT,IF(Budget_period="Monthly",SUMIFS(INDIRECT(Q$8),DetailBudgetWPs_Aleph,IF($J187 = "No Work Package", "", $J187),DetailBudgetCategory_Aleph,$I187),IF(Budget_period="Quarterly",SUMIFS(INDIRECT(Q$9),DetailBudgetWPs_Aleph,IF($J187 = "No Work Package", "", $J187),DetailBudgetCategory_Aleph,$I187),IF(Budget_period="Annually",SUMIFS(INDIRECT(Q$10),DetailBudgetWPs_Aleph,IF($J187 = "No Work Package", "", $J187),DetailBudgetCategory_Aleph,$I187),""))))) / Q$6 * Q$7, 0), 0)</f>
        <v>0</v>
      </c>
      <c r="R187" s="166">
        <f t="array" ref="R187">IFERROR(IF(ROW()-16&lt;NoRowsBudget, IF($J187="Profit Margin",SUM(R$16:R186)*ProfitMargin,IF($J187="VAT",SUM(R$16:R186)*VAT,IF(Budget_period="Monthly",SUMIFS(INDIRECT(R$8),DetailBudgetWPs_Aleph,IF($J187 = "No Work Package", "", $J187),DetailBudgetCategory_Aleph,$I187),IF(Budget_period="Quarterly",SUMIFS(INDIRECT(R$9),DetailBudgetWPs_Aleph,IF($J187 = "No Work Package", "", $J187),DetailBudgetCategory_Aleph,$I187),IF(Budget_period="Annually",SUMIFS(INDIRECT(R$10),DetailBudgetWPs_Aleph,IF($J187 = "No Work Package", "", $J187),DetailBudgetCategory_Aleph,$I187),""))))) / R$6 * R$7, 0), 0)</f>
        <v>0</v>
      </c>
      <c r="S187" s="166">
        <f t="array" ref="S187">IFERROR(IF(ROW()-16&lt;NoRowsBudget, IF($J187="Profit Margin",SUM(S$16:S186)*ProfitMargin,IF($J187="VAT",SUM(S$16:S186)*VAT,IF(Budget_period="Monthly",SUMIFS(INDIRECT(S$8),DetailBudgetWPs_Aleph,IF($J187 = "No Work Package", "", $J187),DetailBudgetCategory_Aleph,$I187),IF(Budget_period="Quarterly",SUMIFS(INDIRECT(S$9),DetailBudgetWPs_Aleph,IF($J187 = "No Work Package", "", $J187),DetailBudgetCategory_Aleph,$I187),IF(Budget_period="Annually",SUMIFS(INDIRECT(S$10),DetailBudgetWPs_Aleph,IF($J187 = "No Work Package", "", $J187),DetailBudgetCategory_Aleph,$I187),""))))) / S$6 * S$7, 0), 0)</f>
        <v>0</v>
      </c>
      <c r="T187" s="166">
        <f t="array" ref="T187">IFERROR(IF(ROW()-16&lt;NoRowsBudget, IF($J187="Profit Margin",SUM(T$16:T186)*ProfitMargin,IF($J187="VAT",SUM(T$16:T186)*VAT,IF(Budget_period="Monthly",SUMIFS(INDIRECT(T$8),DetailBudgetWPs_Aleph,IF($J187 = "No Work Package", "", $J187),DetailBudgetCategory_Aleph,$I187),IF(Budget_period="Quarterly",SUMIFS(INDIRECT(T$9),DetailBudgetWPs_Aleph,IF($J187 = "No Work Package", "", $J187),DetailBudgetCategory_Aleph,$I187),IF(Budget_period="Annually",SUMIFS(INDIRECT(T$10),DetailBudgetWPs_Aleph,IF($J187 = "No Work Package", "", $J187),DetailBudgetCategory_Aleph,$I187),""))))) / T$6 * T$7, 0), 0)</f>
        <v>0</v>
      </c>
      <c r="U187" s="166">
        <f t="array" ref="U187">IFERROR(IF(ROW()-16&lt;NoRowsBudget, IF($J187="Profit Margin",SUM(U$16:U186)*ProfitMargin,IF($J187="VAT",SUM(U$16:U186)*VAT,IF(Budget_period="Monthly",SUMIFS(INDIRECT(U$8),DetailBudgetWPs_Aleph,IF($J187 = "No Work Package", "", $J187),DetailBudgetCategory_Aleph,$I187),IF(Budget_period="Quarterly",SUMIFS(INDIRECT(U$9),DetailBudgetWPs_Aleph,IF($J187 = "No Work Package", "", $J187),DetailBudgetCategory_Aleph,$I187),IF(Budget_period="Annually",SUMIFS(INDIRECT(U$10),DetailBudgetWPs_Aleph,IF($J187 = "No Work Package", "", $J187),DetailBudgetCategory_Aleph,$I187),""))))) / U$6 * U$7, 0), 0)</f>
        <v>0</v>
      </c>
      <c r="V187" s="166">
        <f t="array" ref="V187">IFERROR(IF(ROW()-16&lt;NoRowsBudget, IF($J187="Profit Margin",SUM(V$16:V186)*ProfitMargin,IF($J187="VAT",SUM(V$16:V186)*VAT,IF(Budget_period="Monthly",SUMIFS(INDIRECT(V$8),DetailBudgetWPs_Aleph,IF($J187 = "No Work Package", "", $J187),DetailBudgetCategory_Aleph,$I187),IF(Budget_period="Quarterly",SUMIFS(INDIRECT(V$9),DetailBudgetWPs_Aleph,IF($J187 = "No Work Package", "", $J187),DetailBudgetCategory_Aleph,$I187),IF(Budget_period="Annually",SUMIFS(INDIRECT(V$10),DetailBudgetWPs_Aleph,IF($J187 = "No Work Package", "", $J187),DetailBudgetCategory_Aleph,$I187),""))))) / V$6 * V$7, 0), 0)</f>
        <v>0</v>
      </c>
      <c r="W187" s="166">
        <f t="array" ref="W187">IFERROR(IF(ROW()-16&lt;NoRowsBudget, IF($J187="Profit Margin",SUM(W$16:W186)*ProfitMargin,IF($J187="VAT",SUM(W$16:W186)*VAT,IF(Budget_period="Monthly",SUMIFS(INDIRECT(W$8),DetailBudgetWPs_Aleph,IF($J187 = "No Work Package", "", $J187),DetailBudgetCategory_Aleph,$I187),IF(Budget_period="Quarterly",SUMIFS(INDIRECT(W$9),DetailBudgetWPs_Aleph,IF($J187 = "No Work Package", "", $J187),DetailBudgetCategory_Aleph,$I187),IF(Budget_period="Annually",SUMIFS(INDIRECT(W$10),DetailBudgetWPs_Aleph,IF($J187 = "No Work Package", "", $J187),DetailBudgetCategory_Aleph,$I187),""))))) / W$6 * W$7, 0), 0)</f>
        <v>0</v>
      </c>
      <c r="X187" s="166">
        <f t="array" ref="X187">IFERROR(IF(ROW()-16&lt;NoRowsBudget, IF($J187="Profit Margin",SUM(X$16:X186)*ProfitMargin,IF($J187="VAT",SUM(X$16:X186)*VAT,IF(Budget_period="Monthly",SUMIFS(INDIRECT(X$8),DetailBudgetWPs_Aleph,IF($J187 = "No Work Package", "", $J187),DetailBudgetCategory_Aleph,$I187),IF(Budget_period="Quarterly",SUMIFS(INDIRECT(X$9),DetailBudgetWPs_Aleph,IF($J187 = "No Work Package", "", $J187),DetailBudgetCategory_Aleph,$I187),IF(Budget_period="Annually",SUMIFS(INDIRECT(X$10),DetailBudgetWPs_Aleph,IF($J187 = "No Work Package", "", $J187),DetailBudgetCategory_Aleph,$I187),""))))) / X$6 * X$7, 0), 0)</f>
        <v>0</v>
      </c>
      <c r="Y187" s="166">
        <f t="array" ref="Y187">IFERROR(IF(ROW()-16&lt;NoRowsBudget, IF($J187="Profit Margin",SUM(Y$16:Y186)*ProfitMargin,IF($J187="VAT",SUM(Y$16:Y186)*VAT,IF(Budget_period="Monthly",SUMIFS(INDIRECT(Y$8),DetailBudgetWPs_Aleph,IF($J187 = "No Work Package", "", $J187),DetailBudgetCategory_Aleph,$I187),IF(Budget_period="Quarterly",SUMIFS(INDIRECT(Y$9),DetailBudgetWPs_Aleph,IF($J187 = "No Work Package", "", $J187),DetailBudgetCategory_Aleph,$I187),IF(Budget_period="Annually",SUMIFS(INDIRECT(Y$10),DetailBudgetWPs_Aleph,IF($J187 = "No Work Package", "", $J187),DetailBudgetCategory_Aleph,$I187),""))))) / Y$6 * Y$7, 0), 0)</f>
        <v>0</v>
      </c>
      <c r="Z187" s="166">
        <f t="array" ref="Z187">IFERROR(IF(ROW()-16&lt;NoRowsBudget, IF($J187="Profit Margin",SUM(Z$16:Z186)*ProfitMargin,IF($J187="VAT",SUM(Z$16:Z186)*VAT,IF(Budget_period="Monthly",SUMIFS(INDIRECT(Z$8),DetailBudgetWPs_Aleph,IF($J187 = "No Work Package", "", $J187),DetailBudgetCategory_Aleph,$I187),IF(Budget_period="Quarterly",SUMIFS(INDIRECT(Z$9),DetailBudgetWPs_Aleph,IF($J187 = "No Work Package", "", $J187),DetailBudgetCategory_Aleph,$I187),IF(Budget_period="Annually",SUMIFS(INDIRECT(Z$10),DetailBudgetWPs_Aleph,IF($J187 = "No Work Package", "", $J187),DetailBudgetCategory_Aleph,$I187),""))))) / Z$6 * Z$7, 0), 0)</f>
        <v>0</v>
      </c>
      <c r="AA187" s="166">
        <f t="array" ref="AA187">IFERROR(IF(ROW()-16&lt;NoRowsBudget, IF($J187="Profit Margin",SUM(AA$16:AA186)*ProfitMargin,IF($J187="VAT",SUM(AA$16:AA186)*VAT,IF(Budget_period="Monthly",SUMIFS(INDIRECT(AA$8),DetailBudgetWPs_Aleph,IF($J187 = "No Work Package", "", $J187),DetailBudgetCategory_Aleph,$I187),IF(Budget_period="Quarterly",SUMIFS(INDIRECT(AA$9),DetailBudgetWPs_Aleph,IF($J187 = "No Work Package", "", $J187),DetailBudgetCategory_Aleph,$I187),IF(Budget_period="Annually",SUMIFS(INDIRECT(AA$10),DetailBudgetWPs_Aleph,IF($J187 = "No Work Package", "", $J187),DetailBudgetCategory_Aleph,$I187),""))))) / AA$6 * AA$7, 0), 0)</f>
        <v>0</v>
      </c>
      <c r="AB187" s="166">
        <f t="array" ref="AB187">IFERROR(IF(ROW()-16&lt;NoRowsBudget, IF($J187="Profit Margin",SUM(AB$16:AB186)*ProfitMargin,IF($J187="VAT",SUM(AB$16:AB186)*VAT,IF(Budget_period="Monthly",SUMIFS(INDIRECT(AB$8),DetailBudgetWPs_Aleph,IF($J187 = "No Work Package", "", $J187),DetailBudgetCategory_Aleph,$I187),IF(Budget_period="Quarterly",SUMIFS(INDIRECT(AB$9),DetailBudgetWPs_Aleph,IF($J187 = "No Work Package", "", $J187),DetailBudgetCategory_Aleph,$I187),IF(Budget_period="Annually",SUMIFS(INDIRECT(AB$10),DetailBudgetWPs_Aleph,IF($J187 = "No Work Package", "", $J187),DetailBudgetCategory_Aleph,$I187),""))))) / AB$6 * AB$7, 0), 0)</f>
        <v>0</v>
      </c>
      <c r="AC187" s="166">
        <f t="array" ref="AC187">IFERROR(IF(ROW()-16&lt;NoRowsBudget, IF($J187="Profit Margin",SUM(AC$16:AC186)*ProfitMargin,IF($J187="VAT",SUM(AC$16:AC186)*VAT,IF(Budget_period="Monthly",SUMIFS(INDIRECT(AC$8),DetailBudgetWPs_Aleph,IF($J187 = "No Work Package", "", $J187),DetailBudgetCategory_Aleph,$I187),IF(Budget_period="Quarterly",SUMIFS(INDIRECT(AC$9),DetailBudgetWPs_Aleph,IF($J187 = "No Work Package", "", $J187),DetailBudgetCategory_Aleph,$I187),IF(Budget_period="Annually",SUMIFS(INDIRECT(AC$10),DetailBudgetWPs_Aleph,IF($J187 = "No Work Package", "", $J187),DetailBudgetCategory_Aleph,$I187),""))))) / AC$6 * AC$7, 0), 0)</f>
        <v>0</v>
      </c>
      <c r="AD187" s="166">
        <f t="array" ref="AD187">IFERROR(IF(ROW()-16&lt;NoRowsBudget, IF($J187="Profit Margin",SUM(AD$16:AD186)*ProfitMargin,IF($J187="VAT",SUM(AD$16:AD186)*VAT,IF(Budget_period="Monthly",SUMIFS(INDIRECT(AD$8),DetailBudgetWPs_Aleph,IF($J187 = "No Work Package", "", $J187),DetailBudgetCategory_Aleph,$I187),IF(Budget_period="Quarterly",SUMIFS(INDIRECT(AD$9),DetailBudgetWPs_Aleph,IF($J187 = "No Work Package", "", $J187),DetailBudgetCategory_Aleph,$I187),IF(Budget_period="Annually",SUMIFS(INDIRECT(AD$10),DetailBudgetWPs_Aleph,IF($J187 = "No Work Package", "", $J187),DetailBudgetCategory_Aleph,$I187),""))))) / AD$6 * AD$7, 0), 0)</f>
        <v>0</v>
      </c>
      <c r="AE187" s="166">
        <f t="array" ref="AE187">IFERROR(IF(ROW()-16&lt;NoRowsBudget, IF($J187="Profit Margin",SUM(AE$16:AE186)*ProfitMargin,IF($J187="VAT",SUM(AE$16:AE186)*VAT,IF(Budget_period="Monthly",SUMIFS(INDIRECT(AE$8),DetailBudgetWPs_Aleph,IF($J187 = "No Work Package", "", $J187),DetailBudgetCategory_Aleph,$I187),IF(Budget_period="Quarterly",SUMIFS(INDIRECT(AE$9),DetailBudgetWPs_Aleph,IF($J187 = "No Work Package", "", $J187),DetailBudgetCategory_Aleph,$I187),IF(Budget_period="Annually",SUMIFS(INDIRECT(AE$10),DetailBudgetWPs_Aleph,IF($J187 = "No Work Package", "", $J187),DetailBudgetCategory_Aleph,$I187),""))))) / AE$6 * AE$7, 0), 0)</f>
        <v>0</v>
      </c>
      <c r="AF187" s="166">
        <f t="array" ref="AF187">IFERROR(IF(ROW()-16&lt;NoRowsBudget, IF($J187="Profit Margin",SUM(AF$16:AF186)*ProfitMargin,IF($J187="VAT",SUM(AF$16:AF186)*VAT,IF(Budget_period="Monthly",SUMIFS(INDIRECT(AF$8),DetailBudgetWPs_Aleph,IF($J187 = "No Work Package", "", $J187),DetailBudgetCategory_Aleph,$I187),IF(Budget_period="Quarterly",SUMIFS(INDIRECT(AF$9),DetailBudgetWPs_Aleph,IF($J187 = "No Work Package", "", $J187),DetailBudgetCategory_Aleph,$I187),IF(Budget_period="Annually",SUMIFS(INDIRECT(AF$10),DetailBudgetWPs_Aleph,IF($J187 = "No Work Package", "", $J187),DetailBudgetCategory_Aleph,$I187),""))))) / AF$6 * AF$7, 0), 0)</f>
        <v>0</v>
      </c>
      <c r="AG187" s="166">
        <f t="array" ref="AG187">IFERROR(IF(ROW()-16&lt;NoRowsBudget, IF($J187="Profit Margin",SUM(AG$16:AG186)*ProfitMargin,IF($J187="VAT",SUM(AG$16:AG186)*VAT,IF(Budget_period="Monthly",SUMIFS(INDIRECT(AG$8),DetailBudgetWPs_Aleph,IF($J187 = "No Work Package", "", $J187),DetailBudgetCategory_Aleph,$I187),IF(Budget_period="Quarterly",SUMIFS(INDIRECT(AG$9),DetailBudgetWPs_Aleph,IF($J187 = "No Work Package", "", $J187),DetailBudgetCategory_Aleph,$I187),IF(Budget_period="Annually",SUMIFS(INDIRECT(AG$10),DetailBudgetWPs_Aleph,IF($J187 = "No Work Package", "", $J187),DetailBudgetCategory_Aleph,$I187),""))))) / AG$6 * AG$7, 0), 0)</f>
        <v>0</v>
      </c>
      <c r="AH187" s="166">
        <f t="array" ref="AH187">IFERROR(IF(ROW()-16&lt;NoRowsBudget, IF($J187="Profit Margin",SUM(AH$16:AH186)*ProfitMargin,IF($J187="VAT",SUM(AH$16:AH186)*VAT,IF(Budget_period="Monthly",SUMIFS(INDIRECT(AH$8),DetailBudgetWPs_Aleph,IF($J187 = "No Work Package", "", $J187),DetailBudgetCategory_Aleph,$I187),IF(Budget_period="Quarterly",SUMIFS(INDIRECT(AH$9),DetailBudgetWPs_Aleph,IF($J187 = "No Work Package", "", $J187),DetailBudgetCategory_Aleph,$I187),IF(Budget_period="Annually",SUMIFS(INDIRECT(AH$10),DetailBudgetWPs_Aleph,IF($J187 = "No Work Package", "", $J187),DetailBudgetCategory_Aleph,$I187),""))))) / AH$6 * AH$7, 0), 0)</f>
        <v>0</v>
      </c>
      <c r="AI187" s="166">
        <f t="array" ref="AI187">IFERROR(IF(ROW()-16&lt;NoRowsBudget, IF($J187="Profit Margin",SUM(AI$16:AI186)*ProfitMargin,IF($J187="VAT",SUM(AI$16:AI186)*VAT,IF(Budget_period="Monthly",SUMIFS(INDIRECT(AI$8),DetailBudgetWPs_Aleph,IF($J187 = "No Work Package", "", $J187),DetailBudgetCategory_Aleph,$I187),IF(Budget_period="Quarterly",SUMIFS(INDIRECT(AI$9),DetailBudgetWPs_Aleph,IF($J187 = "No Work Package", "", $J187),DetailBudgetCategory_Aleph,$I187),IF(Budget_period="Annually",SUMIFS(INDIRECT(AI$10),DetailBudgetWPs_Aleph,IF($J187 = "No Work Package", "", $J187),DetailBudgetCategory_Aleph,$I187),""))))) / AI$6 * AI$7, 0), 0)</f>
        <v>0</v>
      </c>
      <c r="AJ187" s="166">
        <f t="array" ref="AJ187">IFERROR(IF(ROW()-16&lt;NoRowsBudget, IF($J187="Profit Margin",SUM(AJ$16:AJ186)*ProfitMargin,IF($J187="VAT",SUM(AJ$16:AJ186)*VAT,IF(Budget_period="Monthly",SUMIFS(INDIRECT(AJ$8),DetailBudgetWPs_Aleph,IF($J187 = "No Work Package", "", $J187),DetailBudgetCategory_Aleph,$I187),IF(Budget_period="Quarterly",SUMIFS(INDIRECT(AJ$9),DetailBudgetWPs_Aleph,IF($J187 = "No Work Package", "", $J187),DetailBudgetCategory_Aleph,$I187),IF(Budget_period="Annually",SUMIFS(INDIRECT(AJ$10),DetailBudgetWPs_Aleph,IF($J187 = "No Work Package", "", $J187),DetailBudgetCategory_Aleph,$I187),""))))) / AJ$6 * AJ$7, 0), 0)</f>
        <v>0</v>
      </c>
      <c r="AK187" s="166">
        <f t="array" ref="AK187">IFERROR(IF(ROW()-16&lt;NoRowsBudget, IF($J187="Profit Margin",SUM(AK$16:AK186)*ProfitMargin,IF($J187="VAT",SUM(AK$16:AK186)*VAT,IF(Budget_period="Monthly",SUMIFS(INDIRECT(AK$8),DetailBudgetWPs_Aleph,IF($J187 = "No Work Package", "", $J187),DetailBudgetCategory_Aleph,$I187),IF(Budget_period="Quarterly",SUMIFS(INDIRECT(AK$9),DetailBudgetWPs_Aleph,IF($J187 = "No Work Package", "", $J187),DetailBudgetCategory_Aleph,$I187),IF(Budget_period="Annually",SUMIFS(INDIRECT(AK$10),DetailBudgetWPs_Aleph,IF($J187 = "No Work Package", "", $J187),DetailBudgetCategory_Aleph,$I187),""))))) / AK$6 * AK$7, 0), 0)</f>
        <v>0</v>
      </c>
      <c r="AL187" s="166">
        <f t="array" ref="AL187">IFERROR(IF(ROW()-16&lt;NoRowsBudget, IF($J187="Profit Margin",SUM(AL$16:AL186)*ProfitMargin,IF($J187="VAT",SUM(AL$16:AL186)*VAT,IF(Budget_period="Monthly",SUMIFS(INDIRECT(AL$8),DetailBudgetWPs_Aleph,IF($J187 = "No Work Package", "", $J187),DetailBudgetCategory_Aleph,$I187),IF(Budget_period="Quarterly",SUMIFS(INDIRECT(AL$9),DetailBudgetWPs_Aleph,IF($J187 = "No Work Package", "", $J187),DetailBudgetCategory_Aleph,$I187),IF(Budget_period="Annually",SUMIFS(INDIRECT(AL$10),DetailBudgetWPs_Aleph,IF($J187 = "No Work Package", "", $J187),DetailBudgetCategory_Aleph,$I187),""))))) / AL$6 * AL$7, 0), 0)</f>
        <v>0</v>
      </c>
      <c r="AM187" s="166">
        <f t="array" ref="AM187">IFERROR(IF(ROW()-16&lt;NoRowsBudget, IF($J187="Profit Margin",SUM(AM$16:AM186)*ProfitMargin,IF($J187="VAT",SUM(AM$16:AM186)*VAT,IF(Budget_period="Monthly",SUMIFS(INDIRECT(AM$8),DetailBudgetWPs_Aleph,IF($J187 = "No Work Package", "", $J187),DetailBudgetCategory_Aleph,$I187),IF(Budget_period="Quarterly",SUMIFS(INDIRECT(AM$9),DetailBudgetWPs_Aleph,IF($J187 = "No Work Package", "", $J187),DetailBudgetCategory_Aleph,$I187),IF(Budget_period="Annually",SUMIFS(INDIRECT(AM$10),DetailBudgetWPs_Aleph,IF($J187 = "No Work Package", "", $J187),DetailBudgetCategory_Aleph,$I187),""))))) / AM$6 * AM$7, 0), 0)</f>
        <v>0</v>
      </c>
      <c r="AN187" s="166">
        <f t="array" ref="AN187">IFERROR(IF(ROW()-16&lt;NoRowsBudget, IF($J187="Profit Margin",SUM(AN$16:AN186)*ProfitMargin,IF($J187="VAT",SUM(AN$16:AN186)*VAT,IF(Budget_period="Monthly",SUMIFS(INDIRECT(AN$8),DetailBudgetWPs_Aleph,IF($J187 = "No Work Package", "", $J187),DetailBudgetCategory_Aleph,$I187),IF(Budget_period="Quarterly",SUMIFS(INDIRECT(AN$9),DetailBudgetWPs_Aleph,IF($J187 = "No Work Package", "", $J187),DetailBudgetCategory_Aleph,$I187),IF(Budget_period="Annually",SUMIFS(INDIRECT(AN$10),DetailBudgetWPs_Aleph,IF($J187 = "No Work Package", "", $J187),DetailBudgetCategory_Aleph,$I187),""))))) / AN$6 * AN$7, 0), 0)</f>
        <v>0</v>
      </c>
      <c r="AO187" s="166">
        <f t="array" ref="AO187">IFERROR(IF(ROW()-16&lt;NoRowsBudget, IF($J187="Profit Margin",SUM(AO$16:AO186)*ProfitMargin,IF($J187="VAT",SUM(AO$16:AO186)*VAT,IF(Budget_period="Monthly",SUMIFS(INDIRECT(AO$8),DetailBudgetWPs_Aleph,IF($J187 = "No Work Package", "", $J187),DetailBudgetCategory_Aleph,$I187),IF(Budget_period="Quarterly",SUMIFS(INDIRECT(AO$9),DetailBudgetWPs_Aleph,IF($J187 = "No Work Package", "", $J187),DetailBudgetCategory_Aleph,$I187),IF(Budget_period="Annually",SUMIFS(INDIRECT(AO$10),DetailBudgetWPs_Aleph,IF($J187 = "No Work Package", "", $J187),DetailBudgetCategory_Aleph,$I187),""))))) / AO$6 * AO$7, 0), 0)</f>
        <v>0</v>
      </c>
      <c r="AP187" s="166">
        <f t="array" ref="AP187">IFERROR(IF(ROW()-16&lt;NoRowsBudget, IF($J187="Profit Margin",SUM(AP$16:AP186)*ProfitMargin,IF($J187="VAT",SUM(AP$16:AP186)*VAT,IF(Budget_period="Monthly",SUMIFS(INDIRECT(AP$8),DetailBudgetWPs_Aleph,IF($J187 = "No Work Package", "", $J187),DetailBudgetCategory_Aleph,$I187),IF(Budget_period="Quarterly",SUMIFS(INDIRECT(AP$9),DetailBudgetWPs_Aleph,IF($J187 = "No Work Package", "", $J187),DetailBudgetCategory_Aleph,$I187),IF(Budget_period="Annually",SUMIFS(INDIRECT(AP$10),DetailBudgetWPs_Aleph,IF($J187 = "No Work Package", "", $J187),DetailBudgetCategory_Aleph,$I187),""))))) / AP$6 * AP$7, 0), 0)</f>
        <v>0</v>
      </c>
      <c r="AQ187" s="166">
        <f t="array" ref="AQ187">IFERROR(IF(ROW()-16&lt;NoRowsBudget, IF($J187="Profit Margin",SUM(AQ$16:AQ186)*ProfitMargin,IF($J187="VAT",SUM(AQ$16:AQ186)*VAT,IF(Budget_period="Monthly",SUMIFS(INDIRECT(AQ$8),DetailBudgetWPs_Aleph,IF($J187 = "No Work Package", "", $J187),DetailBudgetCategory_Aleph,$I187),IF(Budget_period="Quarterly",SUMIFS(INDIRECT(AQ$9),DetailBudgetWPs_Aleph,IF($J187 = "No Work Package", "", $J187),DetailBudgetCategory_Aleph,$I187),IF(Budget_period="Annually",SUMIFS(INDIRECT(AQ$10),DetailBudgetWPs_Aleph,IF($J187 = "No Work Package", "", $J187),DetailBudgetCategory_Aleph,$I187),""))))) / AQ$6 * AQ$7, 0), 0)</f>
        <v>0</v>
      </c>
      <c r="AR187" s="166">
        <f t="array" ref="AR187">IFERROR(IF(ROW()-16&lt;NoRowsBudget, IF($J187="Profit Margin",SUM(AR$16:AR186)*ProfitMargin,IF($J187="VAT",SUM(AR$16:AR186)*VAT,IF(Budget_period="Monthly",SUMIFS(INDIRECT(AR$8),DetailBudgetWPs_Aleph,IF($J187 = "No Work Package", "", $J187),DetailBudgetCategory_Aleph,$I187),IF(Budget_period="Quarterly",SUMIFS(INDIRECT(AR$9),DetailBudgetWPs_Aleph,IF($J187 = "No Work Package", "", $J187),DetailBudgetCategory_Aleph,$I187),IF(Budget_period="Annually",SUMIFS(INDIRECT(AR$10),DetailBudgetWPs_Aleph,IF($J187 = "No Work Package", "", $J187),DetailBudgetCategory_Aleph,$I187),""))))) / AR$6 * AR$7, 0), 0)</f>
        <v>0</v>
      </c>
      <c r="AS187" s="166">
        <f t="array" ref="AS187">IFERROR(IF(ROW()-16&lt;NoRowsBudget, IF($J187="Profit Margin",SUM(AS$16:AS186)*ProfitMargin,IF($J187="VAT",SUM(AS$16:AS186)*VAT,IF(Budget_period="Monthly",SUMIFS(INDIRECT(AS$8),DetailBudgetWPs_Aleph,IF($J187 = "No Work Package", "", $J187),DetailBudgetCategory_Aleph,$I187),IF(Budget_period="Quarterly",SUMIFS(INDIRECT(AS$9),DetailBudgetWPs_Aleph,IF($J187 = "No Work Package", "", $J187),DetailBudgetCategory_Aleph,$I187),IF(Budget_period="Annually",SUMIFS(INDIRECT(AS$10),DetailBudgetWPs_Aleph,IF($J187 = "No Work Package", "", $J187),DetailBudgetCategory_Aleph,$I187),""))))) / AS$6 * AS$7, 0), 0)</f>
        <v>0</v>
      </c>
      <c r="AT187" s="166">
        <f t="array" ref="AT187">IFERROR(IF(ROW()-16&lt;NoRowsBudget, IF($J187="Profit Margin",SUM(AT$16:AT186)*ProfitMargin,IF($J187="VAT",SUM(AT$16:AT186)*VAT,IF(Budget_period="Monthly",SUMIFS(INDIRECT(AT$8),DetailBudgetWPs_Aleph,IF($J187 = "No Work Package", "", $J187),DetailBudgetCategory_Aleph,$I187),IF(Budget_period="Quarterly",SUMIFS(INDIRECT(AT$9),DetailBudgetWPs_Aleph,IF($J187 = "No Work Package", "", $J187),DetailBudgetCategory_Aleph,$I187),IF(Budget_period="Annually",SUMIFS(INDIRECT(AT$10),DetailBudgetWPs_Aleph,IF($J187 = "No Work Package", "", $J187),DetailBudgetCategory_Aleph,$I187),""))))) / AT$6 * AT$7, 0), 0)</f>
        <v>0</v>
      </c>
      <c r="AU187" s="166">
        <f t="array" ref="AU187">IFERROR(IF(ROW()-16&lt;NoRowsBudget, IF($J187="Profit Margin",SUM(AU$16:AU186)*ProfitMargin,IF($J187="VAT",SUM(AU$16:AU186)*VAT,IF(Budget_period="Monthly",SUMIFS(INDIRECT(AU$8),DetailBudgetWPs_Aleph,IF($J187 = "No Work Package", "", $J187),DetailBudgetCategory_Aleph,$I187),IF(Budget_period="Quarterly",SUMIFS(INDIRECT(AU$9),DetailBudgetWPs_Aleph,IF($J187 = "No Work Package", "", $J187),DetailBudgetCategory_Aleph,$I187),IF(Budget_period="Annually",SUMIFS(INDIRECT(AU$10),DetailBudgetWPs_Aleph,IF($J187 = "No Work Package", "", $J187),DetailBudgetCategory_Aleph,$I187),""))))) / AU$6 * AU$7, 0), 0)</f>
        <v>0</v>
      </c>
      <c r="AV187" s="166">
        <f t="array" ref="AV187">IFERROR(IF(ROW()-16&lt;NoRowsBudget, IF($J187="Profit Margin",SUM(AV$16:AV186)*ProfitMargin,IF($J187="VAT",SUM(AV$16:AV186)*VAT,IF(Budget_period="Monthly",SUMIFS(INDIRECT(AV$8),DetailBudgetWPs_Aleph,IF($J187 = "No Work Package", "", $J187),DetailBudgetCategory_Aleph,$I187),IF(Budget_period="Quarterly",SUMIFS(INDIRECT(AV$9),DetailBudgetWPs_Aleph,IF($J187 = "No Work Package", "", $J187),DetailBudgetCategory_Aleph,$I187),IF(Budget_period="Annually",SUMIFS(INDIRECT(AV$10),DetailBudgetWPs_Aleph,IF($J187 = "No Work Package", "", $J187),DetailBudgetCategory_Aleph,$I187),""))))) / AV$6 * AV$7, 0), 0)</f>
        <v>0</v>
      </c>
      <c r="AW187" s="166">
        <f t="array" ref="AW187">IFERROR(IF(ROW()-16&lt;NoRowsBudget, IF($J187="Profit Margin",SUM(AW$16:AW186)*ProfitMargin,IF($J187="VAT",SUM(AW$16:AW186)*VAT,IF(Budget_period="Monthly",SUMIFS(INDIRECT(AW$8),DetailBudgetWPs_Aleph,IF($J187 = "No Work Package", "", $J187),DetailBudgetCategory_Aleph,$I187),IF(Budget_period="Quarterly",SUMIFS(INDIRECT(AW$9),DetailBudgetWPs_Aleph,IF($J187 = "No Work Package", "", $J187),DetailBudgetCategory_Aleph,$I187),IF(Budget_period="Annually",SUMIFS(INDIRECT(AW$10),DetailBudgetWPs_Aleph,IF($J187 = "No Work Package", "", $J187),DetailBudgetCategory_Aleph,$I187),""))))) / AW$6 * AW$7, 0), 0)</f>
        <v>0</v>
      </c>
      <c r="AX187" s="166">
        <f t="array" ref="AX187">IFERROR(IF(ROW()-16&lt;NoRowsBudget, IF($J187="Profit Margin",SUM(AX$16:AX186)*ProfitMargin,IF($J187="VAT",SUM(AX$16:AX186)*VAT,IF(Budget_period="Monthly",SUMIFS(INDIRECT(AX$8),DetailBudgetWPs_Aleph,IF($J187 = "No Work Package", "", $J187),DetailBudgetCategory_Aleph,$I187),IF(Budget_period="Quarterly",SUMIFS(INDIRECT(AX$9),DetailBudgetWPs_Aleph,IF($J187 = "No Work Package", "", $J187),DetailBudgetCategory_Aleph,$I187),IF(Budget_period="Annually",SUMIFS(INDIRECT(AX$10),DetailBudgetWPs_Aleph,IF($J187 = "No Work Package", "", $J187),DetailBudgetCategory_Aleph,$I187),""))))) / AX$6 * AX$7, 0), 0)</f>
        <v>0</v>
      </c>
      <c r="AY187" s="166">
        <f t="array" ref="AY187">IFERROR(IF(ROW()-16&lt;NoRowsBudget, IF($J187="Profit Margin",SUM(AY$16:AY186)*ProfitMargin,IF($J187="VAT",SUM(AY$16:AY186)*VAT,IF(Budget_period="Monthly",SUMIFS(INDIRECT(AY$8),DetailBudgetWPs_Aleph,IF($J187 = "No Work Package", "", $J187),DetailBudgetCategory_Aleph,$I187),IF(Budget_period="Quarterly",SUMIFS(INDIRECT(AY$9),DetailBudgetWPs_Aleph,IF($J187 = "No Work Package", "", $J187),DetailBudgetCategory_Aleph,$I187),IF(Budget_period="Annually",SUMIFS(INDIRECT(AY$10),DetailBudgetWPs_Aleph,IF($J187 = "No Work Package", "", $J187),DetailBudgetCategory_Aleph,$I187),""))))) / AY$6 * AY$7, 0), 0)</f>
        <v>0</v>
      </c>
      <c r="AZ187" s="166">
        <f t="array" ref="AZ187">IFERROR(IF(ROW()-16&lt;NoRowsBudget, IF($J187="Profit Margin",SUM(AZ$16:AZ186)*ProfitMargin,IF($J187="VAT",SUM(AZ$16:AZ186)*VAT,IF(Budget_period="Monthly",SUMIFS(INDIRECT(AZ$8),DetailBudgetWPs_Aleph,IF($J187 = "No Work Package", "", $J187),DetailBudgetCategory_Aleph,$I187),IF(Budget_period="Quarterly",SUMIFS(INDIRECT(AZ$9),DetailBudgetWPs_Aleph,IF($J187 = "No Work Package", "", $J187),DetailBudgetCategory_Aleph,$I187),IF(Budget_period="Annually",SUMIFS(INDIRECT(AZ$10),DetailBudgetWPs_Aleph,IF($J187 = "No Work Package", "", $J187),DetailBudgetCategory_Aleph,$I187),""))))) / AZ$6 * AZ$7, 0), 0)</f>
        <v>0</v>
      </c>
      <c r="BA187" s="166">
        <f t="array" ref="BA187">IFERROR(IF(ROW()-16&lt;NoRowsBudget, IF($J187="Profit Margin",SUM(BA$16:BA186)*ProfitMargin,IF($J187="VAT",SUM(BA$16:BA186)*VAT,IF(Budget_period="Monthly",SUMIFS(INDIRECT(BA$8),DetailBudgetWPs_Aleph,IF($J187 = "No Work Package", "", $J187),DetailBudgetCategory_Aleph,$I187),IF(Budget_period="Quarterly",SUMIFS(INDIRECT(BA$9),DetailBudgetWPs_Aleph,IF($J187 = "No Work Package", "", $J187),DetailBudgetCategory_Aleph,$I187),IF(Budget_period="Annually",SUMIFS(INDIRECT(BA$10),DetailBudgetWPs_Aleph,IF($J187 = "No Work Package", "", $J187),DetailBudgetCategory_Aleph,$I187),""))))) / BA$6 * BA$7, 0), 0)</f>
        <v>0</v>
      </c>
      <c r="BB187" s="166">
        <f t="array" ref="BB187">IFERROR(IF(ROW()-16&lt;NoRowsBudget, IF($J187="Profit Margin",SUM(BB$16:BB186)*ProfitMargin,IF($J187="VAT",SUM(BB$16:BB186)*VAT,IF(Budget_period="Monthly",SUMIFS(INDIRECT(BB$8),DetailBudgetWPs_Aleph,IF($J187 = "No Work Package", "", $J187),DetailBudgetCategory_Aleph,$I187),IF(Budget_period="Quarterly",SUMIFS(INDIRECT(BB$9),DetailBudgetWPs_Aleph,IF($J187 = "No Work Package", "", $J187),DetailBudgetCategory_Aleph,$I187),IF(Budget_period="Annually",SUMIFS(INDIRECT(BB$10),DetailBudgetWPs_Aleph,IF($J187 = "No Work Package", "", $J187),DetailBudgetCategory_Aleph,$I187),""))))) / BB$6 * BB$7, 0), 0)</f>
        <v>0</v>
      </c>
      <c r="BC187" s="166">
        <f t="array" ref="BC187">IFERROR(IF(ROW()-16&lt;NoRowsBudget, IF($J187="Profit Margin",SUM(BC$16:BC186)*ProfitMargin,IF($J187="VAT",SUM(BC$16:BC186)*VAT,IF(Budget_period="Monthly",SUMIFS(INDIRECT(BC$8),DetailBudgetWPs_Aleph,IF($J187 = "No Work Package", "", $J187),DetailBudgetCategory_Aleph,$I187),IF(Budget_period="Quarterly",SUMIFS(INDIRECT(BC$9),DetailBudgetWPs_Aleph,IF($J187 = "No Work Package", "", $J187),DetailBudgetCategory_Aleph,$I187),IF(Budget_period="Annually",SUMIFS(INDIRECT(BC$10),DetailBudgetWPs_Aleph,IF($J187 = "No Work Package", "", $J187),DetailBudgetCategory_Aleph,$I187),""))))) / BC$6 * BC$7, 0), 0)</f>
        <v>0</v>
      </c>
      <c r="BD187" s="166">
        <f t="array" ref="BD187">IFERROR(IF(ROW()-16&lt;NoRowsBudget, IF($J187="Profit Margin",SUM(BD$16:BD186)*ProfitMargin,IF($J187="VAT",SUM(BD$16:BD186)*VAT,IF(Budget_period="Monthly",SUMIFS(INDIRECT(BD$8),DetailBudgetWPs_Aleph,IF($J187 = "No Work Package", "", $J187),DetailBudgetCategory_Aleph,$I187),IF(Budget_period="Quarterly",SUMIFS(INDIRECT(BD$9),DetailBudgetWPs_Aleph,IF($J187 = "No Work Package", "", $J187),DetailBudgetCategory_Aleph,$I187),IF(Budget_period="Annually",SUMIFS(INDIRECT(BD$10),DetailBudgetWPs_Aleph,IF($J187 = "No Work Package", "", $J187),DetailBudgetCategory_Aleph,$I187),""))))) / BD$6 * BD$7, 0), 0)</f>
        <v>0</v>
      </c>
      <c r="BE187" s="166">
        <f t="array" ref="BE187">IFERROR(IF(ROW()-16&lt;NoRowsBudget, IF($J187="Profit Margin",SUM(BE$16:BE186)*ProfitMargin,IF($J187="VAT",SUM(BE$16:BE186)*VAT,IF(Budget_period="Monthly",SUMIFS(INDIRECT(BE$8),DetailBudgetWPs_Aleph,IF($J187 = "No Work Package", "", $J187),DetailBudgetCategory_Aleph,$I187),IF(Budget_period="Quarterly",SUMIFS(INDIRECT(BE$9),DetailBudgetWPs_Aleph,IF($J187 = "No Work Package", "", $J187),DetailBudgetCategory_Aleph,$I187),IF(Budget_period="Annually",SUMIFS(INDIRECT(BE$10),DetailBudgetWPs_Aleph,IF($J187 = "No Work Package", "", $J187),DetailBudgetCategory_Aleph,$I187),""))))) / BE$6 * BE$7, 0), 0)</f>
        <v>0</v>
      </c>
      <c r="BF187" s="166">
        <f t="array" ref="BF187">IFERROR(IF(ROW()-16&lt;NoRowsBudget, IF($J187="Profit Margin",SUM(BF$16:BF186)*ProfitMargin,IF($J187="VAT",SUM(BF$16:BF186)*VAT,IF(Budget_period="Monthly",SUMIFS(INDIRECT(BF$8),DetailBudgetWPs_Aleph,IF($J187 = "No Work Package", "", $J187),DetailBudgetCategory_Aleph,$I187),IF(Budget_period="Quarterly",SUMIFS(INDIRECT(BF$9),DetailBudgetWPs_Aleph,IF($J187 = "No Work Package", "", $J187),DetailBudgetCategory_Aleph,$I187),IF(Budget_period="Annually",SUMIFS(INDIRECT(BF$10),DetailBudgetWPs_Aleph,IF($J187 = "No Work Package", "", $J187),DetailBudgetCategory_Aleph,$I187),""))))) / BF$6 * BF$7, 0), 0)</f>
        <v>0</v>
      </c>
      <c r="BG187" s="166">
        <f t="array" ref="BG187">IFERROR(IF(ROW()-16&lt;NoRowsBudget, IF($J187="Profit Margin",SUM(BG$16:BG186)*ProfitMargin,IF($J187="VAT",SUM(BG$16:BG186)*VAT,IF(Budget_period="Monthly",SUMIFS(INDIRECT(BG$8),DetailBudgetWPs_Aleph,IF($J187 = "No Work Package", "", $J187),DetailBudgetCategory_Aleph,$I187),IF(Budget_period="Quarterly",SUMIFS(INDIRECT(BG$9),DetailBudgetWPs_Aleph,IF($J187 = "No Work Package", "", $J187),DetailBudgetCategory_Aleph,$I187),IF(Budget_period="Annually",SUMIFS(INDIRECT(BG$10),DetailBudgetWPs_Aleph,IF($J187 = "No Work Package", "", $J187),DetailBudgetCategory_Aleph,$I187),""))))) / BG$6 * BG$7, 0), 0)</f>
        <v>0</v>
      </c>
      <c r="BH187" s="166">
        <f t="array" ref="BH187">IFERROR(IF(ROW()-16&lt;NoRowsBudget, IF($J187="Profit Margin",SUM(BH$16:BH186)*ProfitMargin,IF($J187="VAT",SUM(BH$16:BH186)*VAT,IF(Budget_period="Monthly",SUMIFS(INDIRECT(BH$8),DetailBudgetWPs_Aleph,IF($J187 = "No Work Package", "", $J187),DetailBudgetCategory_Aleph,$I187),IF(Budget_period="Quarterly",SUMIFS(INDIRECT(BH$9),DetailBudgetWPs_Aleph,IF($J187 = "No Work Package", "", $J187),DetailBudgetCategory_Aleph,$I187),IF(Budget_period="Annually",SUMIFS(INDIRECT(BH$10),DetailBudgetWPs_Aleph,IF($J187 = "No Work Package", "", $J187),DetailBudgetCategory_Aleph,$I187),""))))) / BH$6 * BH$7, 0), 0)</f>
        <v>0</v>
      </c>
      <c r="BI187" s="166">
        <f t="array" ref="BI187">IFERROR(IF(ROW()-16&lt;NoRowsBudget, IF($J187="Profit Margin",SUM(BI$16:BI186)*ProfitMargin,IF($J187="VAT",SUM(BI$16:BI186)*VAT,IF(Budget_period="Monthly",SUMIFS(INDIRECT(BI$8),DetailBudgetWPs_Aleph,IF($J187 = "No Work Package", "", $J187),DetailBudgetCategory_Aleph,$I187),IF(Budget_period="Quarterly",SUMIFS(INDIRECT(BI$9),DetailBudgetWPs_Aleph,IF($J187 = "No Work Package", "", $J187),DetailBudgetCategory_Aleph,$I187),IF(Budget_period="Annually",SUMIFS(INDIRECT(BI$10),DetailBudgetWPs_Aleph,IF($J187 = "No Work Package", "", $J187),DetailBudgetCategory_Aleph,$I187),""))))) / BI$6 * BI$7, 0), 0)</f>
        <v>0</v>
      </c>
      <c r="BJ187" s="166">
        <f t="array" ref="BJ187">IFERROR(IF(ROW()-16&lt;NoRowsBudget, IF($J187="Profit Margin",SUM(BJ$16:BJ186)*ProfitMargin,IF($J187="VAT",SUM(BJ$16:BJ186)*VAT,IF(Budget_period="Monthly",SUMIFS(INDIRECT(BJ$8),DetailBudgetWPs_Aleph,IF($J187 = "No Work Package", "", $J187),DetailBudgetCategory_Aleph,$I187),IF(Budget_period="Quarterly",SUMIFS(INDIRECT(BJ$9),DetailBudgetWPs_Aleph,IF($J187 = "No Work Package", "", $J187),DetailBudgetCategory_Aleph,$I187),IF(Budget_period="Annually",SUMIFS(INDIRECT(BJ$10),DetailBudgetWPs_Aleph,IF($J187 = "No Work Package", "", $J187),DetailBudgetCategory_Aleph,$I187),""))))) / BJ$6 * BJ$7, 0), 0)</f>
        <v>0</v>
      </c>
      <c r="BK187" s="166">
        <f t="array" ref="BK187">IFERROR(IF(ROW()-16&lt;NoRowsBudget, IF($J187="Profit Margin",SUM(BK$16:BK186)*ProfitMargin,IF($J187="VAT",SUM(BK$16:BK186)*VAT,IF(Budget_period="Monthly",SUMIFS(INDIRECT(BK$8),DetailBudgetWPs_Aleph,IF($J187 = "No Work Package", "", $J187),DetailBudgetCategory_Aleph,$I187),IF(Budget_period="Quarterly",SUMIFS(INDIRECT(BK$9),DetailBudgetWPs_Aleph,IF($J187 = "No Work Package", "", $J187),DetailBudgetCategory_Aleph,$I187),IF(Budget_period="Annually",SUMIFS(INDIRECT(BK$10),DetailBudgetWPs_Aleph,IF($J187 = "No Work Package", "", $J187),DetailBudgetCategory_Aleph,$I187),""))))) / BK$6 * BK$7, 0), 0)</f>
        <v>0</v>
      </c>
      <c r="BL187" s="166">
        <f t="array" ref="BL187">IFERROR(IF(ROW()-16&lt;NoRowsBudget, IF($J187="Profit Margin",SUM(BL$16:BL186)*ProfitMargin,IF($J187="VAT",SUM(BL$16:BL186)*VAT,IF(Budget_period="Monthly",SUMIFS(INDIRECT(BL$8),DetailBudgetWPs_Aleph,IF($J187 = "No Work Package", "", $J187),DetailBudgetCategory_Aleph,$I187),IF(Budget_period="Quarterly",SUMIFS(INDIRECT(BL$9),DetailBudgetWPs_Aleph,IF($J187 = "No Work Package", "", $J187),DetailBudgetCategory_Aleph,$I187),IF(Budget_period="Annually",SUMIFS(INDIRECT(BL$10),DetailBudgetWPs_Aleph,IF($J187 = "No Work Package", "", $J187),DetailBudgetCategory_Aleph,$I187),""))))) / BL$6 * BL$7, 0), 0)</f>
        <v>0</v>
      </c>
      <c r="BM187" s="166">
        <f t="array" ref="BM187">IFERROR(IF(ROW()-16&lt;NoRowsBudget, IF($J187="Profit Margin",SUM(BM$16:BM186)*ProfitMargin,IF($J187="VAT",SUM(BM$16:BM186)*VAT,IF(Budget_period="Monthly",SUMIFS(INDIRECT(BM$8),DetailBudgetWPs_Aleph,IF($J187 = "No Work Package", "", $J187),DetailBudgetCategory_Aleph,$I187),IF(Budget_period="Quarterly",SUMIFS(INDIRECT(BM$9),DetailBudgetWPs_Aleph,IF($J187 = "No Work Package", "", $J187),DetailBudgetCategory_Aleph,$I187),IF(Budget_period="Annually",SUMIFS(INDIRECT(BM$10),DetailBudgetWPs_Aleph,IF($J187 = "No Work Package", "", $J187),DetailBudgetCategory_Aleph,$I187),""))))) / BM$6 * BM$7, 0), 0)</f>
        <v>0</v>
      </c>
      <c r="BN187" s="166">
        <f t="array" ref="BN187">IFERROR(IF(ROW()-16&lt;NoRowsBudget, IF($J187="Profit Margin",SUM(BN$16:BN186)*ProfitMargin,IF($J187="VAT",SUM(BN$16:BN186)*VAT,IF(Budget_period="Monthly",SUMIFS(INDIRECT(BN$8),DetailBudgetWPs_Aleph,IF($J187 = "No Work Package", "", $J187),DetailBudgetCategory_Aleph,$I187),IF(Budget_period="Quarterly",SUMIFS(INDIRECT(BN$9),DetailBudgetWPs_Aleph,IF($J187 = "No Work Package", "", $J187),DetailBudgetCategory_Aleph,$I187),IF(Budget_period="Annually",SUMIFS(INDIRECT(BN$10),DetailBudgetWPs_Aleph,IF($J187 = "No Work Package", "", $J187),DetailBudgetCategory_Aleph,$I187),""))))) / BN$6 * BN$7, 0), 0)</f>
        <v>0</v>
      </c>
      <c r="BO187" s="166">
        <f t="array" ref="BO187">IFERROR(IF(ROW()-16&lt;NoRowsBudget, IF($J187="Profit Margin",SUM(BO$16:BO186)*ProfitMargin,IF($J187="VAT",SUM(BO$16:BO186)*VAT,IF(Budget_period="Monthly",SUMIFS(INDIRECT(BO$8),DetailBudgetWPs_Aleph,IF($J187 = "No Work Package", "", $J187),DetailBudgetCategory_Aleph,$I187),IF(Budget_period="Quarterly",SUMIFS(INDIRECT(BO$9),DetailBudgetWPs_Aleph,IF($J187 = "No Work Package", "", $J187),DetailBudgetCategory_Aleph,$I187),IF(Budget_period="Annually",SUMIFS(INDIRECT(BO$10),DetailBudgetWPs_Aleph,IF($J187 = "No Work Package", "", $J187),DetailBudgetCategory_Aleph,$I187),""))))) / BO$6 * BO$7, 0), 0)</f>
        <v>0</v>
      </c>
      <c r="BP187" s="166">
        <f t="array" ref="BP187">IFERROR(IF(ROW()-16&lt;NoRowsBudget, IF($J187="Profit Margin",SUM(BP$16:BP186)*ProfitMargin,IF($J187="VAT",SUM(BP$16:BP186)*VAT,IF(Budget_period="Monthly",SUMIFS(INDIRECT(BP$8),DetailBudgetWPs_Aleph,IF($J187 = "No Work Package", "", $J187),DetailBudgetCategory_Aleph,$I187),IF(Budget_period="Quarterly",SUMIFS(INDIRECT(BP$9),DetailBudgetWPs_Aleph,IF($J187 = "No Work Package", "", $J187),DetailBudgetCategory_Aleph,$I187),IF(Budget_period="Annually",SUMIFS(INDIRECT(BP$10),DetailBudgetWPs_Aleph,IF($J187 = "No Work Package", "", $J187),DetailBudgetCategory_Aleph,$I187),""))))) / BP$6 * BP$7, 0), 0)</f>
        <v>0</v>
      </c>
      <c r="BQ187" s="166">
        <f t="array" ref="BQ187">IFERROR(IF(ROW()-16&lt;NoRowsBudget, IF($J187="Profit Margin",SUM(BQ$16:BQ186)*ProfitMargin,IF($J187="VAT",SUM(BQ$16:BQ186)*VAT,IF(Budget_period="Monthly",SUMIFS(INDIRECT(BQ$8),DetailBudgetWPs_Aleph,IF($J187 = "No Work Package", "", $J187),DetailBudgetCategory_Aleph,$I187),IF(Budget_period="Quarterly",SUMIFS(INDIRECT(BQ$9),DetailBudgetWPs_Aleph,IF($J187 = "No Work Package", "", $J187),DetailBudgetCategory_Aleph,$I187),IF(Budget_period="Annually",SUMIFS(INDIRECT(BQ$10),DetailBudgetWPs_Aleph,IF($J187 = "No Work Package", "", $J187),DetailBudgetCategory_Aleph,$I187),""))))) / BQ$6 * BQ$7, 0), 0)</f>
        <v>0</v>
      </c>
      <c r="BR187" s="166">
        <f t="array" ref="BR187">IFERROR(IF(ROW()-16&lt;NoRowsBudget, IF($J187="Profit Margin",SUM(BR$16:BR186)*ProfitMargin,IF($J187="VAT",SUM(BR$16:BR186)*VAT,IF(Budget_period="Monthly",SUMIFS(INDIRECT(BR$8),DetailBudgetWPs_Aleph,IF($J187 = "No Work Package", "", $J187),DetailBudgetCategory_Aleph,$I187),IF(Budget_period="Quarterly",SUMIFS(INDIRECT(BR$9),DetailBudgetWPs_Aleph,IF($J187 = "No Work Package", "", $J187),DetailBudgetCategory_Aleph,$I187),IF(Budget_period="Annually",SUMIFS(INDIRECT(BR$10),DetailBudgetWPs_Aleph,IF($J187 = "No Work Package", "", $J187),DetailBudgetCategory_Aleph,$I187),""))))) / BR$6 * BR$7, 0), 0)</f>
        <v>0</v>
      </c>
      <c r="BS187" s="166">
        <f t="array" ref="BS187">IFERROR(IF(ROW()-16&lt;NoRowsBudget, IF($J187="Profit Margin",SUM(BS$16:BS186)*ProfitMargin,IF($J187="VAT",SUM(BS$16:BS186)*VAT,IF(Budget_period="Monthly",SUMIFS(INDIRECT(BS$8),DetailBudgetWPs_Aleph,IF($J187 = "No Work Package", "", $J187),DetailBudgetCategory_Aleph,$I187),IF(Budget_period="Quarterly",SUMIFS(INDIRECT(BS$9),DetailBudgetWPs_Aleph,IF($J187 = "No Work Package", "", $J187),DetailBudgetCategory_Aleph,$I187),IF(Budget_period="Annually",SUMIFS(INDIRECT(BS$10),DetailBudgetWPs_Aleph,IF($J187 = "No Work Package", "", $J187),DetailBudgetCategory_Aleph,$I187),""))))) / BS$6 * BS$7, 0), 0)</f>
        <v>0</v>
      </c>
    </row>
    <row r="188" ht="15.75" customHeight="1">
      <c r="A188" s="114"/>
      <c r="B188" s="15" t="str">
        <f>IF(ROW()-16&lt;NoRowsBudget,OrgName,"")</f>
        <v/>
      </c>
      <c r="C188" s="15" t="str">
        <f>IF(ROW()-16&lt;NoRowsBudget,ProjectName,"")</f>
        <v/>
      </c>
      <c r="D188" s="15" t="str">
        <f>IF(ROW()-16&lt;NoRowsBudget,ProjectRef,"")</f>
        <v/>
      </c>
      <c r="E188" s="15" t="str">
        <f>IF(ROW()-16&lt;NoRowsBudget,ApplicationID,"")</f>
        <v/>
      </c>
      <c r="F188" s="15" t="str">
        <f>IF(ROW()-16&lt;NoRowsBudget,Version,"")</f>
        <v/>
      </c>
      <c r="G188" s="164" t="str">
        <f>IF(ROW()-16&lt;NoRowsBudget,StartDate,"")</f>
        <v/>
      </c>
      <c r="H188" s="164" t="str">
        <f>IF(ROW()-16&lt;NoRowsBudget,EndDate,"")</f>
        <v/>
      </c>
      <c r="I188" s="15" t="str">
        <f t="array" ref="I188">IF(ROW()-16&lt;(NoRowsBudget-3),INDEX(CostCategories,CEILING((ROW()-15)/NoWPs,1)),IF(ROW()-16=NoRowsBudget-3,"Overheads",IF(ROW()-16=NoRowsBudget-2,"Profit Margin",IF(ROW()-16=NoRowsBudget-1,"VAT",""))))</f>
        <v/>
      </c>
      <c r="J188" s="15" t="str">
        <f t="array" ref="J188">IF(ROW()-16&lt;NoRowsBudget-3,INDEX(WPUnique,,MOD(ROW()-16,NoWPs)+1),IF(ROW()-16=NoRowsBudget-3,"Overheads",IF(ROW()-16=NoRowsBudget-2,"Profit Margin",IF(ROW()-16=NoRowsBudget-1,"VAT",""))))</f>
        <v/>
      </c>
      <c r="K188" s="172" t="str">
        <f>IFERROR(IF(OR($J188="Indirect Cost",$J188="VAT",$J188="Profit Margin"),"",VLOOKUP(J188,'1. Basic Info'!$B$40:$C$52,2,FALSE)),BudgetExport!J188)</f>
        <v/>
      </c>
      <c r="L188" s="166">
        <f t="array" ref="L188">IFERROR(IF(ROW()-16&lt;NoRowsBudget, IF($J188="Profit Margin",SUM(L$16:L187)*ProfitMargin,IF($J188="VAT",SUM(L$16:L187)*VAT,IF(Budget_period="Monthly",SUMIFS(INDIRECT(L$8),DetailBudgetWPs_Aleph,IF($J188 = "No Work Package", "", $J188),DetailBudgetCategory_Aleph,$I188),IF(Budget_period="Quarterly",SUMIFS(INDIRECT(L$9),DetailBudgetWPs_Aleph,IF($J188 = "No Work Package", "", $J188),DetailBudgetCategory_Aleph,$I188),IF(Budget_period="Annually",SUMIFS(INDIRECT(L$10),DetailBudgetWPs_Aleph,IF($J188 = "No Work Package", "", $J188),DetailBudgetCategory_Aleph,$I188),""))))) / L$6 * L$7, 0), 0)</f>
        <v>0</v>
      </c>
      <c r="M188" s="166">
        <f t="array" ref="M188">IFERROR(IF(ROW()-16&lt;NoRowsBudget, IF($J188="Profit Margin",SUM(M$16:M187)*ProfitMargin,IF($J188="VAT",SUM(M$16:M187)*VAT,IF(Budget_period="Monthly",SUMIFS(INDIRECT(M$8),DetailBudgetWPs_Aleph,IF($J188 = "No Work Package", "", $J188),DetailBudgetCategory_Aleph,$I188),IF(Budget_period="Quarterly",SUMIFS(INDIRECT(M$9),DetailBudgetWPs_Aleph,IF($J188 = "No Work Package", "", $J188),DetailBudgetCategory_Aleph,$I188),IF(Budget_period="Annually",SUMIFS(INDIRECT(M$10),DetailBudgetWPs_Aleph,IF($J188 = "No Work Package", "", $J188),DetailBudgetCategory_Aleph,$I188),""))))) / M$6 * M$7, 0), 0)</f>
        <v>0</v>
      </c>
      <c r="N188" s="166">
        <f t="array" ref="N188">IFERROR(IF(ROW()-16&lt;NoRowsBudget, IF($J188="Profit Margin",SUM(N$16:N187)*ProfitMargin,IF($J188="VAT",SUM(N$16:N187)*VAT,IF(Budget_period="Monthly",SUMIFS(INDIRECT(N$8),DetailBudgetWPs_Aleph,IF($J188 = "No Work Package", "", $J188),DetailBudgetCategory_Aleph,$I188),IF(Budget_period="Quarterly",SUMIFS(INDIRECT(N$9),DetailBudgetWPs_Aleph,IF($J188 = "No Work Package", "", $J188),DetailBudgetCategory_Aleph,$I188),IF(Budget_period="Annually",SUMIFS(INDIRECT(N$10),DetailBudgetWPs_Aleph,IF($J188 = "No Work Package", "", $J188),DetailBudgetCategory_Aleph,$I188),""))))) / N$6 * N$7, 0), 0)</f>
        <v>0</v>
      </c>
      <c r="O188" s="166">
        <f t="array" ref="O188">IFERROR(IF(ROW()-16&lt;NoRowsBudget, IF($J188="Profit Margin",SUM(O$16:O187)*ProfitMargin,IF($J188="VAT",SUM(O$16:O187)*VAT,IF(Budget_period="Monthly",SUMIFS(INDIRECT(O$8),DetailBudgetWPs_Aleph,IF($J188 = "No Work Package", "", $J188),DetailBudgetCategory_Aleph,$I188),IF(Budget_period="Quarterly",SUMIFS(INDIRECT(O$9),DetailBudgetWPs_Aleph,IF($J188 = "No Work Package", "", $J188),DetailBudgetCategory_Aleph,$I188),IF(Budget_period="Annually",SUMIFS(INDIRECT(O$10),DetailBudgetWPs_Aleph,IF($J188 = "No Work Package", "", $J188),DetailBudgetCategory_Aleph,$I188),""))))) / O$6 * O$7, 0), 0)</f>
        <v>0</v>
      </c>
      <c r="P188" s="166">
        <f t="array" ref="P188">IFERROR(IF(ROW()-16&lt;NoRowsBudget, IF($J188="Profit Margin",SUM(P$16:P187)*ProfitMargin,IF($J188="VAT",SUM(P$16:P187)*VAT,IF(Budget_period="Monthly",SUMIFS(INDIRECT(P$8),DetailBudgetWPs_Aleph,IF($J188 = "No Work Package", "", $J188),DetailBudgetCategory_Aleph,$I188),IF(Budget_period="Quarterly",SUMIFS(INDIRECT(P$9),DetailBudgetWPs_Aleph,IF($J188 = "No Work Package", "", $J188),DetailBudgetCategory_Aleph,$I188),IF(Budget_period="Annually",SUMIFS(INDIRECT(P$10),DetailBudgetWPs_Aleph,IF($J188 = "No Work Package", "", $J188),DetailBudgetCategory_Aleph,$I188),""))))) / P$6 * P$7, 0), 0)</f>
        <v>0</v>
      </c>
      <c r="Q188" s="166">
        <f t="array" ref="Q188">IFERROR(IF(ROW()-16&lt;NoRowsBudget, IF($J188="Profit Margin",SUM(Q$16:Q187)*ProfitMargin,IF($J188="VAT",SUM(Q$16:Q187)*VAT,IF(Budget_period="Monthly",SUMIFS(INDIRECT(Q$8),DetailBudgetWPs_Aleph,IF($J188 = "No Work Package", "", $J188),DetailBudgetCategory_Aleph,$I188),IF(Budget_period="Quarterly",SUMIFS(INDIRECT(Q$9),DetailBudgetWPs_Aleph,IF($J188 = "No Work Package", "", $J188),DetailBudgetCategory_Aleph,$I188),IF(Budget_period="Annually",SUMIFS(INDIRECT(Q$10),DetailBudgetWPs_Aleph,IF($J188 = "No Work Package", "", $J188),DetailBudgetCategory_Aleph,$I188),""))))) / Q$6 * Q$7, 0), 0)</f>
        <v>0</v>
      </c>
      <c r="R188" s="166">
        <f t="array" ref="R188">IFERROR(IF(ROW()-16&lt;NoRowsBudget, IF($J188="Profit Margin",SUM(R$16:R187)*ProfitMargin,IF($J188="VAT",SUM(R$16:R187)*VAT,IF(Budget_period="Monthly",SUMIFS(INDIRECT(R$8),DetailBudgetWPs_Aleph,IF($J188 = "No Work Package", "", $J188),DetailBudgetCategory_Aleph,$I188),IF(Budget_period="Quarterly",SUMIFS(INDIRECT(R$9),DetailBudgetWPs_Aleph,IF($J188 = "No Work Package", "", $J188),DetailBudgetCategory_Aleph,$I188),IF(Budget_period="Annually",SUMIFS(INDIRECT(R$10),DetailBudgetWPs_Aleph,IF($J188 = "No Work Package", "", $J188),DetailBudgetCategory_Aleph,$I188),""))))) / R$6 * R$7, 0), 0)</f>
        <v>0</v>
      </c>
      <c r="S188" s="166">
        <f t="array" ref="S188">IFERROR(IF(ROW()-16&lt;NoRowsBudget, IF($J188="Profit Margin",SUM(S$16:S187)*ProfitMargin,IF($J188="VAT",SUM(S$16:S187)*VAT,IF(Budget_period="Monthly",SUMIFS(INDIRECT(S$8),DetailBudgetWPs_Aleph,IF($J188 = "No Work Package", "", $J188),DetailBudgetCategory_Aleph,$I188),IF(Budget_period="Quarterly",SUMIFS(INDIRECT(S$9),DetailBudgetWPs_Aleph,IF($J188 = "No Work Package", "", $J188),DetailBudgetCategory_Aleph,$I188),IF(Budget_period="Annually",SUMIFS(INDIRECT(S$10),DetailBudgetWPs_Aleph,IF($J188 = "No Work Package", "", $J188),DetailBudgetCategory_Aleph,$I188),""))))) / S$6 * S$7, 0), 0)</f>
        <v>0</v>
      </c>
      <c r="T188" s="166">
        <f t="array" ref="T188">IFERROR(IF(ROW()-16&lt;NoRowsBudget, IF($J188="Profit Margin",SUM(T$16:T187)*ProfitMargin,IF($J188="VAT",SUM(T$16:T187)*VAT,IF(Budget_period="Monthly",SUMIFS(INDIRECT(T$8),DetailBudgetWPs_Aleph,IF($J188 = "No Work Package", "", $J188),DetailBudgetCategory_Aleph,$I188),IF(Budget_period="Quarterly",SUMIFS(INDIRECT(T$9),DetailBudgetWPs_Aleph,IF($J188 = "No Work Package", "", $J188),DetailBudgetCategory_Aleph,$I188),IF(Budget_period="Annually",SUMIFS(INDIRECT(T$10),DetailBudgetWPs_Aleph,IF($J188 = "No Work Package", "", $J188),DetailBudgetCategory_Aleph,$I188),""))))) / T$6 * T$7, 0), 0)</f>
        <v>0</v>
      </c>
      <c r="U188" s="166">
        <f t="array" ref="U188">IFERROR(IF(ROW()-16&lt;NoRowsBudget, IF($J188="Profit Margin",SUM(U$16:U187)*ProfitMargin,IF($J188="VAT",SUM(U$16:U187)*VAT,IF(Budget_period="Monthly",SUMIFS(INDIRECT(U$8),DetailBudgetWPs_Aleph,IF($J188 = "No Work Package", "", $J188),DetailBudgetCategory_Aleph,$I188),IF(Budget_period="Quarterly",SUMIFS(INDIRECT(U$9),DetailBudgetWPs_Aleph,IF($J188 = "No Work Package", "", $J188),DetailBudgetCategory_Aleph,$I188),IF(Budget_period="Annually",SUMIFS(INDIRECT(U$10),DetailBudgetWPs_Aleph,IF($J188 = "No Work Package", "", $J188),DetailBudgetCategory_Aleph,$I188),""))))) / U$6 * U$7, 0), 0)</f>
        <v>0</v>
      </c>
      <c r="V188" s="166">
        <f t="array" ref="V188">IFERROR(IF(ROW()-16&lt;NoRowsBudget, IF($J188="Profit Margin",SUM(V$16:V187)*ProfitMargin,IF($J188="VAT",SUM(V$16:V187)*VAT,IF(Budget_period="Monthly",SUMIFS(INDIRECT(V$8),DetailBudgetWPs_Aleph,IF($J188 = "No Work Package", "", $J188),DetailBudgetCategory_Aleph,$I188),IF(Budget_period="Quarterly",SUMIFS(INDIRECT(V$9),DetailBudgetWPs_Aleph,IF($J188 = "No Work Package", "", $J188),DetailBudgetCategory_Aleph,$I188),IF(Budget_period="Annually",SUMIFS(INDIRECT(V$10),DetailBudgetWPs_Aleph,IF($J188 = "No Work Package", "", $J188),DetailBudgetCategory_Aleph,$I188),""))))) / V$6 * V$7, 0), 0)</f>
        <v>0</v>
      </c>
      <c r="W188" s="166">
        <f t="array" ref="W188">IFERROR(IF(ROW()-16&lt;NoRowsBudget, IF($J188="Profit Margin",SUM(W$16:W187)*ProfitMargin,IF($J188="VAT",SUM(W$16:W187)*VAT,IF(Budget_period="Monthly",SUMIFS(INDIRECT(W$8),DetailBudgetWPs_Aleph,IF($J188 = "No Work Package", "", $J188),DetailBudgetCategory_Aleph,$I188),IF(Budget_period="Quarterly",SUMIFS(INDIRECT(W$9),DetailBudgetWPs_Aleph,IF($J188 = "No Work Package", "", $J188),DetailBudgetCategory_Aleph,$I188),IF(Budget_period="Annually",SUMIFS(INDIRECT(W$10),DetailBudgetWPs_Aleph,IF($J188 = "No Work Package", "", $J188),DetailBudgetCategory_Aleph,$I188),""))))) / W$6 * W$7, 0), 0)</f>
        <v>0</v>
      </c>
      <c r="X188" s="166">
        <f t="array" ref="X188">IFERROR(IF(ROW()-16&lt;NoRowsBudget, IF($J188="Profit Margin",SUM(X$16:X187)*ProfitMargin,IF($J188="VAT",SUM(X$16:X187)*VAT,IF(Budget_period="Monthly",SUMIFS(INDIRECT(X$8),DetailBudgetWPs_Aleph,IF($J188 = "No Work Package", "", $J188),DetailBudgetCategory_Aleph,$I188),IF(Budget_period="Quarterly",SUMIFS(INDIRECT(X$9),DetailBudgetWPs_Aleph,IF($J188 = "No Work Package", "", $J188),DetailBudgetCategory_Aleph,$I188),IF(Budget_period="Annually",SUMIFS(INDIRECT(X$10),DetailBudgetWPs_Aleph,IF($J188 = "No Work Package", "", $J188),DetailBudgetCategory_Aleph,$I188),""))))) / X$6 * X$7, 0), 0)</f>
        <v>0</v>
      </c>
      <c r="Y188" s="166">
        <f t="array" ref="Y188">IFERROR(IF(ROW()-16&lt;NoRowsBudget, IF($J188="Profit Margin",SUM(Y$16:Y187)*ProfitMargin,IF($J188="VAT",SUM(Y$16:Y187)*VAT,IF(Budget_period="Monthly",SUMIFS(INDIRECT(Y$8),DetailBudgetWPs_Aleph,IF($J188 = "No Work Package", "", $J188),DetailBudgetCategory_Aleph,$I188),IF(Budget_period="Quarterly",SUMIFS(INDIRECT(Y$9),DetailBudgetWPs_Aleph,IF($J188 = "No Work Package", "", $J188),DetailBudgetCategory_Aleph,$I188),IF(Budget_period="Annually",SUMIFS(INDIRECT(Y$10),DetailBudgetWPs_Aleph,IF($J188 = "No Work Package", "", $J188),DetailBudgetCategory_Aleph,$I188),""))))) / Y$6 * Y$7, 0), 0)</f>
        <v>0</v>
      </c>
      <c r="Z188" s="166">
        <f t="array" ref="Z188">IFERROR(IF(ROW()-16&lt;NoRowsBudget, IF($J188="Profit Margin",SUM(Z$16:Z187)*ProfitMargin,IF($J188="VAT",SUM(Z$16:Z187)*VAT,IF(Budget_period="Monthly",SUMIFS(INDIRECT(Z$8),DetailBudgetWPs_Aleph,IF($J188 = "No Work Package", "", $J188),DetailBudgetCategory_Aleph,$I188),IF(Budget_period="Quarterly",SUMIFS(INDIRECT(Z$9),DetailBudgetWPs_Aleph,IF($J188 = "No Work Package", "", $J188),DetailBudgetCategory_Aleph,$I188),IF(Budget_period="Annually",SUMIFS(INDIRECT(Z$10),DetailBudgetWPs_Aleph,IF($J188 = "No Work Package", "", $J188),DetailBudgetCategory_Aleph,$I188),""))))) / Z$6 * Z$7, 0), 0)</f>
        <v>0</v>
      </c>
      <c r="AA188" s="166">
        <f t="array" ref="AA188">IFERROR(IF(ROW()-16&lt;NoRowsBudget, IF($J188="Profit Margin",SUM(AA$16:AA187)*ProfitMargin,IF($J188="VAT",SUM(AA$16:AA187)*VAT,IF(Budget_period="Monthly",SUMIFS(INDIRECT(AA$8),DetailBudgetWPs_Aleph,IF($J188 = "No Work Package", "", $J188),DetailBudgetCategory_Aleph,$I188),IF(Budget_period="Quarterly",SUMIFS(INDIRECT(AA$9),DetailBudgetWPs_Aleph,IF($J188 = "No Work Package", "", $J188),DetailBudgetCategory_Aleph,$I188),IF(Budget_period="Annually",SUMIFS(INDIRECT(AA$10),DetailBudgetWPs_Aleph,IF($J188 = "No Work Package", "", $J188),DetailBudgetCategory_Aleph,$I188),""))))) / AA$6 * AA$7, 0), 0)</f>
        <v>0</v>
      </c>
      <c r="AB188" s="166">
        <f t="array" ref="AB188">IFERROR(IF(ROW()-16&lt;NoRowsBudget, IF($J188="Profit Margin",SUM(AB$16:AB187)*ProfitMargin,IF($J188="VAT",SUM(AB$16:AB187)*VAT,IF(Budget_period="Monthly",SUMIFS(INDIRECT(AB$8),DetailBudgetWPs_Aleph,IF($J188 = "No Work Package", "", $J188),DetailBudgetCategory_Aleph,$I188),IF(Budget_period="Quarterly",SUMIFS(INDIRECT(AB$9),DetailBudgetWPs_Aleph,IF($J188 = "No Work Package", "", $J188),DetailBudgetCategory_Aleph,$I188),IF(Budget_period="Annually",SUMIFS(INDIRECT(AB$10),DetailBudgetWPs_Aleph,IF($J188 = "No Work Package", "", $J188),DetailBudgetCategory_Aleph,$I188),""))))) / AB$6 * AB$7, 0), 0)</f>
        <v>0</v>
      </c>
      <c r="AC188" s="166">
        <f t="array" ref="AC188">IFERROR(IF(ROW()-16&lt;NoRowsBudget, IF($J188="Profit Margin",SUM(AC$16:AC187)*ProfitMargin,IF($J188="VAT",SUM(AC$16:AC187)*VAT,IF(Budget_period="Monthly",SUMIFS(INDIRECT(AC$8),DetailBudgetWPs_Aleph,IF($J188 = "No Work Package", "", $J188),DetailBudgetCategory_Aleph,$I188),IF(Budget_period="Quarterly",SUMIFS(INDIRECT(AC$9),DetailBudgetWPs_Aleph,IF($J188 = "No Work Package", "", $J188),DetailBudgetCategory_Aleph,$I188),IF(Budget_period="Annually",SUMIFS(INDIRECT(AC$10),DetailBudgetWPs_Aleph,IF($J188 = "No Work Package", "", $J188),DetailBudgetCategory_Aleph,$I188),""))))) / AC$6 * AC$7, 0), 0)</f>
        <v>0</v>
      </c>
      <c r="AD188" s="166">
        <f t="array" ref="AD188">IFERROR(IF(ROW()-16&lt;NoRowsBudget, IF($J188="Profit Margin",SUM(AD$16:AD187)*ProfitMargin,IF($J188="VAT",SUM(AD$16:AD187)*VAT,IF(Budget_period="Monthly",SUMIFS(INDIRECT(AD$8),DetailBudgetWPs_Aleph,IF($J188 = "No Work Package", "", $J188),DetailBudgetCategory_Aleph,$I188),IF(Budget_period="Quarterly",SUMIFS(INDIRECT(AD$9),DetailBudgetWPs_Aleph,IF($J188 = "No Work Package", "", $J188),DetailBudgetCategory_Aleph,$I188),IF(Budget_period="Annually",SUMIFS(INDIRECT(AD$10),DetailBudgetWPs_Aleph,IF($J188 = "No Work Package", "", $J188),DetailBudgetCategory_Aleph,$I188),""))))) / AD$6 * AD$7, 0), 0)</f>
        <v>0</v>
      </c>
      <c r="AE188" s="166">
        <f t="array" ref="AE188">IFERROR(IF(ROW()-16&lt;NoRowsBudget, IF($J188="Profit Margin",SUM(AE$16:AE187)*ProfitMargin,IF($J188="VAT",SUM(AE$16:AE187)*VAT,IF(Budget_period="Monthly",SUMIFS(INDIRECT(AE$8),DetailBudgetWPs_Aleph,IF($J188 = "No Work Package", "", $J188),DetailBudgetCategory_Aleph,$I188),IF(Budget_period="Quarterly",SUMIFS(INDIRECT(AE$9),DetailBudgetWPs_Aleph,IF($J188 = "No Work Package", "", $J188),DetailBudgetCategory_Aleph,$I188),IF(Budget_period="Annually",SUMIFS(INDIRECT(AE$10),DetailBudgetWPs_Aleph,IF($J188 = "No Work Package", "", $J188),DetailBudgetCategory_Aleph,$I188),""))))) / AE$6 * AE$7, 0), 0)</f>
        <v>0</v>
      </c>
      <c r="AF188" s="166">
        <f t="array" ref="AF188">IFERROR(IF(ROW()-16&lt;NoRowsBudget, IF($J188="Profit Margin",SUM(AF$16:AF187)*ProfitMargin,IF($J188="VAT",SUM(AF$16:AF187)*VAT,IF(Budget_period="Monthly",SUMIFS(INDIRECT(AF$8),DetailBudgetWPs_Aleph,IF($J188 = "No Work Package", "", $J188),DetailBudgetCategory_Aleph,$I188),IF(Budget_period="Quarterly",SUMIFS(INDIRECT(AF$9),DetailBudgetWPs_Aleph,IF($J188 = "No Work Package", "", $J188),DetailBudgetCategory_Aleph,$I188),IF(Budget_period="Annually",SUMIFS(INDIRECT(AF$10),DetailBudgetWPs_Aleph,IF($J188 = "No Work Package", "", $J188),DetailBudgetCategory_Aleph,$I188),""))))) / AF$6 * AF$7, 0), 0)</f>
        <v>0</v>
      </c>
      <c r="AG188" s="166">
        <f t="array" ref="AG188">IFERROR(IF(ROW()-16&lt;NoRowsBudget, IF($J188="Profit Margin",SUM(AG$16:AG187)*ProfitMargin,IF($J188="VAT",SUM(AG$16:AG187)*VAT,IF(Budget_period="Monthly",SUMIFS(INDIRECT(AG$8),DetailBudgetWPs_Aleph,IF($J188 = "No Work Package", "", $J188),DetailBudgetCategory_Aleph,$I188),IF(Budget_period="Quarterly",SUMIFS(INDIRECT(AG$9),DetailBudgetWPs_Aleph,IF($J188 = "No Work Package", "", $J188),DetailBudgetCategory_Aleph,$I188),IF(Budget_period="Annually",SUMIFS(INDIRECT(AG$10),DetailBudgetWPs_Aleph,IF($J188 = "No Work Package", "", $J188),DetailBudgetCategory_Aleph,$I188),""))))) / AG$6 * AG$7, 0), 0)</f>
        <v>0</v>
      </c>
      <c r="AH188" s="166">
        <f t="array" ref="AH188">IFERROR(IF(ROW()-16&lt;NoRowsBudget, IF($J188="Profit Margin",SUM(AH$16:AH187)*ProfitMargin,IF($J188="VAT",SUM(AH$16:AH187)*VAT,IF(Budget_period="Monthly",SUMIFS(INDIRECT(AH$8),DetailBudgetWPs_Aleph,IF($J188 = "No Work Package", "", $J188),DetailBudgetCategory_Aleph,$I188),IF(Budget_period="Quarterly",SUMIFS(INDIRECT(AH$9),DetailBudgetWPs_Aleph,IF($J188 = "No Work Package", "", $J188),DetailBudgetCategory_Aleph,$I188),IF(Budget_period="Annually",SUMIFS(INDIRECT(AH$10),DetailBudgetWPs_Aleph,IF($J188 = "No Work Package", "", $J188),DetailBudgetCategory_Aleph,$I188),""))))) / AH$6 * AH$7, 0), 0)</f>
        <v>0</v>
      </c>
      <c r="AI188" s="166">
        <f t="array" ref="AI188">IFERROR(IF(ROW()-16&lt;NoRowsBudget, IF($J188="Profit Margin",SUM(AI$16:AI187)*ProfitMargin,IF($J188="VAT",SUM(AI$16:AI187)*VAT,IF(Budget_period="Monthly",SUMIFS(INDIRECT(AI$8),DetailBudgetWPs_Aleph,IF($J188 = "No Work Package", "", $J188),DetailBudgetCategory_Aleph,$I188),IF(Budget_period="Quarterly",SUMIFS(INDIRECT(AI$9),DetailBudgetWPs_Aleph,IF($J188 = "No Work Package", "", $J188),DetailBudgetCategory_Aleph,$I188),IF(Budget_period="Annually",SUMIFS(INDIRECT(AI$10),DetailBudgetWPs_Aleph,IF($J188 = "No Work Package", "", $J188),DetailBudgetCategory_Aleph,$I188),""))))) / AI$6 * AI$7, 0), 0)</f>
        <v>0</v>
      </c>
      <c r="AJ188" s="166">
        <f t="array" ref="AJ188">IFERROR(IF(ROW()-16&lt;NoRowsBudget, IF($J188="Profit Margin",SUM(AJ$16:AJ187)*ProfitMargin,IF($J188="VAT",SUM(AJ$16:AJ187)*VAT,IF(Budget_period="Monthly",SUMIFS(INDIRECT(AJ$8),DetailBudgetWPs_Aleph,IF($J188 = "No Work Package", "", $J188),DetailBudgetCategory_Aleph,$I188),IF(Budget_period="Quarterly",SUMIFS(INDIRECT(AJ$9),DetailBudgetWPs_Aleph,IF($J188 = "No Work Package", "", $J188),DetailBudgetCategory_Aleph,$I188),IF(Budget_period="Annually",SUMIFS(INDIRECT(AJ$10),DetailBudgetWPs_Aleph,IF($J188 = "No Work Package", "", $J188),DetailBudgetCategory_Aleph,$I188),""))))) / AJ$6 * AJ$7, 0), 0)</f>
        <v>0</v>
      </c>
      <c r="AK188" s="166">
        <f t="array" ref="AK188">IFERROR(IF(ROW()-16&lt;NoRowsBudget, IF($J188="Profit Margin",SUM(AK$16:AK187)*ProfitMargin,IF($J188="VAT",SUM(AK$16:AK187)*VAT,IF(Budget_period="Monthly",SUMIFS(INDIRECT(AK$8),DetailBudgetWPs_Aleph,IF($J188 = "No Work Package", "", $J188),DetailBudgetCategory_Aleph,$I188),IF(Budget_period="Quarterly",SUMIFS(INDIRECT(AK$9),DetailBudgetWPs_Aleph,IF($J188 = "No Work Package", "", $J188),DetailBudgetCategory_Aleph,$I188),IF(Budget_period="Annually",SUMIFS(INDIRECT(AK$10),DetailBudgetWPs_Aleph,IF($J188 = "No Work Package", "", $J188),DetailBudgetCategory_Aleph,$I188),""))))) / AK$6 * AK$7, 0), 0)</f>
        <v>0</v>
      </c>
      <c r="AL188" s="166">
        <f t="array" ref="AL188">IFERROR(IF(ROW()-16&lt;NoRowsBudget, IF($J188="Profit Margin",SUM(AL$16:AL187)*ProfitMargin,IF($J188="VAT",SUM(AL$16:AL187)*VAT,IF(Budget_period="Monthly",SUMIFS(INDIRECT(AL$8),DetailBudgetWPs_Aleph,IF($J188 = "No Work Package", "", $J188),DetailBudgetCategory_Aleph,$I188),IF(Budget_period="Quarterly",SUMIFS(INDIRECT(AL$9),DetailBudgetWPs_Aleph,IF($J188 = "No Work Package", "", $J188),DetailBudgetCategory_Aleph,$I188),IF(Budget_period="Annually",SUMIFS(INDIRECT(AL$10),DetailBudgetWPs_Aleph,IF($J188 = "No Work Package", "", $J188),DetailBudgetCategory_Aleph,$I188),""))))) / AL$6 * AL$7, 0), 0)</f>
        <v>0</v>
      </c>
      <c r="AM188" s="166">
        <f t="array" ref="AM188">IFERROR(IF(ROW()-16&lt;NoRowsBudget, IF($J188="Profit Margin",SUM(AM$16:AM187)*ProfitMargin,IF($J188="VAT",SUM(AM$16:AM187)*VAT,IF(Budget_period="Monthly",SUMIFS(INDIRECT(AM$8),DetailBudgetWPs_Aleph,IF($J188 = "No Work Package", "", $J188),DetailBudgetCategory_Aleph,$I188),IF(Budget_period="Quarterly",SUMIFS(INDIRECT(AM$9),DetailBudgetWPs_Aleph,IF($J188 = "No Work Package", "", $J188),DetailBudgetCategory_Aleph,$I188),IF(Budget_period="Annually",SUMIFS(INDIRECT(AM$10),DetailBudgetWPs_Aleph,IF($J188 = "No Work Package", "", $J188),DetailBudgetCategory_Aleph,$I188),""))))) / AM$6 * AM$7, 0), 0)</f>
        <v>0</v>
      </c>
      <c r="AN188" s="166">
        <f t="array" ref="AN188">IFERROR(IF(ROW()-16&lt;NoRowsBudget, IF($J188="Profit Margin",SUM(AN$16:AN187)*ProfitMargin,IF($J188="VAT",SUM(AN$16:AN187)*VAT,IF(Budget_period="Monthly",SUMIFS(INDIRECT(AN$8),DetailBudgetWPs_Aleph,IF($J188 = "No Work Package", "", $J188),DetailBudgetCategory_Aleph,$I188),IF(Budget_period="Quarterly",SUMIFS(INDIRECT(AN$9),DetailBudgetWPs_Aleph,IF($J188 = "No Work Package", "", $J188),DetailBudgetCategory_Aleph,$I188),IF(Budget_period="Annually",SUMIFS(INDIRECT(AN$10),DetailBudgetWPs_Aleph,IF($J188 = "No Work Package", "", $J188),DetailBudgetCategory_Aleph,$I188),""))))) / AN$6 * AN$7, 0), 0)</f>
        <v>0</v>
      </c>
      <c r="AO188" s="166">
        <f t="array" ref="AO188">IFERROR(IF(ROW()-16&lt;NoRowsBudget, IF($J188="Profit Margin",SUM(AO$16:AO187)*ProfitMargin,IF($J188="VAT",SUM(AO$16:AO187)*VAT,IF(Budget_period="Monthly",SUMIFS(INDIRECT(AO$8),DetailBudgetWPs_Aleph,IF($J188 = "No Work Package", "", $J188),DetailBudgetCategory_Aleph,$I188),IF(Budget_period="Quarterly",SUMIFS(INDIRECT(AO$9),DetailBudgetWPs_Aleph,IF($J188 = "No Work Package", "", $J188),DetailBudgetCategory_Aleph,$I188),IF(Budget_period="Annually",SUMIFS(INDIRECT(AO$10),DetailBudgetWPs_Aleph,IF($J188 = "No Work Package", "", $J188),DetailBudgetCategory_Aleph,$I188),""))))) / AO$6 * AO$7, 0), 0)</f>
        <v>0</v>
      </c>
      <c r="AP188" s="166">
        <f t="array" ref="AP188">IFERROR(IF(ROW()-16&lt;NoRowsBudget, IF($J188="Profit Margin",SUM(AP$16:AP187)*ProfitMargin,IF($J188="VAT",SUM(AP$16:AP187)*VAT,IF(Budget_period="Monthly",SUMIFS(INDIRECT(AP$8),DetailBudgetWPs_Aleph,IF($J188 = "No Work Package", "", $J188),DetailBudgetCategory_Aleph,$I188),IF(Budget_period="Quarterly",SUMIFS(INDIRECT(AP$9),DetailBudgetWPs_Aleph,IF($J188 = "No Work Package", "", $J188),DetailBudgetCategory_Aleph,$I188),IF(Budget_period="Annually",SUMIFS(INDIRECT(AP$10),DetailBudgetWPs_Aleph,IF($J188 = "No Work Package", "", $J188),DetailBudgetCategory_Aleph,$I188),""))))) / AP$6 * AP$7, 0), 0)</f>
        <v>0</v>
      </c>
      <c r="AQ188" s="166">
        <f t="array" ref="AQ188">IFERROR(IF(ROW()-16&lt;NoRowsBudget, IF($J188="Profit Margin",SUM(AQ$16:AQ187)*ProfitMargin,IF($J188="VAT",SUM(AQ$16:AQ187)*VAT,IF(Budget_period="Monthly",SUMIFS(INDIRECT(AQ$8),DetailBudgetWPs_Aleph,IF($J188 = "No Work Package", "", $J188),DetailBudgetCategory_Aleph,$I188),IF(Budget_period="Quarterly",SUMIFS(INDIRECT(AQ$9),DetailBudgetWPs_Aleph,IF($J188 = "No Work Package", "", $J188),DetailBudgetCategory_Aleph,$I188),IF(Budget_period="Annually",SUMIFS(INDIRECT(AQ$10),DetailBudgetWPs_Aleph,IF($J188 = "No Work Package", "", $J188),DetailBudgetCategory_Aleph,$I188),""))))) / AQ$6 * AQ$7, 0), 0)</f>
        <v>0</v>
      </c>
      <c r="AR188" s="166">
        <f t="array" ref="AR188">IFERROR(IF(ROW()-16&lt;NoRowsBudget, IF($J188="Profit Margin",SUM(AR$16:AR187)*ProfitMargin,IF($J188="VAT",SUM(AR$16:AR187)*VAT,IF(Budget_period="Monthly",SUMIFS(INDIRECT(AR$8),DetailBudgetWPs_Aleph,IF($J188 = "No Work Package", "", $J188),DetailBudgetCategory_Aleph,$I188),IF(Budget_period="Quarterly",SUMIFS(INDIRECT(AR$9),DetailBudgetWPs_Aleph,IF($J188 = "No Work Package", "", $J188),DetailBudgetCategory_Aleph,$I188),IF(Budget_period="Annually",SUMIFS(INDIRECT(AR$10),DetailBudgetWPs_Aleph,IF($J188 = "No Work Package", "", $J188),DetailBudgetCategory_Aleph,$I188),""))))) / AR$6 * AR$7, 0), 0)</f>
        <v>0</v>
      </c>
      <c r="AS188" s="166">
        <f t="array" ref="AS188">IFERROR(IF(ROW()-16&lt;NoRowsBudget, IF($J188="Profit Margin",SUM(AS$16:AS187)*ProfitMargin,IF($J188="VAT",SUM(AS$16:AS187)*VAT,IF(Budget_period="Monthly",SUMIFS(INDIRECT(AS$8),DetailBudgetWPs_Aleph,IF($J188 = "No Work Package", "", $J188),DetailBudgetCategory_Aleph,$I188),IF(Budget_period="Quarterly",SUMIFS(INDIRECT(AS$9),DetailBudgetWPs_Aleph,IF($J188 = "No Work Package", "", $J188),DetailBudgetCategory_Aleph,$I188),IF(Budget_period="Annually",SUMIFS(INDIRECT(AS$10),DetailBudgetWPs_Aleph,IF($J188 = "No Work Package", "", $J188),DetailBudgetCategory_Aleph,$I188),""))))) / AS$6 * AS$7, 0), 0)</f>
        <v>0</v>
      </c>
      <c r="AT188" s="166">
        <f t="array" ref="AT188">IFERROR(IF(ROW()-16&lt;NoRowsBudget, IF($J188="Profit Margin",SUM(AT$16:AT187)*ProfitMargin,IF($J188="VAT",SUM(AT$16:AT187)*VAT,IF(Budget_period="Monthly",SUMIFS(INDIRECT(AT$8),DetailBudgetWPs_Aleph,IF($J188 = "No Work Package", "", $J188),DetailBudgetCategory_Aleph,$I188),IF(Budget_period="Quarterly",SUMIFS(INDIRECT(AT$9),DetailBudgetWPs_Aleph,IF($J188 = "No Work Package", "", $J188),DetailBudgetCategory_Aleph,$I188),IF(Budget_period="Annually",SUMIFS(INDIRECT(AT$10),DetailBudgetWPs_Aleph,IF($J188 = "No Work Package", "", $J188),DetailBudgetCategory_Aleph,$I188),""))))) / AT$6 * AT$7, 0), 0)</f>
        <v>0</v>
      </c>
      <c r="AU188" s="166">
        <f t="array" ref="AU188">IFERROR(IF(ROW()-16&lt;NoRowsBudget, IF($J188="Profit Margin",SUM(AU$16:AU187)*ProfitMargin,IF($J188="VAT",SUM(AU$16:AU187)*VAT,IF(Budget_period="Monthly",SUMIFS(INDIRECT(AU$8),DetailBudgetWPs_Aleph,IF($J188 = "No Work Package", "", $J188),DetailBudgetCategory_Aleph,$I188),IF(Budget_period="Quarterly",SUMIFS(INDIRECT(AU$9),DetailBudgetWPs_Aleph,IF($J188 = "No Work Package", "", $J188),DetailBudgetCategory_Aleph,$I188),IF(Budget_period="Annually",SUMIFS(INDIRECT(AU$10),DetailBudgetWPs_Aleph,IF($J188 = "No Work Package", "", $J188),DetailBudgetCategory_Aleph,$I188),""))))) / AU$6 * AU$7, 0), 0)</f>
        <v>0</v>
      </c>
      <c r="AV188" s="166">
        <f t="array" ref="AV188">IFERROR(IF(ROW()-16&lt;NoRowsBudget, IF($J188="Profit Margin",SUM(AV$16:AV187)*ProfitMargin,IF($J188="VAT",SUM(AV$16:AV187)*VAT,IF(Budget_period="Monthly",SUMIFS(INDIRECT(AV$8),DetailBudgetWPs_Aleph,IF($J188 = "No Work Package", "", $J188),DetailBudgetCategory_Aleph,$I188),IF(Budget_period="Quarterly",SUMIFS(INDIRECT(AV$9),DetailBudgetWPs_Aleph,IF($J188 = "No Work Package", "", $J188),DetailBudgetCategory_Aleph,$I188),IF(Budget_period="Annually",SUMIFS(INDIRECT(AV$10),DetailBudgetWPs_Aleph,IF($J188 = "No Work Package", "", $J188),DetailBudgetCategory_Aleph,$I188),""))))) / AV$6 * AV$7, 0), 0)</f>
        <v>0</v>
      </c>
      <c r="AW188" s="166">
        <f t="array" ref="AW188">IFERROR(IF(ROW()-16&lt;NoRowsBudget, IF($J188="Profit Margin",SUM(AW$16:AW187)*ProfitMargin,IF($J188="VAT",SUM(AW$16:AW187)*VAT,IF(Budget_period="Monthly",SUMIFS(INDIRECT(AW$8),DetailBudgetWPs_Aleph,IF($J188 = "No Work Package", "", $J188),DetailBudgetCategory_Aleph,$I188),IF(Budget_period="Quarterly",SUMIFS(INDIRECT(AW$9),DetailBudgetWPs_Aleph,IF($J188 = "No Work Package", "", $J188),DetailBudgetCategory_Aleph,$I188),IF(Budget_period="Annually",SUMIFS(INDIRECT(AW$10),DetailBudgetWPs_Aleph,IF($J188 = "No Work Package", "", $J188),DetailBudgetCategory_Aleph,$I188),""))))) / AW$6 * AW$7, 0), 0)</f>
        <v>0</v>
      </c>
      <c r="AX188" s="166">
        <f t="array" ref="AX188">IFERROR(IF(ROW()-16&lt;NoRowsBudget, IF($J188="Profit Margin",SUM(AX$16:AX187)*ProfitMargin,IF($J188="VAT",SUM(AX$16:AX187)*VAT,IF(Budget_period="Monthly",SUMIFS(INDIRECT(AX$8),DetailBudgetWPs_Aleph,IF($J188 = "No Work Package", "", $J188),DetailBudgetCategory_Aleph,$I188),IF(Budget_period="Quarterly",SUMIFS(INDIRECT(AX$9),DetailBudgetWPs_Aleph,IF($J188 = "No Work Package", "", $J188),DetailBudgetCategory_Aleph,$I188),IF(Budget_period="Annually",SUMIFS(INDIRECT(AX$10),DetailBudgetWPs_Aleph,IF($J188 = "No Work Package", "", $J188),DetailBudgetCategory_Aleph,$I188),""))))) / AX$6 * AX$7, 0), 0)</f>
        <v>0</v>
      </c>
      <c r="AY188" s="166">
        <f t="array" ref="AY188">IFERROR(IF(ROW()-16&lt;NoRowsBudget, IF($J188="Profit Margin",SUM(AY$16:AY187)*ProfitMargin,IF($J188="VAT",SUM(AY$16:AY187)*VAT,IF(Budget_period="Monthly",SUMIFS(INDIRECT(AY$8),DetailBudgetWPs_Aleph,IF($J188 = "No Work Package", "", $J188),DetailBudgetCategory_Aleph,$I188),IF(Budget_period="Quarterly",SUMIFS(INDIRECT(AY$9),DetailBudgetWPs_Aleph,IF($J188 = "No Work Package", "", $J188),DetailBudgetCategory_Aleph,$I188),IF(Budget_period="Annually",SUMIFS(INDIRECT(AY$10),DetailBudgetWPs_Aleph,IF($J188 = "No Work Package", "", $J188),DetailBudgetCategory_Aleph,$I188),""))))) / AY$6 * AY$7, 0), 0)</f>
        <v>0</v>
      </c>
      <c r="AZ188" s="166">
        <f t="array" ref="AZ188">IFERROR(IF(ROW()-16&lt;NoRowsBudget, IF($J188="Profit Margin",SUM(AZ$16:AZ187)*ProfitMargin,IF($J188="VAT",SUM(AZ$16:AZ187)*VAT,IF(Budget_period="Monthly",SUMIFS(INDIRECT(AZ$8),DetailBudgetWPs_Aleph,IF($J188 = "No Work Package", "", $J188),DetailBudgetCategory_Aleph,$I188),IF(Budget_period="Quarterly",SUMIFS(INDIRECT(AZ$9),DetailBudgetWPs_Aleph,IF($J188 = "No Work Package", "", $J188),DetailBudgetCategory_Aleph,$I188),IF(Budget_period="Annually",SUMIFS(INDIRECT(AZ$10),DetailBudgetWPs_Aleph,IF($J188 = "No Work Package", "", $J188),DetailBudgetCategory_Aleph,$I188),""))))) / AZ$6 * AZ$7, 0), 0)</f>
        <v>0</v>
      </c>
      <c r="BA188" s="166">
        <f t="array" ref="BA188">IFERROR(IF(ROW()-16&lt;NoRowsBudget, IF($J188="Profit Margin",SUM(BA$16:BA187)*ProfitMargin,IF($J188="VAT",SUM(BA$16:BA187)*VAT,IF(Budget_period="Monthly",SUMIFS(INDIRECT(BA$8),DetailBudgetWPs_Aleph,IF($J188 = "No Work Package", "", $J188),DetailBudgetCategory_Aleph,$I188),IF(Budget_period="Quarterly",SUMIFS(INDIRECT(BA$9),DetailBudgetWPs_Aleph,IF($J188 = "No Work Package", "", $J188),DetailBudgetCategory_Aleph,$I188),IF(Budget_period="Annually",SUMIFS(INDIRECT(BA$10),DetailBudgetWPs_Aleph,IF($J188 = "No Work Package", "", $J188),DetailBudgetCategory_Aleph,$I188),""))))) / BA$6 * BA$7, 0), 0)</f>
        <v>0</v>
      </c>
      <c r="BB188" s="166">
        <f t="array" ref="BB188">IFERROR(IF(ROW()-16&lt;NoRowsBudget, IF($J188="Profit Margin",SUM(BB$16:BB187)*ProfitMargin,IF($J188="VAT",SUM(BB$16:BB187)*VAT,IF(Budget_period="Monthly",SUMIFS(INDIRECT(BB$8),DetailBudgetWPs_Aleph,IF($J188 = "No Work Package", "", $J188),DetailBudgetCategory_Aleph,$I188),IF(Budget_period="Quarterly",SUMIFS(INDIRECT(BB$9),DetailBudgetWPs_Aleph,IF($J188 = "No Work Package", "", $J188),DetailBudgetCategory_Aleph,$I188),IF(Budget_period="Annually",SUMIFS(INDIRECT(BB$10),DetailBudgetWPs_Aleph,IF($J188 = "No Work Package", "", $J188),DetailBudgetCategory_Aleph,$I188),""))))) / BB$6 * BB$7, 0), 0)</f>
        <v>0</v>
      </c>
      <c r="BC188" s="166">
        <f t="array" ref="BC188">IFERROR(IF(ROW()-16&lt;NoRowsBudget, IF($J188="Profit Margin",SUM(BC$16:BC187)*ProfitMargin,IF($J188="VAT",SUM(BC$16:BC187)*VAT,IF(Budget_period="Monthly",SUMIFS(INDIRECT(BC$8),DetailBudgetWPs_Aleph,IF($J188 = "No Work Package", "", $J188),DetailBudgetCategory_Aleph,$I188),IF(Budget_period="Quarterly",SUMIFS(INDIRECT(BC$9),DetailBudgetWPs_Aleph,IF($J188 = "No Work Package", "", $J188),DetailBudgetCategory_Aleph,$I188),IF(Budget_period="Annually",SUMIFS(INDIRECT(BC$10),DetailBudgetWPs_Aleph,IF($J188 = "No Work Package", "", $J188),DetailBudgetCategory_Aleph,$I188),""))))) / BC$6 * BC$7, 0), 0)</f>
        <v>0</v>
      </c>
      <c r="BD188" s="166">
        <f t="array" ref="BD188">IFERROR(IF(ROW()-16&lt;NoRowsBudget, IF($J188="Profit Margin",SUM(BD$16:BD187)*ProfitMargin,IF($J188="VAT",SUM(BD$16:BD187)*VAT,IF(Budget_period="Monthly",SUMIFS(INDIRECT(BD$8),DetailBudgetWPs_Aleph,IF($J188 = "No Work Package", "", $J188),DetailBudgetCategory_Aleph,$I188),IF(Budget_period="Quarterly",SUMIFS(INDIRECT(BD$9),DetailBudgetWPs_Aleph,IF($J188 = "No Work Package", "", $J188),DetailBudgetCategory_Aleph,$I188),IF(Budget_period="Annually",SUMIFS(INDIRECT(BD$10),DetailBudgetWPs_Aleph,IF($J188 = "No Work Package", "", $J188),DetailBudgetCategory_Aleph,$I188),""))))) / BD$6 * BD$7, 0), 0)</f>
        <v>0</v>
      </c>
      <c r="BE188" s="166">
        <f t="array" ref="BE188">IFERROR(IF(ROW()-16&lt;NoRowsBudget, IF($J188="Profit Margin",SUM(BE$16:BE187)*ProfitMargin,IF($J188="VAT",SUM(BE$16:BE187)*VAT,IF(Budget_period="Monthly",SUMIFS(INDIRECT(BE$8),DetailBudgetWPs_Aleph,IF($J188 = "No Work Package", "", $J188),DetailBudgetCategory_Aleph,$I188),IF(Budget_period="Quarterly",SUMIFS(INDIRECT(BE$9),DetailBudgetWPs_Aleph,IF($J188 = "No Work Package", "", $J188),DetailBudgetCategory_Aleph,$I188),IF(Budget_period="Annually",SUMIFS(INDIRECT(BE$10),DetailBudgetWPs_Aleph,IF($J188 = "No Work Package", "", $J188),DetailBudgetCategory_Aleph,$I188),""))))) / BE$6 * BE$7, 0), 0)</f>
        <v>0</v>
      </c>
      <c r="BF188" s="166">
        <f t="array" ref="BF188">IFERROR(IF(ROW()-16&lt;NoRowsBudget, IF($J188="Profit Margin",SUM(BF$16:BF187)*ProfitMargin,IF($J188="VAT",SUM(BF$16:BF187)*VAT,IF(Budget_period="Monthly",SUMIFS(INDIRECT(BF$8),DetailBudgetWPs_Aleph,IF($J188 = "No Work Package", "", $J188),DetailBudgetCategory_Aleph,$I188),IF(Budget_period="Quarterly",SUMIFS(INDIRECT(BF$9),DetailBudgetWPs_Aleph,IF($J188 = "No Work Package", "", $J188),DetailBudgetCategory_Aleph,$I188),IF(Budget_period="Annually",SUMIFS(INDIRECT(BF$10),DetailBudgetWPs_Aleph,IF($J188 = "No Work Package", "", $J188),DetailBudgetCategory_Aleph,$I188),""))))) / BF$6 * BF$7, 0), 0)</f>
        <v>0</v>
      </c>
      <c r="BG188" s="166">
        <f t="array" ref="BG188">IFERROR(IF(ROW()-16&lt;NoRowsBudget, IF($J188="Profit Margin",SUM(BG$16:BG187)*ProfitMargin,IF($J188="VAT",SUM(BG$16:BG187)*VAT,IF(Budget_period="Monthly",SUMIFS(INDIRECT(BG$8),DetailBudgetWPs_Aleph,IF($J188 = "No Work Package", "", $J188),DetailBudgetCategory_Aleph,$I188),IF(Budget_period="Quarterly",SUMIFS(INDIRECT(BG$9),DetailBudgetWPs_Aleph,IF($J188 = "No Work Package", "", $J188),DetailBudgetCategory_Aleph,$I188),IF(Budget_period="Annually",SUMIFS(INDIRECT(BG$10),DetailBudgetWPs_Aleph,IF($J188 = "No Work Package", "", $J188),DetailBudgetCategory_Aleph,$I188),""))))) / BG$6 * BG$7, 0), 0)</f>
        <v>0</v>
      </c>
      <c r="BH188" s="166">
        <f t="array" ref="BH188">IFERROR(IF(ROW()-16&lt;NoRowsBudget, IF($J188="Profit Margin",SUM(BH$16:BH187)*ProfitMargin,IF($J188="VAT",SUM(BH$16:BH187)*VAT,IF(Budget_period="Monthly",SUMIFS(INDIRECT(BH$8),DetailBudgetWPs_Aleph,IF($J188 = "No Work Package", "", $J188),DetailBudgetCategory_Aleph,$I188),IF(Budget_period="Quarterly",SUMIFS(INDIRECT(BH$9),DetailBudgetWPs_Aleph,IF($J188 = "No Work Package", "", $J188),DetailBudgetCategory_Aleph,$I188),IF(Budget_period="Annually",SUMIFS(INDIRECT(BH$10),DetailBudgetWPs_Aleph,IF($J188 = "No Work Package", "", $J188),DetailBudgetCategory_Aleph,$I188),""))))) / BH$6 * BH$7, 0), 0)</f>
        <v>0</v>
      </c>
      <c r="BI188" s="166">
        <f t="array" ref="BI188">IFERROR(IF(ROW()-16&lt;NoRowsBudget, IF($J188="Profit Margin",SUM(BI$16:BI187)*ProfitMargin,IF($J188="VAT",SUM(BI$16:BI187)*VAT,IF(Budget_period="Monthly",SUMIFS(INDIRECT(BI$8),DetailBudgetWPs_Aleph,IF($J188 = "No Work Package", "", $J188),DetailBudgetCategory_Aleph,$I188),IF(Budget_period="Quarterly",SUMIFS(INDIRECT(BI$9),DetailBudgetWPs_Aleph,IF($J188 = "No Work Package", "", $J188),DetailBudgetCategory_Aleph,$I188),IF(Budget_period="Annually",SUMIFS(INDIRECT(BI$10),DetailBudgetWPs_Aleph,IF($J188 = "No Work Package", "", $J188),DetailBudgetCategory_Aleph,$I188),""))))) / BI$6 * BI$7, 0), 0)</f>
        <v>0</v>
      </c>
      <c r="BJ188" s="166">
        <f t="array" ref="BJ188">IFERROR(IF(ROW()-16&lt;NoRowsBudget, IF($J188="Profit Margin",SUM(BJ$16:BJ187)*ProfitMargin,IF($J188="VAT",SUM(BJ$16:BJ187)*VAT,IF(Budget_period="Monthly",SUMIFS(INDIRECT(BJ$8),DetailBudgetWPs_Aleph,IF($J188 = "No Work Package", "", $J188),DetailBudgetCategory_Aleph,$I188),IF(Budget_period="Quarterly",SUMIFS(INDIRECT(BJ$9),DetailBudgetWPs_Aleph,IF($J188 = "No Work Package", "", $J188),DetailBudgetCategory_Aleph,$I188),IF(Budget_period="Annually",SUMIFS(INDIRECT(BJ$10),DetailBudgetWPs_Aleph,IF($J188 = "No Work Package", "", $J188),DetailBudgetCategory_Aleph,$I188),""))))) / BJ$6 * BJ$7, 0), 0)</f>
        <v>0</v>
      </c>
      <c r="BK188" s="166">
        <f t="array" ref="BK188">IFERROR(IF(ROW()-16&lt;NoRowsBudget, IF($J188="Profit Margin",SUM(BK$16:BK187)*ProfitMargin,IF($J188="VAT",SUM(BK$16:BK187)*VAT,IF(Budget_period="Monthly",SUMIFS(INDIRECT(BK$8),DetailBudgetWPs_Aleph,IF($J188 = "No Work Package", "", $J188),DetailBudgetCategory_Aleph,$I188),IF(Budget_period="Quarterly",SUMIFS(INDIRECT(BK$9),DetailBudgetWPs_Aleph,IF($J188 = "No Work Package", "", $J188),DetailBudgetCategory_Aleph,$I188),IF(Budget_period="Annually",SUMIFS(INDIRECT(BK$10),DetailBudgetWPs_Aleph,IF($J188 = "No Work Package", "", $J188),DetailBudgetCategory_Aleph,$I188),""))))) / BK$6 * BK$7, 0), 0)</f>
        <v>0</v>
      </c>
      <c r="BL188" s="166">
        <f t="array" ref="BL188">IFERROR(IF(ROW()-16&lt;NoRowsBudget, IF($J188="Profit Margin",SUM(BL$16:BL187)*ProfitMargin,IF($J188="VAT",SUM(BL$16:BL187)*VAT,IF(Budget_period="Monthly",SUMIFS(INDIRECT(BL$8),DetailBudgetWPs_Aleph,IF($J188 = "No Work Package", "", $J188),DetailBudgetCategory_Aleph,$I188),IF(Budget_period="Quarterly",SUMIFS(INDIRECT(BL$9),DetailBudgetWPs_Aleph,IF($J188 = "No Work Package", "", $J188),DetailBudgetCategory_Aleph,$I188),IF(Budget_period="Annually",SUMIFS(INDIRECT(BL$10),DetailBudgetWPs_Aleph,IF($J188 = "No Work Package", "", $J188),DetailBudgetCategory_Aleph,$I188),""))))) / BL$6 * BL$7, 0), 0)</f>
        <v>0</v>
      </c>
      <c r="BM188" s="166">
        <f t="array" ref="BM188">IFERROR(IF(ROW()-16&lt;NoRowsBudget, IF($J188="Profit Margin",SUM(BM$16:BM187)*ProfitMargin,IF($J188="VAT",SUM(BM$16:BM187)*VAT,IF(Budget_period="Monthly",SUMIFS(INDIRECT(BM$8),DetailBudgetWPs_Aleph,IF($J188 = "No Work Package", "", $J188),DetailBudgetCategory_Aleph,$I188),IF(Budget_period="Quarterly",SUMIFS(INDIRECT(BM$9),DetailBudgetWPs_Aleph,IF($J188 = "No Work Package", "", $J188),DetailBudgetCategory_Aleph,$I188),IF(Budget_period="Annually",SUMIFS(INDIRECT(BM$10),DetailBudgetWPs_Aleph,IF($J188 = "No Work Package", "", $J188),DetailBudgetCategory_Aleph,$I188),""))))) / BM$6 * BM$7, 0), 0)</f>
        <v>0</v>
      </c>
      <c r="BN188" s="166">
        <f t="array" ref="BN188">IFERROR(IF(ROW()-16&lt;NoRowsBudget, IF($J188="Profit Margin",SUM(BN$16:BN187)*ProfitMargin,IF($J188="VAT",SUM(BN$16:BN187)*VAT,IF(Budget_period="Monthly",SUMIFS(INDIRECT(BN$8),DetailBudgetWPs_Aleph,IF($J188 = "No Work Package", "", $J188),DetailBudgetCategory_Aleph,$I188),IF(Budget_period="Quarterly",SUMIFS(INDIRECT(BN$9),DetailBudgetWPs_Aleph,IF($J188 = "No Work Package", "", $J188),DetailBudgetCategory_Aleph,$I188),IF(Budget_period="Annually",SUMIFS(INDIRECT(BN$10),DetailBudgetWPs_Aleph,IF($J188 = "No Work Package", "", $J188),DetailBudgetCategory_Aleph,$I188),""))))) / BN$6 * BN$7, 0), 0)</f>
        <v>0</v>
      </c>
      <c r="BO188" s="166">
        <f t="array" ref="BO188">IFERROR(IF(ROW()-16&lt;NoRowsBudget, IF($J188="Profit Margin",SUM(BO$16:BO187)*ProfitMargin,IF($J188="VAT",SUM(BO$16:BO187)*VAT,IF(Budget_period="Monthly",SUMIFS(INDIRECT(BO$8),DetailBudgetWPs_Aleph,IF($J188 = "No Work Package", "", $J188),DetailBudgetCategory_Aleph,$I188),IF(Budget_period="Quarterly",SUMIFS(INDIRECT(BO$9),DetailBudgetWPs_Aleph,IF($J188 = "No Work Package", "", $J188),DetailBudgetCategory_Aleph,$I188),IF(Budget_period="Annually",SUMIFS(INDIRECT(BO$10),DetailBudgetWPs_Aleph,IF($J188 = "No Work Package", "", $J188),DetailBudgetCategory_Aleph,$I188),""))))) / BO$6 * BO$7, 0), 0)</f>
        <v>0</v>
      </c>
      <c r="BP188" s="166">
        <f t="array" ref="BP188">IFERROR(IF(ROW()-16&lt;NoRowsBudget, IF($J188="Profit Margin",SUM(BP$16:BP187)*ProfitMargin,IF($J188="VAT",SUM(BP$16:BP187)*VAT,IF(Budget_period="Monthly",SUMIFS(INDIRECT(BP$8),DetailBudgetWPs_Aleph,IF($J188 = "No Work Package", "", $J188),DetailBudgetCategory_Aleph,$I188),IF(Budget_period="Quarterly",SUMIFS(INDIRECT(BP$9),DetailBudgetWPs_Aleph,IF($J188 = "No Work Package", "", $J188),DetailBudgetCategory_Aleph,$I188),IF(Budget_period="Annually",SUMIFS(INDIRECT(BP$10),DetailBudgetWPs_Aleph,IF($J188 = "No Work Package", "", $J188),DetailBudgetCategory_Aleph,$I188),""))))) / BP$6 * BP$7, 0), 0)</f>
        <v>0</v>
      </c>
      <c r="BQ188" s="166">
        <f t="array" ref="BQ188">IFERROR(IF(ROW()-16&lt;NoRowsBudget, IF($J188="Profit Margin",SUM(BQ$16:BQ187)*ProfitMargin,IF($J188="VAT",SUM(BQ$16:BQ187)*VAT,IF(Budget_period="Monthly",SUMIFS(INDIRECT(BQ$8),DetailBudgetWPs_Aleph,IF($J188 = "No Work Package", "", $J188),DetailBudgetCategory_Aleph,$I188),IF(Budget_period="Quarterly",SUMIFS(INDIRECT(BQ$9),DetailBudgetWPs_Aleph,IF($J188 = "No Work Package", "", $J188),DetailBudgetCategory_Aleph,$I188),IF(Budget_period="Annually",SUMIFS(INDIRECT(BQ$10),DetailBudgetWPs_Aleph,IF($J188 = "No Work Package", "", $J188),DetailBudgetCategory_Aleph,$I188),""))))) / BQ$6 * BQ$7, 0), 0)</f>
        <v>0</v>
      </c>
      <c r="BR188" s="166">
        <f t="array" ref="BR188">IFERROR(IF(ROW()-16&lt;NoRowsBudget, IF($J188="Profit Margin",SUM(BR$16:BR187)*ProfitMargin,IF($J188="VAT",SUM(BR$16:BR187)*VAT,IF(Budget_period="Monthly",SUMIFS(INDIRECT(BR$8),DetailBudgetWPs_Aleph,IF($J188 = "No Work Package", "", $J188),DetailBudgetCategory_Aleph,$I188),IF(Budget_period="Quarterly",SUMIFS(INDIRECT(BR$9),DetailBudgetWPs_Aleph,IF($J188 = "No Work Package", "", $J188),DetailBudgetCategory_Aleph,$I188),IF(Budget_period="Annually",SUMIFS(INDIRECT(BR$10),DetailBudgetWPs_Aleph,IF($J188 = "No Work Package", "", $J188),DetailBudgetCategory_Aleph,$I188),""))))) / BR$6 * BR$7, 0), 0)</f>
        <v>0</v>
      </c>
      <c r="BS188" s="166">
        <f t="array" ref="BS188">IFERROR(IF(ROW()-16&lt;NoRowsBudget, IF($J188="Profit Margin",SUM(BS$16:BS187)*ProfitMargin,IF($J188="VAT",SUM(BS$16:BS187)*VAT,IF(Budget_period="Monthly",SUMIFS(INDIRECT(BS$8),DetailBudgetWPs_Aleph,IF($J188 = "No Work Package", "", $J188),DetailBudgetCategory_Aleph,$I188),IF(Budget_period="Quarterly",SUMIFS(INDIRECT(BS$9),DetailBudgetWPs_Aleph,IF($J188 = "No Work Package", "", $J188),DetailBudgetCategory_Aleph,$I188),IF(Budget_period="Annually",SUMIFS(INDIRECT(BS$10),DetailBudgetWPs_Aleph,IF($J188 = "No Work Package", "", $J188),DetailBudgetCategory_Aleph,$I188),""))))) / BS$6 * BS$7, 0), 0)</f>
        <v>0</v>
      </c>
    </row>
    <row r="189" ht="15.75" customHeight="1">
      <c r="A189" s="114"/>
      <c r="B189" s="15" t="str">
        <f>IF(ROW()-16&lt;NoRowsBudget,OrgName,"")</f>
        <v/>
      </c>
      <c r="C189" s="15" t="str">
        <f>IF(ROW()-16&lt;NoRowsBudget,ProjectName,"")</f>
        <v/>
      </c>
      <c r="D189" s="15" t="str">
        <f>IF(ROW()-16&lt;NoRowsBudget,ProjectRef,"")</f>
        <v/>
      </c>
      <c r="E189" s="15" t="str">
        <f>IF(ROW()-16&lt;NoRowsBudget,ApplicationID,"")</f>
        <v/>
      </c>
      <c r="F189" s="15" t="str">
        <f>IF(ROW()-16&lt;NoRowsBudget,Version,"")</f>
        <v/>
      </c>
      <c r="G189" s="164" t="str">
        <f>IF(ROW()-16&lt;NoRowsBudget,StartDate,"")</f>
        <v/>
      </c>
      <c r="H189" s="164" t="str">
        <f>IF(ROW()-16&lt;NoRowsBudget,EndDate,"")</f>
        <v/>
      </c>
      <c r="I189" s="15" t="str">
        <f t="array" ref="I189">IF(ROW()-16&lt;(NoRowsBudget-3),INDEX(CostCategories,CEILING((ROW()-15)/NoWPs,1)),IF(ROW()-16=NoRowsBudget-3,"Overheads",IF(ROW()-16=NoRowsBudget-2,"Profit Margin",IF(ROW()-16=NoRowsBudget-1,"VAT",""))))</f>
        <v/>
      </c>
      <c r="J189" s="15" t="str">
        <f t="array" ref="J189">IF(ROW()-16&lt;NoRowsBudget-3,INDEX(WPUnique,,MOD(ROW()-16,NoWPs)+1),IF(ROW()-16=NoRowsBudget-3,"Overheads",IF(ROW()-16=NoRowsBudget-2,"Profit Margin",IF(ROW()-16=NoRowsBudget-1,"VAT",""))))</f>
        <v/>
      </c>
      <c r="K189" s="172" t="str">
        <f>IFERROR(IF(OR($J189="Indirect Cost",$J189="VAT",$J189="Profit Margin"),"",VLOOKUP(J189,'1. Basic Info'!$B$40:$C$52,2,FALSE)),BudgetExport!J189)</f>
        <v/>
      </c>
      <c r="L189" s="166">
        <f t="array" ref="L189">IFERROR(IF(ROW()-16&lt;NoRowsBudget, IF($J189="Profit Margin",SUM(L$16:L188)*ProfitMargin,IF($J189="VAT",SUM(L$16:L188)*VAT,IF(Budget_period="Monthly",SUMIFS(INDIRECT(L$8),DetailBudgetWPs_Aleph,IF($J189 = "No Work Package", "", $J189),DetailBudgetCategory_Aleph,$I189),IF(Budget_period="Quarterly",SUMIFS(INDIRECT(L$9),DetailBudgetWPs_Aleph,IF($J189 = "No Work Package", "", $J189),DetailBudgetCategory_Aleph,$I189),IF(Budget_period="Annually",SUMIFS(INDIRECT(L$10),DetailBudgetWPs_Aleph,IF($J189 = "No Work Package", "", $J189),DetailBudgetCategory_Aleph,$I189),""))))) / L$6 * L$7, 0), 0)</f>
        <v>0</v>
      </c>
      <c r="M189" s="166">
        <f t="array" ref="M189">IFERROR(IF(ROW()-16&lt;NoRowsBudget, IF($J189="Profit Margin",SUM(M$16:M188)*ProfitMargin,IF($J189="VAT",SUM(M$16:M188)*VAT,IF(Budget_period="Monthly",SUMIFS(INDIRECT(M$8),DetailBudgetWPs_Aleph,IF($J189 = "No Work Package", "", $J189),DetailBudgetCategory_Aleph,$I189),IF(Budget_period="Quarterly",SUMIFS(INDIRECT(M$9),DetailBudgetWPs_Aleph,IF($J189 = "No Work Package", "", $J189),DetailBudgetCategory_Aleph,$I189),IF(Budget_period="Annually",SUMIFS(INDIRECT(M$10),DetailBudgetWPs_Aleph,IF($J189 = "No Work Package", "", $J189),DetailBudgetCategory_Aleph,$I189),""))))) / M$6 * M$7, 0), 0)</f>
        <v>0</v>
      </c>
      <c r="N189" s="166">
        <f t="array" ref="N189">IFERROR(IF(ROW()-16&lt;NoRowsBudget, IF($J189="Profit Margin",SUM(N$16:N188)*ProfitMargin,IF($J189="VAT",SUM(N$16:N188)*VAT,IF(Budget_period="Monthly",SUMIFS(INDIRECT(N$8),DetailBudgetWPs_Aleph,IF($J189 = "No Work Package", "", $J189),DetailBudgetCategory_Aleph,$I189),IF(Budget_period="Quarterly",SUMIFS(INDIRECT(N$9),DetailBudgetWPs_Aleph,IF($J189 = "No Work Package", "", $J189),DetailBudgetCategory_Aleph,$I189),IF(Budget_period="Annually",SUMIFS(INDIRECT(N$10),DetailBudgetWPs_Aleph,IF($J189 = "No Work Package", "", $J189),DetailBudgetCategory_Aleph,$I189),""))))) / N$6 * N$7, 0), 0)</f>
        <v>0</v>
      </c>
      <c r="O189" s="166">
        <f t="array" ref="O189">IFERROR(IF(ROW()-16&lt;NoRowsBudget, IF($J189="Profit Margin",SUM(O$16:O188)*ProfitMargin,IF($J189="VAT",SUM(O$16:O188)*VAT,IF(Budget_period="Monthly",SUMIFS(INDIRECT(O$8),DetailBudgetWPs_Aleph,IF($J189 = "No Work Package", "", $J189),DetailBudgetCategory_Aleph,$I189),IF(Budget_period="Quarterly",SUMIFS(INDIRECT(O$9),DetailBudgetWPs_Aleph,IF($J189 = "No Work Package", "", $J189),DetailBudgetCategory_Aleph,$I189),IF(Budget_period="Annually",SUMIFS(INDIRECT(O$10),DetailBudgetWPs_Aleph,IF($J189 = "No Work Package", "", $J189),DetailBudgetCategory_Aleph,$I189),""))))) / O$6 * O$7, 0), 0)</f>
        <v>0</v>
      </c>
      <c r="P189" s="166">
        <f t="array" ref="P189">IFERROR(IF(ROW()-16&lt;NoRowsBudget, IF($J189="Profit Margin",SUM(P$16:P188)*ProfitMargin,IF($J189="VAT",SUM(P$16:P188)*VAT,IF(Budget_period="Monthly",SUMIFS(INDIRECT(P$8),DetailBudgetWPs_Aleph,IF($J189 = "No Work Package", "", $J189),DetailBudgetCategory_Aleph,$I189),IF(Budget_period="Quarterly",SUMIFS(INDIRECT(P$9),DetailBudgetWPs_Aleph,IF($J189 = "No Work Package", "", $J189),DetailBudgetCategory_Aleph,$I189),IF(Budget_period="Annually",SUMIFS(INDIRECT(P$10),DetailBudgetWPs_Aleph,IF($J189 = "No Work Package", "", $J189),DetailBudgetCategory_Aleph,$I189),""))))) / P$6 * P$7, 0), 0)</f>
        <v>0</v>
      </c>
      <c r="Q189" s="166">
        <f t="array" ref="Q189">IFERROR(IF(ROW()-16&lt;NoRowsBudget, IF($J189="Profit Margin",SUM(Q$16:Q188)*ProfitMargin,IF($J189="VAT",SUM(Q$16:Q188)*VAT,IF(Budget_period="Monthly",SUMIFS(INDIRECT(Q$8),DetailBudgetWPs_Aleph,IF($J189 = "No Work Package", "", $J189),DetailBudgetCategory_Aleph,$I189),IF(Budget_period="Quarterly",SUMIFS(INDIRECT(Q$9),DetailBudgetWPs_Aleph,IF($J189 = "No Work Package", "", $J189),DetailBudgetCategory_Aleph,$I189),IF(Budget_period="Annually",SUMIFS(INDIRECT(Q$10),DetailBudgetWPs_Aleph,IF($J189 = "No Work Package", "", $J189),DetailBudgetCategory_Aleph,$I189),""))))) / Q$6 * Q$7, 0), 0)</f>
        <v>0</v>
      </c>
      <c r="R189" s="166">
        <f t="array" ref="R189">IFERROR(IF(ROW()-16&lt;NoRowsBudget, IF($J189="Profit Margin",SUM(R$16:R188)*ProfitMargin,IF($J189="VAT",SUM(R$16:R188)*VAT,IF(Budget_period="Monthly",SUMIFS(INDIRECT(R$8),DetailBudgetWPs_Aleph,IF($J189 = "No Work Package", "", $J189),DetailBudgetCategory_Aleph,$I189),IF(Budget_period="Quarterly",SUMIFS(INDIRECT(R$9),DetailBudgetWPs_Aleph,IF($J189 = "No Work Package", "", $J189),DetailBudgetCategory_Aleph,$I189),IF(Budget_period="Annually",SUMIFS(INDIRECT(R$10),DetailBudgetWPs_Aleph,IF($J189 = "No Work Package", "", $J189),DetailBudgetCategory_Aleph,$I189),""))))) / R$6 * R$7, 0), 0)</f>
        <v>0</v>
      </c>
      <c r="S189" s="166">
        <f t="array" ref="S189">IFERROR(IF(ROW()-16&lt;NoRowsBudget, IF($J189="Profit Margin",SUM(S$16:S188)*ProfitMargin,IF($J189="VAT",SUM(S$16:S188)*VAT,IF(Budget_period="Monthly",SUMIFS(INDIRECT(S$8),DetailBudgetWPs_Aleph,IF($J189 = "No Work Package", "", $J189),DetailBudgetCategory_Aleph,$I189),IF(Budget_period="Quarterly",SUMIFS(INDIRECT(S$9),DetailBudgetWPs_Aleph,IF($J189 = "No Work Package", "", $J189),DetailBudgetCategory_Aleph,$I189),IF(Budget_period="Annually",SUMIFS(INDIRECT(S$10),DetailBudgetWPs_Aleph,IF($J189 = "No Work Package", "", $J189),DetailBudgetCategory_Aleph,$I189),""))))) / S$6 * S$7, 0), 0)</f>
        <v>0</v>
      </c>
      <c r="T189" s="166">
        <f t="array" ref="T189">IFERROR(IF(ROW()-16&lt;NoRowsBudget, IF($J189="Profit Margin",SUM(T$16:T188)*ProfitMargin,IF($J189="VAT",SUM(T$16:T188)*VAT,IF(Budget_period="Monthly",SUMIFS(INDIRECT(T$8),DetailBudgetWPs_Aleph,IF($J189 = "No Work Package", "", $J189),DetailBudgetCategory_Aleph,$I189),IF(Budget_period="Quarterly",SUMIFS(INDIRECT(T$9),DetailBudgetWPs_Aleph,IF($J189 = "No Work Package", "", $J189),DetailBudgetCategory_Aleph,$I189),IF(Budget_period="Annually",SUMIFS(INDIRECT(T$10),DetailBudgetWPs_Aleph,IF($J189 = "No Work Package", "", $J189),DetailBudgetCategory_Aleph,$I189),""))))) / T$6 * T$7, 0), 0)</f>
        <v>0</v>
      </c>
      <c r="U189" s="166">
        <f t="array" ref="U189">IFERROR(IF(ROW()-16&lt;NoRowsBudget, IF($J189="Profit Margin",SUM(U$16:U188)*ProfitMargin,IF($J189="VAT",SUM(U$16:U188)*VAT,IF(Budget_period="Monthly",SUMIFS(INDIRECT(U$8),DetailBudgetWPs_Aleph,IF($J189 = "No Work Package", "", $J189),DetailBudgetCategory_Aleph,$I189),IF(Budget_period="Quarterly",SUMIFS(INDIRECT(U$9),DetailBudgetWPs_Aleph,IF($J189 = "No Work Package", "", $J189),DetailBudgetCategory_Aleph,$I189),IF(Budget_period="Annually",SUMIFS(INDIRECT(U$10),DetailBudgetWPs_Aleph,IF($J189 = "No Work Package", "", $J189),DetailBudgetCategory_Aleph,$I189),""))))) / U$6 * U$7, 0), 0)</f>
        <v>0</v>
      </c>
      <c r="V189" s="166">
        <f t="array" ref="V189">IFERROR(IF(ROW()-16&lt;NoRowsBudget, IF($J189="Profit Margin",SUM(V$16:V188)*ProfitMargin,IF($J189="VAT",SUM(V$16:V188)*VAT,IF(Budget_period="Monthly",SUMIFS(INDIRECT(V$8),DetailBudgetWPs_Aleph,IF($J189 = "No Work Package", "", $J189),DetailBudgetCategory_Aleph,$I189),IF(Budget_period="Quarterly",SUMIFS(INDIRECT(V$9),DetailBudgetWPs_Aleph,IF($J189 = "No Work Package", "", $J189),DetailBudgetCategory_Aleph,$I189),IF(Budget_period="Annually",SUMIFS(INDIRECT(V$10),DetailBudgetWPs_Aleph,IF($J189 = "No Work Package", "", $J189),DetailBudgetCategory_Aleph,$I189),""))))) / V$6 * V$7, 0), 0)</f>
        <v>0</v>
      </c>
      <c r="W189" s="166">
        <f t="array" ref="W189">IFERROR(IF(ROW()-16&lt;NoRowsBudget, IF($J189="Profit Margin",SUM(W$16:W188)*ProfitMargin,IF($J189="VAT",SUM(W$16:W188)*VAT,IF(Budget_period="Monthly",SUMIFS(INDIRECT(W$8),DetailBudgetWPs_Aleph,IF($J189 = "No Work Package", "", $J189),DetailBudgetCategory_Aleph,$I189),IF(Budget_period="Quarterly",SUMIFS(INDIRECT(W$9),DetailBudgetWPs_Aleph,IF($J189 = "No Work Package", "", $J189),DetailBudgetCategory_Aleph,$I189),IF(Budget_period="Annually",SUMIFS(INDIRECT(W$10),DetailBudgetWPs_Aleph,IF($J189 = "No Work Package", "", $J189),DetailBudgetCategory_Aleph,$I189),""))))) / W$6 * W$7, 0), 0)</f>
        <v>0</v>
      </c>
      <c r="X189" s="166">
        <f t="array" ref="X189">IFERROR(IF(ROW()-16&lt;NoRowsBudget, IF($J189="Profit Margin",SUM(X$16:X188)*ProfitMargin,IF($J189="VAT",SUM(X$16:X188)*VAT,IF(Budget_period="Monthly",SUMIFS(INDIRECT(X$8),DetailBudgetWPs_Aleph,IF($J189 = "No Work Package", "", $J189),DetailBudgetCategory_Aleph,$I189),IF(Budget_period="Quarterly",SUMIFS(INDIRECT(X$9),DetailBudgetWPs_Aleph,IF($J189 = "No Work Package", "", $J189),DetailBudgetCategory_Aleph,$I189),IF(Budget_period="Annually",SUMIFS(INDIRECT(X$10),DetailBudgetWPs_Aleph,IF($J189 = "No Work Package", "", $J189),DetailBudgetCategory_Aleph,$I189),""))))) / X$6 * X$7, 0), 0)</f>
        <v>0</v>
      </c>
      <c r="Y189" s="166">
        <f t="array" ref="Y189">IFERROR(IF(ROW()-16&lt;NoRowsBudget, IF($J189="Profit Margin",SUM(Y$16:Y188)*ProfitMargin,IF($J189="VAT",SUM(Y$16:Y188)*VAT,IF(Budget_period="Monthly",SUMIFS(INDIRECT(Y$8),DetailBudgetWPs_Aleph,IF($J189 = "No Work Package", "", $J189),DetailBudgetCategory_Aleph,$I189),IF(Budget_period="Quarterly",SUMIFS(INDIRECT(Y$9),DetailBudgetWPs_Aleph,IF($J189 = "No Work Package", "", $J189),DetailBudgetCategory_Aleph,$I189),IF(Budget_period="Annually",SUMIFS(INDIRECT(Y$10),DetailBudgetWPs_Aleph,IF($J189 = "No Work Package", "", $J189),DetailBudgetCategory_Aleph,$I189),""))))) / Y$6 * Y$7, 0), 0)</f>
        <v>0</v>
      </c>
      <c r="Z189" s="166">
        <f t="array" ref="Z189">IFERROR(IF(ROW()-16&lt;NoRowsBudget, IF($J189="Profit Margin",SUM(Z$16:Z188)*ProfitMargin,IF($J189="VAT",SUM(Z$16:Z188)*VAT,IF(Budget_period="Monthly",SUMIFS(INDIRECT(Z$8),DetailBudgetWPs_Aleph,IF($J189 = "No Work Package", "", $J189),DetailBudgetCategory_Aleph,$I189),IF(Budget_period="Quarterly",SUMIFS(INDIRECT(Z$9),DetailBudgetWPs_Aleph,IF($J189 = "No Work Package", "", $J189),DetailBudgetCategory_Aleph,$I189),IF(Budget_period="Annually",SUMIFS(INDIRECT(Z$10),DetailBudgetWPs_Aleph,IF($J189 = "No Work Package", "", $J189),DetailBudgetCategory_Aleph,$I189),""))))) / Z$6 * Z$7, 0), 0)</f>
        <v>0</v>
      </c>
      <c r="AA189" s="166">
        <f t="array" ref="AA189">IFERROR(IF(ROW()-16&lt;NoRowsBudget, IF($J189="Profit Margin",SUM(AA$16:AA188)*ProfitMargin,IF($J189="VAT",SUM(AA$16:AA188)*VAT,IF(Budget_period="Monthly",SUMIFS(INDIRECT(AA$8),DetailBudgetWPs_Aleph,IF($J189 = "No Work Package", "", $J189),DetailBudgetCategory_Aleph,$I189),IF(Budget_period="Quarterly",SUMIFS(INDIRECT(AA$9),DetailBudgetWPs_Aleph,IF($J189 = "No Work Package", "", $J189),DetailBudgetCategory_Aleph,$I189),IF(Budget_period="Annually",SUMIFS(INDIRECT(AA$10),DetailBudgetWPs_Aleph,IF($J189 = "No Work Package", "", $J189),DetailBudgetCategory_Aleph,$I189),""))))) / AA$6 * AA$7, 0), 0)</f>
        <v>0</v>
      </c>
      <c r="AB189" s="166">
        <f t="array" ref="AB189">IFERROR(IF(ROW()-16&lt;NoRowsBudget, IF($J189="Profit Margin",SUM(AB$16:AB188)*ProfitMargin,IF($J189="VAT",SUM(AB$16:AB188)*VAT,IF(Budget_period="Monthly",SUMIFS(INDIRECT(AB$8),DetailBudgetWPs_Aleph,IF($J189 = "No Work Package", "", $J189),DetailBudgetCategory_Aleph,$I189),IF(Budget_period="Quarterly",SUMIFS(INDIRECT(AB$9),DetailBudgetWPs_Aleph,IF($J189 = "No Work Package", "", $J189),DetailBudgetCategory_Aleph,$I189),IF(Budget_period="Annually",SUMIFS(INDIRECT(AB$10),DetailBudgetWPs_Aleph,IF($J189 = "No Work Package", "", $J189),DetailBudgetCategory_Aleph,$I189),""))))) / AB$6 * AB$7, 0), 0)</f>
        <v>0</v>
      </c>
      <c r="AC189" s="166">
        <f t="array" ref="AC189">IFERROR(IF(ROW()-16&lt;NoRowsBudget, IF($J189="Profit Margin",SUM(AC$16:AC188)*ProfitMargin,IF($J189="VAT",SUM(AC$16:AC188)*VAT,IF(Budget_period="Monthly",SUMIFS(INDIRECT(AC$8),DetailBudgetWPs_Aleph,IF($J189 = "No Work Package", "", $J189),DetailBudgetCategory_Aleph,$I189),IF(Budget_period="Quarterly",SUMIFS(INDIRECT(AC$9),DetailBudgetWPs_Aleph,IF($J189 = "No Work Package", "", $J189),DetailBudgetCategory_Aleph,$I189),IF(Budget_period="Annually",SUMIFS(INDIRECT(AC$10),DetailBudgetWPs_Aleph,IF($J189 = "No Work Package", "", $J189),DetailBudgetCategory_Aleph,$I189),""))))) / AC$6 * AC$7, 0), 0)</f>
        <v>0</v>
      </c>
      <c r="AD189" s="166">
        <f t="array" ref="AD189">IFERROR(IF(ROW()-16&lt;NoRowsBudget, IF($J189="Profit Margin",SUM(AD$16:AD188)*ProfitMargin,IF($J189="VAT",SUM(AD$16:AD188)*VAT,IF(Budget_period="Monthly",SUMIFS(INDIRECT(AD$8),DetailBudgetWPs_Aleph,IF($J189 = "No Work Package", "", $J189),DetailBudgetCategory_Aleph,$I189),IF(Budget_period="Quarterly",SUMIFS(INDIRECT(AD$9),DetailBudgetWPs_Aleph,IF($J189 = "No Work Package", "", $J189),DetailBudgetCategory_Aleph,$I189),IF(Budget_period="Annually",SUMIFS(INDIRECT(AD$10),DetailBudgetWPs_Aleph,IF($J189 = "No Work Package", "", $J189),DetailBudgetCategory_Aleph,$I189),""))))) / AD$6 * AD$7, 0), 0)</f>
        <v>0</v>
      </c>
      <c r="AE189" s="166">
        <f t="array" ref="AE189">IFERROR(IF(ROW()-16&lt;NoRowsBudget, IF($J189="Profit Margin",SUM(AE$16:AE188)*ProfitMargin,IF($J189="VAT",SUM(AE$16:AE188)*VAT,IF(Budget_period="Monthly",SUMIFS(INDIRECT(AE$8),DetailBudgetWPs_Aleph,IF($J189 = "No Work Package", "", $J189),DetailBudgetCategory_Aleph,$I189),IF(Budget_period="Quarterly",SUMIFS(INDIRECT(AE$9),DetailBudgetWPs_Aleph,IF($J189 = "No Work Package", "", $J189),DetailBudgetCategory_Aleph,$I189),IF(Budget_period="Annually",SUMIFS(INDIRECT(AE$10),DetailBudgetWPs_Aleph,IF($J189 = "No Work Package", "", $J189),DetailBudgetCategory_Aleph,$I189),""))))) / AE$6 * AE$7, 0), 0)</f>
        <v>0</v>
      </c>
      <c r="AF189" s="166">
        <f t="array" ref="AF189">IFERROR(IF(ROW()-16&lt;NoRowsBudget, IF($J189="Profit Margin",SUM(AF$16:AF188)*ProfitMargin,IF($J189="VAT",SUM(AF$16:AF188)*VAT,IF(Budget_period="Monthly",SUMIFS(INDIRECT(AF$8),DetailBudgetWPs_Aleph,IF($J189 = "No Work Package", "", $J189),DetailBudgetCategory_Aleph,$I189),IF(Budget_period="Quarterly",SUMIFS(INDIRECT(AF$9),DetailBudgetWPs_Aleph,IF($J189 = "No Work Package", "", $J189),DetailBudgetCategory_Aleph,$I189),IF(Budget_period="Annually",SUMIFS(INDIRECT(AF$10),DetailBudgetWPs_Aleph,IF($J189 = "No Work Package", "", $J189),DetailBudgetCategory_Aleph,$I189),""))))) / AF$6 * AF$7, 0), 0)</f>
        <v>0</v>
      </c>
      <c r="AG189" s="166">
        <f t="array" ref="AG189">IFERROR(IF(ROW()-16&lt;NoRowsBudget, IF($J189="Profit Margin",SUM(AG$16:AG188)*ProfitMargin,IF($J189="VAT",SUM(AG$16:AG188)*VAT,IF(Budget_period="Monthly",SUMIFS(INDIRECT(AG$8),DetailBudgetWPs_Aleph,IF($J189 = "No Work Package", "", $J189),DetailBudgetCategory_Aleph,$I189),IF(Budget_period="Quarterly",SUMIFS(INDIRECT(AG$9),DetailBudgetWPs_Aleph,IF($J189 = "No Work Package", "", $J189),DetailBudgetCategory_Aleph,$I189),IF(Budget_period="Annually",SUMIFS(INDIRECT(AG$10),DetailBudgetWPs_Aleph,IF($J189 = "No Work Package", "", $J189),DetailBudgetCategory_Aleph,$I189),""))))) / AG$6 * AG$7, 0), 0)</f>
        <v>0</v>
      </c>
      <c r="AH189" s="166">
        <f t="array" ref="AH189">IFERROR(IF(ROW()-16&lt;NoRowsBudget, IF($J189="Profit Margin",SUM(AH$16:AH188)*ProfitMargin,IF($J189="VAT",SUM(AH$16:AH188)*VAT,IF(Budget_period="Monthly",SUMIFS(INDIRECT(AH$8),DetailBudgetWPs_Aleph,IF($J189 = "No Work Package", "", $J189),DetailBudgetCategory_Aleph,$I189),IF(Budget_period="Quarterly",SUMIFS(INDIRECT(AH$9),DetailBudgetWPs_Aleph,IF($J189 = "No Work Package", "", $J189),DetailBudgetCategory_Aleph,$I189),IF(Budget_period="Annually",SUMIFS(INDIRECT(AH$10),DetailBudgetWPs_Aleph,IF($J189 = "No Work Package", "", $J189),DetailBudgetCategory_Aleph,$I189),""))))) / AH$6 * AH$7, 0), 0)</f>
        <v>0</v>
      </c>
      <c r="AI189" s="166">
        <f t="array" ref="AI189">IFERROR(IF(ROW()-16&lt;NoRowsBudget, IF($J189="Profit Margin",SUM(AI$16:AI188)*ProfitMargin,IF($J189="VAT",SUM(AI$16:AI188)*VAT,IF(Budget_period="Monthly",SUMIFS(INDIRECT(AI$8),DetailBudgetWPs_Aleph,IF($J189 = "No Work Package", "", $J189),DetailBudgetCategory_Aleph,$I189),IF(Budget_period="Quarterly",SUMIFS(INDIRECT(AI$9),DetailBudgetWPs_Aleph,IF($J189 = "No Work Package", "", $J189),DetailBudgetCategory_Aleph,$I189),IF(Budget_period="Annually",SUMIFS(INDIRECT(AI$10),DetailBudgetWPs_Aleph,IF($J189 = "No Work Package", "", $J189),DetailBudgetCategory_Aleph,$I189),""))))) / AI$6 * AI$7, 0), 0)</f>
        <v>0</v>
      </c>
      <c r="AJ189" s="166">
        <f t="array" ref="AJ189">IFERROR(IF(ROW()-16&lt;NoRowsBudget, IF($J189="Profit Margin",SUM(AJ$16:AJ188)*ProfitMargin,IF($J189="VAT",SUM(AJ$16:AJ188)*VAT,IF(Budget_period="Monthly",SUMIFS(INDIRECT(AJ$8),DetailBudgetWPs_Aleph,IF($J189 = "No Work Package", "", $J189),DetailBudgetCategory_Aleph,$I189),IF(Budget_period="Quarterly",SUMIFS(INDIRECT(AJ$9),DetailBudgetWPs_Aleph,IF($J189 = "No Work Package", "", $J189),DetailBudgetCategory_Aleph,$I189),IF(Budget_period="Annually",SUMIFS(INDIRECT(AJ$10),DetailBudgetWPs_Aleph,IF($J189 = "No Work Package", "", $J189),DetailBudgetCategory_Aleph,$I189),""))))) / AJ$6 * AJ$7, 0), 0)</f>
        <v>0</v>
      </c>
      <c r="AK189" s="166">
        <f t="array" ref="AK189">IFERROR(IF(ROW()-16&lt;NoRowsBudget, IF($J189="Profit Margin",SUM(AK$16:AK188)*ProfitMargin,IF($J189="VAT",SUM(AK$16:AK188)*VAT,IF(Budget_period="Monthly",SUMIFS(INDIRECT(AK$8),DetailBudgetWPs_Aleph,IF($J189 = "No Work Package", "", $J189),DetailBudgetCategory_Aleph,$I189),IF(Budget_period="Quarterly",SUMIFS(INDIRECT(AK$9),DetailBudgetWPs_Aleph,IF($J189 = "No Work Package", "", $J189),DetailBudgetCategory_Aleph,$I189),IF(Budget_period="Annually",SUMIFS(INDIRECT(AK$10),DetailBudgetWPs_Aleph,IF($J189 = "No Work Package", "", $J189),DetailBudgetCategory_Aleph,$I189),""))))) / AK$6 * AK$7, 0), 0)</f>
        <v>0</v>
      </c>
      <c r="AL189" s="166">
        <f t="array" ref="AL189">IFERROR(IF(ROW()-16&lt;NoRowsBudget, IF($J189="Profit Margin",SUM(AL$16:AL188)*ProfitMargin,IF($J189="VAT",SUM(AL$16:AL188)*VAT,IF(Budget_period="Monthly",SUMIFS(INDIRECT(AL$8),DetailBudgetWPs_Aleph,IF($J189 = "No Work Package", "", $J189),DetailBudgetCategory_Aleph,$I189),IF(Budget_period="Quarterly",SUMIFS(INDIRECT(AL$9),DetailBudgetWPs_Aleph,IF($J189 = "No Work Package", "", $J189),DetailBudgetCategory_Aleph,$I189),IF(Budget_period="Annually",SUMIFS(INDIRECT(AL$10),DetailBudgetWPs_Aleph,IF($J189 = "No Work Package", "", $J189),DetailBudgetCategory_Aleph,$I189),""))))) / AL$6 * AL$7, 0), 0)</f>
        <v>0</v>
      </c>
      <c r="AM189" s="166">
        <f t="array" ref="AM189">IFERROR(IF(ROW()-16&lt;NoRowsBudget, IF($J189="Profit Margin",SUM(AM$16:AM188)*ProfitMargin,IF($J189="VAT",SUM(AM$16:AM188)*VAT,IF(Budget_period="Monthly",SUMIFS(INDIRECT(AM$8),DetailBudgetWPs_Aleph,IF($J189 = "No Work Package", "", $J189),DetailBudgetCategory_Aleph,$I189),IF(Budget_period="Quarterly",SUMIFS(INDIRECT(AM$9),DetailBudgetWPs_Aleph,IF($J189 = "No Work Package", "", $J189),DetailBudgetCategory_Aleph,$I189),IF(Budget_period="Annually",SUMIFS(INDIRECT(AM$10),DetailBudgetWPs_Aleph,IF($J189 = "No Work Package", "", $J189),DetailBudgetCategory_Aleph,$I189),""))))) / AM$6 * AM$7, 0), 0)</f>
        <v>0</v>
      </c>
      <c r="AN189" s="166">
        <f t="array" ref="AN189">IFERROR(IF(ROW()-16&lt;NoRowsBudget, IF($J189="Profit Margin",SUM(AN$16:AN188)*ProfitMargin,IF($J189="VAT",SUM(AN$16:AN188)*VAT,IF(Budget_period="Monthly",SUMIFS(INDIRECT(AN$8),DetailBudgetWPs_Aleph,IF($J189 = "No Work Package", "", $J189),DetailBudgetCategory_Aleph,$I189),IF(Budget_period="Quarterly",SUMIFS(INDIRECT(AN$9),DetailBudgetWPs_Aleph,IF($J189 = "No Work Package", "", $J189),DetailBudgetCategory_Aleph,$I189),IF(Budget_period="Annually",SUMIFS(INDIRECT(AN$10),DetailBudgetWPs_Aleph,IF($J189 = "No Work Package", "", $J189),DetailBudgetCategory_Aleph,$I189),""))))) / AN$6 * AN$7, 0), 0)</f>
        <v>0</v>
      </c>
      <c r="AO189" s="166">
        <f t="array" ref="AO189">IFERROR(IF(ROW()-16&lt;NoRowsBudget, IF($J189="Profit Margin",SUM(AO$16:AO188)*ProfitMargin,IF($J189="VAT",SUM(AO$16:AO188)*VAT,IF(Budget_period="Monthly",SUMIFS(INDIRECT(AO$8),DetailBudgetWPs_Aleph,IF($J189 = "No Work Package", "", $J189),DetailBudgetCategory_Aleph,$I189),IF(Budget_period="Quarterly",SUMIFS(INDIRECT(AO$9),DetailBudgetWPs_Aleph,IF($J189 = "No Work Package", "", $J189),DetailBudgetCategory_Aleph,$I189),IF(Budget_period="Annually",SUMIFS(INDIRECT(AO$10),DetailBudgetWPs_Aleph,IF($J189 = "No Work Package", "", $J189),DetailBudgetCategory_Aleph,$I189),""))))) / AO$6 * AO$7, 0), 0)</f>
        <v>0</v>
      </c>
      <c r="AP189" s="166">
        <f t="array" ref="AP189">IFERROR(IF(ROW()-16&lt;NoRowsBudget, IF($J189="Profit Margin",SUM(AP$16:AP188)*ProfitMargin,IF($J189="VAT",SUM(AP$16:AP188)*VAT,IF(Budget_period="Monthly",SUMIFS(INDIRECT(AP$8),DetailBudgetWPs_Aleph,IF($J189 = "No Work Package", "", $J189),DetailBudgetCategory_Aleph,$I189),IF(Budget_period="Quarterly",SUMIFS(INDIRECT(AP$9),DetailBudgetWPs_Aleph,IF($J189 = "No Work Package", "", $J189),DetailBudgetCategory_Aleph,$I189),IF(Budget_period="Annually",SUMIFS(INDIRECT(AP$10),DetailBudgetWPs_Aleph,IF($J189 = "No Work Package", "", $J189),DetailBudgetCategory_Aleph,$I189),""))))) / AP$6 * AP$7, 0), 0)</f>
        <v>0</v>
      </c>
      <c r="AQ189" s="166">
        <f t="array" ref="AQ189">IFERROR(IF(ROW()-16&lt;NoRowsBudget, IF($J189="Profit Margin",SUM(AQ$16:AQ188)*ProfitMargin,IF($J189="VAT",SUM(AQ$16:AQ188)*VAT,IF(Budget_period="Monthly",SUMIFS(INDIRECT(AQ$8),DetailBudgetWPs_Aleph,IF($J189 = "No Work Package", "", $J189),DetailBudgetCategory_Aleph,$I189),IF(Budget_period="Quarterly",SUMIFS(INDIRECT(AQ$9),DetailBudgetWPs_Aleph,IF($J189 = "No Work Package", "", $J189),DetailBudgetCategory_Aleph,$I189),IF(Budget_period="Annually",SUMIFS(INDIRECT(AQ$10),DetailBudgetWPs_Aleph,IF($J189 = "No Work Package", "", $J189),DetailBudgetCategory_Aleph,$I189),""))))) / AQ$6 * AQ$7, 0), 0)</f>
        <v>0</v>
      </c>
      <c r="AR189" s="166">
        <f t="array" ref="AR189">IFERROR(IF(ROW()-16&lt;NoRowsBudget, IF($J189="Profit Margin",SUM(AR$16:AR188)*ProfitMargin,IF($J189="VAT",SUM(AR$16:AR188)*VAT,IF(Budget_period="Monthly",SUMIFS(INDIRECT(AR$8),DetailBudgetWPs_Aleph,IF($J189 = "No Work Package", "", $J189),DetailBudgetCategory_Aleph,$I189),IF(Budget_period="Quarterly",SUMIFS(INDIRECT(AR$9),DetailBudgetWPs_Aleph,IF($J189 = "No Work Package", "", $J189),DetailBudgetCategory_Aleph,$I189),IF(Budget_period="Annually",SUMIFS(INDIRECT(AR$10),DetailBudgetWPs_Aleph,IF($J189 = "No Work Package", "", $J189),DetailBudgetCategory_Aleph,$I189),""))))) / AR$6 * AR$7, 0), 0)</f>
        <v>0</v>
      </c>
      <c r="AS189" s="166">
        <f t="array" ref="AS189">IFERROR(IF(ROW()-16&lt;NoRowsBudget, IF($J189="Profit Margin",SUM(AS$16:AS188)*ProfitMargin,IF($J189="VAT",SUM(AS$16:AS188)*VAT,IF(Budget_period="Monthly",SUMIFS(INDIRECT(AS$8),DetailBudgetWPs_Aleph,IF($J189 = "No Work Package", "", $J189),DetailBudgetCategory_Aleph,$I189),IF(Budget_period="Quarterly",SUMIFS(INDIRECT(AS$9),DetailBudgetWPs_Aleph,IF($J189 = "No Work Package", "", $J189),DetailBudgetCategory_Aleph,$I189),IF(Budget_period="Annually",SUMIFS(INDIRECT(AS$10),DetailBudgetWPs_Aleph,IF($J189 = "No Work Package", "", $J189),DetailBudgetCategory_Aleph,$I189),""))))) / AS$6 * AS$7, 0), 0)</f>
        <v>0</v>
      </c>
      <c r="AT189" s="166">
        <f t="array" ref="AT189">IFERROR(IF(ROW()-16&lt;NoRowsBudget, IF($J189="Profit Margin",SUM(AT$16:AT188)*ProfitMargin,IF($J189="VAT",SUM(AT$16:AT188)*VAT,IF(Budget_period="Monthly",SUMIFS(INDIRECT(AT$8),DetailBudgetWPs_Aleph,IF($J189 = "No Work Package", "", $J189),DetailBudgetCategory_Aleph,$I189),IF(Budget_period="Quarterly",SUMIFS(INDIRECT(AT$9),DetailBudgetWPs_Aleph,IF($J189 = "No Work Package", "", $J189),DetailBudgetCategory_Aleph,$I189),IF(Budget_period="Annually",SUMIFS(INDIRECT(AT$10),DetailBudgetWPs_Aleph,IF($J189 = "No Work Package", "", $J189),DetailBudgetCategory_Aleph,$I189),""))))) / AT$6 * AT$7, 0), 0)</f>
        <v>0</v>
      </c>
      <c r="AU189" s="166">
        <f t="array" ref="AU189">IFERROR(IF(ROW()-16&lt;NoRowsBudget, IF($J189="Profit Margin",SUM(AU$16:AU188)*ProfitMargin,IF($J189="VAT",SUM(AU$16:AU188)*VAT,IF(Budget_period="Monthly",SUMIFS(INDIRECT(AU$8),DetailBudgetWPs_Aleph,IF($J189 = "No Work Package", "", $J189),DetailBudgetCategory_Aleph,$I189),IF(Budget_period="Quarterly",SUMIFS(INDIRECT(AU$9),DetailBudgetWPs_Aleph,IF($J189 = "No Work Package", "", $J189),DetailBudgetCategory_Aleph,$I189),IF(Budget_period="Annually",SUMIFS(INDIRECT(AU$10),DetailBudgetWPs_Aleph,IF($J189 = "No Work Package", "", $J189),DetailBudgetCategory_Aleph,$I189),""))))) / AU$6 * AU$7, 0), 0)</f>
        <v>0</v>
      </c>
      <c r="AV189" s="166">
        <f t="array" ref="AV189">IFERROR(IF(ROW()-16&lt;NoRowsBudget, IF($J189="Profit Margin",SUM(AV$16:AV188)*ProfitMargin,IF($J189="VAT",SUM(AV$16:AV188)*VAT,IF(Budget_period="Monthly",SUMIFS(INDIRECT(AV$8),DetailBudgetWPs_Aleph,IF($J189 = "No Work Package", "", $J189),DetailBudgetCategory_Aleph,$I189),IF(Budget_period="Quarterly",SUMIFS(INDIRECT(AV$9),DetailBudgetWPs_Aleph,IF($J189 = "No Work Package", "", $J189),DetailBudgetCategory_Aleph,$I189),IF(Budget_period="Annually",SUMIFS(INDIRECT(AV$10),DetailBudgetWPs_Aleph,IF($J189 = "No Work Package", "", $J189),DetailBudgetCategory_Aleph,$I189),""))))) / AV$6 * AV$7, 0), 0)</f>
        <v>0</v>
      </c>
      <c r="AW189" s="166">
        <f t="array" ref="AW189">IFERROR(IF(ROW()-16&lt;NoRowsBudget, IF($J189="Profit Margin",SUM(AW$16:AW188)*ProfitMargin,IF($J189="VAT",SUM(AW$16:AW188)*VAT,IF(Budget_period="Monthly",SUMIFS(INDIRECT(AW$8),DetailBudgetWPs_Aleph,IF($J189 = "No Work Package", "", $J189),DetailBudgetCategory_Aleph,$I189),IF(Budget_period="Quarterly",SUMIFS(INDIRECT(AW$9),DetailBudgetWPs_Aleph,IF($J189 = "No Work Package", "", $J189),DetailBudgetCategory_Aleph,$I189),IF(Budget_period="Annually",SUMIFS(INDIRECT(AW$10),DetailBudgetWPs_Aleph,IF($J189 = "No Work Package", "", $J189),DetailBudgetCategory_Aleph,$I189),""))))) / AW$6 * AW$7, 0), 0)</f>
        <v>0</v>
      </c>
      <c r="AX189" s="166">
        <f t="array" ref="AX189">IFERROR(IF(ROW()-16&lt;NoRowsBudget, IF($J189="Profit Margin",SUM(AX$16:AX188)*ProfitMargin,IF($J189="VAT",SUM(AX$16:AX188)*VAT,IF(Budget_period="Monthly",SUMIFS(INDIRECT(AX$8),DetailBudgetWPs_Aleph,IF($J189 = "No Work Package", "", $J189),DetailBudgetCategory_Aleph,$I189),IF(Budget_period="Quarterly",SUMIFS(INDIRECT(AX$9),DetailBudgetWPs_Aleph,IF($J189 = "No Work Package", "", $J189),DetailBudgetCategory_Aleph,$I189),IF(Budget_period="Annually",SUMIFS(INDIRECT(AX$10),DetailBudgetWPs_Aleph,IF($J189 = "No Work Package", "", $J189),DetailBudgetCategory_Aleph,$I189),""))))) / AX$6 * AX$7, 0), 0)</f>
        <v>0</v>
      </c>
      <c r="AY189" s="166">
        <f t="array" ref="AY189">IFERROR(IF(ROW()-16&lt;NoRowsBudget, IF($J189="Profit Margin",SUM(AY$16:AY188)*ProfitMargin,IF($J189="VAT",SUM(AY$16:AY188)*VAT,IF(Budget_period="Monthly",SUMIFS(INDIRECT(AY$8),DetailBudgetWPs_Aleph,IF($J189 = "No Work Package", "", $J189),DetailBudgetCategory_Aleph,$I189),IF(Budget_period="Quarterly",SUMIFS(INDIRECT(AY$9),DetailBudgetWPs_Aleph,IF($J189 = "No Work Package", "", $J189),DetailBudgetCategory_Aleph,$I189),IF(Budget_period="Annually",SUMIFS(INDIRECT(AY$10),DetailBudgetWPs_Aleph,IF($J189 = "No Work Package", "", $J189),DetailBudgetCategory_Aleph,$I189),""))))) / AY$6 * AY$7, 0), 0)</f>
        <v>0</v>
      </c>
      <c r="AZ189" s="166">
        <f t="array" ref="AZ189">IFERROR(IF(ROW()-16&lt;NoRowsBudget, IF($J189="Profit Margin",SUM(AZ$16:AZ188)*ProfitMargin,IF($J189="VAT",SUM(AZ$16:AZ188)*VAT,IF(Budget_period="Monthly",SUMIFS(INDIRECT(AZ$8),DetailBudgetWPs_Aleph,IF($J189 = "No Work Package", "", $J189),DetailBudgetCategory_Aleph,$I189),IF(Budget_period="Quarterly",SUMIFS(INDIRECT(AZ$9),DetailBudgetWPs_Aleph,IF($J189 = "No Work Package", "", $J189),DetailBudgetCategory_Aleph,$I189),IF(Budget_period="Annually",SUMIFS(INDIRECT(AZ$10),DetailBudgetWPs_Aleph,IF($J189 = "No Work Package", "", $J189),DetailBudgetCategory_Aleph,$I189),""))))) / AZ$6 * AZ$7, 0), 0)</f>
        <v>0</v>
      </c>
      <c r="BA189" s="166">
        <f t="array" ref="BA189">IFERROR(IF(ROW()-16&lt;NoRowsBudget, IF($J189="Profit Margin",SUM(BA$16:BA188)*ProfitMargin,IF($J189="VAT",SUM(BA$16:BA188)*VAT,IF(Budget_period="Monthly",SUMIFS(INDIRECT(BA$8),DetailBudgetWPs_Aleph,IF($J189 = "No Work Package", "", $J189),DetailBudgetCategory_Aleph,$I189),IF(Budget_period="Quarterly",SUMIFS(INDIRECT(BA$9),DetailBudgetWPs_Aleph,IF($J189 = "No Work Package", "", $J189),DetailBudgetCategory_Aleph,$I189),IF(Budget_period="Annually",SUMIFS(INDIRECT(BA$10),DetailBudgetWPs_Aleph,IF($J189 = "No Work Package", "", $J189),DetailBudgetCategory_Aleph,$I189),""))))) / BA$6 * BA$7, 0), 0)</f>
        <v>0</v>
      </c>
      <c r="BB189" s="166">
        <f t="array" ref="BB189">IFERROR(IF(ROW()-16&lt;NoRowsBudget, IF($J189="Profit Margin",SUM(BB$16:BB188)*ProfitMargin,IF($J189="VAT",SUM(BB$16:BB188)*VAT,IF(Budget_period="Monthly",SUMIFS(INDIRECT(BB$8),DetailBudgetWPs_Aleph,IF($J189 = "No Work Package", "", $J189),DetailBudgetCategory_Aleph,$I189),IF(Budget_period="Quarterly",SUMIFS(INDIRECT(BB$9),DetailBudgetWPs_Aleph,IF($J189 = "No Work Package", "", $J189),DetailBudgetCategory_Aleph,$I189),IF(Budget_period="Annually",SUMIFS(INDIRECT(BB$10),DetailBudgetWPs_Aleph,IF($J189 = "No Work Package", "", $J189),DetailBudgetCategory_Aleph,$I189),""))))) / BB$6 * BB$7, 0), 0)</f>
        <v>0</v>
      </c>
      <c r="BC189" s="166">
        <f t="array" ref="BC189">IFERROR(IF(ROW()-16&lt;NoRowsBudget, IF($J189="Profit Margin",SUM(BC$16:BC188)*ProfitMargin,IF($J189="VAT",SUM(BC$16:BC188)*VAT,IF(Budget_period="Monthly",SUMIFS(INDIRECT(BC$8),DetailBudgetWPs_Aleph,IF($J189 = "No Work Package", "", $J189),DetailBudgetCategory_Aleph,$I189),IF(Budget_period="Quarterly",SUMIFS(INDIRECT(BC$9),DetailBudgetWPs_Aleph,IF($J189 = "No Work Package", "", $J189),DetailBudgetCategory_Aleph,$I189),IF(Budget_period="Annually",SUMIFS(INDIRECT(BC$10),DetailBudgetWPs_Aleph,IF($J189 = "No Work Package", "", $J189),DetailBudgetCategory_Aleph,$I189),""))))) / BC$6 * BC$7, 0), 0)</f>
        <v>0</v>
      </c>
      <c r="BD189" s="166">
        <f t="array" ref="BD189">IFERROR(IF(ROW()-16&lt;NoRowsBudget, IF($J189="Profit Margin",SUM(BD$16:BD188)*ProfitMargin,IF($J189="VAT",SUM(BD$16:BD188)*VAT,IF(Budget_period="Monthly",SUMIFS(INDIRECT(BD$8),DetailBudgetWPs_Aleph,IF($J189 = "No Work Package", "", $J189),DetailBudgetCategory_Aleph,$I189),IF(Budget_period="Quarterly",SUMIFS(INDIRECT(BD$9),DetailBudgetWPs_Aleph,IF($J189 = "No Work Package", "", $J189),DetailBudgetCategory_Aleph,$I189),IF(Budget_period="Annually",SUMIFS(INDIRECT(BD$10),DetailBudgetWPs_Aleph,IF($J189 = "No Work Package", "", $J189),DetailBudgetCategory_Aleph,$I189),""))))) / BD$6 * BD$7, 0), 0)</f>
        <v>0</v>
      </c>
      <c r="BE189" s="166">
        <f t="array" ref="BE189">IFERROR(IF(ROW()-16&lt;NoRowsBudget, IF($J189="Profit Margin",SUM(BE$16:BE188)*ProfitMargin,IF($J189="VAT",SUM(BE$16:BE188)*VAT,IF(Budget_period="Monthly",SUMIFS(INDIRECT(BE$8),DetailBudgetWPs_Aleph,IF($J189 = "No Work Package", "", $J189),DetailBudgetCategory_Aleph,$I189),IF(Budget_period="Quarterly",SUMIFS(INDIRECT(BE$9),DetailBudgetWPs_Aleph,IF($J189 = "No Work Package", "", $J189),DetailBudgetCategory_Aleph,$I189),IF(Budget_period="Annually",SUMIFS(INDIRECT(BE$10),DetailBudgetWPs_Aleph,IF($J189 = "No Work Package", "", $J189),DetailBudgetCategory_Aleph,$I189),""))))) / BE$6 * BE$7, 0), 0)</f>
        <v>0</v>
      </c>
      <c r="BF189" s="166">
        <f t="array" ref="BF189">IFERROR(IF(ROW()-16&lt;NoRowsBudget, IF($J189="Profit Margin",SUM(BF$16:BF188)*ProfitMargin,IF($J189="VAT",SUM(BF$16:BF188)*VAT,IF(Budget_period="Monthly",SUMIFS(INDIRECT(BF$8),DetailBudgetWPs_Aleph,IF($J189 = "No Work Package", "", $J189),DetailBudgetCategory_Aleph,$I189),IF(Budget_period="Quarterly",SUMIFS(INDIRECT(BF$9),DetailBudgetWPs_Aleph,IF($J189 = "No Work Package", "", $J189),DetailBudgetCategory_Aleph,$I189),IF(Budget_period="Annually",SUMIFS(INDIRECT(BF$10),DetailBudgetWPs_Aleph,IF($J189 = "No Work Package", "", $J189),DetailBudgetCategory_Aleph,$I189),""))))) / BF$6 * BF$7, 0), 0)</f>
        <v>0</v>
      </c>
      <c r="BG189" s="166">
        <f t="array" ref="BG189">IFERROR(IF(ROW()-16&lt;NoRowsBudget, IF($J189="Profit Margin",SUM(BG$16:BG188)*ProfitMargin,IF($J189="VAT",SUM(BG$16:BG188)*VAT,IF(Budget_period="Monthly",SUMIFS(INDIRECT(BG$8),DetailBudgetWPs_Aleph,IF($J189 = "No Work Package", "", $J189),DetailBudgetCategory_Aleph,$I189),IF(Budget_period="Quarterly",SUMIFS(INDIRECT(BG$9),DetailBudgetWPs_Aleph,IF($J189 = "No Work Package", "", $J189),DetailBudgetCategory_Aleph,$I189),IF(Budget_period="Annually",SUMIFS(INDIRECT(BG$10),DetailBudgetWPs_Aleph,IF($J189 = "No Work Package", "", $J189),DetailBudgetCategory_Aleph,$I189),""))))) / BG$6 * BG$7, 0), 0)</f>
        <v>0</v>
      </c>
      <c r="BH189" s="166">
        <f t="array" ref="BH189">IFERROR(IF(ROW()-16&lt;NoRowsBudget, IF($J189="Profit Margin",SUM(BH$16:BH188)*ProfitMargin,IF($J189="VAT",SUM(BH$16:BH188)*VAT,IF(Budget_period="Monthly",SUMIFS(INDIRECT(BH$8),DetailBudgetWPs_Aleph,IF($J189 = "No Work Package", "", $J189),DetailBudgetCategory_Aleph,$I189),IF(Budget_period="Quarterly",SUMIFS(INDIRECT(BH$9),DetailBudgetWPs_Aleph,IF($J189 = "No Work Package", "", $J189),DetailBudgetCategory_Aleph,$I189),IF(Budget_period="Annually",SUMIFS(INDIRECT(BH$10),DetailBudgetWPs_Aleph,IF($J189 = "No Work Package", "", $J189),DetailBudgetCategory_Aleph,$I189),""))))) / BH$6 * BH$7, 0), 0)</f>
        <v>0</v>
      </c>
      <c r="BI189" s="166">
        <f t="array" ref="BI189">IFERROR(IF(ROW()-16&lt;NoRowsBudget, IF($J189="Profit Margin",SUM(BI$16:BI188)*ProfitMargin,IF($J189="VAT",SUM(BI$16:BI188)*VAT,IF(Budget_period="Monthly",SUMIFS(INDIRECT(BI$8),DetailBudgetWPs_Aleph,IF($J189 = "No Work Package", "", $J189),DetailBudgetCategory_Aleph,$I189),IF(Budget_period="Quarterly",SUMIFS(INDIRECT(BI$9),DetailBudgetWPs_Aleph,IF($J189 = "No Work Package", "", $J189),DetailBudgetCategory_Aleph,$I189),IF(Budget_period="Annually",SUMIFS(INDIRECT(BI$10),DetailBudgetWPs_Aleph,IF($J189 = "No Work Package", "", $J189),DetailBudgetCategory_Aleph,$I189),""))))) / BI$6 * BI$7, 0), 0)</f>
        <v>0</v>
      </c>
      <c r="BJ189" s="166">
        <f t="array" ref="BJ189">IFERROR(IF(ROW()-16&lt;NoRowsBudget, IF($J189="Profit Margin",SUM(BJ$16:BJ188)*ProfitMargin,IF($J189="VAT",SUM(BJ$16:BJ188)*VAT,IF(Budget_period="Monthly",SUMIFS(INDIRECT(BJ$8),DetailBudgetWPs_Aleph,IF($J189 = "No Work Package", "", $J189),DetailBudgetCategory_Aleph,$I189),IF(Budget_period="Quarterly",SUMIFS(INDIRECT(BJ$9),DetailBudgetWPs_Aleph,IF($J189 = "No Work Package", "", $J189),DetailBudgetCategory_Aleph,$I189),IF(Budget_period="Annually",SUMIFS(INDIRECT(BJ$10),DetailBudgetWPs_Aleph,IF($J189 = "No Work Package", "", $J189),DetailBudgetCategory_Aleph,$I189),""))))) / BJ$6 * BJ$7, 0), 0)</f>
        <v>0</v>
      </c>
      <c r="BK189" s="166">
        <f t="array" ref="BK189">IFERROR(IF(ROW()-16&lt;NoRowsBudget, IF($J189="Profit Margin",SUM(BK$16:BK188)*ProfitMargin,IF($J189="VAT",SUM(BK$16:BK188)*VAT,IF(Budget_period="Monthly",SUMIFS(INDIRECT(BK$8),DetailBudgetWPs_Aleph,IF($J189 = "No Work Package", "", $J189),DetailBudgetCategory_Aleph,$I189),IF(Budget_period="Quarterly",SUMIFS(INDIRECT(BK$9),DetailBudgetWPs_Aleph,IF($J189 = "No Work Package", "", $J189),DetailBudgetCategory_Aleph,$I189),IF(Budget_period="Annually",SUMIFS(INDIRECT(BK$10),DetailBudgetWPs_Aleph,IF($J189 = "No Work Package", "", $J189),DetailBudgetCategory_Aleph,$I189),""))))) / BK$6 * BK$7, 0), 0)</f>
        <v>0</v>
      </c>
      <c r="BL189" s="166">
        <f t="array" ref="BL189">IFERROR(IF(ROW()-16&lt;NoRowsBudget, IF($J189="Profit Margin",SUM(BL$16:BL188)*ProfitMargin,IF($J189="VAT",SUM(BL$16:BL188)*VAT,IF(Budget_period="Monthly",SUMIFS(INDIRECT(BL$8),DetailBudgetWPs_Aleph,IF($J189 = "No Work Package", "", $J189),DetailBudgetCategory_Aleph,$I189),IF(Budget_period="Quarterly",SUMIFS(INDIRECT(BL$9),DetailBudgetWPs_Aleph,IF($J189 = "No Work Package", "", $J189),DetailBudgetCategory_Aleph,$I189),IF(Budget_period="Annually",SUMIFS(INDIRECT(BL$10),DetailBudgetWPs_Aleph,IF($J189 = "No Work Package", "", $J189),DetailBudgetCategory_Aleph,$I189),""))))) / BL$6 * BL$7, 0), 0)</f>
        <v>0</v>
      </c>
      <c r="BM189" s="166">
        <f t="array" ref="BM189">IFERROR(IF(ROW()-16&lt;NoRowsBudget, IF($J189="Profit Margin",SUM(BM$16:BM188)*ProfitMargin,IF($J189="VAT",SUM(BM$16:BM188)*VAT,IF(Budget_period="Monthly",SUMIFS(INDIRECT(BM$8),DetailBudgetWPs_Aleph,IF($J189 = "No Work Package", "", $J189),DetailBudgetCategory_Aleph,$I189),IF(Budget_period="Quarterly",SUMIFS(INDIRECT(BM$9),DetailBudgetWPs_Aleph,IF($J189 = "No Work Package", "", $J189),DetailBudgetCategory_Aleph,$I189),IF(Budget_period="Annually",SUMIFS(INDIRECT(BM$10),DetailBudgetWPs_Aleph,IF($J189 = "No Work Package", "", $J189),DetailBudgetCategory_Aleph,$I189),""))))) / BM$6 * BM$7, 0), 0)</f>
        <v>0</v>
      </c>
      <c r="BN189" s="166">
        <f t="array" ref="BN189">IFERROR(IF(ROW()-16&lt;NoRowsBudget, IF($J189="Profit Margin",SUM(BN$16:BN188)*ProfitMargin,IF($J189="VAT",SUM(BN$16:BN188)*VAT,IF(Budget_period="Monthly",SUMIFS(INDIRECT(BN$8),DetailBudgetWPs_Aleph,IF($J189 = "No Work Package", "", $J189),DetailBudgetCategory_Aleph,$I189),IF(Budget_period="Quarterly",SUMIFS(INDIRECT(BN$9),DetailBudgetWPs_Aleph,IF($J189 = "No Work Package", "", $J189),DetailBudgetCategory_Aleph,$I189),IF(Budget_period="Annually",SUMIFS(INDIRECT(BN$10),DetailBudgetWPs_Aleph,IF($J189 = "No Work Package", "", $J189),DetailBudgetCategory_Aleph,$I189),""))))) / BN$6 * BN$7, 0), 0)</f>
        <v>0</v>
      </c>
      <c r="BO189" s="166">
        <f t="array" ref="BO189">IFERROR(IF(ROW()-16&lt;NoRowsBudget, IF($J189="Profit Margin",SUM(BO$16:BO188)*ProfitMargin,IF($J189="VAT",SUM(BO$16:BO188)*VAT,IF(Budget_period="Monthly",SUMIFS(INDIRECT(BO$8),DetailBudgetWPs_Aleph,IF($J189 = "No Work Package", "", $J189),DetailBudgetCategory_Aleph,$I189),IF(Budget_period="Quarterly",SUMIFS(INDIRECT(BO$9),DetailBudgetWPs_Aleph,IF($J189 = "No Work Package", "", $J189),DetailBudgetCategory_Aleph,$I189),IF(Budget_period="Annually",SUMIFS(INDIRECT(BO$10),DetailBudgetWPs_Aleph,IF($J189 = "No Work Package", "", $J189),DetailBudgetCategory_Aleph,$I189),""))))) / BO$6 * BO$7, 0), 0)</f>
        <v>0</v>
      </c>
      <c r="BP189" s="166">
        <f t="array" ref="BP189">IFERROR(IF(ROW()-16&lt;NoRowsBudget, IF($J189="Profit Margin",SUM(BP$16:BP188)*ProfitMargin,IF($J189="VAT",SUM(BP$16:BP188)*VAT,IF(Budget_period="Monthly",SUMIFS(INDIRECT(BP$8),DetailBudgetWPs_Aleph,IF($J189 = "No Work Package", "", $J189),DetailBudgetCategory_Aleph,$I189),IF(Budget_period="Quarterly",SUMIFS(INDIRECT(BP$9),DetailBudgetWPs_Aleph,IF($J189 = "No Work Package", "", $J189),DetailBudgetCategory_Aleph,$I189),IF(Budget_period="Annually",SUMIFS(INDIRECT(BP$10),DetailBudgetWPs_Aleph,IF($J189 = "No Work Package", "", $J189),DetailBudgetCategory_Aleph,$I189),""))))) / BP$6 * BP$7, 0), 0)</f>
        <v>0</v>
      </c>
      <c r="BQ189" s="166">
        <f t="array" ref="BQ189">IFERROR(IF(ROW()-16&lt;NoRowsBudget, IF($J189="Profit Margin",SUM(BQ$16:BQ188)*ProfitMargin,IF($J189="VAT",SUM(BQ$16:BQ188)*VAT,IF(Budget_period="Monthly",SUMIFS(INDIRECT(BQ$8),DetailBudgetWPs_Aleph,IF($J189 = "No Work Package", "", $J189),DetailBudgetCategory_Aleph,$I189),IF(Budget_period="Quarterly",SUMIFS(INDIRECT(BQ$9),DetailBudgetWPs_Aleph,IF($J189 = "No Work Package", "", $J189),DetailBudgetCategory_Aleph,$I189),IF(Budget_period="Annually",SUMIFS(INDIRECT(BQ$10),DetailBudgetWPs_Aleph,IF($J189 = "No Work Package", "", $J189),DetailBudgetCategory_Aleph,$I189),""))))) / BQ$6 * BQ$7, 0), 0)</f>
        <v>0</v>
      </c>
      <c r="BR189" s="166">
        <f t="array" ref="BR189">IFERROR(IF(ROW()-16&lt;NoRowsBudget, IF($J189="Profit Margin",SUM(BR$16:BR188)*ProfitMargin,IF($J189="VAT",SUM(BR$16:BR188)*VAT,IF(Budget_period="Monthly",SUMIFS(INDIRECT(BR$8),DetailBudgetWPs_Aleph,IF($J189 = "No Work Package", "", $J189),DetailBudgetCategory_Aleph,$I189),IF(Budget_period="Quarterly",SUMIFS(INDIRECT(BR$9),DetailBudgetWPs_Aleph,IF($J189 = "No Work Package", "", $J189),DetailBudgetCategory_Aleph,$I189),IF(Budget_period="Annually",SUMIFS(INDIRECT(BR$10),DetailBudgetWPs_Aleph,IF($J189 = "No Work Package", "", $J189),DetailBudgetCategory_Aleph,$I189),""))))) / BR$6 * BR$7, 0), 0)</f>
        <v>0</v>
      </c>
      <c r="BS189" s="166">
        <f t="array" ref="BS189">IFERROR(IF(ROW()-16&lt;NoRowsBudget, IF($J189="Profit Margin",SUM(BS$16:BS188)*ProfitMargin,IF($J189="VAT",SUM(BS$16:BS188)*VAT,IF(Budget_period="Monthly",SUMIFS(INDIRECT(BS$8),DetailBudgetWPs_Aleph,IF($J189 = "No Work Package", "", $J189),DetailBudgetCategory_Aleph,$I189),IF(Budget_period="Quarterly",SUMIFS(INDIRECT(BS$9),DetailBudgetWPs_Aleph,IF($J189 = "No Work Package", "", $J189),DetailBudgetCategory_Aleph,$I189),IF(Budget_period="Annually",SUMIFS(INDIRECT(BS$10),DetailBudgetWPs_Aleph,IF($J189 = "No Work Package", "", $J189),DetailBudgetCategory_Aleph,$I189),""))))) / BS$6 * BS$7, 0), 0)</f>
        <v>0</v>
      </c>
    </row>
    <row r="190" ht="15.75" customHeight="1">
      <c r="A190" s="114"/>
      <c r="B190" s="15" t="str">
        <f>IF(ROW()-16&lt;NoRowsBudget,OrgName,"")</f>
        <v/>
      </c>
      <c r="C190" s="15" t="str">
        <f>IF(ROW()-16&lt;NoRowsBudget,ProjectName,"")</f>
        <v/>
      </c>
      <c r="D190" s="15" t="str">
        <f>IF(ROW()-16&lt;NoRowsBudget,ProjectRef,"")</f>
        <v/>
      </c>
      <c r="E190" s="15" t="str">
        <f>IF(ROW()-16&lt;NoRowsBudget,ApplicationID,"")</f>
        <v/>
      </c>
      <c r="F190" s="15" t="str">
        <f>IF(ROW()-16&lt;NoRowsBudget,Version,"")</f>
        <v/>
      </c>
      <c r="G190" s="164" t="str">
        <f>IF(ROW()-16&lt;NoRowsBudget,StartDate,"")</f>
        <v/>
      </c>
      <c r="H190" s="164" t="str">
        <f>IF(ROW()-16&lt;NoRowsBudget,EndDate,"")</f>
        <v/>
      </c>
      <c r="I190" s="15" t="str">
        <f t="array" ref="I190">IF(ROW()-16&lt;(NoRowsBudget-3),INDEX(CostCategories,CEILING((ROW()-15)/NoWPs,1)),IF(ROW()-16=NoRowsBudget-3,"Overheads",IF(ROW()-16=NoRowsBudget-2,"Profit Margin",IF(ROW()-16=NoRowsBudget-1,"VAT",""))))</f>
        <v/>
      </c>
      <c r="J190" s="15" t="str">
        <f t="array" ref="J190">IF(ROW()-16&lt;NoRowsBudget-3,INDEX(WPUnique,,MOD(ROW()-16,NoWPs)+1),IF(ROW()-16=NoRowsBudget-3,"Overheads",IF(ROW()-16=NoRowsBudget-2,"Profit Margin",IF(ROW()-16=NoRowsBudget-1,"VAT",""))))</f>
        <v/>
      </c>
      <c r="K190" s="172" t="str">
        <f>IFERROR(IF(OR($J190="Indirect Cost",$J190="VAT",$J190="Profit Margin"),"",VLOOKUP(J190,'1. Basic Info'!$B$40:$C$52,2,FALSE)),BudgetExport!J190)</f>
        <v/>
      </c>
      <c r="L190" s="166">
        <f t="array" ref="L190">IFERROR(IF(ROW()-16&lt;NoRowsBudget, IF($J190="Profit Margin",SUM(L$16:L189)*ProfitMargin,IF($J190="VAT",SUM(L$16:L189)*VAT,IF(Budget_period="Monthly",SUMIFS(INDIRECT(L$8),DetailBudgetWPs_Aleph,IF($J190 = "No Work Package", "", $J190),DetailBudgetCategory_Aleph,$I190),IF(Budget_period="Quarterly",SUMIFS(INDIRECT(L$9),DetailBudgetWPs_Aleph,IF($J190 = "No Work Package", "", $J190),DetailBudgetCategory_Aleph,$I190),IF(Budget_period="Annually",SUMIFS(INDIRECT(L$10),DetailBudgetWPs_Aleph,IF($J190 = "No Work Package", "", $J190),DetailBudgetCategory_Aleph,$I190),""))))) / L$6 * L$7, 0), 0)</f>
        <v>0</v>
      </c>
      <c r="M190" s="166">
        <f t="array" ref="M190">IFERROR(IF(ROW()-16&lt;NoRowsBudget, IF($J190="Profit Margin",SUM(M$16:M189)*ProfitMargin,IF($J190="VAT",SUM(M$16:M189)*VAT,IF(Budget_period="Monthly",SUMIFS(INDIRECT(M$8),DetailBudgetWPs_Aleph,IF($J190 = "No Work Package", "", $J190),DetailBudgetCategory_Aleph,$I190),IF(Budget_period="Quarterly",SUMIFS(INDIRECT(M$9),DetailBudgetWPs_Aleph,IF($J190 = "No Work Package", "", $J190),DetailBudgetCategory_Aleph,$I190),IF(Budget_period="Annually",SUMIFS(INDIRECT(M$10),DetailBudgetWPs_Aleph,IF($J190 = "No Work Package", "", $J190),DetailBudgetCategory_Aleph,$I190),""))))) / M$6 * M$7, 0), 0)</f>
        <v>0</v>
      </c>
      <c r="N190" s="166">
        <f t="array" ref="N190">IFERROR(IF(ROW()-16&lt;NoRowsBudget, IF($J190="Profit Margin",SUM(N$16:N189)*ProfitMargin,IF($J190="VAT",SUM(N$16:N189)*VAT,IF(Budget_period="Monthly",SUMIFS(INDIRECT(N$8),DetailBudgetWPs_Aleph,IF($J190 = "No Work Package", "", $J190),DetailBudgetCategory_Aleph,$I190),IF(Budget_period="Quarterly",SUMIFS(INDIRECT(N$9),DetailBudgetWPs_Aleph,IF($J190 = "No Work Package", "", $J190),DetailBudgetCategory_Aleph,$I190),IF(Budget_period="Annually",SUMIFS(INDIRECT(N$10),DetailBudgetWPs_Aleph,IF($J190 = "No Work Package", "", $J190),DetailBudgetCategory_Aleph,$I190),""))))) / N$6 * N$7, 0), 0)</f>
        <v>0</v>
      </c>
      <c r="O190" s="166">
        <f t="array" ref="O190">IFERROR(IF(ROW()-16&lt;NoRowsBudget, IF($J190="Profit Margin",SUM(O$16:O189)*ProfitMargin,IF($J190="VAT",SUM(O$16:O189)*VAT,IF(Budget_period="Monthly",SUMIFS(INDIRECT(O$8),DetailBudgetWPs_Aleph,IF($J190 = "No Work Package", "", $J190),DetailBudgetCategory_Aleph,$I190),IF(Budget_period="Quarterly",SUMIFS(INDIRECT(O$9),DetailBudgetWPs_Aleph,IF($J190 = "No Work Package", "", $J190),DetailBudgetCategory_Aleph,$I190),IF(Budget_period="Annually",SUMIFS(INDIRECT(O$10),DetailBudgetWPs_Aleph,IF($J190 = "No Work Package", "", $J190),DetailBudgetCategory_Aleph,$I190),""))))) / O$6 * O$7, 0), 0)</f>
        <v>0</v>
      </c>
      <c r="P190" s="166">
        <f t="array" ref="P190">IFERROR(IF(ROW()-16&lt;NoRowsBudget, IF($J190="Profit Margin",SUM(P$16:P189)*ProfitMargin,IF($J190="VAT",SUM(P$16:P189)*VAT,IF(Budget_period="Monthly",SUMIFS(INDIRECT(P$8),DetailBudgetWPs_Aleph,IF($J190 = "No Work Package", "", $J190),DetailBudgetCategory_Aleph,$I190),IF(Budget_period="Quarterly",SUMIFS(INDIRECT(P$9),DetailBudgetWPs_Aleph,IF($J190 = "No Work Package", "", $J190),DetailBudgetCategory_Aleph,$I190),IF(Budget_period="Annually",SUMIFS(INDIRECT(P$10),DetailBudgetWPs_Aleph,IF($J190 = "No Work Package", "", $J190),DetailBudgetCategory_Aleph,$I190),""))))) / P$6 * P$7, 0), 0)</f>
        <v>0</v>
      </c>
      <c r="Q190" s="166">
        <f t="array" ref="Q190">IFERROR(IF(ROW()-16&lt;NoRowsBudget, IF($J190="Profit Margin",SUM(Q$16:Q189)*ProfitMargin,IF($J190="VAT",SUM(Q$16:Q189)*VAT,IF(Budget_period="Monthly",SUMIFS(INDIRECT(Q$8),DetailBudgetWPs_Aleph,IF($J190 = "No Work Package", "", $J190),DetailBudgetCategory_Aleph,$I190),IF(Budget_period="Quarterly",SUMIFS(INDIRECT(Q$9),DetailBudgetWPs_Aleph,IF($J190 = "No Work Package", "", $J190),DetailBudgetCategory_Aleph,$I190),IF(Budget_period="Annually",SUMIFS(INDIRECT(Q$10),DetailBudgetWPs_Aleph,IF($J190 = "No Work Package", "", $J190),DetailBudgetCategory_Aleph,$I190),""))))) / Q$6 * Q$7, 0), 0)</f>
        <v>0</v>
      </c>
      <c r="R190" s="166">
        <f t="array" ref="R190">IFERROR(IF(ROW()-16&lt;NoRowsBudget, IF($J190="Profit Margin",SUM(R$16:R189)*ProfitMargin,IF($J190="VAT",SUM(R$16:R189)*VAT,IF(Budget_period="Monthly",SUMIFS(INDIRECT(R$8),DetailBudgetWPs_Aleph,IF($J190 = "No Work Package", "", $J190),DetailBudgetCategory_Aleph,$I190),IF(Budget_period="Quarterly",SUMIFS(INDIRECT(R$9),DetailBudgetWPs_Aleph,IF($J190 = "No Work Package", "", $J190),DetailBudgetCategory_Aleph,$I190),IF(Budget_period="Annually",SUMIFS(INDIRECT(R$10),DetailBudgetWPs_Aleph,IF($J190 = "No Work Package", "", $J190),DetailBudgetCategory_Aleph,$I190),""))))) / R$6 * R$7, 0), 0)</f>
        <v>0</v>
      </c>
      <c r="S190" s="166">
        <f t="array" ref="S190">IFERROR(IF(ROW()-16&lt;NoRowsBudget, IF($J190="Profit Margin",SUM(S$16:S189)*ProfitMargin,IF($J190="VAT",SUM(S$16:S189)*VAT,IF(Budget_period="Monthly",SUMIFS(INDIRECT(S$8),DetailBudgetWPs_Aleph,IF($J190 = "No Work Package", "", $J190),DetailBudgetCategory_Aleph,$I190),IF(Budget_period="Quarterly",SUMIFS(INDIRECT(S$9),DetailBudgetWPs_Aleph,IF($J190 = "No Work Package", "", $J190),DetailBudgetCategory_Aleph,$I190),IF(Budget_period="Annually",SUMIFS(INDIRECT(S$10),DetailBudgetWPs_Aleph,IF($J190 = "No Work Package", "", $J190),DetailBudgetCategory_Aleph,$I190),""))))) / S$6 * S$7, 0), 0)</f>
        <v>0</v>
      </c>
      <c r="T190" s="166">
        <f t="array" ref="T190">IFERROR(IF(ROW()-16&lt;NoRowsBudget, IF($J190="Profit Margin",SUM(T$16:T189)*ProfitMargin,IF($J190="VAT",SUM(T$16:T189)*VAT,IF(Budget_period="Monthly",SUMIFS(INDIRECT(T$8),DetailBudgetWPs_Aleph,IF($J190 = "No Work Package", "", $J190),DetailBudgetCategory_Aleph,$I190),IF(Budget_period="Quarterly",SUMIFS(INDIRECT(T$9),DetailBudgetWPs_Aleph,IF($J190 = "No Work Package", "", $J190),DetailBudgetCategory_Aleph,$I190),IF(Budget_period="Annually",SUMIFS(INDIRECT(T$10),DetailBudgetWPs_Aleph,IF($J190 = "No Work Package", "", $J190),DetailBudgetCategory_Aleph,$I190),""))))) / T$6 * T$7, 0), 0)</f>
        <v>0</v>
      </c>
      <c r="U190" s="166">
        <f t="array" ref="U190">IFERROR(IF(ROW()-16&lt;NoRowsBudget, IF($J190="Profit Margin",SUM(U$16:U189)*ProfitMargin,IF($J190="VAT",SUM(U$16:U189)*VAT,IF(Budget_period="Monthly",SUMIFS(INDIRECT(U$8),DetailBudgetWPs_Aleph,IF($J190 = "No Work Package", "", $J190),DetailBudgetCategory_Aleph,$I190),IF(Budget_period="Quarterly",SUMIFS(INDIRECT(U$9),DetailBudgetWPs_Aleph,IF($J190 = "No Work Package", "", $J190),DetailBudgetCategory_Aleph,$I190),IF(Budget_period="Annually",SUMIFS(INDIRECT(U$10),DetailBudgetWPs_Aleph,IF($J190 = "No Work Package", "", $J190),DetailBudgetCategory_Aleph,$I190),""))))) / U$6 * U$7, 0), 0)</f>
        <v>0</v>
      </c>
      <c r="V190" s="166">
        <f t="array" ref="V190">IFERROR(IF(ROW()-16&lt;NoRowsBudget, IF($J190="Profit Margin",SUM(V$16:V189)*ProfitMargin,IF($J190="VAT",SUM(V$16:V189)*VAT,IF(Budget_period="Monthly",SUMIFS(INDIRECT(V$8),DetailBudgetWPs_Aleph,IF($J190 = "No Work Package", "", $J190),DetailBudgetCategory_Aleph,$I190),IF(Budget_period="Quarterly",SUMIFS(INDIRECT(V$9),DetailBudgetWPs_Aleph,IF($J190 = "No Work Package", "", $J190),DetailBudgetCategory_Aleph,$I190),IF(Budget_period="Annually",SUMIFS(INDIRECT(V$10),DetailBudgetWPs_Aleph,IF($J190 = "No Work Package", "", $J190),DetailBudgetCategory_Aleph,$I190),""))))) / V$6 * V$7, 0), 0)</f>
        <v>0</v>
      </c>
      <c r="W190" s="166">
        <f t="array" ref="W190">IFERROR(IF(ROW()-16&lt;NoRowsBudget, IF($J190="Profit Margin",SUM(W$16:W189)*ProfitMargin,IF($J190="VAT",SUM(W$16:W189)*VAT,IF(Budget_period="Monthly",SUMIFS(INDIRECT(W$8),DetailBudgetWPs_Aleph,IF($J190 = "No Work Package", "", $J190),DetailBudgetCategory_Aleph,$I190),IF(Budget_period="Quarterly",SUMIFS(INDIRECT(W$9),DetailBudgetWPs_Aleph,IF($J190 = "No Work Package", "", $J190),DetailBudgetCategory_Aleph,$I190),IF(Budget_period="Annually",SUMIFS(INDIRECT(W$10),DetailBudgetWPs_Aleph,IF($J190 = "No Work Package", "", $J190),DetailBudgetCategory_Aleph,$I190),""))))) / W$6 * W$7, 0), 0)</f>
        <v>0</v>
      </c>
      <c r="X190" s="166">
        <f t="array" ref="X190">IFERROR(IF(ROW()-16&lt;NoRowsBudget, IF($J190="Profit Margin",SUM(X$16:X189)*ProfitMargin,IF($J190="VAT",SUM(X$16:X189)*VAT,IF(Budget_period="Monthly",SUMIFS(INDIRECT(X$8),DetailBudgetWPs_Aleph,IF($J190 = "No Work Package", "", $J190),DetailBudgetCategory_Aleph,$I190),IF(Budget_period="Quarterly",SUMIFS(INDIRECT(X$9),DetailBudgetWPs_Aleph,IF($J190 = "No Work Package", "", $J190),DetailBudgetCategory_Aleph,$I190),IF(Budget_period="Annually",SUMIFS(INDIRECT(X$10),DetailBudgetWPs_Aleph,IF($J190 = "No Work Package", "", $J190),DetailBudgetCategory_Aleph,$I190),""))))) / X$6 * X$7, 0), 0)</f>
        <v>0</v>
      </c>
      <c r="Y190" s="166">
        <f t="array" ref="Y190">IFERROR(IF(ROW()-16&lt;NoRowsBudget, IF($J190="Profit Margin",SUM(Y$16:Y189)*ProfitMargin,IF($J190="VAT",SUM(Y$16:Y189)*VAT,IF(Budget_period="Monthly",SUMIFS(INDIRECT(Y$8),DetailBudgetWPs_Aleph,IF($J190 = "No Work Package", "", $J190),DetailBudgetCategory_Aleph,$I190),IF(Budget_period="Quarterly",SUMIFS(INDIRECT(Y$9),DetailBudgetWPs_Aleph,IF($J190 = "No Work Package", "", $J190),DetailBudgetCategory_Aleph,$I190),IF(Budget_period="Annually",SUMIFS(INDIRECT(Y$10),DetailBudgetWPs_Aleph,IF($J190 = "No Work Package", "", $J190),DetailBudgetCategory_Aleph,$I190),""))))) / Y$6 * Y$7, 0), 0)</f>
        <v>0</v>
      </c>
      <c r="Z190" s="166">
        <f t="array" ref="Z190">IFERROR(IF(ROW()-16&lt;NoRowsBudget, IF($J190="Profit Margin",SUM(Z$16:Z189)*ProfitMargin,IF($J190="VAT",SUM(Z$16:Z189)*VAT,IF(Budget_period="Monthly",SUMIFS(INDIRECT(Z$8),DetailBudgetWPs_Aleph,IF($J190 = "No Work Package", "", $J190),DetailBudgetCategory_Aleph,$I190),IF(Budget_period="Quarterly",SUMIFS(INDIRECT(Z$9),DetailBudgetWPs_Aleph,IF($J190 = "No Work Package", "", $J190),DetailBudgetCategory_Aleph,$I190),IF(Budget_period="Annually",SUMIFS(INDIRECT(Z$10),DetailBudgetWPs_Aleph,IF($J190 = "No Work Package", "", $J190),DetailBudgetCategory_Aleph,$I190),""))))) / Z$6 * Z$7, 0), 0)</f>
        <v>0</v>
      </c>
      <c r="AA190" s="166">
        <f t="array" ref="AA190">IFERROR(IF(ROW()-16&lt;NoRowsBudget, IF($J190="Profit Margin",SUM(AA$16:AA189)*ProfitMargin,IF($J190="VAT",SUM(AA$16:AA189)*VAT,IF(Budget_period="Monthly",SUMIFS(INDIRECT(AA$8),DetailBudgetWPs_Aleph,IF($J190 = "No Work Package", "", $J190),DetailBudgetCategory_Aleph,$I190),IF(Budget_period="Quarterly",SUMIFS(INDIRECT(AA$9),DetailBudgetWPs_Aleph,IF($J190 = "No Work Package", "", $J190),DetailBudgetCategory_Aleph,$I190),IF(Budget_period="Annually",SUMIFS(INDIRECT(AA$10),DetailBudgetWPs_Aleph,IF($J190 = "No Work Package", "", $J190),DetailBudgetCategory_Aleph,$I190),""))))) / AA$6 * AA$7, 0), 0)</f>
        <v>0</v>
      </c>
      <c r="AB190" s="166">
        <f t="array" ref="AB190">IFERROR(IF(ROW()-16&lt;NoRowsBudget, IF($J190="Profit Margin",SUM(AB$16:AB189)*ProfitMargin,IF($J190="VAT",SUM(AB$16:AB189)*VAT,IF(Budget_period="Monthly",SUMIFS(INDIRECT(AB$8),DetailBudgetWPs_Aleph,IF($J190 = "No Work Package", "", $J190),DetailBudgetCategory_Aleph,$I190),IF(Budget_period="Quarterly",SUMIFS(INDIRECT(AB$9),DetailBudgetWPs_Aleph,IF($J190 = "No Work Package", "", $J190),DetailBudgetCategory_Aleph,$I190),IF(Budget_period="Annually",SUMIFS(INDIRECT(AB$10),DetailBudgetWPs_Aleph,IF($J190 = "No Work Package", "", $J190),DetailBudgetCategory_Aleph,$I190),""))))) / AB$6 * AB$7, 0), 0)</f>
        <v>0</v>
      </c>
      <c r="AC190" s="166">
        <f t="array" ref="AC190">IFERROR(IF(ROW()-16&lt;NoRowsBudget, IF($J190="Profit Margin",SUM(AC$16:AC189)*ProfitMargin,IF($J190="VAT",SUM(AC$16:AC189)*VAT,IF(Budget_period="Monthly",SUMIFS(INDIRECT(AC$8),DetailBudgetWPs_Aleph,IF($J190 = "No Work Package", "", $J190),DetailBudgetCategory_Aleph,$I190),IF(Budget_period="Quarterly",SUMIFS(INDIRECT(AC$9),DetailBudgetWPs_Aleph,IF($J190 = "No Work Package", "", $J190),DetailBudgetCategory_Aleph,$I190),IF(Budget_period="Annually",SUMIFS(INDIRECT(AC$10),DetailBudgetWPs_Aleph,IF($J190 = "No Work Package", "", $J190),DetailBudgetCategory_Aleph,$I190),""))))) / AC$6 * AC$7, 0), 0)</f>
        <v>0</v>
      </c>
      <c r="AD190" s="166">
        <f t="array" ref="AD190">IFERROR(IF(ROW()-16&lt;NoRowsBudget, IF($J190="Profit Margin",SUM(AD$16:AD189)*ProfitMargin,IF($J190="VAT",SUM(AD$16:AD189)*VAT,IF(Budget_period="Monthly",SUMIFS(INDIRECT(AD$8),DetailBudgetWPs_Aleph,IF($J190 = "No Work Package", "", $J190),DetailBudgetCategory_Aleph,$I190),IF(Budget_period="Quarterly",SUMIFS(INDIRECT(AD$9),DetailBudgetWPs_Aleph,IF($J190 = "No Work Package", "", $J190),DetailBudgetCategory_Aleph,$I190),IF(Budget_period="Annually",SUMIFS(INDIRECT(AD$10),DetailBudgetWPs_Aleph,IF($J190 = "No Work Package", "", $J190),DetailBudgetCategory_Aleph,$I190),""))))) / AD$6 * AD$7, 0), 0)</f>
        <v>0</v>
      </c>
      <c r="AE190" s="166">
        <f t="array" ref="AE190">IFERROR(IF(ROW()-16&lt;NoRowsBudget, IF($J190="Profit Margin",SUM(AE$16:AE189)*ProfitMargin,IF($J190="VAT",SUM(AE$16:AE189)*VAT,IF(Budget_period="Monthly",SUMIFS(INDIRECT(AE$8),DetailBudgetWPs_Aleph,IF($J190 = "No Work Package", "", $J190),DetailBudgetCategory_Aleph,$I190),IF(Budget_period="Quarterly",SUMIFS(INDIRECT(AE$9),DetailBudgetWPs_Aleph,IF($J190 = "No Work Package", "", $J190),DetailBudgetCategory_Aleph,$I190),IF(Budget_period="Annually",SUMIFS(INDIRECT(AE$10),DetailBudgetWPs_Aleph,IF($J190 = "No Work Package", "", $J190),DetailBudgetCategory_Aleph,$I190),""))))) / AE$6 * AE$7, 0), 0)</f>
        <v>0</v>
      </c>
      <c r="AF190" s="166">
        <f t="array" ref="AF190">IFERROR(IF(ROW()-16&lt;NoRowsBudget, IF($J190="Profit Margin",SUM(AF$16:AF189)*ProfitMargin,IF($J190="VAT",SUM(AF$16:AF189)*VAT,IF(Budget_period="Monthly",SUMIFS(INDIRECT(AF$8),DetailBudgetWPs_Aleph,IF($J190 = "No Work Package", "", $J190),DetailBudgetCategory_Aleph,$I190),IF(Budget_period="Quarterly",SUMIFS(INDIRECT(AF$9),DetailBudgetWPs_Aleph,IF($J190 = "No Work Package", "", $J190),DetailBudgetCategory_Aleph,$I190),IF(Budget_period="Annually",SUMIFS(INDIRECT(AF$10),DetailBudgetWPs_Aleph,IF($J190 = "No Work Package", "", $J190),DetailBudgetCategory_Aleph,$I190),""))))) / AF$6 * AF$7, 0), 0)</f>
        <v>0</v>
      </c>
      <c r="AG190" s="166">
        <f t="array" ref="AG190">IFERROR(IF(ROW()-16&lt;NoRowsBudget, IF($J190="Profit Margin",SUM(AG$16:AG189)*ProfitMargin,IF($J190="VAT",SUM(AG$16:AG189)*VAT,IF(Budget_period="Monthly",SUMIFS(INDIRECT(AG$8),DetailBudgetWPs_Aleph,IF($J190 = "No Work Package", "", $J190),DetailBudgetCategory_Aleph,$I190),IF(Budget_period="Quarterly",SUMIFS(INDIRECT(AG$9),DetailBudgetWPs_Aleph,IF($J190 = "No Work Package", "", $J190),DetailBudgetCategory_Aleph,$I190),IF(Budget_period="Annually",SUMIFS(INDIRECT(AG$10),DetailBudgetWPs_Aleph,IF($J190 = "No Work Package", "", $J190),DetailBudgetCategory_Aleph,$I190),""))))) / AG$6 * AG$7, 0), 0)</f>
        <v>0</v>
      </c>
      <c r="AH190" s="166">
        <f t="array" ref="AH190">IFERROR(IF(ROW()-16&lt;NoRowsBudget, IF($J190="Profit Margin",SUM(AH$16:AH189)*ProfitMargin,IF($J190="VAT",SUM(AH$16:AH189)*VAT,IF(Budget_period="Monthly",SUMIFS(INDIRECT(AH$8),DetailBudgetWPs_Aleph,IF($J190 = "No Work Package", "", $J190),DetailBudgetCategory_Aleph,$I190),IF(Budget_period="Quarterly",SUMIFS(INDIRECT(AH$9),DetailBudgetWPs_Aleph,IF($J190 = "No Work Package", "", $J190),DetailBudgetCategory_Aleph,$I190),IF(Budget_period="Annually",SUMIFS(INDIRECT(AH$10),DetailBudgetWPs_Aleph,IF($J190 = "No Work Package", "", $J190),DetailBudgetCategory_Aleph,$I190),""))))) / AH$6 * AH$7, 0), 0)</f>
        <v>0</v>
      </c>
      <c r="AI190" s="166">
        <f t="array" ref="AI190">IFERROR(IF(ROW()-16&lt;NoRowsBudget, IF($J190="Profit Margin",SUM(AI$16:AI189)*ProfitMargin,IF($J190="VAT",SUM(AI$16:AI189)*VAT,IF(Budget_period="Monthly",SUMIFS(INDIRECT(AI$8),DetailBudgetWPs_Aleph,IF($J190 = "No Work Package", "", $J190),DetailBudgetCategory_Aleph,$I190),IF(Budget_period="Quarterly",SUMIFS(INDIRECT(AI$9),DetailBudgetWPs_Aleph,IF($J190 = "No Work Package", "", $J190),DetailBudgetCategory_Aleph,$I190),IF(Budget_period="Annually",SUMIFS(INDIRECT(AI$10),DetailBudgetWPs_Aleph,IF($J190 = "No Work Package", "", $J190),DetailBudgetCategory_Aleph,$I190),""))))) / AI$6 * AI$7, 0), 0)</f>
        <v>0</v>
      </c>
      <c r="AJ190" s="166">
        <f t="array" ref="AJ190">IFERROR(IF(ROW()-16&lt;NoRowsBudget, IF($J190="Profit Margin",SUM(AJ$16:AJ189)*ProfitMargin,IF($J190="VAT",SUM(AJ$16:AJ189)*VAT,IF(Budget_period="Monthly",SUMIFS(INDIRECT(AJ$8),DetailBudgetWPs_Aleph,IF($J190 = "No Work Package", "", $J190),DetailBudgetCategory_Aleph,$I190),IF(Budget_period="Quarterly",SUMIFS(INDIRECT(AJ$9),DetailBudgetWPs_Aleph,IF($J190 = "No Work Package", "", $J190),DetailBudgetCategory_Aleph,$I190),IF(Budget_period="Annually",SUMIFS(INDIRECT(AJ$10),DetailBudgetWPs_Aleph,IF($J190 = "No Work Package", "", $J190),DetailBudgetCategory_Aleph,$I190),""))))) / AJ$6 * AJ$7, 0), 0)</f>
        <v>0</v>
      </c>
      <c r="AK190" s="166">
        <f t="array" ref="AK190">IFERROR(IF(ROW()-16&lt;NoRowsBudget, IF($J190="Profit Margin",SUM(AK$16:AK189)*ProfitMargin,IF($J190="VAT",SUM(AK$16:AK189)*VAT,IF(Budget_period="Monthly",SUMIFS(INDIRECT(AK$8),DetailBudgetWPs_Aleph,IF($J190 = "No Work Package", "", $J190),DetailBudgetCategory_Aleph,$I190),IF(Budget_period="Quarterly",SUMIFS(INDIRECT(AK$9),DetailBudgetWPs_Aleph,IF($J190 = "No Work Package", "", $J190),DetailBudgetCategory_Aleph,$I190),IF(Budget_period="Annually",SUMIFS(INDIRECT(AK$10),DetailBudgetWPs_Aleph,IF($J190 = "No Work Package", "", $J190),DetailBudgetCategory_Aleph,$I190),""))))) / AK$6 * AK$7, 0), 0)</f>
        <v>0</v>
      </c>
      <c r="AL190" s="166">
        <f t="array" ref="AL190">IFERROR(IF(ROW()-16&lt;NoRowsBudget, IF($J190="Profit Margin",SUM(AL$16:AL189)*ProfitMargin,IF($J190="VAT",SUM(AL$16:AL189)*VAT,IF(Budget_period="Monthly",SUMIFS(INDIRECT(AL$8),DetailBudgetWPs_Aleph,IF($J190 = "No Work Package", "", $J190),DetailBudgetCategory_Aleph,$I190),IF(Budget_period="Quarterly",SUMIFS(INDIRECT(AL$9),DetailBudgetWPs_Aleph,IF($J190 = "No Work Package", "", $J190),DetailBudgetCategory_Aleph,$I190),IF(Budget_period="Annually",SUMIFS(INDIRECT(AL$10),DetailBudgetWPs_Aleph,IF($J190 = "No Work Package", "", $J190),DetailBudgetCategory_Aleph,$I190),""))))) / AL$6 * AL$7, 0), 0)</f>
        <v>0</v>
      </c>
      <c r="AM190" s="166">
        <f t="array" ref="AM190">IFERROR(IF(ROW()-16&lt;NoRowsBudget, IF($J190="Profit Margin",SUM(AM$16:AM189)*ProfitMargin,IF($J190="VAT",SUM(AM$16:AM189)*VAT,IF(Budget_period="Monthly",SUMIFS(INDIRECT(AM$8),DetailBudgetWPs_Aleph,IF($J190 = "No Work Package", "", $J190),DetailBudgetCategory_Aleph,$I190),IF(Budget_period="Quarterly",SUMIFS(INDIRECT(AM$9),DetailBudgetWPs_Aleph,IF($J190 = "No Work Package", "", $J190),DetailBudgetCategory_Aleph,$I190),IF(Budget_period="Annually",SUMIFS(INDIRECT(AM$10),DetailBudgetWPs_Aleph,IF($J190 = "No Work Package", "", $J190),DetailBudgetCategory_Aleph,$I190),""))))) / AM$6 * AM$7, 0), 0)</f>
        <v>0</v>
      </c>
      <c r="AN190" s="166">
        <f t="array" ref="AN190">IFERROR(IF(ROW()-16&lt;NoRowsBudget, IF($J190="Profit Margin",SUM(AN$16:AN189)*ProfitMargin,IF($J190="VAT",SUM(AN$16:AN189)*VAT,IF(Budget_period="Monthly",SUMIFS(INDIRECT(AN$8),DetailBudgetWPs_Aleph,IF($J190 = "No Work Package", "", $J190),DetailBudgetCategory_Aleph,$I190),IF(Budget_period="Quarterly",SUMIFS(INDIRECT(AN$9),DetailBudgetWPs_Aleph,IF($J190 = "No Work Package", "", $J190),DetailBudgetCategory_Aleph,$I190),IF(Budget_period="Annually",SUMIFS(INDIRECT(AN$10),DetailBudgetWPs_Aleph,IF($J190 = "No Work Package", "", $J190),DetailBudgetCategory_Aleph,$I190),""))))) / AN$6 * AN$7, 0), 0)</f>
        <v>0</v>
      </c>
      <c r="AO190" s="166">
        <f t="array" ref="AO190">IFERROR(IF(ROW()-16&lt;NoRowsBudget, IF($J190="Profit Margin",SUM(AO$16:AO189)*ProfitMargin,IF($J190="VAT",SUM(AO$16:AO189)*VAT,IF(Budget_period="Monthly",SUMIFS(INDIRECT(AO$8),DetailBudgetWPs_Aleph,IF($J190 = "No Work Package", "", $J190),DetailBudgetCategory_Aleph,$I190),IF(Budget_period="Quarterly",SUMIFS(INDIRECT(AO$9),DetailBudgetWPs_Aleph,IF($J190 = "No Work Package", "", $J190),DetailBudgetCategory_Aleph,$I190),IF(Budget_period="Annually",SUMIFS(INDIRECT(AO$10),DetailBudgetWPs_Aleph,IF($J190 = "No Work Package", "", $J190),DetailBudgetCategory_Aleph,$I190),""))))) / AO$6 * AO$7, 0), 0)</f>
        <v>0</v>
      </c>
      <c r="AP190" s="166">
        <f t="array" ref="AP190">IFERROR(IF(ROW()-16&lt;NoRowsBudget, IF($J190="Profit Margin",SUM(AP$16:AP189)*ProfitMargin,IF($J190="VAT",SUM(AP$16:AP189)*VAT,IF(Budget_period="Monthly",SUMIFS(INDIRECT(AP$8),DetailBudgetWPs_Aleph,IF($J190 = "No Work Package", "", $J190),DetailBudgetCategory_Aleph,$I190),IF(Budget_period="Quarterly",SUMIFS(INDIRECT(AP$9),DetailBudgetWPs_Aleph,IF($J190 = "No Work Package", "", $J190),DetailBudgetCategory_Aleph,$I190),IF(Budget_period="Annually",SUMIFS(INDIRECT(AP$10),DetailBudgetWPs_Aleph,IF($J190 = "No Work Package", "", $J190),DetailBudgetCategory_Aleph,$I190),""))))) / AP$6 * AP$7, 0), 0)</f>
        <v>0</v>
      </c>
      <c r="AQ190" s="166">
        <f t="array" ref="AQ190">IFERROR(IF(ROW()-16&lt;NoRowsBudget, IF($J190="Profit Margin",SUM(AQ$16:AQ189)*ProfitMargin,IF($J190="VAT",SUM(AQ$16:AQ189)*VAT,IF(Budget_period="Monthly",SUMIFS(INDIRECT(AQ$8),DetailBudgetWPs_Aleph,IF($J190 = "No Work Package", "", $J190),DetailBudgetCategory_Aleph,$I190),IF(Budget_period="Quarterly",SUMIFS(INDIRECT(AQ$9),DetailBudgetWPs_Aleph,IF($J190 = "No Work Package", "", $J190),DetailBudgetCategory_Aleph,$I190),IF(Budget_period="Annually",SUMIFS(INDIRECT(AQ$10),DetailBudgetWPs_Aleph,IF($J190 = "No Work Package", "", $J190),DetailBudgetCategory_Aleph,$I190),""))))) / AQ$6 * AQ$7, 0), 0)</f>
        <v>0</v>
      </c>
      <c r="AR190" s="166">
        <f t="array" ref="AR190">IFERROR(IF(ROW()-16&lt;NoRowsBudget, IF($J190="Profit Margin",SUM(AR$16:AR189)*ProfitMargin,IF($J190="VAT",SUM(AR$16:AR189)*VAT,IF(Budget_period="Monthly",SUMIFS(INDIRECT(AR$8),DetailBudgetWPs_Aleph,IF($J190 = "No Work Package", "", $J190),DetailBudgetCategory_Aleph,$I190),IF(Budget_period="Quarterly",SUMIFS(INDIRECT(AR$9),DetailBudgetWPs_Aleph,IF($J190 = "No Work Package", "", $J190),DetailBudgetCategory_Aleph,$I190),IF(Budget_period="Annually",SUMIFS(INDIRECT(AR$10),DetailBudgetWPs_Aleph,IF($J190 = "No Work Package", "", $J190),DetailBudgetCategory_Aleph,$I190),""))))) / AR$6 * AR$7, 0), 0)</f>
        <v>0</v>
      </c>
      <c r="AS190" s="166">
        <f t="array" ref="AS190">IFERROR(IF(ROW()-16&lt;NoRowsBudget, IF($J190="Profit Margin",SUM(AS$16:AS189)*ProfitMargin,IF($J190="VAT",SUM(AS$16:AS189)*VAT,IF(Budget_period="Monthly",SUMIFS(INDIRECT(AS$8),DetailBudgetWPs_Aleph,IF($J190 = "No Work Package", "", $J190),DetailBudgetCategory_Aleph,$I190),IF(Budget_period="Quarterly",SUMIFS(INDIRECT(AS$9),DetailBudgetWPs_Aleph,IF($J190 = "No Work Package", "", $J190),DetailBudgetCategory_Aleph,$I190),IF(Budget_period="Annually",SUMIFS(INDIRECT(AS$10),DetailBudgetWPs_Aleph,IF($J190 = "No Work Package", "", $J190),DetailBudgetCategory_Aleph,$I190),""))))) / AS$6 * AS$7, 0), 0)</f>
        <v>0</v>
      </c>
      <c r="AT190" s="166">
        <f t="array" ref="AT190">IFERROR(IF(ROW()-16&lt;NoRowsBudget, IF($J190="Profit Margin",SUM(AT$16:AT189)*ProfitMargin,IF($J190="VAT",SUM(AT$16:AT189)*VAT,IF(Budget_period="Monthly",SUMIFS(INDIRECT(AT$8),DetailBudgetWPs_Aleph,IF($J190 = "No Work Package", "", $J190),DetailBudgetCategory_Aleph,$I190),IF(Budget_period="Quarterly",SUMIFS(INDIRECT(AT$9),DetailBudgetWPs_Aleph,IF($J190 = "No Work Package", "", $J190),DetailBudgetCategory_Aleph,$I190),IF(Budget_period="Annually",SUMIFS(INDIRECT(AT$10),DetailBudgetWPs_Aleph,IF($J190 = "No Work Package", "", $J190),DetailBudgetCategory_Aleph,$I190),""))))) / AT$6 * AT$7, 0), 0)</f>
        <v>0</v>
      </c>
      <c r="AU190" s="166">
        <f t="array" ref="AU190">IFERROR(IF(ROW()-16&lt;NoRowsBudget, IF($J190="Profit Margin",SUM(AU$16:AU189)*ProfitMargin,IF($J190="VAT",SUM(AU$16:AU189)*VAT,IF(Budget_period="Monthly",SUMIFS(INDIRECT(AU$8),DetailBudgetWPs_Aleph,IF($J190 = "No Work Package", "", $J190),DetailBudgetCategory_Aleph,$I190),IF(Budget_period="Quarterly",SUMIFS(INDIRECT(AU$9),DetailBudgetWPs_Aleph,IF($J190 = "No Work Package", "", $J190),DetailBudgetCategory_Aleph,$I190),IF(Budget_period="Annually",SUMIFS(INDIRECT(AU$10),DetailBudgetWPs_Aleph,IF($J190 = "No Work Package", "", $J190),DetailBudgetCategory_Aleph,$I190),""))))) / AU$6 * AU$7, 0), 0)</f>
        <v>0</v>
      </c>
      <c r="AV190" s="166">
        <f t="array" ref="AV190">IFERROR(IF(ROW()-16&lt;NoRowsBudget, IF($J190="Profit Margin",SUM(AV$16:AV189)*ProfitMargin,IF($J190="VAT",SUM(AV$16:AV189)*VAT,IF(Budget_period="Monthly",SUMIFS(INDIRECT(AV$8),DetailBudgetWPs_Aleph,IF($J190 = "No Work Package", "", $J190),DetailBudgetCategory_Aleph,$I190),IF(Budget_period="Quarterly",SUMIFS(INDIRECT(AV$9),DetailBudgetWPs_Aleph,IF($J190 = "No Work Package", "", $J190),DetailBudgetCategory_Aleph,$I190),IF(Budget_period="Annually",SUMIFS(INDIRECT(AV$10),DetailBudgetWPs_Aleph,IF($J190 = "No Work Package", "", $J190),DetailBudgetCategory_Aleph,$I190),""))))) / AV$6 * AV$7, 0), 0)</f>
        <v>0</v>
      </c>
      <c r="AW190" s="166">
        <f t="array" ref="AW190">IFERROR(IF(ROW()-16&lt;NoRowsBudget, IF($J190="Profit Margin",SUM(AW$16:AW189)*ProfitMargin,IF($J190="VAT",SUM(AW$16:AW189)*VAT,IF(Budget_period="Monthly",SUMIFS(INDIRECT(AW$8),DetailBudgetWPs_Aleph,IF($J190 = "No Work Package", "", $J190),DetailBudgetCategory_Aleph,$I190),IF(Budget_period="Quarterly",SUMIFS(INDIRECT(AW$9),DetailBudgetWPs_Aleph,IF($J190 = "No Work Package", "", $J190),DetailBudgetCategory_Aleph,$I190),IF(Budget_period="Annually",SUMIFS(INDIRECT(AW$10),DetailBudgetWPs_Aleph,IF($J190 = "No Work Package", "", $J190),DetailBudgetCategory_Aleph,$I190),""))))) / AW$6 * AW$7, 0), 0)</f>
        <v>0</v>
      </c>
      <c r="AX190" s="166">
        <f t="array" ref="AX190">IFERROR(IF(ROW()-16&lt;NoRowsBudget, IF($J190="Profit Margin",SUM(AX$16:AX189)*ProfitMargin,IF($J190="VAT",SUM(AX$16:AX189)*VAT,IF(Budget_period="Monthly",SUMIFS(INDIRECT(AX$8),DetailBudgetWPs_Aleph,IF($J190 = "No Work Package", "", $J190),DetailBudgetCategory_Aleph,$I190),IF(Budget_period="Quarterly",SUMIFS(INDIRECT(AX$9),DetailBudgetWPs_Aleph,IF($J190 = "No Work Package", "", $J190),DetailBudgetCategory_Aleph,$I190),IF(Budget_period="Annually",SUMIFS(INDIRECT(AX$10),DetailBudgetWPs_Aleph,IF($J190 = "No Work Package", "", $J190),DetailBudgetCategory_Aleph,$I190),""))))) / AX$6 * AX$7, 0), 0)</f>
        <v>0</v>
      </c>
      <c r="AY190" s="166">
        <f t="array" ref="AY190">IFERROR(IF(ROW()-16&lt;NoRowsBudget, IF($J190="Profit Margin",SUM(AY$16:AY189)*ProfitMargin,IF($J190="VAT",SUM(AY$16:AY189)*VAT,IF(Budget_period="Monthly",SUMIFS(INDIRECT(AY$8),DetailBudgetWPs_Aleph,IF($J190 = "No Work Package", "", $J190),DetailBudgetCategory_Aleph,$I190),IF(Budget_period="Quarterly",SUMIFS(INDIRECT(AY$9),DetailBudgetWPs_Aleph,IF($J190 = "No Work Package", "", $J190),DetailBudgetCategory_Aleph,$I190),IF(Budget_period="Annually",SUMIFS(INDIRECT(AY$10),DetailBudgetWPs_Aleph,IF($J190 = "No Work Package", "", $J190),DetailBudgetCategory_Aleph,$I190),""))))) / AY$6 * AY$7, 0), 0)</f>
        <v>0</v>
      </c>
      <c r="AZ190" s="166">
        <f t="array" ref="AZ190">IFERROR(IF(ROW()-16&lt;NoRowsBudget, IF($J190="Profit Margin",SUM(AZ$16:AZ189)*ProfitMargin,IF($J190="VAT",SUM(AZ$16:AZ189)*VAT,IF(Budget_period="Monthly",SUMIFS(INDIRECT(AZ$8),DetailBudgetWPs_Aleph,IF($J190 = "No Work Package", "", $J190),DetailBudgetCategory_Aleph,$I190),IF(Budget_period="Quarterly",SUMIFS(INDIRECT(AZ$9),DetailBudgetWPs_Aleph,IF($J190 = "No Work Package", "", $J190),DetailBudgetCategory_Aleph,$I190),IF(Budget_period="Annually",SUMIFS(INDIRECT(AZ$10),DetailBudgetWPs_Aleph,IF($J190 = "No Work Package", "", $J190),DetailBudgetCategory_Aleph,$I190),""))))) / AZ$6 * AZ$7, 0), 0)</f>
        <v>0</v>
      </c>
      <c r="BA190" s="166">
        <f t="array" ref="BA190">IFERROR(IF(ROW()-16&lt;NoRowsBudget, IF($J190="Profit Margin",SUM(BA$16:BA189)*ProfitMargin,IF($J190="VAT",SUM(BA$16:BA189)*VAT,IF(Budget_period="Monthly",SUMIFS(INDIRECT(BA$8),DetailBudgetWPs_Aleph,IF($J190 = "No Work Package", "", $J190),DetailBudgetCategory_Aleph,$I190),IF(Budget_period="Quarterly",SUMIFS(INDIRECT(BA$9),DetailBudgetWPs_Aleph,IF($J190 = "No Work Package", "", $J190),DetailBudgetCategory_Aleph,$I190),IF(Budget_period="Annually",SUMIFS(INDIRECT(BA$10),DetailBudgetWPs_Aleph,IF($J190 = "No Work Package", "", $J190),DetailBudgetCategory_Aleph,$I190),""))))) / BA$6 * BA$7, 0), 0)</f>
        <v>0</v>
      </c>
      <c r="BB190" s="166">
        <f t="array" ref="BB190">IFERROR(IF(ROW()-16&lt;NoRowsBudget, IF($J190="Profit Margin",SUM(BB$16:BB189)*ProfitMargin,IF($J190="VAT",SUM(BB$16:BB189)*VAT,IF(Budget_period="Monthly",SUMIFS(INDIRECT(BB$8),DetailBudgetWPs_Aleph,IF($J190 = "No Work Package", "", $J190),DetailBudgetCategory_Aleph,$I190),IF(Budget_period="Quarterly",SUMIFS(INDIRECT(BB$9),DetailBudgetWPs_Aleph,IF($J190 = "No Work Package", "", $J190),DetailBudgetCategory_Aleph,$I190),IF(Budget_period="Annually",SUMIFS(INDIRECT(BB$10),DetailBudgetWPs_Aleph,IF($J190 = "No Work Package", "", $J190),DetailBudgetCategory_Aleph,$I190),""))))) / BB$6 * BB$7, 0), 0)</f>
        <v>0</v>
      </c>
      <c r="BC190" s="166">
        <f t="array" ref="BC190">IFERROR(IF(ROW()-16&lt;NoRowsBudget, IF($J190="Profit Margin",SUM(BC$16:BC189)*ProfitMargin,IF($J190="VAT",SUM(BC$16:BC189)*VAT,IF(Budget_period="Monthly",SUMIFS(INDIRECT(BC$8),DetailBudgetWPs_Aleph,IF($J190 = "No Work Package", "", $J190),DetailBudgetCategory_Aleph,$I190),IF(Budget_period="Quarterly",SUMIFS(INDIRECT(BC$9),DetailBudgetWPs_Aleph,IF($J190 = "No Work Package", "", $J190),DetailBudgetCategory_Aleph,$I190),IF(Budget_period="Annually",SUMIFS(INDIRECT(BC$10),DetailBudgetWPs_Aleph,IF($J190 = "No Work Package", "", $J190),DetailBudgetCategory_Aleph,$I190),""))))) / BC$6 * BC$7, 0), 0)</f>
        <v>0</v>
      </c>
      <c r="BD190" s="166">
        <f t="array" ref="BD190">IFERROR(IF(ROW()-16&lt;NoRowsBudget, IF($J190="Profit Margin",SUM(BD$16:BD189)*ProfitMargin,IF($J190="VAT",SUM(BD$16:BD189)*VAT,IF(Budget_period="Monthly",SUMIFS(INDIRECT(BD$8),DetailBudgetWPs_Aleph,IF($J190 = "No Work Package", "", $J190),DetailBudgetCategory_Aleph,$I190),IF(Budget_period="Quarterly",SUMIFS(INDIRECT(BD$9),DetailBudgetWPs_Aleph,IF($J190 = "No Work Package", "", $J190),DetailBudgetCategory_Aleph,$I190),IF(Budget_period="Annually",SUMIFS(INDIRECT(BD$10),DetailBudgetWPs_Aleph,IF($J190 = "No Work Package", "", $J190),DetailBudgetCategory_Aleph,$I190),""))))) / BD$6 * BD$7, 0), 0)</f>
        <v>0</v>
      </c>
      <c r="BE190" s="166">
        <f t="array" ref="BE190">IFERROR(IF(ROW()-16&lt;NoRowsBudget, IF($J190="Profit Margin",SUM(BE$16:BE189)*ProfitMargin,IF($J190="VAT",SUM(BE$16:BE189)*VAT,IF(Budget_period="Monthly",SUMIFS(INDIRECT(BE$8),DetailBudgetWPs_Aleph,IF($J190 = "No Work Package", "", $J190),DetailBudgetCategory_Aleph,$I190),IF(Budget_period="Quarterly",SUMIFS(INDIRECT(BE$9),DetailBudgetWPs_Aleph,IF($J190 = "No Work Package", "", $J190),DetailBudgetCategory_Aleph,$I190),IF(Budget_period="Annually",SUMIFS(INDIRECT(BE$10),DetailBudgetWPs_Aleph,IF($J190 = "No Work Package", "", $J190),DetailBudgetCategory_Aleph,$I190),""))))) / BE$6 * BE$7, 0), 0)</f>
        <v>0</v>
      </c>
      <c r="BF190" s="166">
        <f t="array" ref="BF190">IFERROR(IF(ROW()-16&lt;NoRowsBudget, IF($J190="Profit Margin",SUM(BF$16:BF189)*ProfitMargin,IF($J190="VAT",SUM(BF$16:BF189)*VAT,IF(Budget_period="Monthly",SUMIFS(INDIRECT(BF$8),DetailBudgetWPs_Aleph,IF($J190 = "No Work Package", "", $J190),DetailBudgetCategory_Aleph,$I190),IF(Budget_period="Quarterly",SUMIFS(INDIRECT(BF$9),DetailBudgetWPs_Aleph,IF($J190 = "No Work Package", "", $J190),DetailBudgetCategory_Aleph,$I190),IF(Budget_period="Annually",SUMIFS(INDIRECT(BF$10),DetailBudgetWPs_Aleph,IF($J190 = "No Work Package", "", $J190),DetailBudgetCategory_Aleph,$I190),""))))) / BF$6 * BF$7, 0), 0)</f>
        <v>0</v>
      </c>
      <c r="BG190" s="166">
        <f t="array" ref="BG190">IFERROR(IF(ROW()-16&lt;NoRowsBudget, IF($J190="Profit Margin",SUM(BG$16:BG189)*ProfitMargin,IF($J190="VAT",SUM(BG$16:BG189)*VAT,IF(Budget_period="Monthly",SUMIFS(INDIRECT(BG$8),DetailBudgetWPs_Aleph,IF($J190 = "No Work Package", "", $J190),DetailBudgetCategory_Aleph,$I190),IF(Budget_period="Quarterly",SUMIFS(INDIRECT(BG$9),DetailBudgetWPs_Aleph,IF($J190 = "No Work Package", "", $J190),DetailBudgetCategory_Aleph,$I190),IF(Budget_period="Annually",SUMIFS(INDIRECT(BG$10),DetailBudgetWPs_Aleph,IF($J190 = "No Work Package", "", $J190),DetailBudgetCategory_Aleph,$I190),""))))) / BG$6 * BG$7, 0), 0)</f>
        <v>0</v>
      </c>
      <c r="BH190" s="166">
        <f t="array" ref="BH190">IFERROR(IF(ROW()-16&lt;NoRowsBudget, IF($J190="Profit Margin",SUM(BH$16:BH189)*ProfitMargin,IF($J190="VAT",SUM(BH$16:BH189)*VAT,IF(Budget_period="Monthly",SUMIFS(INDIRECT(BH$8),DetailBudgetWPs_Aleph,IF($J190 = "No Work Package", "", $J190),DetailBudgetCategory_Aleph,$I190),IF(Budget_period="Quarterly",SUMIFS(INDIRECT(BH$9),DetailBudgetWPs_Aleph,IF($J190 = "No Work Package", "", $J190),DetailBudgetCategory_Aleph,$I190),IF(Budget_period="Annually",SUMIFS(INDIRECT(BH$10),DetailBudgetWPs_Aleph,IF($J190 = "No Work Package", "", $J190),DetailBudgetCategory_Aleph,$I190),""))))) / BH$6 * BH$7, 0), 0)</f>
        <v>0</v>
      </c>
      <c r="BI190" s="166">
        <f t="array" ref="BI190">IFERROR(IF(ROW()-16&lt;NoRowsBudget, IF($J190="Profit Margin",SUM(BI$16:BI189)*ProfitMargin,IF($J190="VAT",SUM(BI$16:BI189)*VAT,IF(Budget_period="Monthly",SUMIFS(INDIRECT(BI$8),DetailBudgetWPs_Aleph,IF($J190 = "No Work Package", "", $J190),DetailBudgetCategory_Aleph,$I190),IF(Budget_period="Quarterly",SUMIFS(INDIRECT(BI$9),DetailBudgetWPs_Aleph,IF($J190 = "No Work Package", "", $J190),DetailBudgetCategory_Aleph,$I190),IF(Budget_period="Annually",SUMIFS(INDIRECT(BI$10),DetailBudgetWPs_Aleph,IF($J190 = "No Work Package", "", $J190),DetailBudgetCategory_Aleph,$I190),""))))) / BI$6 * BI$7, 0), 0)</f>
        <v>0</v>
      </c>
      <c r="BJ190" s="166">
        <f t="array" ref="BJ190">IFERROR(IF(ROW()-16&lt;NoRowsBudget, IF($J190="Profit Margin",SUM(BJ$16:BJ189)*ProfitMargin,IF($J190="VAT",SUM(BJ$16:BJ189)*VAT,IF(Budget_period="Monthly",SUMIFS(INDIRECT(BJ$8),DetailBudgetWPs_Aleph,IF($J190 = "No Work Package", "", $J190),DetailBudgetCategory_Aleph,$I190),IF(Budget_period="Quarterly",SUMIFS(INDIRECT(BJ$9),DetailBudgetWPs_Aleph,IF($J190 = "No Work Package", "", $J190),DetailBudgetCategory_Aleph,$I190),IF(Budget_period="Annually",SUMIFS(INDIRECT(BJ$10),DetailBudgetWPs_Aleph,IF($J190 = "No Work Package", "", $J190),DetailBudgetCategory_Aleph,$I190),""))))) / BJ$6 * BJ$7, 0), 0)</f>
        <v>0</v>
      </c>
      <c r="BK190" s="166">
        <f t="array" ref="BK190">IFERROR(IF(ROW()-16&lt;NoRowsBudget, IF($J190="Profit Margin",SUM(BK$16:BK189)*ProfitMargin,IF($J190="VAT",SUM(BK$16:BK189)*VAT,IF(Budget_period="Monthly",SUMIFS(INDIRECT(BK$8),DetailBudgetWPs_Aleph,IF($J190 = "No Work Package", "", $J190),DetailBudgetCategory_Aleph,$I190),IF(Budget_period="Quarterly",SUMIFS(INDIRECT(BK$9),DetailBudgetWPs_Aleph,IF($J190 = "No Work Package", "", $J190),DetailBudgetCategory_Aleph,$I190),IF(Budget_period="Annually",SUMIFS(INDIRECT(BK$10),DetailBudgetWPs_Aleph,IF($J190 = "No Work Package", "", $J190),DetailBudgetCategory_Aleph,$I190),""))))) / BK$6 * BK$7, 0), 0)</f>
        <v>0</v>
      </c>
      <c r="BL190" s="166">
        <f t="array" ref="BL190">IFERROR(IF(ROW()-16&lt;NoRowsBudget, IF($J190="Profit Margin",SUM(BL$16:BL189)*ProfitMargin,IF($J190="VAT",SUM(BL$16:BL189)*VAT,IF(Budget_period="Monthly",SUMIFS(INDIRECT(BL$8),DetailBudgetWPs_Aleph,IF($J190 = "No Work Package", "", $J190),DetailBudgetCategory_Aleph,$I190),IF(Budget_period="Quarterly",SUMIFS(INDIRECT(BL$9),DetailBudgetWPs_Aleph,IF($J190 = "No Work Package", "", $J190),DetailBudgetCategory_Aleph,$I190),IF(Budget_period="Annually",SUMIFS(INDIRECT(BL$10),DetailBudgetWPs_Aleph,IF($J190 = "No Work Package", "", $J190),DetailBudgetCategory_Aleph,$I190),""))))) / BL$6 * BL$7, 0), 0)</f>
        <v>0</v>
      </c>
      <c r="BM190" s="166">
        <f t="array" ref="BM190">IFERROR(IF(ROW()-16&lt;NoRowsBudget, IF($J190="Profit Margin",SUM(BM$16:BM189)*ProfitMargin,IF($J190="VAT",SUM(BM$16:BM189)*VAT,IF(Budget_period="Monthly",SUMIFS(INDIRECT(BM$8),DetailBudgetWPs_Aleph,IF($J190 = "No Work Package", "", $J190),DetailBudgetCategory_Aleph,$I190),IF(Budget_period="Quarterly",SUMIFS(INDIRECT(BM$9),DetailBudgetWPs_Aleph,IF($J190 = "No Work Package", "", $J190),DetailBudgetCategory_Aleph,$I190),IF(Budget_period="Annually",SUMIFS(INDIRECT(BM$10),DetailBudgetWPs_Aleph,IF($J190 = "No Work Package", "", $J190),DetailBudgetCategory_Aleph,$I190),""))))) / BM$6 * BM$7, 0), 0)</f>
        <v>0</v>
      </c>
      <c r="BN190" s="166">
        <f t="array" ref="BN190">IFERROR(IF(ROW()-16&lt;NoRowsBudget, IF($J190="Profit Margin",SUM(BN$16:BN189)*ProfitMargin,IF($J190="VAT",SUM(BN$16:BN189)*VAT,IF(Budget_period="Monthly",SUMIFS(INDIRECT(BN$8),DetailBudgetWPs_Aleph,IF($J190 = "No Work Package", "", $J190),DetailBudgetCategory_Aleph,$I190),IF(Budget_period="Quarterly",SUMIFS(INDIRECT(BN$9),DetailBudgetWPs_Aleph,IF($J190 = "No Work Package", "", $J190),DetailBudgetCategory_Aleph,$I190),IF(Budget_period="Annually",SUMIFS(INDIRECT(BN$10),DetailBudgetWPs_Aleph,IF($J190 = "No Work Package", "", $J190),DetailBudgetCategory_Aleph,$I190),""))))) / BN$6 * BN$7, 0), 0)</f>
        <v>0</v>
      </c>
      <c r="BO190" s="166">
        <f t="array" ref="BO190">IFERROR(IF(ROW()-16&lt;NoRowsBudget, IF($J190="Profit Margin",SUM(BO$16:BO189)*ProfitMargin,IF($J190="VAT",SUM(BO$16:BO189)*VAT,IF(Budget_period="Monthly",SUMIFS(INDIRECT(BO$8),DetailBudgetWPs_Aleph,IF($J190 = "No Work Package", "", $J190),DetailBudgetCategory_Aleph,$I190),IF(Budget_period="Quarterly",SUMIFS(INDIRECT(BO$9),DetailBudgetWPs_Aleph,IF($J190 = "No Work Package", "", $J190),DetailBudgetCategory_Aleph,$I190),IF(Budget_period="Annually",SUMIFS(INDIRECT(BO$10),DetailBudgetWPs_Aleph,IF($J190 = "No Work Package", "", $J190),DetailBudgetCategory_Aleph,$I190),""))))) / BO$6 * BO$7, 0), 0)</f>
        <v>0</v>
      </c>
      <c r="BP190" s="166">
        <f t="array" ref="BP190">IFERROR(IF(ROW()-16&lt;NoRowsBudget, IF($J190="Profit Margin",SUM(BP$16:BP189)*ProfitMargin,IF($J190="VAT",SUM(BP$16:BP189)*VAT,IF(Budget_period="Monthly",SUMIFS(INDIRECT(BP$8),DetailBudgetWPs_Aleph,IF($J190 = "No Work Package", "", $J190),DetailBudgetCategory_Aleph,$I190),IF(Budget_period="Quarterly",SUMIFS(INDIRECT(BP$9),DetailBudgetWPs_Aleph,IF($J190 = "No Work Package", "", $J190),DetailBudgetCategory_Aleph,$I190),IF(Budget_period="Annually",SUMIFS(INDIRECT(BP$10),DetailBudgetWPs_Aleph,IF($J190 = "No Work Package", "", $J190),DetailBudgetCategory_Aleph,$I190),""))))) / BP$6 * BP$7, 0), 0)</f>
        <v>0</v>
      </c>
      <c r="BQ190" s="166">
        <f t="array" ref="BQ190">IFERROR(IF(ROW()-16&lt;NoRowsBudget, IF($J190="Profit Margin",SUM(BQ$16:BQ189)*ProfitMargin,IF($J190="VAT",SUM(BQ$16:BQ189)*VAT,IF(Budget_period="Monthly",SUMIFS(INDIRECT(BQ$8),DetailBudgetWPs_Aleph,IF($J190 = "No Work Package", "", $J190),DetailBudgetCategory_Aleph,$I190),IF(Budget_period="Quarterly",SUMIFS(INDIRECT(BQ$9),DetailBudgetWPs_Aleph,IF($J190 = "No Work Package", "", $J190),DetailBudgetCategory_Aleph,$I190),IF(Budget_period="Annually",SUMIFS(INDIRECT(BQ$10),DetailBudgetWPs_Aleph,IF($J190 = "No Work Package", "", $J190),DetailBudgetCategory_Aleph,$I190),""))))) / BQ$6 * BQ$7, 0), 0)</f>
        <v>0</v>
      </c>
      <c r="BR190" s="166">
        <f t="array" ref="BR190">IFERROR(IF(ROW()-16&lt;NoRowsBudget, IF($J190="Profit Margin",SUM(BR$16:BR189)*ProfitMargin,IF($J190="VAT",SUM(BR$16:BR189)*VAT,IF(Budget_period="Monthly",SUMIFS(INDIRECT(BR$8),DetailBudgetWPs_Aleph,IF($J190 = "No Work Package", "", $J190),DetailBudgetCategory_Aleph,$I190),IF(Budget_period="Quarterly",SUMIFS(INDIRECT(BR$9),DetailBudgetWPs_Aleph,IF($J190 = "No Work Package", "", $J190),DetailBudgetCategory_Aleph,$I190),IF(Budget_period="Annually",SUMIFS(INDIRECT(BR$10),DetailBudgetWPs_Aleph,IF($J190 = "No Work Package", "", $J190),DetailBudgetCategory_Aleph,$I190),""))))) / BR$6 * BR$7, 0), 0)</f>
        <v>0</v>
      </c>
      <c r="BS190" s="166">
        <f t="array" ref="BS190">IFERROR(IF(ROW()-16&lt;NoRowsBudget, IF($J190="Profit Margin",SUM(BS$16:BS189)*ProfitMargin,IF($J190="VAT",SUM(BS$16:BS189)*VAT,IF(Budget_period="Monthly",SUMIFS(INDIRECT(BS$8),DetailBudgetWPs_Aleph,IF($J190 = "No Work Package", "", $J190),DetailBudgetCategory_Aleph,$I190),IF(Budget_period="Quarterly",SUMIFS(INDIRECT(BS$9),DetailBudgetWPs_Aleph,IF($J190 = "No Work Package", "", $J190),DetailBudgetCategory_Aleph,$I190),IF(Budget_period="Annually",SUMIFS(INDIRECT(BS$10),DetailBudgetWPs_Aleph,IF($J190 = "No Work Package", "", $J190),DetailBudgetCategory_Aleph,$I190),""))))) / BS$6 * BS$7, 0), 0)</f>
        <v>0</v>
      </c>
    </row>
    <row r="191" ht="15.75" customHeight="1">
      <c r="A191" s="114"/>
      <c r="B191" s="15" t="str">
        <f>IF(ROW()-16&lt;NoRowsBudget,OrgName,"")</f>
        <v/>
      </c>
      <c r="C191" s="15" t="str">
        <f>IF(ROW()-16&lt;NoRowsBudget,ProjectName,"")</f>
        <v/>
      </c>
      <c r="D191" s="15" t="str">
        <f>IF(ROW()-16&lt;NoRowsBudget,ProjectRef,"")</f>
        <v/>
      </c>
      <c r="E191" s="15" t="str">
        <f>IF(ROW()-16&lt;NoRowsBudget,ApplicationID,"")</f>
        <v/>
      </c>
      <c r="F191" s="15" t="str">
        <f>IF(ROW()-16&lt;NoRowsBudget,Version,"")</f>
        <v/>
      </c>
      <c r="G191" s="164" t="str">
        <f>IF(ROW()-16&lt;NoRowsBudget,StartDate,"")</f>
        <v/>
      </c>
      <c r="H191" s="164" t="str">
        <f>IF(ROW()-16&lt;NoRowsBudget,EndDate,"")</f>
        <v/>
      </c>
      <c r="I191" s="15" t="str">
        <f t="array" ref="I191">IF(ROW()-16&lt;(NoRowsBudget-3),INDEX(CostCategories,CEILING((ROW()-15)/NoWPs,1)),IF(ROW()-16=NoRowsBudget-3,"Overheads",IF(ROW()-16=NoRowsBudget-2,"Profit Margin",IF(ROW()-16=NoRowsBudget-1,"VAT",""))))</f>
        <v/>
      </c>
      <c r="J191" s="15" t="str">
        <f t="array" ref="J191">IF(ROW()-16&lt;NoRowsBudget-3,INDEX(WPUnique,,MOD(ROW()-16,NoWPs)+1),IF(ROW()-16=NoRowsBudget-3,"Overheads",IF(ROW()-16=NoRowsBudget-2,"Profit Margin",IF(ROW()-16=NoRowsBudget-1,"VAT",""))))</f>
        <v/>
      </c>
      <c r="K191" s="172" t="str">
        <f>IFERROR(IF(OR($J191="Indirect Cost",$J191="VAT",$J191="Profit Margin"),"",VLOOKUP(J191,'1. Basic Info'!$B$40:$C$52,2,FALSE)),BudgetExport!J191)</f>
        <v/>
      </c>
      <c r="L191" s="166">
        <f t="array" ref="L191">IFERROR(IF(ROW()-16&lt;NoRowsBudget, IF($J191="Profit Margin",SUM(L$16:L190)*ProfitMargin,IF($J191="VAT",SUM(L$16:L190)*VAT,IF(Budget_period="Monthly",SUMIFS(INDIRECT(L$8),DetailBudgetWPs_Aleph,IF($J191 = "No Work Package", "", $J191),DetailBudgetCategory_Aleph,$I191),IF(Budget_period="Quarterly",SUMIFS(INDIRECT(L$9),DetailBudgetWPs_Aleph,IF($J191 = "No Work Package", "", $J191),DetailBudgetCategory_Aleph,$I191),IF(Budget_period="Annually",SUMIFS(INDIRECT(L$10),DetailBudgetWPs_Aleph,IF($J191 = "No Work Package", "", $J191),DetailBudgetCategory_Aleph,$I191),""))))) / L$6 * L$7, 0), 0)</f>
        <v>0</v>
      </c>
      <c r="M191" s="166">
        <f t="array" ref="M191">IFERROR(IF(ROW()-16&lt;NoRowsBudget, IF($J191="Profit Margin",SUM(M$16:M190)*ProfitMargin,IF($J191="VAT",SUM(M$16:M190)*VAT,IF(Budget_period="Monthly",SUMIFS(INDIRECT(M$8),DetailBudgetWPs_Aleph,IF($J191 = "No Work Package", "", $J191),DetailBudgetCategory_Aleph,$I191),IF(Budget_period="Quarterly",SUMIFS(INDIRECT(M$9),DetailBudgetWPs_Aleph,IF($J191 = "No Work Package", "", $J191),DetailBudgetCategory_Aleph,$I191),IF(Budget_period="Annually",SUMIFS(INDIRECT(M$10),DetailBudgetWPs_Aleph,IF($J191 = "No Work Package", "", $J191),DetailBudgetCategory_Aleph,$I191),""))))) / M$6 * M$7, 0), 0)</f>
        <v>0</v>
      </c>
      <c r="N191" s="166">
        <f t="array" ref="N191">IFERROR(IF(ROW()-16&lt;NoRowsBudget, IF($J191="Profit Margin",SUM(N$16:N190)*ProfitMargin,IF($J191="VAT",SUM(N$16:N190)*VAT,IF(Budget_period="Monthly",SUMIFS(INDIRECT(N$8),DetailBudgetWPs_Aleph,IF($J191 = "No Work Package", "", $J191),DetailBudgetCategory_Aleph,$I191),IF(Budget_period="Quarterly",SUMIFS(INDIRECT(N$9),DetailBudgetWPs_Aleph,IF($J191 = "No Work Package", "", $J191),DetailBudgetCategory_Aleph,$I191),IF(Budget_period="Annually",SUMIFS(INDIRECT(N$10),DetailBudgetWPs_Aleph,IF($J191 = "No Work Package", "", $J191),DetailBudgetCategory_Aleph,$I191),""))))) / N$6 * N$7, 0), 0)</f>
        <v>0</v>
      </c>
      <c r="O191" s="166">
        <f t="array" ref="O191">IFERROR(IF(ROW()-16&lt;NoRowsBudget, IF($J191="Profit Margin",SUM(O$16:O190)*ProfitMargin,IF($J191="VAT",SUM(O$16:O190)*VAT,IF(Budget_period="Monthly",SUMIFS(INDIRECT(O$8),DetailBudgetWPs_Aleph,IF($J191 = "No Work Package", "", $J191),DetailBudgetCategory_Aleph,$I191),IF(Budget_period="Quarterly",SUMIFS(INDIRECT(O$9),DetailBudgetWPs_Aleph,IF($J191 = "No Work Package", "", $J191),DetailBudgetCategory_Aleph,$I191),IF(Budget_period="Annually",SUMIFS(INDIRECT(O$10),DetailBudgetWPs_Aleph,IF($J191 = "No Work Package", "", $J191),DetailBudgetCategory_Aleph,$I191),""))))) / O$6 * O$7, 0), 0)</f>
        <v>0</v>
      </c>
      <c r="P191" s="166">
        <f t="array" ref="P191">IFERROR(IF(ROW()-16&lt;NoRowsBudget, IF($J191="Profit Margin",SUM(P$16:P190)*ProfitMargin,IF($J191="VAT",SUM(P$16:P190)*VAT,IF(Budget_period="Monthly",SUMIFS(INDIRECT(P$8),DetailBudgetWPs_Aleph,IF($J191 = "No Work Package", "", $J191),DetailBudgetCategory_Aleph,$I191),IF(Budget_period="Quarterly",SUMIFS(INDIRECT(P$9),DetailBudgetWPs_Aleph,IF($J191 = "No Work Package", "", $J191),DetailBudgetCategory_Aleph,$I191),IF(Budget_period="Annually",SUMIFS(INDIRECT(P$10),DetailBudgetWPs_Aleph,IF($J191 = "No Work Package", "", $J191),DetailBudgetCategory_Aleph,$I191),""))))) / P$6 * P$7, 0), 0)</f>
        <v>0</v>
      </c>
      <c r="Q191" s="166">
        <f t="array" ref="Q191">IFERROR(IF(ROW()-16&lt;NoRowsBudget, IF($J191="Profit Margin",SUM(Q$16:Q190)*ProfitMargin,IF($J191="VAT",SUM(Q$16:Q190)*VAT,IF(Budget_period="Monthly",SUMIFS(INDIRECT(Q$8),DetailBudgetWPs_Aleph,IF($J191 = "No Work Package", "", $J191),DetailBudgetCategory_Aleph,$I191),IF(Budget_period="Quarterly",SUMIFS(INDIRECT(Q$9),DetailBudgetWPs_Aleph,IF($J191 = "No Work Package", "", $J191),DetailBudgetCategory_Aleph,$I191),IF(Budget_period="Annually",SUMIFS(INDIRECT(Q$10),DetailBudgetWPs_Aleph,IF($J191 = "No Work Package", "", $J191),DetailBudgetCategory_Aleph,$I191),""))))) / Q$6 * Q$7, 0), 0)</f>
        <v>0</v>
      </c>
      <c r="R191" s="166">
        <f t="array" ref="R191">IFERROR(IF(ROW()-16&lt;NoRowsBudget, IF($J191="Profit Margin",SUM(R$16:R190)*ProfitMargin,IF($J191="VAT",SUM(R$16:R190)*VAT,IF(Budget_period="Monthly",SUMIFS(INDIRECT(R$8),DetailBudgetWPs_Aleph,IF($J191 = "No Work Package", "", $J191),DetailBudgetCategory_Aleph,$I191),IF(Budget_period="Quarterly",SUMIFS(INDIRECT(R$9),DetailBudgetWPs_Aleph,IF($J191 = "No Work Package", "", $J191),DetailBudgetCategory_Aleph,$I191),IF(Budget_period="Annually",SUMIFS(INDIRECT(R$10),DetailBudgetWPs_Aleph,IF($J191 = "No Work Package", "", $J191),DetailBudgetCategory_Aleph,$I191),""))))) / R$6 * R$7, 0), 0)</f>
        <v>0</v>
      </c>
      <c r="S191" s="166">
        <f t="array" ref="S191">IFERROR(IF(ROW()-16&lt;NoRowsBudget, IF($J191="Profit Margin",SUM(S$16:S190)*ProfitMargin,IF($J191="VAT",SUM(S$16:S190)*VAT,IF(Budget_period="Monthly",SUMIFS(INDIRECT(S$8),DetailBudgetWPs_Aleph,IF($J191 = "No Work Package", "", $J191),DetailBudgetCategory_Aleph,$I191),IF(Budget_period="Quarterly",SUMIFS(INDIRECT(S$9),DetailBudgetWPs_Aleph,IF($J191 = "No Work Package", "", $J191),DetailBudgetCategory_Aleph,$I191),IF(Budget_period="Annually",SUMIFS(INDIRECT(S$10),DetailBudgetWPs_Aleph,IF($J191 = "No Work Package", "", $J191),DetailBudgetCategory_Aleph,$I191),""))))) / S$6 * S$7, 0), 0)</f>
        <v>0</v>
      </c>
      <c r="T191" s="166">
        <f t="array" ref="T191">IFERROR(IF(ROW()-16&lt;NoRowsBudget, IF($J191="Profit Margin",SUM(T$16:T190)*ProfitMargin,IF($J191="VAT",SUM(T$16:T190)*VAT,IF(Budget_period="Monthly",SUMIFS(INDIRECT(T$8),DetailBudgetWPs_Aleph,IF($J191 = "No Work Package", "", $J191),DetailBudgetCategory_Aleph,$I191),IF(Budget_period="Quarterly",SUMIFS(INDIRECT(T$9),DetailBudgetWPs_Aleph,IF($J191 = "No Work Package", "", $J191),DetailBudgetCategory_Aleph,$I191),IF(Budget_period="Annually",SUMIFS(INDIRECT(T$10),DetailBudgetWPs_Aleph,IF($J191 = "No Work Package", "", $J191),DetailBudgetCategory_Aleph,$I191),""))))) / T$6 * T$7, 0), 0)</f>
        <v>0</v>
      </c>
      <c r="U191" s="166">
        <f t="array" ref="U191">IFERROR(IF(ROW()-16&lt;NoRowsBudget, IF($J191="Profit Margin",SUM(U$16:U190)*ProfitMargin,IF($J191="VAT",SUM(U$16:U190)*VAT,IF(Budget_period="Monthly",SUMIFS(INDIRECT(U$8),DetailBudgetWPs_Aleph,IF($J191 = "No Work Package", "", $J191),DetailBudgetCategory_Aleph,$I191),IF(Budget_period="Quarterly",SUMIFS(INDIRECT(U$9),DetailBudgetWPs_Aleph,IF($J191 = "No Work Package", "", $J191),DetailBudgetCategory_Aleph,$I191),IF(Budget_period="Annually",SUMIFS(INDIRECT(U$10),DetailBudgetWPs_Aleph,IF($J191 = "No Work Package", "", $J191),DetailBudgetCategory_Aleph,$I191),""))))) / U$6 * U$7, 0), 0)</f>
        <v>0</v>
      </c>
      <c r="V191" s="166">
        <f t="array" ref="V191">IFERROR(IF(ROW()-16&lt;NoRowsBudget, IF($J191="Profit Margin",SUM(V$16:V190)*ProfitMargin,IF($J191="VAT",SUM(V$16:V190)*VAT,IF(Budget_period="Monthly",SUMIFS(INDIRECT(V$8),DetailBudgetWPs_Aleph,IF($J191 = "No Work Package", "", $J191),DetailBudgetCategory_Aleph,$I191),IF(Budget_period="Quarterly",SUMIFS(INDIRECT(V$9),DetailBudgetWPs_Aleph,IF($J191 = "No Work Package", "", $J191),DetailBudgetCategory_Aleph,$I191),IF(Budget_period="Annually",SUMIFS(INDIRECT(V$10),DetailBudgetWPs_Aleph,IF($J191 = "No Work Package", "", $J191),DetailBudgetCategory_Aleph,$I191),""))))) / V$6 * V$7, 0), 0)</f>
        <v>0</v>
      </c>
      <c r="W191" s="166">
        <f t="array" ref="W191">IFERROR(IF(ROW()-16&lt;NoRowsBudget, IF($J191="Profit Margin",SUM(W$16:W190)*ProfitMargin,IF($J191="VAT",SUM(W$16:W190)*VAT,IF(Budget_period="Monthly",SUMIFS(INDIRECT(W$8),DetailBudgetWPs_Aleph,IF($J191 = "No Work Package", "", $J191),DetailBudgetCategory_Aleph,$I191),IF(Budget_period="Quarterly",SUMIFS(INDIRECT(W$9),DetailBudgetWPs_Aleph,IF($J191 = "No Work Package", "", $J191),DetailBudgetCategory_Aleph,$I191),IF(Budget_period="Annually",SUMIFS(INDIRECT(W$10),DetailBudgetWPs_Aleph,IF($J191 = "No Work Package", "", $J191),DetailBudgetCategory_Aleph,$I191),""))))) / W$6 * W$7, 0), 0)</f>
        <v>0</v>
      </c>
      <c r="X191" s="166">
        <f t="array" ref="X191">IFERROR(IF(ROW()-16&lt;NoRowsBudget, IF($J191="Profit Margin",SUM(X$16:X190)*ProfitMargin,IF($J191="VAT",SUM(X$16:X190)*VAT,IF(Budget_period="Monthly",SUMIFS(INDIRECT(X$8),DetailBudgetWPs_Aleph,IF($J191 = "No Work Package", "", $J191),DetailBudgetCategory_Aleph,$I191),IF(Budget_period="Quarterly",SUMIFS(INDIRECT(X$9),DetailBudgetWPs_Aleph,IF($J191 = "No Work Package", "", $J191),DetailBudgetCategory_Aleph,$I191),IF(Budget_period="Annually",SUMIFS(INDIRECT(X$10),DetailBudgetWPs_Aleph,IF($J191 = "No Work Package", "", $J191),DetailBudgetCategory_Aleph,$I191),""))))) / X$6 * X$7, 0), 0)</f>
        <v>0</v>
      </c>
      <c r="Y191" s="166">
        <f t="array" ref="Y191">IFERROR(IF(ROW()-16&lt;NoRowsBudget, IF($J191="Profit Margin",SUM(Y$16:Y190)*ProfitMargin,IF($J191="VAT",SUM(Y$16:Y190)*VAT,IF(Budget_period="Monthly",SUMIFS(INDIRECT(Y$8),DetailBudgetWPs_Aleph,IF($J191 = "No Work Package", "", $J191),DetailBudgetCategory_Aleph,$I191),IF(Budget_period="Quarterly",SUMIFS(INDIRECT(Y$9),DetailBudgetWPs_Aleph,IF($J191 = "No Work Package", "", $J191),DetailBudgetCategory_Aleph,$I191),IF(Budget_period="Annually",SUMIFS(INDIRECT(Y$10),DetailBudgetWPs_Aleph,IF($J191 = "No Work Package", "", $J191),DetailBudgetCategory_Aleph,$I191),""))))) / Y$6 * Y$7, 0), 0)</f>
        <v>0</v>
      </c>
      <c r="Z191" s="166">
        <f t="array" ref="Z191">IFERROR(IF(ROW()-16&lt;NoRowsBudget, IF($J191="Profit Margin",SUM(Z$16:Z190)*ProfitMargin,IF($J191="VAT",SUM(Z$16:Z190)*VAT,IF(Budget_period="Monthly",SUMIFS(INDIRECT(Z$8),DetailBudgetWPs_Aleph,IF($J191 = "No Work Package", "", $J191),DetailBudgetCategory_Aleph,$I191),IF(Budget_period="Quarterly",SUMIFS(INDIRECT(Z$9),DetailBudgetWPs_Aleph,IF($J191 = "No Work Package", "", $J191),DetailBudgetCategory_Aleph,$I191),IF(Budget_period="Annually",SUMIFS(INDIRECT(Z$10),DetailBudgetWPs_Aleph,IF($J191 = "No Work Package", "", $J191),DetailBudgetCategory_Aleph,$I191),""))))) / Z$6 * Z$7, 0), 0)</f>
        <v>0</v>
      </c>
      <c r="AA191" s="166">
        <f t="array" ref="AA191">IFERROR(IF(ROW()-16&lt;NoRowsBudget, IF($J191="Profit Margin",SUM(AA$16:AA190)*ProfitMargin,IF($J191="VAT",SUM(AA$16:AA190)*VAT,IF(Budget_period="Monthly",SUMIFS(INDIRECT(AA$8),DetailBudgetWPs_Aleph,IF($J191 = "No Work Package", "", $J191),DetailBudgetCategory_Aleph,$I191),IF(Budget_period="Quarterly",SUMIFS(INDIRECT(AA$9),DetailBudgetWPs_Aleph,IF($J191 = "No Work Package", "", $J191),DetailBudgetCategory_Aleph,$I191),IF(Budget_period="Annually",SUMIFS(INDIRECT(AA$10),DetailBudgetWPs_Aleph,IF($J191 = "No Work Package", "", $J191),DetailBudgetCategory_Aleph,$I191),""))))) / AA$6 * AA$7, 0), 0)</f>
        <v>0</v>
      </c>
      <c r="AB191" s="166">
        <f t="array" ref="AB191">IFERROR(IF(ROW()-16&lt;NoRowsBudget, IF($J191="Profit Margin",SUM(AB$16:AB190)*ProfitMargin,IF($J191="VAT",SUM(AB$16:AB190)*VAT,IF(Budget_period="Monthly",SUMIFS(INDIRECT(AB$8),DetailBudgetWPs_Aleph,IF($J191 = "No Work Package", "", $J191),DetailBudgetCategory_Aleph,$I191),IF(Budget_period="Quarterly",SUMIFS(INDIRECT(AB$9),DetailBudgetWPs_Aleph,IF($J191 = "No Work Package", "", $J191),DetailBudgetCategory_Aleph,$I191),IF(Budget_period="Annually",SUMIFS(INDIRECT(AB$10),DetailBudgetWPs_Aleph,IF($J191 = "No Work Package", "", $J191),DetailBudgetCategory_Aleph,$I191),""))))) / AB$6 * AB$7, 0), 0)</f>
        <v>0</v>
      </c>
      <c r="AC191" s="166">
        <f t="array" ref="AC191">IFERROR(IF(ROW()-16&lt;NoRowsBudget, IF($J191="Profit Margin",SUM(AC$16:AC190)*ProfitMargin,IF($J191="VAT",SUM(AC$16:AC190)*VAT,IF(Budget_period="Monthly",SUMIFS(INDIRECT(AC$8),DetailBudgetWPs_Aleph,IF($J191 = "No Work Package", "", $J191),DetailBudgetCategory_Aleph,$I191),IF(Budget_period="Quarterly",SUMIFS(INDIRECT(AC$9),DetailBudgetWPs_Aleph,IF($J191 = "No Work Package", "", $J191),DetailBudgetCategory_Aleph,$I191),IF(Budget_period="Annually",SUMIFS(INDIRECT(AC$10),DetailBudgetWPs_Aleph,IF($J191 = "No Work Package", "", $J191),DetailBudgetCategory_Aleph,$I191),""))))) / AC$6 * AC$7, 0), 0)</f>
        <v>0</v>
      </c>
      <c r="AD191" s="166">
        <f t="array" ref="AD191">IFERROR(IF(ROW()-16&lt;NoRowsBudget, IF($J191="Profit Margin",SUM(AD$16:AD190)*ProfitMargin,IF($J191="VAT",SUM(AD$16:AD190)*VAT,IF(Budget_period="Monthly",SUMIFS(INDIRECT(AD$8),DetailBudgetWPs_Aleph,IF($J191 = "No Work Package", "", $J191),DetailBudgetCategory_Aleph,$I191),IF(Budget_period="Quarterly",SUMIFS(INDIRECT(AD$9),DetailBudgetWPs_Aleph,IF($J191 = "No Work Package", "", $J191),DetailBudgetCategory_Aleph,$I191),IF(Budget_period="Annually",SUMIFS(INDIRECT(AD$10),DetailBudgetWPs_Aleph,IF($J191 = "No Work Package", "", $J191),DetailBudgetCategory_Aleph,$I191),""))))) / AD$6 * AD$7, 0), 0)</f>
        <v>0</v>
      </c>
      <c r="AE191" s="166">
        <f t="array" ref="AE191">IFERROR(IF(ROW()-16&lt;NoRowsBudget, IF($J191="Profit Margin",SUM(AE$16:AE190)*ProfitMargin,IF($J191="VAT",SUM(AE$16:AE190)*VAT,IF(Budget_period="Monthly",SUMIFS(INDIRECT(AE$8),DetailBudgetWPs_Aleph,IF($J191 = "No Work Package", "", $J191),DetailBudgetCategory_Aleph,$I191),IF(Budget_period="Quarterly",SUMIFS(INDIRECT(AE$9),DetailBudgetWPs_Aleph,IF($J191 = "No Work Package", "", $J191),DetailBudgetCategory_Aleph,$I191),IF(Budget_period="Annually",SUMIFS(INDIRECT(AE$10),DetailBudgetWPs_Aleph,IF($J191 = "No Work Package", "", $J191),DetailBudgetCategory_Aleph,$I191),""))))) / AE$6 * AE$7, 0), 0)</f>
        <v>0</v>
      </c>
      <c r="AF191" s="166">
        <f t="array" ref="AF191">IFERROR(IF(ROW()-16&lt;NoRowsBudget, IF($J191="Profit Margin",SUM(AF$16:AF190)*ProfitMargin,IF($J191="VAT",SUM(AF$16:AF190)*VAT,IF(Budget_period="Monthly",SUMIFS(INDIRECT(AF$8),DetailBudgetWPs_Aleph,IF($J191 = "No Work Package", "", $J191),DetailBudgetCategory_Aleph,$I191),IF(Budget_period="Quarterly",SUMIFS(INDIRECT(AF$9),DetailBudgetWPs_Aleph,IF($J191 = "No Work Package", "", $J191),DetailBudgetCategory_Aleph,$I191),IF(Budget_period="Annually",SUMIFS(INDIRECT(AF$10),DetailBudgetWPs_Aleph,IF($J191 = "No Work Package", "", $J191),DetailBudgetCategory_Aleph,$I191),""))))) / AF$6 * AF$7, 0), 0)</f>
        <v>0</v>
      </c>
      <c r="AG191" s="166">
        <f t="array" ref="AG191">IFERROR(IF(ROW()-16&lt;NoRowsBudget, IF($J191="Profit Margin",SUM(AG$16:AG190)*ProfitMargin,IF($J191="VAT",SUM(AG$16:AG190)*VAT,IF(Budget_period="Monthly",SUMIFS(INDIRECT(AG$8),DetailBudgetWPs_Aleph,IF($J191 = "No Work Package", "", $J191),DetailBudgetCategory_Aleph,$I191),IF(Budget_period="Quarterly",SUMIFS(INDIRECT(AG$9),DetailBudgetWPs_Aleph,IF($J191 = "No Work Package", "", $J191),DetailBudgetCategory_Aleph,$I191),IF(Budget_period="Annually",SUMIFS(INDIRECT(AG$10),DetailBudgetWPs_Aleph,IF($J191 = "No Work Package", "", $J191),DetailBudgetCategory_Aleph,$I191),""))))) / AG$6 * AG$7, 0), 0)</f>
        <v>0</v>
      </c>
      <c r="AH191" s="166">
        <f t="array" ref="AH191">IFERROR(IF(ROW()-16&lt;NoRowsBudget, IF($J191="Profit Margin",SUM(AH$16:AH190)*ProfitMargin,IF($J191="VAT",SUM(AH$16:AH190)*VAT,IF(Budget_period="Monthly",SUMIFS(INDIRECT(AH$8),DetailBudgetWPs_Aleph,IF($J191 = "No Work Package", "", $J191),DetailBudgetCategory_Aleph,$I191),IF(Budget_period="Quarterly",SUMIFS(INDIRECT(AH$9),DetailBudgetWPs_Aleph,IF($J191 = "No Work Package", "", $J191),DetailBudgetCategory_Aleph,$I191),IF(Budget_period="Annually",SUMIFS(INDIRECT(AH$10),DetailBudgetWPs_Aleph,IF($J191 = "No Work Package", "", $J191),DetailBudgetCategory_Aleph,$I191),""))))) / AH$6 * AH$7, 0), 0)</f>
        <v>0</v>
      </c>
      <c r="AI191" s="166">
        <f t="array" ref="AI191">IFERROR(IF(ROW()-16&lt;NoRowsBudget, IF($J191="Profit Margin",SUM(AI$16:AI190)*ProfitMargin,IF($J191="VAT",SUM(AI$16:AI190)*VAT,IF(Budget_period="Monthly",SUMIFS(INDIRECT(AI$8),DetailBudgetWPs_Aleph,IF($J191 = "No Work Package", "", $J191),DetailBudgetCategory_Aleph,$I191),IF(Budget_period="Quarterly",SUMIFS(INDIRECT(AI$9),DetailBudgetWPs_Aleph,IF($J191 = "No Work Package", "", $J191),DetailBudgetCategory_Aleph,$I191),IF(Budget_period="Annually",SUMIFS(INDIRECT(AI$10),DetailBudgetWPs_Aleph,IF($J191 = "No Work Package", "", $J191),DetailBudgetCategory_Aleph,$I191),""))))) / AI$6 * AI$7, 0), 0)</f>
        <v>0</v>
      </c>
      <c r="AJ191" s="166">
        <f t="array" ref="AJ191">IFERROR(IF(ROW()-16&lt;NoRowsBudget, IF($J191="Profit Margin",SUM(AJ$16:AJ190)*ProfitMargin,IF($J191="VAT",SUM(AJ$16:AJ190)*VAT,IF(Budget_period="Monthly",SUMIFS(INDIRECT(AJ$8),DetailBudgetWPs_Aleph,IF($J191 = "No Work Package", "", $J191),DetailBudgetCategory_Aleph,$I191),IF(Budget_period="Quarterly",SUMIFS(INDIRECT(AJ$9),DetailBudgetWPs_Aleph,IF($J191 = "No Work Package", "", $J191),DetailBudgetCategory_Aleph,$I191),IF(Budget_period="Annually",SUMIFS(INDIRECT(AJ$10),DetailBudgetWPs_Aleph,IF($J191 = "No Work Package", "", $J191),DetailBudgetCategory_Aleph,$I191),""))))) / AJ$6 * AJ$7, 0), 0)</f>
        <v>0</v>
      </c>
      <c r="AK191" s="166">
        <f t="array" ref="AK191">IFERROR(IF(ROW()-16&lt;NoRowsBudget, IF($J191="Profit Margin",SUM(AK$16:AK190)*ProfitMargin,IF($J191="VAT",SUM(AK$16:AK190)*VAT,IF(Budget_period="Monthly",SUMIFS(INDIRECT(AK$8),DetailBudgetWPs_Aleph,IF($J191 = "No Work Package", "", $J191),DetailBudgetCategory_Aleph,$I191),IF(Budget_period="Quarterly",SUMIFS(INDIRECT(AK$9),DetailBudgetWPs_Aleph,IF($J191 = "No Work Package", "", $J191),DetailBudgetCategory_Aleph,$I191),IF(Budget_period="Annually",SUMIFS(INDIRECT(AK$10),DetailBudgetWPs_Aleph,IF($J191 = "No Work Package", "", $J191),DetailBudgetCategory_Aleph,$I191),""))))) / AK$6 * AK$7, 0), 0)</f>
        <v>0</v>
      </c>
      <c r="AL191" s="166">
        <f t="array" ref="AL191">IFERROR(IF(ROW()-16&lt;NoRowsBudget, IF($J191="Profit Margin",SUM(AL$16:AL190)*ProfitMargin,IF($J191="VAT",SUM(AL$16:AL190)*VAT,IF(Budget_period="Monthly",SUMIFS(INDIRECT(AL$8),DetailBudgetWPs_Aleph,IF($J191 = "No Work Package", "", $J191),DetailBudgetCategory_Aleph,$I191),IF(Budget_period="Quarterly",SUMIFS(INDIRECT(AL$9),DetailBudgetWPs_Aleph,IF($J191 = "No Work Package", "", $J191),DetailBudgetCategory_Aleph,$I191),IF(Budget_period="Annually",SUMIFS(INDIRECT(AL$10),DetailBudgetWPs_Aleph,IF($J191 = "No Work Package", "", $J191),DetailBudgetCategory_Aleph,$I191),""))))) / AL$6 * AL$7, 0), 0)</f>
        <v>0</v>
      </c>
      <c r="AM191" s="166">
        <f t="array" ref="AM191">IFERROR(IF(ROW()-16&lt;NoRowsBudget, IF($J191="Profit Margin",SUM(AM$16:AM190)*ProfitMargin,IF($J191="VAT",SUM(AM$16:AM190)*VAT,IF(Budget_period="Monthly",SUMIFS(INDIRECT(AM$8),DetailBudgetWPs_Aleph,IF($J191 = "No Work Package", "", $J191),DetailBudgetCategory_Aleph,$I191),IF(Budget_period="Quarterly",SUMIFS(INDIRECT(AM$9),DetailBudgetWPs_Aleph,IF($J191 = "No Work Package", "", $J191),DetailBudgetCategory_Aleph,$I191),IF(Budget_period="Annually",SUMIFS(INDIRECT(AM$10),DetailBudgetWPs_Aleph,IF($J191 = "No Work Package", "", $J191),DetailBudgetCategory_Aleph,$I191),""))))) / AM$6 * AM$7, 0), 0)</f>
        <v>0</v>
      </c>
      <c r="AN191" s="166">
        <f t="array" ref="AN191">IFERROR(IF(ROW()-16&lt;NoRowsBudget, IF($J191="Profit Margin",SUM(AN$16:AN190)*ProfitMargin,IF($J191="VAT",SUM(AN$16:AN190)*VAT,IF(Budget_period="Monthly",SUMIFS(INDIRECT(AN$8),DetailBudgetWPs_Aleph,IF($J191 = "No Work Package", "", $J191),DetailBudgetCategory_Aleph,$I191),IF(Budget_period="Quarterly",SUMIFS(INDIRECT(AN$9),DetailBudgetWPs_Aleph,IF($J191 = "No Work Package", "", $J191),DetailBudgetCategory_Aleph,$I191),IF(Budget_period="Annually",SUMIFS(INDIRECT(AN$10),DetailBudgetWPs_Aleph,IF($J191 = "No Work Package", "", $J191),DetailBudgetCategory_Aleph,$I191),""))))) / AN$6 * AN$7, 0), 0)</f>
        <v>0</v>
      </c>
      <c r="AO191" s="166">
        <f t="array" ref="AO191">IFERROR(IF(ROW()-16&lt;NoRowsBudget, IF($J191="Profit Margin",SUM(AO$16:AO190)*ProfitMargin,IF($J191="VAT",SUM(AO$16:AO190)*VAT,IF(Budget_period="Monthly",SUMIFS(INDIRECT(AO$8),DetailBudgetWPs_Aleph,IF($J191 = "No Work Package", "", $J191),DetailBudgetCategory_Aleph,$I191),IF(Budget_period="Quarterly",SUMIFS(INDIRECT(AO$9),DetailBudgetWPs_Aleph,IF($J191 = "No Work Package", "", $J191),DetailBudgetCategory_Aleph,$I191),IF(Budget_period="Annually",SUMIFS(INDIRECT(AO$10),DetailBudgetWPs_Aleph,IF($J191 = "No Work Package", "", $J191),DetailBudgetCategory_Aleph,$I191),""))))) / AO$6 * AO$7, 0), 0)</f>
        <v>0</v>
      </c>
      <c r="AP191" s="166">
        <f t="array" ref="AP191">IFERROR(IF(ROW()-16&lt;NoRowsBudget, IF($J191="Profit Margin",SUM(AP$16:AP190)*ProfitMargin,IF($J191="VAT",SUM(AP$16:AP190)*VAT,IF(Budget_period="Monthly",SUMIFS(INDIRECT(AP$8),DetailBudgetWPs_Aleph,IF($J191 = "No Work Package", "", $J191),DetailBudgetCategory_Aleph,$I191),IF(Budget_period="Quarterly",SUMIFS(INDIRECT(AP$9),DetailBudgetWPs_Aleph,IF($J191 = "No Work Package", "", $J191),DetailBudgetCategory_Aleph,$I191),IF(Budget_period="Annually",SUMIFS(INDIRECT(AP$10),DetailBudgetWPs_Aleph,IF($J191 = "No Work Package", "", $J191),DetailBudgetCategory_Aleph,$I191),""))))) / AP$6 * AP$7, 0), 0)</f>
        <v>0</v>
      </c>
      <c r="AQ191" s="166">
        <f t="array" ref="AQ191">IFERROR(IF(ROW()-16&lt;NoRowsBudget, IF($J191="Profit Margin",SUM(AQ$16:AQ190)*ProfitMargin,IF($J191="VAT",SUM(AQ$16:AQ190)*VAT,IF(Budget_period="Monthly",SUMIFS(INDIRECT(AQ$8),DetailBudgetWPs_Aleph,IF($J191 = "No Work Package", "", $J191),DetailBudgetCategory_Aleph,$I191),IF(Budget_period="Quarterly",SUMIFS(INDIRECT(AQ$9),DetailBudgetWPs_Aleph,IF($J191 = "No Work Package", "", $J191),DetailBudgetCategory_Aleph,$I191),IF(Budget_period="Annually",SUMIFS(INDIRECT(AQ$10),DetailBudgetWPs_Aleph,IF($J191 = "No Work Package", "", $J191),DetailBudgetCategory_Aleph,$I191),""))))) / AQ$6 * AQ$7, 0), 0)</f>
        <v>0</v>
      </c>
      <c r="AR191" s="166">
        <f t="array" ref="AR191">IFERROR(IF(ROW()-16&lt;NoRowsBudget, IF($J191="Profit Margin",SUM(AR$16:AR190)*ProfitMargin,IF($J191="VAT",SUM(AR$16:AR190)*VAT,IF(Budget_period="Monthly",SUMIFS(INDIRECT(AR$8),DetailBudgetWPs_Aleph,IF($J191 = "No Work Package", "", $J191),DetailBudgetCategory_Aleph,$I191),IF(Budget_period="Quarterly",SUMIFS(INDIRECT(AR$9),DetailBudgetWPs_Aleph,IF($J191 = "No Work Package", "", $J191),DetailBudgetCategory_Aleph,$I191),IF(Budget_period="Annually",SUMIFS(INDIRECT(AR$10),DetailBudgetWPs_Aleph,IF($J191 = "No Work Package", "", $J191),DetailBudgetCategory_Aleph,$I191),""))))) / AR$6 * AR$7, 0), 0)</f>
        <v>0</v>
      </c>
      <c r="AS191" s="166">
        <f t="array" ref="AS191">IFERROR(IF(ROW()-16&lt;NoRowsBudget, IF($J191="Profit Margin",SUM(AS$16:AS190)*ProfitMargin,IF($J191="VAT",SUM(AS$16:AS190)*VAT,IF(Budget_period="Monthly",SUMIFS(INDIRECT(AS$8),DetailBudgetWPs_Aleph,IF($J191 = "No Work Package", "", $J191),DetailBudgetCategory_Aleph,$I191),IF(Budget_period="Quarterly",SUMIFS(INDIRECT(AS$9),DetailBudgetWPs_Aleph,IF($J191 = "No Work Package", "", $J191),DetailBudgetCategory_Aleph,$I191),IF(Budget_period="Annually",SUMIFS(INDIRECT(AS$10),DetailBudgetWPs_Aleph,IF($J191 = "No Work Package", "", $J191),DetailBudgetCategory_Aleph,$I191),""))))) / AS$6 * AS$7, 0), 0)</f>
        <v>0</v>
      </c>
      <c r="AT191" s="166">
        <f t="array" ref="AT191">IFERROR(IF(ROW()-16&lt;NoRowsBudget, IF($J191="Profit Margin",SUM(AT$16:AT190)*ProfitMargin,IF($J191="VAT",SUM(AT$16:AT190)*VAT,IF(Budget_period="Monthly",SUMIFS(INDIRECT(AT$8),DetailBudgetWPs_Aleph,IF($J191 = "No Work Package", "", $J191),DetailBudgetCategory_Aleph,$I191),IF(Budget_period="Quarterly",SUMIFS(INDIRECT(AT$9),DetailBudgetWPs_Aleph,IF($J191 = "No Work Package", "", $J191),DetailBudgetCategory_Aleph,$I191),IF(Budget_period="Annually",SUMIFS(INDIRECT(AT$10),DetailBudgetWPs_Aleph,IF($J191 = "No Work Package", "", $J191),DetailBudgetCategory_Aleph,$I191),""))))) / AT$6 * AT$7, 0), 0)</f>
        <v>0</v>
      </c>
      <c r="AU191" s="166">
        <f t="array" ref="AU191">IFERROR(IF(ROW()-16&lt;NoRowsBudget, IF($J191="Profit Margin",SUM(AU$16:AU190)*ProfitMargin,IF($J191="VAT",SUM(AU$16:AU190)*VAT,IF(Budget_period="Monthly",SUMIFS(INDIRECT(AU$8),DetailBudgetWPs_Aleph,IF($J191 = "No Work Package", "", $J191),DetailBudgetCategory_Aleph,$I191),IF(Budget_period="Quarterly",SUMIFS(INDIRECT(AU$9),DetailBudgetWPs_Aleph,IF($J191 = "No Work Package", "", $J191),DetailBudgetCategory_Aleph,$I191),IF(Budget_period="Annually",SUMIFS(INDIRECT(AU$10),DetailBudgetWPs_Aleph,IF($J191 = "No Work Package", "", $J191),DetailBudgetCategory_Aleph,$I191),""))))) / AU$6 * AU$7, 0), 0)</f>
        <v>0</v>
      </c>
      <c r="AV191" s="166">
        <f t="array" ref="AV191">IFERROR(IF(ROW()-16&lt;NoRowsBudget, IF($J191="Profit Margin",SUM(AV$16:AV190)*ProfitMargin,IF($J191="VAT",SUM(AV$16:AV190)*VAT,IF(Budget_period="Monthly",SUMIFS(INDIRECT(AV$8),DetailBudgetWPs_Aleph,IF($J191 = "No Work Package", "", $J191),DetailBudgetCategory_Aleph,$I191),IF(Budget_period="Quarterly",SUMIFS(INDIRECT(AV$9),DetailBudgetWPs_Aleph,IF($J191 = "No Work Package", "", $J191),DetailBudgetCategory_Aleph,$I191),IF(Budget_period="Annually",SUMIFS(INDIRECT(AV$10),DetailBudgetWPs_Aleph,IF($J191 = "No Work Package", "", $J191),DetailBudgetCategory_Aleph,$I191),""))))) / AV$6 * AV$7, 0), 0)</f>
        <v>0</v>
      </c>
      <c r="AW191" s="166">
        <f t="array" ref="AW191">IFERROR(IF(ROW()-16&lt;NoRowsBudget, IF($J191="Profit Margin",SUM(AW$16:AW190)*ProfitMargin,IF($J191="VAT",SUM(AW$16:AW190)*VAT,IF(Budget_period="Monthly",SUMIFS(INDIRECT(AW$8),DetailBudgetWPs_Aleph,IF($J191 = "No Work Package", "", $J191),DetailBudgetCategory_Aleph,$I191),IF(Budget_period="Quarterly",SUMIFS(INDIRECT(AW$9),DetailBudgetWPs_Aleph,IF($J191 = "No Work Package", "", $J191),DetailBudgetCategory_Aleph,$I191),IF(Budget_period="Annually",SUMIFS(INDIRECT(AW$10),DetailBudgetWPs_Aleph,IF($J191 = "No Work Package", "", $J191),DetailBudgetCategory_Aleph,$I191),""))))) / AW$6 * AW$7, 0), 0)</f>
        <v>0</v>
      </c>
      <c r="AX191" s="166">
        <f t="array" ref="AX191">IFERROR(IF(ROW()-16&lt;NoRowsBudget, IF($J191="Profit Margin",SUM(AX$16:AX190)*ProfitMargin,IF($J191="VAT",SUM(AX$16:AX190)*VAT,IF(Budget_period="Monthly",SUMIFS(INDIRECT(AX$8),DetailBudgetWPs_Aleph,IF($J191 = "No Work Package", "", $J191),DetailBudgetCategory_Aleph,$I191),IF(Budget_period="Quarterly",SUMIFS(INDIRECT(AX$9),DetailBudgetWPs_Aleph,IF($J191 = "No Work Package", "", $J191),DetailBudgetCategory_Aleph,$I191),IF(Budget_period="Annually",SUMIFS(INDIRECT(AX$10),DetailBudgetWPs_Aleph,IF($J191 = "No Work Package", "", $J191),DetailBudgetCategory_Aleph,$I191),""))))) / AX$6 * AX$7, 0), 0)</f>
        <v>0</v>
      </c>
      <c r="AY191" s="166">
        <f t="array" ref="AY191">IFERROR(IF(ROW()-16&lt;NoRowsBudget, IF($J191="Profit Margin",SUM(AY$16:AY190)*ProfitMargin,IF($J191="VAT",SUM(AY$16:AY190)*VAT,IF(Budget_period="Monthly",SUMIFS(INDIRECT(AY$8),DetailBudgetWPs_Aleph,IF($J191 = "No Work Package", "", $J191),DetailBudgetCategory_Aleph,$I191),IF(Budget_period="Quarterly",SUMIFS(INDIRECT(AY$9),DetailBudgetWPs_Aleph,IF($J191 = "No Work Package", "", $J191),DetailBudgetCategory_Aleph,$I191),IF(Budget_period="Annually",SUMIFS(INDIRECT(AY$10),DetailBudgetWPs_Aleph,IF($J191 = "No Work Package", "", $J191),DetailBudgetCategory_Aleph,$I191),""))))) / AY$6 * AY$7, 0), 0)</f>
        <v>0</v>
      </c>
      <c r="AZ191" s="166">
        <f t="array" ref="AZ191">IFERROR(IF(ROW()-16&lt;NoRowsBudget, IF($J191="Profit Margin",SUM(AZ$16:AZ190)*ProfitMargin,IF($J191="VAT",SUM(AZ$16:AZ190)*VAT,IF(Budget_period="Monthly",SUMIFS(INDIRECT(AZ$8),DetailBudgetWPs_Aleph,IF($J191 = "No Work Package", "", $J191),DetailBudgetCategory_Aleph,$I191),IF(Budget_period="Quarterly",SUMIFS(INDIRECT(AZ$9),DetailBudgetWPs_Aleph,IF($J191 = "No Work Package", "", $J191),DetailBudgetCategory_Aleph,$I191),IF(Budget_period="Annually",SUMIFS(INDIRECT(AZ$10),DetailBudgetWPs_Aleph,IF($J191 = "No Work Package", "", $J191),DetailBudgetCategory_Aleph,$I191),""))))) / AZ$6 * AZ$7, 0), 0)</f>
        <v>0</v>
      </c>
      <c r="BA191" s="166">
        <f t="array" ref="BA191">IFERROR(IF(ROW()-16&lt;NoRowsBudget, IF($J191="Profit Margin",SUM(BA$16:BA190)*ProfitMargin,IF($J191="VAT",SUM(BA$16:BA190)*VAT,IF(Budget_period="Monthly",SUMIFS(INDIRECT(BA$8),DetailBudgetWPs_Aleph,IF($J191 = "No Work Package", "", $J191),DetailBudgetCategory_Aleph,$I191),IF(Budget_period="Quarterly",SUMIFS(INDIRECT(BA$9),DetailBudgetWPs_Aleph,IF($J191 = "No Work Package", "", $J191),DetailBudgetCategory_Aleph,$I191),IF(Budget_period="Annually",SUMIFS(INDIRECT(BA$10),DetailBudgetWPs_Aleph,IF($J191 = "No Work Package", "", $J191),DetailBudgetCategory_Aleph,$I191),""))))) / BA$6 * BA$7, 0), 0)</f>
        <v>0</v>
      </c>
      <c r="BB191" s="166">
        <f t="array" ref="BB191">IFERROR(IF(ROW()-16&lt;NoRowsBudget, IF($J191="Profit Margin",SUM(BB$16:BB190)*ProfitMargin,IF($J191="VAT",SUM(BB$16:BB190)*VAT,IF(Budget_period="Monthly",SUMIFS(INDIRECT(BB$8),DetailBudgetWPs_Aleph,IF($J191 = "No Work Package", "", $J191),DetailBudgetCategory_Aleph,$I191),IF(Budget_period="Quarterly",SUMIFS(INDIRECT(BB$9),DetailBudgetWPs_Aleph,IF($J191 = "No Work Package", "", $J191),DetailBudgetCategory_Aleph,$I191),IF(Budget_period="Annually",SUMIFS(INDIRECT(BB$10),DetailBudgetWPs_Aleph,IF($J191 = "No Work Package", "", $J191),DetailBudgetCategory_Aleph,$I191),""))))) / BB$6 * BB$7, 0), 0)</f>
        <v>0</v>
      </c>
      <c r="BC191" s="166">
        <f t="array" ref="BC191">IFERROR(IF(ROW()-16&lt;NoRowsBudget, IF($J191="Profit Margin",SUM(BC$16:BC190)*ProfitMargin,IF($J191="VAT",SUM(BC$16:BC190)*VAT,IF(Budget_period="Monthly",SUMIFS(INDIRECT(BC$8),DetailBudgetWPs_Aleph,IF($J191 = "No Work Package", "", $J191),DetailBudgetCategory_Aleph,$I191),IF(Budget_period="Quarterly",SUMIFS(INDIRECT(BC$9),DetailBudgetWPs_Aleph,IF($J191 = "No Work Package", "", $J191),DetailBudgetCategory_Aleph,$I191),IF(Budget_period="Annually",SUMIFS(INDIRECT(BC$10),DetailBudgetWPs_Aleph,IF($J191 = "No Work Package", "", $J191),DetailBudgetCategory_Aleph,$I191),""))))) / BC$6 * BC$7, 0), 0)</f>
        <v>0</v>
      </c>
      <c r="BD191" s="166">
        <f t="array" ref="BD191">IFERROR(IF(ROW()-16&lt;NoRowsBudget, IF($J191="Profit Margin",SUM(BD$16:BD190)*ProfitMargin,IF($J191="VAT",SUM(BD$16:BD190)*VAT,IF(Budget_period="Monthly",SUMIFS(INDIRECT(BD$8),DetailBudgetWPs_Aleph,IF($J191 = "No Work Package", "", $J191),DetailBudgetCategory_Aleph,$I191),IF(Budget_period="Quarterly",SUMIFS(INDIRECT(BD$9),DetailBudgetWPs_Aleph,IF($J191 = "No Work Package", "", $J191),DetailBudgetCategory_Aleph,$I191),IF(Budget_period="Annually",SUMIFS(INDIRECT(BD$10),DetailBudgetWPs_Aleph,IF($J191 = "No Work Package", "", $J191),DetailBudgetCategory_Aleph,$I191),""))))) / BD$6 * BD$7, 0), 0)</f>
        <v>0</v>
      </c>
      <c r="BE191" s="166">
        <f t="array" ref="BE191">IFERROR(IF(ROW()-16&lt;NoRowsBudget, IF($J191="Profit Margin",SUM(BE$16:BE190)*ProfitMargin,IF($J191="VAT",SUM(BE$16:BE190)*VAT,IF(Budget_period="Monthly",SUMIFS(INDIRECT(BE$8),DetailBudgetWPs_Aleph,IF($J191 = "No Work Package", "", $J191),DetailBudgetCategory_Aleph,$I191),IF(Budget_period="Quarterly",SUMIFS(INDIRECT(BE$9),DetailBudgetWPs_Aleph,IF($J191 = "No Work Package", "", $J191),DetailBudgetCategory_Aleph,$I191),IF(Budget_period="Annually",SUMIFS(INDIRECT(BE$10),DetailBudgetWPs_Aleph,IF($J191 = "No Work Package", "", $J191),DetailBudgetCategory_Aleph,$I191),""))))) / BE$6 * BE$7, 0), 0)</f>
        <v>0</v>
      </c>
      <c r="BF191" s="166">
        <f t="array" ref="BF191">IFERROR(IF(ROW()-16&lt;NoRowsBudget, IF($J191="Profit Margin",SUM(BF$16:BF190)*ProfitMargin,IF($J191="VAT",SUM(BF$16:BF190)*VAT,IF(Budget_period="Monthly",SUMIFS(INDIRECT(BF$8),DetailBudgetWPs_Aleph,IF($J191 = "No Work Package", "", $J191),DetailBudgetCategory_Aleph,$I191),IF(Budget_period="Quarterly",SUMIFS(INDIRECT(BF$9),DetailBudgetWPs_Aleph,IF($J191 = "No Work Package", "", $J191),DetailBudgetCategory_Aleph,$I191),IF(Budget_period="Annually",SUMIFS(INDIRECT(BF$10),DetailBudgetWPs_Aleph,IF($J191 = "No Work Package", "", $J191),DetailBudgetCategory_Aleph,$I191),""))))) / BF$6 * BF$7, 0), 0)</f>
        <v>0</v>
      </c>
      <c r="BG191" s="166">
        <f t="array" ref="BG191">IFERROR(IF(ROW()-16&lt;NoRowsBudget, IF($J191="Profit Margin",SUM(BG$16:BG190)*ProfitMargin,IF($J191="VAT",SUM(BG$16:BG190)*VAT,IF(Budget_period="Monthly",SUMIFS(INDIRECT(BG$8),DetailBudgetWPs_Aleph,IF($J191 = "No Work Package", "", $J191),DetailBudgetCategory_Aleph,$I191),IF(Budget_period="Quarterly",SUMIFS(INDIRECT(BG$9),DetailBudgetWPs_Aleph,IF($J191 = "No Work Package", "", $J191),DetailBudgetCategory_Aleph,$I191),IF(Budget_period="Annually",SUMIFS(INDIRECT(BG$10),DetailBudgetWPs_Aleph,IF($J191 = "No Work Package", "", $J191),DetailBudgetCategory_Aleph,$I191),""))))) / BG$6 * BG$7, 0), 0)</f>
        <v>0</v>
      </c>
      <c r="BH191" s="166">
        <f t="array" ref="BH191">IFERROR(IF(ROW()-16&lt;NoRowsBudget, IF($J191="Profit Margin",SUM(BH$16:BH190)*ProfitMargin,IF($J191="VAT",SUM(BH$16:BH190)*VAT,IF(Budget_period="Monthly",SUMIFS(INDIRECT(BH$8),DetailBudgetWPs_Aleph,IF($J191 = "No Work Package", "", $J191),DetailBudgetCategory_Aleph,$I191),IF(Budget_period="Quarterly",SUMIFS(INDIRECT(BH$9),DetailBudgetWPs_Aleph,IF($J191 = "No Work Package", "", $J191),DetailBudgetCategory_Aleph,$I191),IF(Budget_period="Annually",SUMIFS(INDIRECT(BH$10),DetailBudgetWPs_Aleph,IF($J191 = "No Work Package", "", $J191),DetailBudgetCategory_Aleph,$I191),""))))) / BH$6 * BH$7, 0), 0)</f>
        <v>0</v>
      </c>
      <c r="BI191" s="166">
        <f t="array" ref="BI191">IFERROR(IF(ROW()-16&lt;NoRowsBudget, IF($J191="Profit Margin",SUM(BI$16:BI190)*ProfitMargin,IF($J191="VAT",SUM(BI$16:BI190)*VAT,IF(Budget_period="Monthly",SUMIFS(INDIRECT(BI$8),DetailBudgetWPs_Aleph,IF($J191 = "No Work Package", "", $J191),DetailBudgetCategory_Aleph,$I191),IF(Budget_period="Quarterly",SUMIFS(INDIRECT(BI$9),DetailBudgetWPs_Aleph,IF($J191 = "No Work Package", "", $J191),DetailBudgetCategory_Aleph,$I191),IF(Budget_period="Annually",SUMIFS(INDIRECT(BI$10),DetailBudgetWPs_Aleph,IF($J191 = "No Work Package", "", $J191),DetailBudgetCategory_Aleph,$I191),""))))) / BI$6 * BI$7, 0), 0)</f>
        <v>0</v>
      </c>
      <c r="BJ191" s="166">
        <f t="array" ref="BJ191">IFERROR(IF(ROW()-16&lt;NoRowsBudget, IF($J191="Profit Margin",SUM(BJ$16:BJ190)*ProfitMargin,IF($J191="VAT",SUM(BJ$16:BJ190)*VAT,IF(Budget_period="Monthly",SUMIFS(INDIRECT(BJ$8),DetailBudgetWPs_Aleph,IF($J191 = "No Work Package", "", $J191),DetailBudgetCategory_Aleph,$I191),IF(Budget_period="Quarterly",SUMIFS(INDIRECT(BJ$9),DetailBudgetWPs_Aleph,IF($J191 = "No Work Package", "", $J191),DetailBudgetCategory_Aleph,$I191),IF(Budget_period="Annually",SUMIFS(INDIRECT(BJ$10),DetailBudgetWPs_Aleph,IF($J191 = "No Work Package", "", $J191),DetailBudgetCategory_Aleph,$I191),""))))) / BJ$6 * BJ$7, 0), 0)</f>
        <v>0</v>
      </c>
      <c r="BK191" s="166">
        <f t="array" ref="BK191">IFERROR(IF(ROW()-16&lt;NoRowsBudget, IF($J191="Profit Margin",SUM(BK$16:BK190)*ProfitMargin,IF($J191="VAT",SUM(BK$16:BK190)*VAT,IF(Budget_period="Monthly",SUMIFS(INDIRECT(BK$8),DetailBudgetWPs_Aleph,IF($J191 = "No Work Package", "", $J191),DetailBudgetCategory_Aleph,$I191),IF(Budget_period="Quarterly",SUMIFS(INDIRECT(BK$9),DetailBudgetWPs_Aleph,IF($J191 = "No Work Package", "", $J191),DetailBudgetCategory_Aleph,$I191),IF(Budget_period="Annually",SUMIFS(INDIRECT(BK$10),DetailBudgetWPs_Aleph,IF($J191 = "No Work Package", "", $J191),DetailBudgetCategory_Aleph,$I191),""))))) / BK$6 * BK$7, 0), 0)</f>
        <v>0</v>
      </c>
      <c r="BL191" s="166">
        <f t="array" ref="BL191">IFERROR(IF(ROW()-16&lt;NoRowsBudget, IF($J191="Profit Margin",SUM(BL$16:BL190)*ProfitMargin,IF($J191="VAT",SUM(BL$16:BL190)*VAT,IF(Budget_period="Monthly",SUMIFS(INDIRECT(BL$8),DetailBudgetWPs_Aleph,IF($J191 = "No Work Package", "", $J191),DetailBudgetCategory_Aleph,$I191),IF(Budget_period="Quarterly",SUMIFS(INDIRECT(BL$9),DetailBudgetWPs_Aleph,IF($J191 = "No Work Package", "", $J191),DetailBudgetCategory_Aleph,$I191),IF(Budget_period="Annually",SUMIFS(INDIRECT(BL$10),DetailBudgetWPs_Aleph,IF($J191 = "No Work Package", "", $J191),DetailBudgetCategory_Aleph,$I191),""))))) / BL$6 * BL$7, 0), 0)</f>
        <v>0</v>
      </c>
      <c r="BM191" s="166">
        <f t="array" ref="BM191">IFERROR(IF(ROW()-16&lt;NoRowsBudget, IF($J191="Profit Margin",SUM(BM$16:BM190)*ProfitMargin,IF($J191="VAT",SUM(BM$16:BM190)*VAT,IF(Budget_period="Monthly",SUMIFS(INDIRECT(BM$8),DetailBudgetWPs_Aleph,IF($J191 = "No Work Package", "", $J191),DetailBudgetCategory_Aleph,$I191),IF(Budget_period="Quarterly",SUMIFS(INDIRECT(BM$9),DetailBudgetWPs_Aleph,IF($J191 = "No Work Package", "", $J191),DetailBudgetCategory_Aleph,$I191),IF(Budget_period="Annually",SUMIFS(INDIRECT(BM$10),DetailBudgetWPs_Aleph,IF($J191 = "No Work Package", "", $J191),DetailBudgetCategory_Aleph,$I191),""))))) / BM$6 * BM$7, 0), 0)</f>
        <v>0</v>
      </c>
      <c r="BN191" s="166">
        <f t="array" ref="BN191">IFERROR(IF(ROW()-16&lt;NoRowsBudget, IF($J191="Profit Margin",SUM(BN$16:BN190)*ProfitMargin,IF($J191="VAT",SUM(BN$16:BN190)*VAT,IF(Budget_period="Monthly",SUMIFS(INDIRECT(BN$8),DetailBudgetWPs_Aleph,IF($J191 = "No Work Package", "", $J191),DetailBudgetCategory_Aleph,$I191),IF(Budget_period="Quarterly",SUMIFS(INDIRECT(BN$9),DetailBudgetWPs_Aleph,IF($J191 = "No Work Package", "", $J191),DetailBudgetCategory_Aleph,$I191),IF(Budget_period="Annually",SUMIFS(INDIRECT(BN$10),DetailBudgetWPs_Aleph,IF($J191 = "No Work Package", "", $J191),DetailBudgetCategory_Aleph,$I191),""))))) / BN$6 * BN$7, 0), 0)</f>
        <v>0</v>
      </c>
      <c r="BO191" s="166">
        <f t="array" ref="BO191">IFERROR(IF(ROW()-16&lt;NoRowsBudget, IF($J191="Profit Margin",SUM(BO$16:BO190)*ProfitMargin,IF($J191="VAT",SUM(BO$16:BO190)*VAT,IF(Budget_period="Monthly",SUMIFS(INDIRECT(BO$8),DetailBudgetWPs_Aleph,IF($J191 = "No Work Package", "", $J191),DetailBudgetCategory_Aleph,$I191),IF(Budget_period="Quarterly",SUMIFS(INDIRECT(BO$9),DetailBudgetWPs_Aleph,IF($J191 = "No Work Package", "", $J191),DetailBudgetCategory_Aleph,$I191),IF(Budget_period="Annually",SUMIFS(INDIRECT(BO$10),DetailBudgetWPs_Aleph,IF($J191 = "No Work Package", "", $J191),DetailBudgetCategory_Aleph,$I191),""))))) / BO$6 * BO$7, 0), 0)</f>
        <v>0</v>
      </c>
      <c r="BP191" s="166">
        <f t="array" ref="BP191">IFERROR(IF(ROW()-16&lt;NoRowsBudget, IF($J191="Profit Margin",SUM(BP$16:BP190)*ProfitMargin,IF($J191="VAT",SUM(BP$16:BP190)*VAT,IF(Budget_period="Monthly",SUMIFS(INDIRECT(BP$8),DetailBudgetWPs_Aleph,IF($J191 = "No Work Package", "", $J191),DetailBudgetCategory_Aleph,$I191),IF(Budget_period="Quarterly",SUMIFS(INDIRECT(BP$9),DetailBudgetWPs_Aleph,IF($J191 = "No Work Package", "", $J191),DetailBudgetCategory_Aleph,$I191),IF(Budget_period="Annually",SUMIFS(INDIRECT(BP$10),DetailBudgetWPs_Aleph,IF($J191 = "No Work Package", "", $J191),DetailBudgetCategory_Aleph,$I191),""))))) / BP$6 * BP$7, 0), 0)</f>
        <v>0</v>
      </c>
      <c r="BQ191" s="166">
        <f t="array" ref="BQ191">IFERROR(IF(ROW()-16&lt;NoRowsBudget, IF($J191="Profit Margin",SUM(BQ$16:BQ190)*ProfitMargin,IF($J191="VAT",SUM(BQ$16:BQ190)*VAT,IF(Budget_period="Monthly",SUMIFS(INDIRECT(BQ$8),DetailBudgetWPs_Aleph,IF($J191 = "No Work Package", "", $J191),DetailBudgetCategory_Aleph,$I191),IF(Budget_period="Quarterly",SUMIFS(INDIRECT(BQ$9),DetailBudgetWPs_Aleph,IF($J191 = "No Work Package", "", $J191),DetailBudgetCategory_Aleph,$I191),IF(Budget_period="Annually",SUMIFS(INDIRECT(BQ$10),DetailBudgetWPs_Aleph,IF($J191 = "No Work Package", "", $J191),DetailBudgetCategory_Aleph,$I191),""))))) / BQ$6 * BQ$7, 0), 0)</f>
        <v>0</v>
      </c>
      <c r="BR191" s="166">
        <f t="array" ref="BR191">IFERROR(IF(ROW()-16&lt;NoRowsBudget, IF($J191="Profit Margin",SUM(BR$16:BR190)*ProfitMargin,IF($J191="VAT",SUM(BR$16:BR190)*VAT,IF(Budget_period="Monthly",SUMIFS(INDIRECT(BR$8),DetailBudgetWPs_Aleph,IF($J191 = "No Work Package", "", $J191),DetailBudgetCategory_Aleph,$I191),IF(Budget_period="Quarterly",SUMIFS(INDIRECT(BR$9),DetailBudgetWPs_Aleph,IF($J191 = "No Work Package", "", $J191),DetailBudgetCategory_Aleph,$I191),IF(Budget_period="Annually",SUMIFS(INDIRECT(BR$10),DetailBudgetWPs_Aleph,IF($J191 = "No Work Package", "", $J191),DetailBudgetCategory_Aleph,$I191),""))))) / BR$6 * BR$7, 0), 0)</f>
        <v>0</v>
      </c>
      <c r="BS191" s="166">
        <f t="array" ref="BS191">IFERROR(IF(ROW()-16&lt;NoRowsBudget, IF($J191="Profit Margin",SUM(BS$16:BS190)*ProfitMargin,IF($J191="VAT",SUM(BS$16:BS190)*VAT,IF(Budget_period="Monthly",SUMIFS(INDIRECT(BS$8),DetailBudgetWPs_Aleph,IF($J191 = "No Work Package", "", $J191),DetailBudgetCategory_Aleph,$I191),IF(Budget_period="Quarterly",SUMIFS(INDIRECT(BS$9),DetailBudgetWPs_Aleph,IF($J191 = "No Work Package", "", $J191),DetailBudgetCategory_Aleph,$I191),IF(Budget_period="Annually",SUMIFS(INDIRECT(BS$10),DetailBudgetWPs_Aleph,IF($J191 = "No Work Package", "", $J191),DetailBudgetCategory_Aleph,$I191),""))))) / BS$6 * BS$7, 0), 0)</f>
        <v>0</v>
      </c>
    </row>
    <row r="192" ht="15.75" customHeight="1">
      <c r="A192" s="114"/>
      <c r="B192" s="15" t="str">
        <f>IF(ROW()-16&lt;NoRowsBudget,OrgName,"")</f>
        <v/>
      </c>
      <c r="C192" s="15" t="str">
        <f>IF(ROW()-16&lt;NoRowsBudget,ProjectName,"")</f>
        <v/>
      </c>
      <c r="D192" s="15" t="str">
        <f>IF(ROW()-16&lt;NoRowsBudget,ProjectRef,"")</f>
        <v/>
      </c>
      <c r="E192" s="15" t="str">
        <f>IF(ROW()-16&lt;NoRowsBudget,ApplicationID,"")</f>
        <v/>
      </c>
      <c r="F192" s="15" t="str">
        <f>IF(ROW()-16&lt;NoRowsBudget,Version,"")</f>
        <v/>
      </c>
      <c r="G192" s="164" t="str">
        <f>IF(ROW()-16&lt;NoRowsBudget,StartDate,"")</f>
        <v/>
      </c>
      <c r="H192" s="164" t="str">
        <f>IF(ROW()-16&lt;NoRowsBudget,EndDate,"")</f>
        <v/>
      </c>
      <c r="I192" s="15" t="str">
        <f t="array" ref="I192">IF(ROW()-16&lt;(NoRowsBudget-3),INDEX(CostCategories,CEILING((ROW()-15)/NoWPs,1)),IF(ROW()-16=NoRowsBudget-3,"Overheads",IF(ROW()-16=NoRowsBudget-2,"Profit Margin",IF(ROW()-16=NoRowsBudget-1,"VAT",""))))</f>
        <v/>
      </c>
      <c r="J192" s="15" t="str">
        <f t="array" ref="J192">IF(ROW()-16&lt;NoRowsBudget-3,INDEX(WPUnique,,MOD(ROW()-16,NoWPs)+1),IF(ROW()-16=NoRowsBudget-3,"Overheads",IF(ROW()-16=NoRowsBudget-2,"Profit Margin",IF(ROW()-16=NoRowsBudget-1,"VAT",""))))</f>
        <v/>
      </c>
      <c r="K192" s="172" t="str">
        <f>IFERROR(IF(OR($J192="Indirect Cost",$J192="VAT",$J192="Profit Margin"),"",VLOOKUP(J192,'1. Basic Info'!$B$40:$C$52,2,FALSE)),BudgetExport!J192)</f>
        <v/>
      </c>
      <c r="L192" s="166">
        <f t="array" ref="L192">IFERROR(IF(ROW()-16&lt;NoRowsBudget, IF($J192="Profit Margin",SUM(L$16:L191)*ProfitMargin,IF($J192="VAT",SUM(L$16:L191)*VAT,IF(Budget_period="Monthly",SUMIFS(INDIRECT(L$8),DetailBudgetWPs_Aleph,IF($J192 = "No Work Package", "", $J192),DetailBudgetCategory_Aleph,$I192),IF(Budget_period="Quarterly",SUMIFS(INDIRECT(L$9),DetailBudgetWPs_Aleph,IF($J192 = "No Work Package", "", $J192),DetailBudgetCategory_Aleph,$I192),IF(Budget_period="Annually",SUMIFS(INDIRECT(L$10),DetailBudgetWPs_Aleph,IF($J192 = "No Work Package", "", $J192),DetailBudgetCategory_Aleph,$I192),""))))) / L$6 * L$7, 0), 0)</f>
        <v>0</v>
      </c>
      <c r="M192" s="166">
        <f t="array" ref="M192">IFERROR(IF(ROW()-16&lt;NoRowsBudget, IF($J192="Profit Margin",SUM(M$16:M191)*ProfitMargin,IF($J192="VAT",SUM(M$16:M191)*VAT,IF(Budget_period="Monthly",SUMIFS(INDIRECT(M$8),DetailBudgetWPs_Aleph,IF($J192 = "No Work Package", "", $J192),DetailBudgetCategory_Aleph,$I192),IF(Budget_period="Quarterly",SUMIFS(INDIRECT(M$9),DetailBudgetWPs_Aleph,IF($J192 = "No Work Package", "", $J192),DetailBudgetCategory_Aleph,$I192),IF(Budget_period="Annually",SUMIFS(INDIRECT(M$10),DetailBudgetWPs_Aleph,IF($J192 = "No Work Package", "", $J192),DetailBudgetCategory_Aleph,$I192),""))))) / M$6 * M$7, 0), 0)</f>
        <v>0</v>
      </c>
      <c r="N192" s="166">
        <f t="array" ref="N192">IFERROR(IF(ROW()-16&lt;NoRowsBudget, IF($J192="Profit Margin",SUM(N$16:N191)*ProfitMargin,IF($J192="VAT",SUM(N$16:N191)*VAT,IF(Budget_period="Monthly",SUMIFS(INDIRECT(N$8),DetailBudgetWPs_Aleph,IF($J192 = "No Work Package", "", $J192),DetailBudgetCategory_Aleph,$I192),IF(Budget_period="Quarterly",SUMIFS(INDIRECT(N$9),DetailBudgetWPs_Aleph,IF($J192 = "No Work Package", "", $J192),DetailBudgetCategory_Aleph,$I192),IF(Budget_period="Annually",SUMIFS(INDIRECT(N$10),DetailBudgetWPs_Aleph,IF($J192 = "No Work Package", "", $J192),DetailBudgetCategory_Aleph,$I192),""))))) / N$6 * N$7, 0), 0)</f>
        <v>0</v>
      </c>
      <c r="O192" s="166">
        <f t="array" ref="O192">IFERROR(IF(ROW()-16&lt;NoRowsBudget, IF($J192="Profit Margin",SUM(O$16:O191)*ProfitMargin,IF($J192="VAT",SUM(O$16:O191)*VAT,IF(Budget_period="Monthly",SUMIFS(INDIRECT(O$8),DetailBudgetWPs_Aleph,IF($J192 = "No Work Package", "", $J192),DetailBudgetCategory_Aleph,$I192),IF(Budget_period="Quarterly",SUMIFS(INDIRECT(O$9),DetailBudgetWPs_Aleph,IF($J192 = "No Work Package", "", $J192),DetailBudgetCategory_Aleph,$I192),IF(Budget_period="Annually",SUMIFS(INDIRECT(O$10),DetailBudgetWPs_Aleph,IF($J192 = "No Work Package", "", $J192),DetailBudgetCategory_Aleph,$I192),""))))) / O$6 * O$7, 0), 0)</f>
        <v>0</v>
      </c>
      <c r="P192" s="166">
        <f t="array" ref="P192">IFERROR(IF(ROW()-16&lt;NoRowsBudget, IF($J192="Profit Margin",SUM(P$16:P191)*ProfitMargin,IF($J192="VAT",SUM(P$16:P191)*VAT,IF(Budget_period="Monthly",SUMIFS(INDIRECT(P$8),DetailBudgetWPs_Aleph,IF($J192 = "No Work Package", "", $J192),DetailBudgetCategory_Aleph,$I192),IF(Budget_period="Quarterly",SUMIFS(INDIRECT(P$9),DetailBudgetWPs_Aleph,IF($J192 = "No Work Package", "", $J192),DetailBudgetCategory_Aleph,$I192),IF(Budget_period="Annually",SUMIFS(INDIRECT(P$10),DetailBudgetWPs_Aleph,IF($J192 = "No Work Package", "", $J192),DetailBudgetCategory_Aleph,$I192),""))))) / P$6 * P$7, 0), 0)</f>
        <v>0</v>
      </c>
      <c r="Q192" s="166">
        <f t="array" ref="Q192">IFERROR(IF(ROW()-16&lt;NoRowsBudget, IF($J192="Profit Margin",SUM(Q$16:Q191)*ProfitMargin,IF($J192="VAT",SUM(Q$16:Q191)*VAT,IF(Budget_period="Monthly",SUMIFS(INDIRECT(Q$8),DetailBudgetWPs_Aleph,IF($J192 = "No Work Package", "", $J192),DetailBudgetCategory_Aleph,$I192),IF(Budget_period="Quarterly",SUMIFS(INDIRECT(Q$9),DetailBudgetWPs_Aleph,IF($J192 = "No Work Package", "", $J192),DetailBudgetCategory_Aleph,$I192),IF(Budget_period="Annually",SUMIFS(INDIRECT(Q$10),DetailBudgetWPs_Aleph,IF($J192 = "No Work Package", "", $J192),DetailBudgetCategory_Aleph,$I192),""))))) / Q$6 * Q$7, 0), 0)</f>
        <v>0</v>
      </c>
      <c r="R192" s="166">
        <f t="array" ref="R192">IFERROR(IF(ROW()-16&lt;NoRowsBudget, IF($J192="Profit Margin",SUM(R$16:R191)*ProfitMargin,IF($J192="VAT",SUM(R$16:R191)*VAT,IF(Budget_period="Monthly",SUMIFS(INDIRECT(R$8),DetailBudgetWPs_Aleph,IF($J192 = "No Work Package", "", $J192),DetailBudgetCategory_Aleph,$I192),IF(Budget_period="Quarterly",SUMIFS(INDIRECT(R$9),DetailBudgetWPs_Aleph,IF($J192 = "No Work Package", "", $J192),DetailBudgetCategory_Aleph,$I192),IF(Budget_period="Annually",SUMIFS(INDIRECT(R$10),DetailBudgetWPs_Aleph,IF($J192 = "No Work Package", "", $J192),DetailBudgetCategory_Aleph,$I192),""))))) / R$6 * R$7, 0), 0)</f>
        <v>0</v>
      </c>
      <c r="S192" s="166">
        <f t="array" ref="S192">IFERROR(IF(ROW()-16&lt;NoRowsBudget, IF($J192="Profit Margin",SUM(S$16:S191)*ProfitMargin,IF($J192="VAT",SUM(S$16:S191)*VAT,IF(Budget_period="Monthly",SUMIFS(INDIRECT(S$8),DetailBudgetWPs_Aleph,IF($J192 = "No Work Package", "", $J192),DetailBudgetCategory_Aleph,$I192),IF(Budget_period="Quarterly",SUMIFS(INDIRECT(S$9),DetailBudgetWPs_Aleph,IF($J192 = "No Work Package", "", $J192),DetailBudgetCategory_Aleph,$I192),IF(Budget_period="Annually",SUMIFS(INDIRECT(S$10),DetailBudgetWPs_Aleph,IF($J192 = "No Work Package", "", $J192),DetailBudgetCategory_Aleph,$I192),""))))) / S$6 * S$7, 0), 0)</f>
        <v>0</v>
      </c>
      <c r="T192" s="166">
        <f t="array" ref="T192">IFERROR(IF(ROW()-16&lt;NoRowsBudget, IF($J192="Profit Margin",SUM(T$16:T191)*ProfitMargin,IF($J192="VAT",SUM(T$16:T191)*VAT,IF(Budget_period="Monthly",SUMIFS(INDIRECT(T$8),DetailBudgetWPs_Aleph,IF($J192 = "No Work Package", "", $J192),DetailBudgetCategory_Aleph,$I192),IF(Budget_period="Quarterly",SUMIFS(INDIRECT(T$9),DetailBudgetWPs_Aleph,IF($J192 = "No Work Package", "", $J192),DetailBudgetCategory_Aleph,$I192),IF(Budget_period="Annually",SUMIFS(INDIRECT(T$10),DetailBudgetWPs_Aleph,IF($J192 = "No Work Package", "", $J192),DetailBudgetCategory_Aleph,$I192),""))))) / T$6 * T$7, 0), 0)</f>
        <v>0</v>
      </c>
      <c r="U192" s="166">
        <f t="array" ref="U192">IFERROR(IF(ROW()-16&lt;NoRowsBudget, IF($J192="Profit Margin",SUM(U$16:U191)*ProfitMargin,IF($J192="VAT",SUM(U$16:U191)*VAT,IF(Budget_period="Monthly",SUMIFS(INDIRECT(U$8),DetailBudgetWPs_Aleph,IF($J192 = "No Work Package", "", $J192),DetailBudgetCategory_Aleph,$I192),IF(Budget_period="Quarterly",SUMIFS(INDIRECT(U$9),DetailBudgetWPs_Aleph,IF($J192 = "No Work Package", "", $J192),DetailBudgetCategory_Aleph,$I192),IF(Budget_period="Annually",SUMIFS(INDIRECT(U$10),DetailBudgetWPs_Aleph,IF($J192 = "No Work Package", "", $J192),DetailBudgetCategory_Aleph,$I192),""))))) / U$6 * U$7, 0), 0)</f>
        <v>0</v>
      </c>
      <c r="V192" s="166">
        <f t="array" ref="V192">IFERROR(IF(ROW()-16&lt;NoRowsBudget, IF($J192="Profit Margin",SUM(V$16:V191)*ProfitMargin,IF($J192="VAT",SUM(V$16:V191)*VAT,IF(Budget_period="Monthly",SUMIFS(INDIRECT(V$8),DetailBudgetWPs_Aleph,IF($J192 = "No Work Package", "", $J192),DetailBudgetCategory_Aleph,$I192),IF(Budget_period="Quarterly",SUMIFS(INDIRECT(V$9),DetailBudgetWPs_Aleph,IF($J192 = "No Work Package", "", $J192),DetailBudgetCategory_Aleph,$I192),IF(Budget_period="Annually",SUMIFS(INDIRECT(V$10),DetailBudgetWPs_Aleph,IF($J192 = "No Work Package", "", $J192),DetailBudgetCategory_Aleph,$I192),""))))) / V$6 * V$7, 0), 0)</f>
        <v>0</v>
      </c>
      <c r="W192" s="166">
        <f t="array" ref="W192">IFERROR(IF(ROW()-16&lt;NoRowsBudget, IF($J192="Profit Margin",SUM(W$16:W191)*ProfitMargin,IF($J192="VAT",SUM(W$16:W191)*VAT,IF(Budget_period="Monthly",SUMIFS(INDIRECT(W$8),DetailBudgetWPs_Aleph,IF($J192 = "No Work Package", "", $J192),DetailBudgetCategory_Aleph,$I192),IF(Budget_period="Quarterly",SUMIFS(INDIRECT(W$9),DetailBudgetWPs_Aleph,IF($J192 = "No Work Package", "", $J192),DetailBudgetCategory_Aleph,$I192),IF(Budget_period="Annually",SUMIFS(INDIRECT(W$10),DetailBudgetWPs_Aleph,IF($J192 = "No Work Package", "", $J192),DetailBudgetCategory_Aleph,$I192),""))))) / W$6 * W$7, 0), 0)</f>
        <v>0</v>
      </c>
      <c r="X192" s="166">
        <f t="array" ref="X192">IFERROR(IF(ROW()-16&lt;NoRowsBudget, IF($J192="Profit Margin",SUM(X$16:X191)*ProfitMargin,IF($J192="VAT",SUM(X$16:X191)*VAT,IF(Budget_period="Monthly",SUMIFS(INDIRECT(X$8),DetailBudgetWPs_Aleph,IF($J192 = "No Work Package", "", $J192),DetailBudgetCategory_Aleph,$I192),IF(Budget_period="Quarterly",SUMIFS(INDIRECT(X$9),DetailBudgetWPs_Aleph,IF($J192 = "No Work Package", "", $J192),DetailBudgetCategory_Aleph,$I192),IF(Budget_period="Annually",SUMIFS(INDIRECT(X$10),DetailBudgetWPs_Aleph,IF($J192 = "No Work Package", "", $J192),DetailBudgetCategory_Aleph,$I192),""))))) / X$6 * X$7, 0), 0)</f>
        <v>0</v>
      </c>
      <c r="Y192" s="166">
        <f t="array" ref="Y192">IFERROR(IF(ROW()-16&lt;NoRowsBudget, IF($J192="Profit Margin",SUM(Y$16:Y191)*ProfitMargin,IF($J192="VAT",SUM(Y$16:Y191)*VAT,IF(Budget_period="Monthly",SUMIFS(INDIRECT(Y$8),DetailBudgetWPs_Aleph,IF($J192 = "No Work Package", "", $J192),DetailBudgetCategory_Aleph,$I192),IF(Budget_period="Quarterly",SUMIFS(INDIRECT(Y$9),DetailBudgetWPs_Aleph,IF($J192 = "No Work Package", "", $J192),DetailBudgetCategory_Aleph,$I192),IF(Budget_period="Annually",SUMIFS(INDIRECT(Y$10),DetailBudgetWPs_Aleph,IF($J192 = "No Work Package", "", $J192),DetailBudgetCategory_Aleph,$I192),""))))) / Y$6 * Y$7, 0), 0)</f>
        <v>0</v>
      </c>
      <c r="Z192" s="166">
        <f t="array" ref="Z192">IFERROR(IF(ROW()-16&lt;NoRowsBudget, IF($J192="Profit Margin",SUM(Z$16:Z191)*ProfitMargin,IF($J192="VAT",SUM(Z$16:Z191)*VAT,IF(Budget_period="Monthly",SUMIFS(INDIRECT(Z$8),DetailBudgetWPs_Aleph,IF($J192 = "No Work Package", "", $J192),DetailBudgetCategory_Aleph,$I192),IF(Budget_period="Quarterly",SUMIFS(INDIRECT(Z$9),DetailBudgetWPs_Aleph,IF($J192 = "No Work Package", "", $J192),DetailBudgetCategory_Aleph,$I192),IF(Budget_period="Annually",SUMIFS(INDIRECT(Z$10),DetailBudgetWPs_Aleph,IF($J192 = "No Work Package", "", $J192),DetailBudgetCategory_Aleph,$I192),""))))) / Z$6 * Z$7, 0), 0)</f>
        <v>0</v>
      </c>
      <c r="AA192" s="166">
        <f t="array" ref="AA192">IFERROR(IF(ROW()-16&lt;NoRowsBudget, IF($J192="Profit Margin",SUM(AA$16:AA191)*ProfitMargin,IF($J192="VAT",SUM(AA$16:AA191)*VAT,IF(Budget_period="Monthly",SUMIFS(INDIRECT(AA$8),DetailBudgetWPs_Aleph,IF($J192 = "No Work Package", "", $J192),DetailBudgetCategory_Aleph,$I192),IF(Budget_period="Quarterly",SUMIFS(INDIRECT(AA$9),DetailBudgetWPs_Aleph,IF($J192 = "No Work Package", "", $J192),DetailBudgetCategory_Aleph,$I192),IF(Budget_period="Annually",SUMIFS(INDIRECT(AA$10),DetailBudgetWPs_Aleph,IF($J192 = "No Work Package", "", $J192),DetailBudgetCategory_Aleph,$I192),""))))) / AA$6 * AA$7, 0), 0)</f>
        <v>0</v>
      </c>
      <c r="AB192" s="166">
        <f t="array" ref="AB192">IFERROR(IF(ROW()-16&lt;NoRowsBudget, IF($J192="Profit Margin",SUM(AB$16:AB191)*ProfitMargin,IF($J192="VAT",SUM(AB$16:AB191)*VAT,IF(Budget_period="Monthly",SUMIFS(INDIRECT(AB$8),DetailBudgetWPs_Aleph,IF($J192 = "No Work Package", "", $J192),DetailBudgetCategory_Aleph,$I192),IF(Budget_period="Quarterly",SUMIFS(INDIRECT(AB$9),DetailBudgetWPs_Aleph,IF($J192 = "No Work Package", "", $J192),DetailBudgetCategory_Aleph,$I192),IF(Budget_period="Annually",SUMIFS(INDIRECT(AB$10),DetailBudgetWPs_Aleph,IF($J192 = "No Work Package", "", $J192),DetailBudgetCategory_Aleph,$I192),""))))) / AB$6 * AB$7, 0), 0)</f>
        <v>0</v>
      </c>
      <c r="AC192" s="166">
        <f t="array" ref="AC192">IFERROR(IF(ROW()-16&lt;NoRowsBudget, IF($J192="Profit Margin",SUM(AC$16:AC191)*ProfitMargin,IF($J192="VAT",SUM(AC$16:AC191)*VAT,IF(Budget_period="Monthly",SUMIFS(INDIRECT(AC$8),DetailBudgetWPs_Aleph,IF($J192 = "No Work Package", "", $J192),DetailBudgetCategory_Aleph,$I192),IF(Budget_period="Quarterly",SUMIFS(INDIRECT(AC$9),DetailBudgetWPs_Aleph,IF($J192 = "No Work Package", "", $J192),DetailBudgetCategory_Aleph,$I192),IF(Budget_period="Annually",SUMIFS(INDIRECT(AC$10),DetailBudgetWPs_Aleph,IF($J192 = "No Work Package", "", $J192),DetailBudgetCategory_Aleph,$I192),""))))) / AC$6 * AC$7, 0), 0)</f>
        <v>0</v>
      </c>
      <c r="AD192" s="166">
        <f t="array" ref="AD192">IFERROR(IF(ROW()-16&lt;NoRowsBudget, IF($J192="Profit Margin",SUM(AD$16:AD191)*ProfitMargin,IF($J192="VAT",SUM(AD$16:AD191)*VAT,IF(Budget_period="Monthly",SUMIFS(INDIRECT(AD$8),DetailBudgetWPs_Aleph,IF($J192 = "No Work Package", "", $J192),DetailBudgetCategory_Aleph,$I192),IF(Budget_period="Quarterly",SUMIFS(INDIRECT(AD$9),DetailBudgetWPs_Aleph,IF($J192 = "No Work Package", "", $J192),DetailBudgetCategory_Aleph,$I192),IF(Budget_period="Annually",SUMIFS(INDIRECT(AD$10),DetailBudgetWPs_Aleph,IF($J192 = "No Work Package", "", $J192),DetailBudgetCategory_Aleph,$I192),""))))) / AD$6 * AD$7, 0), 0)</f>
        <v>0</v>
      </c>
      <c r="AE192" s="166">
        <f t="array" ref="AE192">IFERROR(IF(ROW()-16&lt;NoRowsBudget, IF($J192="Profit Margin",SUM(AE$16:AE191)*ProfitMargin,IF($J192="VAT",SUM(AE$16:AE191)*VAT,IF(Budget_period="Monthly",SUMIFS(INDIRECT(AE$8),DetailBudgetWPs_Aleph,IF($J192 = "No Work Package", "", $J192),DetailBudgetCategory_Aleph,$I192),IF(Budget_period="Quarterly",SUMIFS(INDIRECT(AE$9),DetailBudgetWPs_Aleph,IF($J192 = "No Work Package", "", $J192),DetailBudgetCategory_Aleph,$I192),IF(Budget_period="Annually",SUMIFS(INDIRECT(AE$10),DetailBudgetWPs_Aleph,IF($J192 = "No Work Package", "", $J192),DetailBudgetCategory_Aleph,$I192),""))))) / AE$6 * AE$7, 0), 0)</f>
        <v>0</v>
      </c>
      <c r="AF192" s="166">
        <f t="array" ref="AF192">IFERROR(IF(ROW()-16&lt;NoRowsBudget, IF($J192="Profit Margin",SUM(AF$16:AF191)*ProfitMargin,IF($J192="VAT",SUM(AF$16:AF191)*VAT,IF(Budget_period="Monthly",SUMIFS(INDIRECT(AF$8),DetailBudgetWPs_Aleph,IF($J192 = "No Work Package", "", $J192),DetailBudgetCategory_Aleph,$I192),IF(Budget_period="Quarterly",SUMIFS(INDIRECT(AF$9),DetailBudgetWPs_Aleph,IF($J192 = "No Work Package", "", $J192),DetailBudgetCategory_Aleph,$I192),IF(Budget_period="Annually",SUMIFS(INDIRECT(AF$10),DetailBudgetWPs_Aleph,IF($J192 = "No Work Package", "", $J192),DetailBudgetCategory_Aleph,$I192),""))))) / AF$6 * AF$7, 0), 0)</f>
        <v>0</v>
      </c>
      <c r="AG192" s="166">
        <f t="array" ref="AG192">IFERROR(IF(ROW()-16&lt;NoRowsBudget, IF($J192="Profit Margin",SUM(AG$16:AG191)*ProfitMargin,IF($J192="VAT",SUM(AG$16:AG191)*VAT,IF(Budget_period="Monthly",SUMIFS(INDIRECT(AG$8),DetailBudgetWPs_Aleph,IF($J192 = "No Work Package", "", $J192),DetailBudgetCategory_Aleph,$I192),IF(Budget_period="Quarterly",SUMIFS(INDIRECT(AG$9),DetailBudgetWPs_Aleph,IF($J192 = "No Work Package", "", $J192),DetailBudgetCategory_Aleph,$I192),IF(Budget_period="Annually",SUMIFS(INDIRECT(AG$10),DetailBudgetWPs_Aleph,IF($J192 = "No Work Package", "", $J192),DetailBudgetCategory_Aleph,$I192),""))))) / AG$6 * AG$7, 0), 0)</f>
        <v>0</v>
      </c>
      <c r="AH192" s="166">
        <f t="array" ref="AH192">IFERROR(IF(ROW()-16&lt;NoRowsBudget, IF($J192="Profit Margin",SUM(AH$16:AH191)*ProfitMargin,IF($J192="VAT",SUM(AH$16:AH191)*VAT,IF(Budget_period="Monthly",SUMIFS(INDIRECT(AH$8),DetailBudgetWPs_Aleph,IF($J192 = "No Work Package", "", $J192),DetailBudgetCategory_Aleph,$I192),IF(Budget_period="Quarterly",SUMIFS(INDIRECT(AH$9),DetailBudgetWPs_Aleph,IF($J192 = "No Work Package", "", $J192),DetailBudgetCategory_Aleph,$I192),IF(Budget_period="Annually",SUMIFS(INDIRECT(AH$10),DetailBudgetWPs_Aleph,IF($J192 = "No Work Package", "", $J192),DetailBudgetCategory_Aleph,$I192),""))))) / AH$6 * AH$7, 0), 0)</f>
        <v>0</v>
      </c>
      <c r="AI192" s="166">
        <f t="array" ref="AI192">IFERROR(IF(ROW()-16&lt;NoRowsBudget, IF($J192="Profit Margin",SUM(AI$16:AI191)*ProfitMargin,IF($J192="VAT",SUM(AI$16:AI191)*VAT,IF(Budget_period="Monthly",SUMIFS(INDIRECT(AI$8),DetailBudgetWPs_Aleph,IF($J192 = "No Work Package", "", $J192),DetailBudgetCategory_Aleph,$I192),IF(Budget_period="Quarterly",SUMIFS(INDIRECT(AI$9),DetailBudgetWPs_Aleph,IF($J192 = "No Work Package", "", $J192),DetailBudgetCategory_Aleph,$I192),IF(Budget_period="Annually",SUMIFS(INDIRECT(AI$10),DetailBudgetWPs_Aleph,IF($J192 = "No Work Package", "", $J192),DetailBudgetCategory_Aleph,$I192),""))))) / AI$6 * AI$7, 0), 0)</f>
        <v>0</v>
      </c>
      <c r="AJ192" s="166">
        <f t="array" ref="AJ192">IFERROR(IF(ROW()-16&lt;NoRowsBudget, IF($J192="Profit Margin",SUM(AJ$16:AJ191)*ProfitMargin,IF($J192="VAT",SUM(AJ$16:AJ191)*VAT,IF(Budget_period="Monthly",SUMIFS(INDIRECT(AJ$8),DetailBudgetWPs_Aleph,IF($J192 = "No Work Package", "", $J192),DetailBudgetCategory_Aleph,$I192),IF(Budget_period="Quarterly",SUMIFS(INDIRECT(AJ$9),DetailBudgetWPs_Aleph,IF($J192 = "No Work Package", "", $J192),DetailBudgetCategory_Aleph,$I192),IF(Budget_period="Annually",SUMIFS(INDIRECT(AJ$10),DetailBudgetWPs_Aleph,IF($J192 = "No Work Package", "", $J192),DetailBudgetCategory_Aleph,$I192),""))))) / AJ$6 * AJ$7, 0), 0)</f>
        <v>0</v>
      </c>
      <c r="AK192" s="166">
        <f t="array" ref="AK192">IFERROR(IF(ROW()-16&lt;NoRowsBudget, IF($J192="Profit Margin",SUM(AK$16:AK191)*ProfitMargin,IF($J192="VAT",SUM(AK$16:AK191)*VAT,IF(Budget_period="Monthly",SUMIFS(INDIRECT(AK$8),DetailBudgetWPs_Aleph,IF($J192 = "No Work Package", "", $J192),DetailBudgetCategory_Aleph,$I192),IF(Budget_period="Quarterly",SUMIFS(INDIRECT(AK$9),DetailBudgetWPs_Aleph,IF($J192 = "No Work Package", "", $J192),DetailBudgetCategory_Aleph,$I192),IF(Budget_period="Annually",SUMIFS(INDIRECT(AK$10),DetailBudgetWPs_Aleph,IF($J192 = "No Work Package", "", $J192),DetailBudgetCategory_Aleph,$I192),""))))) / AK$6 * AK$7, 0), 0)</f>
        <v>0</v>
      </c>
      <c r="AL192" s="166">
        <f t="array" ref="AL192">IFERROR(IF(ROW()-16&lt;NoRowsBudget, IF($J192="Profit Margin",SUM(AL$16:AL191)*ProfitMargin,IF($J192="VAT",SUM(AL$16:AL191)*VAT,IF(Budget_period="Monthly",SUMIFS(INDIRECT(AL$8),DetailBudgetWPs_Aleph,IF($J192 = "No Work Package", "", $J192),DetailBudgetCategory_Aleph,$I192),IF(Budget_period="Quarterly",SUMIFS(INDIRECT(AL$9),DetailBudgetWPs_Aleph,IF($J192 = "No Work Package", "", $J192),DetailBudgetCategory_Aleph,$I192),IF(Budget_period="Annually",SUMIFS(INDIRECT(AL$10),DetailBudgetWPs_Aleph,IF($J192 = "No Work Package", "", $J192),DetailBudgetCategory_Aleph,$I192),""))))) / AL$6 * AL$7, 0), 0)</f>
        <v>0</v>
      </c>
      <c r="AM192" s="166">
        <f t="array" ref="AM192">IFERROR(IF(ROW()-16&lt;NoRowsBudget, IF($J192="Profit Margin",SUM(AM$16:AM191)*ProfitMargin,IF($J192="VAT",SUM(AM$16:AM191)*VAT,IF(Budget_period="Monthly",SUMIFS(INDIRECT(AM$8),DetailBudgetWPs_Aleph,IF($J192 = "No Work Package", "", $J192),DetailBudgetCategory_Aleph,$I192),IF(Budget_period="Quarterly",SUMIFS(INDIRECT(AM$9),DetailBudgetWPs_Aleph,IF($J192 = "No Work Package", "", $J192),DetailBudgetCategory_Aleph,$I192),IF(Budget_period="Annually",SUMIFS(INDIRECT(AM$10),DetailBudgetWPs_Aleph,IF($J192 = "No Work Package", "", $J192),DetailBudgetCategory_Aleph,$I192),""))))) / AM$6 * AM$7, 0), 0)</f>
        <v>0</v>
      </c>
      <c r="AN192" s="166">
        <f t="array" ref="AN192">IFERROR(IF(ROW()-16&lt;NoRowsBudget, IF($J192="Profit Margin",SUM(AN$16:AN191)*ProfitMargin,IF($J192="VAT",SUM(AN$16:AN191)*VAT,IF(Budget_period="Monthly",SUMIFS(INDIRECT(AN$8),DetailBudgetWPs_Aleph,IF($J192 = "No Work Package", "", $J192),DetailBudgetCategory_Aleph,$I192),IF(Budget_period="Quarterly",SUMIFS(INDIRECT(AN$9),DetailBudgetWPs_Aleph,IF($J192 = "No Work Package", "", $J192),DetailBudgetCategory_Aleph,$I192),IF(Budget_period="Annually",SUMIFS(INDIRECT(AN$10),DetailBudgetWPs_Aleph,IF($J192 = "No Work Package", "", $J192),DetailBudgetCategory_Aleph,$I192),""))))) / AN$6 * AN$7, 0), 0)</f>
        <v>0</v>
      </c>
      <c r="AO192" s="166">
        <f t="array" ref="AO192">IFERROR(IF(ROW()-16&lt;NoRowsBudget, IF($J192="Profit Margin",SUM(AO$16:AO191)*ProfitMargin,IF($J192="VAT",SUM(AO$16:AO191)*VAT,IF(Budget_period="Monthly",SUMIFS(INDIRECT(AO$8),DetailBudgetWPs_Aleph,IF($J192 = "No Work Package", "", $J192),DetailBudgetCategory_Aleph,$I192),IF(Budget_period="Quarterly",SUMIFS(INDIRECT(AO$9),DetailBudgetWPs_Aleph,IF($J192 = "No Work Package", "", $J192),DetailBudgetCategory_Aleph,$I192),IF(Budget_period="Annually",SUMIFS(INDIRECT(AO$10),DetailBudgetWPs_Aleph,IF($J192 = "No Work Package", "", $J192),DetailBudgetCategory_Aleph,$I192),""))))) / AO$6 * AO$7, 0), 0)</f>
        <v>0</v>
      </c>
      <c r="AP192" s="166">
        <f t="array" ref="AP192">IFERROR(IF(ROW()-16&lt;NoRowsBudget, IF($J192="Profit Margin",SUM(AP$16:AP191)*ProfitMargin,IF($J192="VAT",SUM(AP$16:AP191)*VAT,IF(Budget_period="Monthly",SUMIFS(INDIRECT(AP$8),DetailBudgetWPs_Aleph,IF($J192 = "No Work Package", "", $J192),DetailBudgetCategory_Aleph,$I192),IF(Budget_period="Quarterly",SUMIFS(INDIRECT(AP$9),DetailBudgetWPs_Aleph,IF($J192 = "No Work Package", "", $J192),DetailBudgetCategory_Aleph,$I192),IF(Budget_period="Annually",SUMIFS(INDIRECT(AP$10),DetailBudgetWPs_Aleph,IF($J192 = "No Work Package", "", $J192),DetailBudgetCategory_Aleph,$I192),""))))) / AP$6 * AP$7, 0), 0)</f>
        <v>0</v>
      </c>
      <c r="AQ192" s="166">
        <f t="array" ref="AQ192">IFERROR(IF(ROW()-16&lt;NoRowsBudget, IF($J192="Profit Margin",SUM(AQ$16:AQ191)*ProfitMargin,IF($J192="VAT",SUM(AQ$16:AQ191)*VAT,IF(Budget_period="Monthly",SUMIFS(INDIRECT(AQ$8),DetailBudgetWPs_Aleph,IF($J192 = "No Work Package", "", $J192),DetailBudgetCategory_Aleph,$I192),IF(Budget_period="Quarterly",SUMIFS(INDIRECT(AQ$9),DetailBudgetWPs_Aleph,IF($J192 = "No Work Package", "", $J192),DetailBudgetCategory_Aleph,$I192),IF(Budget_period="Annually",SUMIFS(INDIRECT(AQ$10),DetailBudgetWPs_Aleph,IF($J192 = "No Work Package", "", $J192),DetailBudgetCategory_Aleph,$I192),""))))) / AQ$6 * AQ$7, 0), 0)</f>
        <v>0</v>
      </c>
      <c r="AR192" s="166">
        <f t="array" ref="AR192">IFERROR(IF(ROW()-16&lt;NoRowsBudget, IF($J192="Profit Margin",SUM(AR$16:AR191)*ProfitMargin,IF($J192="VAT",SUM(AR$16:AR191)*VAT,IF(Budget_period="Monthly",SUMIFS(INDIRECT(AR$8),DetailBudgetWPs_Aleph,IF($J192 = "No Work Package", "", $J192),DetailBudgetCategory_Aleph,$I192),IF(Budget_period="Quarterly",SUMIFS(INDIRECT(AR$9),DetailBudgetWPs_Aleph,IF($J192 = "No Work Package", "", $J192),DetailBudgetCategory_Aleph,$I192),IF(Budget_period="Annually",SUMIFS(INDIRECT(AR$10),DetailBudgetWPs_Aleph,IF($J192 = "No Work Package", "", $J192),DetailBudgetCategory_Aleph,$I192),""))))) / AR$6 * AR$7, 0), 0)</f>
        <v>0</v>
      </c>
      <c r="AS192" s="166">
        <f t="array" ref="AS192">IFERROR(IF(ROW()-16&lt;NoRowsBudget, IF($J192="Profit Margin",SUM(AS$16:AS191)*ProfitMargin,IF($J192="VAT",SUM(AS$16:AS191)*VAT,IF(Budget_period="Monthly",SUMIFS(INDIRECT(AS$8),DetailBudgetWPs_Aleph,IF($J192 = "No Work Package", "", $J192),DetailBudgetCategory_Aleph,$I192),IF(Budget_period="Quarterly",SUMIFS(INDIRECT(AS$9),DetailBudgetWPs_Aleph,IF($J192 = "No Work Package", "", $J192),DetailBudgetCategory_Aleph,$I192),IF(Budget_period="Annually",SUMIFS(INDIRECT(AS$10),DetailBudgetWPs_Aleph,IF($J192 = "No Work Package", "", $J192),DetailBudgetCategory_Aleph,$I192),""))))) / AS$6 * AS$7, 0), 0)</f>
        <v>0</v>
      </c>
      <c r="AT192" s="166">
        <f t="array" ref="AT192">IFERROR(IF(ROW()-16&lt;NoRowsBudget, IF($J192="Profit Margin",SUM(AT$16:AT191)*ProfitMargin,IF($J192="VAT",SUM(AT$16:AT191)*VAT,IF(Budget_period="Monthly",SUMIFS(INDIRECT(AT$8),DetailBudgetWPs_Aleph,IF($J192 = "No Work Package", "", $J192),DetailBudgetCategory_Aleph,$I192),IF(Budget_period="Quarterly",SUMIFS(INDIRECT(AT$9),DetailBudgetWPs_Aleph,IF($J192 = "No Work Package", "", $J192),DetailBudgetCategory_Aleph,$I192),IF(Budget_period="Annually",SUMIFS(INDIRECT(AT$10),DetailBudgetWPs_Aleph,IF($J192 = "No Work Package", "", $J192),DetailBudgetCategory_Aleph,$I192),""))))) / AT$6 * AT$7, 0), 0)</f>
        <v>0</v>
      </c>
      <c r="AU192" s="166">
        <f t="array" ref="AU192">IFERROR(IF(ROW()-16&lt;NoRowsBudget, IF($J192="Profit Margin",SUM(AU$16:AU191)*ProfitMargin,IF($J192="VAT",SUM(AU$16:AU191)*VAT,IF(Budget_period="Monthly",SUMIFS(INDIRECT(AU$8),DetailBudgetWPs_Aleph,IF($J192 = "No Work Package", "", $J192),DetailBudgetCategory_Aleph,$I192),IF(Budget_period="Quarterly",SUMIFS(INDIRECT(AU$9),DetailBudgetWPs_Aleph,IF($J192 = "No Work Package", "", $J192),DetailBudgetCategory_Aleph,$I192),IF(Budget_period="Annually",SUMIFS(INDIRECT(AU$10),DetailBudgetWPs_Aleph,IF($J192 = "No Work Package", "", $J192),DetailBudgetCategory_Aleph,$I192),""))))) / AU$6 * AU$7, 0), 0)</f>
        <v>0</v>
      </c>
      <c r="AV192" s="166">
        <f t="array" ref="AV192">IFERROR(IF(ROW()-16&lt;NoRowsBudget, IF($J192="Profit Margin",SUM(AV$16:AV191)*ProfitMargin,IF($J192="VAT",SUM(AV$16:AV191)*VAT,IF(Budget_period="Monthly",SUMIFS(INDIRECT(AV$8),DetailBudgetWPs_Aleph,IF($J192 = "No Work Package", "", $J192),DetailBudgetCategory_Aleph,$I192),IF(Budget_period="Quarterly",SUMIFS(INDIRECT(AV$9),DetailBudgetWPs_Aleph,IF($J192 = "No Work Package", "", $J192),DetailBudgetCategory_Aleph,$I192),IF(Budget_period="Annually",SUMIFS(INDIRECT(AV$10),DetailBudgetWPs_Aleph,IF($J192 = "No Work Package", "", $J192),DetailBudgetCategory_Aleph,$I192),""))))) / AV$6 * AV$7, 0), 0)</f>
        <v>0</v>
      </c>
      <c r="AW192" s="166">
        <f t="array" ref="AW192">IFERROR(IF(ROW()-16&lt;NoRowsBudget, IF($J192="Profit Margin",SUM(AW$16:AW191)*ProfitMargin,IF($J192="VAT",SUM(AW$16:AW191)*VAT,IF(Budget_period="Monthly",SUMIFS(INDIRECT(AW$8),DetailBudgetWPs_Aleph,IF($J192 = "No Work Package", "", $J192),DetailBudgetCategory_Aleph,$I192),IF(Budget_period="Quarterly",SUMIFS(INDIRECT(AW$9),DetailBudgetWPs_Aleph,IF($J192 = "No Work Package", "", $J192),DetailBudgetCategory_Aleph,$I192),IF(Budget_period="Annually",SUMIFS(INDIRECT(AW$10),DetailBudgetWPs_Aleph,IF($J192 = "No Work Package", "", $J192),DetailBudgetCategory_Aleph,$I192),""))))) / AW$6 * AW$7, 0), 0)</f>
        <v>0</v>
      </c>
      <c r="AX192" s="166">
        <f t="array" ref="AX192">IFERROR(IF(ROW()-16&lt;NoRowsBudget, IF($J192="Profit Margin",SUM(AX$16:AX191)*ProfitMargin,IF($J192="VAT",SUM(AX$16:AX191)*VAT,IF(Budget_period="Monthly",SUMIFS(INDIRECT(AX$8),DetailBudgetWPs_Aleph,IF($J192 = "No Work Package", "", $J192),DetailBudgetCategory_Aleph,$I192),IF(Budget_period="Quarterly",SUMIFS(INDIRECT(AX$9),DetailBudgetWPs_Aleph,IF($J192 = "No Work Package", "", $J192),DetailBudgetCategory_Aleph,$I192),IF(Budget_period="Annually",SUMIFS(INDIRECT(AX$10),DetailBudgetWPs_Aleph,IF($J192 = "No Work Package", "", $J192),DetailBudgetCategory_Aleph,$I192),""))))) / AX$6 * AX$7, 0), 0)</f>
        <v>0</v>
      </c>
      <c r="AY192" s="166">
        <f t="array" ref="AY192">IFERROR(IF(ROW()-16&lt;NoRowsBudget, IF($J192="Profit Margin",SUM(AY$16:AY191)*ProfitMargin,IF($J192="VAT",SUM(AY$16:AY191)*VAT,IF(Budget_period="Monthly",SUMIFS(INDIRECT(AY$8),DetailBudgetWPs_Aleph,IF($J192 = "No Work Package", "", $J192),DetailBudgetCategory_Aleph,$I192),IF(Budget_period="Quarterly",SUMIFS(INDIRECT(AY$9),DetailBudgetWPs_Aleph,IF($J192 = "No Work Package", "", $J192),DetailBudgetCategory_Aleph,$I192),IF(Budget_period="Annually",SUMIFS(INDIRECT(AY$10),DetailBudgetWPs_Aleph,IF($J192 = "No Work Package", "", $J192),DetailBudgetCategory_Aleph,$I192),""))))) / AY$6 * AY$7, 0), 0)</f>
        <v>0</v>
      </c>
      <c r="AZ192" s="166">
        <f t="array" ref="AZ192">IFERROR(IF(ROW()-16&lt;NoRowsBudget, IF($J192="Profit Margin",SUM(AZ$16:AZ191)*ProfitMargin,IF($J192="VAT",SUM(AZ$16:AZ191)*VAT,IF(Budget_period="Monthly",SUMIFS(INDIRECT(AZ$8),DetailBudgetWPs_Aleph,IF($J192 = "No Work Package", "", $J192),DetailBudgetCategory_Aleph,$I192),IF(Budget_period="Quarterly",SUMIFS(INDIRECT(AZ$9),DetailBudgetWPs_Aleph,IF($J192 = "No Work Package", "", $J192),DetailBudgetCategory_Aleph,$I192),IF(Budget_period="Annually",SUMIFS(INDIRECT(AZ$10),DetailBudgetWPs_Aleph,IF($J192 = "No Work Package", "", $J192),DetailBudgetCategory_Aleph,$I192),""))))) / AZ$6 * AZ$7, 0), 0)</f>
        <v>0</v>
      </c>
      <c r="BA192" s="166">
        <f t="array" ref="BA192">IFERROR(IF(ROW()-16&lt;NoRowsBudget, IF($J192="Profit Margin",SUM(BA$16:BA191)*ProfitMargin,IF($J192="VAT",SUM(BA$16:BA191)*VAT,IF(Budget_period="Monthly",SUMIFS(INDIRECT(BA$8),DetailBudgetWPs_Aleph,IF($J192 = "No Work Package", "", $J192),DetailBudgetCategory_Aleph,$I192),IF(Budget_period="Quarterly",SUMIFS(INDIRECT(BA$9),DetailBudgetWPs_Aleph,IF($J192 = "No Work Package", "", $J192),DetailBudgetCategory_Aleph,$I192),IF(Budget_period="Annually",SUMIFS(INDIRECT(BA$10),DetailBudgetWPs_Aleph,IF($J192 = "No Work Package", "", $J192),DetailBudgetCategory_Aleph,$I192),""))))) / BA$6 * BA$7, 0), 0)</f>
        <v>0</v>
      </c>
      <c r="BB192" s="166">
        <f t="array" ref="BB192">IFERROR(IF(ROW()-16&lt;NoRowsBudget, IF($J192="Profit Margin",SUM(BB$16:BB191)*ProfitMargin,IF($J192="VAT",SUM(BB$16:BB191)*VAT,IF(Budget_period="Monthly",SUMIFS(INDIRECT(BB$8),DetailBudgetWPs_Aleph,IF($J192 = "No Work Package", "", $J192),DetailBudgetCategory_Aleph,$I192),IF(Budget_period="Quarterly",SUMIFS(INDIRECT(BB$9),DetailBudgetWPs_Aleph,IF($J192 = "No Work Package", "", $J192),DetailBudgetCategory_Aleph,$I192),IF(Budget_period="Annually",SUMIFS(INDIRECT(BB$10),DetailBudgetWPs_Aleph,IF($J192 = "No Work Package", "", $J192),DetailBudgetCategory_Aleph,$I192),""))))) / BB$6 * BB$7, 0), 0)</f>
        <v>0</v>
      </c>
      <c r="BC192" s="166">
        <f t="array" ref="BC192">IFERROR(IF(ROW()-16&lt;NoRowsBudget, IF($J192="Profit Margin",SUM(BC$16:BC191)*ProfitMargin,IF($J192="VAT",SUM(BC$16:BC191)*VAT,IF(Budget_period="Monthly",SUMIFS(INDIRECT(BC$8),DetailBudgetWPs_Aleph,IF($J192 = "No Work Package", "", $J192),DetailBudgetCategory_Aleph,$I192),IF(Budget_period="Quarterly",SUMIFS(INDIRECT(BC$9),DetailBudgetWPs_Aleph,IF($J192 = "No Work Package", "", $J192),DetailBudgetCategory_Aleph,$I192),IF(Budget_period="Annually",SUMIFS(INDIRECT(BC$10),DetailBudgetWPs_Aleph,IF($J192 = "No Work Package", "", $J192),DetailBudgetCategory_Aleph,$I192),""))))) / BC$6 * BC$7, 0), 0)</f>
        <v>0</v>
      </c>
      <c r="BD192" s="166">
        <f t="array" ref="BD192">IFERROR(IF(ROW()-16&lt;NoRowsBudget, IF($J192="Profit Margin",SUM(BD$16:BD191)*ProfitMargin,IF($J192="VAT",SUM(BD$16:BD191)*VAT,IF(Budget_period="Monthly",SUMIFS(INDIRECT(BD$8),DetailBudgetWPs_Aleph,IF($J192 = "No Work Package", "", $J192),DetailBudgetCategory_Aleph,$I192),IF(Budget_period="Quarterly",SUMIFS(INDIRECT(BD$9),DetailBudgetWPs_Aleph,IF($J192 = "No Work Package", "", $J192),DetailBudgetCategory_Aleph,$I192),IF(Budget_period="Annually",SUMIFS(INDIRECT(BD$10),DetailBudgetWPs_Aleph,IF($J192 = "No Work Package", "", $J192),DetailBudgetCategory_Aleph,$I192),""))))) / BD$6 * BD$7, 0), 0)</f>
        <v>0</v>
      </c>
      <c r="BE192" s="166">
        <f t="array" ref="BE192">IFERROR(IF(ROW()-16&lt;NoRowsBudget, IF($J192="Profit Margin",SUM(BE$16:BE191)*ProfitMargin,IF($J192="VAT",SUM(BE$16:BE191)*VAT,IF(Budget_period="Monthly",SUMIFS(INDIRECT(BE$8),DetailBudgetWPs_Aleph,IF($J192 = "No Work Package", "", $J192),DetailBudgetCategory_Aleph,$I192),IF(Budget_period="Quarterly",SUMIFS(INDIRECT(BE$9),DetailBudgetWPs_Aleph,IF($J192 = "No Work Package", "", $J192),DetailBudgetCategory_Aleph,$I192),IF(Budget_period="Annually",SUMIFS(INDIRECT(BE$10),DetailBudgetWPs_Aleph,IF($J192 = "No Work Package", "", $J192),DetailBudgetCategory_Aleph,$I192),""))))) / BE$6 * BE$7, 0), 0)</f>
        <v>0</v>
      </c>
      <c r="BF192" s="166">
        <f t="array" ref="BF192">IFERROR(IF(ROW()-16&lt;NoRowsBudget, IF($J192="Profit Margin",SUM(BF$16:BF191)*ProfitMargin,IF($J192="VAT",SUM(BF$16:BF191)*VAT,IF(Budget_period="Monthly",SUMIFS(INDIRECT(BF$8),DetailBudgetWPs_Aleph,IF($J192 = "No Work Package", "", $J192),DetailBudgetCategory_Aleph,$I192),IF(Budget_period="Quarterly",SUMIFS(INDIRECT(BF$9),DetailBudgetWPs_Aleph,IF($J192 = "No Work Package", "", $J192),DetailBudgetCategory_Aleph,$I192),IF(Budget_period="Annually",SUMIFS(INDIRECT(BF$10),DetailBudgetWPs_Aleph,IF($J192 = "No Work Package", "", $J192),DetailBudgetCategory_Aleph,$I192),""))))) / BF$6 * BF$7, 0), 0)</f>
        <v>0</v>
      </c>
      <c r="BG192" s="166">
        <f t="array" ref="BG192">IFERROR(IF(ROW()-16&lt;NoRowsBudget, IF($J192="Profit Margin",SUM(BG$16:BG191)*ProfitMargin,IF($J192="VAT",SUM(BG$16:BG191)*VAT,IF(Budget_period="Monthly",SUMIFS(INDIRECT(BG$8),DetailBudgetWPs_Aleph,IF($J192 = "No Work Package", "", $J192),DetailBudgetCategory_Aleph,$I192),IF(Budget_period="Quarterly",SUMIFS(INDIRECT(BG$9),DetailBudgetWPs_Aleph,IF($J192 = "No Work Package", "", $J192),DetailBudgetCategory_Aleph,$I192),IF(Budget_period="Annually",SUMIFS(INDIRECT(BG$10),DetailBudgetWPs_Aleph,IF($J192 = "No Work Package", "", $J192),DetailBudgetCategory_Aleph,$I192),""))))) / BG$6 * BG$7, 0), 0)</f>
        <v>0</v>
      </c>
      <c r="BH192" s="166">
        <f t="array" ref="BH192">IFERROR(IF(ROW()-16&lt;NoRowsBudget, IF($J192="Profit Margin",SUM(BH$16:BH191)*ProfitMargin,IF($J192="VAT",SUM(BH$16:BH191)*VAT,IF(Budget_period="Monthly",SUMIFS(INDIRECT(BH$8),DetailBudgetWPs_Aleph,IF($J192 = "No Work Package", "", $J192),DetailBudgetCategory_Aleph,$I192),IF(Budget_period="Quarterly",SUMIFS(INDIRECT(BH$9),DetailBudgetWPs_Aleph,IF($J192 = "No Work Package", "", $J192),DetailBudgetCategory_Aleph,$I192),IF(Budget_period="Annually",SUMIFS(INDIRECT(BH$10),DetailBudgetWPs_Aleph,IF($J192 = "No Work Package", "", $J192),DetailBudgetCategory_Aleph,$I192),""))))) / BH$6 * BH$7, 0), 0)</f>
        <v>0</v>
      </c>
      <c r="BI192" s="166">
        <f t="array" ref="BI192">IFERROR(IF(ROW()-16&lt;NoRowsBudget, IF($J192="Profit Margin",SUM(BI$16:BI191)*ProfitMargin,IF($J192="VAT",SUM(BI$16:BI191)*VAT,IF(Budget_period="Monthly",SUMIFS(INDIRECT(BI$8),DetailBudgetWPs_Aleph,IF($J192 = "No Work Package", "", $J192),DetailBudgetCategory_Aleph,$I192),IF(Budget_period="Quarterly",SUMIFS(INDIRECT(BI$9),DetailBudgetWPs_Aleph,IF($J192 = "No Work Package", "", $J192),DetailBudgetCategory_Aleph,$I192),IF(Budget_period="Annually",SUMIFS(INDIRECT(BI$10),DetailBudgetWPs_Aleph,IF($J192 = "No Work Package", "", $J192),DetailBudgetCategory_Aleph,$I192),""))))) / BI$6 * BI$7, 0), 0)</f>
        <v>0</v>
      </c>
      <c r="BJ192" s="166">
        <f t="array" ref="BJ192">IFERROR(IF(ROW()-16&lt;NoRowsBudget, IF($J192="Profit Margin",SUM(BJ$16:BJ191)*ProfitMargin,IF($J192="VAT",SUM(BJ$16:BJ191)*VAT,IF(Budget_period="Monthly",SUMIFS(INDIRECT(BJ$8),DetailBudgetWPs_Aleph,IF($J192 = "No Work Package", "", $J192),DetailBudgetCategory_Aleph,$I192),IF(Budget_period="Quarterly",SUMIFS(INDIRECT(BJ$9),DetailBudgetWPs_Aleph,IF($J192 = "No Work Package", "", $J192),DetailBudgetCategory_Aleph,$I192),IF(Budget_period="Annually",SUMIFS(INDIRECT(BJ$10),DetailBudgetWPs_Aleph,IF($J192 = "No Work Package", "", $J192),DetailBudgetCategory_Aleph,$I192),""))))) / BJ$6 * BJ$7, 0), 0)</f>
        <v>0</v>
      </c>
      <c r="BK192" s="166">
        <f t="array" ref="BK192">IFERROR(IF(ROW()-16&lt;NoRowsBudget, IF($J192="Profit Margin",SUM(BK$16:BK191)*ProfitMargin,IF($J192="VAT",SUM(BK$16:BK191)*VAT,IF(Budget_period="Monthly",SUMIFS(INDIRECT(BK$8),DetailBudgetWPs_Aleph,IF($J192 = "No Work Package", "", $J192),DetailBudgetCategory_Aleph,$I192),IF(Budget_period="Quarterly",SUMIFS(INDIRECT(BK$9),DetailBudgetWPs_Aleph,IF($J192 = "No Work Package", "", $J192),DetailBudgetCategory_Aleph,$I192),IF(Budget_period="Annually",SUMIFS(INDIRECT(BK$10),DetailBudgetWPs_Aleph,IF($J192 = "No Work Package", "", $J192),DetailBudgetCategory_Aleph,$I192),""))))) / BK$6 * BK$7, 0), 0)</f>
        <v>0</v>
      </c>
      <c r="BL192" s="166">
        <f t="array" ref="BL192">IFERROR(IF(ROW()-16&lt;NoRowsBudget, IF($J192="Profit Margin",SUM(BL$16:BL191)*ProfitMargin,IF($J192="VAT",SUM(BL$16:BL191)*VAT,IF(Budget_period="Monthly",SUMIFS(INDIRECT(BL$8),DetailBudgetWPs_Aleph,IF($J192 = "No Work Package", "", $J192),DetailBudgetCategory_Aleph,$I192),IF(Budget_period="Quarterly",SUMIFS(INDIRECT(BL$9),DetailBudgetWPs_Aleph,IF($J192 = "No Work Package", "", $J192),DetailBudgetCategory_Aleph,$I192),IF(Budget_period="Annually",SUMIFS(INDIRECT(BL$10),DetailBudgetWPs_Aleph,IF($J192 = "No Work Package", "", $J192),DetailBudgetCategory_Aleph,$I192),""))))) / BL$6 * BL$7, 0), 0)</f>
        <v>0</v>
      </c>
      <c r="BM192" s="166">
        <f t="array" ref="BM192">IFERROR(IF(ROW()-16&lt;NoRowsBudget, IF($J192="Profit Margin",SUM(BM$16:BM191)*ProfitMargin,IF($J192="VAT",SUM(BM$16:BM191)*VAT,IF(Budget_period="Monthly",SUMIFS(INDIRECT(BM$8),DetailBudgetWPs_Aleph,IF($J192 = "No Work Package", "", $J192),DetailBudgetCategory_Aleph,$I192),IF(Budget_period="Quarterly",SUMIFS(INDIRECT(BM$9),DetailBudgetWPs_Aleph,IF($J192 = "No Work Package", "", $J192),DetailBudgetCategory_Aleph,$I192),IF(Budget_period="Annually",SUMIFS(INDIRECT(BM$10),DetailBudgetWPs_Aleph,IF($J192 = "No Work Package", "", $J192),DetailBudgetCategory_Aleph,$I192),""))))) / BM$6 * BM$7, 0), 0)</f>
        <v>0</v>
      </c>
      <c r="BN192" s="166">
        <f t="array" ref="BN192">IFERROR(IF(ROW()-16&lt;NoRowsBudget, IF($J192="Profit Margin",SUM(BN$16:BN191)*ProfitMargin,IF($J192="VAT",SUM(BN$16:BN191)*VAT,IF(Budget_period="Monthly",SUMIFS(INDIRECT(BN$8),DetailBudgetWPs_Aleph,IF($J192 = "No Work Package", "", $J192),DetailBudgetCategory_Aleph,$I192),IF(Budget_period="Quarterly",SUMIFS(INDIRECT(BN$9),DetailBudgetWPs_Aleph,IF($J192 = "No Work Package", "", $J192),DetailBudgetCategory_Aleph,$I192),IF(Budget_period="Annually",SUMIFS(INDIRECT(BN$10),DetailBudgetWPs_Aleph,IF($J192 = "No Work Package", "", $J192),DetailBudgetCategory_Aleph,$I192),""))))) / BN$6 * BN$7, 0), 0)</f>
        <v>0</v>
      </c>
      <c r="BO192" s="166">
        <f t="array" ref="BO192">IFERROR(IF(ROW()-16&lt;NoRowsBudget, IF($J192="Profit Margin",SUM(BO$16:BO191)*ProfitMargin,IF($J192="VAT",SUM(BO$16:BO191)*VAT,IF(Budget_period="Monthly",SUMIFS(INDIRECT(BO$8),DetailBudgetWPs_Aleph,IF($J192 = "No Work Package", "", $J192),DetailBudgetCategory_Aleph,$I192),IF(Budget_period="Quarterly",SUMIFS(INDIRECT(BO$9),DetailBudgetWPs_Aleph,IF($J192 = "No Work Package", "", $J192),DetailBudgetCategory_Aleph,$I192),IF(Budget_period="Annually",SUMIFS(INDIRECT(BO$10),DetailBudgetWPs_Aleph,IF($J192 = "No Work Package", "", $J192),DetailBudgetCategory_Aleph,$I192),""))))) / BO$6 * BO$7, 0), 0)</f>
        <v>0</v>
      </c>
      <c r="BP192" s="166">
        <f t="array" ref="BP192">IFERROR(IF(ROW()-16&lt;NoRowsBudget, IF($J192="Profit Margin",SUM(BP$16:BP191)*ProfitMargin,IF($J192="VAT",SUM(BP$16:BP191)*VAT,IF(Budget_period="Monthly",SUMIFS(INDIRECT(BP$8),DetailBudgetWPs_Aleph,IF($J192 = "No Work Package", "", $J192),DetailBudgetCategory_Aleph,$I192),IF(Budget_period="Quarterly",SUMIFS(INDIRECT(BP$9),DetailBudgetWPs_Aleph,IF($J192 = "No Work Package", "", $J192),DetailBudgetCategory_Aleph,$I192),IF(Budget_period="Annually",SUMIFS(INDIRECT(BP$10),DetailBudgetWPs_Aleph,IF($J192 = "No Work Package", "", $J192),DetailBudgetCategory_Aleph,$I192),""))))) / BP$6 * BP$7, 0), 0)</f>
        <v>0</v>
      </c>
      <c r="BQ192" s="166">
        <f t="array" ref="BQ192">IFERROR(IF(ROW()-16&lt;NoRowsBudget, IF($J192="Profit Margin",SUM(BQ$16:BQ191)*ProfitMargin,IF($J192="VAT",SUM(BQ$16:BQ191)*VAT,IF(Budget_period="Monthly",SUMIFS(INDIRECT(BQ$8),DetailBudgetWPs_Aleph,IF($J192 = "No Work Package", "", $J192),DetailBudgetCategory_Aleph,$I192),IF(Budget_period="Quarterly",SUMIFS(INDIRECT(BQ$9),DetailBudgetWPs_Aleph,IF($J192 = "No Work Package", "", $J192),DetailBudgetCategory_Aleph,$I192),IF(Budget_period="Annually",SUMIFS(INDIRECT(BQ$10),DetailBudgetWPs_Aleph,IF($J192 = "No Work Package", "", $J192),DetailBudgetCategory_Aleph,$I192),""))))) / BQ$6 * BQ$7, 0), 0)</f>
        <v>0</v>
      </c>
      <c r="BR192" s="166">
        <f t="array" ref="BR192">IFERROR(IF(ROW()-16&lt;NoRowsBudget, IF($J192="Profit Margin",SUM(BR$16:BR191)*ProfitMargin,IF($J192="VAT",SUM(BR$16:BR191)*VAT,IF(Budget_period="Monthly",SUMIFS(INDIRECT(BR$8),DetailBudgetWPs_Aleph,IF($J192 = "No Work Package", "", $J192),DetailBudgetCategory_Aleph,$I192),IF(Budget_period="Quarterly",SUMIFS(INDIRECT(BR$9),DetailBudgetWPs_Aleph,IF($J192 = "No Work Package", "", $J192),DetailBudgetCategory_Aleph,$I192),IF(Budget_period="Annually",SUMIFS(INDIRECT(BR$10),DetailBudgetWPs_Aleph,IF($J192 = "No Work Package", "", $J192),DetailBudgetCategory_Aleph,$I192),""))))) / BR$6 * BR$7, 0), 0)</f>
        <v>0</v>
      </c>
      <c r="BS192" s="166">
        <f t="array" ref="BS192">IFERROR(IF(ROW()-16&lt;NoRowsBudget, IF($J192="Profit Margin",SUM(BS$16:BS191)*ProfitMargin,IF($J192="VAT",SUM(BS$16:BS191)*VAT,IF(Budget_period="Monthly",SUMIFS(INDIRECT(BS$8),DetailBudgetWPs_Aleph,IF($J192 = "No Work Package", "", $J192),DetailBudgetCategory_Aleph,$I192),IF(Budget_period="Quarterly",SUMIFS(INDIRECT(BS$9),DetailBudgetWPs_Aleph,IF($J192 = "No Work Package", "", $J192),DetailBudgetCategory_Aleph,$I192),IF(Budget_period="Annually",SUMIFS(INDIRECT(BS$10),DetailBudgetWPs_Aleph,IF($J192 = "No Work Package", "", $J192),DetailBudgetCategory_Aleph,$I192),""))))) / BS$6 * BS$7, 0), 0)</f>
        <v>0</v>
      </c>
    </row>
    <row r="193" ht="15.75" customHeight="1">
      <c r="A193" s="114"/>
      <c r="B193" s="15" t="str">
        <f>IF(ROW()-16&lt;NoRowsBudget,OrgName,"")</f>
        <v/>
      </c>
      <c r="C193" s="15" t="str">
        <f>IF(ROW()-16&lt;NoRowsBudget,ProjectName,"")</f>
        <v/>
      </c>
      <c r="D193" s="15" t="str">
        <f>IF(ROW()-16&lt;NoRowsBudget,ProjectRef,"")</f>
        <v/>
      </c>
      <c r="E193" s="15" t="str">
        <f>IF(ROW()-16&lt;NoRowsBudget,ApplicationID,"")</f>
        <v/>
      </c>
      <c r="F193" s="15" t="str">
        <f>IF(ROW()-16&lt;NoRowsBudget,Version,"")</f>
        <v/>
      </c>
      <c r="G193" s="164" t="str">
        <f>IF(ROW()-16&lt;NoRowsBudget,StartDate,"")</f>
        <v/>
      </c>
      <c r="H193" s="164" t="str">
        <f>IF(ROW()-16&lt;NoRowsBudget,EndDate,"")</f>
        <v/>
      </c>
      <c r="I193" s="15" t="str">
        <f t="array" ref="I193">IF(ROW()-16&lt;(NoRowsBudget-3),INDEX(CostCategories,CEILING((ROW()-15)/NoWPs,1)),IF(ROW()-16=NoRowsBudget-3,"Overheads",IF(ROW()-16=NoRowsBudget-2,"Profit Margin",IF(ROW()-16=NoRowsBudget-1,"VAT",""))))</f>
        <v/>
      </c>
      <c r="J193" s="15" t="str">
        <f t="array" ref="J193">IF(ROW()-16&lt;NoRowsBudget-3,INDEX(WPUnique,,MOD(ROW()-16,NoWPs)+1),IF(ROW()-16=NoRowsBudget-3,"Overheads",IF(ROW()-16=NoRowsBudget-2,"Profit Margin",IF(ROW()-16=NoRowsBudget-1,"VAT",""))))</f>
        <v/>
      </c>
      <c r="K193" s="172" t="str">
        <f>IFERROR(IF(OR($J193="Indirect Cost",$J193="VAT",$J193="Profit Margin"),"",VLOOKUP(J193,'1. Basic Info'!$B$40:$C$52,2,FALSE)),BudgetExport!J193)</f>
        <v/>
      </c>
      <c r="L193" s="166">
        <f t="array" ref="L193">IFERROR(IF(ROW()-16&lt;NoRowsBudget, IF($J193="Profit Margin",SUM(L$16:L192)*ProfitMargin,IF($J193="VAT",SUM(L$16:L192)*VAT,IF(Budget_period="Monthly",SUMIFS(INDIRECT(L$8),DetailBudgetWPs_Aleph,IF($J193 = "No Work Package", "", $J193),DetailBudgetCategory_Aleph,$I193),IF(Budget_period="Quarterly",SUMIFS(INDIRECT(L$9),DetailBudgetWPs_Aleph,IF($J193 = "No Work Package", "", $J193),DetailBudgetCategory_Aleph,$I193),IF(Budget_period="Annually",SUMIFS(INDIRECT(L$10),DetailBudgetWPs_Aleph,IF($J193 = "No Work Package", "", $J193),DetailBudgetCategory_Aleph,$I193),""))))) / L$6 * L$7, 0), 0)</f>
        <v>0</v>
      </c>
      <c r="M193" s="166">
        <f t="array" ref="M193">IFERROR(IF(ROW()-16&lt;NoRowsBudget, IF($J193="Profit Margin",SUM(M$16:M192)*ProfitMargin,IF($J193="VAT",SUM(M$16:M192)*VAT,IF(Budget_period="Monthly",SUMIFS(INDIRECT(M$8),DetailBudgetWPs_Aleph,IF($J193 = "No Work Package", "", $J193),DetailBudgetCategory_Aleph,$I193),IF(Budget_period="Quarterly",SUMIFS(INDIRECT(M$9),DetailBudgetWPs_Aleph,IF($J193 = "No Work Package", "", $J193),DetailBudgetCategory_Aleph,$I193),IF(Budget_period="Annually",SUMIFS(INDIRECT(M$10),DetailBudgetWPs_Aleph,IF($J193 = "No Work Package", "", $J193),DetailBudgetCategory_Aleph,$I193),""))))) / M$6 * M$7, 0), 0)</f>
        <v>0</v>
      </c>
      <c r="N193" s="166">
        <f t="array" ref="N193">IFERROR(IF(ROW()-16&lt;NoRowsBudget, IF($J193="Profit Margin",SUM(N$16:N192)*ProfitMargin,IF($J193="VAT",SUM(N$16:N192)*VAT,IF(Budget_period="Monthly",SUMIFS(INDIRECT(N$8),DetailBudgetWPs_Aleph,IF($J193 = "No Work Package", "", $J193),DetailBudgetCategory_Aleph,$I193),IF(Budget_period="Quarterly",SUMIFS(INDIRECT(N$9),DetailBudgetWPs_Aleph,IF($J193 = "No Work Package", "", $J193),DetailBudgetCategory_Aleph,$I193),IF(Budget_period="Annually",SUMIFS(INDIRECT(N$10),DetailBudgetWPs_Aleph,IF($J193 = "No Work Package", "", $J193),DetailBudgetCategory_Aleph,$I193),""))))) / N$6 * N$7, 0), 0)</f>
        <v>0</v>
      </c>
      <c r="O193" s="166">
        <f t="array" ref="O193">IFERROR(IF(ROW()-16&lt;NoRowsBudget, IF($J193="Profit Margin",SUM(O$16:O192)*ProfitMargin,IF($J193="VAT",SUM(O$16:O192)*VAT,IF(Budget_period="Monthly",SUMIFS(INDIRECT(O$8),DetailBudgetWPs_Aleph,IF($J193 = "No Work Package", "", $J193),DetailBudgetCategory_Aleph,$I193),IF(Budget_period="Quarterly",SUMIFS(INDIRECT(O$9),DetailBudgetWPs_Aleph,IF($J193 = "No Work Package", "", $J193),DetailBudgetCategory_Aleph,$I193),IF(Budget_period="Annually",SUMIFS(INDIRECT(O$10),DetailBudgetWPs_Aleph,IF($J193 = "No Work Package", "", $J193),DetailBudgetCategory_Aleph,$I193),""))))) / O$6 * O$7, 0), 0)</f>
        <v>0</v>
      </c>
      <c r="P193" s="166">
        <f t="array" ref="P193">IFERROR(IF(ROW()-16&lt;NoRowsBudget, IF($J193="Profit Margin",SUM(P$16:P192)*ProfitMargin,IF($J193="VAT",SUM(P$16:P192)*VAT,IF(Budget_period="Monthly",SUMIFS(INDIRECT(P$8),DetailBudgetWPs_Aleph,IF($J193 = "No Work Package", "", $J193),DetailBudgetCategory_Aleph,$I193),IF(Budget_period="Quarterly",SUMIFS(INDIRECT(P$9),DetailBudgetWPs_Aleph,IF($J193 = "No Work Package", "", $J193),DetailBudgetCategory_Aleph,$I193),IF(Budget_period="Annually",SUMIFS(INDIRECT(P$10),DetailBudgetWPs_Aleph,IF($J193 = "No Work Package", "", $J193),DetailBudgetCategory_Aleph,$I193),""))))) / P$6 * P$7, 0), 0)</f>
        <v>0</v>
      </c>
      <c r="Q193" s="166">
        <f t="array" ref="Q193">IFERROR(IF(ROW()-16&lt;NoRowsBudget, IF($J193="Profit Margin",SUM(Q$16:Q192)*ProfitMargin,IF($J193="VAT",SUM(Q$16:Q192)*VAT,IF(Budget_period="Monthly",SUMIFS(INDIRECT(Q$8),DetailBudgetWPs_Aleph,IF($J193 = "No Work Package", "", $J193),DetailBudgetCategory_Aleph,$I193),IF(Budget_period="Quarterly",SUMIFS(INDIRECT(Q$9),DetailBudgetWPs_Aleph,IF($J193 = "No Work Package", "", $J193),DetailBudgetCategory_Aleph,$I193),IF(Budget_period="Annually",SUMIFS(INDIRECT(Q$10),DetailBudgetWPs_Aleph,IF($J193 = "No Work Package", "", $J193),DetailBudgetCategory_Aleph,$I193),""))))) / Q$6 * Q$7, 0), 0)</f>
        <v>0</v>
      </c>
      <c r="R193" s="166">
        <f t="array" ref="R193">IFERROR(IF(ROW()-16&lt;NoRowsBudget, IF($J193="Profit Margin",SUM(R$16:R192)*ProfitMargin,IF($J193="VAT",SUM(R$16:R192)*VAT,IF(Budget_period="Monthly",SUMIFS(INDIRECT(R$8),DetailBudgetWPs_Aleph,IF($J193 = "No Work Package", "", $J193),DetailBudgetCategory_Aleph,$I193),IF(Budget_period="Quarterly",SUMIFS(INDIRECT(R$9),DetailBudgetWPs_Aleph,IF($J193 = "No Work Package", "", $J193),DetailBudgetCategory_Aleph,$I193),IF(Budget_period="Annually",SUMIFS(INDIRECT(R$10),DetailBudgetWPs_Aleph,IF($J193 = "No Work Package", "", $J193),DetailBudgetCategory_Aleph,$I193),""))))) / R$6 * R$7, 0), 0)</f>
        <v>0</v>
      </c>
      <c r="S193" s="166">
        <f t="array" ref="S193">IFERROR(IF(ROW()-16&lt;NoRowsBudget, IF($J193="Profit Margin",SUM(S$16:S192)*ProfitMargin,IF($J193="VAT",SUM(S$16:S192)*VAT,IF(Budget_period="Monthly",SUMIFS(INDIRECT(S$8),DetailBudgetWPs_Aleph,IF($J193 = "No Work Package", "", $J193),DetailBudgetCategory_Aleph,$I193),IF(Budget_period="Quarterly",SUMIFS(INDIRECT(S$9),DetailBudgetWPs_Aleph,IF($J193 = "No Work Package", "", $J193),DetailBudgetCategory_Aleph,$I193),IF(Budget_period="Annually",SUMIFS(INDIRECT(S$10),DetailBudgetWPs_Aleph,IF($J193 = "No Work Package", "", $J193),DetailBudgetCategory_Aleph,$I193),""))))) / S$6 * S$7, 0), 0)</f>
        <v>0</v>
      </c>
      <c r="T193" s="166">
        <f t="array" ref="T193">IFERROR(IF(ROW()-16&lt;NoRowsBudget, IF($J193="Profit Margin",SUM(T$16:T192)*ProfitMargin,IF($J193="VAT",SUM(T$16:T192)*VAT,IF(Budget_period="Monthly",SUMIFS(INDIRECT(T$8),DetailBudgetWPs_Aleph,IF($J193 = "No Work Package", "", $J193),DetailBudgetCategory_Aleph,$I193),IF(Budget_period="Quarterly",SUMIFS(INDIRECT(T$9),DetailBudgetWPs_Aleph,IF($J193 = "No Work Package", "", $J193),DetailBudgetCategory_Aleph,$I193),IF(Budget_period="Annually",SUMIFS(INDIRECT(T$10),DetailBudgetWPs_Aleph,IF($J193 = "No Work Package", "", $J193),DetailBudgetCategory_Aleph,$I193),""))))) / T$6 * T$7, 0), 0)</f>
        <v>0</v>
      </c>
      <c r="U193" s="166">
        <f t="array" ref="U193">IFERROR(IF(ROW()-16&lt;NoRowsBudget, IF($J193="Profit Margin",SUM(U$16:U192)*ProfitMargin,IF($J193="VAT",SUM(U$16:U192)*VAT,IF(Budget_period="Monthly",SUMIFS(INDIRECT(U$8),DetailBudgetWPs_Aleph,IF($J193 = "No Work Package", "", $J193),DetailBudgetCategory_Aleph,$I193),IF(Budget_period="Quarterly",SUMIFS(INDIRECT(U$9),DetailBudgetWPs_Aleph,IF($J193 = "No Work Package", "", $J193),DetailBudgetCategory_Aleph,$I193),IF(Budget_period="Annually",SUMIFS(INDIRECT(U$10),DetailBudgetWPs_Aleph,IF($J193 = "No Work Package", "", $J193),DetailBudgetCategory_Aleph,$I193),""))))) / U$6 * U$7, 0), 0)</f>
        <v>0</v>
      </c>
      <c r="V193" s="166">
        <f t="array" ref="V193">IFERROR(IF(ROW()-16&lt;NoRowsBudget, IF($J193="Profit Margin",SUM(V$16:V192)*ProfitMargin,IF($J193="VAT",SUM(V$16:V192)*VAT,IF(Budget_period="Monthly",SUMIFS(INDIRECT(V$8),DetailBudgetWPs_Aleph,IF($J193 = "No Work Package", "", $J193),DetailBudgetCategory_Aleph,$I193),IF(Budget_period="Quarterly",SUMIFS(INDIRECT(V$9),DetailBudgetWPs_Aleph,IF($J193 = "No Work Package", "", $J193),DetailBudgetCategory_Aleph,$I193),IF(Budget_period="Annually",SUMIFS(INDIRECT(V$10),DetailBudgetWPs_Aleph,IF($J193 = "No Work Package", "", $J193),DetailBudgetCategory_Aleph,$I193),""))))) / V$6 * V$7, 0), 0)</f>
        <v>0</v>
      </c>
      <c r="W193" s="166">
        <f t="array" ref="W193">IFERROR(IF(ROW()-16&lt;NoRowsBudget, IF($J193="Profit Margin",SUM(W$16:W192)*ProfitMargin,IF($J193="VAT",SUM(W$16:W192)*VAT,IF(Budget_period="Monthly",SUMIFS(INDIRECT(W$8),DetailBudgetWPs_Aleph,IF($J193 = "No Work Package", "", $J193),DetailBudgetCategory_Aleph,$I193),IF(Budget_period="Quarterly",SUMIFS(INDIRECT(W$9),DetailBudgetWPs_Aleph,IF($J193 = "No Work Package", "", $J193),DetailBudgetCategory_Aleph,$I193),IF(Budget_period="Annually",SUMIFS(INDIRECT(W$10),DetailBudgetWPs_Aleph,IF($J193 = "No Work Package", "", $J193),DetailBudgetCategory_Aleph,$I193),""))))) / W$6 * W$7, 0), 0)</f>
        <v>0</v>
      </c>
      <c r="X193" s="166">
        <f t="array" ref="X193">IFERROR(IF(ROW()-16&lt;NoRowsBudget, IF($J193="Profit Margin",SUM(X$16:X192)*ProfitMargin,IF($J193="VAT",SUM(X$16:X192)*VAT,IF(Budget_period="Monthly",SUMIFS(INDIRECT(X$8),DetailBudgetWPs_Aleph,IF($J193 = "No Work Package", "", $J193),DetailBudgetCategory_Aleph,$I193),IF(Budget_period="Quarterly",SUMIFS(INDIRECT(X$9),DetailBudgetWPs_Aleph,IF($J193 = "No Work Package", "", $J193),DetailBudgetCategory_Aleph,$I193),IF(Budget_period="Annually",SUMIFS(INDIRECT(X$10),DetailBudgetWPs_Aleph,IF($J193 = "No Work Package", "", $J193),DetailBudgetCategory_Aleph,$I193),""))))) / X$6 * X$7, 0), 0)</f>
        <v>0</v>
      </c>
      <c r="Y193" s="166">
        <f t="array" ref="Y193">IFERROR(IF(ROW()-16&lt;NoRowsBudget, IF($J193="Profit Margin",SUM(Y$16:Y192)*ProfitMargin,IF($J193="VAT",SUM(Y$16:Y192)*VAT,IF(Budget_period="Monthly",SUMIFS(INDIRECT(Y$8),DetailBudgetWPs_Aleph,IF($J193 = "No Work Package", "", $J193),DetailBudgetCategory_Aleph,$I193),IF(Budget_period="Quarterly",SUMIFS(INDIRECT(Y$9),DetailBudgetWPs_Aleph,IF($J193 = "No Work Package", "", $J193),DetailBudgetCategory_Aleph,$I193),IF(Budget_period="Annually",SUMIFS(INDIRECT(Y$10),DetailBudgetWPs_Aleph,IF($J193 = "No Work Package", "", $J193),DetailBudgetCategory_Aleph,$I193),""))))) / Y$6 * Y$7, 0), 0)</f>
        <v>0</v>
      </c>
      <c r="Z193" s="166">
        <f t="array" ref="Z193">IFERROR(IF(ROW()-16&lt;NoRowsBudget, IF($J193="Profit Margin",SUM(Z$16:Z192)*ProfitMargin,IF($J193="VAT",SUM(Z$16:Z192)*VAT,IF(Budget_period="Monthly",SUMIFS(INDIRECT(Z$8),DetailBudgetWPs_Aleph,IF($J193 = "No Work Package", "", $J193),DetailBudgetCategory_Aleph,$I193),IF(Budget_period="Quarterly",SUMIFS(INDIRECT(Z$9),DetailBudgetWPs_Aleph,IF($J193 = "No Work Package", "", $J193),DetailBudgetCategory_Aleph,$I193),IF(Budget_period="Annually",SUMIFS(INDIRECT(Z$10),DetailBudgetWPs_Aleph,IF($J193 = "No Work Package", "", $J193),DetailBudgetCategory_Aleph,$I193),""))))) / Z$6 * Z$7, 0), 0)</f>
        <v>0</v>
      </c>
      <c r="AA193" s="166">
        <f t="array" ref="AA193">IFERROR(IF(ROW()-16&lt;NoRowsBudget, IF($J193="Profit Margin",SUM(AA$16:AA192)*ProfitMargin,IF($J193="VAT",SUM(AA$16:AA192)*VAT,IF(Budget_period="Monthly",SUMIFS(INDIRECT(AA$8),DetailBudgetWPs_Aleph,IF($J193 = "No Work Package", "", $J193),DetailBudgetCategory_Aleph,$I193),IF(Budget_period="Quarterly",SUMIFS(INDIRECT(AA$9),DetailBudgetWPs_Aleph,IF($J193 = "No Work Package", "", $J193),DetailBudgetCategory_Aleph,$I193),IF(Budget_period="Annually",SUMIFS(INDIRECT(AA$10),DetailBudgetWPs_Aleph,IF($J193 = "No Work Package", "", $J193),DetailBudgetCategory_Aleph,$I193),""))))) / AA$6 * AA$7, 0), 0)</f>
        <v>0</v>
      </c>
      <c r="AB193" s="166">
        <f t="array" ref="AB193">IFERROR(IF(ROW()-16&lt;NoRowsBudget, IF($J193="Profit Margin",SUM(AB$16:AB192)*ProfitMargin,IF($J193="VAT",SUM(AB$16:AB192)*VAT,IF(Budget_period="Monthly",SUMIFS(INDIRECT(AB$8),DetailBudgetWPs_Aleph,IF($J193 = "No Work Package", "", $J193),DetailBudgetCategory_Aleph,$I193),IF(Budget_period="Quarterly",SUMIFS(INDIRECT(AB$9),DetailBudgetWPs_Aleph,IF($J193 = "No Work Package", "", $J193),DetailBudgetCategory_Aleph,$I193),IF(Budget_period="Annually",SUMIFS(INDIRECT(AB$10),DetailBudgetWPs_Aleph,IF($J193 = "No Work Package", "", $J193),DetailBudgetCategory_Aleph,$I193),""))))) / AB$6 * AB$7, 0), 0)</f>
        <v>0</v>
      </c>
      <c r="AC193" s="166">
        <f t="array" ref="AC193">IFERROR(IF(ROW()-16&lt;NoRowsBudget, IF($J193="Profit Margin",SUM(AC$16:AC192)*ProfitMargin,IF($J193="VAT",SUM(AC$16:AC192)*VAT,IF(Budget_period="Monthly",SUMIFS(INDIRECT(AC$8),DetailBudgetWPs_Aleph,IF($J193 = "No Work Package", "", $J193),DetailBudgetCategory_Aleph,$I193),IF(Budget_period="Quarterly",SUMIFS(INDIRECT(AC$9),DetailBudgetWPs_Aleph,IF($J193 = "No Work Package", "", $J193),DetailBudgetCategory_Aleph,$I193),IF(Budget_period="Annually",SUMIFS(INDIRECT(AC$10),DetailBudgetWPs_Aleph,IF($J193 = "No Work Package", "", $J193),DetailBudgetCategory_Aleph,$I193),""))))) / AC$6 * AC$7, 0), 0)</f>
        <v>0</v>
      </c>
      <c r="AD193" s="166">
        <f t="array" ref="AD193">IFERROR(IF(ROW()-16&lt;NoRowsBudget, IF($J193="Profit Margin",SUM(AD$16:AD192)*ProfitMargin,IF($J193="VAT",SUM(AD$16:AD192)*VAT,IF(Budget_period="Monthly",SUMIFS(INDIRECT(AD$8),DetailBudgetWPs_Aleph,IF($J193 = "No Work Package", "", $J193),DetailBudgetCategory_Aleph,$I193),IF(Budget_period="Quarterly",SUMIFS(INDIRECT(AD$9),DetailBudgetWPs_Aleph,IF($J193 = "No Work Package", "", $J193),DetailBudgetCategory_Aleph,$I193),IF(Budget_period="Annually",SUMIFS(INDIRECT(AD$10),DetailBudgetWPs_Aleph,IF($J193 = "No Work Package", "", $J193),DetailBudgetCategory_Aleph,$I193),""))))) / AD$6 * AD$7, 0), 0)</f>
        <v>0</v>
      </c>
      <c r="AE193" s="166">
        <f t="array" ref="AE193">IFERROR(IF(ROW()-16&lt;NoRowsBudget, IF($J193="Profit Margin",SUM(AE$16:AE192)*ProfitMargin,IF($J193="VAT",SUM(AE$16:AE192)*VAT,IF(Budget_period="Monthly",SUMIFS(INDIRECT(AE$8),DetailBudgetWPs_Aleph,IF($J193 = "No Work Package", "", $J193),DetailBudgetCategory_Aleph,$I193),IF(Budget_period="Quarterly",SUMIFS(INDIRECT(AE$9),DetailBudgetWPs_Aleph,IF($J193 = "No Work Package", "", $J193),DetailBudgetCategory_Aleph,$I193),IF(Budget_period="Annually",SUMIFS(INDIRECT(AE$10),DetailBudgetWPs_Aleph,IF($J193 = "No Work Package", "", $J193),DetailBudgetCategory_Aleph,$I193),""))))) / AE$6 * AE$7, 0), 0)</f>
        <v>0</v>
      </c>
      <c r="AF193" s="166">
        <f t="array" ref="AF193">IFERROR(IF(ROW()-16&lt;NoRowsBudget, IF($J193="Profit Margin",SUM(AF$16:AF192)*ProfitMargin,IF($J193="VAT",SUM(AF$16:AF192)*VAT,IF(Budget_period="Monthly",SUMIFS(INDIRECT(AF$8),DetailBudgetWPs_Aleph,IF($J193 = "No Work Package", "", $J193),DetailBudgetCategory_Aleph,$I193),IF(Budget_period="Quarterly",SUMIFS(INDIRECT(AF$9),DetailBudgetWPs_Aleph,IF($J193 = "No Work Package", "", $J193),DetailBudgetCategory_Aleph,$I193),IF(Budget_period="Annually",SUMIFS(INDIRECT(AF$10),DetailBudgetWPs_Aleph,IF($J193 = "No Work Package", "", $J193),DetailBudgetCategory_Aleph,$I193),""))))) / AF$6 * AF$7, 0), 0)</f>
        <v>0</v>
      </c>
      <c r="AG193" s="166">
        <f t="array" ref="AG193">IFERROR(IF(ROW()-16&lt;NoRowsBudget, IF($J193="Profit Margin",SUM(AG$16:AG192)*ProfitMargin,IF($J193="VAT",SUM(AG$16:AG192)*VAT,IF(Budget_period="Monthly",SUMIFS(INDIRECT(AG$8),DetailBudgetWPs_Aleph,IF($J193 = "No Work Package", "", $J193),DetailBudgetCategory_Aleph,$I193),IF(Budget_period="Quarterly",SUMIFS(INDIRECT(AG$9),DetailBudgetWPs_Aleph,IF($J193 = "No Work Package", "", $J193),DetailBudgetCategory_Aleph,$I193),IF(Budget_period="Annually",SUMIFS(INDIRECT(AG$10),DetailBudgetWPs_Aleph,IF($J193 = "No Work Package", "", $J193),DetailBudgetCategory_Aleph,$I193),""))))) / AG$6 * AG$7, 0), 0)</f>
        <v>0</v>
      </c>
      <c r="AH193" s="166">
        <f t="array" ref="AH193">IFERROR(IF(ROW()-16&lt;NoRowsBudget, IF($J193="Profit Margin",SUM(AH$16:AH192)*ProfitMargin,IF($J193="VAT",SUM(AH$16:AH192)*VAT,IF(Budget_period="Monthly",SUMIFS(INDIRECT(AH$8),DetailBudgetWPs_Aleph,IF($J193 = "No Work Package", "", $J193),DetailBudgetCategory_Aleph,$I193),IF(Budget_period="Quarterly",SUMIFS(INDIRECT(AH$9),DetailBudgetWPs_Aleph,IF($J193 = "No Work Package", "", $J193),DetailBudgetCategory_Aleph,$I193),IF(Budget_period="Annually",SUMIFS(INDIRECT(AH$10),DetailBudgetWPs_Aleph,IF($J193 = "No Work Package", "", $J193),DetailBudgetCategory_Aleph,$I193),""))))) / AH$6 * AH$7, 0), 0)</f>
        <v>0</v>
      </c>
      <c r="AI193" s="166">
        <f t="array" ref="AI193">IFERROR(IF(ROW()-16&lt;NoRowsBudget, IF($J193="Profit Margin",SUM(AI$16:AI192)*ProfitMargin,IF($J193="VAT",SUM(AI$16:AI192)*VAT,IF(Budget_period="Monthly",SUMIFS(INDIRECT(AI$8),DetailBudgetWPs_Aleph,IF($J193 = "No Work Package", "", $J193),DetailBudgetCategory_Aleph,$I193),IF(Budget_period="Quarterly",SUMIFS(INDIRECT(AI$9),DetailBudgetWPs_Aleph,IF($J193 = "No Work Package", "", $J193),DetailBudgetCategory_Aleph,$I193),IF(Budget_period="Annually",SUMIFS(INDIRECT(AI$10),DetailBudgetWPs_Aleph,IF($J193 = "No Work Package", "", $J193),DetailBudgetCategory_Aleph,$I193),""))))) / AI$6 * AI$7, 0), 0)</f>
        <v>0</v>
      </c>
      <c r="AJ193" s="166">
        <f t="array" ref="AJ193">IFERROR(IF(ROW()-16&lt;NoRowsBudget, IF($J193="Profit Margin",SUM(AJ$16:AJ192)*ProfitMargin,IF($J193="VAT",SUM(AJ$16:AJ192)*VAT,IF(Budget_period="Monthly",SUMIFS(INDIRECT(AJ$8),DetailBudgetWPs_Aleph,IF($J193 = "No Work Package", "", $J193),DetailBudgetCategory_Aleph,$I193),IF(Budget_period="Quarterly",SUMIFS(INDIRECT(AJ$9),DetailBudgetWPs_Aleph,IF($J193 = "No Work Package", "", $J193),DetailBudgetCategory_Aleph,$I193),IF(Budget_period="Annually",SUMIFS(INDIRECT(AJ$10),DetailBudgetWPs_Aleph,IF($J193 = "No Work Package", "", $J193),DetailBudgetCategory_Aleph,$I193),""))))) / AJ$6 * AJ$7, 0), 0)</f>
        <v>0</v>
      </c>
      <c r="AK193" s="166">
        <f t="array" ref="AK193">IFERROR(IF(ROW()-16&lt;NoRowsBudget, IF($J193="Profit Margin",SUM(AK$16:AK192)*ProfitMargin,IF($J193="VAT",SUM(AK$16:AK192)*VAT,IF(Budget_period="Monthly",SUMIFS(INDIRECT(AK$8),DetailBudgetWPs_Aleph,IF($J193 = "No Work Package", "", $J193),DetailBudgetCategory_Aleph,$I193),IF(Budget_period="Quarterly",SUMIFS(INDIRECT(AK$9),DetailBudgetWPs_Aleph,IF($J193 = "No Work Package", "", $J193),DetailBudgetCategory_Aleph,$I193),IF(Budget_period="Annually",SUMIFS(INDIRECT(AK$10),DetailBudgetWPs_Aleph,IF($J193 = "No Work Package", "", $J193),DetailBudgetCategory_Aleph,$I193),""))))) / AK$6 * AK$7, 0), 0)</f>
        <v>0</v>
      </c>
      <c r="AL193" s="166">
        <f t="array" ref="AL193">IFERROR(IF(ROW()-16&lt;NoRowsBudget, IF($J193="Profit Margin",SUM(AL$16:AL192)*ProfitMargin,IF($J193="VAT",SUM(AL$16:AL192)*VAT,IF(Budget_period="Monthly",SUMIFS(INDIRECT(AL$8),DetailBudgetWPs_Aleph,IF($J193 = "No Work Package", "", $J193),DetailBudgetCategory_Aleph,$I193),IF(Budget_period="Quarterly",SUMIFS(INDIRECT(AL$9),DetailBudgetWPs_Aleph,IF($J193 = "No Work Package", "", $J193),DetailBudgetCategory_Aleph,$I193),IF(Budget_period="Annually",SUMIFS(INDIRECT(AL$10),DetailBudgetWPs_Aleph,IF($J193 = "No Work Package", "", $J193),DetailBudgetCategory_Aleph,$I193),""))))) / AL$6 * AL$7, 0), 0)</f>
        <v>0</v>
      </c>
      <c r="AM193" s="166">
        <f t="array" ref="AM193">IFERROR(IF(ROW()-16&lt;NoRowsBudget, IF($J193="Profit Margin",SUM(AM$16:AM192)*ProfitMargin,IF($J193="VAT",SUM(AM$16:AM192)*VAT,IF(Budget_period="Monthly",SUMIFS(INDIRECT(AM$8),DetailBudgetWPs_Aleph,IF($J193 = "No Work Package", "", $J193),DetailBudgetCategory_Aleph,$I193),IF(Budget_period="Quarterly",SUMIFS(INDIRECT(AM$9),DetailBudgetWPs_Aleph,IF($J193 = "No Work Package", "", $J193),DetailBudgetCategory_Aleph,$I193),IF(Budget_period="Annually",SUMIFS(INDIRECT(AM$10),DetailBudgetWPs_Aleph,IF($J193 = "No Work Package", "", $J193),DetailBudgetCategory_Aleph,$I193),""))))) / AM$6 * AM$7, 0), 0)</f>
        <v>0</v>
      </c>
      <c r="AN193" s="166">
        <f t="array" ref="AN193">IFERROR(IF(ROW()-16&lt;NoRowsBudget, IF($J193="Profit Margin",SUM(AN$16:AN192)*ProfitMargin,IF($J193="VAT",SUM(AN$16:AN192)*VAT,IF(Budget_period="Monthly",SUMIFS(INDIRECT(AN$8),DetailBudgetWPs_Aleph,IF($J193 = "No Work Package", "", $J193),DetailBudgetCategory_Aleph,$I193),IF(Budget_period="Quarterly",SUMIFS(INDIRECT(AN$9),DetailBudgetWPs_Aleph,IF($J193 = "No Work Package", "", $J193),DetailBudgetCategory_Aleph,$I193),IF(Budget_period="Annually",SUMIFS(INDIRECT(AN$10),DetailBudgetWPs_Aleph,IF($J193 = "No Work Package", "", $J193),DetailBudgetCategory_Aleph,$I193),""))))) / AN$6 * AN$7, 0), 0)</f>
        <v>0</v>
      </c>
      <c r="AO193" s="166">
        <f t="array" ref="AO193">IFERROR(IF(ROW()-16&lt;NoRowsBudget, IF($J193="Profit Margin",SUM(AO$16:AO192)*ProfitMargin,IF($J193="VAT",SUM(AO$16:AO192)*VAT,IF(Budget_period="Monthly",SUMIFS(INDIRECT(AO$8),DetailBudgetWPs_Aleph,IF($J193 = "No Work Package", "", $J193),DetailBudgetCategory_Aleph,$I193),IF(Budget_period="Quarterly",SUMIFS(INDIRECT(AO$9),DetailBudgetWPs_Aleph,IF($J193 = "No Work Package", "", $J193),DetailBudgetCategory_Aleph,$I193),IF(Budget_period="Annually",SUMIFS(INDIRECT(AO$10),DetailBudgetWPs_Aleph,IF($J193 = "No Work Package", "", $J193),DetailBudgetCategory_Aleph,$I193),""))))) / AO$6 * AO$7, 0), 0)</f>
        <v>0</v>
      </c>
      <c r="AP193" s="166">
        <f t="array" ref="AP193">IFERROR(IF(ROW()-16&lt;NoRowsBudget, IF($J193="Profit Margin",SUM(AP$16:AP192)*ProfitMargin,IF($J193="VAT",SUM(AP$16:AP192)*VAT,IF(Budget_period="Monthly",SUMIFS(INDIRECT(AP$8),DetailBudgetWPs_Aleph,IF($J193 = "No Work Package", "", $J193),DetailBudgetCategory_Aleph,$I193),IF(Budget_period="Quarterly",SUMIFS(INDIRECT(AP$9),DetailBudgetWPs_Aleph,IF($J193 = "No Work Package", "", $J193),DetailBudgetCategory_Aleph,$I193),IF(Budget_period="Annually",SUMIFS(INDIRECT(AP$10),DetailBudgetWPs_Aleph,IF($J193 = "No Work Package", "", $J193),DetailBudgetCategory_Aleph,$I193),""))))) / AP$6 * AP$7, 0), 0)</f>
        <v>0</v>
      </c>
      <c r="AQ193" s="166">
        <f t="array" ref="AQ193">IFERROR(IF(ROW()-16&lt;NoRowsBudget, IF($J193="Profit Margin",SUM(AQ$16:AQ192)*ProfitMargin,IF($J193="VAT",SUM(AQ$16:AQ192)*VAT,IF(Budget_period="Monthly",SUMIFS(INDIRECT(AQ$8),DetailBudgetWPs_Aleph,IF($J193 = "No Work Package", "", $J193),DetailBudgetCategory_Aleph,$I193),IF(Budget_period="Quarterly",SUMIFS(INDIRECT(AQ$9),DetailBudgetWPs_Aleph,IF($J193 = "No Work Package", "", $J193),DetailBudgetCategory_Aleph,$I193),IF(Budget_period="Annually",SUMIFS(INDIRECT(AQ$10),DetailBudgetWPs_Aleph,IF($J193 = "No Work Package", "", $J193),DetailBudgetCategory_Aleph,$I193),""))))) / AQ$6 * AQ$7, 0), 0)</f>
        <v>0</v>
      </c>
      <c r="AR193" s="166">
        <f t="array" ref="AR193">IFERROR(IF(ROW()-16&lt;NoRowsBudget, IF($J193="Profit Margin",SUM(AR$16:AR192)*ProfitMargin,IF($J193="VAT",SUM(AR$16:AR192)*VAT,IF(Budget_period="Monthly",SUMIFS(INDIRECT(AR$8),DetailBudgetWPs_Aleph,IF($J193 = "No Work Package", "", $J193),DetailBudgetCategory_Aleph,$I193),IF(Budget_period="Quarterly",SUMIFS(INDIRECT(AR$9),DetailBudgetWPs_Aleph,IF($J193 = "No Work Package", "", $J193),DetailBudgetCategory_Aleph,$I193),IF(Budget_period="Annually",SUMIFS(INDIRECT(AR$10),DetailBudgetWPs_Aleph,IF($J193 = "No Work Package", "", $J193),DetailBudgetCategory_Aleph,$I193),""))))) / AR$6 * AR$7, 0), 0)</f>
        <v>0</v>
      </c>
      <c r="AS193" s="166">
        <f t="array" ref="AS193">IFERROR(IF(ROW()-16&lt;NoRowsBudget, IF($J193="Profit Margin",SUM(AS$16:AS192)*ProfitMargin,IF($J193="VAT",SUM(AS$16:AS192)*VAT,IF(Budget_period="Monthly",SUMIFS(INDIRECT(AS$8),DetailBudgetWPs_Aleph,IF($J193 = "No Work Package", "", $J193),DetailBudgetCategory_Aleph,$I193),IF(Budget_period="Quarterly",SUMIFS(INDIRECT(AS$9),DetailBudgetWPs_Aleph,IF($J193 = "No Work Package", "", $J193),DetailBudgetCategory_Aleph,$I193),IF(Budget_period="Annually",SUMIFS(INDIRECT(AS$10),DetailBudgetWPs_Aleph,IF($J193 = "No Work Package", "", $J193),DetailBudgetCategory_Aleph,$I193),""))))) / AS$6 * AS$7, 0), 0)</f>
        <v>0</v>
      </c>
      <c r="AT193" s="166">
        <f t="array" ref="AT193">IFERROR(IF(ROW()-16&lt;NoRowsBudget, IF($J193="Profit Margin",SUM(AT$16:AT192)*ProfitMargin,IF($J193="VAT",SUM(AT$16:AT192)*VAT,IF(Budget_period="Monthly",SUMIFS(INDIRECT(AT$8),DetailBudgetWPs_Aleph,IF($J193 = "No Work Package", "", $J193),DetailBudgetCategory_Aleph,$I193),IF(Budget_period="Quarterly",SUMIFS(INDIRECT(AT$9),DetailBudgetWPs_Aleph,IF($J193 = "No Work Package", "", $J193),DetailBudgetCategory_Aleph,$I193),IF(Budget_period="Annually",SUMIFS(INDIRECT(AT$10),DetailBudgetWPs_Aleph,IF($J193 = "No Work Package", "", $J193),DetailBudgetCategory_Aleph,$I193),""))))) / AT$6 * AT$7, 0), 0)</f>
        <v>0</v>
      </c>
      <c r="AU193" s="166">
        <f t="array" ref="AU193">IFERROR(IF(ROW()-16&lt;NoRowsBudget, IF($J193="Profit Margin",SUM(AU$16:AU192)*ProfitMargin,IF($J193="VAT",SUM(AU$16:AU192)*VAT,IF(Budget_period="Monthly",SUMIFS(INDIRECT(AU$8),DetailBudgetWPs_Aleph,IF($J193 = "No Work Package", "", $J193),DetailBudgetCategory_Aleph,$I193),IF(Budget_period="Quarterly",SUMIFS(INDIRECT(AU$9),DetailBudgetWPs_Aleph,IF($J193 = "No Work Package", "", $J193),DetailBudgetCategory_Aleph,$I193),IF(Budget_period="Annually",SUMIFS(INDIRECT(AU$10),DetailBudgetWPs_Aleph,IF($J193 = "No Work Package", "", $J193),DetailBudgetCategory_Aleph,$I193),""))))) / AU$6 * AU$7, 0), 0)</f>
        <v>0</v>
      </c>
      <c r="AV193" s="166">
        <f t="array" ref="AV193">IFERROR(IF(ROW()-16&lt;NoRowsBudget, IF($J193="Profit Margin",SUM(AV$16:AV192)*ProfitMargin,IF($J193="VAT",SUM(AV$16:AV192)*VAT,IF(Budget_period="Monthly",SUMIFS(INDIRECT(AV$8),DetailBudgetWPs_Aleph,IF($J193 = "No Work Package", "", $J193),DetailBudgetCategory_Aleph,$I193),IF(Budget_period="Quarterly",SUMIFS(INDIRECT(AV$9),DetailBudgetWPs_Aleph,IF($J193 = "No Work Package", "", $J193),DetailBudgetCategory_Aleph,$I193),IF(Budget_period="Annually",SUMIFS(INDIRECT(AV$10),DetailBudgetWPs_Aleph,IF($J193 = "No Work Package", "", $J193),DetailBudgetCategory_Aleph,$I193),""))))) / AV$6 * AV$7, 0), 0)</f>
        <v>0</v>
      </c>
      <c r="AW193" s="166">
        <f t="array" ref="AW193">IFERROR(IF(ROW()-16&lt;NoRowsBudget, IF($J193="Profit Margin",SUM(AW$16:AW192)*ProfitMargin,IF($J193="VAT",SUM(AW$16:AW192)*VAT,IF(Budget_period="Monthly",SUMIFS(INDIRECT(AW$8),DetailBudgetWPs_Aleph,IF($J193 = "No Work Package", "", $J193),DetailBudgetCategory_Aleph,$I193),IF(Budget_period="Quarterly",SUMIFS(INDIRECT(AW$9),DetailBudgetWPs_Aleph,IF($J193 = "No Work Package", "", $J193),DetailBudgetCategory_Aleph,$I193),IF(Budget_period="Annually",SUMIFS(INDIRECT(AW$10),DetailBudgetWPs_Aleph,IF($J193 = "No Work Package", "", $J193),DetailBudgetCategory_Aleph,$I193),""))))) / AW$6 * AW$7, 0), 0)</f>
        <v>0</v>
      </c>
      <c r="AX193" s="166">
        <f t="array" ref="AX193">IFERROR(IF(ROW()-16&lt;NoRowsBudget, IF($J193="Profit Margin",SUM(AX$16:AX192)*ProfitMargin,IF($J193="VAT",SUM(AX$16:AX192)*VAT,IF(Budget_period="Monthly",SUMIFS(INDIRECT(AX$8),DetailBudgetWPs_Aleph,IF($J193 = "No Work Package", "", $J193),DetailBudgetCategory_Aleph,$I193),IF(Budget_period="Quarterly",SUMIFS(INDIRECT(AX$9),DetailBudgetWPs_Aleph,IF($J193 = "No Work Package", "", $J193),DetailBudgetCategory_Aleph,$I193),IF(Budget_period="Annually",SUMIFS(INDIRECT(AX$10),DetailBudgetWPs_Aleph,IF($J193 = "No Work Package", "", $J193),DetailBudgetCategory_Aleph,$I193),""))))) / AX$6 * AX$7, 0), 0)</f>
        <v>0</v>
      </c>
      <c r="AY193" s="166">
        <f t="array" ref="AY193">IFERROR(IF(ROW()-16&lt;NoRowsBudget, IF($J193="Profit Margin",SUM(AY$16:AY192)*ProfitMargin,IF($J193="VAT",SUM(AY$16:AY192)*VAT,IF(Budget_period="Monthly",SUMIFS(INDIRECT(AY$8),DetailBudgetWPs_Aleph,IF($J193 = "No Work Package", "", $J193),DetailBudgetCategory_Aleph,$I193),IF(Budget_period="Quarterly",SUMIFS(INDIRECT(AY$9),DetailBudgetWPs_Aleph,IF($J193 = "No Work Package", "", $J193),DetailBudgetCategory_Aleph,$I193),IF(Budget_period="Annually",SUMIFS(INDIRECT(AY$10),DetailBudgetWPs_Aleph,IF($J193 = "No Work Package", "", $J193),DetailBudgetCategory_Aleph,$I193),""))))) / AY$6 * AY$7, 0), 0)</f>
        <v>0</v>
      </c>
      <c r="AZ193" s="166">
        <f t="array" ref="AZ193">IFERROR(IF(ROW()-16&lt;NoRowsBudget, IF($J193="Profit Margin",SUM(AZ$16:AZ192)*ProfitMargin,IF($J193="VAT",SUM(AZ$16:AZ192)*VAT,IF(Budget_period="Monthly",SUMIFS(INDIRECT(AZ$8),DetailBudgetWPs_Aleph,IF($J193 = "No Work Package", "", $J193),DetailBudgetCategory_Aleph,$I193),IF(Budget_period="Quarterly",SUMIFS(INDIRECT(AZ$9),DetailBudgetWPs_Aleph,IF($J193 = "No Work Package", "", $J193),DetailBudgetCategory_Aleph,$I193),IF(Budget_period="Annually",SUMIFS(INDIRECT(AZ$10),DetailBudgetWPs_Aleph,IF($J193 = "No Work Package", "", $J193),DetailBudgetCategory_Aleph,$I193),""))))) / AZ$6 * AZ$7, 0), 0)</f>
        <v>0</v>
      </c>
      <c r="BA193" s="166">
        <f t="array" ref="BA193">IFERROR(IF(ROW()-16&lt;NoRowsBudget, IF($J193="Profit Margin",SUM(BA$16:BA192)*ProfitMargin,IF($J193="VAT",SUM(BA$16:BA192)*VAT,IF(Budget_period="Monthly",SUMIFS(INDIRECT(BA$8),DetailBudgetWPs_Aleph,IF($J193 = "No Work Package", "", $J193),DetailBudgetCategory_Aleph,$I193),IF(Budget_period="Quarterly",SUMIFS(INDIRECT(BA$9),DetailBudgetWPs_Aleph,IF($J193 = "No Work Package", "", $J193),DetailBudgetCategory_Aleph,$I193),IF(Budget_period="Annually",SUMIFS(INDIRECT(BA$10),DetailBudgetWPs_Aleph,IF($J193 = "No Work Package", "", $J193),DetailBudgetCategory_Aleph,$I193),""))))) / BA$6 * BA$7, 0), 0)</f>
        <v>0</v>
      </c>
      <c r="BB193" s="166">
        <f t="array" ref="BB193">IFERROR(IF(ROW()-16&lt;NoRowsBudget, IF($J193="Profit Margin",SUM(BB$16:BB192)*ProfitMargin,IF($J193="VAT",SUM(BB$16:BB192)*VAT,IF(Budget_period="Monthly",SUMIFS(INDIRECT(BB$8),DetailBudgetWPs_Aleph,IF($J193 = "No Work Package", "", $J193),DetailBudgetCategory_Aleph,$I193),IF(Budget_period="Quarterly",SUMIFS(INDIRECT(BB$9),DetailBudgetWPs_Aleph,IF($J193 = "No Work Package", "", $J193),DetailBudgetCategory_Aleph,$I193),IF(Budget_period="Annually",SUMIFS(INDIRECT(BB$10),DetailBudgetWPs_Aleph,IF($J193 = "No Work Package", "", $J193),DetailBudgetCategory_Aleph,$I193),""))))) / BB$6 * BB$7, 0), 0)</f>
        <v>0</v>
      </c>
      <c r="BC193" s="166">
        <f t="array" ref="BC193">IFERROR(IF(ROW()-16&lt;NoRowsBudget, IF($J193="Profit Margin",SUM(BC$16:BC192)*ProfitMargin,IF($J193="VAT",SUM(BC$16:BC192)*VAT,IF(Budget_period="Monthly",SUMIFS(INDIRECT(BC$8),DetailBudgetWPs_Aleph,IF($J193 = "No Work Package", "", $J193),DetailBudgetCategory_Aleph,$I193),IF(Budget_period="Quarterly",SUMIFS(INDIRECT(BC$9),DetailBudgetWPs_Aleph,IF($J193 = "No Work Package", "", $J193),DetailBudgetCategory_Aleph,$I193),IF(Budget_period="Annually",SUMIFS(INDIRECT(BC$10),DetailBudgetWPs_Aleph,IF($J193 = "No Work Package", "", $J193),DetailBudgetCategory_Aleph,$I193),""))))) / BC$6 * BC$7, 0), 0)</f>
        <v>0</v>
      </c>
      <c r="BD193" s="166">
        <f t="array" ref="BD193">IFERROR(IF(ROW()-16&lt;NoRowsBudget, IF($J193="Profit Margin",SUM(BD$16:BD192)*ProfitMargin,IF($J193="VAT",SUM(BD$16:BD192)*VAT,IF(Budget_period="Monthly",SUMIFS(INDIRECT(BD$8),DetailBudgetWPs_Aleph,IF($J193 = "No Work Package", "", $J193),DetailBudgetCategory_Aleph,$I193),IF(Budget_period="Quarterly",SUMIFS(INDIRECT(BD$9),DetailBudgetWPs_Aleph,IF($J193 = "No Work Package", "", $J193),DetailBudgetCategory_Aleph,$I193),IF(Budget_period="Annually",SUMIFS(INDIRECT(BD$10),DetailBudgetWPs_Aleph,IF($J193 = "No Work Package", "", $J193),DetailBudgetCategory_Aleph,$I193),""))))) / BD$6 * BD$7, 0), 0)</f>
        <v>0</v>
      </c>
      <c r="BE193" s="166">
        <f t="array" ref="BE193">IFERROR(IF(ROW()-16&lt;NoRowsBudget, IF($J193="Profit Margin",SUM(BE$16:BE192)*ProfitMargin,IF($J193="VAT",SUM(BE$16:BE192)*VAT,IF(Budget_period="Monthly",SUMIFS(INDIRECT(BE$8),DetailBudgetWPs_Aleph,IF($J193 = "No Work Package", "", $J193),DetailBudgetCategory_Aleph,$I193),IF(Budget_period="Quarterly",SUMIFS(INDIRECT(BE$9),DetailBudgetWPs_Aleph,IF($J193 = "No Work Package", "", $J193),DetailBudgetCategory_Aleph,$I193),IF(Budget_period="Annually",SUMIFS(INDIRECT(BE$10),DetailBudgetWPs_Aleph,IF($J193 = "No Work Package", "", $J193),DetailBudgetCategory_Aleph,$I193),""))))) / BE$6 * BE$7, 0), 0)</f>
        <v>0</v>
      </c>
      <c r="BF193" s="166">
        <f t="array" ref="BF193">IFERROR(IF(ROW()-16&lt;NoRowsBudget, IF($J193="Profit Margin",SUM(BF$16:BF192)*ProfitMargin,IF($J193="VAT",SUM(BF$16:BF192)*VAT,IF(Budget_period="Monthly",SUMIFS(INDIRECT(BF$8),DetailBudgetWPs_Aleph,IF($J193 = "No Work Package", "", $J193),DetailBudgetCategory_Aleph,$I193),IF(Budget_period="Quarterly",SUMIFS(INDIRECT(BF$9),DetailBudgetWPs_Aleph,IF($J193 = "No Work Package", "", $J193),DetailBudgetCategory_Aleph,$I193),IF(Budget_period="Annually",SUMIFS(INDIRECT(BF$10),DetailBudgetWPs_Aleph,IF($J193 = "No Work Package", "", $J193),DetailBudgetCategory_Aleph,$I193),""))))) / BF$6 * BF$7, 0), 0)</f>
        <v>0</v>
      </c>
      <c r="BG193" s="166">
        <f t="array" ref="BG193">IFERROR(IF(ROW()-16&lt;NoRowsBudget, IF($J193="Profit Margin",SUM(BG$16:BG192)*ProfitMargin,IF($J193="VAT",SUM(BG$16:BG192)*VAT,IF(Budget_period="Monthly",SUMIFS(INDIRECT(BG$8),DetailBudgetWPs_Aleph,IF($J193 = "No Work Package", "", $J193),DetailBudgetCategory_Aleph,$I193),IF(Budget_period="Quarterly",SUMIFS(INDIRECT(BG$9),DetailBudgetWPs_Aleph,IF($J193 = "No Work Package", "", $J193),DetailBudgetCategory_Aleph,$I193),IF(Budget_period="Annually",SUMIFS(INDIRECT(BG$10),DetailBudgetWPs_Aleph,IF($J193 = "No Work Package", "", $J193),DetailBudgetCategory_Aleph,$I193),""))))) / BG$6 * BG$7, 0), 0)</f>
        <v>0</v>
      </c>
      <c r="BH193" s="166">
        <f t="array" ref="BH193">IFERROR(IF(ROW()-16&lt;NoRowsBudget, IF($J193="Profit Margin",SUM(BH$16:BH192)*ProfitMargin,IF($J193="VAT",SUM(BH$16:BH192)*VAT,IF(Budget_period="Monthly",SUMIFS(INDIRECT(BH$8),DetailBudgetWPs_Aleph,IF($J193 = "No Work Package", "", $J193),DetailBudgetCategory_Aleph,$I193),IF(Budget_period="Quarterly",SUMIFS(INDIRECT(BH$9),DetailBudgetWPs_Aleph,IF($J193 = "No Work Package", "", $J193),DetailBudgetCategory_Aleph,$I193),IF(Budget_period="Annually",SUMIFS(INDIRECT(BH$10),DetailBudgetWPs_Aleph,IF($J193 = "No Work Package", "", $J193),DetailBudgetCategory_Aleph,$I193),""))))) / BH$6 * BH$7, 0), 0)</f>
        <v>0</v>
      </c>
      <c r="BI193" s="166">
        <f t="array" ref="BI193">IFERROR(IF(ROW()-16&lt;NoRowsBudget, IF($J193="Profit Margin",SUM(BI$16:BI192)*ProfitMargin,IF($J193="VAT",SUM(BI$16:BI192)*VAT,IF(Budget_period="Monthly",SUMIFS(INDIRECT(BI$8),DetailBudgetWPs_Aleph,IF($J193 = "No Work Package", "", $J193),DetailBudgetCategory_Aleph,$I193),IF(Budget_period="Quarterly",SUMIFS(INDIRECT(BI$9),DetailBudgetWPs_Aleph,IF($J193 = "No Work Package", "", $J193),DetailBudgetCategory_Aleph,$I193),IF(Budget_period="Annually",SUMIFS(INDIRECT(BI$10),DetailBudgetWPs_Aleph,IF($J193 = "No Work Package", "", $J193),DetailBudgetCategory_Aleph,$I193),""))))) / BI$6 * BI$7, 0), 0)</f>
        <v>0</v>
      </c>
      <c r="BJ193" s="166">
        <f t="array" ref="BJ193">IFERROR(IF(ROW()-16&lt;NoRowsBudget, IF($J193="Profit Margin",SUM(BJ$16:BJ192)*ProfitMargin,IF($J193="VAT",SUM(BJ$16:BJ192)*VAT,IF(Budget_period="Monthly",SUMIFS(INDIRECT(BJ$8),DetailBudgetWPs_Aleph,IF($J193 = "No Work Package", "", $J193),DetailBudgetCategory_Aleph,$I193),IF(Budget_period="Quarterly",SUMIFS(INDIRECT(BJ$9),DetailBudgetWPs_Aleph,IF($J193 = "No Work Package", "", $J193),DetailBudgetCategory_Aleph,$I193),IF(Budget_period="Annually",SUMIFS(INDIRECT(BJ$10),DetailBudgetWPs_Aleph,IF($J193 = "No Work Package", "", $J193),DetailBudgetCategory_Aleph,$I193),""))))) / BJ$6 * BJ$7, 0), 0)</f>
        <v>0</v>
      </c>
      <c r="BK193" s="166">
        <f t="array" ref="BK193">IFERROR(IF(ROW()-16&lt;NoRowsBudget, IF($J193="Profit Margin",SUM(BK$16:BK192)*ProfitMargin,IF($J193="VAT",SUM(BK$16:BK192)*VAT,IF(Budget_period="Monthly",SUMIFS(INDIRECT(BK$8),DetailBudgetWPs_Aleph,IF($J193 = "No Work Package", "", $J193),DetailBudgetCategory_Aleph,$I193),IF(Budget_period="Quarterly",SUMIFS(INDIRECT(BK$9),DetailBudgetWPs_Aleph,IF($J193 = "No Work Package", "", $J193),DetailBudgetCategory_Aleph,$I193),IF(Budget_period="Annually",SUMIFS(INDIRECT(BK$10),DetailBudgetWPs_Aleph,IF($J193 = "No Work Package", "", $J193),DetailBudgetCategory_Aleph,$I193),""))))) / BK$6 * BK$7, 0), 0)</f>
        <v>0</v>
      </c>
      <c r="BL193" s="166">
        <f t="array" ref="BL193">IFERROR(IF(ROW()-16&lt;NoRowsBudget, IF($J193="Profit Margin",SUM(BL$16:BL192)*ProfitMargin,IF($J193="VAT",SUM(BL$16:BL192)*VAT,IF(Budget_period="Monthly",SUMIFS(INDIRECT(BL$8),DetailBudgetWPs_Aleph,IF($J193 = "No Work Package", "", $J193),DetailBudgetCategory_Aleph,$I193),IF(Budget_period="Quarterly",SUMIFS(INDIRECT(BL$9),DetailBudgetWPs_Aleph,IF($J193 = "No Work Package", "", $J193),DetailBudgetCategory_Aleph,$I193),IF(Budget_period="Annually",SUMIFS(INDIRECT(BL$10),DetailBudgetWPs_Aleph,IF($J193 = "No Work Package", "", $J193),DetailBudgetCategory_Aleph,$I193),""))))) / BL$6 * BL$7, 0), 0)</f>
        <v>0</v>
      </c>
      <c r="BM193" s="166">
        <f t="array" ref="BM193">IFERROR(IF(ROW()-16&lt;NoRowsBudget, IF($J193="Profit Margin",SUM(BM$16:BM192)*ProfitMargin,IF($J193="VAT",SUM(BM$16:BM192)*VAT,IF(Budget_period="Monthly",SUMIFS(INDIRECT(BM$8),DetailBudgetWPs_Aleph,IF($J193 = "No Work Package", "", $J193),DetailBudgetCategory_Aleph,$I193),IF(Budget_period="Quarterly",SUMIFS(INDIRECT(BM$9),DetailBudgetWPs_Aleph,IF($J193 = "No Work Package", "", $J193),DetailBudgetCategory_Aleph,$I193),IF(Budget_period="Annually",SUMIFS(INDIRECT(BM$10),DetailBudgetWPs_Aleph,IF($J193 = "No Work Package", "", $J193),DetailBudgetCategory_Aleph,$I193),""))))) / BM$6 * BM$7, 0), 0)</f>
        <v>0</v>
      </c>
      <c r="BN193" s="166">
        <f t="array" ref="BN193">IFERROR(IF(ROW()-16&lt;NoRowsBudget, IF($J193="Profit Margin",SUM(BN$16:BN192)*ProfitMargin,IF($J193="VAT",SUM(BN$16:BN192)*VAT,IF(Budget_period="Monthly",SUMIFS(INDIRECT(BN$8),DetailBudgetWPs_Aleph,IF($J193 = "No Work Package", "", $J193),DetailBudgetCategory_Aleph,$I193),IF(Budget_period="Quarterly",SUMIFS(INDIRECT(BN$9),DetailBudgetWPs_Aleph,IF($J193 = "No Work Package", "", $J193),DetailBudgetCategory_Aleph,$I193),IF(Budget_period="Annually",SUMIFS(INDIRECT(BN$10),DetailBudgetWPs_Aleph,IF($J193 = "No Work Package", "", $J193),DetailBudgetCategory_Aleph,$I193),""))))) / BN$6 * BN$7, 0), 0)</f>
        <v>0</v>
      </c>
      <c r="BO193" s="166">
        <f t="array" ref="BO193">IFERROR(IF(ROW()-16&lt;NoRowsBudget, IF($J193="Profit Margin",SUM(BO$16:BO192)*ProfitMargin,IF($J193="VAT",SUM(BO$16:BO192)*VAT,IF(Budget_period="Monthly",SUMIFS(INDIRECT(BO$8),DetailBudgetWPs_Aleph,IF($J193 = "No Work Package", "", $J193),DetailBudgetCategory_Aleph,$I193),IF(Budget_period="Quarterly",SUMIFS(INDIRECT(BO$9),DetailBudgetWPs_Aleph,IF($J193 = "No Work Package", "", $J193),DetailBudgetCategory_Aleph,$I193),IF(Budget_period="Annually",SUMIFS(INDIRECT(BO$10),DetailBudgetWPs_Aleph,IF($J193 = "No Work Package", "", $J193),DetailBudgetCategory_Aleph,$I193),""))))) / BO$6 * BO$7, 0), 0)</f>
        <v>0</v>
      </c>
      <c r="BP193" s="166">
        <f t="array" ref="BP193">IFERROR(IF(ROW()-16&lt;NoRowsBudget, IF($J193="Profit Margin",SUM(BP$16:BP192)*ProfitMargin,IF($J193="VAT",SUM(BP$16:BP192)*VAT,IF(Budget_period="Monthly",SUMIFS(INDIRECT(BP$8),DetailBudgetWPs_Aleph,IF($J193 = "No Work Package", "", $J193),DetailBudgetCategory_Aleph,$I193),IF(Budget_period="Quarterly",SUMIFS(INDIRECT(BP$9),DetailBudgetWPs_Aleph,IF($J193 = "No Work Package", "", $J193),DetailBudgetCategory_Aleph,$I193),IF(Budget_period="Annually",SUMIFS(INDIRECT(BP$10),DetailBudgetWPs_Aleph,IF($J193 = "No Work Package", "", $J193),DetailBudgetCategory_Aleph,$I193),""))))) / BP$6 * BP$7, 0), 0)</f>
        <v>0</v>
      </c>
      <c r="BQ193" s="166">
        <f t="array" ref="BQ193">IFERROR(IF(ROW()-16&lt;NoRowsBudget, IF($J193="Profit Margin",SUM(BQ$16:BQ192)*ProfitMargin,IF($J193="VAT",SUM(BQ$16:BQ192)*VAT,IF(Budget_period="Monthly",SUMIFS(INDIRECT(BQ$8),DetailBudgetWPs_Aleph,IF($J193 = "No Work Package", "", $J193),DetailBudgetCategory_Aleph,$I193),IF(Budget_period="Quarterly",SUMIFS(INDIRECT(BQ$9),DetailBudgetWPs_Aleph,IF($J193 = "No Work Package", "", $J193),DetailBudgetCategory_Aleph,$I193),IF(Budget_period="Annually",SUMIFS(INDIRECT(BQ$10),DetailBudgetWPs_Aleph,IF($J193 = "No Work Package", "", $J193),DetailBudgetCategory_Aleph,$I193),""))))) / BQ$6 * BQ$7, 0), 0)</f>
        <v>0</v>
      </c>
      <c r="BR193" s="166">
        <f t="array" ref="BR193">IFERROR(IF(ROW()-16&lt;NoRowsBudget, IF($J193="Profit Margin",SUM(BR$16:BR192)*ProfitMargin,IF($J193="VAT",SUM(BR$16:BR192)*VAT,IF(Budget_period="Monthly",SUMIFS(INDIRECT(BR$8),DetailBudgetWPs_Aleph,IF($J193 = "No Work Package", "", $J193),DetailBudgetCategory_Aleph,$I193),IF(Budget_period="Quarterly",SUMIFS(INDIRECT(BR$9),DetailBudgetWPs_Aleph,IF($J193 = "No Work Package", "", $J193),DetailBudgetCategory_Aleph,$I193),IF(Budget_period="Annually",SUMIFS(INDIRECT(BR$10),DetailBudgetWPs_Aleph,IF($J193 = "No Work Package", "", $J193),DetailBudgetCategory_Aleph,$I193),""))))) / BR$6 * BR$7, 0), 0)</f>
        <v>0</v>
      </c>
      <c r="BS193" s="166">
        <f t="array" ref="BS193">IFERROR(IF(ROW()-16&lt;NoRowsBudget, IF($J193="Profit Margin",SUM(BS$16:BS192)*ProfitMargin,IF($J193="VAT",SUM(BS$16:BS192)*VAT,IF(Budget_period="Monthly",SUMIFS(INDIRECT(BS$8),DetailBudgetWPs_Aleph,IF($J193 = "No Work Package", "", $J193),DetailBudgetCategory_Aleph,$I193),IF(Budget_period="Quarterly",SUMIFS(INDIRECT(BS$9),DetailBudgetWPs_Aleph,IF($J193 = "No Work Package", "", $J193),DetailBudgetCategory_Aleph,$I193),IF(Budget_period="Annually",SUMIFS(INDIRECT(BS$10),DetailBudgetWPs_Aleph,IF($J193 = "No Work Package", "", $J193),DetailBudgetCategory_Aleph,$I193),""))))) / BS$6 * BS$7, 0), 0)</f>
        <v>0</v>
      </c>
    </row>
    <row r="194" ht="15.75" customHeight="1">
      <c r="A194" s="114"/>
      <c r="B194" s="15" t="str">
        <f>IF(ROW()-16&lt;NoRowsBudget,OrgName,"")</f>
        <v/>
      </c>
      <c r="C194" s="15" t="str">
        <f>IF(ROW()-16&lt;NoRowsBudget,ProjectName,"")</f>
        <v/>
      </c>
      <c r="D194" s="15" t="str">
        <f>IF(ROW()-16&lt;NoRowsBudget,ProjectRef,"")</f>
        <v/>
      </c>
      <c r="E194" s="15" t="str">
        <f>IF(ROW()-16&lt;NoRowsBudget,ApplicationID,"")</f>
        <v/>
      </c>
      <c r="F194" s="15" t="str">
        <f>IF(ROW()-16&lt;NoRowsBudget,Version,"")</f>
        <v/>
      </c>
      <c r="G194" s="164" t="str">
        <f>IF(ROW()-16&lt;NoRowsBudget,StartDate,"")</f>
        <v/>
      </c>
      <c r="H194" s="164" t="str">
        <f>IF(ROW()-16&lt;NoRowsBudget,EndDate,"")</f>
        <v/>
      </c>
      <c r="I194" s="15" t="str">
        <f t="array" ref="I194">IF(ROW()-16&lt;(NoRowsBudget-3),INDEX(CostCategories,CEILING((ROW()-15)/NoWPs,1)),IF(ROW()-16=NoRowsBudget-3,"Overheads",IF(ROW()-16=NoRowsBudget-2,"Profit Margin",IF(ROW()-16=NoRowsBudget-1,"VAT",""))))</f>
        <v/>
      </c>
      <c r="J194" s="15" t="str">
        <f t="array" ref="J194">IF(ROW()-16&lt;NoRowsBudget-3,INDEX(WPUnique,,MOD(ROW()-16,NoWPs)+1),IF(ROW()-16=NoRowsBudget-3,"Overheads",IF(ROW()-16=NoRowsBudget-2,"Profit Margin",IF(ROW()-16=NoRowsBudget-1,"VAT",""))))</f>
        <v/>
      </c>
      <c r="K194" s="172" t="str">
        <f>IFERROR(IF(OR($J194="Indirect Cost",$J194="VAT",$J194="Profit Margin"),"",VLOOKUP(J194,'1. Basic Info'!$B$40:$C$52,2,FALSE)),BudgetExport!J194)</f>
        <v/>
      </c>
      <c r="L194" s="166">
        <f t="array" ref="L194">IFERROR(IF(ROW()-16&lt;NoRowsBudget, IF($J194="Profit Margin",SUM(L$16:L193)*ProfitMargin,IF($J194="VAT",SUM(L$16:L193)*VAT,IF(Budget_period="Monthly",SUMIFS(INDIRECT(L$8),DetailBudgetWPs_Aleph,IF($J194 = "No Work Package", "", $J194),DetailBudgetCategory_Aleph,$I194),IF(Budget_period="Quarterly",SUMIFS(INDIRECT(L$9),DetailBudgetWPs_Aleph,IF($J194 = "No Work Package", "", $J194),DetailBudgetCategory_Aleph,$I194),IF(Budget_period="Annually",SUMIFS(INDIRECT(L$10),DetailBudgetWPs_Aleph,IF($J194 = "No Work Package", "", $J194),DetailBudgetCategory_Aleph,$I194),""))))) / L$6 * L$7, 0), 0)</f>
        <v>0</v>
      </c>
      <c r="M194" s="166">
        <f t="array" ref="M194">IFERROR(IF(ROW()-16&lt;NoRowsBudget, IF($J194="Profit Margin",SUM(M$16:M193)*ProfitMargin,IF($J194="VAT",SUM(M$16:M193)*VAT,IF(Budget_period="Monthly",SUMIFS(INDIRECT(M$8),DetailBudgetWPs_Aleph,IF($J194 = "No Work Package", "", $J194),DetailBudgetCategory_Aleph,$I194),IF(Budget_period="Quarterly",SUMIFS(INDIRECT(M$9),DetailBudgetWPs_Aleph,IF($J194 = "No Work Package", "", $J194),DetailBudgetCategory_Aleph,$I194),IF(Budget_period="Annually",SUMIFS(INDIRECT(M$10),DetailBudgetWPs_Aleph,IF($J194 = "No Work Package", "", $J194),DetailBudgetCategory_Aleph,$I194),""))))) / M$6 * M$7, 0), 0)</f>
        <v>0</v>
      </c>
      <c r="N194" s="166">
        <f t="array" ref="N194">IFERROR(IF(ROW()-16&lt;NoRowsBudget, IF($J194="Profit Margin",SUM(N$16:N193)*ProfitMargin,IF($J194="VAT",SUM(N$16:N193)*VAT,IF(Budget_period="Monthly",SUMIFS(INDIRECT(N$8),DetailBudgetWPs_Aleph,IF($J194 = "No Work Package", "", $J194),DetailBudgetCategory_Aleph,$I194),IF(Budget_period="Quarterly",SUMIFS(INDIRECT(N$9),DetailBudgetWPs_Aleph,IF($J194 = "No Work Package", "", $J194),DetailBudgetCategory_Aleph,$I194),IF(Budget_period="Annually",SUMIFS(INDIRECT(N$10),DetailBudgetWPs_Aleph,IF($J194 = "No Work Package", "", $J194),DetailBudgetCategory_Aleph,$I194),""))))) / N$6 * N$7, 0), 0)</f>
        <v>0</v>
      </c>
      <c r="O194" s="166">
        <f t="array" ref="O194">IFERROR(IF(ROW()-16&lt;NoRowsBudget, IF($J194="Profit Margin",SUM(O$16:O193)*ProfitMargin,IF($J194="VAT",SUM(O$16:O193)*VAT,IF(Budget_period="Monthly",SUMIFS(INDIRECT(O$8),DetailBudgetWPs_Aleph,IF($J194 = "No Work Package", "", $J194),DetailBudgetCategory_Aleph,$I194),IF(Budget_period="Quarterly",SUMIFS(INDIRECT(O$9),DetailBudgetWPs_Aleph,IF($J194 = "No Work Package", "", $J194),DetailBudgetCategory_Aleph,$I194),IF(Budget_period="Annually",SUMIFS(INDIRECT(O$10),DetailBudgetWPs_Aleph,IF($J194 = "No Work Package", "", $J194),DetailBudgetCategory_Aleph,$I194),""))))) / O$6 * O$7, 0), 0)</f>
        <v>0</v>
      </c>
      <c r="P194" s="166">
        <f t="array" ref="P194">IFERROR(IF(ROW()-16&lt;NoRowsBudget, IF($J194="Profit Margin",SUM(P$16:P193)*ProfitMargin,IF($J194="VAT",SUM(P$16:P193)*VAT,IF(Budget_period="Monthly",SUMIFS(INDIRECT(P$8),DetailBudgetWPs_Aleph,IF($J194 = "No Work Package", "", $J194),DetailBudgetCategory_Aleph,$I194),IF(Budget_period="Quarterly",SUMIFS(INDIRECT(P$9),DetailBudgetWPs_Aleph,IF($J194 = "No Work Package", "", $J194),DetailBudgetCategory_Aleph,$I194),IF(Budget_period="Annually",SUMIFS(INDIRECT(P$10),DetailBudgetWPs_Aleph,IF($J194 = "No Work Package", "", $J194),DetailBudgetCategory_Aleph,$I194),""))))) / P$6 * P$7, 0), 0)</f>
        <v>0</v>
      </c>
      <c r="Q194" s="166">
        <f t="array" ref="Q194">IFERROR(IF(ROW()-16&lt;NoRowsBudget, IF($J194="Profit Margin",SUM(Q$16:Q193)*ProfitMargin,IF($J194="VAT",SUM(Q$16:Q193)*VAT,IF(Budget_period="Monthly",SUMIFS(INDIRECT(Q$8),DetailBudgetWPs_Aleph,IF($J194 = "No Work Package", "", $J194),DetailBudgetCategory_Aleph,$I194),IF(Budget_period="Quarterly",SUMIFS(INDIRECT(Q$9),DetailBudgetWPs_Aleph,IF($J194 = "No Work Package", "", $J194),DetailBudgetCategory_Aleph,$I194),IF(Budget_period="Annually",SUMIFS(INDIRECT(Q$10),DetailBudgetWPs_Aleph,IF($J194 = "No Work Package", "", $J194),DetailBudgetCategory_Aleph,$I194),""))))) / Q$6 * Q$7, 0), 0)</f>
        <v>0</v>
      </c>
      <c r="R194" s="166">
        <f t="array" ref="R194">IFERROR(IF(ROW()-16&lt;NoRowsBudget, IF($J194="Profit Margin",SUM(R$16:R193)*ProfitMargin,IF($J194="VAT",SUM(R$16:R193)*VAT,IF(Budget_period="Monthly",SUMIFS(INDIRECT(R$8),DetailBudgetWPs_Aleph,IF($J194 = "No Work Package", "", $J194),DetailBudgetCategory_Aleph,$I194),IF(Budget_period="Quarterly",SUMIFS(INDIRECT(R$9),DetailBudgetWPs_Aleph,IF($J194 = "No Work Package", "", $J194),DetailBudgetCategory_Aleph,$I194),IF(Budget_period="Annually",SUMIFS(INDIRECT(R$10),DetailBudgetWPs_Aleph,IF($J194 = "No Work Package", "", $J194),DetailBudgetCategory_Aleph,$I194),""))))) / R$6 * R$7, 0), 0)</f>
        <v>0</v>
      </c>
      <c r="S194" s="166">
        <f t="array" ref="S194">IFERROR(IF(ROW()-16&lt;NoRowsBudget, IF($J194="Profit Margin",SUM(S$16:S193)*ProfitMargin,IF($J194="VAT",SUM(S$16:S193)*VAT,IF(Budget_period="Monthly",SUMIFS(INDIRECT(S$8),DetailBudgetWPs_Aleph,IF($J194 = "No Work Package", "", $J194),DetailBudgetCategory_Aleph,$I194),IF(Budget_period="Quarterly",SUMIFS(INDIRECT(S$9),DetailBudgetWPs_Aleph,IF($J194 = "No Work Package", "", $J194),DetailBudgetCategory_Aleph,$I194),IF(Budget_period="Annually",SUMIFS(INDIRECT(S$10),DetailBudgetWPs_Aleph,IF($J194 = "No Work Package", "", $J194),DetailBudgetCategory_Aleph,$I194),""))))) / S$6 * S$7, 0), 0)</f>
        <v>0</v>
      </c>
      <c r="T194" s="166">
        <f t="array" ref="T194">IFERROR(IF(ROW()-16&lt;NoRowsBudget, IF($J194="Profit Margin",SUM(T$16:T193)*ProfitMargin,IF($J194="VAT",SUM(T$16:T193)*VAT,IF(Budget_period="Monthly",SUMIFS(INDIRECT(T$8),DetailBudgetWPs_Aleph,IF($J194 = "No Work Package", "", $J194),DetailBudgetCategory_Aleph,$I194),IF(Budget_period="Quarterly",SUMIFS(INDIRECT(T$9),DetailBudgetWPs_Aleph,IF($J194 = "No Work Package", "", $J194),DetailBudgetCategory_Aleph,$I194),IF(Budget_period="Annually",SUMIFS(INDIRECT(T$10),DetailBudgetWPs_Aleph,IF($J194 = "No Work Package", "", $J194),DetailBudgetCategory_Aleph,$I194),""))))) / T$6 * T$7, 0), 0)</f>
        <v>0</v>
      </c>
      <c r="U194" s="166">
        <f t="array" ref="U194">IFERROR(IF(ROW()-16&lt;NoRowsBudget, IF($J194="Profit Margin",SUM(U$16:U193)*ProfitMargin,IF($J194="VAT",SUM(U$16:U193)*VAT,IF(Budget_period="Monthly",SUMIFS(INDIRECT(U$8),DetailBudgetWPs_Aleph,IF($J194 = "No Work Package", "", $J194),DetailBudgetCategory_Aleph,$I194),IF(Budget_period="Quarterly",SUMIFS(INDIRECT(U$9),DetailBudgetWPs_Aleph,IF($J194 = "No Work Package", "", $J194),DetailBudgetCategory_Aleph,$I194),IF(Budget_period="Annually",SUMIFS(INDIRECT(U$10),DetailBudgetWPs_Aleph,IF($J194 = "No Work Package", "", $J194),DetailBudgetCategory_Aleph,$I194),""))))) / U$6 * U$7, 0), 0)</f>
        <v>0</v>
      </c>
      <c r="V194" s="166">
        <f t="array" ref="V194">IFERROR(IF(ROW()-16&lt;NoRowsBudget, IF($J194="Profit Margin",SUM(V$16:V193)*ProfitMargin,IF($J194="VAT",SUM(V$16:V193)*VAT,IF(Budget_period="Monthly",SUMIFS(INDIRECT(V$8),DetailBudgetWPs_Aleph,IF($J194 = "No Work Package", "", $J194),DetailBudgetCategory_Aleph,$I194),IF(Budget_period="Quarterly",SUMIFS(INDIRECT(V$9),DetailBudgetWPs_Aleph,IF($J194 = "No Work Package", "", $J194),DetailBudgetCategory_Aleph,$I194),IF(Budget_period="Annually",SUMIFS(INDIRECT(V$10),DetailBudgetWPs_Aleph,IF($J194 = "No Work Package", "", $J194),DetailBudgetCategory_Aleph,$I194),""))))) / V$6 * V$7, 0), 0)</f>
        <v>0</v>
      </c>
      <c r="W194" s="166">
        <f t="array" ref="W194">IFERROR(IF(ROW()-16&lt;NoRowsBudget, IF($J194="Profit Margin",SUM(W$16:W193)*ProfitMargin,IF($J194="VAT",SUM(W$16:W193)*VAT,IF(Budget_period="Monthly",SUMIFS(INDIRECT(W$8),DetailBudgetWPs_Aleph,IF($J194 = "No Work Package", "", $J194),DetailBudgetCategory_Aleph,$I194),IF(Budget_period="Quarterly",SUMIFS(INDIRECT(W$9),DetailBudgetWPs_Aleph,IF($J194 = "No Work Package", "", $J194),DetailBudgetCategory_Aleph,$I194),IF(Budget_period="Annually",SUMIFS(INDIRECT(W$10),DetailBudgetWPs_Aleph,IF($J194 = "No Work Package", "", $J194),DetailBudgetCategory_Aleph,$I194),""))))) / W$6 * W$7, 0), 0)</f>
        <v>0</v>
      </c>
      <c r="X194" s="166">
        <f t="array" ref="X194">IFERROR(IF(ROW()-16&lt;NoRowsBudget, IF($J194="Profit Margin",SUM(X$16:X193)*ProfitMargin,IF($J194="VAT",SUM(X$16:X193)*VAT,IF(Budget_period="Monthly",SUMIFS(INDIRECT(X$8),DetailBudgetWPs_Aleph,IF($J194 = "No Work Package", "", $J194),DetailBudgetCategory_Aleph,$I194),IF(Budget_period="Quarterly",SUMIFS(INDIRECT(X$9),DetailBudgetWPs_Aleph,IF($J194 = "No Work Package", "", $J194),DetailBudgetCategory_Aleph,$I194),IF(Budget_period="Annually",SUMIFS(INDIRECT(X$10),DetailBudgetWPs_Aleph,IF($J194 = "No Work Package", "", $J194),DetailBudgetCategory_Aleph,$I194),""))))) / X$6 * X$7, 0), 0)</f>
        <v>0</v>
      </c>
      <c r="Y194" s="166">
        <f t="array" ref="Y194">IFERROR(IF(ROW()-16&lt;NoRowsBudget, IF($J194="Profit Margin",SUM(Y$16:Y193)*ProfitMargin,IF($J194="VAT",SUM(Y$16:Y193)*VAT,IF(Budget_period="Monthly",SUMIFS(INDIRECT(Y$8),DetailBudgetWPs_Aleph,IF($J194 = "No Work Package", "", $J194),DetailBudgetCategory_Aleph,$I194),IF(Budget_period="Quarterly",SUMIFS(INDIRECT(Y$9),DetailBudgetWPs_Aleph,IF($J194 = "No Work Package", "", $J194),DetailBudgetCategory_Aleph,$I194),IF(Budget_period="Annually",SUMIFS(INDIRECT(Y$10),DetailBudgetWPs_Aleph,IF($J194 = "No Work Package", "", $J194),DetailBudgetCategory_Aleph,$I194),""))))) / Y$6 * Y$7, 0), 0)</f>
        <v>0</v>
      </c>
      <c r="Z194" s="166">
        <f t="array" ref="Z194">IFERROR(IF(ROW()-16&lt;NoRowsBudget, IF($J194="Profit Margin",SUM(Z$16:Z193)*ProfitMargin,IF($J194="VAT",SUM(Z$16:Z193)*VAT,IF(Budget_period="Monthly",SUMIFS(INDIRECT(Z$8),DetailBudgetWPs_Aleph,IF($J194 = "No Work Package", "", $J194),DetailBudgetCategory_Aleph,$I194),IF(Budget_period="Quarterly",SUMIFS(INDIRECT(Z$9),DetailBudgetWPs_Aleph,IF($J194 = "No Work Package", "", $J194),DetailBudgetCategory_Aleph,$I194),IF(Budget_period="Annually",SUMIFS(INDIRECT(Z$10),DetailBudgetWPs_Aleph,IF($J194 = "No Work Package", "", $J194),DetailBudgetCategory_Aleph,$I194),""))))) / Z$6 * Z$7, 0), 0)</f>
        <v>0</v>
      </c>
      <c r="AA194" s="166">
        <f t="array" ref="AA194">IFERROR(IF(ROW()-16&lt;NoRowsBudget, IF($J194="Profit Margin",SUM(AA$16:AA193)*ProfitMargin,IF($J194="VAT",SUM(AA$16:AA193)*VAT,IF(Budget_period="Monthly",SUMIFS(INDIRECT(AA$8),DetailBudgetWPs_Aleph,IF($J194 = "No Work Package", "", $J194),DetailBudgetCategory_Aleph,$I194),IF(Budget_period="Quarterly",SUMIFS(INDIRECT(AA$9),DetailBudgetWPs_Aleph,IF($J194 = "No Work Package", "", $J194),DetailBudgetCategory_Aleph,$I194),IF(Budget_period="Annually",SUMIFS(INDIRECT(AA$10),DetailBudgetWPs_Aleph,IF($J194 = "No Work Package", "", $J194),DetailBudgetCategory_Aleph,$I194),""))))) / AA$6 * AA$7, 0), 0)</f>
        <v>0</v>
      </c>
      <c r="AB194" s="166">
        <f t="array" ref="AB194">IFERROR(IF(ROW()-16&lt;NoRowsBudget, IF($J194="Profit Margin",SUM(AB$16:AB193)*ProfitMargin,IF($J194="VAT",SUM(AB$16:AB193)*VAT,IF(Budget_period="Monthly",SUMIFS(INDIRECT(AB$8),DetailBudgetWPs_Aleph,IF($J194 = "No Work Package", "", $J194),DetailBudgetCategory_Aleph,$I194),IF(Budget_period="Quarterly",SUMIFS(INDIRECT(AB$9),DetailBudgetWPs_Aleph,IF($J194 = "No Work Package", "", $J194),DetailBudgetCategory_Aleph,$I194),IF(Budget_period="Annually",SUMIFS(INDIRECT(AB$10),DetailBudgetWPs_Aleph,IF($J194 = "No Work Package", "", $J194),DetailBudgetCategory_Aleph,$I194),""))))) / AB$6 * AB$7, 0), 0)</f>
        <v>0</v>
      </c>
      <c r="AC194" s="166">
        <f t="array" ref="AC194">IFERROR(IF(ROW()-16&lt;NoRowsBudget, IF($J194="Profit Margin",SUM(AC$16:AC193)*ProfitMargin,IF($J194="VAT",SUM(AC$16:AC193)*VAT,IF(Budget_period="Monthly",SUMIFS(INDIRECT(AC$8),DetailBudgetWPs_Aleph,IF($J194 = "No Work Package", "", $J194),DetailBudgetCategory_Aleph,$I194),IF(Budget_period="Quarterly",SUMIFS(INDIRECT(AC$9),DetailBudgetWPs_Aleph,IF($J194 = "No Work Package", "", $J194),DetailBudgetCategory_Aleph,$I194),IF(Budget_period="Annually",SUMIFS(INDIRECT(AC$10),DetailBudgetWPs_Aleph,IF($J194 = "No Work Package", "", $J194),DetailBudgetCategory_Aleph,$I194),""))))) / AC$6 * AC$7, 0), 0)</f>
        <v>0</v>
      </c>
      <c r="AD194" s="166">
        <f t="array" ref="AD194">IFERROR(IF(ROW()-16&lt;NoRowsBudget, IF($J194="Profit Margin",SUM(AD$16:AD193)*ProfitMargin,IF($J194="VAT",SUM(AD$16:AD193)*VAT,IF(Budget_period="Monthly",SUMIFS(INDIRECT(AD$8),DetailBudgetWPs_Aleph,IF($J194 = "No Work Package", "", $J194),DetailBudgetCategory_Aleph,$I194),IF(Budget_period="Quarterly",SUMIFS(INDIRECT(AD$9),DetailBudgetWPs_Aleph,IF($J194 = "No Work Package", "", $J194),DetailBudgetCategory_Aleph,$I194),IF(Budget_period="Annually",SUMIFS(INDIRECT(AD$10),DetailBudgetWPs_Aleph,IF($J194 = "No Work Package", "", $J194),DetailBudgetCategory_Aleph,$I194),""))))) / AD$6 * AD$7, 0), 0)</f>
        <v>0</v>
      </c>
      <c r="AE194" s="166">
        <f t="array" ref="AE194">IFERROR(IF(ROW()-16&lt;NoRowsBudget, IF($J194="Profit Margin",SUM(AE$16:AE193)*ProfitMargin,IF($J194="VAT",SUM(AE$16:AE193)*VAT,IF(Budget_period="Monthly",SUMIFS(INDIRECT(AE$8),DetailBudgetWPs_Aleph,IF($J194 = "No Work Package", "", $J194),DetailBudgetCategory_Aleph,$I194),IF(Budget_period="Quarterly",SUMIFS(INDIRECT(AE$9),DetailBudgetWPs_Aleph,IF($J194 = "No Work Package", "", $J194),DetailBudgetCategory_Aleph,$I194),IF(Budget_period="Annually",SUMIFS(INDIRECT(AE$10),DetailBudgetWPs_Aleph,IF($J194 = "No Work Package", "", $J194),DetailBudgetCategory_Aleph,$I194),""))))) / AE$6 * AE$7, 0), 0)</f>
        <v>0</v>
      </c>
      <c r="AF194" s="166">
        <f t="array" ref="AF194">IFERROR(IF(ROW()-16&lt;NoRowsBudget, IF($J194="Profit Margin",SUM(AF$16:AF193)*ProfitMargin,IF($J194="VAT",SUM(AF$16:AF193)*VAT,IF(Budget_period="Monthly",SUMIFS(INDIRECT(AF$8),DetailBudgetWPs_Aleph,IF($J194 = "No Work Package", "", $J194),DetailBudgetCategory_Aleph,$I194),IF(Budget_period="Quarterly",SUMIFS(INDIRECT(AF$9),DetailBudgetWPs_Aleph,IF($J194 = "No Work Package", "", $J194),DetailBudgetCategory_Aleph,$I194),IF(Budget_period="Annually",SUMIFS(INDIRECT(AF$10),DetailBudgetWPs_Aleph,IF($J194 = "No Work Package", "", $J194),DetailBudgetCategory_Aleph,$I194),""))))) / AF$6 * AF$7, 0), 0)</f>
        <v>0</v>
      </c>
      <c r="AG194" s="166">
        <f t="array" ref="AG194">IFERROR(IF(ROW()-16&lt;NoRowsBudget, IF($J194="Profit Margin",SUM(AG$16:AG193)*ProfitMargin,IF($J194="VAT",SUM(AG$16:AG193)*VAT,IF(Budget_period="Monthly",SUMIFS(INDIRECT(AG$8),DetailBudgetWPs_Aleph,IF($J194 = "No Work Package", "", $J194),DetailBudgetCategory_Aleph,$I194),IF(Budget_period="Quarterly",SUMIFS(INDIRECT(AG$9),DetailBudgetWPs_Aleph,IF($J194 = "No Work Package", "", $J194),DetailBudgetCategory_Aleph,$I194),IF(Budget_period="Annually",SUMIFS(INDIRECT(AG$10),DetailBudgetWPs_Aleph,IF($J194 = "No Work Package", "", $J194),DetailBudgetCategory_Aleph,$I194),""))))) / AG$6 * AG$7, 0), 0)</f>
        <v>0</v>
      </c>
      <c r="AH194" s="166">
        <f t="array" ref="AH194">IFERROR(IF(ROW()-16&lt;NoRowsBudget, IF($J194="Profit Margin",SUM(AH$16:AH193)*ProfitMargin,IF($J194="VAT",SUM(AH$16:AH193)*VAT,IF(Budget_period="Monthly",SUMIFS(INDIRECT(AH$8),DetailBudgetWPs_Aleph,IF($J194 = "No Work Package", "", $J194),DetailBudgetCategory_Aleph,$I194),IF(Budget_period="Quarterly",SUMIFS(INDIRECT(AH$9),DetailBudgetWPs_Aleph,IF($J194 = "No Work Package", "", $J194),DetailBudgetCategory_Aleph,$I194),IF(Budget_period="Annually",SUMIFS(INDIRECT(AH$10),DetailBudgetWPs_Aleph,IF($J194 = "No Work Package", "", $J194),DetailBudgetCategory_Aleph,$I194),""))))) / AH$6 * AH$7, 0), 0)</f>
        <v>0</v>
      </c>
      <c r="AI194" s="166">
        <f t="array" ref="AI194">IFERROR(IF(ROW()-16&lt;NoRowsBudget, IF($J194="Profit Margin",SUM(AI$16:AI193)*ProfitMargin,IF($J194="VAT",SUM(AI$16:AI193)*VAT,IF(Budget_period="Monthly",SUMIFS(INDIRECT(AI$8),DetailBudgetWPs_Aleph,IF($J194 = "No Work Package", "", $J194),DetailBudgetCategory_Aleph,$I194),IF(Budget_period="Quarterly",SUMIFS(INDIRECT(AI$9),DetailBudgetWPs_Aleph,IF($J194 = "No Work Package", "", $J194),DetailBudgetCategory_Aleph,$I194),IF(Budget_period="Annually",SUMIFS(INDIRECT(AI$10),DetailBudgetWPs_Aleph,IF($J194 = "No Work Package", "", $J194),DetailBudgetCategory_Aleph,$I194),""))))) / AI$6 * AI$7, 0), 0)</f>
        <v>0</v>
      </c>
      <c r="AJ194" s="166">
        <f t="array" ref="AJ194">IFERROR(IF(ROW()-16&lt;NoRowsBudget, IF($J194="Profit Margin",SUM(AJ$16:AJ193)*ProfitMargin,IF($J194="VAT",SUM(AJ$16:AJ193)*VAT,IF(Budget_period="Monthly",SUMIFS(INDIRECT(AJ$8),DetailBudgetWPs_Aleph,IF($J194 = "No Work Package", "", $J194),DetailBudgetCategory_Aleph,$I194),IF(Budget_period="Quarterly",SUMIFS(INDIRECT(AJ$9),DetailBudgetWPs_Aleph,IF($J194 = "No Work Package", "", $J194),DetailBudgetCategory_Aleph,$I194),IF(Budget_period="Annually",SUMIFS(INDIRECT(AJ$10),DetailBudgetWPs_Aleph,IF($J194 = "No Work Package", "", $J194),DetailBudgetCategory_Aleph,$I194),""))))) / AJ$6 * AJ$7, 0), 0)</f>
        <v>0</v>
      </c>
      <c r="AK194" s="166">
        <f t="array" ref="AK194">IFERROR(IF(ROW()-16&lt;NoRowsBudget, IF($J194="Profit Margin",SUM(AK$16:AK193)*ProfitMargin,IF($J194="VAT",SUM(AK$16:AK193)*VAT,IF(Budget_period="Monthly",SUMIFS(INDIRECT(AK$8),DetailBudgetWPs_Aleph,IF($J194 = "No Work Package", "", $J194),DetailBudgetCategory_Aleph,$I194),IF(Budget_period="Quarterly",SUMIFS(INDIRECT(AK$9),DetailBudgetWPs_Aleph,IF($J194 = "No Work Package", "", $J194),DetailBudgetCategory_Aleph,$I194),IF(Budget_period="Annually",SUMIFS(INDIRECT(AK$10),DetailBudgetWPs_Aleph,IF($J194 = "No Work Package", "", $J194),DetailBudgetCategory_Aleph,$I194),""))))) / AK$6 * AK$7, 0), 0)</f>
        <v>0</v>
      </c>
      <c r="AL194" s="166">
        <f t="array" ref="AL194">IFERROR(IF(ROW()-16&lt;NoRowsBudget, IF($J194="Profit Margin",SUM(AL$16:AL193)*ProfitMargin,IF($J194="VAT",SUM(AL$16:AL193)*VAT,IF(Budget_period="Monthly",SUMIFS(INDIRECT(AL$8),DetailBudgetWPs_Aleph,IF($J194 = "No Work Package", "", $J194),DetailBudgetCategory_Aleph,$I194),IF(Budget_period="Quarterly",SUMIFS(INDIRECT(AL$9),DetailBudgetWPs_Aleph,IF($J194 = "No Work Package", "", $J194),DetailBudgetCategory_Aleph,$I194),IF(Budget_period="Annually",SUMIFS(INDIRECT(AL$10),DetailBudgetWPs_Aleph,IF($J194 = "No Work Package", "", $J194),DetailBudgetCategory_Aleph,$I194),""))))) / AL$6 * AL$7, 0), 0)</f>
        <v>0</v>
      </c>
      <c r="AM194" s="166">
        <f t="array" ref="AM194">IFERROR(IF(ROW()-16&lt;NoRowsBudget, IF($J194="Profit Margin",SUM(AM$16:AM193)*ProfitMargin,IF($J194="VAT",SUM(AM$16:AM193)*VAT,IF(Budget_period="Monthly",SUMIFS(INDIRECT(AM$8),DetailBudgetWPs_Aleph,IF($J194 = "No Work Package", "", $J194),DetailBudgetCategory_Aleph,$I194),IF(Budget_period="Quarterly",SUMIFS(INDIRECT(AM$9),DetailBudgetWPs_Aleph,IF($J194 = "No Work Package", "", $J194),DetailBudgetCategory_Aleph,$I194),IF(Budget_period="Annually",SUMIFS(INDIRECT(AM$10),DetailBudgetWPs_Aleph,IF($J194 = "No Work Package", "", $J194),DetailBudgetCategory_Aleph,$I194),""))))) / AM$6 * AM$7, 0), 0)</f>
        <v>0</v>
      </c>
      <c r="AN194" s="166">
        <f t="array" ref="AN194">IFERROR(IF(ROW()-16&lt;NoRowsBudget, IF($J194="Profit Margin",SUM(AN$16:AN193)*ProfitMargin,IF($J194="VAT",SUM(AN$16:AN193)*VAT,IF(Budget_period="Monthly",SUMIFS(INDIRECT(AN$8),DetailBudgetWPs_Aleph,IF($J194 = "No Work Package", "", $J194),DetailBudgetCategory_Aleph,$I194),IF(Budget_period="Quarterly",SUMIFS(INDIRECT(AN$9),DetailBudgetWPs_Aleph,IF($J194 = "No Work Package", "", $J194),DetailBudgetCategory_Aleph,$I194),IF(Budget_period="Annually",SUMIFS(INDIRECT(AN$10),DetailBudgetWPs_Aleph,IF($J194 = "No Work Package", "", $J194),DetailBudgetCategory_Aleph,$I194),""))))) / AN$6 * AN$7, 0), 0)</f>
        <v>0</v>
      </c>
      <c r="AO194" s="166">
        <f t="array" ref="AO194">IFERROR(IF(ROW()-16&lt;NoRowsBudget, IF($J194="Profit Margin",SUM(AO$16:AO193)*ProfitMargin,IF($J194="VAT",SUM(AO$16:AO193)*VAT,IF(Budget_period="Monthly",SUMIFS(INDIRECT(AO$8),DetailBudgetWPs_Aleph,IF($J194 = "No Work Package", "", $J194),DetailBudgetCategory_Aleph,$I194),IF(Budget_period="Quarterly",SUMIFS(INDIRECT(AO$9),DetailBudgetWPs_Aleph,IF($J194 = "No Work Package", "", $J194),DetailBudgetCategory_Aleph,$I194),IF(Budget_period="Annually",SUMIFS(INDIRECT(AO$10),DetailBudgetWPs_Aleph,IF($J194 = "No Work Package", "", $J194),DetailBudgetCategory_Aleph,$I194),""))))) / AO$6 * AO$7, 0), 0)</f>
        <v>0</v>
      </c>
      <c r="AP194" s="166">
        <f t="array" ref="AP194">IFERROR(IF(ROW()-16&lt;NoRowsBudget, IF($J194="Profit Margin",SUM(AP$16:AP193)*ProfitMargin,IF($J194="VAT",SUM(AP$16:AP193)*VAT,IF(Budget_period="Monthly",SUMIFS(INDIRECT(AP$8),DetailBudgetWPs_Aleph,IF($J194 = "No Work Package", "", $J194),DetailBudgetCategory_Aleph,$I194),IF(Budget_period="Quarterly",SUMIFS(INDIRECT(AP$9),DetailBudgetWPs_Aleph,IF($J194 = "No Work Package", "", $J194),DetailBudgetCategory_Aleph,$I194),IF(Budget_period="Annually",SUMIFS(INDIRECT(AP$10),DetailBudgetWPs_Aleph,IF($J194 = "No Work Package", "", $J194),DetailBudgetCategory_Aleph,$I194),""))))) / AP$6 * AP$7, 0), 0)</f>
        <v>0</v>
      </c>
      <c r="AQ194" s="166">
        <f t="array" ref="AQ194">IFERROR(IF(ROW()-16&lt;NoRowsBudget, IF($J194="Profit Margin",SUM(AQ$16:AQ193)*ProfitMargin,IF($J194="VAT",SUM(AQ$16:AQ193)*VAT,IF(Budget_period="Monthly",SUMIFS(INDIRECT(AQ$8),DetailBudgetWPs_Aleph,IF($J194 = "No Work Package", "", $J194),DetailBudgetCategory_Aleph,$I194),IF(Budget_period="Quarterly",SUMIFS(INDIRECT(AQ$9),DetailBudgetWPs_Aleph,IF($J194 = "No Work Package", "", $J194),DetailBudgetCategory_Aleph,$I194),IF(Budget_period="Annually",SUMIFS(INDIRECT(AQ$10),DetailBudgetWPs_Aleph,IF($J194 = "No Work Package", "", $J194),DetailBudgetCategory_Aleph,$I194),""))))) / AQ$6 * AQ$7, 0), 0)</f>
        <v>0</v>
      </c>
      <c r="AR194" s="166">
        <f t="array" ref="AR194">IFERROR(IF(ROW()-16&lt;NoRowsBudget, IF($J194="Profit Margin",SUM(AR$16:AR193)*ProfitMargin,IF($J194="VAT",SUM(AR$16:AR193)*VAT,IF(Budget_period="Monthly",SUMIFS(INDIRECT(AR$8),DetailBudgetWPs_Aleph,IF($J194 = "No Work Package", "", $J194),DetailBudgetCategory_Aleph,$I194),IF(Budget_period="Quarterly",SUMIFS(INDIRECT(AR$9),DetailBudgetWPs_Aleph,IF($J194 = "No Work Package", "", $J194),DetailBudgetCategory_Aleph,$I194),IF(Budget_period="Annually",SUMIFS(INDIRECT(AR$10),DetailBudgetWPs_Aleph,IF($J194 = "No Work Package", "", $J194),DetailBudgetCategory_Aleph,$I194),""))))) / AR$6 * AR$7, 0), 0)</f>
        <v>0</v>
      </c>
      <c r="AS194" s="166">
        <f t="array" ref="AS194">IFERROR(IF(ROW()-16&lt;NoRowsBudget, IF($J194="Profit Margin",SUM(AS$16:AS193)*ProfitMargin,IF($J194="VAT",SUM(AS$16:AS193)*VAT,IF(Budget_period="Monthly",SUMIFS(INDIRECT(AS$8),DetailBudgetWPs_Aleph,IF($J194 = "No Work Package", "", $J194),DetailBudgetCategory_Aleph,$I194),IF(Budget_period="Quarterly",SUMIFS(INDIRECT(AS$9),DetailBudgetWPs_Aleph,IF($J194 = "No Work Package", "", $J194),DetailBudgetCategory_Aleph,$I194),IF(Budget_period="Annually",SUMIFS(INDIRECT(AS$10),DetailBudgetWPs_Aleph,IF($J194 = "No Work Package", "", $J194),DetailBudgetCategory_Aleph,$I194),""))))) / AS$6 * AS$7, 0), 0)</f>
        <v>0</v>
      </c>
      <c r="AT194" s="166">
        <f t="array" ref="AT194">IFERROR(IF(ROW()-16&lt;NoRowsBudget, IF($J194="Profit Margin",SUM(AT$16:AT193)*ProfitMargin,IF($J194="VAT",SUM(AT$16:AT193)*VAT,IF(Budget_period="Monthly",SUMIFS(INDIRECT(AT$8),DetailBudgetWPs_Aleph,IF($J194 = "No Work Package", "", $J194),DetailBudgetCategory_Aleph,$I194),IF(Budget_period="Quarterly",SUMIFS(INDIRECT(AT$9),DetailBudgetWPs_Aleph,IF($J194 = "No Work Package", "", $J194),DetailBudgetCategory_Aleph,$I194),IF(Budget_period="Annually",SUMIFS(INDIRECT(AT$10),DetailBudgetWPs_Aleph,IF($J194 = "No Work Package", "", $J194),DetailBudgetCategory_Aleph,$I194),""))))) / AT$6 * AT$7, 0), 0)</f>
        <v>0</v>
      </c>
      <c r="AU194" s="166">
        <f t="array" ref="AU194">IFERROR(IF(ROW()-16&lt;NoRowsBudget, IF($J194="Profit Margin",SUM(AU$16:AU193)*ProfitMargin,IF($J194="VAT",SUM(AU$16:AU193)*VAT,IF(Budget_period="Monthly",SUMIFS(INDIRECT(AU$8),DetailBudgetWPs_Aleph,IF($J194 = "No Work Package", "", $J194),DetailBudgetCategory_Aleph,$I194),IF(Budget_period="Quarterly",SUMIFS(INDIRECT(AU$9),DetailBudgetWPs_Aleph,IF($J194 = "No Work Package", "", $J194),DetailBudgetCategory_Aleph,$I194),IF(Budget_period="Annually",SUMIFS(INDIRECT(AU$10),DetailBudgetWPs_Aleph,IF($J194 = "No Work Package", "", $J194),DetailBudgetCategory_Aleph,$I194),""))))) / AU$6 * AU$7, 0), 0)</f>
        <v>0</v>
      </c>
      <c r="AV194" s="166">
        <f t="array" ref="AV194">IFERROR(IF(ROW()-16&lt;NoRowsBudget, IF($J194="Profit Margin",SUM(AV$16:AV193)*ProfitMargin,IF($J194="VAT",SUM(AV$16:AV193)*VAT,IF(Budget_period="Monthly",SUMIFS(INDIRECT(AV$8),DetailBudgetWPs_Aleph,IF($J194 = "No Work Package", "", $J194),DetailBudgetCategory_Aleph,$I194),IF(Budget_period="Quarterly",SUMIFS(INDIRECT(AV$9),DetailBudgetWPs_Aleph,IF($J194 = "No Work Package", "", $J194),DetailBudgetCategory_Aleph,$I194),IF(Budget_period="Annually",SUMIFS(INDIRECT(AV$10),DetailBudgetWPs_Aleph,IF($J194 = "No Work Package", "", $J194),DetailBudgetCategory_Aleph,$I194),""))))) / AV$6 * AV$7, 0), 0)</f>
        <v>0</v>
      </c>
      <c r="AW194" s="166">
        <f t="array" ref="AW194">IFERROR(IF(ROW()-16&lt;NoRowsBudget, IF($J194="Profit Margin",SUM(AW$16:AW193)*ProfitMargin,IF($J194="VAT",SUM(AW$16:AW193)*VAT,IF(Budget_period="Monthly",SUMIFS(INDIRECT(AW$8),DetailBudgetWPs_Aleph,IF($J194 = "No Work Package", "", $J194),DetailBudgetCategory_Aleph,$I194),IF(Budget_period="Quarterly",SUMIFS(INDIRECT(AW$9),DetailBudgetWPs_Aleph,IF($J194 = "No Work Package", "", $J194),DetailBudgetCategory_Aleph,$I194),IF(Budget_period="Annually",SUMIFS(INDIRECT(AW$10),DetailBudgetWPs_Aleph,IF($J194 = "No Work Package", "", $J194),DetailBudgetCategory_Aleph,$I194),""))))) / AW$6 * AW$7, 0), 0)</f>
        <v>0</v>
      </c>
      <c r="AX194" s="166">
        <f t="array" ref="AX194">IFERROR(IF(ROW()-16&lt;NoRowsBudget, IF($J194="Profit Margin",SUM(AX$16:AX193)*ProfitMargin,IF($J194="VAT",SUM(AX$16:AX193)*VAT,IF(Budget_period="Monthly",SUMIFS(INDIRECT(AX$8),DetailBudgetWPs_Aleph,IF($J194 = "No Work Package", "", $J194),DetailBudgetCategory_Aleph,$I194),IF(Budget_period="Quarterly",SUMIFS(INDIRECT(AX$9),DetailBudgetWPs_Aleph,IF($J194 = "No Work Package", "", $J194),DetailBudgetCategory_Aleph,$I194),IF(Budget_period="Annually",SUMIFS(INDIRECT(AX$10),DetailBudgetWPs_Aleph,IF($J194 = "No Work Package", "", $J194),DetailBudgetCategory_Aleph,$I194),""))))) / AX$6 * AX$7, 0), 0)</f>
        <v>0</v>
      </c>
      <c r="AY194" s="166">
        <f t="array" ref="AY194">IFERROR(IF(ROW()-16&lt;NoRowsBudget, IF($J194="Profit Margin",SUM(AY$16:AY193)*ProfitMargin,IF($J194="VAT",SUM(AY$16:AY193)*VAT,IF(Budget_period="Monthly",SUMIFS(INDIRECT(AY$8),DetailBudgetWPs_Aleph,IF($J194 = "No Work Package", "", $J194),DetailBudgetCategory_Aleph,$I194),IF(Budget_period="Quarterly",SUMIFS(INDIRECT(AY$9),DetailBudgetWPs_Aleph,IF($J194 = "No Work Package", "", $J194),DetailBudgetCategory_Aleph,$I194),IF(Budget_period="Annually",SUMIFS(INDIRECT(AY$10),DetailBudgetWPs_Aleph,IF($J194 = "No Work Package", "", $J194),DetailBudgetCategory_Aleph,$I194),""))))) / AY$6 * AY$7, 0), 0)</f>
        <v>0</v>
      </c>
      <c r="AZ194" s="166">
        <f t="array" ref="AZ194">IFERROR(IF(ROW()-16&lt;NoRowsBudget, IF($J194="Profit Margin",SUM(AZ$16:AZ193)*ProfitMargin,IF($J194="VAT",SUM(AZ$16:AZ193)*VAT,IF(Budget_period="Monthly",SUMIFS(INDIRECT(AZ$8),DetailBudgetWPs_Aleph,IF($J194 = "No Work Package", "", $J194),DetailBudgetCategory_Aleph,$I194),IF(Budget_period="Quarterly",SUMIFS(INDIRECT(AZ$9),DetailBudgetWPs_Aleph,IF($J194 = "No Work Package", "", $J194),DetailBudgetCategory_Aleph,$I194),IF(Budget_period="Annually",SUMIFS(INDIRECT(AZ$10),DetailBudgetWPs_Aleph,IF($J194 = "No Work Package", "", $J194),DetailBudgetCategory_Aleph,$I194),""))))) / AZ$6 * AZ$7, 0), 0)</f>
        <v>0</v>
      </c>
      <c r="BA194" s="166">
        <f t="array" ref="BA194">IFERROR(IF(ROW()-16&lt;NoRowsBudget, IF($J194="Profit Margin",SUM(BA$16:BA193)*ProfitMargin,IF($J194="VAT",SUM(BA$16:BA193)*VAT,IF(Budget_period="Monthly",SUMIFS(INDIRECT(BA$8),DetailBudgetWPs_Aleph,IF($J194 = "No Work Package", "", $J194),DetailBudgetCategory_Aleph,$I194),IF(Budget_period="Quarterly",SUMIFS(INDIRECT(BA$9),DetailBudgetWPs_Aleph,IF($J194 = "No Work Package", "", $J194),DetailBudgetCategory_Aleph,$I194),IF(Budget_period="Annually",SUMIFS(INDIRECT(BA$10),DetailBudgetWPs_Aleph,IF($J194 = "No Work Package", "", $J194),DetailBudgetCategory_Aleph,$I194),""))))) / BA$6 * BA$7, 0), 0)</f>
        <v>0</v>
      </c>
      <c r="BB194" s="166">
        <f t="array" ref="BB194">IFERROR(IF(ROW()-16&lt;NoRowsBudget, IF($J194="Profit Margin",SUM(BB$16:BB193)*ProfitMargin,IF($J194="VAT",SUM(BB$16:BB193)*VAT,IF(Budget_period="Monthly",SUMIFS(INDIRECT(BB$8),DetailBudgetWPs_Aleph,IF($J194 = "No Work Package", "", $J194),DetailBudgetCategory_Aleph,$I194),IF(Budget_period="Quarterly",SUMIFS(INDIRECT(BB$9),DetailBudgetWPs_Aleph,IF($J194 = "No Work Package", "", $J194),DetailBudgetCategory_Aleph,$I194),IF(Budget_period="Annually",SUMIFS(INDIRECT(BB$10),DetailBudgetWPs_Aleph,IF($J194 = "No Work Package", "", $J194),DetailBudgetCategory_Aleph,$I194),""))))) / BB$6 * BB$7, 0), 0)</f>
        <v>0</v>
      </c>
      <c r="BC194" s="166">
        <f t="array" ref="BC194">IFERROR(IF(ROW()-16&lt;NoRowsBudget, IF($J194="Profit Margin",SUM(BC$16:BC193)*ProfitMargin,IF($J194="VAT",SUM(BC$16:BC193)*VAT,IF(Budget_period="Monthly",SUMIFS(INDIRECT(BC$8),DetailBudgetWPs_Aleph,IF($J194 = "No Work Package", "", $J194),DetailBudgetCategory_Aleph,$I194),IF(Budget_period="Quarterly",SUMIFS(INDIRECT(BC$9),DetailBudgetWPs_Aleph,IF($J194 = "No Work Package", "", $J194),DetailBudgetCategory_Aleph,$I194),IF(Budget_period="Annually",SUMIFS(INDIRECT(BC$10),DetailBudgetWPs_Aleph,IF($J194 = "No Work Package", "", $J194),DetailBudgetCategory_Aleph,$I194),""))))) / BC$6 * BC$7, 0), 0)</f>
        <v>0</v>
      </c>
      <c r="BD194" s="166">
        <f t="array" ref="BD194">IFERROR(IF(ROW()-16&lt;NoRowsBudget, IF($J194="Profit Margin",SUM(BD$16:BD193)*ProfitMargin,IF($J194="VAT",SUM(BD$16:BD193)*VAT,IF(Budget_period="Monthly",SUMIFS(INDIRECT(BD$8),DetailBudgetWPs_Aleph,IF($J194 = "No Work Package", "", $J194),DetailBudgetCategory_Aleph,$I194),IF(Budget_period="Quarterly",SUMIFS(INDIRECT(BD$9),DetailBudgetWPs_Aleph,IF($J194 = "No Work Package", "", $J194),DetailBudgetCategory_Aleph,$I194),IF(Budget_period="Annually",SUMIFS(INDIRECT(BD$10),DetailBudgetWPs_Aleph,IF($J194 = "No Work Package", "", $J194),DetailBudgetCategory_Aleph,$I194),""))))) / BD$6 * BD$7, 0), 0)</f>
        <v>0</v>
      </c>
      <c r="BE194" s="166">
        <f t="array" ref="BE194">IFERROR(IF(ROW()-16&lt;NoRowsBudget, IF($J194="Profit Margin",SUM(BE$16:BE193)*ProfitMargin,IF($J194="VAT",SUM(BE$16:BE193)*VAT,IF(Budget_period="Monthly",SUMIFS(INDIRECT(BE$8),DetailBudgetWPs_Aleph,IF($J194 = "No Work Package", "", $J194),DetailBudgetCategory_Aleph,$I194),IF(Budget_period="Quarterly",SUMIFS(INDIRECT(BE$9),DetailBudgetWPs_Aleph,IF($J194 = "No Work Package", "", $J194),DetailBudgetCategory_Aleph,$I194),IF(Budget_period="Annually",SUMIFS(INDIRECT(BE$10),DetailBudgetWPs_Aleph,IF($J194 = "No Work Package", "", $J194),DetailBudgetCategory_Aleph,$I194),""))))) / BE$6 * BE$7, 0), 0)</f>
        <v>0</v>
      </c>
      <c r="BF194" s="166">
        <f t="array" ref="BF194">IFERROR(IF(ROW()-16&lt;NoRowsBudget, IF($J194="Profit Margin",SUM(BF$16:BF193)*ProfitMargin,IF($J194="VAT",SUM(BF$16:BF193)*VAT,IF(Budget_period="Monthly",SUMIFS(INDIRECT(BF$8),DetailBudgetWPs_Aleph,IF($J194 = "No Work Package", "", $J194),DetailBudgetCategory_Aleph,$I194),IF(Budget_period="Quarterly",SUMIFS(INDIRECT(BF$9),DetailBudgetWPs_Aleph,IF($J194 = "No Work Package", "", $J194),DetailBudgetCategory_Aleph,$I194),IF(Budget_period="Annually",SUMIFS(INDIRECT(BF$10),DetailBudgetWPs_Aleph,IF($J194 = "No Work Package", "", $J194),DetailBudgetCategory_Aleph,$I194),""))))) / BF$6 * BF$7, 0), 0)</f>
        <v>0</v>
      </c>
      <c r="BG194" s="166">
        <f t="array" ref="BG194">IFERROR(IF(ROW()-16&lt;NoRowsBudget, IF($J194="Profit Margin",SUM(BG$16:BG193)*ProfitMargin,IF($J194="VAT",SUM(BG$16:BG193)*VAT,IF(Budget_period="Monthly",SUMIFS(INDIRECT(BG$8),DetailBudgetWPs_Aleph,IF($J194 = "No Work Package", "", $J194),DetailBudgetCategory_Aleph,$I194),IF(Budget_period="Quarterly",SUMIFS(INDIRECT(BG$9),DetailBudgetWPs_Aleph,IF($J194 = "No Work Package", "", $J194),DetailBudgetCategory_Aleph,$I194),IF(Budget_period="Annually",SUMIFS(INDIRECT(BG$10),DetailBudgetWPs_Aleph,IF($J194 = "No Work Package", "", $J194),DetailBudgetCategory_Aleph,$I194),""))))) / BG$6 * BG$7, 0), 0)</f>
        <v>0</v>
      </c>
      <c r="BH194" s="166">
        <f t="array" ref="BH194">IFERROR(IF(ROW()-16&lt;NoRowsBudget, IF($J194="Profit Margin",SUM(BH$16:BH193)*ProfitMargin,IF($J194="VAT",SUM(BH$16:BH193)*VAT,IF(Budget_period="Monthly",SUMIFS(INDIRECT(BH$8),DetailBudgetWPs_Aleph,IF($J194 = "No Work Package", "", $J194),DetailBudgetCategory_Aleph,$I194),IF(Budget_period="Quarterly",SUMIFS(INDIRECT(BH$9),DetailBudgetWPs_Aleph,IF($J194 = "No Work Package", "", $J194),DetailBudgetCategory_Aleph,$I194),IF(Budget_period="Annually",SUMIFS(INDIRECT(BH$10),DetailBudgetWPs_Aleph,IF($J194 = "No Work Package", "", $J194),DetailBudgetCategory_Aleph,$I194),""))))) / BH$6 * BH$7, 0), 0)</f>
        <v>0</v>
      </c>
      <c r="BI194" s="166">
        <f t="array" ref="BI194">IFERROR(IF(ROW()-16&lt;NoRowsBudget, IF($J194="Profit Margin",SUM(BI$16:BI193)*ProfitMargin,IF($J194="VAT",SUM(BI$16:BI193)*VAT,IF(Budget_period="Monthly",SUMIFS(INDIRECT(BI$8),DetailBudgetWPs_Aleph,IF($J194 = "No Work Package", "", $J194),DetailBudgetCategory_Aleph,$I194),IF(Budget_period="Quarterly",SUMIFS(INDIRECT(BI$9),DetailBudgetWPs_Aleph,IF($J194 = "No Work Package", "", $J194),DetailBudgetCategory_Aleph,$I194),IF(Budget_period="Annually",SUMIFS(INDIRECT(BI$10),DetailBudgetWPs_Aleph,IF($J194 = "No Work Package", "", $J194),DetailBudgetCategory_Aleph,$I194),""))))) / BI$6 * BI$7, 0), 0)</f>
        <v>0</v>
      </c>
      <c r="BJ194" s="166">
        <f t="array" ref="BJ194">IFERROR(IF(ROW()-16&lt;NoRowsBudget, IF($J194="Profit Margin",SUM(BJ$16:BJ193)*ProfitMargin,IF($J194="VAT",SUM(BJ$16:BJ193)*VAT,IF(Budget_period="Monthly",SUMIFS(INDIRECT(BJ$8),DetailBudgetWPs_Aleph,IF($J194 = "No Work Package", "", $J194),DetailBudgetCategory_Aleph,$I194),IF(Budget_period="Quarterly",SUMIFS(INDIRECT(BJ$9),DetailBudgetWPs_Aleph,IF($J194 = "No Work Package", "", $J194),DetailBudgetCategory_Aleph,$I194),IF(Budget_period="Annually",SUMIFS(INDIRECT(BJ$10),DetailBudgetWPs_Aleph,IF($J194 = "No Work Package", "", $J194),DetailBudgetCategory_Aleph,$I194),""))))) / BJ$6 * BJ$7, 0), 0)</f>
        <v>0</v>
      </c>
      <c r="BK194" s="166">
        <f t="array" ref="BK194">IFERROR(IF(ROW()-16&lt;NoRowsBudget, IF($J194="Profit Margin",SUM(BK$16:BK193)*ProfitMargin,IF($J194="VAT",SUM(BK$16:BK193)*VAT,IF(Budget_period="Monthly",SUMIFS(INDIRECT(BK$8),DetailBudgetWPs_Aleph,IF($J194 = "No Work Package", "", $J194),DetailBudgetCategory_Aleph,$I194),IF(Budget_period="Quarterly",SUMIFS(INDIRECT(BK$9),DetailBudgetWPs_Aleph,IF($J194 = "No Work Package", "", $J194),DetailBudgetCategory_Aleph,$I194),IF(Budget_period="Annually",SUMIFS(INDIRECT(BK$10),DetailBudgetWPs_Aleph,IF($J194 = "No Work Package", "", $J194),DetailBudgetCategory_Aleph,$I194),""))))) / BK$6 * BK$7, 0), 0)</f>
        <v>0</v>
      </c>
      <c r="BL194" s="166">
        <f t="array" ref="BL194">IFERROR(IF(ROW()-16&lt;NoRowsBudget, IF($J194="Profit Margin",SUM(BL$16:BL193)*ProfitMargin,IF($J194="VAT",SUM(BL$16:BL193)*VAT,IF(Budget_period="Monthly",SUMIFS(INDIRECT(BL$8),DetailBudgetWPs_Aleph,IF($J194 = "No Work Package", "", $J194),DetailBudgetCategory_Aleph,$I194),IF(Budget_period="Quarterly",SUMIFS(INDIRECT(BL$9),DetailBudgetWPs_Aleph,IF($J194 = "No Work Package", "", $J194),DetailBudgetCategory_Aleph,$I194),IF(Budget_period="Annually",SUMIFS(INDIRECT(BL$10),DetailBudgetWPs_Aleph,IF($J194 = "No Work Package", "", $J194),DetailBudgetCategory_Aleph,$I194),""))))) / BL$6 * BL$7, 0), 0)</f>
        <v>0</v>
      </c>
      <c r="BM194" s="166">
        <f t="array" ref="BM194">IFERROR(IF(ROW()-16&lt;NoRowsBudget, IF($J194="Profit Margin",SUM(BM$16:BM193)*ProfitMargin,IF($J194="VAT",SUM(BM$16:BM193)*VAT,IF(Budget_period="Monthly",SUMIFS(INDIRECT(BM$8),DetailBudgetWPs_Aleph,IF($J194 = "No Work Package", "", $J194),DetailBudgetCategory_Aleph,$I194),IF(Budget_period="Quarterly",SUMIFS(INDIRECT(BM$9),DetailBudgetWPs_Aleph,IF($J194 = "No Work Package", "", $J194),DetailBudgetCategory_Aleph,$I194),IF(Budget_period="Annually",SUMIFS(INDIRECT(BM$10),DetailBudgetWPs_Aleph,IF($J194 = "No Work Package", "", $J194),DetailBudgetCategory_Aleph,$I194),""))))) / BM$6 * BM$7, 0), 0)</f>
        <v>0</v>
      </c>
      <c r="BN194" s="166">
        <f t="array" ref="BN194">IFERROR(IF(ROW()-16&lt;NoRowsBudget, IF($J194="Profit Margin",SUM(BN$16:BN193)*ProfitMargin,IF($J194="VAT",SUM(BN$16:BN193)*VAT,IF(Budget_period="Monthly",SUMIFS(INDIRECT(BN$8),DetailBudgetWPs_Aleph,IF($J194 = "No Work Package", "", $J194),DetailBudgetCategory_Aleph,$I194),IF(Budget_period="Quarterly",SUMIFS(INDIRECT(BN$9),DetailBudgetWPs_Aleph,IF($J194 = "No Work Package", "", $J194),DetailBudgetCategory_Aleph,$I194),IF(Budget_period="Annually",SUMIFS(INDIRECT(BN$10),DetailBudgetWPs_Aleph,IF($J194 = "No Work Package", "", $J194),DetailBudgetCategory_Aleph,$I194),""))))) / BN$6 * BN$7, 0), 0)</f>
        <v>0</v>
      </c>
      <c r="BO194" s="166">
        <f t="array" ref="BO194">IFERROR(IF(ROW()-16&lt;NoRowsBudget, IF($J194="Profit Margin",SUM(BO$16:BO193)*ProfitMargin,IF($J194="VAT",SUM(BO$16:BO193)*VAT,IF(Budget_period="Monthly",SUMIFS(INDIRECT(BO$8),DetailBudgetWPs_Aleph,IF($J194 = "No Work Package", "", $J194),DetailBudgetCategory_Aleph,$I194),IF(Budget_period="Quarterly",SUMIFS(INDIRECT(BO$9),DetailBudgetWPs_Aleph,IF($J194 = "No Work Package", "", $J194),DetailBudgetCategory_Aleph,$I194),IF(Budget_period="Annually",SUMIFS(INDIRECT(BO$10),DetailBudgetWPs_Aleph,IF($J194 = "No Work Package", "", $J194),DetailBudgetCategory_Aleph,$I194),""))))) / BO$6 * BO$7, 0), 0)</f>
        <v>0</v>
      </c>
      <c r="BP194" s="166">
        <f t="array" ref="BP194">IFERROR(IF(ROW()-16&lt;NoRowsBudget, IF($J194="Profit Margin",SUM(BP$16:BP193)*ProfitMargin,IF($J194="VAT",SUM(BP$16:BP193)*VAT,IF(Budget_period="Monthly",SUMIFS(INDIRECT(BP$8),DetailBudgetWPs_Aleph,IF($J194 = "No Work Package", "", $J194),DetailBudgetCategory_Aleph,$I194),IF(Budget_period="Quarterly",SUMIFS(INDIRECT(BP$9),DetailBudgetWPs_Aleph,IF($J194 = "No Work Package", "", $J194),DetailBudgetCategory_Aleph,$I194),IF(Budget_period="Annually",SUMIFS(INDIRECT(BP$10),DetailBudgetWPs_Aleph,IF($J194 = "No Work Package", "", $J194),DetailBudgetCategory_Aleph,$I194),""))))) / BP$6 * BP$7, 0), 0)</f>
        <v>0</v>
      </c>
      <c r="BQ194" s="166">
        <f t="array" ref="BQ194">IFERROR(IF(ROW()-16&lt;NoRowsBudget, IF($J194="Profit Margin",SUM(BQ$16:BQ193)*ProfitMargin,IF($J194="VAT",SUM(BQ$16:BQ193)*VAT,IF(Budget_period="Monthly",SUMIFS(INDIRECT(BQ$8),DetailBudgetWPs_Aleph,IF($J194 = "No Work Package", "", $J194),DetailBudgetCategory_Aleph,$I194),IF(Budget_period="Quarterly",SUMIFS(INDIRECT(BQ$9),DetailBudgetWPs_Aleph,IF($J194 = "No Work Package", "", $J194),DetailBudgetCategory_Aleph,$I194),IF(Budget_period="Annually",SUMIFS(INDIRECT(BQ$10),DetailBudgetWPs_Aleph,IF($J194 = "No Work Package", "", $J194),DetailBudgetCategory_Aleph,$I194),""))))) / BQ$6 * BQ$7, 0), 0)</f>
        <v>0</v>
      </c>
      <c r="BR194" s="166">
        <f t="array" ref="BR194">IFERROR(IF(ROW()-16&lt;NoRowsBudget, IF($J194="Profit Margin",SUM(BR$16:BR193)*ProfitMargin,IF($J194="VAT",SUM(BR$16:BR193)*VAT,IF(Budget_period="Monthly",SUMIFS(INDIRECT(BR$8),DetailBudgetWPs_Aleph,IF($J194 = "No Work Package", "", $J194),DetailBudgetCategory_Aleph,$I194),IF(Budget_period="Quarterly",SUMIFS(INDIRECT(BR$9),DetailBudgetWPs_Aleph,IF($J194 = "No Work Package", "", $J194),DetailBudgetCategory_Aleph,$I194),IF(Budget_period="Annually",SUMIFS(INDIRECT(BR$10),DetailBudgetWPs_Aleph,IF($J194 = "No Work Package", "", $J194),DetailBudgetCategory_Aleph,$I194),""))))) / BR$6 * BR$7, 0), 0)</f>
        <v>0</v>
      </c>
      <c r="BS194" s="166">
        <f t="array" ref="BS194">IFERROR(IF(ROW()-16&lt;NoRowsBudget, IF($J194="Profit Margin",SUM(BS$16:BS193)*ProfitMargin,IF($J194="VAT",SUM(BS$16:BS193)*VAT,IF(Budget_period="Monthly",SUMIFS(INDIRECT(BS$8),DetailBudgetWPs_Aleph,IF($J194 = "No Work Package", "", $J194),DetailBudgetCategory_Aleph,$I194),IF(Budget_period="Quarterly",SUMIFS(INDIRECT(BS$9),DetailBudgetWPs_Aleph,IF($J194 = "No Work Package", "", $J194),DetailBudgetCategory_Aleph,$I194),IF(Budget_period="Annually",SUMIFS(INDIRECT(BS$10),DetailBudgetWPs_Aleph,IF($J194 = "No Work Package", "", $J194),DetailBudgetCategory_Aleph,$I194),""))))) / BS$6 * BS$7, 0), 0)</f>
        <v>0</v>
      </c>
    </row>
    <row r="195" ht="15.75" customHeight="1">
      <c r="A195" s="114"/>
      <c r="B195" s="15" t="str">
        <f>IF(ROW()-16&lt;NoRowsBudget,OrgName,"")</f>
        <v/>
      </c>
      <c r="C195" s="15" t="str">
        <f>IF(ROW()-16&lt;NoRowsBudget,ProjectName,"")</f>
        <v/>
      </c>
      <c r="D195" s="15" t="str">
        <f>IF(ROW()-16&lt;NoRowsBudget,ProjectRef,"")</f>
        <v/>
      </c>
      <c r="E195" s="15" t="str">
        <f>IF(ROW()-16&lt;NoRowsBudget,ApplicationID,"")</f>
        <v/>
      </c>
      <c r="F195" s="15" t="str">
        <f>IF(ROW()-16&lt;NoRowsBudget,Version,"")</f>
        <v/>
      </c>
      <c r="G195" s="164" t="str">
        <f>IF(ROW()-16&lt;NoRowsBudget,StartDate,"")</f>
        <v/>
      </c>
      <c r="H195" s="164" t="str">
        <f>IF(ROW()-16&lt;NoRowsBudget,EndDate,"")</f>
        <v/>
      </c>
      <c r="I195" s="15" t="str">
        <f t="array" ref="I195">IF(ROW()-16&lt;(NoRowsBudget-3),INDEX(CostCategories,CEILING((ROW()-15)/NoWPs,1)),IF(ROW()-16=NoRowsBudget-3,"Overheads",IF(ROW()-16=NoRowsBudget-2,"Profit Margin",IF(ROW()-16=NoRowsBudget-1,"VAT",""))))</f>
        <v/>
      </c>
      <c r="J195" s="15" t="str">
        <f t="array" ref="J195">IF(ROW()-16&lt;NoRowsBudget-3,INDEX(WPUnique,,MOD(ROW()-16,NoWPs)+1),IF(ROW()-16=NoRowsBudget-3,"Overheads",IF(ROW()-16=NoRowsBudget-2,"Profit Margin",IF(ROW()-16=NoRowsBudget-1,"VAT",""))))</f>
        <v/>
      </c>
      <c r="K195" s="172" t="str">
        <f>IFERROR(IF(OR($J195="Indirect Cost",$J195="VAT",$J195="Profit Margin"),"",VLOOKUP(J195,'1. Basic Info'!$B$40:$C$52,2,FALSE)),BudgetExport!J195)</f>
        <v/>
      </c>
      <c r="L195" s="166">
        <f t="array" ref="L195">IFERROR(IF(ROW()-16&lt;NoRowsBudget, IF($J195="Profit Margin",SUM(L$16:L194)*ProfitMargin,IF($J195="VAT",SUM(L$16:L194)*VAT,IF(Budget_period="Monthly",SUMIFS(INDIRECT(L$8),DetailBudgetWPs_Aleph,IF($J195 = "No Work Package", "", $J195),DetailBudgetCategory_Aleph,$I195),IF(Budget_period="Quarterly",SUMIFS(INDIRECT(L$9),DetailBudgetWPs_Aleph,IF($J195 = "No Work Package", "", $J195),DetailBudgetCategory_Aleph,$I195),IF(Budget_period="Annually",SUMIFS(INDIRECT(L$10),DetailBudgetWPs_Aleph,IF($J195 = "No Work Package", "", $J195),DetailBudgetCategory_Aleph,$I195),""))))) / L$6 * L$7, 0), 0)</f>
        <v>0</v>
      </c>
      <c r="M195" s="166">
        <f t="array" ref="M195">IFERROR(IF(ROW()-16&lt;NoRowsBudget, IF($J195="Profit Margin",SUM(M$16:M194)*ProfitMargin,IF($J195="VAT",SUM(M$16:M194)*VAT,IF(Budget_period="Monthly",SUMIFS(INDIRECT(M$8),DetailBudgetWPs_Aleph,IF($J195 = "No Work Package", "", $J195),DetailBudgetCategory_Aleph,$I195),IF(Budget_period="Quarterly",SUMIFS(INDIRECT(M$9),DetailBudgetWPs_Aleph,IF($J195 = "No Work Package", "", $J195),DetailBudgetCategory_Aleph,$I195),IF(Budget_period="Annually",SUMIFS(INDIRECT(M$10),DetailBudgetWPs_Aleph,IF($J195 = "No Work Package", "", $J195),DetailBudgetCategory_Aleph,$I195),""))))) / M$6 * M$7, 0), 0)</f>
        <v>0</v>
      </c>
      <c r="N195" s="166">
        <f t="array" ref="N195">IFERROR(IF(ROW()-16&lt;NoRowsBudget, IF($J195="Profit Margin",SUM(N$16:N194)*ProfitMargin,IF($J195="VAT",SUM(N$16:N194)*VAT,IF(Budget_period="Monthly",SUMIFS(INDIRECT(N$8),DetailBudgetWPs_Aleph,IF($J195 = "No Work Package", "", $J195),DetailBudgetCategory_Aleph,$I195),IF(Budget_period="Quarterly",SUMIFS(INDIRECT(N$9),DetailBudgetWPs_Aleph,IF($J195 = "No Work Package", "", $J195),DetailBudgetCategory_Aleph,$I195),IF(Budget_period="Annually",SUMIFS(INDIRECT(N$10),DetailBudgetWPs_Aleph,IF($J195 = "No Work Package", "", $J195),DetailBudgetCategory_Aleph,$I195),""))))) / N$6 * N$7, 0), 0)</f>
        <v>0</v>
      </c>
      <c r="O195" s="166">
        <f t="array" ref="O195">IFERROR(IF(ROW()-16&lt;NoRowsBudget, IF($J195="Profit Margin",SUM(O$16:O194)*ProfitMargin,IF($J195="VAT",SUM(O$16:O194)*VAT,IF(Budget_period="Monthly",SUMIFS(INDIRECT(O$8),DetailBudgetWPs_Aleph,IF($J195 = "No Work Package", "", $J195),DetailBudgetCategory_Aleph,$I195),IF(Budget_period="Quarterly",SUMIFS(INDIRECT(O$9),DetailBudgetWPs_Aleph,IF($J195 = "No Work Package", "", $J195),DetailBudgetCategory_Aleph,$I195),IF(Budget_period="Annually",SUMIFS(INDIRECT(O$10),DetailBudgetWPs_Aleph,IF($J195 = "No Work Package", "", $J195),DetailBudgetCategory_Aleph,$I195),""))))) / O$6 * O$7, 0), 0)</f>
        <v>0</v>
      </c>
      <c r="P195" s="166">
        <f t="array" ref="P195">IFERROR(IF(ROW()-16&lt;NoRowsBudget, IF($J195="Profit Margin",SUM(P$16:P194)*ProfitMargin,IF($J195="VAT",SUM(P$16:P194)*VAT,IF(Budget_period="Monthly",SUMIFS(INDIRECT(P$8),DetailBudgetWPs_Aleph,IF($J195 = "No Work Package", "", $J195),DetailBudgetCategory_Aleph,$I195),IF(Budget_period="Quarterly",SUMIFS(INDIRECT(P$9),DetailBudgetWPs_Aleph,IF($J195 = "No Work Package", "", $J195),DetailBudgetCategory_Aleph,$I195),IF(Budget_period="Annually",SUMIFS(INDIRECT(P$10),DetailBudgetWPs_Aleph,IF($J195 = "No Work Package", "", $J195),DetailBudgetCategory_Aleph,$I195),""))))) / P$6 * P$7, 0), 0)</f>
        <v>0</v>
      </c>
      <c r="Q195" s="166">
        <f t="array" ref="Q195">IFERROR(IF(ROW()-16&lt;NoRowsBudget, IF($J195="Profit Margin",SUM(Q$16:Q194)*ProfitMargin,IF($J195="VAT",SUM(Q$16:Q194)*VAT,IF(Budget_period="Monthly",SUMIFS(INDIRECT(Q$8),DetailBudgetWPs_Aleph,IF($J195 = "No Work Package", "", $J195),DetailBudgetCategory_Aleph,$I195),IF(Budget_period="Quarterly",SUMIFS(INDIRECT(Q$9),DetailBudgetWPs_Aleph,IF($J195 = "No Work Package", "", $J195),DetailBudgetCategory_Aleph,$I195),IF(Budget_period="Annually",SUMIFS(INDIRECT(Q$10),DetailBudgetWPs_Aleph,IF($J195 = "No Work Package", "", $J195),DetailBudgetCategory_Aleph,$I195),""))))) / Q$6 * Q$7, 0), 0)</f>
        <v>0</v>
      </c>
      <c r="R195" s="166">
        <f t="array" ref="R195">IFERROR(IF(ROW()-16&lt;NoRowsBudget, IF($J195="Profit Margin",SUM(R$16:R194)*ProfitMargin,IF($J195="VAT",SUM(R$16:R194)*VAT,IF(Budget_period="Monthly",SUMIFS(INDIRECT(R$8),DetailBudgetWPs_Aleph,IF($J195 = "No Work Package", "", $J195),DetailBudgetCategory_Aleph,$I195),IF(Budget_period="Quarterly",SUMIFS(INDIRECT(R$9),DetailBudgetWPs_Aleph,IF($J195 = "No Work Package", "", $J195),DetailBudgetCategory_Aleph,$I195),IF(Budget_period="Annually",SUMIFS(INDIRECT(R$10),DetailBudgetWPs_Aleph,IF($J195 = "No Work Package", "", $J195),DetailBudgetCategory_Aleph,$I195),""))))) / R$6 * R$7, 0), 0)</f>
        <v>0</v>
      </c>
      <c r="S195" s="166">
        <f t="array" ref="S195">IFERROR(IF(ROW()-16&lt;NoRowsBudget, IF($J195="Profit Margin",SUM(S$16:S194)*ProfitMargin,IF($J195="VAT",SUM(S$16:S194)*VAT,IF(Budget_period="Monthly",SUMIFS(INDIRECT(S$8),DetailBudgetWPs_Aleph,IF($J195 = "No Work Package", "", $J195),DetailBudgetCategory_Aleph,$I195),IF(Budget_period="Quarterly",SUMIFS(INDIRECT(S$9),DetailBudgetWPs_Aleph,IF($J195 = "No Work Package", "", $J195),DetailBudgetCategory_Aleph,$I195),IF(Budget_period="Annually",SUMIFS(INDIRECT(S$10),DetailBudgetWPs_Aleph,IF($J195 = "No Work Package", "", $J195),DetailBudgetCategory_Aleph,$I195),""))))) / S$6 * S$7, 0), 0)</f>
        <v>0</v>
      </c>
      <c r="T195" s="166">
        <f t="array" ref="T195">IFERROR(IF(ROW()-16&lt;NoRowsBudget, IF($J195="Profit Margin",SUM(T$16:T194)*ProfitMargin,IF($J195="VAT",SUM(T$16:T194)*VAT,IF(Budget_period="Monthly",SUMIFS(INDIRECT(T$8),DetailBudgetWPs_Aleph,IF($J195 = "No Work Package", "", $J195),DetailBudgetCategory_Aleph,$I195),IF(Budget_period="Quarterly",SUMIFS(INDIRECT(T$9),DetailBudgetWPs_Aleph,IF($J195 = "No Work Package", "", $J195),DetailBudgetCategory_Aleph,$I195),IF(Budget_period="Annually",SUMIFS(INDIRECT(T$10),DetailBudgetWPs_Aleph,IF($J195 = "No Work Package", "", $J195),DetailBudgetCategory_Aleph,$I195),""))))) / T$6 * T$7, 0), 0)</f>
        <v>0</v>
      </c>
      <c r="U195" s="166">
        <f t="array" ref="U195">IFERROR(IF(ROW()-16&lt;NoRowsBudget, IF($J195="Profit Margin",SUM(U$16:U194)*ProfitMargin,IF($J195="VAT",SUM(U$16:U194)*VAT,IF(Budget_period="Monthly",SUMIFS(INDIRECT(U$8),DetailBudgetWPs_Aleph,IF($J195 = "No Work Package", "", $J195),DetailBudgetCategory_Aleph,$I195),IF(Budget_period="Quarterly",SUMIFS(INDIRECT(U$9),DetailBudgetWPs_Aleph,IF($J195 = "No Work Package", "", $J195),DetailBudgetCategory_Aleph,$I195),IF(Budget_period="Annually",SUMIFS(INDIRECT(U$10),DetailBudgetWPs_Aleph,IF($J195 = "No Work Package", "", $J195),DetailBudgetCategory_Aleph,$I195),""))))) / U$6 * U$7, 0), 0)</f>
        <v>0</v>
      </c>
      <c r="V195" s="166">
        <f t="array" ref="V195">IFERROR(IF(ROW()-16&lt;NoRowsBudget, IF($J195="Profit Margin",SUM(V$16:V194)*ProfitMargin,IF($J195="VAT",SUM(V$16:V194)*VAT,IF(Budget_period="Monthly",SUMIFS(INDIRECT(V$8),DetailBudgetWPs_Aleph,IF($J195 = "No Work Package", "", $J195),DetailBudgetCategory_Aleph,$I195),IF(Budget_period="Quarterly",SUMIFS(INDIRECT(V$9),DetailBudgetWPs_Aleph,IF($J195 = "No Work Package", "", $J195),DetailBudgetCategory_Aleph,$I195),IF(Budget_period="Annually",SUMIFS(INDIRECT(V$10),DetailBudgetWPs_Aleph,IF($J195 = "No Work Package", "", $J195),DetailBudgetCategory_Aleph,$I195),""))))) / V$6 * V$7, 0), 0)</f>
        <v>0</v>
      </c>
      <c r="W195" s="166">
        <f t="array" ref="W195">IFERROR(IF(ROW()-16&lt;NoRowsBudget, IF($J195="Profit Margin",SUM(W$16:W194)*ProfitMargin,IF($J195="VAT",SUM(W$16:W194)*VAT,IF(Budget_period="Monthly",SUMIFS(INDIRECT(W$8),DetailBudgetWPs_Aleph,IF($J195 = "No Work Package", "", $J195),DetailBudgetCategory_Aleph,$I195),IF(Budget_period="Quarterly",SUMIFS(INDIRECT(W$9),DetailBudgetWPs_Aleph,IF($J195 = "No Work Package", "", $J195),DetailBudgetCategory_Aleph,$I195),IF(Budget_period="Annually",SUMIFS(INDIRECT(W$10),DetailBudgetWPs_Aleph,IF($J195 = "No Work Package", "", $J195),DetailBudgetCategory_Aleph,$I195),""))))) / W$6 * W$7, 0), 0)</f>
        <v>0</v>
      </c>
      <c r="X195" s="166">
        <f t="array" ref="X195">IFERROR(IF(ROW()-16&lt;NoRowsBudget, IF($J195="Profit Margin",SUM(X$16:X194)*ProfitMargin,IF($J195="VAT",SUM(X$16:X194)*VAT,IF(Budget_period="Monthly",SUMIFS(INDIRECT(X$8),DetailBudgetWPs_Aleph,IF($J195 = "No Work Package", "", $J195),DetailBudgetCategory_Aleph,$I195),IF(Budget_period="Quarterly",SUMIFS(INDIRECT(X$9),DetailBudgetWPs_Aleph,IF($J195 = "No Work Package", "", $J195),DetailBudgetCategory_Aleph,$I195),IF(Budget_period="Annually",SUMIFS(INDIRECT(X$10),DetailBudgetWPs_Aleph,IF($J195 = "No Work Package", "", $J195),DetailBudgetCategory_Aleph,$I195),""))))) / X$6 * X$7, 0), 0)</f>
        <v>0</v>
      </c>
      <c r="Y195" s="166">
        <f t="array" ref="Y195">IFERROR(IF(ROW()-16&lt;NoRowsBudget, IF($J195="Profit Margin",SUM(Y$16:Y194)*ProfitMargin,IF($J195="VAT",SUM(Y$16:Y194)*VAT,IF(Budget_period="Monthly",SUMIFS(INDIRECT(Y$8),DetailBudgetWPs_Aleph,IF($J195 = "No Work Package", "", $J195),DetailBudgetCategory_Aleph,$I195),IF(Budget_period="Quarterly",SUMIFS(INDIRECT(Y$9),DetailBudgetWPs_Aleph,IF($J195 = "No Work Package", "", $J195),DetailBudgetCategory_Aleph,$I195),IF(Budget_period="Annually",SUMIFS(INDIRECT(Y$10),DetailBudgetWPs_Aleph,IF($J195 = "No Work Package", "", $J195),DetailBudgetCategory_Aleph,$I195),""))))) / Y$6 * Y$7, 0), 0)</f>
        <v>0</v>
      </c>
      <c r="Z195" s="166">
        <f t="array" ref="Z195">IFERROR(IF(ROW()-16&lt;NoRowsBudget, IF($J195="Profit Margin",SUM(Z$16:Z194)*ProfitMargin,IF($J195="VAT",SUM(Z$16:Z194)*VAT,IF(Budget_period="Monthly",SUMIFS(INDIRECT(Z$8),DetailBudgetWPs_Aleph,IF($J195 = "No Work Package", "", $J195),DetailBudgetCategory_Aleph,$I195),IF(Budget_period="Quarterly",SUMIFS(INDIRECT(Z$9),DetailBudgetWPs_Aleph,IF($J195 = "No Work Package", "", $J195),DetailBudgetCategory_Aleph,$I195),IF(Budget_period="Annually",SUMIFS(INDIRECT(Z$10),DetailBudgetWPs_Aleph,IF($J195 = "No Work Package", "", $J195),DetailBudgetCategory_Aleph,$I195),""))))) / Z$6 * Z$7, 0), 0)</f>
        <v>0</v>
      </c>
      <c r="AA195" s="166">
        <f t="array" ref="AA195">IFERROR(IF(ROW()-16&lt;NoRowsBudget, IF($J195="Profit Margin",SUM(AA$16:AA194)*ProfitMargin,IF($J195="VAT",SUM(AA$16:AA194)*VAT,IF(Budget_period="Monthly",SUMIFS(INDIRECT(AA$8),DetailBudgetWPs_Aleph,IF($J195 = "No Work Package", "", $J195),DetailBudgetCategory_Aleph,$I195),IF(Budget_period="Quarterly",SUMIFS(INDIRECT(AA$9),DetailBudgetWPs_Aleph,IF($J195 = "No Work Package", "", $J195),DetailBudgetCategory_Aleph,$I195),IF(Budget_period="Annually",SUMIFS(INDIRECT(AA$10),DetailBudgetWPs_Aleph,IF($J195 = "No Work Package", "", $J195),DetailBudgetCategory_Aleph,$I195),""))))) / AA$6 * AA$7, 0), 0)</f>
        <v>0</v>
      </c>
      <c r="AB195" s="166">
        <f t="array" ref="AB195">IFERROR(IF(ROW()-16&lt;NoRowsBudget, IF($J195="Profit Margin",SUM(AB$16:AB194)*ProfitMargin,IF($J195="VAT",SUM(AB$16:AB194)*VAT,IF(Budget_period="Monthly",SUMIFS(INDIRECT(AB$8),DetailBudgetWPs_Aleph,IF($J195 = "No Work Package", "", $J195),DetailBudgetCategory_Aleph,$I195),IF(Budget_period="Quarterly",SUMIFS(INDIRECT(AB$9),DetailBudgetWPs_Aleph,IF($J195 = "No Work Package", "", $J195),DetailBudgetCategory_Aleph,$I195),IF(Budget_period="Annually",SUMIFS(INDIRECT(AB$10),DetailBudgetWPs_Aleph,IF($J195 = "No Work Package", "", $J195),DetailBudgetCategory_Aleph,$I195),""))))) / AB$6 * AB$7, 0), 0)</f>
        <v>0</v>
      </c>
      <c r="AC195" s="166">
        <f t="array" ref="AC195">IFERROR(IF(ROW()-16&lt;NoRowsBudget, IF($J195="Profit Margin",SUM(AC$16:AC194)*ProfitMargin,IF($J195="VAT",SUM(AC$16:AC194)*VAT,IF(Budget_period="Monthly",SUMIFS(INDIRECT(AC$8),DetailBudgetWPs_Aleph,IF($J195 = "No Work Package", "", $J195),DetailBudgetCategory_Aleph,$I195),IF(Budget_period="Quarterly",SUMIFS(INDIRECT(AC$9),DetailBudgetWPs_Aleph,IF($J195 = "No Work Package", "", $J195),DetailBudgetCategory_Aleph,$I195),IF(Budget_period="Annually",SUMIFS(INDIRECT(AC$10),DetailBudgetWPs_Aleph,IF($J195 = "No Work Package", "", $J195),DetailBudgetCategory_Aleph,$I195),""))))) / AC$6 * AC$7, 0), 0)</f>
        <v>0</v>
      </c>
      <c r="AD195" s="166">
        <f t="array" ref="AD195">IFERROR(IF(ROW()-16&lt;NoRowsBudget, IF($J195="Profit Margin",SUM(AD$16:AD194)*ProfitMargin,IF($J195="VAT",SUM(AD$16:AD194)*VAT,IF(Budget_period="Monthly",SUMIFS(INDIRECT(AD$8),DetailBudgetWPs_Aleph,IF($J195 = "No Work Package", "", $J195),DetailBudgetCategory_Aleph,$I195),IF(Budget_period="Quarterly",SUMIFS(INDIRECT(AD$9),DetailBudgetWPs_Aleph,IF($J195 = "No Work Package", "", $J195),DetailBudgetCategory_Aleph,$I195),IF(Budget_period="Annually",SUMIFS(INDIRECT(AD$10),DetailBudgetWPs_Aleph,IF($J195 = "No Work Package", "", $J195),DetailBudgetCategory_Aleph,$I195),""))))) / AD$6 * AD$7, 0), 0)</f>
        <v>0</v>
      </c>
      <c r="AE195" s="166">
        <f t="array" ref="AE195">IFERROR(IF(ROW()-16&lt;NoRowsBudget, IF($J195="Profit Margin",SUM(AE$16:AE194)*ProfitMargin,IF($J195="VAT",SUM(AE$16:AE194)*VAT,IF(Budget_period="Monthly",SUMIFS(INDIRECT(AE$8),DetailBudgetWPs_Aleph,IF($J195 = "No Work Package", "", $J195),DetailBudgetCategory_Aleph,$I195),IF(Budget_period="Quarterly",SUMIFS(INDIRECT(AE$9),DetailBudgetWPs_Aleph,IF($J195 = "No Work Package", "", $J195),DetailBudgetCategory_Aleph,$I195),IF(Budget_period="Annually",SUMIFS(INDIRECT(AE$10),DetailBudgetWPs_Aleph,IF($J195 = "No Work Package", "", $J195),DetailBudgetCategory_Aleph,$I195),""))))) / AE$6 * AE$7, 0), 0)</f>
        <v>0</v>
      </c>
      <c r="AF195" s="166">
        <f t="array" ref="AF195">IFERROR(IF(ROW()-16&lt;NoRowsBudget, IF($J195="Profit Margin",SUM(AF$16:AF194)*ProfitMargin,IF($J195="VAT",SUM(AF$16:AF194)*VAT,IF(Budget_period="Monthly",SUMIFS(INDIRECT(AF$8),DetailBudgetWPs_Aleph,IF($J195 = "No Work Package", "", $J195),DetailBudgetCategory_Aleph,$I195),IF(Budget_period="Quarterly",SUMIFS(INDIRECT(AF$9),DetailBudgetWPs_Aleph,IF($J195 = "No Work Package", "", $J195),DetailBudgetCategory_Aleph,$I195),IF(Budget_period="Annually",SUMIFS(INDIRECT(AF$10),DetailBudgetWPs_Aleph,IF($J195 = "No Work Package", "", $J195),DetailBudgetCategory_Aleph,$I195),""))))) / AF$6 * AF$7, 0), 0)</f>
        <v>0</v>
      </c>
      <c r="AG195" s="166">
        <f t="array" ref="AG195">IFERROR(IF(ROW()-16&lt;NoRowsBudget, IF($J195="Profit Margin",SUM(AG$16:AG194)*ProfitMargin,IF($J195="VAT",SUM(AG$16:AG194)*VAT,IF(Budget_period="Monthly",SUMIFS(INDIRECT(AG$8),DetailBudgetWPs_Aleph,IF($J195 = "No Work Package", "", $J195),DetailBudgetCategory_Aleph,$I195),IF(Budget_period="Quarterly",SUMIFS(INDIRECT(AG$9),DetailBudgetWPs_Aleph,IF($J195 = "No Work Package", "", $J195),DetailBudgetCategory_Aleph,$I195),IF(Budget_period="Annually",SUMIFS(INDIRECT(AG$10),DetailBudgetWPs_Aleph,IF($J195 = "No Work Package", "", $J195),DetailBudgetCategory_Aleph,$I195),""))))) / AG$6 * AG$7, 0), 0)</f>
        <v>0</v>
      </c>
      <c r="AH195" s="166">
        <f t="array" ref="AH195">IFERROR(IF(ROW()-16&lt;NoRowsBudget, IF($J195="Profit Margin",SUM(AH$16:AH194)*ProfitMargin,IF($J195="VAT",SUM(AH$16:AH194)*VAT,IF(Budget_period="Monthly",SUMIFS(INDIRECT(AH$8),DetailBudgetWPs_Aleph,IF($J195 = "No Work Package", "", $J195),DetailBudgetCategory_Aleph,$I195),IF(Budget_period="Quarterly",SUMIFS(INDIRECT(AH$9),DetailBudgetWPs_Aleph,IF($J195 = "No Work Package", "", $J195),DetailBudgetCategory_Aleph,$I195),IF(Budget_period="Annually",SUMIFS(INDIRECT(AH$10),DetailBudgetWPs_Aleph,IF($J195 = "No Work Package", "", $J195),DetailBudgetCategory_Aleph,$I195),""))))) / AH$6 * AH$7, 0), 0)</f>
        <v>0</v>
      </c>
      <c r="AI195" s="166">
        <f t="array" ref="AI195">IFERROR(IF(ROW()-16&lt;NoRowsBudget, IF($J195="Profit Margin",SUM(AI$16:AI194)*ProfitMargin,IF($J195="VAT",SUM(AI$16:AI194)*VAT,IF(Budget_period="Monthly",SUMIFS(INDIRECT(AI$8),DetailBudgetWPs_Aleph,IF($J195 = "No Work Package", "", $J195),DetailBudgetCategory_Aleph,$I195),IF(Budget_period="Quarterly",SUMIFS(INDIRECT(AI$9),DetailBudgetWPs_Aleph,IF($J195 = "No Work Package", "", $J195),DetailBudgetCategory_Aleph,$I195),IF(Budget_period="Annually",SUMIFS(INDIRECT(AI$10),DetailBudgetWPs_Aleph,IF($J195 = "No Work Package", "", $J195),DetailBudgetCategory_Aleph,$I195),""))))) / AI$6 * AI$7, 0), 0)</f>
        <v>0</v>
      </c>
      <c r="AJ195" s="166">
        <f t="array" ref="AJ195">IFERROR(IF(ROW()-16&lt;NoRowsBudget, IF($J195="Profit Margin",SUM(AJ$16:AJ194)*ProfitMargin,IF($J195="VAT",SUM(AJ$16:AJ194)*VAT,IF(Budget_period="Monthly",SUMIFS(INDIRECT(AJ$8),DetailBudgetWPs_Aleph,IF($J195 = "No Work Package", "", $J195),DetailBudgetCategory_Aleph,$I195),IF(Budget_period="Quarterly",SUMIFS(INDIRECT(AJ$9),DetailBudgetWPs_Aleph,IF($J195 = "No Work Package", "", $J195),DetailBudgetCategory_Aleph,$I195),IF(Budget_period="Annually",SUMIFS(INDIRECT(AJ$10),DetailBudgetWPs_Aleph,IF($J195 = "No Work Package", "", $J195),DetailBudgetCategory_Aleph,$I195),""))))) / AJ$6 * AJ$7, 0), 0)</f>
        <v>0</v>
      </c>
      <c r="AK195" s="166">
        <f t="array" ref="AK195">IFERROR(IF(ROW()-16&lt;NoRowsBudget, IF($J195="Profit Margin",SUM(AK$16:AK194)*ProfitMargin,IF($J195="VAT",SUM(AK$16:AK194)*VAT,IF(Budget_period="Monthly",SUMIFS(INDIRECT(AK$8),DetailBudgetWPs_Aleph,IF($J195 = "No Work Package", "", $J195),DetailBudgetCategory_Aleph,$I195),IF(Budget_period="Quarterly",SUMIFS(INDIRECT(AK$9),DetailBudgetWPs_Aleph,IF($J195 = "No Work Package", "", $J195),DetailBudgetCategory_Aleph,$I195),IF(Budget_period="Annually",SUMIFS(INDIRECT(AK$10),DetailBudgetWPs_Aleph,IF($J195 = "No Work Package", "", $J195),DetailBudgetCategory_Aleph,$I195),""))))) / AK$6 * AK$7, 0), 0)</f>
        <v>0</v>
      </c>
      <c r="AL195" s="166">
        <f t="array" ref="AL195">IFERROR(IF(ROW()-16&lt;NoRowsBudget, IF($J195="Profit Margin",SUM(AL$16:AL194)*ProfitMargin,IF($J195="VAT",SUM(AL$16:AL194)*VAT,IF(Budget_period="Monthly",SUMIFS(INDIRECT(AL$8),DetailBudgetWPs_Aleph,IF($J195 = "No Work Package", "", $J195),DetailBudgetCategory_Aleph,$I195),IF(Budget_period="Quarterly",SUMIFS(INDIRECT(AL$9),DetailBudgetWPs_Aleph,IF($J195 = "No Work Package", "", $J195),DetailBudgetCategory_Aleph,$I195),IF(Budget_period="Annually",SUMIFS(INDIRECT(AL$10),DetailBudgetWPs_Aleph,IF($J195 = "No Work Package", "", $J195),DetailBudgetCategory_Aleph,$I195),""))))) / AL$6 * AL$7, 0), 0)</f>
        <v>0</v>
      </c>
      <c r="AM195" s="166">
        <f t="array" ref="AM195">IFERROR(IF(ROW()-16&lt;NoRowsBudget, IF($J195="Profit Margin",SUM(AM$16:AM194)*ProfitMargin,IF($J195="VAT",SUM(AM$16:AM194)*VAT,IF(Budget_period="Monthly",SUMIFS(INDIRECT(AM$8),DetailBudgetWPs_Aleph,IF($J195 = "No Work Package", "", $J195),DetailBudgetCategory_Aleph,$I195),IF(Budget_period="Quarterly",SUMIFS(INDIRECT(AM$9),DetailBudgetWPs_Aleph,IF($J195 = "No Work Package", "", $J195),DetailBudgetCategory_Aleph,$I195),IF(Budget_period="Annually",SUMIFS(INDIRECT(AM$10),DetailBudgetWPs_Aleph,IF($J195 = "No Work Package", "", $J195),DetailBudgetCategory_Aleph,$I195),""))))) / AM$6 * AM$7, 0), 0)</f>
        <v>0</v>
      </c>
      <c r="AN195" s="166">
        <f t="array" ref="AN195">IFERROR(IF(ROW()-16&lt;NoRowsBudget, IF($J195="Profit Margin",SUM(AN$16:AN194)*ProfitMargin,IF($J195="VAT",SUM(AN$16:AN194)*VAT,IF(Budget_period="Monthly",SUMIFS(INDIRECT(AN$8),DetailBudgetWPs_Aleph,IF($J195 = "No Work Package", "", $J195),DetailBudgetCategory_Aleph,$I195),IF(Budget_period="Quarterly",SUMIFS(INDIRECT(AN$9),DetailBudgetWPs_Aleph,IF($J195 = "No Work Package", "", $J195),DetailBudgetCategory_Aleph,$I195),IF(Budget_period="Annually",SUMIFS(INDIRECT(AN$10),DetailBudgetWPs_Aleph,IF($J195 = "No Work Package", "", $J195),DetailBudgetCategory_Aleph,$I195),""))))) / AN$6 * AN$7, 0), 0)</f>
        <v>0</v>
      </c>
      <c r="AO195" s="166">
        <f t="array" ref="AO195">IFERROR(IF(ROW()-16&lt;NoRowsBudget, IF($J195="Profit Margin",SUM(AO$16:AO194)*ProfitMargin,IF($J195="VAT",SUM(AO$16:AO194)*VAT,IF(Budget_period="Monthly",SUMIFS(INDIRECT(AO$8),DetailBudgetWPs_Aleph,IF($J195 = "No Work Package", "", $J195),DetailBudgetCategory_Aleph,$I195),IF(Budget_period="Quarterly",SUMIFS(INDIRECT(AO$9),DetailBudgetWPs_Aleph,IF($J195 = "No Work Package", "", $J195),DetailBudgetCategory_Aleph,$I195),IF(Budget_period="Annually",SUMIFS(INDIRECT(AO$10),DetailBudgetWPs_Aleph,IF($J195 = "No Work Package", "", $J195),DetailBudgetCategory_Aleph,$I195),""))))) / AO$6 * AO$7, 0), 0)</f>
        <v>0</v>
      </c>
      <c r="AP195" s="166">
        <f t="array" ref="AP195">IFERROR(IF(ROW()-16&lt;NoRowsBudget, IF($J195="Profit Margin",SUM(AP$16:AP194)*ProfitMargin,IF($J195="VAT",SUM(AP$16:AP194)*VAT,IF(Budget_period="Monthly",SUMIFS(INDIRECT(AP$8),DetailBudgetWPs_Aleph,IF($J195 = "No Work Package", "", $J195),DetailBudgetCategory_Aleph,$I195),IF(Budget_period="Quarterly",SUMIFS(INDIRECT(AP$9),DetailBudgetWPs_Aleph,IF($J195 = "No Work Package", "", $J195),DetailBudgetCategory_Aleph,$I195),IF(Budget_period="Annually",SUMIFS(INDIRECT(AP$10),DetailBudgetWPs_Aleph,IF($J195 = "No Work Package", "", $J195),DetailBudgetCategory_Aleph,$I195),""))))) / AP$6 * AP$7, 0), 0)</f>
        <v>0</v>
      </c>
      <c r="AQ195" s="166">
        <f t="array" ref="AQ195">IFERROR(IF(ROW()-16&lt;NoRowsBudget, IF($J195="Profit Margin",SUM(AQ$16:AQ194)*ProfitMargin,IF($J195="VAT",SUM(AQ$16:AQ194)*VAT,IF(Budget_period="Monthly",SUMIFS(INDIRECT(AQ$8),DetailBudgetWPs_Aleph,IF($J195 = "No Work Package", "", $J195),DetailBudgetCategory_Aleph,$I195),IF(Budget_period="Quarterly",SUMIFS(INDIRECT(AQ$9),DetailBudgetWPs_Aleph,IF($J195 = "No Work Package", "", $J195),DetailBudgetCategory_Aleph,$I195),IF(Budget_period="Annually",SUMIFS(INDIRECT(AQ$10),DetailBudgetWPs_Aleph,IF($J195 = "No Work Package", "", $J195),DetailBudgetCategory_Aleph,$I195),""))))) / AQ$6 * AQ$7, 0), 0)</f>
        <v>0</v>
      </c>
      <c r="AR195" s="166">
        <f t="array" ref="AR195">IFERROR(IF(ROW()-16&lt;NoRowsBudget, IF($J195="Profit Margin",SUM(AR$16:AR194)*ProfitMargin,IF($J195="VAT",SUM(AR$16:AR194)*VAT,IF(Budget_period="Monthly",SUMIFS(INDIRECT(AR$8),DetailBudgetWPs_Aleph,IF($J195 = "No Work Package", "", $J195),DetailBudgetCategory_Aleph,$I195),IF(Budget_period="Quarterly",SUMIFS(INDIRECT(AR$9),DetailBudgetWPs_Aleph,IF($J195 = "No Work Package", "", $J195),DetailBudgetCategory_Aleph,$I195),IF(Budget_period="Annually",SUMIFS(INDIRECT(AR$10),DetailBudgetWPs_Aleph,IF($J195 = "No Work Package", "", $J195),DetailBudgetCategory_Aleph,$I195),""))))) / AR$6 * AR$7, 0), 0)</f>
        <v>0</v>
      </c>
      <c r="AS195" s="166">
        <f t="array" ref="AS195">IFERROR(IF(ROW()-16&lt;NoRowsBudget, IF($J195="Profit Margin",SUM(AS$16:AS194)*ProfitMargin,IF($J195="VAT",SUM(AS$16:AS194)*VAT,IF(Budget_period="Monthly",SUMIFS(INDIRECT(AS$8),DetailBudgetWPs_Aleph,IF($J195 = "No Work Package", "", $J195),DetailBudgetCategory_Aleph,$I195),IF(Budget_period="Quarterly",SUMIFS(INDIRECT(AS$9),DetailBudgetWPs_Aleph,IF($J195 = "No Work Package", "", $J195),DetailBudgetCategory_Aleph,$I195),IF(Budget_period="Annually",SUMIFS(INDIRECT(AS$10),DetailBudgetWPs_Aleph,IF($J195 = "No Work Package", "", $J195),DetailBudgetCategory_Aleph,$I195),""))))) / AS$6 * AS$7, 0), 0)</f>
        <v>0</v>
      </c>
      <c r="AT195" s="166">
        <f t="array" ref="AT195">IFERROR(IF(ROW()-16&lt;NoRowsBudget, IF($J195="Profit Margin",SUM(AT$16:AT194)*ProfitMargin,IF($J195="VAT",SUM(AT$16:AT194)*VAT,IF(Budget_period="Monthly",SUMIFS(INDIRECT(AT$8),DetailBudgetWPs_Aleph,IF($J195 = "No Work Package", "", $J195),DetailBudgetCategory_Aleph,$I195),IF(Budget_period="Quarterly",SUMIFS(INDIRECT(AT$9),DetailBudgetWPs_Aleph,IF($J195 = "No Work Package", "", $J195),DetailBudgetCategory_Aleph,$I195),IF(Budget_period="Annually",SUMIFS(INDIRECT(AT$10),DetailBudgetWPs_Aleph,IF($J195 = "No Work Package", "", $J195),DetailBudgetCategory_Aleph,$I195),""))))) / AT$6 * AT$7, 0), 0)</f>
        <v>0</v>
      </c>
      <c r="AU195" s="166">
        <f t="array" ref="AU195">IFERROR(IF(ROW()-16&lt;NoRowsBudget, IF($J195="Profit Margin",SUM(AU$16:AU194)*ProfitMargin,IF($J195="VAT",SUM(AU$16:AU194)*VAT,IF(Budget_period="Monthly",SUMIFS(INDIRECT(AU$8),DetailBudgetWPs_Aleph,IF($J195 = "No Work Package", "", $J195),DetailBudgetCategory_Aleph,$I195),IF(Budget_period="Quarterly",SUMIFS(INDIRECT(AU$9),DetailBudgetWPs_Aleph,IF($J195 = "No Work Package", "", $J195),DetailBudgetCategory_Aleph,$I195),IF(Budget_period="Annually",SUMIFS(INDIRECT(AU$10),DetailBudgetWPs_Aleph,IF($J195 = "No Work Package", "", $J195),DetailBudgetCategory_Aleph,$I195),""))))) / AU$6 * AU$7, 0), 0)</f>
        <v>0</v>
      </c>
      <c r="AV195" s="166">
        <f t="array" ref="AV195">IFERROR(IF(ROW()-16&lt;NoRowsBudget, IF($J195="Profit Margin",SUM(AV$16:AV194)*ProfitMargin,IF($J195="VAT",SUM(AV$16:AV194)*VAT,IF(Budget_period="Monthly",SUMIFS(INDIRECT(AV$8),DetailBudgetWPs_Aleph,IF($J195 = "No Work Package", "", $J195),DetailBudgetCategory_Aleph,$I195),IF(Budget_period="Quarterly",SUMIFS(INDIRECT(AV$9),DetailBudgetWPs_Aleph,IF($J195 = "No Work Package", "", $J195),DetailBudgetCategory_Aleph,$I195),IF(Budget_period="Annually",SUMIFS(INDIRECT(AV$10),DetailBudgetWPs_Aleph,IF($J195 = "No Work Package", "", $J195),DetailBudgetCategory_Aleph,$I195),""))))) / AV$6 * AV$7, 0), 0)</f>
        <v>0</v>
      </c>
      <c r="AW195" s="166">
        <f t="array" ref="AW195">IFERROR(IF(ROW()-16&lt;NoRowsBudget, IF($J195="Profit Margin",SUM(AW$16:AW194)*ProfitMargin,IF($J195="VAT",SUM(AW$16:AW194)*VAT,IF(Budget_period="Monthly",SUMIFS(INDIRECT(AW$8),DetailBudgetWPs_Aleph,IF($J195 = "No Work Package", "", $J195),DetailBudgetCategory_Aleph,$I195),IF(Budget_period="Quarterly",SUMIFS(INDIRECT(AW$9),DetailBudgetWPs_Aleph,IF($J195 = "No Work Package", "", $J195),DetailBudgetCategory_Aleph,$I195),IF(Budget_period="Annually",SUMIFS(INDIRECT(AW$10),DetailBudgetWPs_Aleph,IF($J195 = "No Work Package", "", $J195),DetailBudgetCategory_Aleph,$I195),""))))) / AW$6 * AW$7, 0), 0)</f>
        <v>0</v>
      </c>
      <c r="AX195" s="166">
        <f t="array" ref="AX195">IFERROR(IF(ROW()-16&lt;NoRowsBudget, IF($J195="Profit Margin",SUM(AX$16:AX194)*ProfitMargin,IF($J195="VAT",SUM(AX$16:AX194)*VAT,IF(Budget_period="Monthly",SUMIFS(INDIRECT(AX$8),DetailBudgetWPs_Aleph,IF($J195 = "No Work Package", "", $J195),DetailBudgetCategory_Aleph,$I195),IF(Budget_period="Quarterly",SUMIFS(INDIRECT(AX$9),DetailBudgetWPs_Aleph,IF($J195 = "No Work Package", "", $J195),DetailBudgetCategory_Aleph,$I195),IF(Budget_period="Annually",SUMIFS(INDIRECT(AX$10),DetailBudgetWPs_Aleph,IF($J195 = "No Work Package", "", $J195),DetailBudgetCategory_Aleph,$I195),""))))) / AX$6 * AX$7, 0), 0)</f>
        <v>0</v>
      </c>
      <c r="AY195" s="166">
        <f t="array" ref="AY195">IFERROR(IF(ROW()-16&lt;NoRowsBudget, IF($J195="Profit Margin",SUM(AY$16:AY194)*ProfitMargin,IF($J195="VAT",SUM(AY$16:AY194)*VAT,IF(Budget_period="Monthly",SUMIFS(INDIRECT(AY$8),DetailBudgetWPs_Aleph,IF($J195 = "No Work Package", "", $J195),DetailBudgetCategory_Aleph,$I195),IF(Budget_period="Quarterly",SUMIFS(INDIRECT(AY$9),DetailBudgetWPs_Aleph,IF($J195 = "No Work Package", "", $J195),DetailBudgetCategory_Aleph,$I195),IF(Budget_period="Annually",SUMIFS(INDIRECT(AY$10),DetailBudgetWPs_Aleph,IF($J195 = "No Work Package", "", $J195),DetailBudgetCategory_Aleph,$I195),""))))) / AY$6 * AY$7, 0), 0)</f>
        <v>0</v>
      </c>
      <c r="AZ195" s="166">
        <f t="array" ref="AZ195">IFERROR(IF(ROW()-16&lt;NoRowsBudget, IF($J195="Profit Margin",SUM(AZ$16:AZ194)*ProfitMargin,IF($J195="VAT",SUM(AZ$16:AZ194)*VAT,IF(Budget_period="Monthly",SUMIFS(INDIRECT(AZ$8),DetailBudgetWPs_Aleph,IF($J195 = "No Work Package", "", $J195),DetailBudgetCategory_Aleph,$I195),IF(Budget_period="Quarterly",SUMIFS(INDIRECT(AZ$9),DetailBudgetWPs_Aleph,IF($J195 = "No Work Package", "", $J195),DetailBudgetCategory_Aleph,$I195),IF(Budget_period="Annually",SUMIFS(INDIRECT(AZ$10),DetailBudgetWPs_Aleph,IF($J195 = "No Work Package", "", $J195),DetailBudgetCategory_Aleph,$I195),""))))) / AZ$6 * AZ$7, 0), 0)</f>
        <v>0</v>
      </c>
      <c r="BA195" s="166">
        <f t="array" ref="BA195">IFERROR(IF(ROW()-16&lt;NoRowsBudget, IF($J195="Profit Margin",SUM(BA$16:BA194)*ProfitMargin,IF($J195="VAT",SUM(BA$16:BA194)*VAT,IF(Budget_period="Monthly",SUMIFS(INDIRECT(BA$8),DetailBudgetWPs_Aleph,IF($J195 = "No Work Package", "", $J195),DetailBudgetCategory_Aleph,$I195),IF(Budget_period="Quarterly",SUMIFS(INDIRECT(BA$9),DetailBudgetWPs_Aleph,IF($J195 = "No Work Package", "", $J195),DetailBudgetCategory_Aleph,$I195),IF(Budget_period="Annually",SUMIFS(INDIRECT(BA$10),DetailBudgetWPs_Aleph,IF($J195 = "No Work Package", "", $J195),DetailBudgetCategory_Aleph,$I195),""))))) / BA$6 * BA$7, 0), 0)</f>
        <v>0</v>
      </c>
      <c r="BB195" s="166">
        <f t="array" ref="BB195">IFERROR(IF(ROW()-16&lt;NoRowsBudget, IF($J195="Profit Margin",SUM(BB$16:BB194)*ProfitMargin,IF($J195="VAT",SUM(BB$16:BB194)*VAT,IF(Budget_period="Monthly",SUMIFS(INDIRECT(BB$8),DetailBudgetWPs_Aleph,IF($J195 = "No Work Package", "", $J195),DetailBudgetCategory_Aleph,$I195),IF(Budget_period="Quarterly",SUMIFS(INDIRECT(BB$9),DetailBudgetWPs_Aleph,IF($J195 = "No Work Package", "", $J195),DetailBudgetCategory_Aleph,$I195),IF(Budget_period="Annually",SUMIFS(INDIRECT(BB$10),DetailBudgetWPs_Aleph,IF($J195 = "No Work Package", "", $J195),DetailBudgetCategory_Aleph,$I195),""))))) / BB$6 * BB$7, 0), 0)</f>
        <v>0</v>
      </c>
      <c r="BC195" s="166">
        <f t="array" ref="BC195">IFERROR(IF(ROW()-16&lt;NoRowsBudget, IF($J195="Profit Margin",SUM(BC$16:BC194)*ProfitMargin,IF($J195="VAT",SUM(BC$16:BC194)*VAT,IF(Budget_period="Monthly",SUMIFS(INDIRECT(BC$8),DetailBudgetWPs_Aleph,IF($J195 = "No Work Package", "", $J195),DetailBudgetCategory_Aleph,$I195),IF(Budget_period="Quarterly",SUMIFS(INDIRECT(BC$9),DetailBudgetWPs_Aleph,IF($J195 = "No Work Package", "", $J195),DetailBudgetCategory_Aleph,$I195),IF(Budget_period="Annually",SUMIFS(INDIRECT(BC$10),DetailBudgetWPs_Aleph,IF($J195 = "No Work Package", "", $J195),DetailBudgetCategory_Aleph,$I195),""))))) / BC$6 * BC$7, 0), 0)</f>
        <v>0</v>
      </c>
      <c r="BD195" s="166">
        <f t="array" ref="BD195">IFERROR(IF(ROW()-16&lt;NoRowsBudget, IF($J195="Profit Margin",SUM(BD$16:BD194)*ProfitMargin,IF($J195="VAT",SUM(BD$16:BD194)*VAT,IF(Budget_period="Monthly",SUMIFS(INDIRECT(BD$8),DetailBudgetWPs_Aleph,IF($J195 = "No Work Package", "", $J195),DetailBudgetCategory_Aleph,$I195),IF(Budget_period="Quarterly",SUMIFS(INDIRECT(BD$9),DetailBudgetWPs_Aleph,IF($J195 = "No Work Package", "", $J195),DetailBudgetCategory_Aleph,$I195),IF(Budget_period="Annually",SUMIFS(INDIRECT(BD$10),DetailBudgetWPs_Aleph,IF($J195 = "No Work Package", "", $J195),DetailBudgetCategory_Aleph,$I195),""))))) / BD$6 * BD$7, 0), 0)</f>
        <v>0</v>
      </c>
      <c r="BE195" s="166">
        <f t="array" ref="BE195">IFERROR(IF(ROW()-16&lt;NoRowsBudget, IF($J195="Profit Margin",SUM(BE$16:BE194)*ProfitMargin,IF($J195="VAT",SUM(BE$16:BE194)*VAT,IF(Budget_period="Monthly",SUMIFS(INDIRECT(BE$8),DetailBudgetWPs_Aleph,IF($J195 = "No Work Package", "", $J195),DetailBudgetCategory_Aleph,$I195),IF(Budget_period="Quarterly",SUMIFS(INDIRECT(BE$9),DetailBudgetWPs_Aleph,IF($J195 = "No Work Package", "", $J195),DetailBudgetCategory_Aleph,$I195),IF(Budget_period="Annually",SUMIFS(INDIRECT(BE$10),DetailBudgetWPs_Aleph,IF($J195 = "No Work Package", "", $J195),DetailBudgetCategory_Aleph,$I195),""))))) / BE$6 * BE$7, 0), 0)</f>
        <v>0</v>
      </c>
      <c r="BF195" s="166">
        <f t="array" ref="BF195">IFERROR(IF(ROW()-16&lt;NoRowsBudget, IF($J195="Profit Margin",SUM(BF$16:BF194)*ProfitMargin,IF($J195="VAT",SUM(BF$16:BF194)*VAT,IF(Budget_period="Monthly",SUMIFS(INDIRECT(BF$8),DetailBudgetWPs_Aleph,IF($J195 = "No Work Package", "", $J195),DetailBudgetCategory_Aleph,$I195),IF(Budget_period="Quarterly",SUMIFS(INDIRECT(BF$9),DetailBudgetWPs_Aleph,IF($J195 = "No Work Package", "", $J195),DetailBudgetCategory_Aleph,$I195),IF(Budget_period="Annually",SUMIFS(INDIRECT(BF$10),DetailBudgetWPs_Aleph,IF($J195 = "No Work Package", "", $J195),DetailBudgetCategory_Aleph,$I195),""))))) / BF$6 * BF$7, 0), 0)</f>
        <v>0</v>
      </c>
      <c r="BG195" s="166">
        <f t="array" ref="BG195">IFERROR(IF(ROW()-16&lt;NoRowsBudget, IF($J195="Profit Margin",SUM(BG$16:BG194)*ProfitMargin,IF($J195="VAT",SUM(BG$16:BG194)*VAT,IF(Budget_period="Monthly",SUMIFS(INDIRECT(BG$8),DetailBudgetWPs_Aleph,IF($J195 = "No Work Package", "", $J195),DetailBudgetCategory_Aleph,$I195),IF(Budget_period="Quarterly",SUMIFS(INDIRECT(BG$9),DetailBudgetWPs_Aleph,IF($J195 = "No Work Package", "", $J195),DetailBudgetCategory_Aleph,$I195),IF(Budget_period="Annually",SUMIFS(INDIRECT(BG$10),DetailBudgetWPs_Aleph,IF($J195 = "No Work Package", "", $J195),DetailBudgetCategory_Aleph,$I195),""))))) / BG$6 * BG$7, 0), 0)</f>
        <v>0</v>
      </c>
      <c r="BH195" s="166">
        <f t="array" ref="BH195">IFERROR(IF(ROW()-16&lt;NoRowsBudget, IF($J195="Profit Margin",SUM(BH$16:BH194)*ProfitMargin,IF($J195="VAT",SUM(BH$16:BH194)*VAT,IF(Budget_period="Monthly",SUMIFS(INDIRECT(BH$8),DetailBudgetWPs_Aleph,IF($J195 = "No Work Package", "", $J195),DetailBudgetCategory_Aleph,$I195),IF(Budget_period="Quarterly",SUMIFS(INDIRECT(BH$9),DetailBudgetWPs_Aleph,IF($J195 = "No Work Package", "", $J195),DetailBudgetCategory_Aleph,$I195),IF(Budget_period="Annually",SUMIFS(INDIRECT(BH$10),DetailBudgetWPs_Aleph,IF($J195 = "No Work Package", "", $J195),DetailBudgetCategory_Aleph,$I195),""))))) / BH$6 * BH$7, 0), 0)</f>
        <v>0</v>
      </c>
      <c r="BI195" s="166">
        <f t="array" ref="BI195">IFERROR(IF(ROW()-16&lt;NoRowsBudget, IF($J195="Profit Margin",SUM(BI$16:BI194)*ProfitMargin,IF($J195="VAT",SUM(BI$16:BI194)*VAT,IF(Budget_period="Monthly",SUMIFS(INDIRECT(BI$8),DetailBudgetWPs_Aleph,IF($J195 = "No Work Package", "", $J195),DetailBudgetCategory_Aleph,$I195),IF(Budget_period="Quarterly",SUMIFS(INDIRECT(BI$9),DetailBudgetWPs_Aleph,IF($J195 = "No Work Package", "", $J195),DetailBudgetCategory_Aleph,$I195),IF(Budget_period="Annually",SUMIFS(INDIRECT(BI$10),DetailBudgetWPs_Aleph,IF($J195 = "No Work Package", "", $J195),DetailBudgetCategory_Aleph,$I195),""))))) / BI$6 * BI$7, 0), 0)</f>
        <v>0</v>
      </c>
      <c r="BJ195" s="166">
        <f t="array" ref="BJ195">IFERROR(IF(ROW()-16&lt;NoRowsBudget, IF($J195="Profit Margin",SUM(BJ$16:BJ194)*ProfitMargin,IF($J195="VAT",SUM(BJ$16:BJ194)*VAT,IF(Budget_period="Monthly",SUMIFS(INDIRECT(BJ$8),DetailBudgetWPs_Aleph,IF($J195 = "No Work Package", "", $J195),DetailBudgetCategory_Aleph,$I195),IF(Budget_period="Quarterly",SUMIFS(INDIRECT(BJ$9),DetailBudgetWPs_Aleph,IF($J195 = "No Work Package", "", $J195),DetailBudgetCategory_Aleph,$I195),IF(Budget_period="Annually",SUMIFS(INDIRECT(BJ$10),DetailBudgetWPs_Aleph,IF($J195 = "No Work Package", "", $J195),DetailBudgetCategory_Aleph,$I195),""))))) / BJ$6 * BJ$7, 0), 0)</f>
        <v>0</v>
      </c>
      <c r="BK195" s="166">
        <f t="array" ref="BK195">IFERROR(IF(ROW()-16&lt;NoRowsBudget, IF($J195="Profit Margin",SUM(BK$16:BK194)*ProfitMargin,IF($J195="VAT",SUM(BK$16:BK194)*VAT,IF(Budget_period="Monthly",SUMIFS(INDIRECT(BK$8),DetailBudgetWPs_Aleph,IF($J195 = "No Work Package", "", $J195),DetailBudgetCategory_Aleph,$I195),IF(Budget_period="Quarterly",SUMIFS(INDIRECT(BK$9),DetailBudgetWPs_Aleph,IF($J195 = "No Work Package", "", $J195),DetailBudgetCategory_Aleph,$I195),IF(Budget_period="Annually",SUMIFS(INDIRECT(BK$10),DetailBudgetWPs_Aleph,IF($J195 = "No Work Package", "", $J195),DetailBudgetCategory_Aleph,$I195),""))))) / BK$6 * BK$7, 0), 0)</f>
        <v>0</v>
      </c>
      <c r="BL195" s="166">
        <f t="array" ref="BL195">IFERROR(IF(ROW()-16&lt;NoRowsBudget, IF($J195="Profit Margin",SUM(BL$16:BL194)*ProfitMargin,IF($J195="VAT",SUM(BL$16:BL194)*VAT,IF(Budget_period="Monthly",SUMIFS(INDIRECT(BL$8),DetailBudgetWPs_Aleph,IF($J195 = "No Work Package", "", $J195),DetailBudgetCategory_Aleph,$I195),IF(Budget_period="Quarterly",SUMIFS(INDIRECT(BL$9),DetailBudgetWPs_Aleph,IF($J195 = "No Work Package", "", $J195),DetailBudgetCategory_Aleph,$I195),IF(Budget_period="Annually",SUMIFS(INDIRECT(BL$10),DetailBudgetWPs_Aleph,IF($J195 = "No Work Package", "", $J195),DetailBudgetCategory_Aleph,$I195),""))))) / BL$6 * BL$7, 0), 0)</f>
        <v>0</v>
      </c>
      <c r="BM195" s="166">
        <f t="array" ref="BM195">IFERROR(IF(ROW()-16&lt;NoRowsBudget, IF($J195="Profit Margin",SUM(BM$16:BM194)*ProfitMargin,IF($J195="VAT",SUM(BM$16:BM194)*VAT,IF(Budget_period="Monthly",SUMIFS(INDIRECT(BM$8),DetailBudgetWPs_Aleph,IF($J195 = "No Work Package", "", $J195),DetailBudgetCategory_Aleph,$I195),IF(Budget_period="Quarterly",SUMIFS(INDIRECT(BM$9),DetailBudgetWPs_Aleph,IF($J195 = "No Work Package", "", $J195),DetailBudgetCategory_Aleph,$I195),IF(Budget_period="Annually",SUMIFS(INDIRECT(BM$10),DetailBudgetWPs_Aleph,IF($J195 = "No Work Package", "", $J195),DetailBudgetCategory_Aleph,$I195),""))))) / BM$6 * BM$7, 0), 0)</f>
        <v>0</v>
      </c>
      <c r="BN195" s="166">
        <f t="array" ref="BN195">IFERROR(IF(ROW()-16&lt;NoRowsBudget, IF($J195="Profit Margin",SUM(BN$16:BN194)*ProfitMargin,IF($J195="VAT",SUM(BN$16:BN194)*VAT,IF(Budget_period="Monthly",SUMIFS(INDIRECT(BN$8),DetailBudgetWPs_Aleph,IF($J195 = "No Work Package", "", $J195),DetailBudgetCategory_Aleph,$I195),IF(Budget_period="Quarterly",SUMIFS(INDIRECT(BN$9),DetailBudgetWPs_Aleph,IF($J195 = "No Work Package", "", $J195),DetailBudgetCategory_Aleph,$I195),IF(Budget_period="Annually",SUMIFS(INDIRECT(BN$10),DetailBudgetWPs_Aleph,IF($J195 = "No Work Package", "", $J195),DetailBudgetCategory_Aleph,$I195),""))))) / BN$6 * BN$7, 0), 0)</f>
        <v>0</v>
      </c>
      <c r="BO195" s="166">
        <f t="array" ref="BO195">IFERROR(IF(ROW()-16&lt;NoRowsBudget, IF($J195="Profit Margin",SUM(BO$16:BO194)*ProfitMargin,IF($J195="VAT",SUM(BO$16:BO194)*VAT,IF(Budget_period="Monthly",SUMIFS(INDIRECT(BO$8),DetailBudgetWPs_Aleph,IF($J195 = "No Work Package", "", $J195),DetailBudgetCategory_Aleph,$I195),IF(Budget_period="Quarterly",SUMIFS(INDIRECT(BO$9),DetailBudgetWPs_Aleph,IF($J195 = "No Work Package", "", $J195),DetailBudgetCategory_Aleph,$I195),IF(Budget_period="Annually",SUMIFS(INDIRECT(BO$10),DetailBudgetWPs_Aleph,IF($J195 = "No Work Package", "", $J195),DetailBudgetCategory_Aleph,$I195),""))))) / BO$6 * BO$7, 0), 0)</f>
        <v>0</v>
      </c>
      <c r="BP195" s="166">
        <f t="array" ref="BP195">IFERROR(IF(ROW()-16&lt;NoRowsBudget, IF($J195="Profit Margin",SUM(BP$16:BP194)*ProfitMargin,IF($J195="VAT",SUM(BP$16:BP194)*VAT,IF(Budget_period="Monthly",SUMIFS(INDIRECT(BP$8),DetailBudgetWPs_Aleph,IF($J195 = "No Work Package", "", $J195),DetailBudgetCategory_Aleph,$I195),IF(Budget_period="Quarterly",SUMIFS(INDIRECT(BP$9),DetailBudgetWPs_Aleph,IF($J195 = "No Work Package", "", $J195),DetailBudgetCategory_Aleph,$I195),IF(Budget_period="Annually",SUMIFS(INDIRECT(BP$10),DetailBudgetWPs_Aleph,IF($J195 = "No Work Package", "", $J195),DetailBudgetCategory_Aleph,$I195),""))))) / BP$6 * BP$7, 0), 0)</f>
        <v>0</v>
      </c>
      <c r="BQ195" s="166">
        <f t="array" ref="BQ195">IFERROR(IF(ROW()-16&lt;NoRowsBudget, IF($J195="Profit Margin",SUM(BQ$16:BQ194)*ProfitMargin,IF($J195="VAT",SUM(BQ$16:BQ194)*VAT,IF(Budget_period="Monthly",SUMIFS(INDIRECT(BQ$8),DetailBudgetWPs_Aleph,IF($J195 = "No Work Package", "", $J195),DetailBudgetCategory_Aleph,$I195),IF(Budget_period="Quarterly",SUMIFS(INDIRECT(BQ$9),DetailBudgetWPs_Aleph,IF($J195 = "No Work Package", "", $J195),DetailBudgetCategory_Aleph,$I195),IF(Budget_period="Annually",SUMIFS(INDIRECT(BQ$10),DetailBudgetWPs_Aleph,IF($J195 = "No Work Package", "", $J195),DetailBudgetCategory_Aleph,$I195),""))))) / BQ$6 * BQ$7, 0), 0)</f>
        <v>0</v>
      </c>
      <c r="BR195" s="166">
        <f t="array" ref="BR195">IFERROR(IF(ROW()-16&lt;NoRowsBudget, IF($J195="Profit Margin",SUM(BR$16:BR194)*ProfitMargin,IF($J195="VAT",SUM(BR$16:BR194)*VAT,IF(Budget_period="Monthly",SUMIFS(INDIRECT(BR$8),DetailBudgetWPs_Aleph,IF($J195 = "No Work Package", "", $J195),DetailBudgetCategory_Aleph,$I195),IF(Budget_period="Quarterly",SUMIFS(INDIRECT(BR$9),DetailBudgetWPs_Aleph,IF($J195 = "No Work Package", "", $J195),DetailBudgetCategory_Aleph,$I195),IF(Budget_period="Annually",SUMIFS(INDIRECT(BR$10),DetailBudgetWPs_Aleph,IF($J195 = "No Work Package", "", $J195),DetailBudgetCategory_Aleph,$I195),""))))) / BR$6 * BR$7, 0), 0)</f>
        <v>0</v>
      </c>
      <c r="BS195" s="166">
        <f t="array" ref="BS195">IFERROR(IF(ROW()-16&lt;NoRowsBudget, IF($J195="Profit Margin",SUM(BS$16:BS194)*ProfitMargin,IF($J195="VAT",SUM(BS$16:BS194)*VAT,IF(Budget_period="Monthly",SUMIFS(INDIRECT(BS$8),DetailBudgetWPs_Aleph,IF($J195 = "No Work Package", "", $J195),DetailBudgetCategory_Aleph,$I195),IF(Budget_period="Quarterly",SUMIFS(INDIRECT(BS$9),DetailBudgetWPs_Aleph,IF($J195 = "No Work Package", "", $J195),DetailBudgetCategory_Aleph,$I195),IF(Budget_period="Annually",SUMIFS(INDIRECT(BS$10),DetailBudgetWPs_Aleph,IF($J195 = "No Work Package", "", $J195),DetailBudgetCategory_Aleph,$I195),""))))) / BS$6 * BS$7, 0), 0)</f>
        <v>0</v>
      </c>
    </row>
    <row r="196" ht="15.75" customHeight="1">
      <c r="A196" s="114"/>
      <c r="B196" s="15" t="str">
        <f>IF(ROW()-16&lt;NoRowsBudget,OrgName,"")</f>
        <v/>
      </c>
      <c r="C196" s="15" t="str">
        <f>IF(ROW()-16&lt;NoRowsBudget,ProjectName,"")</f>
        <v/>
      </c>
      <c r="D196" s="15" t="str">
        <f>IF(ROW()-16&lt;NoRowsBudget,ProjectRef,"")</f>
        <v/>
      </c>
      <c r="E196" s="15" t="str">
        <f>IF(ROW()-16&lt;NoRowsBudget,ApplicationID,"")</f>
        <v/>
      </c>
      <c r="F196" s="15" t="str">
        <f>IF(ROW()-16&lt;NoRowsBudget,Version,"")</f>
        <v/>
      </c>
      <c r="G196" s="164" t="str">
        <f>IF(ROW()-16&lt;NoRowsBudget,StartDate,"")</f>
        <v/>
      </c>
      <c r="H196" s="164" t="str">
        <f>IF(ROW()-16&lt;NoRowsBudget,EndDate,"")</f>
        <v/>
      </c>
      <c r="I196" s="15" t="str">
        <f t="array" ref="I196">IF(ROW()-16&lt;(NoRowsBudget-3),INDEX(CostCategories,CEILING((ROW()-15)/NoWPs,1)),IF(ROW()-16=NoRowsBudget-3,"Overheads",IF(ROW()-16=NoRowsBudget-2,"Profit Margin",IF(ROW()-16=NoRowsBudget-1,"VAT",""))))</f>
        <v/>
      </c>
      <c r="J196" s="15" t="str">
        <f t="array" ref="J196">IF(ROW()-16&lt;NoRowsBudget-3,INDEX(WPUnique,,MOD(ROW()-16,NoWPs)+1),IF(ROW()-16=NoRowsBudget-3,"Overheads",IF(ROW()-16=NoRowsBudget-2,"Profit Margin",IF(ROW()-16=NoRowsBudget-1,"VAT",""))))</f>
        <v/>
      </c>
      <c r="K196" s="172" t="str">
        <f>IFERROR(IF(OR($J196="Indirect Cost",$J196="VAT",$J196="Profit Margin"),"",VLOOKUP(J196,'1. Basic Info'!$B$40:$C$52,2,FALSE)),BudgetExport!J196)</f>
        <v/>
      </c>
      <c r="L196" s="166">
        <f t="array" ref="L196">IFERROR(IF(ROW()-16&lt;NoRowsBudget, IF($J196="Profit Margin",SUM(L$16:L195)*ProfitMargin,IF($J196="VAT",SUM(L$16:L195)*VAT,IF(Budget_period="Monthly",SUMIFS(INDIRECT(L$8),DetailBudgetWPs_Aleph,IF($J196 = "No Work Package", "", $J196),DetailBudgetCategory_Aleph,$I196),IF(Budget_period="Quarterly",SUMIFS(INDIRECT(L$9),DetailBudgetWPs_Aleph,IF($J196 = "No Work Package", "", $J196),DetailBudgetCategory_Aleph,$I196),IF(Budget_period="Annually",SUMIFS(INDIRECT(L$10),DetailBudgetWPs_Aleph,IF($J196 = "No Work Package", "", $J196),DetailBudgetCategory_Aleph,$I196),""))))) / L$6 * L$7, 0), 0)</f>
        <v>0</v>
      </c>
      <c r="M196" s="166">
        <f t="array" ref="M196">IFERROR(IF(ROW()-16&lt;NoRowsBudget, IF($J196="Profit Margin",SUM(M$16:M195)*ProfitMargin,IF($J196="VAT",SUM(M$16:M195)*VAT,IF(Budget_period="Monthly",SUMIFS(INDIRECT(M$8),DetailBudgetWPs_Aleph,IF($J196 = "No Work Package", "", $J196),DetailBudgetCategory_Aleph,$I196),IF(Budget_period="Quarterly",SUMIFS(INDIRECT(M$9),DetailBudgetWPs_Aleph,IF($J196 = "No Work Package", "", $J196),DetailBudgetCategory_Aleph,$I196),IF(Budget_period="Annually",SUMIFS(INDIRECT(M$10),DetailBudgetWPs_Aleph,IF($J196 = "No Work Package", "", $J196),DetailBudgetCategory_Aleph,$I196),""))))) / M$6 * M$7, 0), 0)</f>
        <v>0</v>
      </c>
      <c r="N196" s="166">
        <f t="array" ref="N196">IFERROR(IF(ROW()-16&lt;NoRowsBudget, IF($J196="Profit Margin",SUM(N$16:N195)*ProfitMargin,IF($J196="VAT",SUM(N$16:N195)*VAT,IF(Budget_period="Monthly",SUMIFS(INDIRECT(N$8),DetailBudgetWPs_Aleph,IF($J196 = "No Work Package", "", $J196),DetailBudgetCategory_Aleph,$I196),IF(Budget_period="Quarterly",SUMIFS(INDIRECT(N$9),DetailBudgetWPs_Aleph,IF($J196 = "No Work Package", "", $J196),DetailBudgetCategory_Aleph,$I196),IF(Budget_period="Annually",SUMIFS(INDIRECT(N$10),DetailBudgetWPs_Aleph,IF($J196 = "No Work Package", "", $J196),DetailBudgetCategory_Aleph,$I196),""))))) / N$6 * N$7, 0), 0)</f>
        <v>0</v>
      </c>
      <c r="O196" s="166">
        <f t="array" ref="O196">IFERROR(IF(ROW()-16&lt;NoRowsBudget, IF($J196="Profit Margin",SUM(O$16:O195)*ProfitMargin,IF($J196="VAT",SUM(O$16:O195)*VAT,IF(Budget_period="Monthly",SUMIFS(INDIRECT(O$8),DetailBudgetWPs_Aleph,IF($J196 = "No Work Package", "", $J196),DetailBudgetCategory_Aleph,$I196),IF(Budget_period="Quarterly",SUMIFS(INDIRECT(O$9),DetailBudgetWPs_Aleph,IF($J196 = "No Work Package", "", $J196),DetailBudgetCategory_Aleph,$I196),IF(Budget_period="Annually",SUMIFS(INDIRECT(O$10),DetailBudgetWPs_Aleph,IF($J196 = "No Work Package", "", $J196),DetailBudgetCategory_Aleph,$I196),""))))) / O$6 * O$7, 0), 0)</f>
        <v>0</v>
      </c>
      <c r="P196" s="166">
        <f t="array" ref="P196">IFERROR(IF(ROW()-16&lt;NoRowsBudget, IF($J196="Profit Margin",SUM(P$16:P195)*ProfitMargin,IF($J196="VAT",SUM(P$16:P195)*VAT,IF(Budget_period="Monthly",SUMIFS(INDIRECT(P$8),DetailBudgetWPs_Aleph,IF($J196 = "No Work Package", "", $J196),DetailBudgetCategory_Aleph,$I196),IF(Budget_period="Quarterly",SUMIFS(INDIRECT(P$9),DetailBudgetWPs_Aleph,IF($J196 = "No Work Package", "", $J196),DetailBudgetCategory_Aleph,$I196),IF(Budget_period="Annually",SUMIFS(INDIRECT(P$10),DetailBudgetWPs_Aleph,IF($J196 = "No Work Package", "", $J196),DetailBudgetCategory_Aleph,$I196),""))))) / P$6 * P$7, 0), 0)</f>
        <v>0</v>
      </c>
      <c r="Q196" s="166">
        <f t="array" ref="Q196">IFERROR(IF(ROW()-16&lt;NoRowsBudget, IF($J196="Profit Margin",SUM(Q$16:Q195)*ProfitMargin,IF($J196="VAT",SUM(Q$16:Q195)*VAT,IF(Budget_period="Monthly",SUMIFS(INDIRECT(Q$8),DetailBudgetWPs_Aleph,IF($J196 = "No Work Package", "", $J196),DetailBudgetCategory_Aleph,$I196),IF(Budget_period="Quarterly",SUMIFS(INDIRECT(Q$9),DetailBudgetWPs_Aleph,IF($J196 = "No Work Package", "", $J196),DetailBudgetCategory_Aleph,$I196),IF(Budget_period="Annually",SUMIFS(INDIRECT(Q$10),DetailBudgetWPs_Aleph,IF($J196 = "No Work Package", "", $J196),DetailBudgetCategory_Aleph,$I196),""))))) / Q$6 * Q$7, 0), 0)</f>
        <v>0</v>
      </c>
      <c r="R196" s="166">
        <f t="array" ref="R196">IFERROR(IF(ROW()-16&lt;NoRowsBudget, IF($J196="Profit Margin",SUM(R$16:R195)*ProfitMargin,IF($J196="VAT",SUM(R$16:R195)*VAT,IF(Budget_period="Monthly",SUMIFS(INDIRECT(R$8),DetailBudgetWPs_Aleph,IF($J196 = "No Work Package", "", $J196),DetailBudgetCategory_Aleph,$I196),IF(Budget_period="Quarterly",SUMIFS(INDIRECT(R$9),DetailBudgetWPs_Aleph,IF($J196 = "No Work Package", "", $J196),DetailBudgetCategory_Aleph,$I196),IF(Budget_period="Annually",SUMIFS(INDIRECT(R$10),DetailBudgetWPs_Aleph,IF($J196 = "No Work Package", "", $J196),DetailBudgetCategory_Aleph,$I196),""))))) / R$6 * R$7, 0), 0)</f>
        <v>0</v>
      </c>
      <c r="S196" s="166">
        <f t="array" ref="S196">IFERROR(IF(ROW()-16&lt;NoRowsBudget, IF($J196="Profit Margin",SUM(S$16:S195)*ProfitMargin,IF($J196="VAT",SUM(S$16:S195)*VAT,IF(Budget_period="Monthly",SUMIFS(INDIRECT(S$8),DetailBudgetWPs_Aleph,IF($J196 = "No Work Package", "", $J196),DetailBudgetCategory_Aleph,$I196),IF(Budget_period="Quarterly",SUMIFS(INDIRECT(S$9),DetailBudgetWPs_Aleph,IF($J196 = "No Work Package", "", $J196),DetailBudgetCategory_Aleph,$I196),IF(Budget_period="Annually",SUMIFS(INDIRECT(S$10),DetailBudgetWPs_Aleph,IF($J196 = "No Work Package", "", $J196),DetailBudgetCategory_Aleph,$I196),""))))) / S$6 * S$7, 0), 0)</f>
        <v>0</v>
      </c>
      <c r="T196" s="166">
        <f t="array" ref="T196">IFERROR(IF(ROW()-16&lt;NoRowsBudget, IF($J196="Profit Margin",SUM(T$16:T195)*ProfitMargin,IF($J196="VAT",SUM(T$16:T195)*VAT,IF(Budget_period="Monthly",SUMIFS(INDIRECT(T$8),DetailBudgetWPs_Aleph,IF($J196 = "No Work Package", "", $J196),DetailBudgetCategory_Aleph,$I196),IF(Budget_period="Quarterly",SUMIFS(INDIRECT(T$9),DetailBudgetWPs_Aleph,IF($J196 = "No Work Package", "", $J196),DetailBudgetCategory_Aleph,$I196),IF(Budget_period="Annually",SUMIFS(INDIRECT(T$10),DetailBudgetWPs_Aleph,IF($J196 = "No Work Package", "", $J196),DetailBudgetCategory_Aleph,$I196),""))))) / T$6 * T$7, 0), 0)</f>
        <v>0</v>
      </c>
      <c r="U196" s="166">
        <f t="array" ref="U196">IFERROR(IF(ROW()-16&lt;NoRowsBudget, IF($J196="Profit Margin",SUM(U$16:U195)*ProfitMargin,IF($J196="VAT",SUM(U$16:U195)*VAT,IF(Budget_period="Monthly",SUMIFS(INDIRECT(U$8),DetailBudgetWPs_Aleph,IF($J196 = "No Work Package", "", $J196),DetailBudgetCategory_Aleph,$I196),IF(Budget_period="Quarterly",SUMIFS(INDIRECT(U$9),DetailBudgetWPs_Aleph,IF($J196 = "No Work Package", "", $J196),DetailBudgetCategory_Aleph,$I196),IF(Budget_period="Annually",SUMIFS(INDIRECT(U$10),DetailBudgetWPs_Aleph,IF($J196 = "No Work Package", "", $J196),DetailBudgetCategory_Aleph,$I196),""))))) / U$6 * U$7, 0), 0)</f>
        <v>0</v>
      </c>
      <c r="V196" s="166">
        <f t="array" ref="V196">IFERROR(IF(ROW()-16&lt;NoRowsBudget, IF($J196="Profit Margin",SUM(V$16:V195)*ProfitMargin,IF($J196="VAT",SUM(V$16:V195)*VAT,IF(Budget_period="Monthly",SUMIFS(INDIRECT(V$8),DetailBudgetWPs_Aleph,IF($J196 = "No Work Package", "", $J196),DetailBudgetCategory_Aleph,$I196),IF(Budget_period="Quarterly",SUMIFS(INDIRECT(V$9),DetailBudgetWPs_Aleph,IF($J196 = "No Work Package", "", $J196),DetailBudgetCategory_Aleph,$I196),IF(Budget_period="Annually",SUMIFS(INDIRECT(V$10),DetailBudgetWPs_Aleph,IF($J196 = "No Work Package", "", $J196),DetailBudgetCategory_Aleph,$I196),""))))) / V$6 * V$7, 0), 0)</f>
        <v>0</v>
      </c>
      <c r="W196" s="166">
        <f t="array" ref="W196">IFERROR(IF(ROW()-16&lt;NoRowsBudget, IF($J196="Profit Margin",SUM(W$16:W195)*ProfitMargin,IF($J196="VAT",SUM(W$16:W195)*VAT,IF(Budget_period="Monthly",SUMIFS(INDIRECT(W$8),DetailBudgetWPs_Aleph,IF($J196 = "No Work Package", "", $J196),DetailBudgetCategory_Aleph,$I196),IF(Budget_period="Quarterly",SUMIFS(INDIRECT(W$9),DetailBudgetWPs_Aleph,IF($J196 = "No Work Package", "", $J196),DetailBudgetCategory_Aleph,$I196),IF(Budget_period="Annually",SUMIFS(INDIRECT(W$10),DetailBudgetWPs_Aleph,IF($J196 = "No Work Package", "", $J196),DetailBudgetCategory_Aleph,$I196),""))))) / W$6 * W$7, 0), 0)</f>
        <v>0</v>
      </c>
      <c r="X196" s="166">
        <f t="array" ref="X196">IFERROR(IF(ROW()-16&lt;NoRowsBudget, IF($J196="Profit Margin",SUM(X$16:X195)*ProfitMargin,IF($J196="VAT",SUM(X$16:X195)*VAT,IF(Budget_period="Monthly",SUMIFS(INDIRECT(X$8),DetailBudgetWPs_Aleph,IF($J196 = "No Work Package", "", $J196),DetailBudgetCategory_Aleph,$I196),IF(Budget_period="Quarterly",SUMIFS(INDIRECT(X$9),DetailBudgetWPs_Aleph,IF($J196 = "No Work Package", "", $J196),DetailBudgetCategory_Aleph,$I196),IF(Budget_period="Annually",SUMIFS(INDIRECT(X$10),DetailBudgetWPs_Aleph,IF($J196 = "No Work Package", "", $J196),DetailBudgetCategory_Aleph,$I196),""))))) / X$6 * X$7, 0), 0)</f>
        <v>0</v>
      </c>
      <c r="Y196" s="166">
        <f t="array" ref="Y196">IFERROR(IF(ROW()-16&lt;NoRowsBudget, IF($J196="Profit Margin",SUM(Y$16:Y195)*ProfitMargin,IF($J196="VAT",SUM(Y$16:Y195)*VAT,IF(Budget_period="Monthly",SUMIFS(INDIRECT(Y$8),DetailBudgetWPs_Aleph,IF($J196 = "No Work Package", "", $J196),DetailBudgetCategory_Aleph,$I196),IF(Budget_period="Quarterly",SUMIFS(INDIRECT(Y$9),DetailBudgetWPs_Aleph,IF($J196 = "No Work Package", "", $J196),DetailBudgetCategory_Aleph,$I196),IF(Budget_period="Annually",SUMIFS(INDIRECT(Y$10),DetailBudgetWPs_Aleph,IF($J196 = "No Work Package", "", $J196),DetailBudgetCategory_Aleph,$I196),""))))) / Y$6 * Y$7, 0), 0)</f>
        <v>0</v>
      </c>
      <c r="Z196" s="166">
        <f t="array" ref="Z196">IFERROR(IF(ROW()-16&lt;NoRowsBudget, IF($J196="Profit Margin",SUM(Z$16:Z195)*ProfitMargin,IF($J196="VAT",SUM(Z$16:Z195)*VAT,IF(Budget_period="Monthly",SUMIFS(INDIRECT(Z$8),DetailBudgetWPs_Aleph,IF($J196 = "No Work Package", "", $J196),DetailBudgetCategory_Aleph,$I196),IF(Budget_period="Quarterly",SUMIFS(INDIRECT(Z$9),DetailBudgetWPs_Aleph,IF($J196 = "No Work Package", "", $J196),DetailBudgetCategory_Aleph,$I196),IF(Budget_period="Annually",SUMIFS(INDIRECT(Z$10),DetailBudgetWPs_Aleph,IF($J196 = "No Work Package", "", $J196),DetailBudgetCategory_Aleph,$I196),""))))) / Z$6 * Z$7, 0), 0)</f>
        <v>0</v>
      </c>
      <c r="AA196" s="166">
        <f t="array" ref="AA196">IFERROR(IF(ROW()-16&lt;NoRowsBudget, IF($J196="Profit Margin",SUM(AA$16:AA195)*ProfitMargin,IF($J196="VAT",SUM(AA$16:AA195)*VAT,IF(Budget_period="Monthly",SUMIFS(INDIRECT(AA$8),DetailBudgetWPs_Aleph,IF($J196 = "No Work Package", "", $J196),DetailBudgetCategory_Aleph,$I196),IF(Budget_period="Quarterly",SUMIFS(INDIRECT(AA$9),DetailBudgetWPs_Aleph,IF($J196 = "No Work Package", "", $J196),DetailBudgetCategory_Aleph,$I196),IF(Budget_period="Annually",SUMIFS(INDIRECT(AA$10),DetailBudgetWPs_Aleph,IF($J196 = "No Work Package", "", $J196),DetailBudgetCategory_Aleph,$I196),""))))) / AA$6 * AA$7, 0), 0)</f>
        <v>0</v>
      </c>
      <c r="AB196" s="166">
        <f t="array" ref="AB196">IFERROR(IF(ROW()-16&lt;NoRowsBudget, IF($J196="Profit Margin",SUM(AB$16:AB195)*ProfitMargin,IF($J196="VAT",SUM(AB$16:AB195)*VAT,IF(Budget_period="Monthly",SUMIFS(INDIRECT(AB$8),DetailBudgetWPs_Aleph,IF($J196 = "No Work Package", "", $J196),DetailBudgetCategory_Aleph,$I196),IF(Budget_period="Quarterly",SUMIFS(INDIRECT(AB$9),DetailBudgetWPs_Aleph,IF($J196 = "No Work Package", "", $J196),DetailBudgetCategory_Aleph,$I196),IF(Budget_period="Annually",SUMIFS(INDIRECT(AB$10),DetailBudgetWPs_Aleph,IF($J196 = "No Work Package", "", $J196),DetailBudgetCategory_Aleph,$I196),""))))) / AB$6 * AB$7, 0), 0)</f>
        <v>0</v>
      </c>
      <c r="AC196" s="166">
        <f t="array" ref="AC196">IFERROR(IF(ROW()-16&lt;NoRowsBudget, IF($J196="Profit Margin",SUM(AC$16:AC195)*ProfitMargin,IF($J196="VAT",SUM(AC$16:AC195)*VAT,IF(Budget_period="Monthly",SUMIFS(INDIRECT(AC$8),DetailBudgetWPs_Aleph,IF($J196 = "No Work Package", "", $J196),DetailBudgetCategory_Aleph,$I196),IF(Budget_period="Quarterly",SUMIFS(INDIRECT(AC$9),DetailBudgetWPs_Aleph,IF($J196 = "No Work Package", "", $J196),DetailBudgetCategory_Aleph,$I196),IF(Budget_period="Annually",SUMIFS(INDIRECT(AC$10),DetailBudgetWPs_Aleph,IF($J196 = "No Work Package", "", $J196),DetailBudgetCategory_Aleph,$I196),""))))) / AC$6 * AC$7, 0), 0)</f>
        <v>0</v>
      </c>
      <c r="AD196" s="166">
        <f t="array" ref="AD196">IFERROR(IF(ROW()-16&lt;NoRowsBudget, IF($J196="Profit Margin",SUM(AD$16:AD195)*ProfitMargin,IF($J196="VAT",SUM(AD$16:AD195)*VAT,IF(Budget_period="Monthly",SUMIFS(INDIRECT(AD$8),DetailBudgetWPs_Aleph,IF($J196 = "No Work Package", "", $J196),DetailBudgetCategory_Aleph,$I196),IF(Budget_period="Quarterly",SUMIFS(INDIRECT(AD$9),DetailBudgetWPs_Aleph,IF($J196 = "No Work Package", "", $J196),DetailBudgetCategory_Aleph,$I196),IF(Budget_period="Annually",SUMIFS(INDIRECT(AD$10),DetailBudgetWPs_Aleph,IF($J196 = "No Work Package", "", $J196),DetailBudgetCategory_Aleph,$I196),""))))) / AD$6 * AD$7, 0), 0)</f>
        <v>0</v>
      </c>
      <c r="AE196" s="166">
        <f t="array" ref="AE196">IFERROR(IF(ROW()-16&lt;NoRowsBudget, IF($J196="Profit Margin",SUM(AE$16:AE195)*ProfitMargin,IF($J196="VAT",SUM(AE$16:AE195)*VAT,IF(Budget_period="Monthly",SUMIFS(INDIRECT(AE$8),DetailBudgetWPs_Aleph,IF($J196 = "No Work Package", "", $J196),DetailBudgetCategory_Aleph,$I196),IF(Budget_period="Quarterly",SUMIFS(INDIRECT(AE$9),DetailBudgetWPs_Aleph,IF($J196 = "No Work Package", "", $J196),DetailBudgetCategory_Aleph,$I196),IF(Budget_period="Annually",SUMIFS(INDIRECT(AE$10),DetailBudgetWPs_Aleph,IF($J196 = "No Work Package", "", $J196),DetailBudgetCategory_Aleph,$I196),""))))) / AE$6 * AE$7, 0), 0)</f>
        <v>0</v>
      </c>
      <c r="AF196" s="166">
        <f t="array" ref="AF196">IFERROR(IF(ROW()-16&lt;NoRowsBudget, IF($J196="Profit Margin",SUM(AF$16:AF195)*ProfitMargin,IF($J196="VAT",SUM(AF$16:AF195)*VAT,IF(Budget_period="Monthly",SUMIFS(INDIRECT(AF$8),DetailBudgetWPs_Aleph,IF($J196 = "No Work Package", "", $J196),DetailBudgetCategory_Aleph,$I196),IF(Budget_period="Quarterly",SUMIFS(INDIRECT(AF$9),DetailBudgetWPs_Aleph,IF($J196 = "No Work Package", "", $J196),DetailBudgetCategory_Aleph,$I196),IF(Budget_period="Annually",SUMIFS(INDIRECT(AF$10),DetailBudgetWPs_Aleph,IF($J196 = "No Work Package", "", $J196),DetailBudgetCategory_Aleph,$I196),""))))) / AF$6 * AF$7, 0), 0)</f>
        <v>0</v>
      </c>
      <c r="AG196" s="166">
        <f t="array" ref="AG196">IFERROR(IF(ROW()-16&lt;NoRowsBudget, IF($J196="Profit Margin",SUM(AG$16:AG195)*ProfitMargin,IF($J196="VAT",SUM(AG$16:AG195)*VAT,IF(Budget_period="Monthly",SUMIFS(INDIRECT(AG$8),DetailBudgetWPs_Aleph,IF($J196 = "No Work Package", "", $J196),DetailBudgetCategory_Aleph,$I196),IF(Budget_period="Quarterly",SUMIFS(INDIRECT(AG$9),DetailBudgetWPs_Aleph,IF($J196 = "No Work Package", "", $J196),DetailBudgetCategory_Aleph,$I196),IF(Budget_period="Annually",SUMIFS(INDIRECT(AG$10),DetailBudgetWPs_Aleph,IF($J196 = "No Work Package", "", $J196),DetailBudgetCategory_Aleph,$I196),""))))) / AG$6 * AG$7, 0), 0)</f>
        <v>0</v>
      </c>
      <c r="AH196" s="166">
        <f t="array" ref="AH196">IFERROR(IF(ROW()-16&lt;NoRowsBudget, IF($J196="Profit Margin",SUM(AH$16:AH195)*ProfitMargin,IF($J196="VAT",SUM(AH$16:AH195)*VAT,IF(Budget_period="Monthly",SUMIFS(INDIRECT(AH$8),DetailBudgetWPs_Aleph,IF($J196 = "No Work Package", "", $J196),DetailBudgetCategory_Aleph,$I196),IF(Budget_period="Quarterly",SUMIFS(INDIRECT(AH$9),DetailBudgetWPs_Aleph,IF($J196 = "No Work Package", "", $J196),DetailBudgetCategory_Aleph,$I196),IF(Budget_period="Annually",SUMIFS(INDIRECT(AH$10),DetailBudgetWPs_Aleph,IF($J196 = "No Work Package", "", $J196),DetailBudgetCategory_Aleph,$I196),""))))) / AH$6 * AH$7, 0), 0)</f>
        <v>0</v>
      </c>
      <c r="AI196" s="166">
        <f t="array" ref="AI196">IFERROR(IF(ROW()-16&lt;NoRowsBudget, IF($J196="Profit Margin",SUM(AI$16:AI195)*ProfitMargin,IF($J196="VAT",SUM(AI$16:AI195)*VAT,IF(Budget_period="Monthly",SUMIFS(INDIRECT(AI$8),DetailBudgetWPs_Aleph,IF($J196 = "No Work Package", "", $J196),DetailBudgetCategory_Aleph,$I196),IF(Budget_period="Quarterly",SUMIFS(INDIRECT(AI$9),DetailBudgetWPs_Aleph,IF($J196 = "No Work Package", "", $J196),DetailBudgetCategory_Aleph,$I196),IF(Budget_period="Annually",SUMIFS(INDIRECT(AI$10),DetailBudgetWPs_Aleph,IF($J196 = "No Work Package", "", $J196),DetailBudgetCategory_Aleph,$I196),""))))) / AI$6 * AI$7, 0), 0)</f>
        <v>0</v>
      </c>
      <c r="AJ196" s="166">
        <f t="array" ref="AJ196">IFERROR(IF(ROW()-16&lt;NoRowsBudget, IF($J196="Profit Margin",SUM(AJ$16:AJ195)*ProfitMargin,IF($J196="VAT",SUM(AJ$16:AJ195)*VAT,IF(Budget_period="Monthly",SUMIFS(INDIRECT(AJ$8),DetailBudgetWPs_Aleph,IF($J196 = "No Work Package", "", $J196),DetailBudgetCategory_Aleph,$I196),IF(Budget_period="Quarterly",SUMIFS(INDIRECT(AJ$9),DetailBudgetWPs_Aleph,IF($J196 = "No Work Package", "", $J196),DetailBudgetCategory_Aleph,$I196),IF(Budget_period="Annually",SUMIFS(INDIRECT(AJ$10),DetailBudgetWPs_Aleph,IF($J196 = "No Work Package", "", $J196),DetailBudgetCategory_Aleph,$I196),""))))) / AJ$6 * AJ$7, 0), 0)</f>
        <v>0</v>
      </c>
      <c r="AK196" s="166">
        <f t="array" ref="AK196">IFERROR(IF(ROW()-16&lt;NoRowsBudget, IF($J196="Profit Margin",SUM(AK$16:AK195)*ProfitMargin,IF($J196="VAT",SUM(AK$16:AK195)*VAT,IF(Budget_period="Monthly",SUMIFS(INDIRECT(AK$8),DetailBudgetWPs_Aleph,IF($J196 = "No Work Package", "", $J196),DetailBudgetCategory_Aleph,$I196),IF(Budget_period="Quarterly",SUMIFS(INDIRECT(AK$9),DetailBudgetWPs_Aleph,IF($J196 = "No Work Package", "", $J196),DetailBudgetCategory_Aleph,$I196),IF(Budget_period="Annually",SUMIFS(INDIRECT(AK$10),DetailBudgetWPs_Aleph,IF($J196 = "No Work Package", "", $J196),DetailBudgetCategory_Aleph,$I196),""))))) / AK$6 * AK$7, 0), 0)</f>
        <v>0</v>
      </c>
      <c r="AL196" s="166">
        <f t="array" ref="AL196">IFERROR(IF(ROW()-16&lt;NoRowsBudget, IF($J196="Profit Margin",SUM(AL$16:AL195)*ProfitMargin,IF($J196="VAT",SUM(AL$16:AL195)*VAT,IF(Budget_period="Monthly",SUMIFS(INDIRECT(AL$8),DetailBudgetWPs_Aleph,IF($J196 = "No Work Package", "", $J196),DetailBudgetCategory_Aleph,$I196),IF(Budget_period="Quarterly",SUMIFS(INDIRECT(AL$9),DetailBudgetWPs_Aleph,IF($J196 = "No Work Package", "", $J196),DetailBudgetCategory_Aleph,$I196),IF(Budget_period="Annually",SUMIFS(INDIRECT(AL$10),DetailBudgetWPs_Aleph,IF($J196 = "No Work Package", "", $J196),DetailBudgetCategory_Aleph,$I196),""))))) / AL$6 * AL$7, 0), 0)</f>
        <v>0</v>
      </c>
      <c r="AM196" s="166">
        <f t="array" ref="AM196">IFERROR(IF(ROW()-16&lt;NoRowsBudget, IF($J196="Profit Margin",SUM(AM$16:AM195)*ProfitMargin,IF($J196="VAT",SUM(AM$16:AM195)*VAT,IF(Budget_period="Monthly",SUMIFS(INDIRECT(AM$8),DetailBudgetWPs_Aleph,IF($J196 = "No Work Package", "", $J196),DetailBudgetCategory_Aleph,$I196),IF(Budget_period="Quarterly",SUMIFS(INDIRECT(AM$9),DetailBudgetWPs_Aleph,IF($J196 = "No Work Package", "", $J196),DetailBudgetCategory_Aleph,$I196),IF(Budget_period="Annually",SUMIFS(INDIRECT(AM$10),DetailBudgetWPs_Aleph,IF($J196 = "No Work Package", "", $J196),DetailBudgetCategory_Aleph,$I196),""))))) / AM$6 * AM$7, 0), 0)</f>
        <v>0</v>
      </c>
      <c r="AN196" s="166">
        <f t="array" ref="AN196">IFERROR(IF(ROW()-16&lt;NoRowsBudget, IF($J196="Profit Margin",SUM(AN$16:AN195)*ProfitMargin,IF($J196="VAT",SUM(AN$16:AN195)*VAT,IF(Budget_period="Monthly",SUMIFS(INDIRECT(AN$8),DetailBudgetWPs_Aleph,IF($J196 = "No Work Package", "", $J196),DetailBudgetCategory_Aleph,$I196),IF(Budget_period="Quarterly",SUMIFS(INDIRECT(AN$9),DetailBudgetWPs_Aleph,IF($J196 = "No Work Package", "", $J196),DetailBudgetCategory_Aleph,$I196),IF(Budget_period="Annually",SUMIFS(INDIRECT(AN$10),DetailBudgetWPs_Aleph,IF($J196 = "No Work Package", "", $J196),DetailBudgetCategory_Aleph,$I196),""))))) / AN$6 * AN$7, 0), 0)</f>
        <v>0</v>
      </c>
      <c r="AO196" s="166">
        <f t="array" ref="AO196">IFERROR(IF(ROW()-16&lt;NoRowsBudget, IF($J196="Profit Margin",SUM(AO$16:AO195)*ProfitMargin,IF($J196="VAT",SUM(AO$16:AO195)*VAT,IF(Budget_period="Monthly",SUMIFS(INDIRECT(AO$8),DetailBudgetWPs_Aleph,IF($J196 = "No Work Package", "", $J196),DetailBudgetCategory_Aleph,$I196),IF(Budget_period="Quarterly",SUMIFS(INDIRECT(AO$9),DetailBudgetWPs_Aleph,IF($J196 = "No Work Package", "", $J196),DetailBudgetCategory_Aleph,$I196),IF(Budget_period="Annually",SUMIFS(INDIRECT(AO$10),DetailBudgetWPs_Aleph,IF($J196 = "No Work Package", "", $J196),DetailBudgetCategory_Aleph,$I196),""))))) / AO$6 * AO$7, 0), 0)</f>
        <v>0</v>
      </c>
      <c r="AP196" s="166">
        <f t="array" ref="AP196">IFERROR(IF(ROW()-16&lt;NoRowsBudget, IF($J196="Profit Margin",SUM(AP$16:AP195)*ProfitMargin,IF($J196="VAT",SUM(AP$16:AP195)*VAT,IF(Budget_period="Monthly",SUMIFS(INDIRECT(AP$8),DetailBudgetWPs_Aleph,IF($J196 = "No Work Package", "", $J196),DetailBudgetCategory_Aleph,$I196),IF(Budget_period="Quarterly",SUMIFS(INDIRECT(AP$9),DetailBudgetWPs_Aleph,IF($J196 = "No Work Package", "", $J196),DetailBudgetCategory_Aleph,$I196),IF(Budget_period="Annually",SUMIFS(INDIRECT(AP$10),DetailBudgetWPs_Aleph,IF($J196 = "No Work Package", "", $J196),DetailBudgetCategory_Aleph,$I196),""))))) / AP$6 * AP$7, 0), 0)</f>
        <v>0</v>
      </c>
      <c r="AQ196" s="166">
        <f t="array" ref="AQ196">IFERROR(IF(ROW()-16&lt;NoRowsBudget, IF($J196="Profit Margin",SUM(AQ$16:AQ195)*ProfitMargin,IF($J196="VAT",SUM(AQ$16:AQ195)*VAT,IF(Budget_period="Monthly",SUMIFS(INDIRECT(AQ$8),DetailBudgetWPs_Aleph,IF($J196 = "No Work Package", "", $J196),DetailBudgetCategory_Aleph,$I196),IF(Budget_period="Quarterly",SUMIFS(INDIRECT(AQ$9),DetailBudgetWPs_Aleph,IF($J196 = "No Work Package", "", $J196),DetailBudgetCategory_Aleph,$I196),IF(Budget_period="Annually",SUMIFS(INDIRECT(AQ$10),DetailBudgetWPs_Aleph,IF($J196 = "No Work Package", "", $J196),DetailBudgetCategory_Aleph,$I196),""))))) / AQ$6 * AQ$7, 0), 0)</f>
        <v>0</v>
      </c>
      <c r="AR196" s="166">
        <f t="array" ref="AR196">IFERROR(IF(ROW()-16&lt;NoRowsBudget, IF($J196="Profit Margin",SUM(AR$16:AR195)*ProfitMargin,IF($J196="VAT",SUM(AR$16:AR195)*VAT,IF(Budget_period="Monthly",SUMIFS(INDIRECT(AR$8),DetailBudgetWPs_Aleph,IF($J196 = "No Work Package", "", $J196),DetailBudgetCategory_Aleph,$I196),IF(Budget_period="Quarterly",SUMIFS(INDIRECT(AR$9),DetailBudgetWPs_Aleph,IF($J196 = "No Work Package", "", $J196),DetailBudgetCategory_Aleph,$I196),IF(Budget_period="Annually",SUMIFS(INDIRECT(AR$10),DetailBudgetWPs_Aleph,IF($J196 = "No Work Package", "", $J196),DetailBudgetCategory_Aleph,$I196),""))))) / AR$6 * AR$7, 0), 0)</f>
        <v>0</v>
      </c>
      <c r="AS196" s="166">
        <f t="array" ref="AS196">IFERROR(IF(ROW()-16&lt;NoRowsBudget, IF($J196="Profit Margin",SUM(AS$16:AS195)*ProfitMargin,IF($J196="VAT",SUM(AS$16:AS195)*VAT,IF(Budget_period="Monthly",SUMIFS(INDIRECT(AS$8),DetailBudgetWPs_Aleph,IF($J196 = "No Work Package", "", $J196),DetailBudgetCategory_Aleph,$I196),IF(Budget_period="Quarterly",SUMIFS(INDIRECT(AS$9),DetailBudgetWPs_Aleph,IF($J196 = "No Work Package", "", $J196),DetailBudgetCategory_Aleph,$I196),IF(Budget_period="Annually",SUMIFS(INDIRECT(AS$10),DetailBudgetWPs_Aleph,IF($J196 = "No Work Package", "", $J196),DetailBudgetCategory_Aleph,$I196),""))))) / AS$6 * AS$7, 0), 0)</f>
        <v>0</v>
      </c>
      <c r="AT196" s="166">
        <f t="array" ref="AT196">IFERROR(IF(ROW()-16&lt;NoRowsBudget, IF($J196="Profit Margin",SUM(AT$16:AT195)*ProfitMargin,IF($J196="VAT",SUM(AT$16:AT195)*VAT,IF(Budget_period="Monthly",SUMIFS(INDIRECT(AT$8),DetailBudgetWPs_Aleph,IF($J196 = "No Work Package", "", $J196),DetailBudgetCategory_Aleph,$I196),IF(Budget_period="Quarterly",SUMIFS(INDIRECT(AT$9),DetailBudgetWPs_Aleph,IF($J196 = "No Work Package", "", $J196),DetailBudgetCategory_Aleph,$I196),IF(Budget_period="Annually",SUMIFS(INDIRECT(AT$10),DetailBudgetWPs_Aleph,IF($J196 = "No Work Package", "", $J196),DetailBudgetCategory_Aleph,$I196),""))))) / AT$6 * AT$7, 0), 0)</f>
        <v>0</v>
      </c>
      <c r="AU196" s="166">
        <f t="array" ref="AU196">IFERROR(IF(ROW()-16&lt;NoRowsBudget, IF($J196="Profit Margin",SUM(AU$16:AU195)*ProfitMargin,IF($J196="VAT",SUM(AU$16:AU195)*VAT,IF(Budget_period="Monthly",SUMIFS(INDIRECT(AU$8),DetailBudgetWPs_Aleph,IF($J196 = "No Work Package", "", $J196),DetailBudgetCategory_Aleph,$I196),IF(Budget_period="Quarterly",SUMIFS(INDIRECT(AU$9),DetailBudgetWPs_Aleph,IF($J196 = "No Work Package", "", $J196),DetailBudgetCategory_Aleph,$I196),IF(Budget_period="Annually",SUMIFS(INDIRECT(AU$10),DetailBudgetWPs_Aleph,IF($J196 = "No Work Package", "", $J196),DetailBudgetCategory_Aleph,$I196),""))))) / AU$6 * AU$7, 0), 0)</f>
        <v>0</v>
      </c>
      <c r="AV196" s="166">
        <f t="array" ref="AV196">IFERROR(IF(ROW()-16&lt;NoRowsBudget, IF($J196="Profit Margin",SUM(AV$16:AV195)*ProfitMargin,IF($J196="VAT",SUM(AV$16:AV195)*VAT,IF(Budget_period="Monthly",SUMIFS(INDIRECT(AV$8),DetailBudgetWPs_Aleph,IF($J196 = "No Work Package", "", $J196),DetailBudgetCategory_Aleph,$I196),IF(Budget_period="Quarterly",SUMIFS(INDIRECT(AV$9),DetailBudgetWPs_Aleph,IF($J196 = "No Work Package", "", $J196),DetailBudgetCategory_Aleph,$I196),IF(Budget_period="Annually",SUMIFS(INDIRECT(AV$10),DetailBudgetWPs_Aleph,IF($J196 = "No Work Package", "", $J196),DetailBudgetCategory_Aleph,$I196),""))))) / AV$6 * AV$7, 0), 0)</f>
        <v>0</v>
      </c>
      <c r="AW196" s="166">
        <f t="array" ref="AW196">IFERROR(IF(ROW()-16&lt;NoRowsBudget, IF($J196="Profit Margin",SUM(AW$16:AW195)*ProfitMargin,IF($J196="VAT",SUM(AW$16:AW195)*VAT,IF(Budget_period="Monthly",SUMIFS(INDIRECT(AW$8),DetailBudgetWPs_Aleph,IF($J196 = "No Work Package", "", $J196),DetailBudgetCategory_Aleph,$I196),IF(Budget_period="Quarterly",SUMIFS(INDIRECT(AW$9),DetailBudgetWPs_Aleph,IF($J196 = "No Work Package", "", $J196),DetailBudgetCategory_Aleph,$I196),IF(Budget_period="Annually",SUMIFS(INDIRECT(AW$10),DetailBudgetWPs_Aleph,IF($J196 = "No Work Package", "", $J196),DetailBudgetCategory_Aleph,$I196),""))))) / AW$6 * AW$7, 0), 0)</f>
        <v>0</v>
      </c>
      <c r="AX196" s="166">
        <f t="array" ref="AX196">IFERROR(IF(ROW()-16&lt;NoRowsBudget, IF($J196="Profit Margin",SUM(AX$16:AX195)*ProfitMargin,IF($J196="VAT",SUM(AX$16:AX195)*VAT,IF(Budget_period="Monthly",SUMIFS(INDIRECT(AX$8),DetailBudgetWPs_Aleph,IF($J196 = "No Work Package", "", $J196),DetailBudgetCategory_Aleph,$I196),IF(Budget_period="Quarterly",SUMIFS(INDIRECT(AX$9),DetailBudgetWPs_Aleph,IF($J196 = "No Work Package", "", $J196),DetailBudgetCategory_Aleph,$I196),IF(Budget_period="Annually",SUMIFS(INDIRECT(AX$10),DetailBudgetWPs_Aleph,IF($J196 = "No Work Package", "", $J196),DetailBudgetCategory_Aleph,$I196),""))))) / AX$6 * AX$7, 0), 0)</f>
        <v>0</v>
      </c>
      <c r="AY196" s="166">
        <f t="array" ref="AY196">IFERROR(IF(ROW()-16&lt;NoRowsBudget, IF($J196="Profit Margin",SUM(AY$16:AY195)*ProfitMargin,IF($J196="VAT",SUM(AY$16:AY195)*VAT,IF(Budget_period="Monthly",SUMIFS(INDIRECT(AY$8),DetailBudgetWPs_Aleph,IF($J196 = "No Work Package", "", $J196),DetailBudgetCategory_Aleph,$I196),IF(Budget_period="Quarterly",SUMIFS(INDIRECT(AY$9),DetailBudgetWPs_Aleph,IF($J196 = "No Work Package", "", $J196),DetailBudgetCategory_Aleph,$I196),IF(Budget_period="Annually",SUMIFS(INDIRECT(AY$10),DetailBudgetWPs_Aleph,IF($J196 = "No Work Package", "", $J196),DetailBudgetCategory_Aleph,$I196),""))))) / AY$6 * AY$7, 0), 0)</f>
        <v>0</v>
      </c>
      <c r="AZ196" s="166">
        <f t="array" ref="AZ196">IFERROR(IF(ROW()-16&lt;NoRowsBudget, IF($J196="Profit Margin",SUM(AZ$16:AZ195)*ProfitMargin,IF($J196="VAT",SUM(AZ$16:AZ195)*VAT,IF(Budget_period="Monthly",SUMIFS(INDIRECT(AZ$8),DetailBudgetWPs_Aleph,IF($J196 = "No Work Package", "", $J196),DetailBudgetCategory_Aleph,$I196),IF(Budget_period="Quarterly",SUMIFS(INDIRECT(AZ$9),DetailBudgetWPs_Aleph,IF($J196 = "No Work Package", "", $J196),DetailBudgetCategory_Aleph,$I196),IF(Budget_period="Annually",SUMIFS(INDIRECT(AZ$10),DetailBudgetWPs_Aleph,IF($J196 = "No Work Package", "", $J196),DetailBudgetCategory_Aleph,$I196),""))))) / AZ$6 * AZ$7, 0), 0)</f>
        <v>0</v>
      </c>
      <c r="BA196" s="166">
        <f t="array" ref="BA196">IFERROR(IF(ROW()-16&lt;NoRowsBudget, IF($J196="Profit Margin",SUM(BA$16:BA195)*ProfitMargin,IF($J196="VAT",SUM(BA$16:BA195)*VAT,IF(Budget_period="Monthly",SUMIFS(INDIRECT(BA$8),DetailBudgetWPs_Aleph,IF($J196 = "No Work Package", "", $J196),DetailBudgetCategory_Aleph,$I196),IF(Budget_period="Quarterly",SUMIFS(INDIRECT(BA$9),DetailBudgetWPs_Aleph,IF($J196 = "No Work Package", "", $J196),DetailBudgetCategory_Aleph,$I196),IF(Budget_period="Annually",SUMIFS(INDIRECT(BA$10),DetailBudgetWPs_Aleph,IF($J196 = "No Work Package", "", $J196),DetailBudgetCategory_Aleph,$I196),""))))) / BA$6 * BA$7, 0), 0)</f>
        <v>0</v>
      </c>
      <c r="BB196" s="166">
        <f t="array" ref="BB196">IFERROR(IF(ROW()-16&lt;NoRowsBudget, IF($J196="Profit Margin",SUM(BB$16:BB195)*ProfitMargin,IF($J196="VAT",SUM(BB$16:BB195)*VAT,IF(Budget_period="Monthly",SUMIFS(INDIRECT(BB$8),DetailBudgetWPs_Aleph,IF($J196 = "No Work Package", "", $J196),DetailBudgetCategory_Aleph,$I196),IF(Budget_period="Quarterly",SUMIFS(INDIRECT(BB$9),DetailBudgetWPs_Aleph,IF($J196 = "No Work Package", "", $J196),DetailBudgetCategory_Aleph,$I196),IF(Budget_period="Annually",SUMIFS(INDIRECT(BB$10),DetailBudgetWPs_Aleph,IF($J196 = "No Work Package", "", $J196),DetailBudgetCategory_Aleph,$I196),""))))) / BB$6 * BB$7, 0), 0)</f>
        <v>0</v>
      </c>
      <c r="BC196" s="166">
        <f t="array" ref="BC196">IFERROR(IF(ROW()-16&lt;NoRowsBudget, IF($J196="Profit Margin",SUM(BC$16:BC195)*ProfitMargin,IF($J196="VAT",SUM(BC$16:BC195)*VAT,IF(Budget_period="Monthly",SUMIFS(INDIRECT(BC$8),DetailBudgetWPs_Aleph,IF($J196 = "No Work Package", "", $J196),DetailBudgetCategory_Aleph,$I196),IF(Budget_period="Quarterly",SUMIFS(INDIRECT(BC$9),DetailBudgetWPs_Aleph,IF($J196 = "No Work Package", "", $J196),DetailBudgetCategory_Aleph,$I196),IF(Budget_period="Annually",SUMIFS(INDIRECT(BC$10),DetailBudgetWPs_Aleph,IF($J196 = "No Work Package", "", $J196),DetailBudgetCategory_Aleph,$I196),""))))) / BC$6 * BC$7, 0), 0)</f>
        <v>0</v>
      </c>
      <c r="BD196" s="166">
        <f t="array" ref="BD196">IFERROR(IF(ROW()-16&lt;NoRowsBudget, IF($J196="Profit Margin",SUM(BD$16:BD195)*ProfitMargin,IF($J196="VAT",SUM(BD$16:BD195)*VAT,IF(Budget_period="Monthly",SUMIFS(INDIRECT(BD$8),DetailBudgetWPs_Aleph,IF($J196 = "No Work Package", "", $J196),DetailBudgetCategory_Aleph,$I196),IF(Budget_period="Quarterly",SUMIFS(INDIRECT(BD$9),DetailBudgetWPs_Aleph,IF($J196 = "No Work Package", "", $J196),DetailBudgetCategory_Aleph,$I196),IF(Budget_period="Annually",SUMIFS(INDIRECT(BD$10),DetailBudgetWPs_Aleph,IF($J196 = "No Work Package", "", $J196),DetailBudgetCategory_Aleph,$I196),""))))) / BD$6 * BD$7, 0), 0)</f>
        <v>0</v>
      </c>
      <c r="BE196" s="166">
        <f t="array" ref="BE196">IFERROR(IF(ROW()-16&lt;NoRowsBudget, IF($J196="Profit Margin",SUM(BE$16:BE195)*ProfitMargin,IF($J196="VAT",SUM(BE$16:BE195)*VAT,IF(Budget_period="Monthly",SUMIFS(INDIRECT(BE$8),DetailBudgetWPs_Aleph,IF($J196 = "No Work Package", "", $J196),DetailBudgetCategory_Aleph,$I196),IF(Budget_period="Quarterly",SUMIFS(INDIRECT(BE$9),DetailBudgetWPs_Aleph,IF($J196 = "No Work Package", "", $J196),DetailBudgetCategory_Aleph,$I196),IF(Budget_period="Annually",SUMIFS(INDIRECT(BE$10),DetailBudgetWPs_Aleph,IF($J196 = "No Work Package", "", $J196),DetailBudgetCategory_Aleph,$I196),""))))) / BE$6 * BE$7, 0), 0)</f>
        <v>0</v>
      </c>
      <c r="BF196" s="166">
        <f t="array" ref="BF196">IFERROR(IF(ROW()-16&lt;NoRowsBudget, IF($J196="Profit Margin",SUM(BF$16:BF195)*ProfitMargin,IF($J196="VAT",SUM(BF$16:BF195)*VAT,IF(Budget_period="Monthly",SUMIFS(INDIRECT(BF$8),DetailBudgetWPs_Aleph,IF($J196 = "No Work Package", "", $J196),DetailBudgetCategory_Aleph,$I196),IF(Budget_period="Quarterly",SUMIFS(INDIRECT(BF$9),DetailBudgetWPs_Aleph,IF($J196 = "No Work Package", "", $J196),DetailBudgetCategory_Aleph,$I196),IF(Budget_period="Annually",SUMIFS(INDIRECT(BF$10),DetailBudgetWPs_Aleph,IF($J196 = "No Work Package", "", $J196),DetailBudgetCategory_Aleph,$I196),""))))) / BF$6 * BF$7, 0), 0)</f>
        <v>0</v>
      </c>
      <c r="BG196" s="166">
        <f t="array" ref="BG196">IFERROR(IF(ROW()-16&lt;NoRowsBudget, IF($J196="Profit Margin",SUM(BG$16:BG195)*ProfitMargin,IF($J196="VAT",SUM(BG$16:BG195)*VAT,IF(Budget_period="Monthly",SUMIFS(INDIRECT(BG$8),DetailBudgetWPs_Aleph,IF($J196 = "No Work Package", "", $J196),DetailBudgetCategory_Aleph,$I196),IF(Budget_period="Quarterly",SUMIFS(INDIRECT(BG$9),DetailBudgetWPs_Aleph,IF($J196 = "No Work Package", "", $J196),DetailBudgetCategory_Aleph,$I196),IF(Budget_period="Annually",SUMIFS(INDIRECT(BG$10),DetailBudgetWPs_Aleph,IF($J196 = "No Work Package", "", $J196),DetailBudgetCategory_Aleph,$I196),""))))) / BG$6 * BG$7, 0), 0)</f>
        <v>0</v>
      </c>
      <c r="BH196" s="166">
        <f t="array" ref="BH196">IFERROR(IF(ROW()-16&lt;NoRowsBudget, IF($J196="Profit Margin",SUM(BH$16:BH195)*ProfitMargin,IF($J196="VAT",SUM(BH$16:BH195)*VAT,IF(Budget_period="Monthly",SUMIFS(INDIRECT(BH$8),DetailBudgetWPs_Aleph,IF($J196 = "No Work Package", "", $J196),DetailBudgetCategory_Aleph,$I196),IF(Budget_period="Quarterly",SUMIFS(INDIRECT(BH$9),DetailBudgetWPs_Aleph,IF($J196 = "No Work Package", "", $J196),DetailBudgetCategory_Aleph,$I196),IF(Budget_period="Annually",SUMIFS(INDIRECT(BH$10),DetailBudgetWPs_Aleph,IF($J196 = "No Work Package", "", $J196),DetailBudgetCategory_Aleph,$I196),""))))) / BH$6 * BH$7, 0), 0)</f>
        <v>0</v>
      </c>
      <c r="BI196" s="166">
        <f t="array" ref="BI196">IFERROR(IF(ROW()-16&lt;NoRowsBudget, IF($J196="Profit Margin",SUM(BI$16:BI195)*ProfitMargin,IF($J196="VAT",SUM(BI$16:BI195)*VAT,IF(Budget_period="Monthly",SUMIFS(INDIRECT(BI$8),DetailBudgetWPs_Aleph,IF($J196 = "No Work Package", "", $J196),DetailBudgetCategory_Aleph,$I196),IF(Budget_period="Quarterly",SUMIFS(INDIRECT(BI$9),DetailBudgetWPs_Aleph,IF($J196 = "No Work Package", "", $J196),DetailBudgetCategory_Aleph,$I196),IF(Budget_period="Annually",SUMIFS(INDIRECT(BI$10),DetailBudgetWPs_Aleph,IF($J196 = "No Work Package", "", $J196),DetailBudgetCategory_Aleph,$I196),""))))) / BI$6 * BI$7, 0), 0)</f>
        <v>0</v>
      </c>
      <c r="BJ196" s="166">
        <f t="array" ref="BJ196">IFERROR(IF(ROW()-16&lt;NoRowsBudget, IF($J196="Profit Margin",SUM(BJ$16:BJ195)*ProfitMargin,IF($J196="VAT",SUM(BJ$16:BJ195)*VAT,IF(Budget_period="Monthly",SUMIFS(INDIRECT(BJ$8),DetailBudgetWPs_Aleph,IF($J196 = "No Work Package", "", $J196),DetailBudgetCategory_Aleph,$I196),IF(Budget_period="Quarterly",SUMIFS(INDIRECT(BJ$9),DetailBudgetWPs_Aleph,IF($J196 = "No Work Package", "", $J196),DetailBudgetCategory_Aleph,$I196),IF(Budget_period="Annually",SUMIFS(INDIRECT(BJ$10),DetailBudgetWPs_Aleph,IF($J196 = "No Work Package", "", $J196),DetailBudgetCategory_Aleph,$I196),""))))) / BJ$6 * BJ$7, 0), 0)</f>
        <v>0</v>
      </c>
      <c r="BK196" s="166">
        <f t="array" ref="BK196">IFERROR(IF(ROW()-16&lt;NoRowsBudget, IF($J196="Profit Margin",SUM(BK$16:BK195)*ProfitMargin,IF($J196="VAT",SUM(BK$16:BK195)*VAT,IF(Budget_period="Monthly",SUMIFS(INDIRECT(BK$8),DetailBudgetWPs_Aleph,IF($J196 = "No Work Package", "", $J196),DetailBudgetCategory_Aleph,$I196),IF(Budget_period="Quarterly",SUMIFS(INDIRECT(BK$9),DetailBudgetWPs_Aleph,IF($J196 = "No Work Package", "", $J196),DetailBudgetCategory_Aleph,$I196),IF(Budget_period="Annually",SUMIFS(INDIRECT(BK$10),DetailBudgetWPs_Aleph,IF($J196 = "No Work Package", "", $J196),DetailBudgetCategory_Aleph,$I196),""))))) / BK$6 * BK$7, 0), 0)</f>
        <v>0</v>
      </c>
      <c r="BL196" s="166">
        <f t="array" ref="BL196">IFERROR(IF(ROW()-16&lt;NoRowsBudget, IF($J196="Profit Margin",SUM(BL$16:BL195)*ProfitMargin,IF($J196="VAT",SUM(BL$16:BL195)*VAT,IF(Budget_period="Monthly",SUMIFS(INDIRECT(BL$8),DetailBudgetWPs_Aleph,IF($J196 = "No Work Package", "", $J196),DetailBudgetCategory_Aleph,$I196),IF(Budget_period="Quarterly",SUMIFS(INDIRECT(BL$9),DetailBudgetWPs_Aleph,IF($J196 = "No Work Package", "", $J196),DetailBudgetCategory_Aleph,$I196),IF(Budget_period="Annually",SUMIFS(INDIRECT(BL$10),DetailBudgetWPs_Aleph,IF($J196 = "No Work Package", "", $J196),DetailBudgetCategory_Aleph,$I196),""))))) / BL$6 * BL$7, 0), 0)</f>
        <v>0</v>
      </c>
      <c r="BM196" s="166">
        <f t="array" ref="BM196">IFERROR(IF(ROW()-16&lt;NoRowsBudget, IF($J196="Profit Margin",SUM(BM$16:BM195)*ProfitMargin,IF($J196="VAT",SUM(BM$16:BM195)*VAT,IF(Budget_period="Monthly",SUMIFS(INDIRECT(BM$8),DetailBudgetWPs_Aleph,IF($J196 = "No Work Package", "", $J196),DetailBudgetCategory_Aleph,$I196),IF(Budget_period="Quarterly",SUMIFS(INDIRECT(BM$9),DetailBudgetWPs_Aleph,IF($J196 = "No Work Package", "", $J196),DetailBudgetCategory_Aleph,$I196),IF(Budget_period="Annually",SUMIFS(INDIRECT(BM$10),DetailBudgetWPs_Aleph,IF($J196 = "No Work Package", "", $J196),DetailBudgetCategory_Aleph,$I196),""))))) / BM$6 * BM$7, 0), 0)</f>
        <v>0</v>
      </c>
      <c r="BN196" s="166">
        <f t="array" ref="BN196">IFERROR(IF(ROW()-16&lt;NoRowsBudget, IF($J196="Profit Margin",SUM(BN$16:BN195)*ProfitMargin,IF($J196="VAT",SUM(BN$16:BN195)*VAT,IF(Budget_period="Monthly",SUMIFS(INDIRECT(BN$8),DetailBudgetWPs_Aleph,IF($J196 = "No Work Package", "", $J196),DetailBudgetCategory_Aleph,$I196),IF(Budget_period="Quarterly",SUMIFS(INDIRECT(BN$9),DetailBudgetWPs_Aleph,IF($J196 = "No Work Package", "", $J196),DetailBudgetCategory_Aleph,$I196),IF(Budget_period="Annually",SUMIFS(INDIRECT(BN$10),DetailBudgetWPs_Aleph,IF($J196 = "No Work Package", "", $J196),DetailBudgetCategory_Aleph,$I196),""))))) / BN$6 * BN$7, 0), 0)</f>
        <v>0</v>
      </c>
      <c r="BO196" s="166">
        <f t="array" ref="BO196">IFERROR(IF(ROW()-16&lt;NoRowsBudget, IF($J196="Profit Margin",SUM(BO$16:BO195)*ProfitMargin,IF($J196="VAT",SUM(BO$16:BO195)*VAT,IF(Budget_period="Monthly",SUMIFS(INDIRECT(BO$8),DetailBudgetWPs_Aleph,IF($J196 = "No Work Package", "", $J196),DetailBudgetCategory_Aleph,$I196),IF(Budget_period="Quarterly",SUMIFS(INDIRECT(BO$9),DetailBudgetWPs_Aleph,IF($J196 = "No Work Package", "", $J196),DetailBudgetCategory_Aleph,$I196),IF(Budget_period="Annually",SUMIFS(INDIRECT(BO$10),DetailBudgetWPs_Aleph,IF($J196 = "No Work Package", "", $J196),DetailBudgetCategory_Aleph,$I196),""))))) / BO$6 * BO$7, 0), 0)</f>
        <v>0</v>
      </c>
      <c r="BP196" s="166">
        <f t="array" ref="BP196">IFERROR(IF(ROW()-16&lt;NoRowsBudget, IF($J196="Profit Margin",SUM(BP$16:BP195)*ProfitMargin,IF($J196="VAT",SUM(BP$16:BP195)*VAT,IF(Budget_period="Monthly",SUMIFS(INDIRECT(BP$8),DetailBudgetWPs_Aleph,IF($J196 = "No Work Package", "", $J196),DetailBudgetCategory_Aleph,$I196),IF(Budget_period="Quarterly",SUMIFS(INDIRECT(BP$9),DetailBudgetWPs_Aleph,IF($J196 = "No Work Package", "", $J196),DetailBudgetCategory_Aleph,$I196),IF(Budget_period="Annually",SUMIFS(INDIRECT(BP$10),DetailBudgetWPs_Aleph,IF($J196 = "No Work Package", "", $J196),DetailBudgetCategory_Aleph,$I196),""))))) / BP$6 * BP$7, 0), 0)</f>
        <v>0</v>
      </c>
      <c r="BQ196" s="166">
        <f t="array" ref="BQ196">IFERROR(IF(ROW()-16&lt;NoRowsBudget, IF($J196="Profit Margin",SUM(BQ$16:BQ195)*ProfitMargin,IF($J196="VAT",SUM(BQ$16:BQ195)*VAT,IF(Budget_period="Monthly",SUMIFS(INDIRECT(BQ$8),DetailBudgetWPs_Aleph,IF($J196 = "No Work Package", "", $J196),DetailBudgetCategory_Aleph,$I196),IF(Budget_period="Quarterly",SUMIFS(INDIRECT(BQ$9),DetailBudgetWPs_Aleph,IF($J196 = "No Work Package", "", $J196),DetailBudgetCategory_Aleph,$I196),IF(Budget_period="Annually",SUMIFS(INDIRECT(BQ$10),DetailBudgetWPs_Aleph,IF($J196 = "No Work Package", "", $J196),DetailBudgetCategory_Aleph,$I196),""))))) / BQ$6 * BQ$7, 0), 0)</f>
        <v>0</v>
      </c>
      <c r="BR196" s="166">
        <f t="array" ref="BR196">IFERROR(IF(ROW()-16&lt;NoRowsBudget, IF($J196="Profit Margin",SUM(BR$16:BR195)*ProfitMargin,IF($J196="VAT",SUM(BR$16:BR195)*VAT,IF(Budget_period="Monthly",SUMIFS(INDIRECT(BR$8),DetailBudgetWPs_Aleph,IF($J196 = "No Work Package", "", $J196),DetailBudgetCategory_Aleph,$I196),IF(Budget_period="Quarterly",SUMIFS(INDIRECT(BR$9),DetailBudgetWPs_Aleph,IF($J196 = "No Work Package", "", $J196),DetailBudgetCategory_Aleph,$I196),IF(Budget_period="Annually",SUMIFS(INDIRECT(BR$10),DetailBudgetWPs_Aleph,IF($J196 = "No Work Package", "", $J196),DetailBudgetCategory_Aleph,$I196),""))))) / BR$6 * BR$7, 0), 0)</f>
        <v>0</v>
      </c>
      <c r="BS196" s="166">
        <f t="array" ref="BS196">IFERROR(IF(ROW()-16&lt;NoRowsBudget, IF($J196="Profit Margin",SUM(BS$16:BS195)*ProfitMargin,IF($J196="VAT",SUM(BS$16:BS195)*VAT,IF(Budget_period="Monthly",SUMIFS(INDIRECT(BS$8),DetailBudgetWPs_Aleph,IF($J196 = "No Work Package", "", $J196),DetailBudgetCategory_Aleph,$I196),IF(Budget_period="Quarterly",SUMIFS(INDIRECT(BS$9),DetailBudgetWPs_Aleph,IF($J196 = "No Work Package", "", $J196),DetailBudgetCategory_Aleph,$I196),IF(Budget_period="Annually",SUMIFS(INDIRECT(BS$10),DetailBudgetWPs_Aleph,IF($J196 = "No Work Package", "", $J196),DetailBudgetCategory_Aleph,$I196),""))))) / BS$6 * BS$7, 0), 0)</f>
        <v>0</v>
      </c>
    </row>
    <row r="197" ht="15.75" customHeight="1">
      <c r="A197" s="114"/>
      <c r="B197" s="15" t="str">
        <f>IF(ROW()-16&lt;NoRowsBudget,OrgName,"")</f>
        <v/>
      </c>
      <c r="C197" s="15" t="str">
        <f>IF(ROW()-16&lt;NoRowsBudget,ProjectName,"")</f>
        <v/>
      </c>
      <c r="D197" s="15" t="str">
        <f>IF(ROW()-16&lt;NoRowsBudget,ProjectRef,"")</f>
        <v/>
      </c>
      <c r="E197" s="15" t="str">
        <f>IF(ROW()-16&lt;NoRowsBudget,ApplicationID,"")</f>
        <v/>
      </c>
      <c r="F197" s="15" t="str">
        <f>IF(ROW()-16&lt;NoRowsBudget,Version,"")</f>
        <v/>
      </c>
      <c r="G197" s="164" t="str">
        <f>IF(ROW()-16&lt;NoRowsBudget,StartDate,"")</f>
        <v/>
      </c>
      <c r="H197" s="164" t="str">
        <f>IF(ROW()-16&lt;NoRowsBudget,EndDate,"")</f>
        <v/>
      </c>
      <c r="I197" s="15" t="str">
        <f t="array" ref="I197">IF(ROW()-16&lt;(NoRowsBudget-3),INDEX(CostCategories,CEILING((ROW()-15)/NoWPs,1)),IF(ROW()-16=NoRowsBudget-3,"Overheads",IF(ROW()-16=NoRowsBudget-2,"Profit Margin",IF(ROW()-16=NoRowsBudget-1,"VAT",""))))</f>
        <v/>
      </c>
      <c r="J197" s="15" t="str">
        <f t="array" ref="J197">IF(ROW()-16&lt;NoRowsBudget-3,INDEX(WPUnique,,MOD(ROW()-16,NoWPs)+1),IF(ROW()-16=NoRowsBudget-3,"Overheads",IF(ROW()-16=NoRowsBudget-2,"Profit Margin",IF(ROW()-16=NoRowsBudget-1,"VAT",""))))</f>
        <v/>
      </c>
      <c r="K197" s="172" t="str">
        <f>IFERROR(IF(OR($J197="Indirect Cost",$J197="VAT",$J197="Profit Margin"),"",VLOOKUP(J197,'1. Basic Info'!$B$40:$C$52,2,FALSE)),BudgetExport!J197)</f>
        <v/>
      </c>
      <c r="L197" s="166">
        <f t="array" ref="L197">IFERROR(IF(ROW()-16&lt;NoRowsBudget, IF($J197="Profit Margin",SUM(L$16:L196)*ProfitMargin,IF($J197="VAT",SUM(L$16:L196)*VAT,IF(Budget_period="Monthly",SUMIFS(INDIRECT(L$8),DetailBudgetWPs_Aleph,IF($J197 = "No Work Package", "", $J197),DetailBudgetCategory_Aleph,$I197),IF(Budget_period="Quarterly",SUMIFS(INDIRECT(L$9),DetailBudgetWPs_Aleph,IF($J197 = "No Work Package", "", $J197),DetailBudgetCategory_Aleph,$I197),IF(Budget_period="Annually",SUMIFS(INDIRECT(L$10),DetailBudgetWPs_Aleph,IF($J197 = "No Work Package", "", $J197),DetailBudgetCategory_Aleph,$I197),""))))) / L$6 * L$7, 0), 0)</f>
        <v>0</v>
      </c>
      <c r="M197" s="166">
        <f t="array" ref="M197">IFERROR(IF(ROW()-16&lt;NoRowsBudget, IF($J197="Profit Margin",SUM(M$16:M196)*ProfitMargin,IF($J197="VAT",SUM(M$16:M196)*VAT,IF(Budget_period="Monthly",SUMIFS(INDIRECT(M$8),DetailBudgetWPs_Aleph,IF($J197 = "No Work Package", "", $J197),DetailBudgetCategory_Aleph,$I197),IF(Budget_period="Quarterly",SUMIFS(INDIRECT(M$9),DetailBudgetWPs_Aleph,IF($J197 = "No Work Package", "", $J197),DetailBudgetCategory_Aleph,$I197),IF(Budget_period="Annually",SUMIFS(INDIRECT(M$10),DetailBudgetWPs_Aleph,IF($J197 = "No Work Package", "", $J197),DetailBudgetCategory_Aleph,$I197),""))))) / M$6 * M$7, 0), 0)</f>
        <v>0</v>
      </c>
      <c r="N197" s="166">
        <f t="array" ref="N197">IFERROR(IF(ROW()-16&lt;NoRowsBudget, IF($J197="Profit Margin",SUM(N$16:N196)*ProfitMargin,IF($J197="VAT",SUM(N$16:N196)*VAT,IF(Budget_period="Monthly",SUMIFS(INDIRECT(N$8),DetailBudgetWPs_Aleph,IF($J197 = "No Work Package", "", $J197),DetailBudgetCategory_Aleph,$I197),IF(Budget_period="Quarterly",SUMIFS(INDIRECT(N$9),DetailBudgetWPs_Aleph,IF($J197 = "No Work Package", "", $J197),DetailBudgetCategory_Aleph,$I197),IF(Budget_period="Annually",SUMIFS(INDIRECT(N$10),DetailBudgetWPs_Aleph,IF($J197 = "No Work Package", "", $J197),DetailBudgetCategory_Aleph,$I197),""))))) / N$6 * N$7, 0), 0)</f>
        <v>0</v>
      </c>
      <c r="O197" s="166">
        <f t="array" ref="O197">IFERROR(IF(ROW()-16&lt;NoRowsBudget, IF($J197="Profit Margin",SUM(O$16:O196)*ProfitMargin,IF($J197="VAT",SUM(O$16:O196)*VAT,IF(Budget_period="Monthly",SUMIFS(INDIRECT(O$8),DetailBudgetWPs_Aleph,IF($J197 = "No Work Package", "", $J197),DetailBudgetCategory_Aleph,$I197),IF(Budget_period="Quarterly",SUMIFS(INDIRECT(O$9),DetailBudgetWPs_Aleph,IF($J197 = "No Work Package", "", $J197),DetailBudgetCategory_Aleph,$I197),IF(Budget_period="Annually",SUMIFS(INDIRECT(O$10),DetailBudgetWPs_Aleph,IF($J197 = "No Work Package", "", $J197),DetailBudgetCategory_Aleph,$I197),""))))) / O$6 * O$7, 0), 0)</f>
        <v>0</v>
      </c>
      <c r="P197" s="166">
        <f t="array" ref="P197">IFERROR(IF(ROW()-16&lt;NoRowsBudget, IF($J197="Profit Margin",SUM(P$16:P196)*ProfitMargin,IF($J197="VAT",SUM(P$16:P196)*VAT,IF(Budget_period="Monthly",SUMIFS(INDIRECT(P$8),DetailBudgetWPs_Aleph,IF($J197 = "No Work Package", "", $J197),DetailBudgetCategory_Aleph,$I197),IF(Budget_period="Quarterly",SUMIFS(INDIRECT(P$9),DetailBudgetWPs_Aleph,IF($J197 = "No Work Package", "", $J197),DetailBudgetCategory_Aleph,$I197),IF(Budget_period="Annually",SUMIFS(INDIRECT(P$10),DetailBudgetWPs_Aleph,IF($J197 = "No Work Package", "", $J197),DetailBudgetCategory_Aleph,$I197),""))))) / P$6 * P$7, 0), 0)</f>
        <v>0</v>
      </c>
      <c r="Q197" s="166">
        <f t="array" ref="Q197">IFERROR(IF(ROW()-16&lt;NoRowsBudget, IF($J197="Profit Margin",SUM(Q$16:Q196)*ProfitMargin,IF($J197="VAT",SUM(Q$16:Q196)*VAT,IF(Budget_period="Monthly",SUMIFS(INDIRECT(Q$8),DetailBudgetWPs_Aleph,IF($J197 = "No Work Package", "", $J197),DetailBudgetCategory_Aleph,$I197),IF(Budget_period="Quarterly",SUMIFS(INDIRECT(Q$9),DetailBudgetWPs_Aleph,IF($J197 = "No Work Package", "", $J197),DetailBudgetCategory_Aleph,$I197),IF(Budget_period="Annually",SUMIFS(INDIRECT(Q$10),DetailBudgetWPs_Aleph,IF($J197 = "No Work Package", "", $J197),DetailBudgetCategory_Aleph,$I197),""))))) / Q$6 * Q$7, 0), 0)</f>
        <v>0</v>
      </c>
      <c r="R197" s="166">
        <f t="array" ref="R197">IFERROR(IF(ROW()-16&lt;NoRowsBudget, IF($J197="Profit Margin",SUM(R$16:R196)*ProfitMargin,IF($J197="VAT",SUM(R$16:R196)*VAT,IF(Budget_period="Monthly",SUMIFS(INDIRECT(R$8),DetailBudgetWPs_Aleph,IF($J197 = "No Work Package", "", $J197),DetailBudgetCategory_Aleph,$I197),IF(Budget_period="Quarterly",SUMIFS(INDIRECT(R$9),DetailBudgetWPs_Aleph,IF($J197 = "No Work Package", "", $J197),DetailBudgetCategory_Aleph,$I197),IF(Budget_period="Annually",SUMIFS(INDIRECT(R$10),DetailBudgetWPs_Aleph,IF($J197 = "No Work Package", "", $J197),DetailBudgetCategory_Aleph,$I197),""))))) / R$6 * R$7, 0), 0)</f>
        <v>0</v>
      </c>
      <c r="S197" s="166">
        <f t="array" ref="S197">IFERROR(IF(ROW()-16&lt;NoRowsBudget, IF($J197="Profit Margin",SUM(S$16:S196)*ProfitMargin,IF($J197="VAT",SUM(S$16:S196)*VAT,IF(Budget_period="Monthly",SUMIFS(INDIRECT(S$8),DetailBudgetWPs_Aleph,IF($J197 = "No Work Package", "", $J197),DetailBudgetCategory_Aleph,$I197),IF(Budget_period="Quarterly",SUMIFS(INDIRECT(S$9),DetailBudgetWPs_Aleph,IF($J197 = "No Work Package", "", $J197),DetailBudgetCategory_Aleph,$I197),IF(Budget_period="Annually",SUMIFS(INDIRECT(S$10),DetailBudgetWPs_Aleph,IF($J197 = "No Work Package", "", $J197),DetailBudgetCategory_Aleph,$I197),""))))) / S$6 * S$7, 0), 0)</f>
        <v>0</v>
      </c>
      <c r="T197" s="166">
        <f t="array" ref="T197">IFERROR(IF(ROW()-16&lt;NoRowsBudget, IF($J197="Profit Margin",SUM(T$16:T196)*ProfitMargin,IF($J197="VAT",SUM(T$16:T196)*VAT,IF(Budget_period="Monthly",SUMIFS(INDIRECT(T$8),DetailBudgetWPs_Aleph,IF($J197 = "No Work Package", "", $J197),DetailBudgetCategory_Aleph,$I197),IF(Budget_period="Quarterly",SUMIFS(INDIRECT(T$9),DetailBudgetWPs_Aleph,IF($J197 = "No Work Package", "", $J197),DetailBudgetCategory_Aleph,$I197),IF(Budget_period="Annually",SUMIFS(INDIRECT(T$10),DetailBudgetWPs_Aleph,IF($J197 = "No Work Package", "", $J197),DetailBudgetCategory_Aleph,$I197),""))))) / T$6 * T$7, 0), 0)</f>
        <v>0</v>
      </c>
      <c r="U197" s="166">
        <f t="array" ref="U197">IFERROR(IF(ROW()-16&lt;NoRowsBudget, IF($J197="Profit Margin",SUM(U$16:U196)*ProfitMargin,IF($J197="VAT",SUM(U$16:U196)*VAT,IF(Budget_period="Monthly",SUMIFS(INDIRECT(U$8),DetailBudgetWPs_Aleph,IF($J197 = "No Work Package", "", $J197),DetailBudgetCategory_Aleph,$I197),IF(Budget_period="Quarterly",SUMIFS(INDIRECT(U$9),DetailBudgetWPs_Aleph,IF($J197 = "No Work Package", "", $J197),DetailBudgetCategory_Aleph,$I197),IF(Budget_period="Annually",SUMIFS(INDIRECT(U$10),DetailBudgetWPs_Aleph,IF($J197 = "No Work Package", "", $J197),DetailBudgetCategory_Aleph,$I197),""))))) / U$6 * U$7, 0), 0)</f>
        <v>0</v>
      </c>
      <c r="V197" s="166">
        <f t="array" ref="V197">IFERROR(IF(ROW()-16&lt;NoRowsBudget, IF($J197="Profit Margin",SUM(V$16:V196)*ProfitMargin,IF($J197="VAT",SUM(V$16:V196)*VAT,IF(Budget_period="Monthly",SUMIFS(INDIRECT(V$8),DetailBudgetWPs_Aleph,IF($J197 = "No Work Package", "", $J197),DetailBudgetCategory_Aleph,$I197),IF(Budget_period="Quarterly",SUMIFS(INDIRECT(V$9),DetailBudgetWPs_Aleph,IF($J197 = "No Work Package", "", $J197),DetailBudgetCategory_Aleph,$I197),IF(Budget_period="Annually",SUMIFS(INDIRECT(V$10),DetailBudgetWPs_Aleph,IF($J197 = "No Work Package", "", $J197),DetailBudgetCategory_Aleph,$I197),""))))) / V$6 * V$7, 0), 0)</f>
        <v>0</v>
      </c>
      <c r="W197" s="166">
        <f t="array" ref="W197">IFERROR(IF(ROW()-16&lt;NoRowsBudget, IF($J197="Profit Margin",SUM(W$16:W196)*ProfitMargin,IF($J197="VAT",SUM(W$16:W196)*VAT,IF(Budget_period="Monthly",SUMIFS(INDIRECT(W$8),DetailBudgetWPs_Aleph,IF($J197 = "No Work Package", "", $J197),DetailBudgetCategory_Aleph,$I197),IF(Budget_period="Quarterly",SUMIFS(INDIRECT(W$9),DetailBudgetWPs_Aleph,IF($J197 = "No Work Package", "", $J197),DetailBudgetCategory_Aleph,$I197),IF(Budget_period="Annually",SUMIFS(INDIRECT(W$10),DetailBudgetWPs_Aleph,IF($J197 = "No Work Package", "", $J197),DetailBudgetCategory_Aleph,$I197),""))))) / W$6 * W$7, 0), 0)</f>
        <v>0</v>
      </c>
      <c r="X197" s="166">
        <f t="array" ref="X197">IFERROR(IF(ROW()-16&lt;NoRowsBudget, IF($J197="Profit Margin",SUM(X$16:X196)*ProfitMargin,IF($J197="VAT",SUM(X$16:X196)*VAT,IF(Budget_period="Monthly",SUMIFS(INDIRECT(X$8),DetailBudgetWPs_Aleph,IF($J197 = "No Work Package", "", $J197),DetailBudgetCategory_Aleph,$I197),IF(Budget_period="Quarterly",SUMIFS(INDIRECT(X$9),DetailBudgetWPs_Aleph,IF($J197 = "No Work Package", "", $J197),DetailBudgetCategory_Aleph,$I197),IF(Budget_period="Annually",SUMIFS(INDIRECT(X$10),DetailBudgetWPs_Aleph,IF($J197 = "No Work Package", "", $J197),DetailBudgetCategory_Aleph,$I197),""))))) / X$6 * X$7, 0), 0)</f>
        <v>0</v>
      </c>
      <c r="Y197" s="166">
        <f t="array" ref="Y197">IFERROR(IF(ROW()-16&lt;NoRowsBudget, IF($J197="Profit Margin",SUM(Y$16:Y196)*ProfitMargin,IF($J197="VAT",SUM(Y$16:Y196)*VAT,IF(Budget_period="Monthly",SUMIFS(INDIRECT(Y$8),DetailBudgetWPs_Aleph,IF($J197 = "No Work Package", "", $J197),DetailBudgetCategory_Aleph,$I197),IF(Budget_period="Quarterly",SUMIFS(INDIRECT(Y$9),DetailBudgetWPs_Aleph,IF($J197 = "No Work Package", "", $J197),DetailBudgetCategory_Aleph,$I197),IF(Budget_period="Annually",SUMIFS(INDIRECT(Y$10),DetailBudgetWPs_Aleph,IF($J197 = "No Work Package", "", $J197),DetailBudgetCategory_Aleph,$I197),""))))) / Y$6 * Y$7, 0), 0)</f>
        <v>0</v>
      </c>
      <c r="Z197" s="166">
        <f t="array" ref="Z197">IFERROR(IF(ROW()-16&lt;NoRowsBudget, IF($J197="Profit Margin",SUM(Z$16:Z196)*ProfitMargin,IF($J197="VAT",SUM(Z$16:Z196)*VAT,IF(Budget_period="Monthly",SUMIFS(INDIRECT(Z$8),DetailBudgetWPs_Aleph,IF($J197 = "No Work Package", "", $J197),DetailBudgetCategory_Aleph,$I197),IF(Budget_period="Quarterly",SUMIFS(INDIRECT(Z$9),DetailBudgetWPs_Aleph,IF($J197 = "No Work Package", "", $J197),DetailBudgetCategory_Aleph,$I197),IF(Budget_period="Annually",SUMIFS(INDIRECT(Z$10),DetailBudgetWPs_Aleph,IF($J197 = "No Work Package", "", $J197),DetailBudgetCategory_Aleph,$I197),""))))) / Z$6 * Z$7, 0), 0)</f>
        <v>0</v>
      </c>
      <c r="AA197" s="166">
        <f t="array" ref="AA197">IFERROR(IF(ROW()-16&lt;NoRowsBudget, IF($J197="Profit Margin",SUM(AA$16:AA196)*ProfitMargin,IF($J197="VAT",SUM(AA$16:AA196)*VAT,IF(Budget_period="Monthly",SUMIFS(INDIRECT(AA$8),DetailBudgetWPs_Aleph,IF($J197 = "No Work Package", "", $J197),DetailBudgetCategory_Aleph,$I197),IF(Budget_period="Quarterly",SUMIFS(INDIRECT(AA$9),DetailBudgetWPs_Aleph,IF($J197 = "No Work Package", "", $J197),DetailBudgetCategory_Aleph,$I197),IF(Budget_period="Annually",SUMIFS(INDIRECT(AA$10),DetailBudgetWPs_Aleph,IF($J197 = "No Work Package", "", $J197),DetailBudgetCategory_Aleph,$I197),""))))) / AA$6 * AA$7, 0), 0)</f>
        <v>0</v>
      </c>
      <c r="AB197" s="166">
        <f t="array" ref="AB197">IFERROR(IF(ROW()-16&lt;NoRowsBudget, IF($J197="Profit Margin",SUM(AB$16:AB196)*ProfitMargin,IF($J197="VAT",SUM(AB$16:AB196)*VAT,IF(Budget_period="Monthly",SUMIFS(INDIRECT(AB$8),DetailBudgetWPs_Aleph,IF($J197 = "No Work Package", "", $J197),DetailBudgetCategory_Aleph,$I197),IF(Budget_period="Quarterly",SUMIFS(INDIRECT(AB$9),DetailBudgetWPs_Aleph,IF($J197 = "No Work Package", "", $J197),DetailBudgetCategory_Aleph,$I197),IF(Budget_period="Annually",SUMIFS(INDIRECT(AB$10),DetailBudgetWPs_Aleph,IF($J197 = "No Work Package", "", $J197),DetailBudgetCategory_Aleph,$I197),""))))) / AB$6 * AB$7, 0), 0)</f>
        <v>0</v>
      </c>
      <c r="AC197" s="166">
        <f t="array" ref="AC197">IFERROR(IF(ROW()-16&lt;NoRowsBudget, IF($J197="Profit Margin",SUM(AC$16:AC196)*ProfitMargin,IF($J197="VAT",SUM(AC$16:AC196)*VAT,IF(Budget_period="Monthly",SUMIFS(INDIRECT(AC$8),DetailBudgetWPs_Aleph,IF($J197 = "No Work Package", "", $J197),DetailBudgetCategory_Aleph,$I197),IF(Budget_period="Quarterly",SUMIFS(INDIRECT(AC$9),DetailBudgetWPs_Aleph,IF($J197 = "No Work Package", "", $J197),DetailBudgetCategory_Aleph,$I197),IF(Budget_period="Annually",SUMIFS(INDIRECT(AC$10),DetailBudgetWPs_Aleph,IF($J197 = "No Work Package", "", $J197),DetailBudgetCategory_Aleph,$I197),""))))) / AC$6 * AC$7, 0), 0)</f>
        <v>0</v>
      </c>
      <c r="AD197" s="166">
        <f t="array" ref="AD197">IFERROR(IF(ROW()-16&lt;NoRowsBudget, IF($J197="Profit Margin",SUM(AD$16:AD196)*ProfitMargin,IF($J197="VAT",SUM(AD$16:AD196)*VAT,IF(Budget_period="Monthly",SUMIFS(INDIRECT(AD$8),DetailBudgetWPs_Aleph,IF($J197 = "No Work Package", "", $J197),DetailBudgetCategory_Aleph,$I197),IF(Budget_period="Quarterly",SUMIFS(INDIRECT(AD$9),DetailBudgetWPs_Aleph,IF($J197 = "No Work Package", "", $J197),DetailBudgetCategory_Aleph,$I197),IF(Budget_period="Annually",SUMIFS(INDIRECT(AD$10),DetailBudgetWPs_Aleph,IF($J197 = "No Work Package", "", $J197),DetailBudgetCategory_Aleph,$I197),""))))) / AD$6 * AD$7, 0), 0)</f>
        <v>0</v>
      </c>
      <c r="AE197" s="166">
        <f t="array" ref="AE197">IFERROR(IF(ROW()-16&lt;NoRowsBudget, IF($J197="Profit Margin",SUM(AE$16:AE196)*ProfitMargin,IF($J197="VAT",SUM(AE$16:AE196)*VAT,IF(Budget_period="Monthly",SUMIFS(INDIRECT(AE$8),DetailBudgetWPs_Aleph,IF($J197 = "No Work Package", "", $J197),DetailBudgetCategory_Aleph,$I197),IF(Budget_period="Quarterly",SUMIFS(INDIRECT(AE$9),DetailBudgetWPs_Aleph,IF($J197 = "No Work Package", "", $J197),DetailBudgetCategory_Aleph,$I197),IF(Budget_period="Annually",SUMIFS(INDIRECT(AE$10),DetailBudgetWPs_Aleph,IF($J197 = "No Work Package", "", $J197),DetailBudgetCategory_Aleph,$I197),""))))) / AE$6 * AE$7, 0), 0)</f>
        <v>0</v>
      </c>
      <c r="AF197" s="166">
        <f t="array" ref="AF197">IFERROR(IF(ROW()-16&lt;NoRowsBudget, IF($J197="Profit Margin",SUM(AF$16:AF196)*ProfitMargin,IF($J197="VAT",SUM(AF$16:AF196)*VAT,IF(Budget_period="Monthly",SUMIFS(INDIRECT(AF$8),DetailBudgetWPs_Aleph,IF($J197 = "No Work Package", "", $J197),DetailBudgetCategory_Aleph,$I197),IF(Budget_period="Quarterly",SUMIFS(INDIRECT(AF$9),DetailBudgetWPs_Aleph,IF($J197 = "No Work Package", "", $J197),DetailBudgetCategory_Aleph,$I197),IF(Budget_period="Annually",SUMIFS(INDIRECT(AF$10),DetailBudgetWPs_Aleph,IF($J197 = "No Work Package", "", $J197),DetailBudgetCategory_Aleph,$I197),""))))) / AF$6 * AF$7, 0), 0)</f>
        <v>0</v>
      </c>
      <c r="AG197" s="166">
        <f t="array" ref="AG197">IFERROR(IF(ROW()-16&lt;NoRowsBudget, IF($J197="Profit Margin",SUM(AG$16:AG196)*ProfitMargin,IF($J197="VAT",SUM(AG$16:AG196)*VAT,IF(Budget_period="Monthly",SUMIFS(INDIRECT(AG$8),DetailBudgetWPs_Aleph,IF($J197 = "No Work Package", "", $J197),DetailBudgetCategory_Aleph,$I197),IF(Budget_period="Quarterly",SUMIFS(INDIRECT(AG$9),DetailBudgetWPs_Aleph,IF($J197 = "No Work Package", "", $J197),DetailBudgetCategory_Aleph,$I197),IF(Budget_period="Annually",SUMIFS(INDIRECT(AG$10),DetailBudgetWPs_Aleph,IF($J197 = "No Work Package", "", $J197),DetailBudgetCategory_Aleph,$I197),""))))) / AG$6 * AG$7, 0), 0)</f>
        <v>0</v>
      </c>
      <c r="AH197" s="166">
        <f t="array" ref="AH197">IFERROR(IF(ROW()-16&lt;NoRowsBudget, IF($J197="Profit Margin",SUM(AH$16:AH196)*ProfitMargin,IF($J197="VAT",SUM(AH$16:AH196)*VAT,IF(Budget_period="Monthly",SUMIFS(INDIRECT(AH$8),DetailBudgetWPs_Aleph,IF($J197 = "No Work Package", "", $J197),DetailBudgetCategory_Aleph,$I197),IF(Budget_period="Quarterly",SUMIFS(INDIRECT(AH$9),DetailBudgetWPs_Aleph,IF($J197 = "No Work Package", "", $J197),DetailBudgetCategory_Aleph,$I197),IF(Budget_period="Annually",SUMIFS(INDIRECT(AH$10),DetailBudgetWPs_Aleph,IF($J197 = "No Work Package", "", $J197),DetailBudgetCategory_Aleph,$I197),""))))) / AH$6 * AH$7, 0), 0)</f>
        <v>0</v>
      </c>
      <c r="AI197" s="166">
        <f t="array" ref="AI197">IFERROR(IF(ROW()-16&lt;NoRowsBudget, IF($J197="Profit Margin",SUM(AI$16:AI196)*ProfitMargin,IF($J197="VAT",SUM(AI$16:AI196)*VAT,IF(Budget_period="Monthly",SUMIFS(INDIRECT(AI$8),DetailBudgetWPs_Aleph,IF($J197 = "No Work Package", "", $J197),DetailBudgetCategory_Aleph,$I197),IF(Budget_period="Quarterly",SUMIFS(INDIRECT(AI$9),DetailBudgetWPs_Aleph,IF($J197 = "No Work Package", "", $J197),DetailBudgetCategory_Aleph,$I197),IF(Budget_period="Annually",SUMIFS(INDIRECT(AI$10),DetailBudgetWPs_Aleph,IF($J197 = "No Work Package", "", $J197),DetailBudgetCategory_Aleph,$I197),""))))) / AI$6 * AI$7, 0), 0)</f>
        <v>0</v>
      </c>
      <c r="AJ197" s="166">
        <f t="array" ref="AJ197">IFERROR(IF(ROW()-16&lt;NoRowsBudget, IF($J197="Profit Margin",SUM(AJ$16:AJ196)*ProfitMargin,IF($J197="VAT",SUM(AJ$16:AJ196)*VAT,IF(Budget_period="Monthly",SUMIFS(INDIRECT(AJ$8),DetailBudgetWPs_Aleph,IF($J197 = "No Work Package", "", $J197),DetailBudgetCategory_Aleph,$I197),IF(Budget_period="Quarterly",SUMIFS(INDIRECT(AJ$9),DetailBudgetWPs_Aleph,IF($J197 = "No Work Package", "", $J197),DetailBudgetCategory_Aleph,$I197),IF(Budget_period="Annually",SUMIFS(INDIRECT(AJ$10),DetailBudgetWPs_Aleph,IF($J197 = "No Work Package", "", $J197),DetailBudgetCategory_Aleph,$I197),""))))) / AJ$6 * AJ$7, 0), 0)</f>
        <v>0</v>
      </c>
      <c r="AK197" s="166">
        <f t="array" ref="AK197">IFERROR(IF(ROW()-16&lt;NoRowsBudget, IF($J197="Profit Margin",SUM(AK$16:AK196)*ProfitMargin,IF($J197="VAT",SUM(AK$16:AK196)*VAT,IF(Budget_period="Monthly",SUMIFS(INDIRECT(AK$8),DetailBudgetWPs_Aleph,IF($J197 = "No Work Package", "", $J197),DetailBudgetCategory_Aleph,$I197),IF(Budget_period="Quarterly",SUMIFS(INDIRECT(AK$9),DetailBudgetWPs_Aleph,IF($J197 = "No Work Package", "", $J197),DetailBudgetCategory_Aleph,$I197),IF(Budget_period="Annually",SUMIFS(INDIRECT(AK$10),DetailBudgetWPs_Aleph,IF($J197 = "No Work Package", "", $J197),DetailBudgetCategory_Aleph,$I197),""))))) / AK$6 * AK$7, 0), 0)</f>
        <v>0</v>
      </c>
      <c r="AL197" s="166">
        <f t="array" ref="AL197">IFERROR(IF(ROW()-16&lt;NoRowsBudget, IF($J197="Profit Margin",SUM(AL$16:AL196)*ProfitMargin,IF($J197="VAT",SUM(AL$16:AL196)*VAT,IF(Budget_period="Monthly",SUMIFS(INDIRECT(AL$8),DetailBudgetWPs_Aleph,IF($J197 = "No Work Package", "", $J197),DetailBudgetCategory_Aleph,$I197),IF(Budget_period="Quarterly",SUMIFS(INDIRECT(AL$9),DetailBudgetWPs_Aleph,IF($J197 = "No Work Package", "", $J197),DetailBudgetCategory_Aleph,$I197),IF(Budget_period="Annually",SUMIFS(INDIRECT(AL$10),DetailBudgetWPs_Aleph,IF($J197 = "No Work Package", "", $J197),DetailBudgetCategory_Aleph,$I197),""))))) / AL$6 * AL$7, 0), 0)</f>
        <v>0</v>
      </c>
      <c r="AM197" s="166">
        <f t="array" ref="AM197">IFERROR(IF(ROW()-16&lt;NoRowsBudget, IF($J197="Profit Margin",SUM(AM$16:AM196)*ProfitMargin,IF($J197="VAT",SUM(AM$16:AM196)*VAT,IF(Budget_period="Monthly",SUMIFS(INDIRECT(AM$8),DetailBudgetWPs_Aleph,IF($J197 = "No Work Package", "", $J197),DetailBudgetCategory_Aleph,$I197),IF(Budget_period="Quarterly",SUMIFS(INDIRECT(AM$9),DetailBudgetWPs_Aleph,IF($J197 = "No Work Package", "", $J197),DetailBudgetCategory_Aleph,$I197),IF(Budget_period="Annually",SUMIFS(INDIRECT(AM$10),DetailBudgetWPs_Aleph,IF($J197 = "No Work Package", "", $J197),DetailBudgetCategory_Aleph,$I197),""))))) / AM$6 * AM$7, 0), 0)</f>
        <v>0</v>
      </c>
      <c r="AN197" s="166">
        <f t="array" ref="AN197">IFERROR(IF(ROW()-16&lt;NoRowsBudget, IF($J197="Profit Margin",SUM(AN$16:AN196)*ProfitMargin,IF($J197="VAT",SUM(AN$16:AN196)*VAT,IF(Budget_period="Monthly",SUMIFS(INDIRECT(AN$8),DetailBudgetWPs_Aleph,IF($J197 = "No Work Package", "", $J197),DetailBudgetCategory_Aleph,$I197),IF(Budget_period="Quarterly",SUMIFS(INDIRECT(AN$9),DetailBudgetWPs_Aleph,IF($J197 = "No Work Package", "", $J197),DetailBudgetCategory_Aleph,$I197),IF(Budget_period="Annually",SUMIFS(INDIRECT(AN$10),DetailBudgetWPs_Aleph,IF($J197 = "No Work Package", "", $J197),DetailBudgetCategory_Aleph,$I197),""))))) / AN$6 * AN$7, 0), 0)</f>
        <v>0</v>
      </c>
      <c r="AO197" s="166">
        <f t="array" ref="AO197">IFERROR(IF(ROW()-16&lt;NoRowsBudget, IF($J197="Profit Margin",SUM(AO$16:AO196)*ProfitMargin,IF($J197="VAT",SUM(AO$16:AO196)*VAT,IF(Budget_period="Monthly",SUMIFS(INDIRECT(AO$8),DetailBudgetWPs_Aleph,IF($J197 = "No Work Package", "", $J197),DetailBudgetCategory_Aleph,$I197),IF(Budget_period="Quarterly",SUMIFS(INDIRECT(AO$9),DetailBudgetWPs_Aleph,IF($J197 = "No Work Package", "", $J197),DetailBudgetCategory_Aleph,$I197),IF(Budget_period="Annually",SUMIFS(INDIRECT(AO$10),DetailBudgetWPs_Aleph,IF($J197 = "No Work Package", "", $J197),DetailBudgetCategory_Aleph,$I197),""))))) / AO$6 * AO$7, 0), 0)</f>
        <v>0</v>
      </c>
      <c r="AP197" s="166">
        <f t="array" ref="AP197">IFERROR(IF(ROW()-16&lt;NoRowsBudget, IF($J197="Profit Margin",SUM(AP$16:AP196)*ProfitMargin,IF($J197="VAT",SUM(AP$16:AP196)*VAT,IF(Budget_period="Monthly",SUMIFS(INDIRECT(AP$8),DetailBudgetWPs_Aleph,IF($J197 = "No Work Package", "", $J197),DetailBudgetCategory_Aleph,$I197),IF(Budget_period="Quarterly",SUMIFS(INDIRECT(AP$9),DetailBudgetWPs_Aleph,IF($J197 = "No Work Package", "", $J197),DetailBudgetCategory_Aleph,$I197),IF(Budget_period="Annually",SUMIFS(INDIRECT(AP$10),DetailBudgetWPs_Aleph,IF($J197 = "No Work Package", "", $J197),DetailBudgetCategory_Aleph,$I197),""))))) / AP$6 * AP$7, 0), 0)</f>
        <v>0</v>
      </c>
      <c r="AQ197" s="166">
        <f t="array" ref="AQ197">IFERROR(IF(ROW()-16&lt;NoRowsBudget, IF($J197="Profit Margin",SUM(AQ$16:AQ196)*ProfitMargin,IF($J197="VAT",SUM(AQ$16:AQ196)*VAT,IF(Budget_period="Monthly",SUMIFS(INDIRECT(AQ$8),DetailBudgetWPs_Aleph,IF($J197 = "No Work Package", "", $J197),DetailBudgetCategory_Aleph,$I197),IF(Budget_period="Quarterly",SUMIFS(INDIRECT(AQ$9),DetailBudgetWPs_Aleph,IF($J197 = "No Work Package", "", $J197),DetailBudgetCategory_Aleph,$I197),IF(Budget_period="Annually",SUMIFS(INDIRECT(AQ$10),DetailBudgetWPs_Aleph,IF($J197 = "No Work Package", "", $J197),DetailBudgetCategory_Aleph,$I197),""))))) / AQ$6 * AQ$7, 0), 0)</f>
        <v>0</v>
      </c>
      <c r="AR197" s="166">
        <f t="array" ref="AR197">IFERROR(IF(ROW()-16&lt;NoRowsBudget, IF($J197="Profit Margin",SUM(AR$16:AR196)*ProfitMargin,IF($J197="VAT",SUM(AR$16:AR196)*VAT,IF(Budget_period="Monthly",SUMIFS(INDIRECT(AR$8),DetailBudgetWPs_Aleph,IF($J197 = "No Work Package", "", $J197),DetailBudgetCategory_Aleph,$I197),IF(Budget_period="Quarterly",SUMIFS(INDIRECT(AR$9),DetailBudgetWPs_Aleph,IF($J197 = "No Work Package", "", $J197),DetailBudgetCategory_Aleph,$I197),IF(Budget_period="Annually",SUMIFS(INDIRECT(AR$10),DetailBudgetWPs_Aleph,IF($J197 = "No Work Package", "", $J197),DetailBudgetCategory_Aleph,$I197),""))))) / AR$6 * AR$7, 0), 0)</f>
        <v>0</v>
      </c>
      <c r="AS197" s="166">
        <f t="array" ref="AS197">IFERROR(IF(ROW()-16&lt;NoRowsBudget, IF($J197="Profit Margin",SUM(AS$16:AS196)*ProfitMargin,IF($J197="VAT",SUM(AS$16:AS196)*VAT,IF(Budget_period="Monthly",SUMIFS(INDIRECT(AS$8),DetailBudgetWPs_Aleph,IF($J197 = "No Work Package", "", $J197),DetailBudgetCategory_Aleph,$I197),IF(Budget_period="Quarterly",SUMIFS(INDIRECT(AS$9),DetailBudgetWPs_Aleph,IF($J197 = "No Work Package", "", $J197),DetailBudgetCategory_Aleph,$I197),IF(Budget_period="Annually",SUMIFS(INDIRECT(AS$10),DetailBudgetWPs_Aleph,IF($J197 = "No Work Package", "", $J197),DetailBudgetCategory_Aleph,$I197),""))))) / AS$6 * AS$7, 0), 0)</f>
        <v>0</v>
      </c>
      <c r="AT197" s="166">
        <f t="array" ref="AT197">IFERROR(IF(ROW()-16&lt;NoRowsBudget, IF($J197="Profit Margin",SUM(AT$16:AT196)*ProfitMargin,IF($J197="VAT",SUM(AT$16:AT196)*VAT,IF(Budget_period="Monthly",SUMIFS(INDIRECT(AT$8),DetailBudgetWPs_Aleph,IF($J197 = "No Work Package", "", $J197),DetailBudgetCategory_Aleph,$I197),IF(Budget_period="Quarterly",SUMIFS(INDIRECT(AT$9),DetailBudgetWPs_Aleph,IF($J197 = "No Work Package", "", $J197),DetailBudgetCategory_Aleph,$I197),IF(Budget_period="Annually",SUMIFS(INDIRECT(AT$10),DetailBudgetWPs_Aleph,IF($J197 = "No Work Package", "", $J197),DetailBudgetCategory_Aleph,$I197),""))))) / AT$6 * AT$7, 0), 0)</f>
        <v>0</v>
      </c>
      <c r="AU197" s="166">
        <f t="array" ref="AU197">IFERROR(IF(ROW()-16&lt;NoRowsBudget, IF($J197="Profit Margin",SUM(AU$16:AU196)*ProfitMargin,IF($J197="VAT",SUM(AU$16:AU196)*VAT,IF(Budget_period="Monthly",SUMIFS(INDIRECT(AU$8),DetailBudgetWPs_Aleph,IF($J197 = "No Work Package", "", $J197),DetailBudgetCategory_Aleph,$I197),IF(Budget_period="Quarterly",SUMIFS(INDIRECT(AU$9),DetailBudgetWPs_Aleph,IF($J197 = "No Work Package", "", $J197),DetailBudgetCategory_Aleph,$I197),IF(Budget_period="Annually",SUMIFS(INDIRECT(AU$10),DetailBudgetWPs_Aleph,IF($J197 = "No Work Package", "", $J197),DetailBudgetCategory_Aleph,$I197),""))))) / AU$6 * AU$7, 0), 0)</f>
        <v>0</v>
      </c>
      <c r="AV197" s="166">
        <f t="array" ref="AV197">IFERROR(IF(ROW()-16&lt;NoRowsBudget, IF($J197="Profit Margin",SUM(AV$16:AV196)*ProfitMargin,IF($J197="VAT",SUM(AV$16:AV196)*VAT,IF(Budget_period="Monthly",SUMIFS(INDIRECT(AV$8),DetailBudgetWPs_Aleph,IF($J197 = "No Work Package", "", $J197),DetailBudgetCategory_Aleph,$I197),IF(Budget_period="Quarterly",SUMIFS(INDIRECT(AV$9),DetailBudgetWPs_Aleph,IF($J197 = "No Work Package", "", $J197),DetailBudgetCategory_Aleph,$I197),IF(Budget_period="Annually",SUMIFS(INDIRECT(AV$10),DetailBudgetWPs_Aleph,IF($J197 = "No Work Package", "", $J197),DetailBudgetCategory_Aleph,$I197),""))))) / AV$6 * AV$7, 0), 0)</f>
        <v>0</v>
      </c>
      <c r="AW197" s="166">
        <f t="array" ref="AW197">IFERROR(IF(ROW()-16&lt;NoRowsBudget, IF($J197="Profit Margin",SUM(AW$16:AW196)*ProfitMargin,IF($J197="VAT",SUM(AW$16:AW196)*VAT,IF(Budget_period="Monthly",SUMIFS(INDIRECT(AW$8),DetailBudgetWPs_Aleph,IF($J197 = "No Work Package", "", $J197),DetailBudgetCategory_Aleph,$I197),IF(Budget_period="Quarterly",SUMIFS(INDIRECT(AW$9),DetailBudgetWPs_Aleph,IF($J197 = "No Work Package", "", $J197),DetailBudgetCategory_Aleph,$I197),IF(Budget_period="Annually",SUMIFS(INDIRECT(AW$10),DetailBudgetWPs_Aleph,IF($J197 = "No Work Package", "", $J197),DetailBudgetCategory_Aleph,$I197),""))))) / AW$6 * AW$7, 0), 0)</f>
        <v>0</v>
      </c>
      <c r="AX197" s="166">
        <f t="array" ref="AX197">IFERROR(IF(ROW()-16&lt;NoRowsBudget, IF($J197="Profit Margin",SUM(AX$16:AX196)*ProfitMargin,IF($J197="VAT",SUM(AX$16:AX196)*VAT,IF(Budget_period="Monthly",SUMIFS(INDIRECT(AX$8),DetailBudgetWPs_Aleph,IF($J197 = "No Work Package", "", $J197),DetailBudgetCategory_Aleph,$I197),IF(Budget_period="Quarterly",SUMIFS(INDIRECT(AX$9),DetailBudgetWPs_Aleph,IF($J197 = "No Work Package", "", $J197),DetailBudgetCategory_Aleph,$I197),IF(Budget_period="Annually",SUMIFS(INDIRECT(AX$10),DetailBudgetWPs_Aleph,IF($J197 = "No Work Package", "", $J197),DetailBudgetCategory_Aleph,$I197),""))))) / AX$6 * AX$7, 0), 0)</f>
        <v>0</v>
      </c>
      <c r="AY197" s="166">
        <f t="array" ref="AY197">IFERROR(IF(ROW()-16&lt;NoRowsBudget, IF($J197="Profit Margin",SUM(AY$16:AY196)*ProfitMargin,IF($J197="VAT",SUM(AY$16:AY196)*VAT,IF(Budget_period="Monthly",SUMIFS(INDIRECT(AY$8),DetailBudgetWPs_Aleph,IF($J197 = "No Work Package", "", $J197),DetailBudgetCategory_Aleph,$I197),IF(Budget_period="Quarterly",SUMIFS(INDIRECT(AY$9),DetailBudgetWPs_Aleph,IF($J197 = "No Work Package", "", $J197),DetailBudgetCategory_Aleph,$I197),IF(Budget_period="Annually",SUMIFS(INDIRECT(AY$10),DetailBudgetWPs_Aleph,IF($J197 = "No Work Package", "", $J197),DetailBudgetCategory_Aleph,$I197),""))))) / AY$6 * AY$7, 0), 0)</f>
        <v>0</v>
      </c>
      <c r="AZ197" s="166">
        <f t="array" ref="AZ197">IFERROR(IF(ROW()-16&lt;NoRowsBudget, IF($J197="Profit Margin",SUM(AZ$16:AZ196)*ProfitMargin,IF($J197="VAT",SUM(AZ$16:AZ196)*VAT,IF(Budget_period="Monthly",SUMIFS(INDIRECT(AZ$8),DetailBudgetWPs_Aleph,IF($J197 = "No Work Package", "", $J197),DetailBudgetCategory_Aleph,$I197),IF(Budget_period="Quarterly",SUMIFS(INDIRECT(AZ$9),DetailBudgetWPs_Aleph,IF($J197 = "No Work Package", "", $J197),DetailBudgetCategory_Aleph,$I197),IF(Budget_period="Annually",SUMIFS(INDIRECT(AZ$10),DetailBudgetWPs_Aleph,IF($J197 = "No Work Package", "", $J197),DetailBudgetCategory_Aleph,$I197),""))))) / AZ$6 * AZ$7, 0), 0)</f>
        <v>0</v>
      </c>
      <c r="BA197" s="166">
        <f t="array" ref="BA197">IFERROR(IF(ROW()-16&lt;NoRowsBudget, IF($J197="Profit Margin",SUM(BA$16:BA196)*ProfitMargin,IF($J197="VAT",SUM(BA$16:BA196)*VAT,IF(Budget_period="Monthly",SUMIFS(INDIRECT(BA$8),DetailBudgetWPs_Aleph,IF($J197 = "No Work Package", "", $J197),DetailBudgetCategory_Aleph,$I197),IF(Budget_period="Quarterly",SUMIFS(INDIRECT(BA$9),DetailBudgetWPs_Aleph,IF($J197 = "No Work Package", "", $J197),DetailBudgetCategory_Aleph,$I197),IF(Budget_period="Annually",SUMIFS(INDIRECT(BA$10),DetailBudgetWPs_Aleph,IF($J197 = "No Work Package", "", $J197),DetailBudgetCategory_Aleph,$I197),""))))) / BA$6 * BA$7, 0), 0)</f>
        <v>0</v>
      </c>
      <c r="BB197" s="166">
        <f t="array" ref="BB197">IFERROR(IF(ROW()-16&lt;NoRowsBudget, IF($J197="Profit Margin",SUM(BB$16:BB196)*ProfitMargin,IF($J197="VAT",SUM(BB$16:BB196)*VAT,IF(Budget_period="Monthly",SUMIFS(INDIRECT(BB$8),DetailBudgetWPs_Aleph,IF($J197 = "No Work Package", "", $J197),DetailBudgetCategory_Aleph,$I197),IF(Budget_period="Quarterly",SUMIFS(INDIRECT(BB$9),DetailBudgetWPs_Aleph,IF($J197 = "No Work Package", "", $J197),DetailBudgetCategory_Aleph,$I197),IF(Budget_period="Annually",SUMIFS(INDIRECT(BB$10),DetailBudgetWPs_Aleph,IF($J197 = "No Work Package", "", $J197),DetailBudgetCategory_Aleph,$I197),""))))) / BB$6 * BB$7, 0), 0)</f>
        <v>0</v>
      </c>
      <c r="BC197" s="166">
        <f t="array" ref="BC197">IFERROR(IF(ROW()-16&lt;NoRowsBudget, IF($J197="Profit Margin",SUM(BC$16:BC196)*ProfitMargin,IF($J197="VAT",SUM(BC$16:BC196)*VAT,IF(Budget_period="Monthly",SUMIFS(INDIRECT(BC$8),DetailBudgetWPs_Aleph,IF($J197 = "No Work Package", "", $J197),DetailBudgetCategory_Aleph,$I197),IF(Budget_period="Quarterly",SUMIFS(INDIRECT(BC$9),DetailBudgetWPs_Aleph,IF($J197 = "No Work Package", "", $J197),DetailBudgetCategory_Aleph,$I197),IF(Budget_period="Annually",SUMIFS(INDIRECT(BC$10),DetailBudgetWPs_Aleph,IF($J197 = "No Work Package", "", $J197),DetailBudgetCategory_Aleph,$I197),""))))) / BC$6 * BC$7, 0), 0)</f>
        <v>0</v>
      </c>
      <c r="BD197" s="166">
        <f t="array" ref="BD197">IFERROR(IF(ROW()-16&lt;NoRowsBudget, IF($J197="Profit Margin",SUM(BD$16:BD196)*ProfitMargin,IF($J197="VAT",SUM(BD$16:BD196)*VAT,IF(Budget_period="Monthly",SUMIFS(INDIRECT(BD$8),DetailBudgetWPs_Aleph,IF($J197 = "No Work Package", "", $J197),DetailBudgetCategory_Aleph,$I197),IF(Budget_period="Quarterly",SUMIFS(INDIRECT(BD$9),DetailBudgetWPs_Aleph,IF($J197 = "No Work Package", "", $J197),DetailBudgetCategory_Aleph,$I197),IF(Budget_period="Annually",SUMIFS(INDIRECT(BD$10),DetailBudgetWPs_Aleph,IF($J197 = "No Work Package", "", $J197),DetailBudgetCategory_Aleph,$I197),""))))) / BD$6 * BD$7, 0), 0)</f>
        <v>0</v>
      </c>
      <c r="BE197" s="166">
        <f t="array" ref="BE197">IFERROR(IF(ROW()-16&lt;NoRowsBudget, IF($J197="Profit Margin",SUM(BE$16:BE196)*ProfitMargin,IF($J197="VAT",SUM(BE$16:BE196)*VAT,IF(Budget_period="Monthly",SUMIFS(INDIRECT(BE$8),DetailBudgetWPs_Aleph,IF($J197 = "No Work Package", "", $J197),DetailBudgetCategory_Aleph,$I197),IF(Budget_period="Quarterly",SUMIFS(INDIRECT(BE$9),DetailBudgetWPs_Aleph,IF($J197 = "No Work Package", "", $J197),DetailBudgetCategory_Aleph,$I197),IF(Budget_period="Annually",SUMIFS(INDIRECT(BE$10),DetailBudgetWPs_Aleph,IF($J197 = "No Work Package", "", $J197),DetailBudgetCategory_Aleph,$I197),""))))) / BE$6 * BE$7, 0), 0)</f>
        <v>0</v>
      </c>
      <c r="BF197" s="166">
        <f t="array" ref="BF197">IFERROR(IF(ROW()-16&lt;NoRowsBudget, IF($J197="Profit Margin",SUM(BF$16:BF196)*ProfitMargin,IF($J197="VAT",SUM(BF$16:BF196)*VAT,IF(Budget_period="Monthly",SUMIFS(INDIRECT(BF$8),DetailBudgetWPs_Aleph,IF($J197 = "No Work Package", "", $J197),DetailBudgetCategory_Aleph,$I197),IF(Budget_period="Quarterly",SUMIFS(INDIRECT(BF$9),DetailBudgetWPs_Aleph,IF($J197 = "No Work Package", "", $J197),DetailBudgetCategory_Aleph,$I197),IF(Budget_period="Annually",SUMIFS(INDIRECT(BF$10),DetailBudgetWPs_Aleph,IF($J197 = "No Work Package", "", $J197),DetailBudgetCategory_Aleph,$I197),""))))) / BF$6 * BF$7, 0), 0)</f>
        <v>0</v>
      </c>
      <c r="BG197" s="166">
        <f t="array" ref="BG197">IFERROR(IF(ROW()-16&lt;NoRowsBudget, IF($J197="Profit Margin",SUM(BG$16:BG196)*ProfitMargin,IF($J197="VAT",SUM(BG$16:BG196)*VAT,IF(Budget_period="Monthly",SUMIFS(INDIRECT(BG$8),DetailBudgetWPs_Aleph,IF($J197 = "No Work Package", "", $J197),DetailBudgetCategory_Aleph,$I197),IF(Budget_period="Quarterly",SUMIFS(INDIRECT(BG$9),DetailBudgetWPs_Aleph,IF($J197 = "No Work Package", "", $J197),DetailBudgetCategory_Aleph,$I197),IF(Budget_period="Annually",SUMIFS(INDIRECT(BG$10),DetailBudgetWPs_Aleph,IF($J197 = "No Work Package", "", $J197),DetailBudgetCategory_Aleph,$I197),""))))) / BG$6 * BG$7, 0), 0)</f>
        <v>0</v>
      </c>
      <c r="BH197" s="166">
        <f t="array" ref="BH197">IFERROR(IF(ROW()-16&lt;NoRowsBudget, IF($J197="Profit Margin",SUM(BH$16:BH196)*ProfitMargin,IF($J197="VAT",SUM(BH$16:BH196)*VAT,IF(Budget_period="Monthly",SUMIFS(INDIRECT(BH$8),DetailBudgetWPs_Aleph,IF($J197 = "No Work Package", "", $J197),DetailBudgetCategory_Aleph,$I197),IF(Budget_period="Quarterly",SUMIFS(INDIRECT(BH$9),DetailBudgetWPs_Aleph,IF($J197 = "No Work Package", "", $J197),DetailBudgetCategory_Aleph,$I197),IF(Budget_period="Annually",SUMIFS(INDIRECT(BH$10),DetailBudgetWPs_Aleph,IF($J197 = "No Work Package", "", $J197),DetailBudgetCategory_Aleph,$I197),""))))) / BH$6 * BH$7, 0), 0)</f>
        <v>0</v>
      </c>
      <c r="BI197" s="166">
        <f t="array" ref="BI197">IFERROR(IF(ROW()-16&lt;NoRowsBudget, IF($J197="Profit Margin",SUM(BI$16:BI196)*ProfitMargin,IF($J197="VAT",SUM(BI$16:BI196)*VAT,IF(Budget_period="Monthly",SUMIFS(INDIRECT(BI$8),DetailBudgetWPs_Aleph,IF($J197 = "No Work Package", "", $J197),DetailBudgetCategory_Aleph,$I197),IF(Budget_period="Quarterly",SUMIFS(INDIRECT(BI$9),DetailBudgetWPs_Aleph,IF($J197 = "No Work Package", "", $J197),DetailBudgetCategory_Aleph,$I197),IF(Budget_period="Annually",SUMIFS(INDIRECT(BI$10),DetailBudgetWPs_Aleph,IF($J197 = "No Work Package", "", $J197),DetailBudgetCategory_Aleph,$I197),""))))) / BI$6 * BI$7, 0), 0)</f>
        <v>0</v>
      </c>
      <c r="BJ197" s="166">
        <f t="array" ref="BJ197">IFERROR(IF(ROW()-16&lt;NoRowsBudget, IF($J197="Profit Margin",SUM(BJ$16:BJ196)*ProfitMargin,IF($J197="VAT",SUM(BJ$16:BJ196)*VAT,IF(Budget_period="Monthly",SUMIFS(INDIRECT(BJ$8),DetailBudgetWPs_Aleph,IF($J197 = "No Work Package", "", $J197),DetailBudgetCategory_Aleph,$I197),IF(Budget_period="Quarterly",SUMIFS(INDIRECT(BJ$9),DetailBudgetWPs_Aleph,IF($J197 = "No Work Package", "", $J197),DetailBudgetCategory_Aleph,$I197),IF(Budget_period="Annually",SUMIFS(INDIRECT(BJ$10),DetailBudgetWPs_Aleph,IF($J197 = "No Work Package", "", $J197),DetailBudgetCategory_Aleph,$I197),""))))) / BJ$6 * BJ$7, 0), 0)</f>
        <v>0</v>
      </c>
      <c r="BK197" s="166">
        <f t="array" ref="BK197">IFERROR(IF(ROW()-16&lt;NoRowsBudget, IF($J197="Profit Margin",SUM(BK$16:BK196)*ProfitMargin,IF($J197="VAT",SUM(BK$16:BK196)*VAT,IF(Budget_period="Monthly",SUMIFS(INDIRECT(BK$8),DetailBudgetWPs_Aleph,IF($J197 = "No Work Package", "", $J197),DetailBudgetCategory_Aleph,$I197),IF(Budget_period="Quarterly",SUMIFS(INDIRECT(BK$9),DetailBudgetWPs_Aleph,IF($J197 = "No Work Package", "", $J197),DetailBudgetCategory_Aleph,$I197),IF(Budget_period="Annually",SUMIFS(INDIRECT(BK$10),DetailBudgetWPs_Aleph,IF($J197 = "No Work Package", "", $J197),DetailBudgetCategory_Aleph,$I197),""))))) / BK$6 * BK$7, 0), 0)</f>
        <v>0</v>
      </c>
      <c r="BL197" s="166">
        <f t="array" ref="BL197">IFERROR(IF(ROW()-16&lt;NoRowsBudget, IF($J197="Profit Margin",SUM(BL$16:BL196)*ProfitMargin,IF($J197="VAT",SUM(BL$16:BL196)*VAT,IF(Budget_period="Monthly",SUMIFS(INDIRECT(BL$8),DetailBudgetWPs_Aleph,IF($J197 = "No Work Package", "", $J197),DetailBudgetCategory_Aleph,$I197),IF(Budget_period="Quarterly",SUMIFS(INDIRECT(BL$9),DetailBudgetWPs_Aleph,IF($J197 = "No Work Package", "", $J197),DetailBudgetCategory_Aleph,$I197),IF(Budget_period="Annually",SUMIFS(INDIRECT(BL$10),DetailBudgetWPs_Aleph,IF($J197 = "No Work Package", "", $J197),DetailBudgetCategory_Aleph,$I197),""))))) / BL$6 * BL$7, 0), 0)</f>
        <v>0</v>
      </c>
      <c r="BM197" s="166">
        <f t="array" ref="BM197">IFERROR(IF(ROW()-16&lt;NoRowsBudget, IF($J197="Profit Margin",SUM(BM$16:BM196)*ProfitMargin,IF($J197="VAT",SUM(BM$16:BM196)*VAT,IF(Budget_period="Monthly",SUMIFS(INDIRECT(BM$8),DetailBudgetWPs_Aleph,IF($J197 = "No Work Package", "", $J197),DetailBudgetCategory_Aleph,$I197),IF(Budget_period="Quarterly",SUMIFS(INDIRECT(BM$9),DetailBudgetWPs_Aleph,IF($J197 = "No Work Package", "", $J197),DetailBudgetCategory_Aleph,$I197),IF(Budget_period="Annually",SUMIFS(INDIRECT(BM$10),DetailBudgetWPs_Aleph,IF($J197 = "No Work Package", "", $J197),DetailBudgetCategory_Aleph,$I197),""))))) / BM$6 * BM$7, 0), 0)</f>
        <v>0</v>
      </c>
      <c r="BN197" s="166">
        <f t="array" ref="BN197">IFERROR(IF(ROW()-16&lt;NoRowsBudget, IF($J197="Profit Margin",SUM(BN$16:BN196)*ProfitMargin,IF($J197="VAT",SUM(BN$16:BN196)*VAT,IF(Budget_period="Monthly",SUMIFS(INDIRECT(BN$8),DetailBudgetWPs_Aleph,IF($J197 = "No Work Package", "", $J197),DetailBudgetCategory_Aleph,$I197),IF(Budget_period="Quarterly",SUMIFS(INDIRECT(BN$9),DetailBudgetWPs_Aleph,IF($J197 = "No Work Package", "", $J197),DetailBudgetCategory_Aleph,$I197),IF(Budget_period="Annually",SUMIFS(INDIRECT(BN$10),DetailBudgetWPs_Aleph,IF($J197 = "No Work Package", "", $J197),DetailBudgetCategory_Aleph,$I197),""))))) / BN$6 * BN$7, 0), 0)</f>
        <v>0</v>
      </c>
      <c r="BO197" s="166">
        <f t="array" ref="BO197">IFERROR(IF(ROW()-16&lt;NoRowsBudget, IF($J197="Profit Margin",SUM(BO$16:BO196)*ProfitMargin,IF($J197="VAT",SUM(BO$16:BO196)*VAT,IF(Budget_period="Monthly",SUMIFS(INDIRECT(BO$8),DetailBudgetWPs_Aleph,IF($J197 = "No Work Package", "", $J197),DetailBudgetCategory_Aleph,$I197),IF(Budget_period="Quarterly",SUMIFS(INDIRECT(BO$9),DetailBudgetWPs_Aleph,IF($J197 = "No Work Package", "", $J197),DetailBudgetCategory_Aleph,$I197),IF(Budget_period="Annually",SUMIFS(INDIRECT(BO$10),DetailBudgetWPs_Aleph,IF($J197 = "No Work Package", "", $J197),DetailBudgetCategory_Aleph,$I197),""))))) / BO$6 * BO$7, 0), 0)</f>
        <v>0</v>
      </c>
      <c r="BP197" s="166">
        <f t="array" ref="BP197">IFERROR(IF(ROW()-16&lt;NoRowsBudget, IF($J197="Profit Margin",SUM(BP$16:BP196)*ProfitMargin,IF($J197="VAT",SUM(BP$16:BP196)*VAT,IF(Budget_period="Monthly",SUMIFS(INDIRECT(BP$8),DetailBudgetWPs_Aleph,IF($J197 = "No Work Package", "", $J197),DetailBudgetCategory_Aleph,$I197),IF(Budget_period="Quarterly",SUMIFS(INDIRECT(BP$9),DetailBudgetWPs_Aleph,IF($J197 = "No Work Package", "", $J197),DetailBudgetCategory_Aleph,$I197),IF(Budget_period="Annually",SUMIFS(INDIRECT(BP$10),DetailBudgetWPs_Aleph,IF($J197 = "No Work Package", "", $J197),DetailBudgetCategory_Aleph,$I197),""))))) / BP$6 * BP$7, 0), 0)</f>
        <v>0</v>
      </c>
      <c r="BQ197" s="166">
        <f t="array" ref="BQ197">IFERROR(IF(ROW()-16&lt;NoRowsBudget, IF($J197="Profit Margin",SUM(BQ$16:BQ196)*ProfitMargin,IF($J197="VAT",SUM(BQ$16:BQ196)*VAT,IF(Budget_period="Monthly",SUMIFS(INDIRECT(BQ$8),DetailBudgetWPs_Aleph,IF($J197 = "No Work Package", "", $J197),DetailBudgetCategory_Aleph,$I197),IF(Budget_period="Quarterly",SUMIFS(INDIRECT(BQ$9),DetailBudgetWPs_Aleph,IF($J197 = "No Work Package", "", $J197),DetailBudgetCategory_Aleph,$I197),IF(Budget_period="Annually",SUMIFS(INDIRECT(BQ$10),DetailBudgetWPs_Aleph,IF($J197 = "No Work Package", "", $J197),DetailBudgetCategory_Aleph,$I197),""))))) / BQ$6 * BQ$7, 0), 0)</f>
        <v>0</v>
      </c>
      <c r="BR197" s="166">
        <f t="array" ref="BR197">IFERROR(IF(ROW()-16&lt;NoRowsBudget, IF($J197="Profit Margin",SUM(BR$16:BR196)*ProfitMargin,IF($J197="VAT",SUM(BR$16:BR196)*VAT,IF(Budget_period="Monthly",SUMIFS(INDIRECT(BR$8),DetailBudgetWPs_Aleph,IF($J197 = "No Work Package", "", $J197),DetailBudgetCategory_Aleph,$I197),IF(Budget_period="Quarterly",SUMIFS(INDIRECT(BR$9),DetailBudgetWPs_Aleph,IF($J197 = "No Work Package", "", $J197),DetailBudgetCategory_Aleph,$I197),IF(Budget_period="Annually",SUMIFS(INDIRECT(BR$10),DetailBudgetWPs_Aleph,IF($J197 = "No Work Package", "", $J197),DetailBudgetCategory_Aleph,$I197),""))))) / BR$6 * BR$7, 0), 0)</f>
        <v>0</v>
      </c>
      <c r="BS197" s="166">
        <f t="array" ref="BS197">IFERROR(IF(ROW()-16&lt;NoRowsBudget, IF($J197="Profit Margin",SUM(BS$16:BS196)*ProfitMargin,IF($J197="VAT",SUM(BS$16:BS196)*VAT,IF(Budget_period="Monthly",SUMIFS(INDIRECT(BS$8),DetailBudgetWPs_Aleph,IF($J197 = "No Work Package", "", $J197),DetailBudgetCategory_Aleph,$I197),IF(Budget_period="Quarterly",SUMIFS(INDIRECT(BS$9),DetailBudgetWPs_Aleph,IF($J197 = "No Work Package", "", $J197),DetailBudgetCategory_Aleph,$I197),IF(Budget_period="Annually",SUMIFS(INDIRECT(BS$10),DetailBudgetWPs_Aleph,IF($J197 = "No Work Package", "", $J197),DetailBudgetCategory_Aleph,$I197),""))))) / BS$6 * BS$7, 0), 0)</f>
        <v>0</v>
      </c>
    </row>
    <row r="198" ht="15.75" customHeight="1">
      <c r="A198" s="114"/>
      <c r="B198" s="15" t="str">
        <f>IF(ROW()-16&lt;NoRowsBudget,OrgName,"")</f>
        <v/>
      </c>
      <c r="C198" s="15" t="str">
        <f>IF(ROW()-16&lt;NoRowsBudget,ProjectName,"")</f>
        <v/>
      </c>
      <c r="D198" s="15" t="str">
        <f>IF(ROW()-16&lt;NoRowsBudget,ProjectRef,"")</f>
        <v/>
      </c>
      <c r="E198" s="15" t="str">
        <f>IF(ROW()-16&lt;NoRowsBudget,ApplicationID,"")</f>
        <v/>
      </c>
      <c r="F198" s="15" t="str">
        <f>IF(ROW()-16&lt;NoRowsBudget,Version,"")</f>
        <v/>
      </c>
      <c r="G198" s="164" t="str">
        <f>IF(ROW()-16&lt;NoRowsBudget,StartDate,"")</f>
        <v/>
      </c>
      <c r="H198" s="164" t="str">
        <f>IF(ROW()-16&lt;NoRowsBudget,EndDate,"")</f>
        <v/>
      </c>
      <c r="I198" s="15" t="str">
        <f t="array" ref="I198">IF(ROW()-16&lt;(NoRowsBudget-3),INDEX(CostCategories,CEILING((ROW()-15)/NoWPs,1)),IF(ROW()-16=NoRowsBudget-3,"Overheads",IF(ROW()-16=NoRowsBudget-2,"Profit Margin",IF(ROW()-16=NoRowsBudget-1,"VAT",""))))</f>
        <v/>
      </c>
      <c r="J198" s="15" t="str">
        <f t="array" ref="J198">IF(ROW()-16&lt;NoRowsBudget-3,INDEX(WPUnique,,MOD(ROW()-16,NoWPs)+1),IF(ROW()-16=NoRowsBudget-3,"Overheads",IF(ROW()-16=NoRowsBudget-2,"Profit Margin",IF(ROW()-16=NoRowsBudget-1,"VAT",""))))</f>
        <v/>
      </c>
      <c r="K198" s="172" t="str">
        <f>IFERROR(IF(OR($J198="Indirect Cost",$J198="VAT",$J198="Profit Margin"),"",VLOOKUP(J198,'1. Basic Info'!$B$40:$C$52,2,FALSE)),BudgetExport!J198)</f>
        <v/>
      </c>
      <c r="L198" s="166">
        <f t="array" ref="L198">IFERROR(IF(ROW()-16&lt;NoRowsBudget, IF($J198="Profit Margin",SUM(L$16:L197)*ProfitMargin,IF($J198="VAT",SUM(L$16:L197)*VAT,IF(Budget_period="Monthly",SUMIFS(INDIRECT(L$8),DetailBudgetWPs_Aleph,IF($J198 = "No Work Package", "", $J198),DetailBudgetCategory_Aleph,$I198),IF(Budget_period="Quarterly",SUMIFS(INDIRECT(L$9),DetailBudgetWPs_Aleph,IF($J198 = "No Work Package", "", $J198),DetailBudgetCategory_Aleph,$I198),IF(Budget_period="Annually",SUMIFS(INDIRECT(L$10),DetailBudgetWPs_Aleph,IF($J198 = "No Work Package", "", $J198),DetailBudgetCategory_Aleph,$I198),""))))) / L$6 * L$7, 0), 0)</f>
        <v>0</v>
      </c>
      <c r="M198" s="166">
        <f t="array" ref="M198">IFERROR(IF(ROW()-16&lt;NoRowsBudget, IF($J198="Profit Margin",SUM(M$16:M197)*ProfitMargin,IF($J198="VAT",SUM(M$16:M197)*VAT,IF(Budget_period="Monthly",SUMIFS(INDIRECT(M$8),DetailBudgetWPs_Aleph,IF($J198 = "No Work Package", "", $J198),DetailBudgetCategory_Aleph,$I198),IF(Budget_period="Quarterly",SUMIFS(INDIRECT(M$9),DetailBudgetWPs_Aleph,IF($J198 = "No Work Package", "", $J198),DetailBudgetCategory_Aleph,$I198),IF(Budget_period="Annually",SUMIFS(INDIRECT(M$10),DetailBudgetWPs_Aleph,IF($J198 = "No Work Package", "", $J198),DetailBudgetCategory_Aleph,$I198),""))))) / M$6 * M$7, 0), 0)</f>
        <v>0</v>
      </c>
      <c r="N198" s="166">
        <f t="array" ref="N198">IFERROR(IF(ROW()-16&lt;NoRowsBudget, IF($J198="Profit Margin",SUM(N$16:N197)*ProfitMargin,IF($J198="VAT",SUM(N$16:N197)*VAT,IF(Budget_period="Monthly",SUMIFS(INDIRECT(N$8),DetailBudgetWPs_Aleph,IF($J198 = "No Work Package", "", $J198),DetailBudgetCategory_Aleph,$I198),IF(Budget_period="Quarterly",SUMIFS(INDIRECT(N$9),DetailBudgetWPs_Aleph,IF($J198 = "No Work Package", "", $J198),DetailBudgetCategory_Aleph,$I198),IF(Budget_period="Annually",SUMIFS(INDIRECT(N$10),DetailBudgetWPs_Aleph,IF($J198 = "No Work Package", "", $J198),DetailBudgetCategory_Aleph,$I198),""))))) / N$6 * N$7, 0), 0)</f>
        <v>0</v>
      </c>
      <c r="O198" s="166">
        <f t="array" ref="O198">IFERROR(IF(ROW()-16&lt;NoRowsBudget, IF($J198="Profit Margin",SUM(O$16:O197)*ProfitMargin,IF($J198="VAT",SUM(O$16:O197)*VAT,IF(Budget_period="Monthly",SUMIFS(INDIRECT(O$8),DetailBudgetWPs_Aleph,IF($J198 = "No Work Package", "", $J198),DetailBudgetCategory_Aleph,$I198),IF(Budget_period="Quarterly",SUMIFS(INDIRECT(O$9),DetailBudgetWPs_Aleph,IF($J198 = "No Work Package", "", $J198),DetailBudgetCategory_Aleph,$I198),IF(Budget_period="Annually",SUMIFS(INDIRECT(O$10),DetailBudgetWPs_Aleph,IF($J198 = "No Work Package", "", $J198),DetailBudgetCategory_Aleph,$I198),""))))) / O$6 * O$7, 0), 0)</f>
        <v>0</v>
      </c>
      <c r="P198" s="166">
        <f t="array" ref="P198">IFERROR(IF(ROW()-16&lt;NoRowsBudget, IF($J198="Profit Margin",SUM(P$16:P197)*ProfitMargin,IF($J198="VAT",SUM(P$16:P197)*VAT,IF(Budget_period="Monthly",SUMIFS(INDIRECT(P$8),DetailBudgetWPs_Aleph,IF($J198 = "No Work Package", "", $J198),DetailBudgetCategory_Aleph,$I198),IF(Budget_period="Quarterly",SUMIFS(INDIRECT(P$9),DetailBudgetWPs_Aleph,IF($J198 = "No Work Package", "", $J198),DetailBudgetCategory_Aleph,$I198),IF(Budget_period="Annually",SUMIFS(INDIRECT(P$10),DetailBudgetWPs_Aleph,IF($J198 = "No Work Package", "", $J198),DetailBudgetCategory_Aleph,$I198),""))))) / P$6 * P$7, 0), 0)</f>
        <v>0</v>
      </c>
      <c r="Q198" s="166">
        <f t="array" ref="Q198">IFERROR(IF(ROW()-16&lt;NoRowsBudget, IF($J198="Profit Margin",SUM(Q$16:Q197)*ProfitMargin,IF($J198="VAT",SUM(Q$16:Q197)*VAT,IF(Budget_period="Monthly",SUMIFS(INDIRECT(Q$8),DetailBudgetWPs_Aleph,IF($J198 = "No Work Package", "", $J198),DetailBudgetCategory_Aleph,$I198),IF(Budget_period="Quarterly",SUMIFS(INDIRECT(Q$9),DetailBudgetWPs_Aleph,IF($J198 = "No Work Package", "", $J198),DetailBudgetCategory_Aleph,$I198),IF(Budget_period="Annually",SUMIFS(INDIRECT(Q$10),DetailBudgetWPs_Aleph,IF($J198 = "No Work Package", "", $J198),DetailBudgetCategory_Aleph,$I198),""))))) / Q$6 * Q$7, 0), 0)</f>
        <v>0</v>
      </c>
      <c r="R198" s="166">
        <f t="array" ref="R198">IFERROR(IF(ROW()-16&lt;NoRowsBudget, IF($J198="Profit Margin",SUM(R$16:R197)*ProfitMargin,IF($J198="VAT",SUM(R$16:R197)*VAT,IF(Budget_period="Monthly",SUMIFS(INDIRECT(R$8),DetailBudgetWPs_Aleph,IF($J198 = "No Work Package", "", $J198),DetailBudgetCategory_Aleph,$I198),IF(Budget_period="Quarterly",SUMIFS(INDIRECT(R$9),DetailBudgetWPs_Aleph,IF($J198 = "No Work Package", "", $J198),DetailBudgetCategory_Aleph,$I198),IF(Budget_period="Annually",SUMIFS(INDIRECT(R$10),DetailBudgetWPs_Aleph,IF($J198 = "No Work Package", "", $J198),DetailBudgetCategory_Aleph,$I198),""))))) / R$6 * R$7, 0), 0)</f>
        <v>0</v>
      </c>
      <c r="S198" s="166">
        <f t="array" ref="S198">IFERROR(IF(ROW()-16&lt;NoRowsBudget, IF($J198="Profit Margin",SUM(S$16:S197)*ProfitMargin,IF($J198="VAT",SUM(S$16:S197)*VAT,IF(Budget_period="Monthly",SUMIFS(INDIRECT(S$8),DetailBudgetWPs_Aleph,IF($J198 = "No Work Package", "", $J198),DetailBudgetCategory_Aleph,$I198),IF(Budget_period="Quarterly",SUMIFS(INDIRECT(S$9),DetailBudgetWPs_Aleph,IF($J198 = "No Work Package", "", $J198),DetailBudgetCategory_Aleph,$I198),IF(Budget_period="Annually",SUMIFS(INDIRECT(S$10),DetailBudgetWPs_Aleph,IF($J198 = "No Work Package", "", $J198),DetailBudgetCategory_Aleph,$I198),""))))) / S$6 * S$7, 0), 0)</f>
        <v>0</v>
      </c>
      <c r="T198" s="166">
        <f t="array" ref="T198">IFERROR(IF(ROW()-16&lt;NoRowsBudget, IF($J198="Profit Margin",SUM(T$16:T197)*ProfitMargin,IF($J198="VAT",SUM(T$16:T197)*VAT,IF(Budget_period="Monthly",SUMIFS(INDIRECT(T$8),DetailBudgetWPs_Aleph,IF($J198 = "No Work Package", "", $J198),DetailBudgetCategory_Aleph,$I198),IF(Budget_period="Quarterly",SUMIFS(INDIRECT(T$9),DetailBudgetWPs_Aleph,IF($J198 = "No Work Package", "", $J198),DetailBudgetCategory_Aleph,$I198),IF(Budget_period="Annually",SUMIFS(INDIRECT(T$10),DetailBudgetWPs_Aleph,IF($J198 = "No Work Package", "", $J198),DetailBudgetCategory_Aleph,$I198),""))))) / T$6 * T$7, 0), 0)</f>
        <v>0</v>
      </c>
      <c r="U198" s="166">
        <f t="array" ref="U198">IFERROR(IF(ROW()-16&lt;NoRowsBudget, IF($J198="Profit Margin",SUM(U$16:U197)*ProfitMargin,IF($J198="VAT",SUM(U$16:U197)*VAT,IF(Budget_period="Monthly",SUMIFS(INDIRECT(U$8),DetailBudgetWPs_Aleph,IF($J198 = "No Work Package", "", $J198),DetailBudgetCategory_Aleph,$I198),IF(Budget_period="Quarterly",SUMIFS(INDIRECT(U$9),DetailBudgetWPs_Aleph,IF($J198 = "No Work Package", "", $J198),DetailBudgetCategory_Aleph,$I198),IF(Budget_period="Annually",SUMIFS(INDIRECT(U$10),DetailBudgetWPs_Aleph,IF($J198 = "No Work Package", "", $J198),DetailBudgetCategory_Aleph,$I198),""))))) / U$6 * U$7, 0), 0)</f>
        <v>0</v>
      </c>
      <c r="V198" s="166">
        <f t="array" ref="V198">IFERROR(IF(ROW()-16&lt;NoRowsBudget, IF($J198="Profit Margin",SUM(V$16:V197)*ProfitMargin,IF($J198="VAT",SUM(V$16:V197)*VAT,IF(Budget_period="Monthly",SUMIFS(INDIRECT(V$8),DetailBudgetWPs_Aleph,IF($J198 = "No Work Package", "", $J198),DetailBudgetCategory_Aleph,$I198),IF(Budget_period="Quarterly",SUMIFS(INDIRECT(V$9),DetailBudgetWPs_Aleph,IF($J198 = "No Work Package", "", $J198),DetailBudgetCategory_Aleph,$I198),IF(Budget_period="Annually",SUMIFS(INDIRECT(V$10),DetailBudgetWPs_Aleph,IF($J198 = "No Work Package", "", $J198),DetailBudgetCategory_Aleph,$I198),""))))) / V$6 * V$7, 0), 0)</f>
        <v>0</v>
      </c>
      <c r="W198" s="166">
        <f t="array" ref="W198">IFERROR(IF(ROW()-16&lt;NoRowsBudget, IF($J198="Profit Margin",SUM(W$16:W197)*ProfitMargin,IF($J198="VAT",SUM(W$16:W197)*VAT,IF(Budget_period="Monthly",SUMIFS(INDIRECT(W$8),DetailBudgetWPs_Aleph,IF($J198 = "No Work Package", "", $J198),DetailBudgetCategory_Aleph,$I198),IF(Budget_period="Quarterly",SUMIFS(INDIRECT(W$9),DetailBudgetWPs_Aleph,IF($J198 = "No Work Package", "", $J198),DetailBudgetCategory_Aleph,$I198),IF(Budget_period="Annually",SUMIFS(INDIRECT(W$10),DetailBudgetWPs_Aleph,IF($J198 = "No Work Package", "", $J198),DetailBudgetCategory_Aleph,$I198),""))))) / W$6 * W$7, 0), 0)</f>
        <v>0</v>
      </c>
      <c r="X198" s="166">
        <f t="array" ref="X198">IFERROR(IF(ROW()-16&lt;NoRowsBudget, IF($J198="Profit Margin",SUM(X$16:X197)*ProfitMargin,IF($J198="VAT",SUM(X$16:X197)*VAT,IF(Budget_period="Monthly",SUMIFS(INDIRECT(X$8),DetailBudgetWPs_Aleph,IF($J198 = "No Work Package", "", $J198),DetailBudgetCategory_Aleph,$I198),IF(Budget_period="Quarterly",SUMIFS(INDIRECT(X$9),DetailBudgetWPs_Aleph,IF($J198 = "No Work Package", "", $J198),DetailBudgetCategory_Aleph,$I198),IF(Budget_period="Annually",SUMIFS(INDIRECT(X$10),DetailBudgetWPs_Aleph,IF($J198 = "No Work Package", "", $J198),DetailBudgetCategory_Aleph,$I198),""))))) / X$6 * X$7, 0), 0)</f>
        <v>0</v>
      </c>
      <c r="Y198" s="166">
        <f t="array" ref="Y198">IFERROR(IF(ROW()-16&lt;NoRowsBudget, IF($J198="Profit Margin",SUM(Y$16:Y197)*ProfitMargin,IF($J198="VAT",SUM(Y$16:Y197)*VAT,IF(Budget_period="Monthly",SUMIFS(INDIRECT(Y$8),DetailBudgetWPs_Aleph,IF($J198 = "No Work Package", "", $J198),DetailBudgetCategory_Aleph,$I198),IF(Budget_period="Quarterly",SUMIFS(INDIRECT(Y$9),DetailBudgetWPs_Aleph,IF($J198 = "No Work Package", "", $J198),DetailBudgetCategory_Aleph,$I198),IF(Budget_period="Annually",SUMIFS(INDIRECT(Y$10),DetailBudgetWPs_Aleph,IF($J198 = "No Work Package", "", $J198),DetailBudgetCategory_Aleph,$I198),""))))) / Y$6 * Y$7, 0), 0)</f>
        <v>0</v>
      </c>
      <c r="Z198" s="166">
        <f t="array" ref="Z198">IFERROR(IF(ROW()-16&lt;NoRowsBudget, IF($J198="Profit Margin",SUM(Z$16:Z197)*ProfitMargin,IF($J198="VAT",SUM(Z$16:Z197)*VAT,IF(Budget_period="Monthly",SUMIFS(INDIRECT(Z$8),DetailBudgetWPs_Aleph,IF($J198 = "No Work Package", "", $J198),DetailBudgetCategory_Aleph,$I198),IF(Budget_period="Quarterly",SUMIFS(INDIRECT(Z$9),DetailBudgetWPs_Aleph,IF($J198 = "No Work Package", "", $J198),DetailBudgetCategory_Aleph,$I198),IF(Budget_period="Annually",SUMIFS(INDIRECT(Z$10),DetailBudgetWPs_Aleph,IF($J198 = "No Work Package", "", $J198),DetailBudgetCategory_Aleph,$I198),""))))) / Z$6 * Z$7, 0), 0)</f>
        <v>0</v>
      </c>
      <c r="AA198" s="166">
        <f t="array" ref="AA198">IFERROR(IF(ROW()-16&lt;NoRowsBudget, IF($J198="Profit Margin",SUM(AA$16:AA197)*ProfitMargin,IF($J198="VAT",SUM(AA$16:AA197)*VAT,IF(Budget_period="Monthly",SUMIFS(INDIRECT(AA$8),DetailBudgetWPs_Aleph,IF($J198 = "No Work Package", "", $J198),DetailBudgetCategory_Aleph,$I198),IF(Budget_period="Quarterly",SUMIFS(INDIRECT(AA$9),DetailBudgetWPs_Aleph,IF($J198 = "No Work Package", "", $J198),DetailBudgetCategory_Aleph,$I198),IF(Budget_period="Annually",SUMIFS(INDIRECT(AA$10),DetailBudgetWPs_Aleph,IF($J198 = "No Work Package", "", $J198),DetailBudgetCategory_Aleph,$I198),""))))) / AA$6 * AA$7, 0), 0)</f>
        <v>0</v>
      </c>
      <c r="AB198" s="166">
        <f t="array" ref="AB198">IFERROR(IF(ROW()-16&lt;NoRowsBudget, IF($J198="Profit Margin",SUM(AB$16:AB197)*ProfitMargin,IF($J198="VAT",SUM(AB$16:AB197)*VAT,IF(Budget_period="Monthly",SUMIFS(INDIRECT(AB$8),DetailBudgetWPs_Aleph,IF($J198 = "No Work Package", "", $J198),DetailBudgetCategory_Aleph,$I198),IF(Budget_period="Quarterly",SUMIFS(INDIRECT(AB$9),DetailBudgetWPs_Aleph,IF($J198 = "No Work Package", "", $J198),DetailBudgetCategory_Aleph,$I198),IF(Budget_period="Annually",SUMIFS(INDIRECT(AB$10),DetailBudgetWPs_Aleph,IF($J198 = "No Work Package", "", $J198),DetailBudgetCategory_Aleph,$I198),""))))) / AB$6 * AB$7, 0), 0)</f>
        <v>0</v>
      </c>
      <c r="AC198" s="166">
        <f t="array" ref="AC198">IFERROR(IF(ROW()-16&lt;NoRowsBudget, IF($J198="Profit Margin",SUM(AC$16:AC197)*ProfitMargin,IF($J198="VAT",SUM(AC$16:AC197)*VAT,IF(Budget_period="Monthly",SUMIFS(INDIRECT(AC$8),DetailBudgetWPs_Aleph,IF($J198 = "No Work Package", "", $J198),DetailBudgetCategory_Aleph,$I198),IF(Budget_period="Quarterly",SUMIFS(INDIRECT(AC$9),DetailBudgetWPs_Aleph,IF($J198 = "No Work Package", "", $J198),DetailBudgetCategory_Aleph,$I198),IF(Budget_period="Annually",SUMIFS(INDIRECT(AC$10),DetailBudgetWPs_Aleph,IF($J198 = "No Work Package", "", $J198),DetailBudgetCategory_Aleph,$I198),""))))) / AC$6 * AC$7, 0), 0)</f>
        <v>0</v>
      </c>
      <c r="AD198" s="166">
        <f t="array" ref="AD198">IFERROR(IF(ROW()-16&lt;NoRowsBudget, IF($J198="Profit Margin",SUM(AD$16:AD197)*ProfitMargin,IF($J198="VAT",SUM(AD$16:AD197)*VAT,IF(Budget_period="Monthly",SUMIFS(INDIRECT(AD$8),DetailBudgetWPs_Aleph,IF($J198 = "No Work Package", "", $J198),DetailBudgetCategory_Aleph,$I198),IF(Budget_period="Quarterly",SUMIFS(INDIRECT(AD$9),DetailBudgetWPs_Aleph,IF($J198 = "No Work Package", "", $J198),DetailBudgetCategory_Aleph,$I198),IF(Budget_period="Annually",SUMIFS(INDIRECT(AD$10),DetailBudgetWPs_Aleph,IF($J198 = "No Work Package", "", $J198),DetailBudgetCategory_Aleph,$I198),""))))) / AD$6 * AD$7, 0), 0)</f>
        <v>0</v>
      </c>
      <c r="AE198" s="166">
        <f t="array" ref="AE198">IFERROR(IF(ROW()-16&lt;NoRowsBudget, IF($J198="Profit Margin",SUM(AE$16:AE197)*ProfitMargin,IF($J198="VAT",SUM(AE$16:AE197)*VAT,IF(Budget_period="Monthly",SUMIFS(INDIRECT(AE$8),DetailBudgetWPs_Aleph,IF($J198 = "No Work Package", "", $J198),DetailBudgetCategory_Aleph,$I198),IF(Budget_period="Quarterly",SUMIFS(INDIRECT(AE$9),DetailBudgetWPs_Aleph,IF($J198 = "No Work Package", "", $J198),DetailBudgetCategory_Aleph,$I198),IF(Budget_period="Annually",SUMIFS(INDIRECT(AE$10),DetailBudgetWPs_Aleph,IF($J198 = "No Work Package", "", $J198),DetailBudgetCategory_Aleph,$I198),""))))) / AE$6 * AE$7, 0), 0)</f>
        <v>0</v>
      </c>
      <c r="AF198" s="166">
        <f t="array" ref="AF198">IFERROR(IF(ROW()-16&lt;NoRowsBudget, IF($J198="Profit Margin",SUM(AF$16:AF197)*ProfitMargin,IF($J198="VAT",SUM(AF$16:AF197)*VAT,IF(Budget_period="Monthly",SUMIFS(INDIRECT(AF$8),DetailBudgetWPs_Aleph,IF($J198 = "No Work Package", "", $J198),DetailBudgetCategory_Aleph,$I198),IF(Budget_period="Quarterly",SUMIFS(INDIRECT(AF$9),DetailBudgetWPs_Aleph,IF($J198 = "No Work Package", "", $J198),DetailBudgetCategory_Aleph,$I198),IF(Budget_period="Annually",SUMIFS(INDIRECT(AF$10),DetailBudgetWPs_Aleph,IF($J198 = "No Work Package", "", $J198),DetailBudgetCategory_Aleph,$I198),""))))) / AF$6 * AF$7, 0), 0)</f>
        <v>0</v>
      </c>
      <c r="AG198" s="166">
        <f t="array" ref="AG198">IFERROR(IF(ROW()-16&lt;NoRowsBudget, IF($J198="Profit Margin",SUM(AG$16:AG197)*ProfitMargin,IF($J198="VAT",SUM(AG$16:AG197)*VAT,IF(Budget_period="Monthly",SUMIFS(INDIRECT(AG$8),DetailBudgetWPs_Aleph,IF($J198 = "No Work Package", "", $J198),DetailBudgetCategory_Aleph,$I198),IF(Budget_period="Quarterly",SUMIFS(INDIRECT(AG$9),DetailBudgetWPs_Aleph,IF($J198 = "No Work Package", "", $J198),DetailBudgetCategory_Aleph,$I198),IF(Budget_period="Annually",SUMIFS(INDIRECT(AG$10),DetailBudgetWPs_Aleph,IF($J198 = "No Work Package", "", $J198),DetailBudgetCategory_Aleph,$I198),""))))) / AG$6 * AG$7, 0), 0)</f>
        <v>0</v>
      </c>
      <c r="AH198" s="166">
        <f t="array" ref="AH198">IFERROR(IF(ROW()-16&lt;NoRowsBudget, IF($J198="Profit Margin",SUM(AH$16:AH197)*ProfitMargin,IF($J198="VAT",SUM(AH$16:AH197)*VAT,IF(Budget_period="Monthly",SUMIFS(INDIRECT(AH$8),DetailBudgetWPs_Aleph,IF($J198 = "No Work Package", "", $J198),DetailBudgetCategory_Aleph,$I198),IF(Budget_period="Quarterly",SUMIFS(INDIRECT(AH$9),DetailBudgetWPs_Aleph,IF($J198 = "No Work Package", "", $J198),DetailBudgetCategory_Aleph,$I198),IF(Budget_period="Annually",SUMIFS(INDIRECT(AH$10),DetailBudgetWPs_Aleph,IF($J198 = "No Work Package", "", $J198),DetailBudgetCategory_Aleph,$I198),""))))) / AH$6 * AH$7, 0), 0)</f>
        <v>0</v>
      </c>
      <c r="AI198" s="166">
        <f t="array" ref="AI198">IFERROR(IF(ROW()-16&lt;NoRowsBudget, IF($J198="Profit Margin",SUM(AI$16:AI197)*ProfitMargin,IF($J198="VAT",SUM(AI$16:AI197)*VAT,IF(Budget_period="Monthly",SUMIFS(INDIRECT(AI$8),DetailBudgetWPs_Aleph,IF($J198 = "No Work Package", "", $J198),DetailBudgetCategory_Aleph,$I198),IF(Budget_period="Quarterly",SUMIFS(INDIRECT(AI$9),DetailBudgetWPs_Aleph,IF($J198 = "No Work Package", "", $J198),DetailBudgetCategory_Aleph,$I198),IF(Budget_period="Annually",SUMIFS(INDIRECT(AI$10),DetailBudgetWPs_Aleph,IF($J198 = "No Work Package", "", $J198),DetailBudgetCategory_Aleph,$I198),""))))) / AI$6 * AI$7, 0), 0)</f>
        <v>0</v>
      </c>
      <c r="AJ198" s="166">
        <f t="array" ref="AJ198">IFERROR(IF(ROW()-16&lt;NoRowsBudget, IF($J198="Profit Margin",SUM(AJ$16:AJ197)*ProfitMargin,IF($J198="VAT",SUM(AJ$16:AJ197)*VAT,IF(Budget_period="Monthly",SUMIFS(INDIRECT(AJ$8),DetailBudgetWPs_Aleph,IF($J198 = "No Work Package", "", $J198),DetailBudgetCategory_Aleph,$I198),IF(Budget_period="Quarterly",SUMIFS(INDIRECT(AJ$9),DetailBudgetWPs_Aleph,IF($J198 = "No Work Package", "", $J198),DetailBudgetCategory_Aleph,$I198),IF(Budget_period="Annually",SUMIFS(INDIRECT(AJ$10),DetailBudgetWPs_Aleph,IF($J198 = "No Work Package", "", $J198),DetailBudgetCategory_Aleph,$I198),""))))) / AJ$6 * AJ$7, 0), 0)</f>
        <v>0</v>
      </c>
      <c r="AK198" s="166">
        <f t="array" ref="AK198">IFERROR(IF(ROW()-16&lt;NoRowsBudget, IF($J198="Profit Margin",SUM(AK$16:AK197)*ProfitMargin,IF($J198="VAT",SUM(AK$16:AK197)*VAT,IF(Budget_period="Monthly",SUMIFS(INDIRECT(AK$8),DetailBudgetWPs_Aleph,IF($J198 = "No Work Package", "", $J198),DetailBudgetCategory_Aleph,$I198),IF(Budget_period="Quarterly",SUMIFS(INDIRECT(AK$9),DetailBudgetWPs_Aleph,IF($J198 = "No Work Package", "", $J198),DetailBudgetCategory_Aleph,$I198),IF(Budget_period="Annually",SUMIFS(INDIRECT(AK$10),DetailBudgetWPs_Aleph,IF($J198 = "No Work Package", "", $J198),DetailBudgetCategory_Aleph,$I198),""))))) / AK$6 * AK$7, 0), 0)</f>
        <v>0</v>
      </c>
      <c r="AL198" s="166">
        <f t="array" ref="AL198">IFERROR(IF(ROW()-16&lt;NoRowsBudget, IF($J198="Profit Margin",SUM(AL$16:AL197)*ProfitMargin,IF($J198="VAT",SUM(AL$16:AL197)*VAT,IF(Budget_period="Monthly",SUMIFS(INDIRECT(AL$8),DetailBudgetWPs_Aleph,IF($J198 = "No Work Package", "", $J198),DetailBudgetCategory_Aleph,$I198),IF(Budget_period="Quarterly",SUMIFS(INDIRECT(AL$9),DetailBudgetWPs_Aleph,IF($J198 = "No Work Package", "", $J198),DetailBudgetCategory_Aleph,$I198),IF(Budget_period="Annually",SUMIFS(INDIRECT(AL$10),DetailBudgetWPs_Aleph,IF($J198 = "No Work Package", "", $J198),DetailBudgetCategory_Aleph,$I198),""))))) / AL$6 * AL$7, 0), 0)</f>
        <v>0</v>
      </c>
      <c r="AM198" s="166">
        <f t="array" ref="AM198">IFERROR(IF(ROW()-16&lt;NoRowsBudget, IF($J198="Profit Margin",SUM(AM$16:AM197)*ProfitMargin,IF($J198="VAT",SUM(AM$16:AM197)*VAT,IF(Budget_period="Monthly",SUMIFS(INDIRECT(AM$8),DetailBudgetWPs_Aleph,IF($J198 = "No Work Package", "", $J198),DetailBudgetCategory_Aleph,$I198),IF(Budget_period="Quarterly",SUMIFS(INDIRECT(AM$9),DetailBudgetWPs_Aleph,IF($J198 = "No Work Package", "", $J198),DetailBudgetCategory_Aleph,$I198),IF(Budget_period="Annually",SUMIFS(INDIRECT(AM$10),DetailBudgetWPs_Aleph,IF($J198 = "No Work Package", "", $J198),DetailBudgetCategory_Aleph,$I198),""))))) / AM$6 * AM$7, 0), 0)</f>
        <v>0</v>
      </c>
      <c r="AN198" s="166">
        <f t="array" ref="AN198">IFERROR(IF(ROW()-16&lt;NoRowsBudget, IF($J198="Profit Margin",SUM(AN$16:AN197)*ProfitMargin,IF($J198="VAT",SUM(AN$16:AN197)*VAT,IF(Budget_period="Monthly",SUMIFS(INDIRECT(AN$8),DetailBudgetWPs_Aleph,IF($J198 = "No Work Package", "", $J198),DetailBudgetCategory_Aleph,$I198),IF(Budget_period="Quarterly",SUMIFS(INDIRECT(AN$9),DetailBudgetWPs_Aleph,IF($J198 = "No Work Package", "", $J198),DetailBudgetCategory_Aleph,$I198),IF(Budget_period="Annually",SUMIFS(INDIRECT(AN$10),DetailBudgetWPs_Aleph,IF($J198 = "No Work Package", "", $J198),DetailBudgetCategory_Aleph,$I198),""))))) / AN$6 * AN$7, 0), 0)</f>
        <v>0</v>
      </c>
      <c r="AO198" s="166">
        <f t="array" ref="AO198">IFERROR(IF(ROW()-16&lt;NoRowsBudget, IF($J198="Profit Margin",SUM(AO$16:AO197)*ProfitMargin,IF($J198="VAT",SUM(AO$16:AO197)*VAT,IF(Budget_period="Monthly",SUMIFS(INDIRECT(AO$8),DetailBudgetWPs_Aleph,IF($J198 = "No Work Package", "", $J198),DetailBudgetCategory_Aleph,$I198),IF(Budget_period="Quarterly",SUMIFS(INDIRECT(AO$9),DetailBudgetWPs_Aleph,IF($J198 = "No Work Package", "", $J198),DetailBudgetCategory_Aleph,$I198),IF(Budget_period="Annually",SUMIFS(INDIRECT(AO$10),DetailBudgetWPs_Aleph,IF($J198 = "No Work Package", "", $J198),DetailBudgetCategory_Aleph,$I198),""))))) / AO$6 * AO$7, 0), 0)</f>
        <v>0</v>
      </c>
      <c r="AP198" s="166">
        <f t="array" ref="AP198">IFERROR(IF(ROW()-16&lt;NoRowsBudget, IF($J198="Profit Margin",SUM(AP$16:AP197)*ProfitMargin,IF($J198="VAT",SUM(AP$16:AP197)*VAT,IF(Budget_period="Monthly",SUMIFS(INDIRECT(AP$8),DetailBudgetWPs_Aleph,IF($J198 = "No Work Package", "", $J198),DetailBudgetCategory_Aleph,$I198),IF(Budget_period="Quarterly",SUMIFS(INDIRECT(AP$9),DetailBudgetWPs_Aleph,IF($J198 = "No Work Package", "", $J198),DetailBudgetCategory_Aleph,$I198),IF(Budget_period="Annually",SUMIFS(INDIRECT(AP$10),DetailBudgetWPs_Aleph,IF($J198 = "No Work Package", "", $J198),DetailBudgetCategory_Aleph,$I198),""))))) / AP$6 * AP$7, 0), 0)</f>
        <v>0</v>
      </c>
      <c r="AQ198" s="166">
        <f t="array" ref="AQ198">IFERROR(IF(ROW()-16&lt;NoRowsBudget, IF($J198="Profit Margin",SUM(AQ$16:AQ197)*ProfitMargin,IF($J198="VAT",SUM(AQ$16:AQ197)*VAT,IF(Budget_period="Monthly",SUMIFS(INDIRECT(AQ$8),DetailBudgetWPs_Aleph,IF($J198 = "No Work Package", "", $J198),DetailBudgetCategory_Aleph,$I198),IF(Budget_period="Quarterly",SUMIFS(INDIRECT(AQ$9),DetailBudgetWPs_Aleph,IF($J198 = "No Work Package", "", $J198),DetailBudgetCategory_Aleph,$I198),IF(Budget_period="Annually",SUMIFS(INDIRECT(AQ$10),DetailBudgetWPs_Aleph,IF($J198 = "No Work Package", "", $J198),DetailBudgetCategory_Aleph,$I198),""))))) / AQ$6 * AQ$7, 0), 0)</f>
        <v>0</v>
      </c>
      <c r="AR198" s="166">
        <f t="array" ref="AR198">IFERROR(IF(ROW()-16&lt;NoRowsBudget, IF($J198="Profit Margin",SUM(AR$16:AR197)*ProfitMargin,IF($J198="VAT",SUM(AR$16:AR197)*VAT,IF(Budget_period="Monthly",SUMIFS(INDIRECT(AR$8),DetailBudgetWPs_Aleph,IF($J198 = "No Work Package", "", $J198),DetailBudgetCategory_Aleph,$I198),IF(Budget_period="Quarterly",SUMIFS(INDIRECT(AR$9),DetailBudgetWPs_Aleph,IF($J198 = "No Work Package", "", $J198),DetailBudgetCategory_Aleph,$I198),IF(Budget_period="Annually",SUMIFS(INDIRECT(AR$10),DetailBudgetWPs_Aleph,IF($J198 = "No Work Package", "", $J198),DetailBudgetCategory_Aleph,$I198),""))))) / AR$6 * AR$7, 0), 0)</f>
        <v>0</v>
      </c>
      <c r="AS198" s="166">
        <f t="array" ref="AS198">IFERROR(IF(ROW()-16&lt;NoRowsBudget, IF($J198="Profit Margin",SUM(AS$16:AS197)*ProfitMargin,IF($J198="VAT",SUM(AS$16:AS197)*VAT,IF(Budget_period="Monthly",SUMIFS(INDIRECT(AS$8),DetailBudgetWPs_Aleph,IF($J198 = "No Work Package", "", $J198),DetailBudgetCategory_Aleph,$I198),IF(Budget_period="Quarterly",SUMIFS(INDIRECT(AS$9),DetailBudgetWPs_Aleph,IF($J198 = "No Work Package", "", $J198),DetailBudgetCategory_Aleph,$I198),IF(Budget_period="Annually",SUMIFS(INDIRECT(AS$10),DetailBudgetWPs_Aleph,IF($J198 = "No Work Package", "", $J198),DetailBudgetCategory_Aleph,$I198),""))))) / AS$6 * AS$7, 0), 0)</f>
        <v>0</v>
      </c>
      <c r="AT198" s="166">
        <f t="array" ref="AT198">IFERROR(IF(ROW()-16&lt;NoRowsBudget, IF($J198="Profit Margin",SUM(AT$16:AT197)*ProfitMargin,IF($J198="VAT",SUM(AT$16:AT197)*VAT,IF(Budget_period="Monthly",SUMIFS(INDIRECT(AT$8),DetailBudgetWPs_Aleph,IF($J198 = "No Work Package", "", $J198),DetailBudgetCategory_Aleph,$I198),IF(Budget_period="Quarterly",SUMIFS(INDIRECT(AT$9),DetailBudgetWPs_Aleph,IF($J198 = "No Work Package", "", $J198),DetailBudgetCategory_Aleph,$I198),IF(Budget_period="Annually",SUMIFS(INDIRECT(AT$10),DetailBudgetWPs_Aleph,IF($J198 = "No Work Package", "", $J198),DetailBudgetCategory_Aleph,$I198),""))))) / AT$6 * AT$7, 0), 0)</f>
        <v>0</v>
      </c>
      <c r="AU198" s="166">
        <f t="array" ref="AU198">IFERROR(IF(ROW()-16&lt;NoRowsBudget, IF($J198="Profit Margin",SUM(AU$16:AU197)*ProfitMargin,IF($J198="VAT",SUM(AU$16:AU197)*VAT,IF(Budget_period="Monthly",SUMIFS(INDIRECT(AU$8),DetailBudgetWPs_Aleph,IF($J198 = "No Work Package", "", $J198),DetailBudgetCategory_Aleph,$I198),IF(Budget_period="Quarterly",SUMIFS(INDIRECT(AU$9),DetailBudgetWPs_Aleph,IF($J198 = "No Work Package", "", $J198),DetailBudgetCategory_Aleph,$I198),IF(Budget_period="Annually",SUMIFS(INDIRECT(AU$10),DetailBudgetWPs_Aleph,IF($J198 = "No Work Package", "", $J198),DetailBudgetCategory_Aleph,$I198),""))))) / AU$6 * AU$7, 0), 0)</f>
        <v>0</v>
      </c>
      <c r="AV198" s="166">
        <f t="array" ref="AV198">IFERROR(IF(ROW()-16&lt;NoRowsBudget, IF($J198="Profit Margin",SUM(AV$16:AV197)*ProfitMargin,IF($J198="VAT",SUM(AV$16:AV197)*VAT,IF(Budget_period="Monthly",SUMIFS(INDIRECT(AV$8),DetailBudgetWPs_Aleph,IF($J198 = "No Work Package", "", $J198),DetailBudgetCategory_Aleph,$I198),IF(Budget_period="Quarterly",SUMIFS(INDIRECT(AV$9),DetailBudgetWPs_Aleph,IF($J198 = "No Work Package", "", $J198),DetailBudgetCategory_Aleph,$I198),IF(Budget_period="Annually",SUMIFS(INDIRECT(AV$10),DetailBudgetWPs_Aleph,IF($J198 = "No Work Package", "", $J198),DetailBudgetCategory_Aleph,$I198),""))))) / AV$6 * AV$7, 0), 0)</f>
        <v>0</v>
      </c>
      <c r="AW198" s="166">
        <f t="array" ref="AW198">IFERROR(IF(ROW()-16&lt;NoRowsBudget, IF($J198="Profit Margin",SUM(AW$16:AW197)*ProfitMargin,IF($J198="VAT",SUM(AW$16:AW197)*VAT,IF(Budget_period="Monthly",SUMIFS(INDIRECT(AW$8),DetailBudgetWPs_Aleph,IF($J198 = "No Work Package", "", $J198),DetailBudgetCategory_Aleph,$I198),IF(Budget_period="Quarterly",SUMIFS(INDIRECT(AW$9),DetailBudgetWPs_Aleph,IF($J198 = "No Work Package", "", $J198),DetailBudgetCategory_Aleph,$I198),IF(Budget_period="Annually",SUMIFS(INDIRECT(AW$10),DetailBudgetWPs_Aleph,IF($J198 = "No Work Package", "", $J198),DetailBudgetCategory_Aleph,$I198),""))))) / AW$6 * AW$7, 0), 0)</f>
        <v>0</v>
      </c>
      <c r="AX198" s="166">
        <f t="array" ref="AX198">IFERROR(IF(ROW()-16&lt;NoRowsBudget, IF($J198="Profit Margin",SUM(AX$16:AX197)*ProfitMargin,IF($J198="VAT",SUM(AX$16:AX197)*VAT,IF(Budget_period="Monthly",SUMIFS(INDIRECT(AX$8),DetailBudgetWPs_Aleph,IF($J198 = "No Work Package", "", $J198),DetailBudgetCategory_Aleph,$I198),IF(Budget_period="Quarterly",SUMIFS(INDIRECT(AX$9),DetailBudgetWPs_Aleph,IF($J198 = "No Work Package", "", $J198),DetailBudgetCategory_Aleph,$I198),IF(Budget_period="Annually",SUMIFS(INDIRECT(AX$10),DetailBudgetWPs_Aleph,IF($J198 = "No Work Package", "", $J198),DetailBudgetCategory_Aleph,$I198),""))))) / AX$6 * AX$7, 0), 0)</f>
        <v>0</v>
      </c>
      <c r="AY198" s="166">
        <f t="array" ref="AY198">IFERROR(IF(ROW()-16&lt;NoRowsBudget, IF($J198="Profit Margin",SUM(AY$16:AY197)*ProfitMargin,IF($J198="VAT",SUM(AY$16:AY197)*VAT,IF(Budget_period="Monthly",SUMIFS(INDIRECT(AY$8),DetailBudgetWPs_Aleph,IF($J198 = "No Work Package", "", $J198),DetailBudgetCategory_Aleph,$I198),IF(Budget_period="Quarterly",SUMIFS(INDIRECT(AY$9),DetailBudgetWPs_Aleph,IF($J198 = "No Work Package", "", $J198),DetailBudgetCategory_Aleph,$I198),IF(Budget_period="Annually",SUMIFS(INDIRECT(AY$10),DetailBudgetWPs_Aleph,IF($J198 = "No Work Package", "", $J198),DetailBudgetCategory_Aleph,$I198),""))))) / AY$6 * AY$7, 0), 0)</f>
        <v>0</v>
      </c>
      <c r="AZ198" s="166">
        <f t="array" ref="AZ198">IFERROR(IF(ROW()-16&lt;NoRowsBudget, IF($J198="Profit Margin",SUM(AZ$16:AZ197)*ProfitMargin,IF($J198="VAT",SUM(AZ$16:AZ197)*VAT,IF(Budget_period="Monthly",SUMIFS(INDIRECT(AZ$8),DetailBudgetWPs_Aleph,IF($J198 = "No Work Package", "", $J198),DetailBudgetCategory_Aleph,$I198),IF(Budget_period="Quarterly",SUMIFS(INDIRECT(AZ$9),DetailBudgetWPs_Aleph,IF($J198 = "No Work Package", "", $J198),DetailBudgetCategory_Aleph,$I198),IF(Budget_period="Annually",SUMIFS(INDIRECT(AZ$10),DetailBudgetWPs_Aleph,IF($J198 = "No Work Package", "", $J198),DetailBudgetCategory_Aleph,$I198),""))))) / AZ$6 * AZ$7, 0), 0)</f>
        <v>0</v>
      </c>
      <c r="BA198" s="166">
        <f t="array" ref="BA198">IFERROR(IF(ROW()-16&lt;NoRowsBudget, IF($J198="Profit Margin",SUM(BA$16:BA197)*ProfitMargin,IF($J198="VAT",SUM(BA$16:BA197)*VAT,IF(Budget_period="Monthly",SUMIFS(INDIRECT(BA$8),DetailBudgetWPs_Aleph,IF($J198 = "No Work Package", "", $J198),DetailBudgetCategory_Aleph,$I198),IF(Budget_period="Quarterly",SUMIFS(INDIRECT(BA$9),DetailBudgetWPs_Aleph,IF($J198 = "No Work Package", "", $J198),DetailBudgetCategory_Aleph,$I198),IF(Budget_period="Annually",SUMIFS(INDIRECT(BA$10),DetailBudgetWPs_Aleph,IF($J198 = "No Work Package", "", $J198),DetailBudgetCategory_Aleph,$I198),""))))) / BA$6 * BA$7, 0), 0)</f>
        <v>0</v>
      </c>
      <c r="BB198" s="166">
        <f t="array" ref="BB198">IFERROR(IF(ROW()-16&lt;NoRowsBudget, IF($J198="Profit Margin",SUM(BB$16:BB197)*ProfitMargin,IF($J198="VAT",SUM(BB$16:BB197)*VAT,IF(Budget_period="Monthly",SUMIFS(INDIRECT(BB$8),DetailBudgetWPs_Aleph,IF($J198 = "No Work Package", "", $J198),DetailBudgetCategory_Aleph,$I198),IF(Budget_period="Quarterly",SUMIFS(INDIRECT(BB$9),DetailBudgetWPs_Aleph,IF($J198 = "No Work Package", "", $J198),DetailBudgetCategory_Aleph,$I198),IF(Budget_period="Annually",SUMIFS(INDIRECT(BB$10),DetailBudgetWPs_Aleph,IF($J198 = "No Work Package", "", $J198),DetailBudgetCategory_Aleph,$I198),""))))) / BB$6 * BB$7, 0), 0)</f>
        <v>0</v>
      </c>
      <c r="BC198" s="166">
        <f t="array" ref="BC198">IFERROR(IF(ROW()-16&lt;NoRowsBudget, IF($J198="Profit Margin",SUM(BC$16:BC197)*ProfitMargin,IF($J198="VAT",SUM(BC$16:BC197)*VAT,IF(Budget_period="Monthly",SUMIFS(INDIRECT(BC$8),DetailBudgetWPs_Aleph,IF($J198 = "No Work Package", "", $J198),DetailBudgetCategory_Aleph,$I198),IF(Budget_period="Quarterly",SUMIFS(INDIRECT(BC$9),DetailBudgetWPs_Aleph,IF($J198 = "No Work Package", "", $J198),DetailBudgetCategory_Aleph,$I198),IF(Budget_period="Annually",SUMIFS(INDIRECT(BC$10),DetailBudgetWPs_Aleph,IF($J198 = "No Work Package", "", $J198),DetailBudgetCategory_Aleph,$I198),""))))) / BC$6 * BC$7, 0), 0)</f>
        <v>0</v>
      </c>
      <c r="BD198" s="166">
        <f t="array" ref="BD198">IFERROR(IF(ROW()-16&lt;NoRowsBudget, IF($J198="Profit Margin",SUM(BD$16:BD197)*ProfitMargin,IF($J198="VAT",SUM(BD$16:BD197)*VAT,IF(Budget_period="Monthly",SUMIFS(INDIRECT(BD$8),DetailBudgetWPs_Aleph,IF($J198 = "No Work Package", "", $J198),DetailBudgetCategory_Aleph,$I198),IF(Budget_period="Quarterly",SUMIFS(INDIRECT(BD$9),DetailBudgetWPs_Aleph,IF($J198 = "No Work Package", "", $J198),DetailBudgetCategory_Aleph,$I198),IF(Budget_period="Annually",SUMIFS(INDIRECT(BD$10),DetailBudgetWPs_Aleph,IF($J198 = "No Work Package", "", $J198),DetailBudgetCategory_Aleph,$I198),""))))) / BD$6 * BD$7, 0), 0)</f>
        <v>0</v>
      </c>
      <c r="BE198" s="166">
        <f t="array" ref="BE198">IFERROR(IF(ROW()-16&lt;NoRowsBudget, IF($J198="Profit Margin",SUM(BE$16:BE197)*ProfitMargin,IF($J198="VAT",SUM(BE$16:BE197)*VAT,IF(Budget_period="Monthly",SUMIFS(INDIRECT(BE$8),DetailBudgetWPs_Aleph,IF($J198 = "No Work Package", "", $J198),DetailBudgetCategory_Aleph,$I198),IF(Budget_period="Quarterly",SUMIFS(INDIRECT(BE$9),DetailBudgetWPs_Aleph,IF($J198 = "No Work Package", "", $J198),DetailBudgetCategory_Aleph,$I198),IF(Budget_period="Annually",SUMIFS(INDIRECT(BE$10),DetailBudgetWPs_Aleph,IF($J198 = "No Work Package", "", $J198),DetailBudgetCategory_Aleph,$I198),""))))) / BE$6 * BE$7, 0), 0)</f>
        <v>0</v>
      </c>
      <c r="BF198" s="166">
        <f t="array" ref="BF198">IFERROR(IF(ROW()-16&lt;NoRowsBudget, IF($J198="Profit Margin",SUM(BF$16:BF197)*ProfitMargin,IF($J198="VAT",SUM(BF$16:BF197)*VAT,IF(Budget_period="Monthly",SUMIFS(INDIRECT(BF$8),DetailBudgetWPs_Aleph,IF($J198 = "No Work Package", "", $J198),DetailBudgetCategory_Aleph,$I198),IF(Budget_period="Quarterly",SUMIFS(INDIRECT(BF$9),DetailBudgetWPs_Aleph,IF($J198 = "No Work Package", "", $J198),DetailBudgetCategory_Aleph,$I198),IF(Budget_period="Annually",SUMIFS(INDIRECT(BF$10),DetailBudgetWPs_Aleph,IF($J198 = "No Work Package", "", $J198),DetailBudgetCategory_Aleph,$I198),""))))) / BF$6 * BF$7, 0), 0)</f>
        <v>0</v>
      </c>
      <c r="BG198" s="166">
        <f t="array" ref="BG198">IFERROR(IF(ROW()-16&lt;NoRowsBudget, IF($J198="Profit Margin",SUM(BG$16:BG197)*ProfitMargin,IF($J198="VAT",SUM(BG$16:BG197)*VAT,IF(Budget_period="Monthly",SUMIFS(INDIRECT(BG$8),DetailBudgetWPs_Aleph,IF($J198 = "No Work Package", "", $J198),DetailBudgetCategory_Aleph,$I198),IF(Budget_period="Quarterly",SUMIFS(INDIRECT(BG$9),DetailBudgetWPs_Aleph,IF($J198 = "No Work Package", "", $J198),DetailBudgetCategory_Aleph,$I198),IF(Budget_period="Annually",SUMIFS(INDIRECT(BG$10),DetailBudgetWPs_Aleph,IF($J198 = "No Work Package", "", $J198),DetailBudgetCategory_Aleph,$I198),""))))) / BG$6 * BG$7, 0), 0)</f>
        <v>0</v>
      </c>
      <c r="BH198" s="166">
        <f t="array" ref="BH198">IFERROR(IF(ROW()-16&lt;NoRowsBudget, IF($J198="Profit Margin",SUM(BH$16:BH197)*ProfitMargin,IF($J198="VAT",SUM(BH$16:BH197)*VAT,IF(Budget_period="Monthly",SUMIFS(INDIRECT(BH$8),DetailBudgetWPs_Aleph,IF($J198 = "No Work Package", "", $J198),DetailBudgetCategory_Aleph,$I198),IF(Budget_period="Quarterly",SUMIFS(INDIRECT(BH$9),DetailBudgetWPs_Aleph,IF($J198 = "No Work Package", "", $J198),DetailBudgetCategory_Aleph,$I198),IF(Budget_period="Annually",SUMIFS(INDIRECT(BH$10),DetailBudgetWPs_Aleph,IF($J198 = "No Work Package", "", $J198),DetailBudgetCategory_Aleph,$I198),""))))) / BH$6 * BH$7, 0), 0)</f>
        <v>0</v>
      </c>
      <c r="BI198" s="166">
        <f t="array" ref="BI198">IFERROR(IF(ROW()-16&lt;NoRowsBudget, IF($J198="Profit Margin",SUM(BI$16:BI197)*ProfitMargin,IF($J198="VAT",SUM(BI$16:BI197)*VAT,IF(Budget_period="Monthly",SUMIFS(INDIRECT(BI$8),DetailBudgetWPs_Aleph,IF($J198 = "No Work Package", "", $J198),DetailBudgetCategory_Aleph,$I198),IF(Budget_period="Quarterly",SUMIFS(INDIRECT(BI$9),DetailBudgetWPs_Aleph,IF($J198 = "No Work Package", "", $J198),DetailBudgetCategory_Aleph,$I198),IF(Budget_period="Annually",SUMIFS(INDIRECT(BI$10),DetailBudgetWPs_Aleph,IF($J198 = "No Work Package", "", $J198),DetailBudgetCategory_Aleph,$I198),""))))) / BI$6 * BI$7, 0), 0)</f>
        <v>0</v>
      </c>
      <c r="BJ198" s="166">
        <f t="array" ref="BJ198">IFERROR(IF(ROW()-16&lt;NoRowsBudget, IF($J198="Profit Margin",SUM(BJ$16:BJ197)*ProfitMargin,IF($J198="VAT",SUM(BJ$16:BJ197)*VAT,IF(Budget_period="Monthly",SUMIFS(INDIRECT(BJ$8),DetailBudgetWPs_Aleph,IF($J198 = "No Work Package", "", $J198),DetailBudgetCategory_Aleph,$I198),IF(Budget_period="Quarterly",SUMIFS(INDIRECT(BJ$9),DetailBudgetWPs_Aleph,IF($J198 = "No Work Package", "", $J198),DetailBudgetCategory_Aleph,$I198),IF(Budget_period="Annually",SUMIFS(INDIRECT(BJ$10),DetailBudgetWPs_Aleph,IF($J198 = "No Work Package", "", $J198),DetailBudgetCategory_Aleph,$I198),""))))) / BJ$6 * BJ$7, 0), 0)</f>
        <v>0</v>
      </c>
      <c r="BK198" s="166">
        <f t="array" ref="BK198">IFERROR(IF(ROW()-16&lt;NoRowsBudget, IF($J198="Profit Margin",SUM(BK$16:BK197)*ProfitMargin,IF($J198="VAT",SUM(BK$16:BK197)*VAT,IF(Budget_period="Monthly",SUMIFS(INDIRECT(BK$8),DetailBudgetWPs_Aleph,IF($J198 = "No Work Package", "", $J198),DetailBudgetCategory_Aleph,$I198),IF(Budget_period="Quarterly",SUMIFS(INDIRECT(BK$9),DetailBudgetWPs_Aleph,IF($J198 = "No Work Package", "", $J198),DetailBudgetCategory_Aleph,$I198),IF(Budget_period="Annually",SUMIFS(INDIRECT(BK$10),DetailBudgetWPs_Aleph,IF($J198 = "No Work Package", "", $J198),DetailBudgetCategory_Aleph,$I198),""))))) / BK$6 * BK$7, 0), 0)</f>
        <v>0</v>
      </c>
      <c r="BL198" s="166">
        <f t="array" ref="BL198">IFERROR(IF(ROW()-16&lt;NoRowsBudget, IF($J198="Profit Margin",SUM(BL$16:BL197)*ProfitMargin,IF($J198="VAT",SUM(BL$16:BL197)*VAT,IF(Budget_period="Monthly",SUMIFS(INDIRECT(BL$8),DetailBudgetWPs_Aleph,IF($J198 = "No Work Package", "", $J198),DetailBudgetCategory_Aleph,$I198),IF(Budget_period="Quarterly",SUMIFS(INDIRECT(BL$9),DetailBudgetWPs_Aleph,IF($J198 = "No Work Package", "", $J198),DetailBudgetCategory_Aleph,$I198),IF(Budget_period="Annually",SUMIFS(INDIRECT(BL$10),DetailBudgetWPs_Aleph,IF($J198 = "No Work Package", "", $J198),DetailBudgetCategory_Aleph,$I198),""))))) / BL$6 * BL$7, 0), 0)</f>
        <v>0</v>
      </c>
      <c r="BM198" s="166">
        <f t="array" ref="BM198">IFERROR(IF(ROW()-16&lt;NoRowsBudget, IF($J198="Profit Margin",SUM(BM$16:BM197)*ProfitMargin,IF($J198="VAT",SUM(BM$16:BM197)*VAT,IF(Budget_period="Monthly",SUMIFS(INDIRECT(BM$8),DetailBudgetWPs_Aleph,IF($J198 = "No Work Package", "", $J198),DetailBudgetCategory_Aleph,$I198),IF(Budget_period="Quarterly",SUMIFS(INDIRECT(BM$9),DetailBudgetWPs_Aleph,IF($J198 = "No Work Package", "", $J198),DetailBudgetCategory_Aleph,$I198),IF(Budget_period="Annually",SUMIFS(INDIRECT(BM$10),DetailBudgetWPs_Aleph,IF($J198 = "No Work Package", "", $J198),DetailBudgetCategory_Aleph,$I198),""))))) / BM$6 * BM$7, 0), 0)</f>
        <v>0</v>
      </c>
      <c r="BN198" s="166">
        <f t="array" ref="BN198">IFERROR(IF(ROW()-16&lt;NoRowsBudget, IF($J198="Profit Margin",SUM(BN$16:BN197)*ProfitMargin,IF($J198="VAT",SUM(BN$16:BN197)*VAT,IF(Budget_period="Monthly",SUMIFS(INDIRECT(BN$8),DetailBudgetWPs_Aleph,IF($J198 = "No Work Package", "", $J198),DetailBudgetCategory_Aleph,$I198),IF(Budget_period="Quarterly",SUMIFS(INDIRECT(BN$9),DetailBudgetWPs_Aleph,IF($J198 = "No Work Package", "", $J198),DetailBudgetCategory_Aleph,$I198),IF(Budget_period="Annually",SUMIFS(INDIRECT(BN$10),DetailBudgetWPs_Aleph,IF($J198 = "No Work Package", "", $J198),DetailBudgetCategory_Aleph,$I198),""))))) / BN$6 * BN$7, 0), 0)</f>
        <v>0</v>
      </c>
      <c r="BO198" s="166">
        <f t="array" ref="BO198">IFERROR(IF(ROW()-16&lt;NoRowsBudget, IF($J198="Profit Margin",SUM(BO$16:BO197)*ProfitMargin,IF($J198="VAT",SUM(BO$16:BO197)*VAT,IF(Budget_period="Monthly",SUMIFS(INDIRECT(BO$8),DetailBudgetWPs_Aleph,IF($J198 = "No Work Package", "", $J198),DetailBudgetCategory_Aleph,$I198),IF(Budget_period="Quarterly",SUMIFS(INDIRECT(BO$9),DetailBudgetWPs_Aleph,IF($J198 = "No Work Package", "", $J198),DetailBudgetCategory_Aleph,$I198),IF(Budget_period="Annually",SUMIFS(INDIRECT(BO$10),DetailBudgetWPs_Aleph,IF($J198 = "No Work Package", "", $J198),DetailBudgetCategory_Aleph,$I198),""))))) / BO$6 * BO$7, 0), 0)</f>
        <v>0</v>
      </c>
      <c r="BP198" s="166">
        <f t="array" ref="BP198">IFERROR(IF(ROW()-16&lt;NoRowsBudget, IF($J198="Profit Margin",SUM(BP$16:BP197)*ProfitMargin,IF($J198="VAT",SUM(BP$16:BP197)*VAT,IF(Budget_period="Monthly",SUMIFS(INDIRECT(BP$8),DetailBudgetWPs_Aleph,IF($J198 = "No Work Package", "", $J198),DetailBudgetCategory_Aleph,$I198),IF(Budget_period="Quarterly",SUMIFS(INDIRECT(BP$9),DetailBudgetWPs_Aleph,IF($J198 = "No Work Package", "", $J198),DetailBudgetCategory_Aleph,$I198),IF(Budget_period="Annually",SUMIFS(INDIRECT(BP$10),DetailBudgetWPs_Aleph,IF($J198 = "No Work Package", "", $J198),DetailBudgetCategory_Aleph,$I198),""))))) / BP$6 * BP$7, 0), 0)</f>
        <v>0</v>
      </c>
      <c r="BQ198" s="166">
        <f t="array" ref="BQ198">IFERROR(IF(ROW()-16&lt;NoRowsBudget, IF($J198="Profit Margin",SUM(BQ$16:BQ197)*ProfitMargin,IF($J198="VAT",SUM(BQ$16:BQ197)*VAT,IF(Budget_period="Monthly",SUMIFS(INDIRECT(BQ$8),DetailBudgetWPs_Aleph,IF($J198 = "No Work Package", "", $J198),DetailBudgetCategory_Aleph,$I198),IF(Budget_period="Quarterly",SUMIFS(INDIRECT(BQ$9),DetailBudgetWPs_Aleph,IF($J198 = "No Work Package", "", $J198),DetailBudgetCategory_Aleph,$I198),IF(Budget_period="Annually",SUMIFS(INDIRECT(BQ$10),DetailBudgetWPs_Aleph,IF($J198 = "No Work Package", "", $J198),DetailBudgetCategory_Aleph,$I198),""))))) / BQ$6 * BQ$7, 0), 0)</f>
        <v>0</v>
      </c>
      <c r="BR198" s="166">
        <f t="array" ref="BR198">IFERROR(IF(ROW()-16&lt;NoRowsBudget, IF($J198="Profit Margin",SUM(BR$16:BR197)*ProfitMargin,IF($J198="VAT",SUM(BR$16:BR197)*VAT,IF(Budget_period="Monthly",SUMIFS(INDIRECT(BR$8),DetailBudgetWPs_Aleph,IF($J198 = "No Work Package", "", $J198),DetailBudgetCategory_Aleph,$I198),IF(Budget_period="Quarterly",SUMIFS(INDIRECT(BR$9),DetailBudgetWPs_Aleph,IF($J198 = "No Work Package", "", $J198),DetailBudgetCategory_Aleph,$I198),IF(Budget_period="Annually",SUMIFS(INDIRECT(BR$10),DetailBudgetWPs_Aleph,IF($J198 = "No Work Package", "", $J198),DetailBudgetCategory_Aleph,$I198),""))))) / BR$6 * BR$7, 0), 0)</f>
        <v>0</v>
      </c>
      <c r="BS198" s="166">
        <f t="array" ref="BS198">IFERROR(IF(ROW()-16&lt;NoRowsBudget, IF($J198="Profit Margin",SUM(BS$16:BS197)*ProfitMargin,IF($J198="VAT",SUM(BS$16:BS197)*VAT,IF(Budget_period="Monthly",SUMIFS(INDIRECT(BS$8),DetailBudgetWPs_Aleph,IF($J198 = "No Work Package", "", $J198),DetailBudgetCategory_Aleph,$I198),IF(Budget_period="Quarterly",SUMIFS(INDIRECT(BS$9),DetailBudgetWPs_Aleph,IF($J198 = "No Work Package", "", $J198),DetailBudgetCategory_Aleph,$I198),IF(Budget_period="Annually",SUMIFS(INDIRECT(BS$10),DetailBudgetWPs_Aleph,IF($J198 = "No Work Package", "", $J198),DetailBudgetCategory_Aleph,$I198),""))))) / BS$6 * BS$7, 0), 0)</f>
        <v>0</v>
      </c>
    </row>
    <row r="199" ht="15.75" customHeight="1">
      <c r="A199" s="114"/>
      <c r="B199" s="15" t="str">
        <f>IF(ROW()-16&lt;NoRowsBudget,OrgName,"")</f>
        <v/>
      </c>
      <c r="C199" s="15" t="str">
        <f>IF(ROW()-16&lt;NoRowsBudget,ProjectName,"")</f>
        <v/>
      </c>
      <c r="D199" s="15" t="str">
        <f>IF(ROW()-16&lt;NoRowsBudget,ProjectRef,"")</f>
        <v/>
      </c>
      <c r="E199" s="15" t="str">
        <f>IF(ROW()-16&lt;NoRowsBudget,ApplicationID,"")</f>
        <v/>
      </c>
      <c r="F199" s="15" t="str">
        <f>IF(ROW()-16&lt;NoRowsBudget,Version,"")</f>
        <v/>
      </c>
      <c r="G199" s="164" t="str">
        <f>IF(ROW()-16&lt;NoRowsBudget,StartDate,"")</f>
        <v/>
      </c>
      <c r="H199" s="164" t="str">
        <f>IF(ROW()-16&lt;NoRowsBudget,EndDate,"")</f>
        <v/>
      </c>
      <c r="I199" s="15" t="str">
        <f t="array" ref="I199">IF(ROW()-16&lt;(NoRowsBudget-3),INDEX(CostCategories,CEILING((ROW()-15)/NoWPs,1)),IF(ROW()-16=NoRowsBudget-3,"Overheads",IF(ROW()-16=NoRowsBudget-2,"Profit Margin",IF(ROW()-16=NoRowsBudget-1,"VAT",""))))</f>
        <v/>
      </c>
      <c r="J199" s="15" t="str">
        <f t="array" ref="J199">IF(ROW()-16&lt;NoRowsBudget-3,INDEX(WPUnique,,MOD(ROW()-16,NoWPs)+1),IF(ROW()-16=NoRowsBudget-3,"Overheads",IF(ROW()-16=NoRowsBudget-2,"Profit Margin",IF(ROW()-16=NoRowsBudget-1,"VAT",""))))</f>
        <v/>
      </c>
      <c r="K199" s="172" t="str">
        <f>IFERROR(IF(OR($J199="Indirect Cost",$J199="VAT",$J199="Profit Margin"),"",VLOOKUP(J199,'1. Basic Info'!$B$40:$C$52,2,FALSE)),BudgetExport!J199)</f>
        <v/>
      </c>
      <c r="L199" s="166">
        <f t="array" ref="L199">IFERROR(IF(ROW()-16&lt;NoRowsBudget, IF($J199="Profit Margin",SUM(L$16:L198)*ProfitMargin,IF($J199="VAT",SUM(L$16:L198)*VAT,IF(Budget_period="Monthly",SUMIFS(INDIRECT(L$8),DetailBudgetWPs_Aleph,IF($J199 = "No Work Package", "", $J199),DetailBudgetCategory_Aleph,$I199),IF(Budget_period="Quarterly",SUMIFS(INDIRECT(L$9),DetailBudgetWPs_Aleph,IF($J199 = "No Work Package", "", $J199),DetailBudgetCategory_Aleph,$I199),IF(Budget_period="Annually",SUMIFS(INDIRECT(L$10),DetailBudgetWPs_Aleph,IF($J199 = "No Work Package", "", $J199),DetailBudgetCategory_Aleph,$I199),""))))) / L$6 * L$7, 0), 0)</f>
        <v>0</v>
      </c>
      <c r="M199" s="166">
        <f t="array" ref="M199">IFERROR(IF(ROW()-16&lt;NoRowsBudget, IF($J199="Profit Margin",SUM(M$16:M198)*ProfitMargin,IF($J199="VAT",SUM(M$16:M198)*VAT,IF(Budget_period="Monthly",SUMIFS(INDIRECT(M$8),DetailBudgetWPs_Aleph,IF($J199 = "No Work Package", "", $J199),DetailBudgetCategory_Aleph,$I199),IF(Budget_period="Quarterly",SUMIFS(INDIRECT(M$9),DetailBudgetWPs_Aleph,IF($J199 = "No Work Package", "", $J199),DetailBudgetCategory_Aleph,$I199),IF(Budget_period="Annually",SUMIFS(INDIRECT(M$10),DetailBudgetWPs_Aleph,IF($J199 = "No Work Package", "", $J199),DetailBudgetCategory_Aleph,$I199),""))))) / M$6 * M$7, 0), 0)</f>
        <v>0</v>
      </c>
      <c r="N199" s="166">
        <f t="array" ref="N199">IFERROR(IF(ROW()-16&lt;NoRowsBudget, IF($J199="Profit Margin",SUM(N$16:N198)*ProfitMargin,IF($J199="VAT",SUM(N$16:N198)*VAT,IF(Budget_period="Monthly",SUMIFS(INDIRECT(N$8),DetailBudgetWPs_Aleph,IF($J199 = "No Work Package", "", $J199),DetailBudgetCategory_Aleph,$I199),IF(Budget_period="Quarterly",SUMIFS(INDIRECT(N$9),DetailBudgetWPs_Aleph,IF($J199 = "No Work Package", "", $J199),DetailBudgetCategory_Aleph,$I199),IF(Budget_period="Annually",SUMIFS(INDIRECT(N$10),DetailBudgetWPs_Aleph,IF($J199 = "No Work Package", "", $J199),DetailBudgetCategory_Aleph,$I199),""))))) / N$6 * N$7, 0), 0)</f>
        <v>0</v>
      </c>
      <c r="O199" s="166">
        <f t="array" ref="O199">IFERROR(IF(ROW()-16&lt;NoRowsBudget, IF($J199="Profit Margin",SUM(O$16:O198)*ProfitMargin,IF($J199="VAT",SUM(O$16:O198)*VAT,IF(Budget_period="Monthly",SUMIFS(INDIRECT(O$8),DetailBudgetWPs_Aleph,IF($J199 = "No Work Package", "", $J199),DetailBudgetCategory_Aleph,$I199),IF(Budget_period="Quarterly",SUMIFS(INDIRECT(O$9),DetailBudgetWPs_Aleph,IF($J199 = "No Work Package", "", $J199),DetailBudgetCategory_Aleph,$I199),IF(Budget_period="Annually",SUMIFS(INDIRECT(O$10),DetailBudgetWPs_Aleph,IF($J199 = "No Work Package", "", $J199),DetailBudgetCategory_Aleph,$I199),""))))) / O$6 * O$7, 0), 0)</f>
        <v>0</v>
      </c>
      <c r="P199" s="166">
        <f t="array" ref="P199">IFERROR(IF(ROW()-16&lt;NoRowsBudget, IF($J199="Profit Margin",SUM(P$16:P198)*ProfitMargin,IF($J199="VAT",SUM(P$16:P198)*VAT,IF(Budget_period="Monthly",SUMIFS(INDIRECT(P$8),DetailBudgetWPs_Aleph,IF($J199 = "No Work Package", "", $J199),DetailBudgetCategory_Aleph,$I199),IF(Budget_period="Quarterly",SUMIFS(INDIRECT(P$9),DetailBudgetWPs_Aleph,IF($J199 = "No Work Package", "", $J199),DetailBudgetCategory_Aleph,$I199),IF(Budget_period="Annually",SUMIFS(INDIRECT(P$10),DetailBudgetWPs_Aleph,IF($J199 = "No Work Package", "", $J199),DetailBudgetCategory_Aleph,$I199),""))))) / P$6 * P$7, 0), 0)</f>
        <v>0</v>
      </c>
      <c r="Q199" s="166">
        <f t="array" ref="Q199">IFERROR(IF(ROW()-16&lt;NoRowsBudget, IF($J199="Profit Margin",SUM(Q$16:Q198)*ProfitMargin,IF($J199="VAT",SUM(Q$16:Q198)*VAT,IF(Budget_period="Monthly",SUMIFS(INDIRECT(Q$8),DetailBudgetWPs_Aleph,IF($J199 = "No Work Package", "", $J199),DetailBudgetCategory_Aleph,$I199),IF(Budget_period="Quarterly",SUMIFS(INDIRECT(Q$9),DetailBudgetWPs_Aleph,IF($J199 = "No Work Package", "", $J199),DetailBudgetCategory_Aleph,$I199),IF(Budget_period="Annually",SUMIFS(INDIRECT(Q$10),DetailBudgetWPs_Aleph,IF($J199 = "No Work Package", "", $J199),DetailBudgetCategory_Aleph,$I199),""))))) / Q$6 * Q$7, 0), 0)</f>
        <v>0</v>
      </c>
      <c r="R199" s="166">
        <f t="array" ref="R199">IFERROR(IF(ROW()-16&lt;NoRowsBudget, IF($J199="Profit Margin",SUM(R$16:R198)*ProfitMargin,IF($J199="VAT",SUM(R$16:R198)*VAT,IF(Budget_period="Monthly",SUMIFS(INDIRECT(R$8),DetailBudgetWPs_Aleph,IF($J199 = "No Work Package", "", $J199),DetailBudgetCategory_Aleph,$I199),IF(Budget_period="Quarterly",SUMIFS(INDIRECT(R$9),DetailBudgetWPs_Aleph,IF($J199 = "No Work Package", "", $J199),DetailBudgetCategory_Aleph,$I199),IF(Budget_period="Annually",SUMIFS(INDIRECT(R$10),DetailBudgetWPs_Aleph,IF($J199 = "No Work Package", "", $J199),DetailBudgetCategory_Aleph,$I199),""))))) / R$6 * R$7, 0), 0)</f>
        <v>0</v>
      </c>
      <c r="S199" s="166">
        <f t="array" ref="S199">IFERROR(IF(ROW()-16&lt;NoRowsBudget, IF($J199="Profit Margin",SUM(S$16:S198)*ProfitMargin,IF($J199="VAT",SUM(S$16:S198)*VAT,IF(Budget_period="Monthly",SUMIFS(INDIRECT(S$8),DetailBudgetWPs_Aleph,IF($J199 = "No Work Package", "", $J199),DetailBudgetCategory_Aleph,$I199),IF(Budget_period="Quarterly",SUMIFS(INDIRECT(S$9),DetailBudgetWPs_Aleph,IF($J199 = "No Work Package", "", $J199),DetailBudgetCategory_Aleph,$I199),IF(Budget_period="Annually",SUMIFS(INDIRECT(S$10),DetailBudgetWPs_Aleph,IF($J199 = "No Work Package", "", $J199),DetailBudgetCategory_Aleph,$I199),""))))) / S$6 * S$7, 0), 0)</f>
        <v>0</v>
      </c>
      <c r="T199" s="166">
        <f t="array" ref="T199">IFERROR(IF(ROW()-16&lt;NoRowsBudget, IF($J199="Profit Margin",SUM(T$16:T198)*ProfitMargin,IF($J199="VAT",SUM(T$16:T198)*VAT,IF(Budget_period="Monthly",SUMIFS(INDIRECT(T$8),DetailBudgetWPs_Aleph,IF($J199 = "No Work Package", "", $J199),DetailBudgetCategory_Aleph,$I199),IF(Budget_period="Quarterly",SUMIFS(INDIRECT(T$9),DetailBudgetWPs_Aleph,IF($J199 = "No Work Package", "", $J199),DetailBudgetCategory_Aleph,$I199),IF(Budget_period="Annually",SUMIFS(INDIRECT(T$10),DetailBudgetWPs_Aleph,IF($J199 = "No Work Package", "", $J199),DetailBudgetCategory_Aleph,$I199),""))))) / T$6 * T$7, 0), 0)</f>
        <v>0</v>
      </c>
      <c r="U199" s="166">
        <f t="array" ref="U199">IFERROR(IF(ROW()-16&lt;NoRowsBudget, IF($J199="Profit Margin",SUM(U$16:U198)*ProfitMargin,IF($J199="VAT",SUM(U$16:U198)*VAT,IF(Budget_period="Monthly",SUMIFS(INDIRECT(U$8),DetailBudgetWPs_Aleph,IF($J199 = "No Work Package", "", $J199),DetailBudgetCategory_Aleph,$I199),IF(Budget_period="Quarterly",SUMIFS(INDIRECT(U$9),DetailBudgetWPs_Aleph,IF($J199 = "No Work Package", "", $J199),DetailBudgetCategory_Aleph,$I199),IF(Budget_period="Annually",SUMIFS(INDIRECT(U$10),DetailBudgetWPs_Aleph,IF($J199 = "No Work Package", "", $J199),DetailBudgetCategory_Aleph,$I199),""))))) / U$6 * U$7, 0), 0)</f>
        <v>0</v>
      </c>
      <c r="V199" s="166">
        <f t="array" ref="V199">IFERROR(IF(ROW()-16&lt;NoRowsBudget, IF($J199="Profit Margin",SUM(V$16:V198)*ProfitMargin,IF($J199="VAT",SUM(V$16:V198)*VAT,IF(Budget_period="Monthly",SUMIFS(INDIRECT(V$8),DetailBudgetWPs_Aleph,IF($J199 = "No Work Package", "", $J199),DetailBudgetCategory_Aleph,$I199),IF(Budget_period="Quarterly",SUMIFS(INDIRECT(V$9),DetailBudgetWPs_Aleph,IF($J199 = "No Work Package", "", $J199),DetailBudgetCategory_Aleph,$I199),IF(Budget_period="Annually",SUMIFS(INDIRECT(V$10),DetailBudgetWPs_Aleph,IF($J199 = "No Work Package", "", $J199),DetailBudgetCategory_Aleph,$I199),""))))) / V$6 * V$7, 0), 0)</f>
        <v>0</v>
      </c>
      <c r="W199" s="166">
        <f t="array" ref="W199">IFERROR(IF(ROW()-16&lt;NoRowsBudget, IF($J199="Profit Margin",SUM(W$16:W198)*ProfitMargin,IF($J199="VAT",SUM(W$16:W198)*VAT,IF(Budget_period="Monthly",SUMIFS(INDIRECT(W$8),DetailBudgetWPs_Aleph,IF($J199 = "No Work Package", "", $J199),DetailBudgetCategory_Aleph,$I199),IF(Budget_period="Quarterly",SUMIFS(INDIRECT(W$9),DetailBudgetWPs_Aleph,IF($J199 = "No Work Package", "", $J199),DetailBudgetCategory_Aleph,$I199),IF(Budget_period="Annually",SUMIFS(INDIRECT(W$10),DetailBudgetWPs_Aleph,IF($J199 = "No Work Package", "", $J199),DetailBudgetCategory_Aleph,$I199),""))))) / W$6 * W$7, 0), 0)</f>
        <v>0</v>
      </c>
      <c r="X199" s="166">
        <f t="array" ref="X199">IFERROR(IF(ROW()-16&lt;NoRowsBudget, IF($J199="Profit Margin",SUM(X$16:X198)*ProfitMargin,IF($J199="VAT",SUM(X$16:X198)*VAT,IF(Budget_period="Monthly",SUMIFS(INDIRECT(X$8),DetailBudgetWPs_Aleph,IF($J199 = "No Work Package", "", $J199),DetailBudgetCategory_Aleph,$I199),IF(Budget_period="Quarterly",SUMIFS(INDIRECT(X$9),DetailBudgetWPs_Aleph,IF($J199 = "No Work Package", "", $J199),DetailBudgetCategory_Aleph,$I199),IF(Budget_period="Annually",SUMIFS(INDIRECT(X$10),DetailBudgetWPs_Aleph,IF($J199 = "No Work Package", "", $J199),DetailBudgetCategory_Aleph,$I199),""))))) / X$6 * X$7, 0), 0)</f>
        <v>0</v>
      </c>
      <c r="Y199" s="166">
        <f t="array" ref="Y199">IFERROR(IF(ROW()-16&lt;NoRowsBudget, IF($J199="Profit Margin",SUM(Y$16:Y198)*ProfitMargin,IF($J199="VAT",SUM(Y$16:Y198)*VAT,IF(Budget_period="Monthly",SUMIFS(INDIRECT(Y$8),DetailBudgetWPs_Aleph,IF($J199 = "No Work Package", "", $J199),DetailBudgetCategory_Aleph,$I199),IF(Budget_period="Quarterly",SUMIFS(INDIRECT(Y$9),DetailBudgetWPs_Aleph,IF($J199 = "No Work Package", "", $J199),DetailBudgetCategory_Aleph,$I199),IF(Budget_period="Annually",SUMIFS(INDIRECT(Y$10),DetailBudgetWPs_Aleph,IF($J199 = "No Work Package", "", $J199),DetailBudgetCategory_Aleph,$I199),""))))) / Y$6 * Y$7, 0), 0)</f>
        <v>0</v>
      </c>
      <c r="Z199" s="166">
        <f t="array" ref="Z199">IFERROR(IF(ROW()-16&lt;NoRowsBudget, IF($J199="Profit Margin",SUM(Z$16:Z198)*ProfitMargin,IF($J199="VAT",SUM(Z$16:Z198)*VAT,IF(Budget_period="Monthly",SUMIFS(INDIRECT(Z$8),DetailBudgetWPs_Aleph,IF($J199 = "No Work Package", "", $J199),DetailBudgetCategory_Aleph,$I199),IF(Budget_period="Quarterly",SUMIFS(INDIRECT(Z$9),DetailBudgetWPs_Aleph,IF($J199 = "No Work Package", "", $J199),DetailBudgetCategory_Aleph,$I199),IF(Budget_period="Annually",SUMIFS(INDIRECT(Z$10),DetailBudgetWPs_Aleph,IF($J199 = "No Work Package", "", $J199),DetailBudgetCategory_Aleph,$I199),""))))) / Z$6 * Z$7, 0), 0)</f>
        <v>0</v>
      </c>
      <c r="AA199" s="166">
        <f t="array" ref="AA199">IFERROR(IF(ROW()-16&lt;NoRowsBudget, IF($J199="Profit Margin",SUM(AA$16:AA198)*ProfitMargin,IF($J199="VAT",SUM(AA$16:AA198)*VAT,IF(Budget_period="Monthly",SUMIFS(INDIRECT(AA$8),DetailBudgetWPs_Aleph,IF($J199 = "No Work Package", "", $J199),DetailBudgetCategory_Aleph,$I199),IF(Budget_period="Quarterly",SUMIFS(INDIRECT(AA$9),DetailBudgetWPs_Aleph,IF($J199 = "No Work Package", "", $J199),DetailBudgetCategory_Aleph,$I199),IF(Budget_period="Annually",SUMIFS(INDIRECT(AA$10),DetailBudgetWPs_Aleph,IF($J199 = "No Work Package", "", $J199),DetailBudgetCategory_Aleph,$I199),""))))) / AA$6 * AA$7, 0), 0)</f>
        <v>0</v>
      </c>
      <c r="AB199" s="166">
        <f t="array" ref="AB199">IFERROR(IF(ROW()-16&lt;NoRowsBudget, IF($J199="Profit Margin",SUM(AB$16:AB198)*ProfitMargin,IF($J199="VAT",SUM(AB$16:AB198)*VAT,IF(Budget_period="Monthly",SUMIFS(INDIRECT(AB$8),DetailBudgetWPs_Aleph,IF($J199 = "No Work Package", "", $J199),DetailBudgetCategory_Aleph,$I199),IF(Budget_period="Quarterly",SUMIFS(INDIRECT(AB$9),DetailBudgetWPs_Aleph,IF($J199 = "No Work Package", "", $J199),DetailBudgetCategory_Aleph,$I199),IF(Budget_period="Annually",SUMIFS(INDIRECT(AB$10),DetailBudgetWPs_Aleph,IF($J199 = "No Work Package", "", $J199),DetailBudgetCategory_Aleph,$I199),""))))) / AB$6 * AB$7, 0), 0)</f>
        <v>0</v>
      </c>
      <c r="AC199" s="166">
        <f t="array" ref="AC199">IFERROR(IF(ROW()-16&lt;NoRowsBudget, IF($J199="Profit Margin",SUM(AC$16:AC198)*ProfitMargin,IF($J199="VAT",SUM(AC$16:AC198)*VAT,IF(Budget_period="Monthly",SUMIFS(INDIRECT(AC$8),DetailBudgetWPs_Aleph,IF($J199 = "No Work Package", "", $J199),DetailBudgetCategory_Aleph,$I199),IF(Budget_period="Quarterly",SUMIFS(INDIRECT(AC$9),DetailBudgetWPs_Aleph,IF($J199 = "No Work Package", "", $J199),DetailBudgetCategory_Aleph,$I199),IF(Budget_period="Annually",SUMIFS(INDIRECT(AC$10),DetailBudgetWPs_Aleph,IF($J199 = "No Work Package", "", $J199),DetailBudgetCategory_Aleph,$I199),""))))) / AC$6 * AC$7, 0), 0)</f>
        <v>0</v>
      </c>
      <c r="AD199" s="166">
        <f t="array" ref="AD199">IFERROR(IF(ROW()-16&lt;NoRowsBudget, IF($J199="Profit Margin",SUM(AD$16:AD198)*ProfitMargin,IF($J199="VAT",SUM(AD$16:AD198)*VAT,IF(Budget_period="Monthly",SUMIFS(INDIRECT(AD$8),DetailBudgetWPs_Aleph,IF($J199 = "No Work Package", "", $J199),DetailBudgetCategory_Aleph,$I199),IF(Budget_period="Quarterly",SUMIFS(INDIRECT(AD$9),DetailBudgetWPs_Aleph,IF($J199 = "No Work Package", "", $J199),DetailBudgetCategory_Aleph,$I199),IF(Budget_period="Annually",SUMIFS(INDIRECT(AD$10),DetailBudgetWPs_Aleph,IF($J199 = "No Work Package", "", $J199),DetailBudgetCategory_Aleph,$I199),""))))) / AD$6 * AD$7, 0), 0)</f>
        <v>0</v>
      </c>
      <c r="AE199" s="166">
        <f t="array" ref="AE199">IFERROR(IF(ROW()-16&lt;NoRowsBudget, IF($J199="Profit Margin",SUM(AE$16:AE198)*ProfitMargin,IF($J199="VAT",SUM(AE$16:AE198)*VAT,IF(Budget_period="Monthly",SUMIFS(INDIRECT(AE$8),DetailBudgetWPs_Aleph,IF($J199 = "No Work Package", "", $J199),DetailBudgetCategory_Aleph,$I199),IF(Budget_period="Quarterly",SUMIFS(INDIRECT(AE$9),DetailBudgetWPs_Aleph,IF($J199 = "No Work Package", "", $J199),DetailBudgetCategory_Aleph,$I199),IF(Budget_period="Annually",SUMIFS(INDIRECT(AE$10),DetailBudgetWPs_Aleph,IF($J199 = "No Work Package", "", $J199),DetailBudgetCategory_Aleph,$I199),""))))) / AE$6 * AE$7, 0), 0)</f>
        <v>0</v>
      </c>
      <c r="AF199" s="166">
        <f t="array" ref="AF199">IFERROR(IF(ROW()-16&lt;NoRowsBudget, IF($J199="Profit Margin",SUM(AF$16:AF198)*ProfitMargin,IF($J199="VAT",SUM(AF$16:AF198)*VAT,IF(Budget_period="Monthly",SUMIFS(INDIRECT(AF$8),DetailBudgetWPs_Aleph,IF($J199 = "No Work Package", "", $J199),DetailBudgetCategory_Aleph,$I199),IF(Budget_period="Quarterly",SUMIFS(INDIRECT(AF$9),DetailBudgetWPs_Aleph,IF($J199 = "No Work Package", "", $J199),DetailBudgetCategory_Aleph,$I199),IF(Budget_period="Annually",SUMIFS(INDIRECT(AF$10),DetailBudgetWPs_Aleph,IF($J199 = "No Work Package", "", $J199),DetailBudgetCategory_Aleph,$I199),""))))) / AF$6 * AF$7, 0), 0)</f>
        <v>0</v>
      </c>
      <c r="AG199" s="166">
        <f t="array" ref="AG199">IFERROR(IF(ROW()-16&lt;NoRowsBudget, IF($J199="Profit Margin",SUM(AG$16:AG198)*ProfitMargin,IF($J199="VAT",SUM(AG$16:AG198)*VAT,IF(Budget_period="Monthly",SUMIFS(INDIRECT(AG$8),DetailBudgetWPs_Aleph,IF($J199 = "No Work Package", "", $J199),DetailBudgetCategory_Aleph,$I199),IF(Budget_period="Quarterly",SUMIFS(INDIRECT(AG$9),DetailBudgetWPs_Aleph,IF($J199 = "No Work Package", "", $J199),DetailBudgetCategory_Aleph,$I199),IF(Budget_period="Annually",SUMIFS(INDIRECT(AG$10),DetailBudgetWPs_Aleph,IF($J199 = "No Work Package", "", $J199),DetailBudgetCategory_Aleph,$I199),""))))) / AG$6 * AG$7, 0), 0)</f>
        <v>0</v>
      </c>
      <c r="AH199" s="166">
        <f t="array" ref="AH199">IFERROR(IF(ROW()-16&lt;NoRowsBudget, IF($J199="Profit Margin",SUM(AH$16:AH198)*ProfitMargin,IF($J199="VAT",SUM(AH$16:AH198)*VAT,IF(Budget_period="Monthly",SUMIFS(INDIRECT(AH$8),DetailBudgetWPs_Aleph,IF($J199 = "No Work Package", "", $J199),DetailBudgetCategory_Aleph,$I199),IF(Budget_period="Quarterly",SUMIFS(INDIRECT(AH$9),DetailBudgetWPs_Aleph,IF($J199 = "No Work Package", "", $J199),DetailBudgetCategory_Aleph,$I199),IF(Budget_period="Annually",SUMIFS(INDIRECT(AH$10),DetailBudgetWPs_Aleph,IF($J199 = "No Work Package", "", $J199),DetailBudgetCategory_Aleph,$I199),""))))) / AH$6 * AH$7, 0), 0)</f>
        <v>0</v>
      </c>
      <c r="AI199" s="166">
        <f t="array" ref="AI199">IFERROR(IF(ROW()-16&lt;NoRowsBudget, IF($J199="Profit Margin",SUM(AI$16:AI198)*ProfitMargin,IF($J199="VAT",SUM(AI$16:AI198)*VAT,IF(Budget_period="Monthly",SUMIFS(INDIRECT(AI$8),DetailBudgetWPs_Aleph,IF($J199 = "No Work Package", "", $J199),DetailBudgetCategory_Aleph,$I199),IF(Budget_period="Quarterly",SUMIFS(INDIRECT(AI$9),DetailBudgetWPs_Aleph,IF($J199 = "No Work Package", "", $J199),DetailBudgetCategory_Aleph,$I199),IF(Budget_period="Annually",SUMIFS(INDIRECT(AI$10),DetailBudgetWPs_Aleph,IF($J199 = "No Work Package", "", $J199),DetailBudgetCategory_Aleph,$I199),""))))) / AI$6 * AI$7, 0), 0)</f>
        <v>0</v>
      </c>
      <c r="AJ199" s="166">
        <f t="array" ref="AJ199">IFERROR(IF(ROW()-16&lt;NoRowsBudget, IF($J199="Profit Margin",SUM(AJ$16:AJ198)*ProfitMargin,IF($J199="VAT",SUM(AJ$16:AJ198)*VAT,IF(Budget_period="Monthly",SUMIFS(INDIRECT(AJ$8),DetailBudgetWPs_Aleph,IF($J199 = "No Work Package", "", $J199),DetailBudgetCategory_Aleph,$I199),IF(Budget_period="Quarterly",SUMIFS(INDIRECT(AJ$9),DetailBudgetWPs_Aleph,IF($J199 = "No Work Package", "", $J199),DetailBudgetCategory_Aleph,$I199),IF(Budget_period="Annually",SUMIFS(INDIRECT(AJ$10),DetailBudgetWPs_Aleph,IF($J199 = "No Work Package", "", $J199),DetailBudgetCategory_Aleph,$I199),""))))) / AJ$6 * AJ$7, 0), 0)</f>
        <v>0</v>
      </c>
      <c r="AK199" s="166">
        <f t="array" ref="AK199">IFERROR(IF(ROW()-16&lt;NoRowsBudget, IF($J199="Profit Margin",SUM(AK$16:AK198)*ProfitMargin,IF($J199="VAT",SUM(AK$16:AK198)*VAT,IF(Budget_period="Monthly",SUMIFS(INDIRECT(AK$8),DetailBudgetWPs_Aleph,IF($J199 = "No Work Package", "", $J199),DetailBudgetCategory_Aleph,$I199),IF(Budget_period="Quarterly",SUMIFS(INDIRECT(AK$9),DetailBudgetWPs_Aleph,IF($J199 = "No Work Package", "", $J199),DetailBudgetCategory_Aleph,$I199),IF(Budget_period="Annually",SUMIFS(INDIRECT(AK$10),DetailBudgetWPs_Aleph,IF($J199 = "No Work Package", "", $J199),DetailBudgetCategory_Aleph,$I199),""))))) / AK$6 * AK$7, 0), 0)</f>
        <v>0</v>
      </c>
      <c r="AL199" s="166">
        <f t="array" ref="AL199">IFERROR(IF(ROW()-16&lt;NoRowsBudget, IF($J199="Profit Margin",SUM(AL$16:AL198)*ProfitMargin,IF($J199="VAT",SUM(AL$16:AL198)*VAT,IF(Budget_period="Monthly",SUMIFS(INDIRECT(AL$8),DetailBudgetWPs_Aleph,IF($J199 = "No Work Package", "", $J199),DetailBudgetCategory_Aleph,$I199),IF(Budget_period="Quarterly",SUMIFS(INDIRECT(AL$9),DetailBudgetWPs_Aleph,IF($J199 = "No Work Package", "", $J199),DetailBudgetCategory_Aleph,$I199),IF(Budget_period="Annually",SUMIFS(INDIRECT(AL$10),DetailBudgetWPs_Aleph,IF($J199 = "No Work Package", "", $J199),DetailBudgetCategory_Aleph,$I199),""))))) / AL$6 * AL$7, 0), 0)</f>
        <v>0</v>
      </c>
      <c r="AM199" s="166">
        <f t="array" ref="AM199">IFERROR(IF(ROW()-16&lt;NoRowsBudget, IF($J199="Profit Margin",SUM(AM$16:AM198)*ProfitMargin,IF($J199="VAT",SUM(AM$16:AM198)*VAT,IF(Budget_period="Monthly",SUMIFS(INDIRECT(AM$8),DetailBudgetWPs_Aleph,IF($J199 = "No Work Package", "", $J199),DetailBudgetCategory_Aleph,$I199),IF(Budget_period="Quarterly",SUMIFS(INDIRECT(AM$9),DetailBudgetWPs_Aleph,IF($J199 = "No Work Package", "", $J199),DetailBudgetCategory_Aleph,$I199),IF(Budget_period="Annually",SUMIFS(INDIRECT(AM$10),DetailBudgetWPs_Aleph,IF($J199 = "No Work Package", "", $J199),DetailBudgetCategory_Aleph,$I199),""))))) / AM$6 * AM$7, 0), 0)</f>
        <v>0</v>
      </c>
      <c r="AN199" s="166">
        <f t="array" ref="AN199">IFERROR(IF(ROW()-16&lt;NoRowsBudget, IF($J199="Profit Margin",SUM(AN$16:AN198)*ProfitMargin,IF($J199="VAT",SUM(AN$16:AN198)*VAT,IF(Budget_period="Monthly",SUMIFS(INDIRECT(AN$8),DetailBudgetWPs_Aleph,IF($J199 = "No Work Package", "", $J199),DetailBudgetCategory_Aleph,$I199),IF(Budget_period="Quarterly",SUMIFS(INDIRECT(AN$9),DetailBudgetWPs_Aleph,IF($J199 = "No Work Package", "", $J199),DetailBudgetCategory_Aleph,$I199),IF(Budget_period="Annually",SUMIFS(INDIRECT(AN$10),DetailBudgetWPs_Aleph,IF($J199 = "No Work Package", "", $J199),DetailBudgetCategory_Aleph,$I199),""))))) / AN$6 * AN$7, 0), 0)</f>
        <v>0</v>
      </c>
      <c r="AO199" s="166">
        <f t="array" ref="AO199">IFERROR(IF(ROW()-16&lt;NoRowsBudget, IF($J199="Profit Margin",SUM(AO$16:AO198)*ProfitMargin,IF($J199="VAT",SUM(AO$16:AO198)*VAT,IF(Budget_period="Monthly",SUMIFS(INDIRECT(AO$8),DetailBudgetWPs_Aleph,IF($J199 = "No Work Package", "", $J199),DetailBudgetCategory_Aleph,$I199),IF(Budget_period="Quarterly",SUMIFS(INDIRECT(AO$9),DetailBudgetWPs_Aleph,IF($J199 = "No Work Package", "", $J199),DetailBudgetCategory_Aleph,$I199),IF(Budget_period="Annually",SUMIFS(INDIRECT(AO$10),DetailBudgetWPs_Aleph,IF($J199 = "No Work Package", "", $J199),DetailBudgetCategory_Aleph,$I199),""))))) / AO$6 * AO$7, 0), 0)</f>
        <v>0</v>
      </c>
      <c r="AP199" s="166">
        <f t="array" ref="AP199">IFERROR(IF(ROW()-16&lt;NoRowsBudget, IF($J199="Profit Margin",SUM(AP$16:AP198)*ProfitMargin,IF($J199="VAT",SUM(AP$16:AP198)*VAT,IF(Budget_period="Monthly",SUMIFS(INDIRECT(AP$8),DetailBudgetWPs_Aleph,IF($J199 = "No Work Package", "", $J199),DetailBudgetCategory_Aleph,$I199),IF(Budget_period="Quarterly",SUMIFS(INDIRECT(AP$9),DetailBudgetWPs_Aleph,IF($J199 = "No Work Package", "", $J199),DetailBudgetCategory_Aleph,$I199),IF(Budget_period="Annually",SUMIFS(INDIRECT(AP$10),DetailBudgetWPs_Aleph,IF($J199 = "No Work Package", "", $J199),DetailBudgetCategory_Aleph,$I199),""))))) / AP$6 * AP$7, 0), 0)</f>
        <v>0</v>
      </c>
      <c r="AQ199" s="166">
        <f t="array" ref="AQ199">IFERROR(IF(ROW()-16&lt;NoRowsBudget, IF($J199="Profit Margin",SUM(AQ$16:AQ198)*ProfitMargin,IF($J199="VAT",SUM(AQ$16:AQ198)*VAT,IF(Budget_period="Monthly",SUMIFS(INDIRECT(AQ$8),DetailBudgetWPs_Aleph,IF($J199 = "No Work Package", "", $J199),DetailBudgetCategory_Aleph,$I199),IF(Budget_period="Quarterly",SUMIFS(INDIRECT(AQ$9),DetailBudgetWPs_Aleph,IF($J199 = "No Work Package", "", $J199),DetailBudgetCategory_Aleph,$I199),IF(Budget_period="Annually",SUMIFS(INDIRECT(AQ$10),DetailBudgetWPs_Aleph,IF($J199 = "No Work Package", "", $J199),DetailBudgetCategory_Aleph,$I199),""))))) / AQ$6 * AQ$7, 0), 0)</f>
        <v>0</v>
      </c>
      <c r="AR199" s="166">
        <f t="array" ref="AR199">IFERROR(IF(ROW()-16&lt;NoRowsBudget, IF($J199="Profit Margin",SUM(AR$16:AR198)*ProfitMargin,IF($J199="VAT",SUM(AR$16:AR198)*VAT,IF(Budget_period="Monthly",SUMIFS(INDIRECT(AR$8),DetailBudgetWPs_Aleph,IF($J199 = "No Work Package", "", $J199),DetailBudgetCategory_Aleph,$I199),IF(Budget_period="Quarterly",SUMIFS(INDIRECT(AR$9),DetailBudgetWPs_Aleph,IF($J199 = "No Work Package", "", $J199),DetailBudgetCategory_Aleph,$I199),IF(Budget_period="Annually",SUMIFS(INDIRECT(AR$10),DetailBudgetWPs_Aleph,IF($J199 = "No Work Package", "", $J199),DetailBudgetCategory_Aleph,$I199),""))))) / AR$6 * AR$7, 0), 0)</f>
        <v>0</v>
      </c>
      <c r="AS199" s="166">
        <f t="array" ref="AS199">IFERROR(IF(ROW()-16&lt;NoRowsBudget, IF($J199="Profit Margin",SUM(AS$16:AS198)*ProfitMargin,IF($J199="VAT",SUM(AS$16:AS198)*VAT,IF(Budget_period="Monthly",SUMIFS(INDIRECT(AS$8),DetailBudgetWPs_Aleph,IF($J199 = "No Work Package", "", $J199),DetailBudgetCategory_Aleph,$I199),IF(Budget_period="Quarterly",SUMIFS(INDIRECT(AS$9),DetailBudgetWPs_Aleph,IF($J199 = "No Work Package", "", $J199),DetailBudgetCategory_Aleph,$I199),IF(Budget_period="Annually",SUMIFS(INDIRECT(AS$10),DetailBudgetWPs_Aleph,IF($J199 = "No Work Package", "", $J199),DetailBudgetCategory_Aleph,$I199),""))))) / AS$6 * AS$7, 0), 0)</f>
        <v>0</v>
      </c>
      <c r="AT199" s="166">
        <f t="array" ref="AT199">IFERROR(IF(ROW()-16&lt;NoRowsBudget, IF($J199="Profit Margin",SUM(AT$16:AT198)*ProfitMargin,IF($J199="VAT",SUM(AT$16:AT198)*VAT,IF(Budget_period="Monthly",SUMIFS(INDIRECT(AT$8),DetailBudgetWPs_Aleph,IF($J199 = "No Work Package", "", $J199),DetailBudgetCategory_Aleph,$I199),IF(Budget_period="Quarterly",SUMIFS(INDIRECT(AT$9),DetailBudgetWPs_Aleph,IF($J199 = "No Work Package", "", $J199),DetailBudgetCategory_Aleph,$I199),IF(Budget_period="Annually",SUMIFS(INDIRECT(AT$10),DetailBudgetWPs_Aleph,IF($J199 = "No Work Package", "", $J199),DetailBudgetCategory_Aleph,$I199),""))))) / AT$6 * AT$7, 0), 0)</f>
        <v>0</v>
      </c>
      <c r="AU199" s="166">
        <f t="array" ref="AU199">IFERROR(IF(ROW()-16&lt;NoRowsBudget, IF($J199="Profit Margin",SUM(AU$16:AU198)*ProfitMargin,IF($J199="VAT",SUM(AU$16:AU198)*VAT,IF(Budget_period="Monthly",SUMIFS(INDIRECT(AU$8),DetailBudgetWPs_Aleph,IF($J199 = "No Work Package", "", $J199),DetailBudgetCategory_Aleph,$I199),IF(Budget_period="Quarterly",SUMIFS(INDIRECT(AU$9),DetailBudgetWPs_Aleph,IF($J199 = "No Work Package", "", $J199),DetailBudgetCategory_Aleph,$I199),IF(Budget_period="Annually",SUMIFS(INDIRECT(AU$10),DetailBudgetWPs_Aleph,IF($J199 = "No Work Package", "", $J199),DetailBudgetCategory_Aleph,$I199),""))))) / AU$6 * AU$7, 0), 0)</f>
        <v>0</v>
      </c>
      <c r="AV199" s="166">
        <f t="array" ref="AV199">IFERROR(IF(ROW()-16&lt;NoRowsBudget, IF($J199="Profit Margin",SUM(AV$16:AV198)*ProfitMargin,IF($J199="VAT",SUM(AV$16:AV198)*VAT,IF(Budget_period="Monthly",SUMIFS(INDIRECT(AV$8),DetailBudgetWPs_Aleph,IF($J199 = "No Work Package", "", $J199),DetailBudgetCategory_Aleph,$I199),IF(Budget_period="Quarterly",SUMIFS(INDIRECT(AV$9),DetailBudgetWPs_Aleph,IF($J199 = "No Work Package", "", $J199),DetailBudgetCategory_Aleph,$I199),IF(Budget_period="Annually",SUMIFS(INDIRECT(AV$10),DetailBudgetWPs_Aleph,IF($J199 = "No Work Package", "", $J199),DetailBudgetCategory_Aleph,$I199),""))))) / AV$6 * AV$7, 0), 0)</f>
        <v>0</v>
      </c>
      <c r="AW199" s="166">
        <f t="array" ref="AW199">IFERROR(IF(ROW()-16&lt;NoRowsBudget, IF($J199="Profit Margin",SUM(AW$16:AW198)*ProfitMargin,IF($J199="VAT",SUM(AW$16:AW198)*VAT,IF(Budget_period="Monthly",SUMIFS(INDIRECT(AW$8),DetailBudgetWPs_Aleph,IF($J199 = "No Work Package", "", $J199),DetailBudgetCategory_Aleph,$I199),IF(Budget_period="Quarterly",SUMIFS(INDIRECT(AW$9),DetailBudgetWPs_Aleph,IF($J199 = "No Work Package", "", $J199),DetailBudgetCategory_Aleph,$I199),IF(Budget_period="Annually",SUMIFS(INDIRECT(AW$10),DetailBudgetWPs_Aleph,IF($J199 = "No Work Package", "", $J199),DetailBudgetCategory_Aleph,$I199),""))))) / AW$6 * AW$7, 0), 0)</f>
        <v>0</v>
      </c>
      <c r="AX199" s="166">
        <f t="array" ref="AX199">IFERROR(IF(ROW()-16&lt;NoRowsBudget, IF($J199="Profit Margin",SUM(AX$16:AX198)*ProfitMargin,IF($J199="VAT",SUM(AX$16:AX198)*VAT,IF(Budget_period="Monthly",SUMIFS(INDIRECT(AX$8),DetailBudgetWPs_Aleph,IF($J199 = "No Work Package", "", $J199),DetailBudgetCategory_Aleph,$I199),IF(Budget_period="Quarterly",SUMIFS(INDIRECT(AX$9),DetailBudgetWPs_Aleph,IF($J199 = "No Work Package", "", $J199),DetailBudgetCategory_Aleph,$I199),IF(Budget_period="Annually",SUMIFS(INDIRECT(AX$10),DetailBudgetWPs_Aleph,IF($J199 = "No Work Package", "", $J199),DetailBudgetCategory_Aleph,$I199),""))))) / AX$6 * AX$7, 0), 0)</f>
        <v>0</v>
      </c>
      <c r="AY199" s="166">
        <f t="array" ref="AY199">IFERROR(IF(ROW()-16&lt;NoRowsBudget, IF($J199="Profit Margin",SUM(AY$16:AY198)*ProfitMargin,IF($J199="VAT",SUM(AY$16:AY198)*VAT,IF(Budget_period="Monthly",SUMIFS(INDIRECT(AY$8),DetailBudgetWPs_Aleph,IF($J199 = "No Work Package", "", $J199),DetailBudgetCategory_Aleph,$I199),IF(Budget_period="Quarterly",SUMIFS(INDIRECT(AY$9),DetailBudgetWPs_Aleph,IF($J199 = "No Work Package", "", $J199),DetailBudgetCategory_Aleph,$I199),IF(Budget_period="Annually",SUMIFS(INDIRECT(AY$10),DetailBudgetWPs_Aleph,IF($J199 = "No Work Package", "", $J199),DetailBudgetCategory_Aleph,$I199),""))))) / AY$6 * AY$7, 0), 0)</f>
        <v>0</v>
      </c>
      <c r="AZ199" s="166">
        <f t="array" ref="AZ199">IFERROR(IF(ROW()-16&lt;NoRowsBudget, IF($J199="Profit Margin",SUM(AZ$16:AZ198)*ProfitMargin,IF($J199="VAT",SUM(AZ$16:AZ198)*VAT,IF(Budget_period="Monthly",SUMIFS(INDIRECT(AZ$8),DetailBudgetWPs_Aleph,IF($J199 = "No Work Package", "", $J199),DetailBudgetCategory_Aleph,$I199),IF(Budget_period="Quarterly",SUMIFS(INDIRECT(AZ$9),DetailBudgetWPs_Aleph,IF($J199 = "No Work Package", "", $J199),DetailBudgetCategory_Aleph,$I199),IF(Budget_period="Annually",SUMIFS(INDIRECT(AZ$10),DetailBudgetWPs_Aleph,IF($J199 = "No Work Package", "", $J199),DetailBudgetCategory_Aleph,$I199),""))))) / AZ$6 * AZ$7, 0), 0)</f>
        <v>0</v>
      </c>
      <c r="BA199" s="166">
        <f t="array" ref="BA199">IFERROR(IF(ROW()-16&lt;NoRowsBudget, IF($J199="Profit Margin",SUM(BA$16:BA198)*ProfitMargin,IF($J199="VAT",SUM(BA$16:BA198)*VAT,IF(Budget_period="Monthly",SUMIFS(INDIRECT(BA$8),DetailBudgetWPs_Aleph,IF($J199 = "No Work Package", "", $J199),DetailBudgetCategory_Aleph,$I199),IF(Budget_period="Quarterly",SUMIFS(INDIRECT(BA$9),DetailBudgetWPs_Aleph,IF($J199 = "No Work Package", "", $J199),DetailBudgetCategory_Aleph,$I199),IF(Budget_period="Annually",SUMIFS(INDIRECT(BA$10),DetailBudgetWPs_Aleph,IF($J199 = "No Work Package", "", $J199),DetailBudgetCategory_Aleph,$I199),""))))) / BA$6 * BA$7, 0), 0)</f>
        <v>0</v>
      </c>
      <c r="BB199" s="166">
        <f t="array" ref="BB199">IFERROR(IF(ROW()-16&lt;NoRowsBudget, IF($J199="Profit Margin",SUM(BB$16:BB198)*ProfitMargin,IF($J199="VAT",SUM(BB$16:BB198)*VAT,IF(Budget_period="Monthly",SUMIFS(INDIRECT(BB$8),DetailBudgetWPs_Aleph,IF($J199 = "No Work Package", "", $J199),DetailBudgetCategory_Aleph,$I199),IF(Budget_period="Quarterly",SUMIFS(INDIRECT(BB$9),DetailBudgetWPs_Aleph,IF($J199 = "No Work Package", "", $J199),DetailBudgetCategory_Aleph,$I199),IF(Budget_period="Annually",SUMIFS(INDIRECT(BB$10),DetailBudgetWPs_Aleph,IF($J199 = "No Work Package", "", $J199),DetailBudgetCategory_Aleph,$I199),""))))) / BB$6 * BB$7, 0), 0)</f>
        <v>0</v>
      </c>
      <c r="BC199" s="166">
        <f t="array" ref="BC199">IFERROR(IF(ROW()-16&lt;NoRowsBudget, IF($J199="Profit Margin",SUM(BC$16:BC198)*ProfitMargin,IF($J199="VAT",SUM(BC$16:BC198)*VAT,IF(Budget_period="Monthly",SUMIFS(INDIRECT(BC$8),DetailBudgetWPs_Aleph,IF($J199 = "No Work Package", "", $J199),DetailBudgetCategory_Aleph,$I199),IF(Budget_period="Quarterly",SUMIFS(INDIRECT(BC$9),DetailBudgetWPs_Aleph,IF($J199 = "No Work Package", "", $J199),DetailBudgetCategory_Aleph,$I199),IF(Budget_period="Annually",SUMIFS(INDIRECT(BC$10),DetailBudgetWPs_Aleph,IF($J199 = "No Work Package", "", $J199),DetailBudgetCategory_Aleph,$I199),""))))) / BC$6 * BC$7, 0), 0)</f>
        <v>0</v>
      </c>
      <c r="BD199" s="166">
        <f t="array" ref="BD199">IFERROR(IF(ROW()-16&lt;NoRowsBudget, IF($J199="Profit Margin",SUM(BD$16:BD198)*ProfitMargin,IF($J199="VAT",SUM(BD$16:BD198)*VAT,IF(Budget_period="Monthly",SUMIFS(INDIRECT(BD$8),DetailBudgetWPs_Aleph,IF($J199 = "No Work Package", "", $J199),DetailBudgetCategory_Aleph,$I199),IF(Budget_period="Quarterly",SUMIFS(INDIRECT(BD$9),DetailBudgetWPs_Aleph,IF($J199 = "No Work Package", "", $J199),DetailBudgetCategory_Aleph,$I199),IF(Budget_period="Annually",SUMIFS(INDIRECT(BD$10),DetailBudgetWPs_Aleph,IF($J199 = "No Work Package", "", $J199),DetailBudgetCategory_Aleph,$I199),""))))) / BD$6 * BD$7, 0), 0)</f>
        <v>0</v>
      </c>
      <c r="BE199" s="166">
        <f t="array" ref="BE199">IFERROR(IF(ROW()-16&lt;NoRowsBudget, IF($J199="Profit Margin",SUM(BE$16:BE198)*ProfitMargin,IF($J199="VAT",SUM(BE$16:BE198)*VAT,IF(Budget_period="Monthly",SUMIFS(INDIRECT(BE$8),DetailBudgetWPs_Aleph,IF($J199 = "No Work Package", "", $J199),DetailBudgetCategory_Aleph,$I199),IF(Budget_period="Quarterly",SUMIFS(INDIRECT(BE$9),DetailBudgetWPs_Aleph,IF($J199 = "No Work Package", "", $J199),DetailBudgetCategory_Aleph,$I199),IF(Budget_period="Annually",SUMIFS(INDIRECT(BE$10),DetailBudgetWPs_Aleph,IF($J199 = "No Work Package", "", $J199),DetailBudgetCategory_Aleph,$I199),""))))) / BE$6 * BE$7, 0), 0)</f>
        <v>0</v>
      </c>
      <c r="BF199" s="166">
        <f t="array" ref="BF199">IFERROR(IF(ROW()-16&lt;NoRowsBudget, IF($J199="Profit Margin",SUM(BF$16:BF198)*ProfitMargin,IF($J199="VAT",SUM(BF$16:BF198)*VAT,IF(Budget_period="Monthly",SUMIFS(INDIRECT(BF$8),DetailBudgetWPs_Aleph,IF($J199 = "No Work Package", "", $J199),DetailBudgetCategory_Aleph,$I199),IF(Budget_period="Quarterly",SUMIFS(INDIRECT(BF$9),DetailBudgetWPs_Aleph,IF($J199 = "No Work Package", "", $J199),DetailBudgetCategory_Aleph,$I199),IF(Budget_period="Annually",SUMIFS(INDIRECT(BF$10),DetailBudgetWPs_Aleph,IF($J199 = "No Work Package", "", $J199),DetailBudgetCategory_Aleph,$I199),""))))) / BF$6 * BF$7, 0), 0)</f>
        <v>0</v>
      </c>
      <c r="BG199" s="166">
        <f t="array" ref="BG199">IFERROR(IF(ROW()-16&lt;NoRowsBudget, IF($J199="Profit Margin",SUM(BG$16:BG198)*ProfitMargin,IF($J199="VAT",SUM(BG$16:BG198)*VAT,IF(Budget_period="Monthly",SUMIFS(INDIRECT(BG$8),DetailBudgetWPs_Aleph,IF($J199 = "No Work Package", "", $J199),DetailBudgetCategory_Aleph,$I199),IF(Budget_period="Quarterly",SUMIFS(INDIRECT(BG$9),DetailBudgetWPs_Aleph,IF($J199 = "No Work Package", "", $J199),DetailBudgetCategory_Aleph,$I199),IF(Budget_period="Annually",SUMIFS(INDIRECT(BG$10),DetailBudgetWPs_Aleph,IF($J199 = "No Work Package", "", $J199),DetailBudgetCategory_Aleph,$I199),""))))) / BG$6 * BG$7, 0), 0)</f>
        <v>0</v>
      </c>
      <c r="BH199" s="166">
        <f t="array" ref="BH199">IFERROR(IF(ROW()-16&lt;NoRowsBudget, IF($J199="Profit Margin",SUM(BH$16:BH198)*ProfitMargin,IF($J199="VAT",SUM(BH$16:BH198)*VAT,IF(Budget_period="Monthly",SUMIFS(INDIRECT(BH$8),DetailBudgetWPs_Aleph,IF($J199 = "No Work Package", "", $J199),DetailBudgetCategory_Aleph,$I199),IF(Budget_period="Quarterly",SUMIFS(INDIRECT(BH$9),DetailBudgetWPs_Aleph,IF($J199 = "No Work Package", "", $J199),DetailBudgetCategory_Aleph,$I199),IF(Budget_period="Annually",SUMIFS(INDIRECT(BH$10),DetailBudgetWPs_Aleph,IF($J199 = "No Work Package", "", $J199),DetailBudgetCategory_Aleph,$I199),""))))) / BH$6 * BH$7, 0), 0)</f>
        <v>0</v>
      </c>
      <c r="BI199" s="166">
        <f t="array" ref="BI199">IFERROR(IF(ROW()-16&lt;NoRowsBudget, IF($J199="Profit Margin",SUM(BI$16:BI198)*ProfitMargin,IF($J199="VAT",SUM(BI$16:BI198)*VAT,IF(Budget_period="Monthly",SUMIFS(INDIRECT(BI$8),DetailBudgetWPs_Aleph,IF($J199 = "No Work Package", "", $J199),DetailBudgetCategory_Aleph,$I199),IF(Budget_period="Quarterly",SUMIFS(INDIRECT(BI$9),DetailBudgetWPs_Aleph,IF($J199 = "No Work Package", "", $J199),DetailBudgetCategory_Aleph,$I199),IF(Budget_period="Annually",SUMIFS(INDIRECT(BI$10),DetailBudgetWPs_Aleph,IF($J199 = "No Work Package", "", $J199),DetailBudgetCategory_Aleph,$I199),""))))) / BI$6 * BI$7, 0), 0)</f>
        <v>0</v>
      </c>
      <c r="BJ199" s="166">
        <f t="array" ref="BJ199">IFERROR(IF(ROW()-16&lt;NoRowsBudget, IF($J199="Profit Margin",SUM(BJ$16:BJ198)*ProfitMargin,IF($J199="VAT",SUM(BJ$16:BJ198)*VAT,IF(Budget_period="Monthly",SUMIFS(INDIRECT(BJ$8),DetailBudgetWPs_Aleph,IF($J199 = "No Work Package", "", $J199),DetailBudgetCategory_Aleph,$I199),IF(Budget_period="Quarterly",SUMIFS(INDIRECT(BJ$9),DetailBudgetWPs_Aleph,IF($J199 = "No Work Package", "", $J199),DetailBudgetCategory_Aleph,$I199),IF(Budget_period="Annually",SUMIFS(INDIRECT(BJ$10),DetailBudgetWPs_Aleph,IF($J199 = "No Work Package", "", $J199),DetailBudgetCategory_Aleph,$I199),""))))) / BJ$6 * BJ$7, 0), 0)</f>
        <v>0</v>
      </c>
      <c r="BK199" s="166">
        <f t="array" ref="BK199">IFERROR(IF(ROW()-16&lt;NoRowsBudget, IF($J199="Profit Margin",SUM(BK$16:BK198)*ProfitMargin,IF($J199="VAT",SUM(BK$16:BK198)*VAT,IF(Budget_period="Monthly",SUMIFS(INDIRECT(BK$8),DetailBudgetWPs_Aleph,IF($J199 = "No Work Package", "", $J199),DetailBudgetCategory_Aleph,$I199),IF(Budget_period="Quarterly",SUMIFS(INDIRECT(BK$9),DetailBudgetWPs_Aleph,IF($J199 = "No Work Package", "", $J199),DetailBudgetCategory_Aleph,$I199),IF(Budget_period="Annually",SUMIFS(INDIRECT(BK$10),DetailBudgetWPs_Aleph,IF($J199 = "No Work Package", "", $J199),DetailBudgetCategory_Aleph,$I199),""))))) / BK$6 * BK$7, 0), 0)</f>
        <v>0</v>
      </c>
      <c r="BL199" s="166">
        <f t="array" ref="BL199">IFERROR(IF(ROW()-16&lt;NoRowsBudget, IF($J199="Profit Margin",SUM(BL$16:BL198)*ProfitMargin,IF($J199="VAT",SUM(BL$16:BL198)*VAT,IF(Budget_period="Monthly",SUMIFS(INDIRECT(BL$8),DetailBudgetWPs_Aleph,IF($J199 = "No Work Package", "", $J199),DetailBudgetCategory_Aleph,$I199),IF(Budget_period="Quarterly",SUMIFS(INDIRECT(BL$9),DetailBudgetWPs_Aleph,IF($J199 = "No Work Package", "", $J199),DetailBudgetCategory_Aleph,$I199),IF(Budget_period="Annually",SUMIFS(INDIRECT(BL$10),DetailBudgetWPs_Aleph,IF($J199 = "No Work Package", "", $J199),DetailBudgetCategory_Aleph,$I199),""))))) / BL$6 * BL$7, 0), 0)</f>
        <v>0</v>
      </c>
      <c r="BM199" s="166">
        <f t="array" ref="BM199">IFERROR(IF(ROW()-16&lt;NoRowsBudget, IF($J199="Profit Margin",SUM(BM$16:BM198)*ProfitMargin,IF($J199="VAT",SUM(BM$16:BM198)*VAT,IF(Budget_period="Monthly",SUMIFS(INDIRECT(BM$8),DetailBudgetWPs_Aleph,IF($J199 = "No Work Package", "", $J199),DetailBudgetCategory_Aleph,$I199),IF(Budget_period="Quarterly",SUMIFS(INDIRECT(BM$9),DetailBudgetWPs_Aleph,IF($J199 = "No Work Package", "", $J199),DetailBudgetCategory_Aleph,$I199),IF(Budget_period="Annually",SUMIFS(INDIRECT(BM$10),DetailBudgetWPs_Aleph,IF($J199 = "No Work Package", "", $J199),DetailBudgetCategory_Aleph,$I199),""))))) / BM$6 * BM$7, 0), 0)</f>
        <v>0</v>
      </c>
      <c r="BN199" s="166">
        <f t="array" ref="BN199">IFERROR(IF(ROW()-16&lt;NoRowsBudget, IF($J199="Profit Margin",SUM(BN$16:BN198)*ProfitMargin,IF($J199="VAT",SUM(BN$16:BN198)*VAT,IF(Budget_period="Monthly",SUMIFS(INDIRECT(BN$8),DetailBudgetWPs_Aleph,IF($J199 = "No Work Package", "", $J199),DetailBudgetCategory_Aleph,$I199),IF(Budget_period="Quarterly",SUMIFS(INDIRECT(BN$9),DetailBudgetWPs_Aleph,IF($J199 = "No Work Package", "", $J199),DetailBudgetCategory_Aleph,$I199),IF(Budget_period="Annually",SUMIFS(INDIRECT(BN$10),DetailBudgetWPs_Aleph,IF($J199 = "No Work Package", "", $J199),DetailBudgetCategory_Aleph,$I199),""))))) / BN$6 * BN$7, 0), 0)</f>
        <v>0</v>
      </c>
      <c r="BO199" s="166">
        <f t="array" ref="BO199">IFERROR(IF(ROW()-16&lt;NoRowsBudget, IF($J199="Profit Margin",SUM(BO$16:BO198)*ProfitMargin,IF($J199="VAT",SUM(BO$16:BO198)*VAT,IF(Budget_period="Monthly",SUMIFS(INDIRECT(BO$8),DetailBudgetWPs_Aleph,IF($J199 = "No Work Package", "", $J199),DetailBudgetCategory_Aleph,$I199),IF(Budget_period="Quarterly",SUMIFS(INDIRECT(BO$9),DetailBudgetWPs_Aleph,IF($J199 = "No Work Package", "", $J199),DetailBudgetCategory_Aleph,$I199),IF(Budget_period="Annually",SUMIFS(INDIRECT(BO$10),DetailBudgetWPs_Aleph,IF($J199 = "No Work Package", "", $J199),DetailBudgetCategory_Aleph,$I199),""))))) / BO$6 * BO$7, 0), 0)</f>
        <v>0</v>
      </c>
      <c r="BP199" s="166">
        <f t="array" ref="BP199">IFERROR(IF(ROW()-16&lt;NoRowsBudget, IF($J199="Profit Margin",SUM(BP$16:BP198)*ProfitMargin,IF($J199="VAT",SUM(BP$16:BP198)*VAT,IF(Budget_period="Monthly",SUMIFS(INDIRECT(BP$8),DetailBudgetWPs_Aleph,IF($J199 = "No Work Package", "", $J199),DetailBudgetCategory_Aleph,$I199),IF(Budget_period="Quarterly",SUMIFS(INDIRECT(BP$9),DetailBudgetWPs_Aleph,IF($J199 = "No Work Package", "", $J199),DetailBudgetCategory_Aleph,$I199),IF(Budget_period="Annually",SUMIFS(INDIRECT(BP$10),DetailBudgetWPs_Aleph,IF($J199 = "No Work Package", "", $J199),DetailBudgetCategory_Aleph,$I199),""))))) / BP$6 * BP$7, 0), 0)</f>
        <v>0</v>
      </c>
      <c r="BQ199" s="166">
        <f t="array" ref="BQ199">IFERROR(IF(ROW()-16&lt;NoRowsBudget, IF($J199="Profit Margin",SUM(BQ$16:BQ198)*ProfitMargin,IF($J199="VAT",SUM(BQ$16:BQ198)*VAT,IF(Budget_period="Monthly",SUMIFS(INDIRECT(BQ$8),DetailBudgetWPs_Aleph,IF($J199 = "No Work Package", "", $J199),DetailBudgetCategory_Aleph,$I199),IF(Budget_period="Quarterly",SUMIFS(INDIRECT(BQ$9),DetailBudgetWPs_Aleph,IF($J199 = "No Work Package", "", $J199),DetailBudgetCategory_Aleph,$I199),IF(Budget_period="Annually",SUMIFS(INDIRECT(BQ$10),DetailBudgetWPs_Aleph,IF($J199 = "No Work Package", "", $J199),DetailBudgetCategory_Aleph,$I199),""))))) / BQ$6 * BQ$7, 0), 0)</f>
        <v>0</v>
      </c>
      <c r="BR199" s="166">
        <f t="array" ref="BR199">IFERROR(IF(ROW()-16&lt;NoRowsBudget, IF($J199="Profit Margin",SUM(BR$16:BR198)*ProfitMargin,IF($J199="VAT",SUM(BR$16:BR198)*VAT,IF(Budget_period="Monthly",SUMIFS(INDIRECT(BR$8),DetailBudgetWPs_Aleph,IF($J199 = "No Work Package", "", $J199),DetailBudgetCategory_Aleph,$I199),IF(Budget_period="Quarterly",SUMIFS(INDIRECT(BR$9),DetailBudgetWPs_Aleph,IF($J199 = "No Work Package", "", $J199),DetailBudgetCategory_Aleph,$I199),IF(Budget_period="Annually",SUMIFS(INDIRECT(BR$10),DetailBudgetWPs_Aleph,IF($J199 = "No Work Package", "", $J199),DetailBudgetCategory_Aleph,$I199),""))))) / BR$6 * BR$7, 0), 0)</f>
        <v>0</v>
      </c>
      <c r="BS199" s="166">
        <f t="array" ref="BS199">IFERROR(IF(ROW()-16&lt;NoRowsBudget, IF($J199="Profit Margin",SUM(BS$16:BS198)*ProfitMargin,IF($J199="VAT",SUM(BS$16:BS198)*VAT,IF(Budget_period="Monthly",SUMIFS(INDIRECT(BS$8),DetailBudgetWPs_Aleph,IF($J199 = "No Work Package", "", $J199),DetailBudgetCategory_Aleph,$I199),IF(Budget_period="Quarterly",SUMIFS(INDIRECT(BS$9),DetailBudgetWPs_Aleph,IF($J199 = "No Work Package", "", $J199),DetailBudgetCategory_Aleph,$I199),IF(Budget_period="Annually",SUMIFS(INDIRECT(BS$10),DetailBudgetWPs_Aleph,IF($J199 = "No Work Package", "", $J199),DetailBudgetCategory_Aleph,$I199),""))))) / BS$6 * BS$7, 0), 0)</f>
        <v>0</v>
      </c>
    </row>
    <row r="200" ht="15.75" customHeight="1">
      <c r="A200" s="114"/>
      <c r="B200" s="15" t="str">
        <f>IF(ROW()-16&lt;NoRowsBudget,OrgName,"")</f>
        <v/>
      </c>
      <c r="C200" s="15" t="str">
        <f>IF(ROW()-16&lt;NoRowsBudget,ProjectName,"")</f>
        <v/>
      </c>
      <c r="D200" s="15" t="str">
        <f>IF(ROW()-16&lt;NoRowsBudget,ProjectRef,"")</f>
        <v/>
      </c>
      <c r="E200" s="15" t="str">
        <f>IF(ROW()-16&lt;NoRowsBudget,ApplicationID,"")</f>
        <v/>
      </c>
      <c r="F200" s="15" t="str">
        <f>IF(ROW()-16&lt;NoRowsBudget,Version,"")</f>
        <v/>
      </c>
      <c r="G200" s="164" t="str">
        <f>IF(ROW()-16&lt;NoRowsBudget,StartDate,"")</f>
        <v/>
      </c>
      <c r="H200" s="164" t="str">
        <f>IF(ROW()-16&lt;NoRowsBudget,EndDate,"")</f>
        <v/>
      </c>
      <c r="I200" s="15" t="str">
        <f t="array" ref="I200">IF(ROW()-16&lt;(NoRowsBudget-3),INDEX(CostCategories,CEILING((ROW()-15)/NoWPs,1)),IF(ROW()-16=NoRowsBudget-3,"Overheads",IF(ROW()-16=NoRowsBudget-2,"Profit Margin",IF(ROW()-16=NoRowsBudget-1,"VAT",""))))</f>
        <v/>
      </c>
      <c r="J200" s="15" t="str">
        <f t="array" ref="J200">IF(ROW()-16&lt;NoRowsBudget-3,INDEX(WPUnique,,MOD(ROW()-16,NoWPs)+1),IF(ROW()-16=NoRowsBudget-3,"Overheads",IF(ROW()-16=NoRowsBudget-2,"Profit Margin",IF(ROW()-16=NoRowsBudget-1,"VAT",""))))</f>
        <v/>
      </c>
      <c r="K200" s="172" t="str">
        <f>IFERROR(IF(OR($J200="Indirect Cost",$J200="VAT",$J200="Profit Margin"),"",VLOOKUP(J200,'1. Basic Info'!$B$40:$C$52,2,FALSE)),BudgetExport!J200)</f>
        <v/>
      </c>
      <c r="L200" s="166">
        <f t="array" ref="L200">IFERROR(IF(ROW()-16&lt;NoRowsBudget, IF($J200="Profit Margin",SUM(L$16:L199)*ProfitMargin,IF($J200="VAT",SUM(L$16:L199)*VAT,IF(Budget_period="Monthly",SUMIFS(INDIRECT(L$8),DetailBudgetWPs_Aleph,IF($J200 = "No Work Package", "", $J200),DetailBudgetCategory_Aleph,$I200),IF(Budget_period="Quarterly",SUMIFS(INDIRECT(L$9),DetailBudgetWPs_Aleph,IF($J200 = "No Work Package", "", $J200),DetailBudgetCategory_Aleph,$I200),IF(Budget_period="Annually",SUMIFS(INDIRECT(L$10),DetailBudgetWPs_Aleph,IF($J200 = "No Work Package", "", $J200),DetailBudgetCategory_Aleph,$I200),""))))) / L$6 * L$7, 0), 0)</f>
        <v>0</v>
      </c>
      <c r="M200" s="166">
        <f t="array" ref="M200">IFERROR(IF(ROW()-16&lt;NoRowsBudget, IF($J200="Profit Margin",SUM(M$16:M199)*ProfitMargin,IF($J200="VAT",SUM(M$16:M199)*VAT,IF(Budget_period="Monthly",SUMIFS(INDIRECT(M$8),DetailBudgetWPs_Aleph,IF($J200 = "No Work Package", "", $J200),DetailBudgetCategory_Aleph,$I200),IF(Budget_period="Quarterly",SUMIFS(INDIRECT(M$9),DetailBudgetWPs_Aleph,IF($J200 = "No Work Package", "", $J200),DetailBudgetCategory_Aleph,$I200),IF(Budget_period="Annually",SUMIFS(INDIRECT(M$10),DetailBudgetWPs_Aleph,IF($J200 = "No Work Package", "", $J200),DetailBudgetCategory_Aleph,$I200),""))))) / M$6 * M$7, 0), 0)</f>
        <v>0</v>
      </c>
      <c r="N200" s="166">
        <f t="array" ref="N200">IFERROR(IF(ROW()-16&lt;NoRowsBudget, IF($J200="Profit Margin",SUM(N$16:N199)*ProfitMargin,IF($J200="VAT",SUM(N$16:N199)*VAT,IF(Budget_period="Monthly",SUMIFS(INDIRECT(N$8),DetailBudgetWPs_Aleph,IF($J200 = "No Work Package", "", $J200),DetailBudgetCategory_Aleph,$I200),IF(Budget_period="Quarterly",SUMIFS(INDIRECT(N$9),DetailBudgetWPs_Aleph,IF($J200 = "No Work Package", "", $J200),DetailBudgetCategory_Aleph,$I200),IF(Budget_period="Annually",SUMIFS(INDIRECT(N$10),DetailBudgetWPs_Aleph,IF($J200 = "No Work Package", "", $J200),DetailBudgetCategory_Aleph,$I200),""))))) / N$6 * N$7, 0), 0)</f>
        <v>0</v>
      </c>
      <c r="O200" s="166">
        <f t="array" ref="O200">IFERROR(IF(ROW()-16&lt;NoRowsBudget, IF($J200="Profit Margin",SUM(O$16:O199)*ProfitMargin,IF($J200="VAT",SUM(O$16:O199)*VAT,IF(Budget_period="Monthly",SUMIFS(INDIRECT(O$8),DetailBudgetWPs_Aleph,IF($J200 = "No Work Package", "", $J200),DetailBudgetCategory_Aleph,$I200),IF(Budget_period="Quarterly",SUMIFS(INDIRECT(O$9),DetailBudgetWPs_Aleph,IF($J200 = "No Work Package", "", $J200),DetailBudgetCategory_Aleph,$I200),IF(Budget_period="Annually",SUMIFS(INDIRECT(O$10),DetailBudgetWPs_Aleph,IF($J200 = "No Work Package", "", $J200),DetailBudgetCategory_Aleph,$I200),""))))) / O$6 * O$7, 0), 0)</f>
        <v>0</v>
      </c>
      <c r="P200" s="166">
        <f t="array" ref="P200">IFERROR(IF(ROW()-16&lt;NoRowsBudget, IF($J200="Profit Margin",SUM(P$16:P199)*ProfitMargin,IF($J200="VAT",SUM(P$16:P199)*VAT,IF(Budget_period="Monthly",SUMIFS(INDIRECT(P$8),DetailBudgetWPs_Aleph,IF($J200 = "No Work Package", "", $J200),DetailBudgetCategory_Aleph,$I200),IF(Budget_period="Quarterly",SUMIFS(INDIRECT(P$9),DetailBudgetWPs_Aleph,IF($J200 = "No Work Package", "", $J200),DetailBudgetCategory_Aleph,$I200),IF(Budget_period="Annually",SUMIFS(INDIRECT(P$10),DetailBudgetWPs_Aleph,IF($J200 = "No Work Package", "", $J200),DetailBudgetCategory_Aleph,$I200),""))))) / P$6 * P$7, 0), 0)</f>
        <v>0</v>
      </c>
      <c r="Q200" s="166">
        <f t="array" ref="Q200">IFERROR(IF(ROW()-16&lt;NoRowsBudget, IF($J200="Profit Margin",SUM(Q$16:Q199)*ProfitMargin,IF($J200="VAT",SUM(Q$16:Q199)*VAT,IF(Budget_period="Monthly",SUMIFS(INDIRECT(Q$8),DetailBudgetWPs_Aleph,IF($J200 = "No Work Package", "", $J200),DetailBudgetCategory_Aleph,$I200),IF(Budget_period="Quarterly",SUMIFS(INDIRECT(Q$9),DetailBudgetWPs_Aleph,IF($J200 = "No Work Package", "", $J200),DetailBudgetCategory_Aleph,$I200),IF(Budget_period="Annually",SUMIFS(INDIRECT(Q$10),DetailBudgetWPs_Aleph,IF($J200 = "No Work Package", "", $J200),DetailBudgetCategory_Aleph,$I200),""))))) / Q$6 * Q$7, 0), 0)</f>
        <v>0</v>
      </c>
      <c r="R200" s="166">
        <f t="array" ref="R200">IFERROR(IF(ROW()-16&lt;NoRowsBudget, IF($J200="Profit Margin",SUM(R$16:R199)*ProfitMargin,IF($J200="VAT",SUM(R$16:R199)*VAT,IF(Budget_period="Monthly",SUMIFS(INDIRECT(R$8),DetailBudgetWPs_Aleph,IF($J200 = "No Work Package", "", $J200),DetailBudgetCategory_Aleph,$I200),IF(Budget_period="Quarterly",SUMIFS(INDIRECT(R$9),DetailBudgetWPs_Aleph,IF($J200 = "No Work Package", "", $J200),DetailBudgetCategory_Aleph,$I200),IF(Budget_period="Annually",SUMIFS(INDIRECT(R$10),DetailBudgetWPs_Aleph,IF($J200 = "No Work Package", "", $J200),DetailBudgetCategory_Aleph,$I200),""))))) / R$6 * R$7, 0), 0)</f>
        <v>0</v>
      </c>
      <c r="S200" s="166">
        <f t="array" ref="S200">IFERROR(IF(ROW()-16&lt;NoRowsBudget, IF($J200="Profit Margin",SUM(S$16:S199)*ProfitMargin,IF($J200="VAT",SUM(S$16:S199)*VAT,IF(Budget_period="Monthly",SUMIFS(INDIRECT(S$8),DetailBudgetWPs_Aleph,IF($J200 = "No Work Package", "", $J200),DetailBudgetCategory_Aleph,$I200),IF(Budget_period="Quarterly",SUMIFS(INDIRECT(S$9),DetailBudgetWPs_Aleph,IF($J200 = "No Work Package", "", $J200),DetailBudgetCategory_Aleph,$I200),IF(Budget_period="Annually",SUMIFS(INDIRECT(S$10),DetailBudgetWPs_Aleph,IF($J200 = "No Work Package", "", $J200),DetailBudgetCategory_Aleph,$I200),""))))) / S$6 * S$7, 0), 0)</f>
        <v>0</v>
      </c>
      <c r="T200" s="166">
        <f t="array" ref="T200">IFERROR(IF(ROW()-16&lt;NoRowsBudget, IF($J200="Profit Margin",SUM(T$16:T199)*ProfitMargin,IF($J200="VAT",SUM(T$16:T199)*VAT,IF(Budget_period="Monthly",SUMIFS(INDIRECT(T$8),DetailBudgetWPs_Aleph,IF($J200 = "No Work Package", "", $J200),DetailBudgetCategory_Aleph,$I200),IF(Budget_period="Quarterly",SUMIFS(INDIRECT(T$9),DetailBudgetWPs_Aleph,IF($J200 = "No Work Package", "", $J200),DetailBudgetCategory_Aleph,$I200),IF(Budget_period="Annually",SUMIFS(INDIRECT(T$10),DetailBudgetWPs_Aleph,IF($J200 = "No Work Package", "", $J200),DetailBudgetCategory_Aleph,$I200),""))))) / T$6 * T$7, 0), 0)</f>
        <v>0</v>
      </c>
      <c r="U200" s="166">
        <f t="array" ref="U200">IFERROR(IF(ROW()-16&lt;NoRowsBudget, IF($J200="Profit Margin",SUM(U$16:U199)*ProfitMargin,IF($J200="VAT",SUM(U$16:U199)*VAT,IF(Budget_period="Monthly",SUMIFS(INDIRECT(U$8),DetailBudgetWPs_Aleph,IF($J200 = "No Work Package", "", $J200),DetailBudgetCategory_Aleph,$I200),IF(Budget_period="Quarterly",SUMIFS(INDIRECT(U$9),DetailBudgetWPs_Aleph,IF($J200 = "No Work Package", "", $J200),DetailBudgetCategory_Aleph,$I200),IF(Budget_period="Annually",SUMIFS(INDIRECT(U$10),DetailBudgetWPs_Aleph,IF($J200 = "No Work Package", "", $J200),DetailBudgetCategory_Aleph,$I200),""))))) / U$6 * U$7, 0), 0)</f>
        <v>0</v>
      </c>
      <c r="V200" s="166">
        <f t="array" ref="V200">IFERROR(IF(ROW()-16&lt;NoRowsBudget, IF($J200="Profit Margin",SUM(V$16:V199)*ProfitMargin,IF($J200="VAT",SUM(V$16:V199)*VAT,IF(Budget_period="Monthly",SUMIFS(INDIRECT(V$8),DetailBudgetWPs_Aleph,IF($J200 = "No Work Package", "", $J200),DetailBudgetCategory_Aleph,$I200),IF(Budget_period="Quarterly",SUMIFS(INDIRECT(V$9),DetailBudgetWPs_Aleph,IF($J200 = "No Work Package", "", $J200),DetailBudgetCategory_Aleph,$I200),IF(Budget_period="Annually",SUMIFS(INDIRECT(V$10),DetailBudgetWPs_Aleph,IF($J200 = "No Work Package", "", $J200),DetailBudgetCategory_Aleph,$I200),""))))) / V$6 * V$7, 0), 0)</f>
        <v>0</v>
      </c>
      <c r="W200" s="166">
        <f t="array" ref="W200">IFERROR(IF(ROW()-16&lt;NoRowsBudget, IF($J200="Profit Margin",SUM(W$16:W199)*ProfitMargin,IF($J200="VAT",SUM(W$16:W199)*VAT,IF(Budget_period="Monthly",SUMIFS(INDIRECT(W$8),DetailBudgetWPs_Aleph,IF($J200 = "No Work Package", "", $J200),DetailBudgetCategory_Aleph,$I200),IF(Budget_period="Quarterly",SUMIFS(INDIRECT(W$9),DetailBudgetWPs_Aleph,IF($J200 = "No Work Package", "", $J200),DetailBudgetCategory_Aleph,$I200),IF(Budget_period="Annually",SUMIFS(INDIRECT(W$10),DetailBudgetWPs_Aleph,IF($J200 = "No Work Package", "", $J200),DetailBudgetCategory_Aleph,$I200),""))))) / W$6 * W$7, 0), 0)</f>
        <v>0</v>
      </c>
      <c r="X200" s="166">
        <f t="array" ref="X200">IFERROR(IF(ROW()-16&lt;NoRowsBudget, IF($J200="Profit Margin",SUM(X$16:X199)*ProfitMargin,IF($J200="VAT",SUM(X$16:X199)*VAT,IF(Budget_period="Monthly",SUMIFS(INDIRECT(X$8),DetailBudgetWPs_Aleph,IF($J200 = "No Work Package", "", $J200),DetailBudgetCategory_Aleph,$I200),IF(Budget_period="Quarterly",SUMIFS(INDIRECT(X$9),DetailBudgetWPs_Aleph,IF($J200 = "No Work Package", "", $J200),DetailBudgetCategory_Aleph,$I200),IF(Budget_period="Annually",SUMIFS(INDIRECT(X$10),DetailBudgetWPs_Aleph,IF($J200 = "No Work Package", "", $J200),DetailBudgetCategory_Aleph,$I200),""))))) / X$6 * X$7, 0), 0)</f>
        <v>0</v>
      </c>
      <c r="Y200" s="166">
        <f t="array" ref="Y200">IFERROR(IF(ROW()-16&lt;NoRowsBudget, IF($J200="Profit Margin",SUM(Y$16:Y199)*ProfitMargin,IF($J200="VAT",SUM(Y$16:Y199)*VAT,IF(Budget_period="Monthly",SUMIFS(INDIRECT(Y$8),DetailBudgetWPs_Aleph,IF($J200 = "No Work Package", "", $J200),DetailBudgetCategory_Aleph,$I200),IF(Budget_period="Quarterly",SUMIFS(INDIRECT(Y$9),DetailBudgetWPs_Aleph,IF($J200 = "No Work Package", "", $J200),DetailBudgetCategory_Aleph,$I200),IF(Budget_period="Annually",SUMIFS(INDIRECT(Y$10),DetailBudgetWPs_Aleph,IF($J200 = "No Work Package", "", $J200),DetailBudgetCategory_Aleph,$I200),""))))) / Y$6 * Y$7, 0), 0)</f>
        <v>0</v>
      </c>
      <c r="Z200" s="166">
        <f t="array" ref="Z200">IFERROR(IF(ROW()-16&lt;NoRowsBudget, IF($J200="Profit Margin",SUM(Z$16:Z199)*ProfitMargin,IF($J200="VAT",SUM(Z$16:Z199)*VAT,IF(Budget_period="Monthly",SUMIFS(INDIRECT(Z$8),DetailBudgetWPs_Aleph,IF($J200 = "No Work Package", "", $J200),DetailBudgetCategory_Aleph,$I200),IF(Budget_period="Quarterly",SUMIFS(INDIRECT(Z$9),DetailBudgetWPs_Aleph,IF($J200 = "No Work Package", "", $J200),DetailBudgetCategory_Aleph,$I200),IF(Budget_period="Annually",SUMIFS(INDIRECT(Z$10),DetailBudgetWPs_Aleph,IF($J200 = "No Work Package", "", $J200),DetailBudgetCategory_Aleph,$I200),""))))) / Z$6 * Z$7, 0), 0)</f>
        <v>0</v>
      </c>
      <c r="AA200" s="166">
        <f t="array" ref="AA200">IFERROR(IF(ROW()-16&lt;NoRowsBudget, IF($J200="Profit Margin",SUM(AA$16:AA199)*ProfitMargin,IF($J200="VAT",SUM(AA$16:AA199)*VAT,IF(Budget_period="Monthly",SUMIFS(INDIRECT(AA$8),DetailBudgetWPs_Aleph,IF($J200 = "No Work Package", "", $J200),DetailBudgetCategory_Aleph,$I200),IF(Budget_period="Quarterly",SUMIFS(INDIRECT(AA$9),DetailBudgetWPs_Aleph,IF($J200 = "No Work Package", "", $J200),DetailBudgetCategory_Aleph,$I200),IF(Budget_period="Annually",SUMIFS(INDIRECT(AA$10),DetailBudgetWPs_Aleph,IF($J200 = "No Work Package", "", $J200),DetailBudgetCategory_Aleph,$I200),""))))) / AA$6 * AA$7, 0), 0)</f>
        <v>0</v>
      </c>
      <c r="AB200" s="166">
        <f t="array" ref="AB200">IFERROR(IF(ROW()-16&lt;NoRowsBudget, IF($J200="Profit Margin",SUM(AB$16:AB199)*ProfitMargin,IF($J200="VAT",SUM(AB$16:AB199)*VAT,IF(Budget_period="Monthly",SUMIFS(INDIRECT(AB$8),DetailBudgetWPs_Aleph,IF($J200 = "No Work Package", "", $J200),DetailBudgetCategory_Aleph,$I200),IF(Budget_period="Quarterly",SUMIFS(INDIRECT(AB$9),DetailBudgetWPs_Aleph,IF($J200 = "No Work Package", "", $J200),DetailBudgetCategory_Aleph,$I200),IF(Budget_period="Annually",SUMIFS(INDIRECT(AB$10),DetailBudgetWPs_Aleph,IF($J200 = "No Work Package", "", $J200),DetailBudgetCategory_Aleph,$I200),""))))) / AB$6 * AB$7, 0), 0)</f>
        <v>0</v>
      </c>
      <c r="AC200" s="166">
        <f t="array" ref="AC200">IFERROR(IF(ROW()-16&lt;NoRowsBudget, IF($J200="Profit Margin",SUM(AC$16:AC199)*ProfitMargin,IF($J200="VAT",SUM(AC$16:AC199)*VAT,IF(Budget_period="Monthly",SUMIFS(INDIRECT(AC$8),DetailBudgetWPs_Aleph,IF($J200 = "No Work Package", "", $J200),DetailBudgetCategory_Aleph,$I200),IF(Budget_period="Quarterly",SUMIFS(INDIRECT(AC$9),DetailBudgetWPs_Aleph,IF($J200 = "No Work Package", "", $J200),DetailBudgetCategory_Aleph,$I200),IF(Budget_period="Annually",SUMIFS(INDIRECT(AC$10),DetailBudgetWPs_Aleph,IF($J200 = "No Work Package", "", $J200),DetailBudgetCategory_Aleph,$I200),""))))) / AC$6 * AC$7, 0), 0)</f>
        <v>0</v>
      </c>
      <c r="AD200" s="166">
        <f t="array" ref="AD200">IFERROR(IF(ROW()-16&lt;NoRowsBudget, IF($J200="Profit Margin",SUM(AD$16:AD199)*ProfitMargin,IF($J200="VAT",SUM(AD$16:AD199)*VAT,IF(Budget_period="Monthly",SUMIFS(INDIRECT(AD$8),DetailBudgetWPs_Aleph,IF($J200 = "No Work Package", "", $J200),DetailBudgetCategory_Aleph,$I200),IF(Budget_period="Quarterly",SUMIFS(INDIRECT(AD$9),DetailBudgetWPs_Aleph,IF($J200 = "No Work Package", "", $J200),DetailBudgetCategory_Aleph,$I200),IF(Budget_period="Annually",SUMIFS(INDIRECT(AD$10),DetailBudgetWPs_Aleph,IF($J200 = "No Work Package", "", $J200),DetailBudgetCategory_Aleph,$I200),""))))) / AD$6 * AD$7, 0), 0)</f>
        <v>0</v>
      </c>
      <c r="AE200" s="166">
        <f t="array" ref="AE200">IFERROR(IF(ROW()-16&lt;NoRowsBudget, IF($J200="Profit Margin",SUM(AE$16:AE199)*ProfitMargin,IF($J200="VAT",SUM(AE$16:AE199)*VAT,IF(Budget_period="Monthly",SUMIFS(INDIRECT(AE$8),DetailBudgetWPs_Aleph,IF($J200 = "No Work Package", "", $J200),DetailBudgetCategory_Aleph,$I200),IF(Budget_period="Quarterly",SUMIFS(INDIRECT(AE$9),DetailBudgetWPs_Aleph,IF($J200 = "No Work Package", "", $J200),DetailBudgetCategory_Aleph,$I200),IF(Budget_period="Annually",SUMIFS(INDIRECT(AE$10),DetailBudgetWPs_Aleph,IF($J200 = "No Work Package", "", $J200),DetailBudgetCategory_Aleph,$I200),""))))) / AE$6 * AE$7, 0), 0)</f>
        <v>0</v>
      </c>
      <c r="AF200" s="166">
        <f t="array" ref="AF200">IFERROR(IF(ROW()-16&lt;NoRowsBudget, IF($J200="Profit Margin",SUM(AF$16:AF199)*ProfitMargin,IF($J200="VAT",SUM(AF$16:AF199)*VAT,IF(Budget_period="Monthly",SUMIFS(INDIRECT(AF$8),DetailBudgetWPs_Aleph,IF($J200 = "No Work Package", "", $J200),DetailBudgetCategory_Aleph,$I200),IF(Budget_period="Quarterly",SUMIFS(INDIRECT(AF$9),DetailBudgetWPs_Aleph,IF($J200 = "No Work Package", "", $J200),DetailBudgetCategory_Aleph,$I200),IF(Budget_period="Annually",SUMIFS(INDIRECT(AF$10),DetailBudgetWPs_Aleph,IF($J200 = "No Work Package", "", $J200),DetailBudgetCategory_Aleph,$I200),""))))) / AF$6 * AF$7, 0), 0)</f>
        <v>0</v>
      </c>
      <c r="AG200" s="166">
        <f t="array" ref="AG200">IFERROR(IF(ROW()-16&lt;NoRowsBudget, IF($J200="Profit Margin",SUM(AG$16:AG199)*ProfitMargin,IF($J200="VAT",SUM(AG$16:AG199)*VAT,IF(Budget_period="Monthly",SUMIFS(INDIRECT(AG$8),DetailBudgetWPs_Aleph,IF($J200 = "No Work Package", "", $J200),DetailBudgetCategory_Aleph,$I200),IF(Budget_period="Quarterly",SUMIFS(INDIRECT(AG$9),DetailBudgetWPs_Aleph,IF($J200 = "No Work Package", "", $J200),DetailBudgetCategory_Aleph,$I200),IF(Budget_period="Annually",SUMIFS(INDIRECT(AG$10),DetailBudgetWPs_Aleph,IF($J200 = "No Work Package", "", $J200),DetailBudgetCategory_Aleph,$I200),""))))) / AG$6 * AG$7, 0), 0)</f>
        <v>0</v>
      </c>
      <c r="AH200" s="166">
        <f t="array" ref="AH200">IFERROR(IF(ROW()-16&lt;NoRowsBudget, IF($J200="Profit Margin",SUM(AH$16:AH199)*ProfitMargin,IF($J200="VAT",SUM(AH$16:AH199)*VAT,IF(Budget_period="Monthly",SUMIFS(INDIRECT(AH$8),DetailBudgetWPs_Aleph,IF($J200 = "No Work Package", "", $J200),DetailBudgetCategory_Aleph,$I200),IF(Budget_period="Quarterly",SUMIFS(INDIRECT(AH$9),DetailBudgetWPs_Aleph,IF($J200 = "No Work Package", "", $J200),DetailBudgetCategory_Aleph,$I200),IF(Budget_period="Annually",SUMIFS(INDIRECT(AH$10),DetailBudgetWPs_Aleph,IF($J200 = "No Work Package", "", $J200),DetailBudgetCategory_Aleph,$I200),""))))) / AH$6 * AH$7, 0), 0)</f>
        <v>0</v>
      </c>
      <c r="AI200" s="166">
        <f t="array" ref="AI200">IFERROR(IF(ROW()-16&lt;NoRowsBudget, IF($J200="Profit Margin",SUM(AI$16:AI199)*ProfitMargin,IF($J200="VAT",SUM(AI$16:AI199)*VAT,IF(Budget_period="Monthly",SUMIFS(INDIRECT(AI$8),DetailBudgetWPs_Aleph,IF($J200 = "No Work Package", "", $J200),DetailBudgetCategory_Aleph,$I200),IF(Budget_period="Quarterly",SUMIFS(INDIRECT(AI$9),DetailBudgetWPs_Aleph,IF($J200 = "No Work Package", "", $J200),DetailBudgetCategory_Aleph,$I200),IF(Budget_period="Annually",SUMIFS(INDIRECT(AI$10),DetailBudgetWPs_Aleph,IF($J200 = "No Work Package", "", $J200),DetailBudgetCategory_Aleph,$I200),""))))) / AI$6 * AI$7, 0), 0)</f>
        <v>0</v>
      </c>
      <c r="AJ200" s="166">
        <f t="array" ref="AJ200">IFERROR(IF(ROW()-16&lt;NoRowsBudget, IF($J200="Profit Margin",SUM(AJ$16:AJ199)*ProfitMargin,IF($J200="VAT",SUM(AJ$16:AJ199)*VAT,IF(Budget_period="Monthly",SUMIFS(INDIRECT(AJ$8),DetailBudgetWPs_Aleph,IF($J200 = "No Work Package", "", $J200),DetailBudgetCategory_Aleph,$I200),IF(Budget_period="Quarterly",SUMIFS(INDIRECT(AJ$9),DetailBudgetWPs_Aleph,IF($J200 = "No Work Package", "", $J200),DetailBudgetCategory_Aleph,$I200),IF(Budget_period="Annually",SUMIFS(INDIRECT(AJ$10),DetailBudgetWPs_Aleph,IF($J200 = "No Work Package", "", $J200),DetailBudgetCategory_Aleph,$I200),""))))) / AJ$6 * AJ$7, 0), 0)</f>
        <v>0</v>
      </c>
      <c r="AK200" s="166">
        <f t="array" ref="AK200">IFERROR(IF(ROW()-16&lt;NoRowsBudget, IF($J200="Profit Margin",SUM(AK$16:AK199)*ProfitMargin,IF($J200="VAT",SUM(AK$16:AK199)*VAT,IF(Budget_period="Monthly",SUMIFS(INDIRECT(AK$8),DetailBudgetWPs_Aleph,IF($J200 = "No Work Package", "", $J200),DetailBudgetCategory_Aleph,$I200),IF(Budget_period="Quarterly",SUMIFS(INDIRECT(AK$9),DetailBudgetWPs_Aleph,IF($J200 = "No Work Package", "", $J200),DetailBudgetCategory_Aleph,$I200),IF(Budget_period="Annually",SUMIFS(INDIRECT(AK$10),DetailBudgetWPs_Aleph,IF($J200 = "No Work Package", "", $J200),DetailBudgetCategory_Aleph,$I200),""))))) / AK$6 * AK$7, 0), 0)</f>
        <v>0</v>
      </c>
      <c r="AL200" s="166">
        <f t="array" ref="AL200">IFERROR(IF(ROW()-16&lt;NoRowsBudget, IF($J200="Profit Margin",SUM(AL$16:AL199)*ProfitMargin,IF($J200="VAT",SUM(AL$16:AL199)*VAT,IF(Budget_period="Monthly",SUMIFS(INDIRECT(AL$8),DetailBudgetWPs_Aleph,IF($J200 = "No Work Package", "", $J200),DetailBudgetCategory_Aleph,$I200),IF(Budget_period="Quarterly",SUMIFS(INDIRECT(AL$9),DetailBudgetWPs_Aleph,IF($J200 = "No Work Package", "", $J200),DetailBudgetCategory_Aleph,$I200),IF(Budget_period="Annually",SUMIFS(INDIRECT(AL$10),DetailBudgetWPs_Aleph,IF($J200 = "No Work Package", "", $J200),DetailBudgetCategory_Aleph,$I200),""))))) / AL$6 * AL$7, 0), 0)</f>
        <v>0</v>
      </c>
      <c r="AM200" s="166">
        <f t="array" ref="AM200">IFERROR(IF(ROW()-16&lt;NoRowsBudget, IF($J200="Profit Margin",SUM(AM$16:AM199)*ProfitMargin,IF($J200="VAT",SUM(AM$16:AM199)*VAT,IF(Budget_period="Monthly",SUMIFS(INDIRECT(AM$8),DetailBudgetWPs_Aleph,IF($J200 = "No Work Package", "", $J200),DetailBudgetCategory_Aleph,$I200),IF(Budget_period="Quarterly",SUMIFS(INDIRECT(AM$9),DetailBudgetWPs_Aleph,IF($J200 = "No Work Package", "", $J200),DetailBudgetCategory_Aleph,$I200),IF(Budget_period="Annually",SUMIFS(INDIRECT(AM$10),DetailBudgetWPs_Aleph,IF($J200 = "No Work Package", "", $J200),DetailBudgetCategory_Aleph,$I200),""))))) / AM$6 * AM$7, 0), 0)</f>
        <v>0</v>
      </c>
      <c r="AN200" s="166">
        <f t="array" ref="AN200">IFERROR(IF(ROW()-16&lt;NoRowsBudget, IF($J200="Profit Margin",SUM(AN$16:AN199)*ProfitMargin,IF($J200="VAT",SUM(AN$16:AN199)*VAT,IF(Budget_period="Monthly",SUMIFS(INDIRECT(AN$8),DetailBudgetWPs_Aleph,IF($J200 = "No Work Package", "", $J200),DetailBudgetCategory_Aleph,$I200),IF(Budget_period="Quarterly",SUMIFS(INDIRECT(AN$9),DetailBudgetWPs_Aleph,IF($J200 = "No Work Package", "", $J200),DetailBudgetCategory_Aleph,$I200),IF(Budget_period="Annually",SUMIFS(INDIRECT(AN$10),DetailBudgetWPs_Aleph,IF($J200 = "No Work Package", "", $J200),DetailBudgetCategory_Aleph,$I200),""))))) / AN$6 * AN$7, 0), 0)</f>
        <v>0</v>
      </c>
      <c r="AO200" s="166">
        <f t="array" ref="AO200">IFERROR(IF(ROW()-16&lt;NoRowsBudget, IF($J200="Profit Margin",SUM(AO$16:AO199)*ProfitMargin,IF($J200="VAT",SUM(AO$16:AO199)*VAT,IF(Budget_period="Monthly",SUMIFS(INDIRECT(AO$8),DetailBudgetWPs_Aleph,IF($J200 = "No Work Package", "", $J200),DetailBudgetCategory_Aleph,$I200),IF(Budget_period="Quarterly",SUMIFS(INDIRECT(AO$9),DetailBudgetWPs_Aleph,IF($J200 = "No Work Package", "", $J200),DetailBudgetCategory_Aleph,$I200),IF(Budget_period="Annually",SUMIFS(INDIRECT(AO$10),DetailBudgetWPs_Aleph,IF($J200 = "No Work Package", "", $J200),DetailBudgetCategory_Aleph,$I200),""))))) / AO$6 * AO$7, 0), 0)</f>
        <v>0</v>
      </c>
      <c r="AP200" s="166">
        <f t="array" ref="AP200">IFERROR(IF(ROW()-16&lt;NoRowsBudget, IF($J200="Profit Margin",SUM(AP$16:AP199)*ProfitMargin,IF($J200="VAT",SUM(AP$16:AP199)*VAT,IF(Budget_period="Monthly",SUMIFS(INDIRECT(AP$8),DetailBudgetWPs_Aleph,IF($J200 = "No Work Package", "", $J200),DetailBudgetCategory_Aleph,$I200),IF(Budget_period="Quarterly",SUMIFS(INDIRECT(AP$9),DetailBudgetWPs_Aleph,IF($J200 = "No Work Package", "", $J200),DetailBudgetCategory_Aleph,$I200),IF(Budget_period="Annually",SUMIFS(INDIRECT(AP$10),DetailBudgetWPs_Aleph,IF($J200 = "No Work Package", "", $J200),DetailBudgetCategory_Aleph,$I200),""))))) / AP$6 * AP$7, 0), 0)</f>
        <v>0</v>
      </c>
      <c r="AQ200" s="166">
        <f t="array" ref="AQ200">IFERROR(IF(ROW()-16&lt;NoRowsBudget, IF($J200="Profit Margin",SUM(AQ$16:AQ199)*ProfitMargin,IF($J200="VAT",SUM(AQ$16:AQ199)*VAT,IF(Budget_period="Monthly",SUMIFS(INDIRECT(AQ$8),DetailBudgetWPs_Aleph,IF($J200 = "No Work Package", "", $J200),DetailBudgetCategory_Aleph,$I200),IF(Budget_period="Quarterly",SUMIFS(INDIRECT(AQ$9),DetailBudgetWPs_Aleph,IF($J200 = "No Work Package", "", $J200),DetailBudgetCategory_Aleph,$I200),IF(Budget_period="Annually",SUMIFS(INDIRECT(AQ$10),DetailBudgetWPs_Aleph,IF($J200 = "No Work Package", "", $J200),DetailBudgetCategory_Aleph,$I200),""))))) / AQ$6 * AQ$7, 0), 0)</f>
        <v>0</v>
      </c>
      <c r="AR200" s="166">
        <f t="array" ref="AR200">IFERROR(IF(ROW()-16&lt;NoRowsBudget, IF($J200="Profit Margin",SUM(AR$16:AR199)*ProfitMargin,IF($J200="VAT",SUM(AR$16:AR199)*VAT,IF(Budget_period="Monthly",SUMIFS(INDIRECT(AR$8),DetailBudgetWPs_Aleph,IF($J200 = "No Work Package", "", $J200),DetailBudgetCategory_Aleph,$I200),IF(Budget_period="Quarterly",SUMIFS(INDIRECT(AR$9),DetailBudgetWPs_Aleph,IF($J200 = "No Work Package", "", $J200),DetailBudgetCategory_Aleph,$I200),IF(Budget_period="Annually",SUMIFS(INDIRECT(AR$10),DetailBudgetWPs_Aleph,IF($J200 = "No Work Package", "", $J200),DetailBudgetCategory_Aleph,$I200),""))))) / AR$6 * AR$7, 0), 0)</f>
        <v>0</v>
      </c>
      <c r="AS200" s="166">
        <f t="array" ref="AS200">IFERROR(IF(ROW()-16&lt;NoRowsBudget, IF($J200="Profit Margin",SUM(AS$16:AS199)*ProfitMargin,IF($J200="VAT",SUM(AS$16:AS199)*VAT,IF(Budget_period="Monthly",SUMIFS(INDIRECT(AS$8),DetailBudgetWPs_Aleph,IF($J200 = "No Work Package", "", $J200),DetailBudgetCategory_Aleph,$I200),IF(Budget_period="Quarterly",SUMIFS(INDIRECT(AS$9),DetailBudgetWPs_Aleph,IF($J200 = "No Work Package", "", $J200),DetailBudgetCategory_Aleph,$I200),IF(Budget_period="Annually",SUMIFS(INDIRECT(AS$10),DetailBudgetWPs_Aleph,IF($J200 = "No Work Package", "", $J200),DetailBudgetCategory_Aleph,$I200),""))))) / AS$6 * AS$7, 0), 0)</f>
        <v>0</v>
      </c>
      <c r="AT200" s="166">
        <f t="array" ref="AT200">IFERROR(IF(ROW()-16&lt;NoRowsBudget, IF($J200="Profit Margin",SUM(AT$16:AT199)*ProfitMargin,IF($J200="VAT",SUM(AT$16:AT199)*VAT,IF(Budget_period="Monthly",SUMIFS(INDIRECT(AT$8),DetailBudgetWPs_Aleph,IF($J200 = "No Work Package", "", $J200),DetailBudgetCategory_Aleph,$I200),IF(Budget_period="Quarterly",SUMIFS(INDIRECT(AT$9),DetailBudgetWPs_Aleph,IF($J200 = "No Work Package", "", $J200),DetailBudgetCategory_Aleph,$I200),IF(Budget_period="Annually",SUMIFS(INDIRECT(AT$10),DetailBudgetWPs_Aleph,IF($J200 = "No Work Package", "", $J200),DetailBudgetCategory_Aleph,$I200),""))))) / AT$6 * AT$7, 0), 0)</f>
        <v>0</v>
      </c>
      <c r="AU200" s="166">
        <f t="array" ref="AU200">IFERROR(IF(ROW()-16&lt;NoRowsBudget, IF($J200="Profit Margin",SUM(AU$16:AU199)*ProfitMargin,IF($J200="VAT",SUM(AU$16:AU199)*VAT,IF(Budget_period="Monthly",SUMIFS(INDIRECT(AU$8),DetailBudgetWPs_Aleph,IF($J200 = "No Work Package", "", $J200),DetailBudgetCategory_Aleph,$I200),IF(Budget_period="Quarterly",SUMIFS(INDIRECT(AU$9),DetailBudgetWPs_Aleph,IF($J200 = "No Work Package", "", $J200),DetailBudgetCategory_Aleph,$I200),IF(Budget_period="Annually",SUMIFS(INDIRECT(AU$10),DetailBudgetWPs_Aleph,IF($J200 = "No Work Package", "", $J200),DetailBudgetCategory_Aleph,$I200),""))))) / AU$6 * AU$7, 0), 0)</f>
        <v>0</v>
      </c>
      <c r="AV200" s="166">
        <f t="array" ref="AV200">IFERROR(IF(ROW()-16&lt;NoRowsBudget, IF($J200="Profit Margin",SUM(AV$16:AV199)*ProfitMargin,IF($J200="VAT",SUM(AV$16:AV199)*VAT,IF(Budget_period="Monthly",SUMIFS(INDIRECT(AV$8),DetailBudgetWPs_Aleph,IF($J200 = "No Work Package", "", $J200),DetailBudgetCategory_Aleph,$I200),IF(Budget_period="Quarterly",SUMIFS(INDIRECT(AV$9),DetailBudgetWPs_Aleph,IF($J200 = "No Work Package", "", $J200),DetailBudgetCategory_Aleph,$I200),IF(Budget_period="Annually",SUMIFS(INDIRECT(AV$10),DetailBudgetWPs_Aleph,IF($J200 = "No Work Package", "", $J200),DetailBudgetCategory_Aleph,$I200),""))))) / AV$6 * AV$7, 0), 0)</f>
        <v>0</v>
      </c>
      <c r="AW200" s="166">
        <f t="array" ref="AW200">IFERROR(IF(ROW()-16&lt;NoRowsBudget, IF($J200="Profit Margin",SUM(AW$16:AW199)*ProfitMargin,IF($J200="VAT",SUM(AW$16:AW199)*VAT,IF(Budget_period="Monthly",SUMIFS(INDIRECT(AW$8),DetailBudgetWPs_Aleph,IF($J200 = "No Work Package", "", $J200),DetailBudgetCategory_Aleph,$I200),IF(Budget_period="Quarterly",SUMIFS(INDIRECT(AW$9),DetailBudgetWPs_Aleph,IF($J200 = "No Work Package", "", $J200),DetailBudgetCategory_Aleph,$I200),IF(Budget_period="Annually",SUMIFS(INDIRECT(AW$10),DetailBudgetWPs_Aleph,IF($J200 = "No Work Package", "", $J200),DetailBudgetCategory_Aleph,$I200),""))))) / AW$6 * AW$7, 0), 0)</f>
        <v>0</v>
      </c>
      <c r="AX200" s="166">
        <f t="array" ref="AX200">IFERROR(IF(ROW()-16&lt;NoRowsBudget, IF($J200="Profit Margin",SUM(AX$16:AX199)*ProfitMargin,IF($J200="VAT",SUM(AX$16:AX199)*VAT,IF(Budget_period="Monthly",SUMIFS(INDIRECT(AX$8),DetailBudgetWPs_Aleph,IF($J200 = "No Work Package", "", $J200),DetailBudgetCategory_Aleph,$I200),IF(Budget_period="Quarterly",SUMIFS(INDIRECT(AX$9),DetailBudgetWPs_Aleph,IF($J200 = "No Work Package", "", $J200),DetailBudgetCategory_Aleph,$I200),IF(Budget_period="Annually",SUMIFS(INDIRECT(AX$10),DetailBudgetWPs_Aleph,IF($J200 = "No Work Package", "", $J200),DetailBudgetCategory_Aleph,$I200),""))))) / AX$6 * AX$7, 0), 0)</f>
        <v>0</v>
      </c>
      <c r="AY200" s="166">
        <f t="array" ref="AY200">IFERROR(IF(ROW()-16&lt;NoRowsBudget, IF($J200="Profit Margin",SUM(AY$16:AY199)*ProfitMargin,IF($J200="VAT",SUM(AY$16:AY199)*VAT,IF(Budget_period="Monthly",SUMIFS(INDIRECT(AY$8),DetailBudgetWPs_Aleph,IF($J200 = "No Work Package", "", $J200),DetailBudgetCategory_Aleph,$I200),IF(Budget_period="Quarterly",SUMIFS(INDIRECT(AY$9),DetailBudgetWPs_Aleph,IF($J200 = "No Work Package", "", $J200),DetailBudgetCategory_Aleph,$I200),IF(Budget_period="Annually",SUMIFS(INDIRECT(AY$10),DetailBudgetWPs_Aleph,IF($J200 = "No Work Package", "", $J200),DetailBudgetCategory_Aleph,$I200),""))))) / AY$6 * AY$7, 0), 0)</f>
        <v>0</v>
      </c>
      <c r="AZ200" s="166">
        <f t="array" ref="AZ200">IFERROR(IF(ROW()-16&lt;NoRowsBudget, IF($J200="Profit Margin",SUM(AZ$16:AZ199)*ProfitMargin,IF($J200="VAT",SUM(AZ$16:AZ199)*VAT,IF(Budget_period="Monthly",SUMIFS(INDIRECT(AZ$8),DetailBudgetWPs_Aleph,IF($J200 = "No Work Package", "", $J200),DetailBudgetCategory_Aleph,$I200),IF(Budget_period="Quarterly",SUMIFS(INDIRECT(AZ$9),DetailBudgetWPs_Aleph,IF($J200 = "No Work Package", "", $J200),DetailBudgetCategory_Aleph,$I200),IF(Budget_period="Annually",SUMIFS(INDIRECT(AZ$10),DetailBudgetWPs_Aleph,IF($J200 = "No Work Package", "", $J200),DetailBudgetCategory_Aleph,$I200),""))))) / AZ$6 * AZ$7, 0), 0)</f>
        <v>0</v>
      </c>
      <c r="BA200" s="166">
        <f t="array" ref="BA200">IFERROR(IF(ROW()-16&lt;NoRowsBudget, IF($J200="Profit Margin",SUM(BA$16:BA199)*ProfitMargin,IF($J200="VAT",SUM(BA$16:BA199)*VAT,IF(Budget_period="Monthly",SUMIFS(INDIRECT(BA$8),DetailBudgetWPs_Aleph,IF($J200 = "No Work Package", "", $J200),DetailBudgetCategory_Aleph,$I200),IF(Budget_period="Quarterly",SUMIFS(INDIRECT(BA$9),DetailBudgetWPs_Aleph,IF($J200 = "No Work Package", "", $J200),DetailBudgetCategory_Aleph,$I200),IF(Budget_period="Annually",SUMIFS(INDIRECT(BA$10),DetailBudgetWPs_Aleph,IF($J200 = "No Work Package", "", $J200),DetailBudgetCategory_Aleph,$I200),""))))) / BA$6 * BA$7, 0), 0)</f>
        <v>0</v>
      </c>
      <c r="BB200" s="166">
        <f t="array" ref="BB200">IFERROR(IF(ROW()-16&lt;NoRowsBudget, IF($J200="Profit Margin",SUM(BB$16:BB199)*ProfitMargin,IF($J200="VAT",SUM(BB$16:BB199)*VAT,IF(Budget_period="Monthly",SUMIFS(INDIRECT(BB$8),DetailBudgetWPs_Aleph,IF($J200 = "No Work Package", "", $J200),DetailBudgetCategory_Aleph,$I200),IF(Budget_period="Quarterly",SUMIFS(INDIRECT(BB$9),DetailBudgetWPs_Aleph,IF($J200 = "No Work Package", "", $J200),DetailBudgetCategory_Aleph,$I200),IF(Budget_period="Annually",SUMIFS(INDIRECT(BB$10),DetailBudgetWPs_Aleph,IF($J200 = "No Work Package", "", $J200),DetailBudgetCategory_Aleph,$I200),""))))) / BB$6 * BB$7, 0), 0)</f>
        <v>0</v>
      </c>
      <c r="BC200" s="166">
        <f t="array" ref="BC200">IFERROR(IF(ROW()-16&lt;NoRowsBudget, IF($J200="Profit Margin",SUM(BC$16:BC199)*ProfitMargin,IF($J200="VAT",SUM(BC$16:BC199)*VAT,IF(Budget_period="Monthly",SUMIFS(INDIRECT(BC$8),DetailBudgetWPs_Aleph,IF($J200 = "No Work Package", "", $J200),DetailBudgetCategory_Aleph,$I200),IF(Budget_period="Quarterly",SUMIFS(INDIRECT(BC$9),DetailBudgetWPs_Aleph,IF($J200 = "No Work Package", "", $J200),DetailBudgetCategory_Aleph,$I200),IF(Budget_period="Annually",SUMIFS(INDIRECT(BC$10),DetailBudgetWPs_Aleph,IF($J200 = "No Work Package", "", $J200),DetailBudgetCategory_Aleph,$I200),""))))) / BC$6 * BC$7, 0), 0)</f>
        <v>0</v>
      </c>
      <c r="BD200" s="166">
        <f t="array" ref="BD200">IFERROR(IF(ROW()-16&lt;NoRowsBudget, IF($J200="Profit Margin",SUM(BD$16:BD199)*ProfitMargin,IF($J200="VAT",SUM(BD$16:BD199)*VAT,IF(Budget_period="Monthly",SUMIFS(INDIRECT(BD$8),DetailBudgetWPs_Aleph,IF($J200 = "No Work Package", "", $J200),DetailBudgetCategory_Aleph,$I200),IF(Budget_period="Quarterly",SUMIFS(INDIRECT(BD$9),DetailBudgetWPs_Aleph,IF($J200 = "No Work Package", "", $J200),DetailBudgetCategory_Aleph,$I200),IF(Budget_period="Annually",SUMIFS(INDIRECT(BD$10),DetailBudgetWPs_Aleph,IF($J200 = "No Work Package", "", $J200),DetailBudgetCategory_Aleph,$I200),""))))) / BD$6 * BD$7, 0), 0)</f>
        <v>0</v>
      </c>
      <c r="BE200" s="166">
        <f t="array" ref="BE200">IFERROR(IF(ROW()-16&lt;NoRowsBudget, IF($J200="Profit Margin",SUM(BE$16:BE199)*ProfitMargin,IF($J200="VAT",SUM(BE$16:BE199)*VAT,IF(Budget_period="Monthly",SUMIFS(INDIRECT(BE$8),DetailBudgetWPs_Aleph,IF($J200 = "No Work Package", "", $J200),DetailBudgetCategory_Aleph,$I200),IF(Budget_period="Quarterly",SUMIFS(INDIRECT(BE$9),DetailBudgetWPs_Aleph,IF($J200 = "No Work Package", "", $J200),DetailBudgetCategory_Aleph,$I200),IF(Budget_period="Annually",SUMIFS(INDIRECT(BE$10),DetailBudgetWPs_Aleph,IF($J200 = "No Work Package", "", $J200),DetailBudgetCategory_Aleph,$I200),""))))) / BE$6 * BE$7, 0), 0)</f>
        <v>0</v>
      </c>
      <c r="BF200" s="166">
        <f t="array" ref="BF200">IFERROR(IF(ROW()-16&lt;NoRowsBudget, IF($J200="Profit Margin",SUM(BF$16:BF199)*ProfitMargin,IF($J200="VAT",SUM(BF$16:BF199)*VAT,IF(Budget_period="Monthly",SUMIFS(INDIRECT(BF$8),DetailBudgetWPs_Aleph,IF($J200 = "No Work Package", "", $J200),DetailBudgetCategory_Aleph,$I200),IF(Budget_period="Quarterly",SUMIFS(INDIRECT(BF$9),DetailBudgetWPs_Aleph,IF($J200 = "No Work Package", "", $J200),DetailBudgetCategory_Aleph,$I200),IF(Budget_period="Annually",SUMIFS(INDIRECT(BF$10),DetailBudgetWPs_Aleph,IF($J200 = "No Work Package", "", $J200),DetailBudgetCategory_Aleph,$I200),""))))) / BF$6 * BF$7, 0), 0)</f>
        <v>0</v>
      </c>
      <c r="BG200" s="166">
        <f t="array" ref="BG200">IFERROR(IF(ROW()-16&lt;NoRowsBudget, IF($J200="Profit Margin",SUM(BG$16:BG199)*ProfitMargin,IF($J200="VAT",SUM(BG$16:BG199)*VAT,IF(Budget_period="Monthly",SUMIFS(INDIRECT(BG$8),DetailBudgetWPs_Aleph,IF($J200 = "No Work Package", "", $J200),DetailBudgetCategory_Aleph,$I200),IF(Budget_period="Quarterly",SUMIFS(INDIRECT(BG$9),DetailBudgetWPs_Aleph,IF($J200 = "No Work Package", "", $J200),DetailBudgetCategory_Aleph,$I200),IF(Budget_period="Annually",SUMIFS(INDIRECT(BG$10),DetailBudgetWPs_Aleph,IF($J200 = "No Work Package", "", $J200),DetailBudgetCategory_Aleph,$I200),""))))) / BG$6 * BG$7, 0), 0)</f>
        <v>0</v>
      </c>
      <c r="BH200" s="166">
        <f t="array" ref="BH200">IFERROR(IF(ROW()-16&lt;NoRowsBudget, IF($J200="Profit Margin",SUM(BH$16:BH199)*ProfitMargin,IF($J200="VAT",SUM(BH$16:BH199)*VAT,IF(Budget_period="Monthly",SUMIFS(INDIRECT(BH$8),DetailBudgetWPs_Aleph,IF($J200 = "No Work Package", "", $J200),DetailBudgetCategory_Aleph,$I200),IF(Budget_period="Quarterly",SUMIFS(INDIRECT(BH$9),DetailBudgetWPs_Aleph,IF($J200 = "No Work Package", "", $J200),DetailBudgetCategory_Aleph,$I200),IF(Budget_period="Annually",SUMIFS(INDIRECT(BH$10),DetailBudgetWPs_Aleph,IF($J200 = "No Work Package", "", $J200),DetailBudgetCategory_Aleph,$I200),""))))) / BH$6 * BH$7, 0), 0)</f>
        <v>0</v>
      </c>
      <c r="BI200" s="166">
        <f t="array" ref="BI200">IFERROR(IF(ROW()-16&lt;NoRowsBudget, IF($J200="Profit Margin",SUM(BI$16:BI199)*ProfitMargin,IF($J200="VAT",SUM(BI$16:BI199)*VAT,IF(Budget_period="Monthly",SUMIFS(INDIRECT(BI$8),DetailBudgetWPs_Aleph,IF($J200 = "No Work Package", "", $J200),DetailBudgetCategory_Aleph,$I200),IF(Budget_period="Quarterly",SUMIFS(INDIRECT(BI$9),DetailBudgetWPs_Aleph,IF($J200 = "No Work Package", "", $J200),DetailBudgetCategory_Aleph,$I200),IF(Budget_period="Annually",SUMIFS(INDIRECT(BI$10),DetailBudgetWPs_Aleph,IF($J200 = "No Work Package", "", $J200),DetailBudgetCategory_Aleph,$I200),""))))) / BI$6 * BI$7, 0), 0)</f>
        <v>0</v>
      </c>
      <c r="BJ200" s="166">
        <f t="array" ref="BJ200">IFERROR(IF(ROW()-16&lt;NoRowsBudget, IF($J200="Profit Margin",SUM(BJ$16:BJ199)*ProfitMargin,IF($J200="VAT",SUM(BJ$16:BJ199)*VAT,IF(Budget_period="Monthly",SUMIFS(INDIRECT(BJ$8),DetailBudgetWPs_Aleph,IF($J200 = "No Work Package", "", $J200),DetailBudgetCategory_Aleph,$I200),IF(Budget_period="Quarterly",SUMIFS(INDIRECT(BJ$9),DetailBudgetWPs_Aleph,IF($J200 = "No Work Package", "", $J200),DetailBudgetCategory_Aleph,$I200),IF(Budget_period="Annually",SUMIFS(INDIRECT(BJ$10),DetailBudgetWPs_Aleph,IF($J200 = "No Work Package", "", $J200),DetailBudgetCategory_Aleph,$I200),""))))) / BJ$6 * BJ$7, 0), 0)</f>
        <v>0</v>
      </c>
      <c r="BK200" s="166">
        <f t="array" ref="BK200">IFERROR(IF(ROW()-16&lt;NoRowsBudget, IF($J200="Profit Margin",SUM(BK$16:BK199)*ProfitMargin,IF($J200="VAT",SUM(BK$16:BK199)*VAT,IF(Budget_period="Monthly",SUMIFS(INDIRECT(BK$8),DetailBudgetWPs_Aleph,IF($J200 = "No Work Package", "", $J200),DetailBudgetCategory_Aleph,$I200),IF(Budget_period="Quarterly",SUMIFS(INDIRECT(BK$9),DetailBudgetWPs_Aleph,IF($J200 = "No Work Package", "", $J200),DetailBudgetCategory_Aleph,$I200),IF(Budget_period="Annually",SUMIFS(INDIRECT(BK$10),DetailBudgetWPs_Aleph,IF($J200 = "No Work Package", "", $J200),DetailBudgetCategory_Aleph,$I200),""))))) / BK$6 * BK$7, 0), 0)</f>
        <v>0</v>
      </c>
      <c r="BL200" s="166">
        <f t="array" ref="BL200">IFERROR(IF(ROW()-16&lt;NoRowsBudget, IF($J200="Profit Margin",SUM(BL$16:BL199)*ProfitMargin,IF($J200="VAT",SUM(BL$16:BL199)*VAT,IF(Budget_period="Monthly",SUMIFS(INDIRECT(BL$8),DetailBudgetWPs_Aleph,IF($J200 = "No Work Package", "", $J200),DetailBudgetCategory_Aleph,$I200),IF(Budget_period="Quarterly",SUMIFS(INDIRECT(BL$9),DetailBudgetWPs_Aleph,IF($J200 = "No Work Package", "", $J200),DetailBudgetCategory_Aleph,$I200),IF(Budget_period="Annually",SUMIFS(INDIRECT(BL$10),DetailBudgetWPs_Aleph,IF($J200 = "No Work Package", "", $J200),DetailBudgetCategory_Aleph,$I200),""))))) / BL$6 * BL$7, 0), 0)</f>
        <v>0</v>
      </c>
      <c r="BM200" s="166">
        <f t="array" ref="BM200">IFERROR(IF(ROW()-16&lt;NoRowsBudget, IF($J200="Profit Margin",SUM(BM$16:BM199)*ProfitMargin,IF($J200="VAT",SUM(BM$16:BM199)*VAT,IF(Budget_period="Monthly",SUMIFS(INDIRECT(BM$8),DetailBudgetWPs_Aleph,IF($J200 = "No Work Package", "", $J200),DetailBudgetCategory_Aleph,$I200),IF(Budget_period="Quarterly",SUMIFS(INDIRECT(BM$9),DetailBudgetWPs_Aleph,IF($J200 = "No Work Package", "", $J200),DetailBudgetCategory_Aleph,$I200),IF(Budget_period="Annually",SUMIFS(INDIRECT(BM$10),DetailBudgetWPs_Aleph,IF($J200 = "No Work Package", "", $J200),DetailBudgetCategory_Aleph,$I200),""))))) / BM$6 * BM$7, 0), 0)</f>
        <v>0</v>
      </c>
      <c r="BN200" s="166">
        <f t="array" ref="BN200">IFERROR(IF(ROW()-16&lt;NoRowsBudget, IF($J200="Profit Margin",SUM(BN$16:BN199)*ProfitMargin,IF($J200="VAT",SUM(BN$16:BN199)*VAT,IF(Budget_period="Monthly",SUMIFS(INDIRECT(BN$8),DetailBudgetWPs_Aleph,IF($J200 = "No Work Package", "", $J200),DetailBudgetCategory_Aleph,$I200),IF(Budget_period="Quarterly",SUMIFS(INDIRECT(BN$9),DetailBudgetWPs_Aleph,IF($J200 = "No Work Package", "", $J200),DetailBudgetCategory_Aleph,$I200),IF(Budget_period="Annually",SUMIFS(INDIRECT(BN$10),DetailBudgetWPs_Aleph,IF($J200 = "No Work Package", "", $J200),DetailBudgetCategory_Aleph,$I200),""))))) / BN$6 * BN$7, 0), 0)</f>
        <v>0</v>
      </c>
      <c r="BO200" s="166">
        <f t="array" ref="BO200">IFERROR(IF(ROW()-16&lt;NoRowsBudget, IF($J200="Profit Margin",SUM(BO$16:BO199)*ProfitMargin,IF($J200="VAT",SUM(BO$16:BO199)*VAT,IF(Budget_period="Monthly",SUMIFS(INDIRECT(BO$8),DetailBudgetWPs_Aleph,IF($J200 = "No Work Package", "", $J200),DetailBudgetCategory_Aleph,$I200),IF(Budget_period="Quarterly",SUMIFS(INDIRECT(BO$9),DetailBudgetWPs_Aleph,IF($J200 = "No Work Package", "", $J200),DetailBudgetCategory_Aleph,$I200),IF(Budget_period="Annually",SUMIFS(INDIRECT(BO$10),DetailBudgetWPs_Aleph,IF($J200 = "No Work Package", "", $J200),DetailBudgetCategory_Aleph,$I200),""))))) / BO$6 * BO$7, 0), 0)</f>
        <v>0</v>
      </c>
      <c r="BP200" s="166">
        <f t="array" ref="BP200">IFERROR(IF(ROW()-16&lt;NoRowsBudget, IF($J200="Profit Margin",SUM(BP$16:BP199)*ProfitMargin,IF($J200="VAT",SUM(BP$16:BP199)*VAT,IF(Budget_period="Monthly",SUMIFS(INDIRECT(BP$8),DetailBudgetWPs_Aleph,IF($J200 = "No Work Package", "", $J200),DetailBudgetCategory_Aleph,$I200),IF(Budget_period="Quarterly",SUMIFS(INDIRECT(BP$9),DetailBudgetWPs_Aleph,IF($J200 = "No Work Package", "", $J200),DetailBudgetCategory_Aleph,$I200),IF(Budget_period="Annually",SUMIFS(INDIRECT(BP$10),DetailBudgetWPs_Aleph,IF($J200 = "No Work Package", "", $J200),DetailBudgetCategory_Aleph,$I200),""))))) / BP$6 * BP$7, 0), 0)</f>
        <v>0</v>
      </c>
      <c r="BQ200" s="166">
        <f t="array" ref="BQ200">IFERROR(IF(ROW()-16&lt;NoRowsBudget, IF($J200="Profit Margin",SUM(BQ$16:BQ199)*ProfitMargin,IF($J200="VAT",SUM(BQ$16:BQ199)*VAT,IF(Budget_period="Monthly",SUMIFS(INDIRECT(BQ$8),DetailBudgetWPs_Aleph,IF($J200 = "No Work Package", "", $J200),DetailBudgetCategory_Aleph,$I200),IF(Budget_period="Quarterly",SUMIFS(INDIRECT(BQ$9),DetailBudgetWPs_Aleph,IF($J200 = "No Work Package", "", $J200),DetailBudgetCategory_Aleph,$I200),IF(Budget_period="Annually",SUMIFS(INDIRECT(BQ$10),DetailBudgetWPs_Aleph,IF($J200 = "No Work Package", "", $J200),DetailBudgetCategory_Aleph,$I200),""))))) / BQ$6 * BQ$7, 0), 0)</f>
        <v>0</v>
      </c>
      <c r="BR200" s="166">
        <f t="array" ref="BR200">IFERROR(IF(ROW()-16&lt;NoRowsBudget, IF($J200="Profit Margin",SUM(BR$16:BR199)*ProfitMargin,IF($J200="VAT",SUM(BR$16:BR199)*VAT,IF(Budget_period="Monthly",SUMIFS(INDIRECT(BR$8),DetailBudgetWPs_Aleph,IF($J200 = "No Work Package", "", $J200),DetailBudgetCategory_Aleph,$I200),IF(Budget_period="Quarterly",SUMIFS(INDIRECT(BR$9),DetailBudgetWPs_Aleph,IF($J200 = "No Work Package", "", $J200),DetailBudgetCategory_Aleph,$I200),IF(Budget_period="Annually",SUMIFS(INDIRECT(BR$10),DetailBudgetWPs_Aleph,IF($J200 = "No Work Package", "", $J200),DetailBudgetCategory_Aleph,$I200),""))))) / BR$6 * BR$7, 0), 0)</f>
        <v>0</v>
      </c>
      <c r="BS200" s="166">
        <f t="array" ref="BS200">IFERROR(IF(ROW()-16&lt;NoRowsBudget, IF($J200="Profit Margin",SUM(BS$16:BS199)*ProfitMargin,IF($J200="VAT",SUM(BS$16:BS199)*VAT,IF(Budget_period="Monthly",SUMIFS(INDIRECT(BS$8),DetailBudgetWPs_Aleph,IF($J200 = "No Work Package", "", $J200),DetailBudgetCategory_Aleph,$I200),IF(Budget_period="Quarterly",SUMIFS(INDIRECT(BS$9),DetailBudgetWPs_Aleph,IF($J200 = "No Work Package", "", $J200),DetailBudgetCategory_Aleph,$I200),IF(Budget_period="Annually",SUMIFS(INDIRECT(BS$10),DetailBudgetWPs_Aleph,IF($J200 = "No Work Package", "", $J200),DetailBudgetCategory_Aleph,$I200),""))))) / BS$6 * BS$7, 0), 0)</f>
        <v>0</v>
      </c>
    </row>
    <row r="201" ht="15.75" customHeight="1">
      <c r="A201" s="114"/>
      <c r="B201" s="15" t="str">
        <f>IF(ROW()-16&lt;NoRowsBudget,OrgName,"")</f>
        <v/>
      </c>
      <c r="C201" s="15" t="str">
        <f>IF(ROW()-16&lt;NoRowsBudget,ProjectName,"")</f>
        <v/>
      </c>
      <c r="D201" s="15" t="str">
        <f>IF(ROW()-16&lt;NoRowsBudget,ProjectRef,"")</f>
        <v/>
      </c>
      <c r="E201" s="15" t="str">
        <f>IF(ROW()-16&lt;NoRowsBudget,ApplicationID,"")</f>
        <v/>
      </c>
      <c r="F201" s="15" t="str">
        <f>IF(ROW()-16&lt;NoRowsBudget,Version,"")</f>
        <v/>
      </c>
      <c r="G201" s="164" t="str">
        <f>IF(ROW()-16&lt;NoRowsBudget,StartDate,"")</f>
        <v/>
      </c>
      <c r="H201" s="164" t="str">
        <f>IF(ROW()-16&lt;NoRowsBudget,EndDate,"")</f>
        <v/>
      </c>
      <c r="I201" s="15" t="str">
        <f t="array" ref="I201">IF(ROW()-16&lt;(NoRowsBudget-3),INDEX(CostCategories,CEILING((ROW()-15)/NoWPs,1)),IF(ROW()-16=NoRowsBudget-3,"Overheads",IF(ROW()-16=NoRowsBudget-2,"Profit Margin",IF(ROW()-16=NoRowsBudget-1,"VAT",""))))</f>
        <v/>
      </c>
      <c r="J201" s="15" t="str">
        <f t="array" ref="J201">IF(ROW()-16&lt;NoRowsBudget-3,INDEX(WPUnique,,MOD(ROW()-16,NoWPs)+1),IF(ROW()-16=NoRowsBudget-3,"Overheads",IF(ROW()-16=NoRowsBudget-2,"Profit Margin",IF(ROW()-16=NoRowsBudget-1,"VAT",""))))</f>
        <v/>
      </c>
      <c r="K201" s="172" t="str">
        <f>IFERROR(IF(OR($J201="Indirect Cost",$J201="VAT",$J201="Profit Margin"),"",VLOOKUP(J201,'1. Basic Info'!$B$40:$C$52,2,FALSE)),BudgetExport!J201)</f>
        <v/>
      </c>
      <c r="L201" s="166">
        <f t="array" ref="L201">IFERROR(IF(ROW()-16&lt;NoRowsBudget, IF($J201="Profit Margin",SUM(L$16:L200)*ProfitMargin,IF($J201="VAT",SUM(L$16:L200)*VAT,IF(Budget_period="Monthly",SUMIFS(INDIRECT(L$8),DetailBudgetWPs_Aleph,IF($J201 = "No Work Package", "", $J201),DetailBudgetCategory_Aleph,$I201),IF(Budget_period="Quarterly",SUMIFS(INDIRECT(L$9),DetailBudgetWPs_Aleph,IF($J201 = "No Work Package", "", $J201),DetailBudgetCategory_Aleph,$I201),IF(Budget_period="Annually",SUMIFS(INDIRECT(L$10),DetailBudgetWPs_Aleph,IF($J201 = "No Work Package", "", $J201),DetailBudgetCategory_Aleph,$I201),""))))) / L$6 * L$7, 0), 0)</f>
        <v>0</v>
      </c>
      <c r="M201" s="166">
        <f t="array" ref="M201">IFERROR(IF(ROW()-16&lt;NoRowsBudget, IF($J201="Profit Margin",SUM(M$16:M200)*ProfitMargin,IF($J201="VAT",SUM(M$16:M200)*VAT,IF(Budget_period="Monthly",SUMIFS(INDIRECT(M$8),DetailBudgetWPs_Aleph,IF($J201 = "No Work Package", "", $J201),DetailBudgetCategory_Aleph,$I201),IF(Budget_period="Quarterly",SUMIFS(INDIRECT(M$9),DetailBudgetWPs_Aleph,IF($J201 = "No Work Package", "", $J201),DetailBudgetCategory_Aleph,$I201),IF(Budget_period="Annually",SUMIFS(INDIRECT(M$10),DetailBudgetWPs_Aleph,IF($J201 = "No Work Package", "", $J201),DetailBudgetCategory_Aleph,$I201),""))))) / M$6 * M$7, 0), 0)</f>
        <v>0</v>
      </c>
      <c r="N201" s="166">
        <f t="array" ref="N201">IFERROR(IF(ROW()-16&lt;NoRowsBudget, IF($J201="Profit Margin",SUM(N$16:N200)*ProfitMargin,IF($J201="VAT",SUM(N$16:N200)*VAT,IF(Budget_period="Monthly",SUMIFS(INDIRECT(N$8),DetailBudgetWPs_Aleph,IF($J201 = "No Work Package", "", $J201),DetailBudgetCategory_Aleph,$I201),IF(Budget_period="Quarterly",SUMIFS(INDIRECT(N$9),DetailBudgetWPs_Aleph,IF($J201 = "No Work Package", "", $J201),DetailBudgetCategory_Aleph,$I201),IF(Budget_period="Annually",SUMIFS(INDIRECT(N$10),DetailBudgetWPs_Aleph,IF($J201 = "No Work Package", "", $J201),DetailBudgetCategory_Aleph,$I201),""))))) / N$6 * N$7, 0), 0)</f>
        <v>0</v>
      </c>
      <c r="O201" s="166">
        <f t="array" ref="O201">IFERROR(IF(ROW()-16&lt;NoRowsBudget, IF($J201="Profit Margin",SUM(O$16:O200)*ProfitMargin,IF($J201="VAT",SUM(O$16:O200)*VAT,IF(Budget_period="Monthly",SUMIFS(INDIRECT(O$8),DetailBudgetWPs_Aleph,IF($J201 = "No Work Package", "", $J201),DetailBudgetCategory_Aleph,$I201),IF(Budget_period="Quarterly",SUMIFS(INDIRECT(O$9),DetailBudgetWPs_Aleph,IF($J201 = "No Work Package", "", $J201),DetailBudgetCategory_Aleph,$I201),IF(Budget_period="Annually",SUMIFS(INDIRECT(O$10),DetailBudgetWPs_Aleph,IF($J201 = "No Work Package", "", $J201),DetailBudgetCategory_Aleph,$I201),""))))) / O$6 * O$7, 0), 0)</f>
        <v>0</v>
      </c>
      <c r="P201" s="166">
        <f t="array" ref="P201">IFERROR(IF(ROW()-16&lt;NoRowsBudget, IF($J201="Profit Margin",SUM(P$16:P200)*ProfitMargin,IF($J201="VAT",SUM(P$16:P200)*VAT,IF(Budget_period="Monthly",SUMIFS(INDIRECT(P$8),DetailBudgetWPs_Aleph,IF($J201 = "No Work Package", "", $J201),DetailBudgetCategory_Aleph,$I201),IF(Budget_period="Quarterly",SUMIFS(INDIRECT(P$9),DetailBudgetWPs_Aleph,IF($J201 = "No Work Package", "", $J201),DetailBudgetCategory_Aleph,$I201),IF(Budget_period="Annually",SUMIFS(INDIRECT(P$10),DetailBudgetWPs_Aleph,IF($J201 = "No Work Package", "", $J201),DetailBudgetCategory_Aleph,$I201),""))))) / P$6 * P$7, 0), 0)</f>
        <v>0</v>
      </c>
      <c r="Q201" s="166">
        <f t="array" ref="Q201">IFERROR(IF(ROW()-16&lt;NoRowsBudget, IF($J201="Profit Margin",SUM(Q$16:Q200)*ProfitMargin,IF($J201="VAT",SUM(Q$16:Q200)*VAT,IF(Budget_period="Monthly",SUMIFS(INDIRECT(Q$8),DetailBudgetWPs_Aleph,IF($J201 = "No Work Package", "", $J201),DetailBudgetCategory_Aleph,$I201),IF(Budget_period="Quarterly",SUMIFS(INDIRECT(Q$9),DetailBudgetWPs_Aleph,IF($J201 = "No Work Package", "", $J201),DetailBudgetCategory_Aleph,$I201),IF(Budget_period="Annually",SUMIFS(INDIRECT(Q$10),DetailBudgetWPs_Aleph,IF($J201 = "No Work Package", "", $J201),DetailBudgetCategory_Aleph,$I201),""))))) / Q$6 * Q$7, 0), 0)</f>
        <v>0</v>
      </c>
      <c r="R201" s="166">
        <f t="array" ref="R201">IFERROR(IF(ROW()-16&lt;NoRowsBudget, IF($J201="Profit Margin",SUM(R$16:R200)*ProfitMargin,IF($J201="VAT",SUM(R$16:R200)*VAT,IF(Budget_period="Monthly",SUMIFS(INDIRECT(R$8),DetailBudgetWPs_Aleph,IF($J201 = "No Work Package", "", $J201),DetailBudgetCategory_Aleph,$I201),IF(Budget_period="Quarterly",SUMIFS(INDIRECT(R$9),DetailBudgetWPs_Aleph,IF($J201 = "No Work Package", "", $J201),DetailBudgetCategory_Aleph,$I201),IF(Budget_period="Annually",SUMIFS(INDIRECT(R$10),DetailBudgetWPs_Aleph,IF($J201 = "No Work Package", "", $J201),DetailBudgetCategory_Aleph,$I201),""))))) / R$6 * R$7, 0), 0)</f>
        <v>0</v>
      </c>
      <c r="S201" s="166">
        <f t="array" ref="S201">IFERROR(IF(ROW()-16&lt;NoRowsBudget, IF($J201="Profit Margin",SUM(S$16:S200)*ProfitMargin,IF($J201="VAT",SUM(S$16:S200)*VAT,IF(Budget_period="Monthly",SUMIFS(INDIRECT(S$8),DetailBudgetWPs_Aleph,IF($J201 = "No Work Package", "", $J201),DetailBudgetCategory_Aleph,$I201),IF(Budget_period="Quarterly",SUMIFS(INDIRECT(S$9),DetailBudgetWPs_Aleph,IF($J201 = "No Work Package", "", $J201),DetailBudgetCategory_Aleph,$I201),IF(Budget_period="Annually",SUMIFS(INDIRECT(S$10),DetailBudgetWPs_Aleph,IF($J201 = "No Work Package", "", $J201),DetailBudgetCategory_Aleph,$I201),""))))) / S$6 * S$7, 0), 0)</f>
        <v>0</v>
      </c>
      <c r="T201" s="166">
        <f t="array" ref="T201">IFERROR(IF(ROW()-16&lt;NoRowsBudget, IF($J201="Profit Margin",SUM(T$16:T200)*ProfitMargin,IF($J201="VAT",SUM(T$16:T200)*VAT,IF(Budget_period="Monthly",SUMIFS(INDIRECT(T$8),DetailBudgetWPs_Aleph,IF($J201 = "No Work Package", "", $J201),DetailBudgetCategory_Aleph,$I201),IF(Budget_period="Quarterly",SUMIFS(INDIRECT(T$9),DetailBudgetWPs_Aleph,IF($J201 = "No Work Package", "", $J201),DetailBudgetCategory_Aleph,$I201),IF(Budget_period="Annually",SUMIFS(INDIRECT(T$10),DetailBudgetWPs_Aleph,IF($J201 = "No Work Package", "", $J201),DetailBudgetCategory_Aleph,$I201),""))))) / T$6 * T$7, 0), 0)</f>
        <v>0</v>
      </c>
      <c r="U201" s="166">
        <f t="array" ref="U201">IFERROR(IF(ROW()-16&lt;NoRowsBudget, IF($J201="Profit Margin",SUM(U$16:U200)*ProfitMargin,IF($J201="VAT",SUM(U$16:U200)*VAT,IF(Budget_period="Monthly",SUMIFS(INDIRECT(U$8),DetailBudgetWPs_Aleph,IF($J201 = "No Work Package", "", $J201),DetailBudgetCategory_Aleph,$I201),IF(Budget_period="Quarterly",SUMIFS(INDIRECT(U$9),DetailBudgetWPs_Aleph,IF($J201 = "No Work Package", "", $J201),DetailBudgetCategory_Aleph,$I201),IF(Budget_period="Annually",SUMIFS(INDIRECT(U$10),DetailBudgetWPs_Aleph,IF($J201 = "No Work Package", "", $J201),DetailBudgetCategory_Aleph,$I201),""))))) / U$6 * U$7, 0), 0)</f>
        <v>0</v>
      </c>
      <c r="V201" s="166">
        <f t="array" ref="V201">IFERROR(IF(ROW()-16&lt;NoRowsBudget, IF($J201="Profit Margin",SUM(V$16:V200)*ProfitMargin,IF($J201="VAT",SUM(V$16:V200)*VAT,IF(Budget_period="Monthly",SUMIFS(INDIRECT(V$8),DetailBudgetWPs_Aleph,IF($J201 = "No Work Package", "", $J201),DetailBudgetCategory_Aleph,$I201),IF(Budget_period="Quarterly",SUMIFS(INDIRECT(V$9),DetailBudgetWPs_Aleph,IF($J201 = "No Work Package", "", $J201),DetailBudgetCategory_Aleph,$I201),IF(Budget_period="Annually",SUMIFS(INDIRECT(V$10),DetailBudgetWPs_Aleph,IF($J201 = "No Work Package", "", $J201),DetailBudgetCategory_Aleph,$I201),""))))) / V$6 * V$7, 0), 0)</f>
        <v>0</v>
      </c>
      <c r="W201" s="166">
        <f t="array" ref="W201">IFERROR(IF(ROW()-16&lt;NoRowsBudget, IF($J201="Profit Margin",SUM(W$16:W200)*ProfitMargin,IF($J201="VAT",SUM(W$16:W200)*VAT,IF(Budget_period="Monthly",SUMIFS(INDIRECT(W$8),DetailBudgetWPs_Aleph,IF($J201 = "No Work Package", "", $J201),DetailBudgetCategory_Aleph,$I201),IF(Budget_period="Quarterly",SUMIFS(INDIRECT(W$9),DetailBudgetWPs_Aleph,IF($J201 = "No Work Package", "", $J201),DetailBudgetCategory_Aleph,$I201),IF(Budget_period="Annually",SUMIFS(INDIRECT(W$10),DetailBudgetWPs_Aleph,IF($J201 = "No Work Package", "", $J201),DetailBudgetCategory_Aleph,$I201),""))))) / W$6 * W$7, 0), 0)</f>
        <v>0</v>
      </c>
      <c r="X201" s="166">
        <f t="array" ref="X201">IFERROR(IF(ROW()-16&lt;NoRowsBudget, IF($J201="Profit Margin",SUM(X$16:X200)*ProfitMargin,IF($J201="VAT",SUM(X$16:X200)*VAT,IF(Budget_period="Monthly",SUMIFS(INDIRECT(X$8),DetailBudgetWPs_Aleph,IF($J201 = "No Work Package", "", $J201),DetailBudgetCategory_Aleph,$I201),IF(Budget_period="Quarterly",SUMIFS(INDIRECT(X$9),DetailBudgetWPs_Aleph,IF($J201 = "No Work Package", "", $J201),DetailBudgetCategory_Aleph,$I201),IF(Budget_period="Annually",SUMIFS(INDIRECT(X$10),DetailBudgetWPs_Aleph,IF($J201 = "No Work Package", "", $J201),DetailBudgetCategory_Aleph,$I201),""))))) / X$6 * X$7, 0), 0)</f>
        <v>0</v>
      </c>
      <c r="Y201" s="166">
        <f t="array" ref="Y201">IFERROR(IF(ROW()-16&lt;NoRowsBudget, IF($J201="Profit Margin",SUM(Y$16:Y200)*ProfitMargin,IF($J201="VAT",SUM(Y$16:Y200)*VAT,IF(Budget_period="Monthly",SUMIFS(INDIRECT(Y$8),DetailBudgetWPs_Aleph,IF($J201 = "No Work Package", "", $J201),DetailBudgetCategory_Aleph,$I201),IF(Budget_period="Quarterly",SUMIFS(INDIRECT(Y$9),DetailBudgetWPs_Aleph,IF($J201 = "No Work Package", "", $J201),DetailBudgetCategory_Aleph,$I201),IF(Budget_period="Annually",SUMIFS(INDIRECT(Y$10),DetailBudgetWPs_Aleph,IF($J201 = "No Work Package", "", $J201),DetailBudgetCategory_Aleph,$I201),""))))) / Y$6 * Y$7, 0), 0)</f>
        <v>0</v>
      </c>
      <c r="Z201" s="166">
        <f t="array" ref="Z201">IFERROR(IF(ROW()-16&lt;NoRowsBudget, IF($J201="Profit Margin",SUM(Z$16:Z200)*ProfitMargin,IF($J201="VAT",SUM(Z$16:Z200)*VAT,IF(Budget_period="Monthly",SUMIFS(INDIRECT(Z$8),DetailBudgetWPs_Aleph,IF($J201 = "No Work Package", "", $J201),DetailBudgetCategory_Aleph,$I201),IF(Budget_period="Quarterly",SUMIFS(INDIRECT(Z$9),DetailBudgetWPs_Aleph,IF($J201 = "No Work Package", "", $J201),DetailBudgetCategory_Aleph,$I201),IF(Budget_period="Annually",SUMIFS(INDIRECT(Z$10),DetailBudgetWPs_Aleph,IF($J201 = "No Work Package", "", $J201),DetailBudgetCategory_Aleph,$I201),""))))) / Z$6 * Z$7, 0), 0)</f>
        <v>0</v>
      </c>
      <c r="AA201" s="166">
        <f t="array" ref="AA201">IFERROR(IF(ROW()-16&lt;NoRowsBudget, IF($J201="Profit Margin",SUM(AA$16:AA200)*ProfitMargin,IF($J201="VAT",SUM(AA$16:AA200)*VAT,IF(Budget_period="Monthly",SUMIFS(INDIRECT(AA$8),DetailBudgetWPs_Aleph,IF($J201 = "No Work Package", "", $J201),DetailBudgetCategory_Aleph,$I201),IF(Budget_period="Quarterly",SUMIFS(INDIRECT(AA$9),DetailBudgetWPs_Aleph,IF($J201 = "No Work Package", "", $J201),DetailBudgetCategory_Aleph,$I201),IF(Budget_period="Annually",SUMIFS(INDIRECT(AA$10),DetailBudgetWPs_Aleph,IF($J201 = "No Work Package", "", $J201),DetailBudgetCategory_Aleph,$I201),""))))) / AA$6 * AA$7, 0), 0)</f>
        <v>0</v>
      </c>
      <c r="AB201" s="166">
        <f t="array" ref="AB201">IFERROR(IF(ROW()-16&lt;NoRowsBudget, IF($J201="Profit Margin",SUM(AB$16:AB200)*ProfitMargin,IF($J201="VAT",SUM(AB$16:AB200)*VAT,IF(Budget_period="Monthly",SUMIFS(INDIRECT(AB$8),DetailBudgetWPs_Aleph,IF($J201 = "No Work Package", "", $J201),DetailBudgetCategory_Aleph,$I201),IF(Budget_period="Quarterly",SUMIFS(INDIRECT(AB$9),DetailBudgetWPs_Aleph,IF($J201 = "No Work Package", "", $J201),DetailBudgetCategory_Aleph,$I201),IF(Budget_period="Annually",SUMIFS(INDIRECT(AB$10),DetailBudgetWPs_Aleph,IF($J201 = "No Work Package", "", $J201),DetailBudgetCategory_Aleph,$I201),""))))) / AB$6 * AB$7, 0), 0)</f>
        <v>0</v>
      </c>
      <c r="AC201" s="166">
        <f t="array" ref="AC201">IFERROR(IF(ROW()-16&lt;NoRowsBudget, IF($J201="Profit Margin",SUM(AC$16:AC200)*ProfitMargin,IF($J201="VAT",SUM(AC$16:AC200)*VAT,IF(Budget_period="Monthly",SUMIFS(INDIRECT(AC$8),DetailBudgetWPs_Aleph,IF($J201 = "No Work Package", "", $J201),DetailBudgetCategory_Aleph,$I201),IF(Budget_period="Quarterly",SUMIFS(INDIRECT(AC$9),DetailBudgetWPs_Aleph,IF($J201 = "No Work Package", "", $J201),DetailBudgetCategory_Aleph,$I201),IF(Budget_period="Annually",SUMIFS(INDIRECT(AC$10),DetailBudgetWPs_Aleph,IF($J201 = "No Work Package", "", $J201),DetailBudgetCategory_Aleph,$I201),""))))) / AC$6 * AC$7, 0), 0)</f>
        <v>0</v>
      </c>
      <c r="AD201" s="166">
        <f t="array" ref="AD201">IFERROR(IF(ROW()-16&lt;NoRowsBudget, IF($J201="Profit Margin",SUM(AD$16:AD200)*ProfitMargin,IF($J201="VAT",SUM(AD$16:AD200)*VAT,IF(Budget_period="Monthly",SUMIFS(INDIRECT(AD$8),DetailBudgetWPs_Aleph,IF($J201 = "No Work Package", "", $J201),DetailBudgetCategory_Aleph,$I201),IF(Budget_period="Quarterly",SUMIFS(INDIRECT(AD$9),DetailBudgetWPs_Aleph,IF($J201 = "No Work Package", "", $J201),DetailBudgetCategory_Aleph,$I201),IF(Budget_period="Annually",SUMIFS(INDIRECT(AD$10),DetailBudgetWPs_Aleph,IF($J201 = "No Work Package", "", $J201),DetailBudgetCategory_Aleph,$I201),""))))) / AD$6 * AD$7, 0), 0)</f>
        <v>0</v>
      </c>
      <c r="AE201" s="166">
        <f t="array" ref="AE201">IFERROR(IF(ROW()-16&lt;NoRowsBudget, IF($J201="Profit Margin",SUM(AE$16:AE200)*ProfitMargin,IF($J201="VAT",SUM(AE$16:AE200)*VAT,IF(Budget_period="Monthly",SUMIFS(INDIRECT(AE$8),DetailBudgetWPs_Aleph,IF($J201 = "No Work Package", "", $J201),DetailBudgetCategory_Aleph,$I201),IF(Budget_period="Quarterly",SUMIFS(INDIRECT(AE$9),DetailBudgetWPs_Aleph,IF($J201 = "No Work Package", "", $J201),DetailBudgetCategory_Aleph,$I201),IF(Budget_period="Annually",SUMIFS(INDIRECT(AE$10),DetailBudgetWPs_Aleph,IF($J201 = "No Work Package", "", $J201),DetailBudgetCategory_Aleph,$I201),""))))) / AE$6 * AE$7, 0), 0)</f>
        <v>0</v>
      </c>
      <c r="AF201" s="166">
        <f t="array" ref="AF201">IFERROR(IF(ROW()-16&lt;NoRowsBudget, IF($J201="Profit Margin",SUM(AF$16:AF200)*ProfitMargin,IF($J201="VAT",SUM(AF$16:AF200)*VAT,IF(Budget_period="Monthly",SUMIFS(INDIRECT(AF$8),DetailBudgetWPs_Aleph,IF($J201 = "No Work Package", "", $J201),DetailBudgetCategory_Aleph,$I201),IF(Budget_period="Quarterly",SUMIFS(INDIRECT(AF$9),DetailBudgetWPs_Aleph,IF($J201 = "No Work Package", "", $J201),DetailBudgetCategory_Aleph,$I201),IF(Budget_period="Annually",SUMIFS(INDIRECT(AF$10),DetailBudgetWPs_Aleph,IF($J201 = "No Work Package", "", $J201),DetailBudgetCategory_Aleph,$I201),""))))) / AF$6 * AF$7, 0), 0)</f>
        <v>0</v>
      </c>
      <c r="AG201" s="166">
        <f t="array" ref="AG201">IFERROR(IF(ROW()-16&lt;NoRowsBudget, IF($J201="Profit Margin",SUM(AG$16:AG200)*ProfitMargin,IF($J201="VAT",SUM(AG$16:AG200)*VAT,IF(Budget_period="Monthly",SUMIFS(INDIRECT(AG$8),DetailBudgetWPs_Aleph,IF($J201 = "No Work Package", "", $J201),DetailBudgetCategory_Aleph,$I201),IF(Budget_period="Quarterly",SUMIFS(INDIRECT(AG$9),DetailBudgetWPs_Aleph,IF($J201 = "No Work Package", "", $J201),DetailBudgetCategory_Aleph,$I201),IF(Budget_period="Annually",SUMIFS(INDIRECT(AG$10),DetailBudgetWPs_Aleph,IF($J201 = "No Work Package", "", $J201),DetailBudgetCategory_Aleph,$I201),""))))) / AG$6 * AG$7, 0), 0)</f>
        <v>0</v>
      </c>
      <c r="AH201" s="166">
        <f t="array" ref="AH201">IFERROR(IF(ROW()-16&lt;NoRowsBudget, IF($J201="Profit Margin",SUM(AH$16:AH200)*ProfitMargin,IF($J201="VAT",SUM(AH$16:AH200)*VAT,IF(Budget_period="Monthly",SUMIFS(INDIRECT(AH$8),DetailBudgetWPs_Aleph,IF($J201 = "No Work Package", "", $J201),DetailBudgetCategory_Aleph,$I201),IF(Budget_period="Quarterly",SUMIFS(INDIRECT(AH$9),DetailBudgetWPs_Aleph,IF($J201 = "No Work Package", "", $J201),DetailBudgetCategory_Aleph,$I201),IF(Budget_period="Annually",SUMIFS(INDIRECT(AH$10),DetailBudgetWPs_Aleph,IF($J201 = "No Work Package", "", $J201),DetailBudgetCategory_Aleph,$I201),""))))) / AH$6 * AH$7, 0), 0)</f>
        <v>0</v>
      </c>
      <c r="AI201" s="166">
        <f t="array" ref="AI201">IFERROR(IF(ROW()-16&lt;NoRowsBudget, IF($J201="Profit Margin",SUM(AI$16:AI200)*ProfitMargin,IF($J201="VAT",SUM(AI$16:AI200)*VAT,IF(Budget_period="Monthly",SUMIFS(INDIRECT(AI$8),DetailBudgetWPs_Aleph,IF($J201 = "No Work Package", "", $J201),DetailBudgetCategory_Aleph,$I201),IF(Budget_period="Quarterly",SUMIFS(INDIRECT(AI$9),DetailBudgetWPs_Aleph,IF($J201 = "No Work Package", "", $J201),DetailBudgetCategory_Aleph,$I201),IF(Budget_period="Annually",SUMIFS(INDIRECT(AI$10),DetailBudgetWPs_Aleph,IF($J201 = "No Work Package", "", $J201),DetailBudgetCategory_Aleph,$I201),""))))) / AI$6 * AI$7, 0), 0)</f>
        <v>0</v>
      </c>
      <c r="AJ201" s="166">
        <f t="array" ref="AJ201">IFERROR(IF(ROW()-16&lt;NoRowsBudget, IF($J201="Profit Margin",SUM(AJ$16:AJ200)*ProfitMargin,IF($J201="VAT",SUM(AJ$16:AJ200)*VAT,IF(Budget_period="Monthly",SUMIFS(INDIRECT(AJ$8),DetailBudgetWPs_Aleph,IF($J201 = "No Work Package", "", $J201),DetailBudgetCategory_Aleph,$I201),IF(Budget_period="Quarterly",SUMIFS(INDIRECT(AJ$9),DetailBudgetWPs_Aleph,IF($J201 = "No Work Package", "", $J201),DetailBudgetCategory_Aleph,$I201),IF(Budget_period="Annually",SUMIFS(INDIRECT(AJ$10),DetailBudgetWPs_Aleph,IF($J201 = "No Work Package", "", $J201),DetailBudgetCategory_Aleph,$I201),""))))) / AJ$6 * AJ$7, 0), 0)</f>
        <v>0</v>
      </c>
      <c r="AK201" s="166">
        <f t="array" ref="AK201">IFERROR(IF(ROW()-16&lt;NoRowsBudget, IF($J201="Profit Margin",SUM(AK$16:AK200)*ProfitMargin,IF($J201="VAT",SUM(AK$16:AK200)*VAT,IF(Budget_period="Monthly",SUMIFS(INDIRECT(AK$8),DetailBudgetWPs_Aleph,IF($J201 = "No Work Package", "", $J201),DetailBudgetCategory_Aleph,$I201),IF(Budget_period="Quarterly",SUMIFS(INDIRECT(AK$9),DetailBudgetWPs_Aleph,IF($J201 = "No Work Package", "", $J201),DetailBudgetCategory_Aleph,$I201),IF(Budget_period="Annually",SUMIFS(INDIRECT(AK$10),DetailBudgetWPs_Aleph,IF($J201 = "No Work Package", "", $J201),DetailBudgetCategory_Aleph,$I201),""))))) / AK$6 * AK$7, 0), 0)</f>
        <v>0</v>
      </c>
      <c r="AL201" s="166">
        <f t="array" ref="AL201">IFERROR(IF(ROW()-16&lt;NoRowsBudget, IF($J201="Profit Margin",SUM(AL$16:AL200)*ProfitMargin,IF($J201="VAT",SUM(AL$16:AL200)*VAT,IF(Budget_period="Monthly",SUMIFS(INDIRECT(AL$8),DetailBudgetWPs_Aleph,IF($J201 = "No Work Package", "", $J201),DetailBudgetCategory_Aleph,$I201),IF(Budget_period="Quarterly",SUMIFS(INDIRECT(AL$9),DetailBudgetWPs_Aleph,IF($J201 = "No Work Package", "", $J201),DetailBudgetCategory_Aleph,$I201),IF(Budget_period="Annually",SUMIFS(INDIRECT(AL$10),DetailBudgetWPs_Aleph,IF($J201 = "No Work Package", "", $J201),DetailBudgetCategory_Aleph,$I201),""))))) / AL$6 * AL$7, 0), 0)</f>
        <v>0</v>
      </c>
      <c r="AM201" s="166">
        <f t="array" ref="AM201">IFERROR(IF(ROW()-16&lt;NoRowsBudget, IF($J201="Profit Margin",SUM(AM$16:AM200)*ProfitMargin,IF($J201="VAT",SUM(AM$16:AM200)*VAT,IF(Budget_period="Monthly",SUMIFS(INDIRECT(AM$8),DetailBudgetWPs_Aleph,IF($J201 = "No Work Package", "", $J201),DetailBudgetCategory_Aleph,$I201),IF(Budget_period="Quarterly",SUMIFS(INDIRECT(AM$9),DetailBudgetWPs_Aleph,IF($J201 = "No Work Package", "", $J201),DetailBudgetCategory_Aleph,$I201),IF(Budget_period="Annually",SUMIFS(INDIRECT(AM$10),DetailBudgetWPs_Aleph,IF($J201 = "No Work Package", "", $J201),DetailBudgetCategory_Aleph,$I201),""))))) / AM$6 * AM$7, 0), 0)</f>
        <v>0</v>
      </c>
      <c r="AN201" s="166">
        <f t="array" ref="AN201">IFERROR(IF(ROW()-16&lt;NoRowsBudget, IF($J201="Profit Margin",SUM(AN$16:AN200)*ProfitMargin,IF($J201="VAT",SUM(AN$16:AN200)*VAT,IF(Budget_period="Monthly",SUMIFS(INDIRECT(AN$8),DetailBudgetWPs_Aleph,IF($J201 = "No Work Package", "", $J201),DetailBudgetCategory_Aleph,$I201),IF(Budget_period="Quarterly",SUMIFS(INDIRECT(AN$9),DetailBudgetWPs_Aleph,IF($J201 = "No Work Package", "", $J201),DetailBudgetCategory_Aleph,$I201),IF(Budget_period="Annually",SUMIFS(INDIRECT(AN$10),DetailBudgetWPs_Aleph,IF($J201 = "No Work Package", "", $J201),DetailBudgetCategory_Aleph,$I201),""))))) / AN$6 * AN$7, 0), 0)</f>
        <v>0</v>
      </c>
      <c r="AO201" s="166">
        <f t="array" ref="AO201">IFERROR(IF(ROW()-16&lt;NoRowsBudget, IF($J201="Profit Margin",SUM(AO$16:AO200)*ProfitMargin,IF($J201="VAT",SUM(AO$16:AO200)*VAT,IF(Budget_period="Monthly",SUMIFS(INDIRECT(AO$8),DetailBudgetWPs_Aleph,IF($J201 = "No Work Package", "", $J201),DetailBudgetCategory_Aleph,$I201),IF(Budget_period="Quarterly",SUMIFS(INDIRECT(AO$9),DetailBudgetWPs_Aleph,IF($J201 = "No Work Package", "", $J201),DetailBudgetCategory_Aleph,$I201),IF(Budget_period="Annually",SUMIFS(INDIRECT(AO$10),DetailBudgetWPs_Aleph,IF($J201 = "No Work Package", "", $J201),DetailBudgetCategory_Aleph,$I201),""))))) / AO$6 * AO$7, 0), 0)</f>
        <v>0</v>
      </c>
      <c r="AP201" s="166">
        <f t="array" ref="AP201">IFERROR(IF(ROW()-16&lt;NoRowsBudget, IF($J201="Profit Margin",SUM(AP$16:AP200)*ProfitMargin,IF($J201="VAT",SUM(AP$16:AP200)*VAT,IF(Budget_period="Monthly",SUMIFS(INDIRECT(AP$8),DetailBudgetWPs_Aleph,IF($J201 = "No Work Package", "", $J201),DetailBudgetCategory_Aleph,$I201),IF(Budget_period="Quarterly",SUMIFS(INDIRECT(AP$9),DetailBudgetWPs_Aleph,IF($J201 = "No Work Package", "", $J201),DetailBudgetCategory_Aleph,$I201),IF(Budget_period="Annually",SUMIFS(INDIRECT(AP$10),DetailBudgetWPs_Aleph,IF($J201 = "No Work Package", "", $J201),DetailBudgetCategory_Aleph,$I201),""))))) / AP$6 * AP$7, 0), 0)</f>
        <v>0</v>
      </c>
      <c r="AQ201" s="166">
        <f t="array" ref="AQ201">IFERROR(IF(ROW()-16&lt;NoRowsBudget, IF($J201="Profit Margin",SUM(AQ$16:AQ200)*ProfitMargin,IF($J201="VAT",SUM(AQ$16:AQ200)*VAT,IF(Budget_period="Monthly",SUMIFS(INDIRECT(AQ$8),DetailBudgetWPs_Aleph,IF($J201 = "No Work Package", "", $J201),DetailBudgetCategory_Aleph,$I201),IF(Budget_period="Quarterly",SUMIFS(INDIRECT(AQ$9),DetailBudgetWPs_Aleph,IF($J201 = "No Work Package", "", $J201),DetailBudgetCategory_Aleph,$I201),IF(Budget_period="Annually",SUMIFS(INDIRECT(AQ$10),DetailBudgetWPs_Aleph,IF($J201 = "No Work Package", "", $J201),DetailBudgetCategory_Aleph,$I201),""))))) / AQ$6 * AQ$7, 0), 0)</f>
        <v>0</v>
      </c>
      <c r="AR201" s="166">
        <f t="array" ref="AR201">IFERROR(IF(ROW()-16&lt;NoRowsBudget, IF($J201="Profit Margin",SUM(AR$16:AR200)*ProfitMargin,IF($J201="VAT",SUM(AR$16:AR200)*VAT,IF(Budget_period="Monthly",SUMIFS(INDIRECT(AR$8),DetailBudgetWPs_Aleph,IF($J201 = "No Work Package", "", $J201),DetailBudgetCategory_Aleph,$I201),IF(Budget_period="Quarterly",SUMIFS(INDIRECT(AR$9),DetailBudgetWPs_Aleph,IF($J201 = "No Work Package", "", $J201),DetailBudgetCategory_Aleph,$I201),IF(Budget_period="Annually",SUMIFS(INDIRECT(AR$10),DetailBudgetWPs_Aleph,IF($J201 = "No Work Package", "", $J201),DetailBudgetCategory_Aleph,$I201),""))))) / AR$6 * AR$7, 0), 0)</f>
        <v>0</v>
      </c>
      <c r="AS201" s="166">
        <f t="array" ref="AS201">IFERROR(IF(ROW()-16&lt;NoRowsBudget, IF($J201="Profit Margin",SUM(AS$16:AS200)*ProfitMargin,IF($J201="VAT",SUM(AS$16:AS200)*VAT,IF(Budget_period="Monthly",SUMIFS(INDIRECT(AS$8),DetailBudgetWPs_Aleph,IF($J201 = "No Work Package", "", $J201),DetailBudgetCategory_Aleph,$I201),IF(Budget_period="Quarterly",SUMIFS(INDIRECT(AS$9),DetailBudgetWPs_Aleph,IF($J201 = "No Work Package", "", $J201),DetailBudgetCategory_Aleph,$I201),IF(Budget_period="Annually",SUMIFS(INDIRECT(AS$10),DetailBudgetWPs_Aleph,IF($J201 = "No Work Package", "", $J201),DetailBudgetCategory_Aleph,$I201),""))))) / AS$6 * AS$7, 0), 0)</f>
        <v>0</v>
      </c>
      <c r="AT201" s="166">
        <f t="array" ref="AT201">IFERROR(IF(ROW()-16&lt;NoRowsBudget, IF($J201="Profit Margin",SUM(AT$16:AT200)*ProfitMargin,IF($J201="VAT",SUM(AT$16:AT200)*VAT,IF(Budget_period="Monthly",SUMIFS(INDIRECT(AT$8),DetailBudgetWPs_Aleph,IF($J201 = "No Work Package", "", $J201),DetailBudgetCategory_Aleph,$I201),IF(Budget_period="Quarterly",SUMIFS(INDIRECT(AT$9),DetailBudgetWPs_Aleph,IF($J201 = "No Work Package", "", $J201),DetailBudgetCategory_Aleph,$I201),IF(Budget_period="Annually",SUMIFS(INDIRECT(AT$10),DetailBudgetWPs_Aleph,IF($J201 = "No Work Package", "", $J201),DetailBudgetCategory_Aleph,$I201),""))))) / AT$6 * AT$7, 0), 0)</f>
        <v>0</v>
      </c>
      <c r="AU201" s="166">
        <f t="array" ref="AU201">IFERROR(IF(ROW()-16&lt;NoRowsBudget, IF($J201="Profit Margin",SUM(AU$16:AU200)*ProfitMargin,IF($J201="VAT",SUM(AU$16:AU200)*VAT,IF(Budget_period="Monthly",SUMIFS(INDIRECT(AU$8),DetailBudgetWPs_Aleph,IF($J201 = "No Work Package", "", $J201),DetailBudgetCategory_Aleph,$I201),IF(Budget_period="Quarterly",SUMIFS(INDIRECT(AU$9),DetailBudgetWPs_Aleph,IF($J201 = "No Work Package", "", $J201),DetailBudgetCategory_Aleph,$I201),IF(Budget_period="Annually",SUMIFS(INDIRECT(AU$10),DetailBudgetWPs_Aleph,IF($J201 = "No Work Package", "", $J201),DetailBudgetCategory_Aleph,$I201),""))))) / AU$6 * AU$7, 0), 0)</f>
        <v>0</v>
      </c>
      <c r="AV201" s="166">
        <f t="array" ref="AV201">IFERROR(IF(ROW()-16&lt;NoRowsBudget, IF($J201="Profit Margin",SUM(AV$16:AV200)*ProfitMargin,IF($J201="VAT",SUM(AV$16:AV200)*VAT,IF(Budget_period="Monthly",SUMIFS(INDIRECT(AV$8),DetailBudgetWPs_Aleph,IF($J201 = "No Work Package", "", $J201),DetailBudgetCategory_Aleph,$I201),IF(Budget_period="Quarterly",SUMIFS(INDIRECT(AV$9),DetailBudgetWPs_Aleph,IF($J201 = "No Work Package", "", $J201),DetailBudgetCategory_Aleph,$I201),IF(Budget_period="Annually",SUMIFS(INDIRECT(AV$10),DetailBudgetWPs_Aleph,IF($J201 = "No Work Package", "", $J201),DetailBudgetCategory_Aleph,$I201),""))))) / AV$6 * AV$7, 0), 0)</f>
        <v>0</v>
      </c>
      <c r="AW201" s="166">
        <f t="array" ref="AW201">IFERROR(IF(ROW()-16&lt;NoRowsBudget, IF($J201="Profit Margin",SUM(AW$16:AW200)*ProfitMargin,IF($J201="VAT",SUM(AW$16:AW200)*VAT,IF(Budget_period="Monthly",SUMIFS(INDIRECT(AW$8),DetailBudgetWPs_Aleph,IF($J201 = "No Work Package", "", $J201),DetailBudgetCategory_Aleph,$I201),IF(Budget_period="Quarterly",SUMIFS(INDIRECT(AW$9),DetailBudgetWPs_Aleph,IF($J201 = "No Work Package", "", $J201),DetailBudgetCategory_Aleph,$I201),IF(Budget_period="Annually",SUMIFS(INDIRECT(AW$10),DetailBudgetWPs_Aleph,IF($J201 = "No Work Package", "", $J201),DetailBudgetCategory_Aleph,$I201),""))))) / AW$6 * AW$7, 0), 0)</f>
        <v>0</v>
      </c>
      <c r="AX201" s="166">
        <f t="array" ref="AX201">IFERROR(IF(ROW()-16&lt;NoRowsBudget, IF($J201="Profit Margin",SUM(AX$16:AX200)*ProfitMargin,IF($J201="VAT",SUM(AX$16:AX200)*VAT,IF(Budget_period="Monthly",SUMIFS(INDIRECT(AX$8),DetailBudgetWPs_Aleph,IF($J201 = "No Work Package", "", $J201),DetailBudgetCategory_Aleph,$I201),IF(Budget_period="Quarterly",SUMIFS(INDIRECT(AX$9),DetailBudgetWPs_Aleph,IF($J201 = "No Work Package", "", $J201),DetailBudgetCategory_Aleph,$I201),IF(Budget_period="Annually",SUMIFS(INDIRECT(AX$10),DetailBudgetWPs_Aleph,IF($J201 = "No Work Package", "", $J201),DetailBudgetCategory_Aleph,$I201),""))))) / AX$6 * AX$7, 0), 0)</f>
        <v>0</v>
      </c>
      <c r="AY201" s="166">
        <f t="array" ref="AY201">IFERROR(IF(ROW()-16&lt;NoRowsBudget, IF($J201="Profit Margin",SUM(AY$16:AY200)*ProfitMargin,IF($J201="VAT",SUM(AY$16:AY200)*VAT,IF(Budget_period="Monthly",SUMIFS(INDIRECT(AY$8),DetailBudgetWPs_Aleph,IF($J201 = "No Work Package", "", $J201),DetailBudgetCategory_Aleph,$I201),IF(Budget_period="Quarterly",SUMIFS(INDIRECT(AY$9),DetailBudgetWPs_Aleph,IF($J201 = "No Work Package", "", $J201),DetailBudgetCategory_Aleph,$I201),IF(Budget_period="Annually",SUMIFS(INDIRECT(AY$10),DetailBudgetWPs_Aleph,IF($J201 = "No Work Package", "", $J201),DetailBudgetCategory_Aleph,$I201),""))))) / AY$6 * AY$7, 0), 0)</f>
        <v>0</v>
      </c>
      <c r="AZ201" s="166">
        <f t="array" ref="AZ201">IFERROR(IF(ROW()-16&lt;NoRowsBudget, IF($J201="Profit Margin",SUM(AZ$16:AZ200)*ProfitMargin,IF($J201="VAT",SUM(AZ$16:AZ200)*VAT,IF(Budget_period="Monthly",SUMIFS(INDIRECT(AZ$8),DetailBudgetWPs_Aleph,IF($J201 = "No Work Package", "", $J201),DetailBudgetCategory_Aleph,$I201),IF(Budget_period="Quarterly",SUMIFS(INDIRECT(AZ$9),DetailBudgetWPs_Aleph,IF($J201 = "No Work Package", "", $J201),DetailBudgetCategory_Aleph,$I201),IF(Budget_period="Annually",SUMIFS(INDIRECT(AZ$10),DetailBudgetWPs_Aleph,IF($J201 = "No Work Package", "", $J201),DetailBudgetCategory_Aleph,$I201),""))))) / AZ$6 * AZ$7, 0), 0)</f>
        <v>0</v>
      </c>
      <c r="BA201" s="166">
        <f t="array" ref="BA201">IFERROR(IF(ROW()-16&lt;NoRowsBudget, IF($J201="Profit Margin",SUM(BA$16:BA200)*ProfitMargin,IF($J201="VAT",SUM(BA$16:BA200)*VAT,IF(Budget_period="Monthly",SUMIFS(INDIRECT(BA$8),DetailBudgetWPs_Aleph,IF($J201 = "No Work Package", "", $J201),DetailBudgetCategory_Aleph,$I201),IF(Budget_period="Quarterly",SUMIFS(INDIRECT(BA$9),DetailBudgetWPs_Aleph,IF($J201 = "No Work Package", "", $J201),DetailBudgetCategory_Aleph,$I201),IF(Budget_period="Annually",SUMIFS(INDIRECT(BA$10),DetailBudgetWPs_Aleph,IF($J201 = "No Work Package", "", $J201),DetailBudgetCategory_Aleph,$I201),""))))) / BA$6 * BA$7, 0), 0)</f>
        <v>0</v>
      </c>
      <c r="BB201" s="166">
        <f t="array" ref="BB201">IFERROR(IF(ROW()-16&lt;NoRowsBudget, IF($J201="Profit Margin",SUM(BB$16:BB200)*ProfitMargin,IF($J201="VAT",SUM(BB$16:BB200)*VAT,IF(Budget_period="Monthly",SUMIFS(INDIRECT(BB$8),DetailBudgetWPs_Aleph,IF($J201 = "No Work Package", "", $J201),DetailBudgetCategory_Aleph,$I201),IF(Budget_period="Quarterly",SUMIFS(INDIRECT(BB$9),DetailBudgetWPs_Aleph,IF($J201 = "No Work Package", "", $J201),DetailBudgetCategory_Aleph,$I201),IF(Budget_period="Annually",SUMIFS(INDIRECT(BB$10),DetailBudgetWPs_Aleph,IF($J201 = "No Work Package", "", $J201),DetailBudgetCategory_Aleph,$I201),""))))) / BB$6 * BB$7, 0), 0)</f>
        <v>0</v>
      </c>
      <c r="BC201" s="166">
        <f t="array" ref="BC201">IFERROR(IF(ROW()-16&lt;NoRowsBudget, IF($J201="Profit Margin",SUM(BC$16:BC200)*ProfitMargin,IF($J201="VAT",SUM(BC$16:BC200)*VAT,IF(Budget_period="Monthly",SUMIFS(INDIRECT(BC$8),DetailBudgetWPs_Aleph,IF($J201 = "No Work Package", "", $J201),DetailBudgetCategory_Aleph,$I201),IF(Budget_period="Quarterly",SUMIFS(INDIRECT(BC$9),DetailBudgetWPs_Aleph,IF($J201 = "No Work Package", "", $J201),DetailBudgetCategory_Aleph,$I201),IF(Budget_period="Annually",SUMIFS(INDIRECT(BC$10),DetailBudgetWPs_Aleph,IF($J201 = "No Work Package", "", $J201),DetailBudgetCategory_Aleph,$I201),""))))) / BC$6 * BC$7, 0), 0)</f>
        <v>0</v>
      </c>
      <c r="BD201" s="166">
        <f t="array" ref="BD201">IFERROR(IF(ROW()-16&lt;NoRowsBudget, IF($J201="Profit Margin",SUM(BD$16:BD200)*ProfitMargin,IF($J201="VAT",SUM(BD$16:BD200)*VAT,IF(Budget_period="Monthly",SUMIFS(INDIRECT(BD$8),DetailBudgetWPs_Aleph,IF($J201 = "No Work Package", "", $J201),DetailBudgetCategory_Aleph,$I201),IF(Budget_period="Quarterly",SUMIFS(INDIRECT(BD$9),DetailBudgetWPs_Aleph,IF($J201 = "No Work Package", "", $J201),DetailBudgetCategory_Aleph,$I201),IF(Budget_period="Annually",SUMIFS(INDIRECT(BD$10),DetailBudgetWPs_Aleph,IF($J201 = "No Work Package", "", $J201),DetailBudgetCategory_Aleph,$I201),""))))) / BD$6 * BD$7, 0), 0)</f>
        <v>0</v>
      </c>
      <c r="BE201" s="166">
        <f t="array" ref="BE201">IFERROR(IF(ROW()-16&lt;NoRowsBudget, IF($J201="Profit Margin",SUM(BE$16:BE200)*ProfitMargin,IF($J201="VAT",SUM(BE$16:BE200)*VAT,IF(Budget_period="Monthly",SUMIFS(INDIRECT(BE$8),DetailBudgetWPs_Aleph,IF($J201 = "No Work Package", "", $J201),DetailBudgetCategory_Aleph,$I201),IF(Budget_period="Quarterly",SUMIFS(INDIRECT(BE$9),DetailBudgetWPs_Aleph,IF($J201 = "No Work Package", "", $J201),DetailBudgetCategory_Aleph,$I201),IF(Budget_period="Annually",SUMIFS(INDIRECT(BE$10),DetailBudgetWPs_Aleph,IF($J201 = "No Work Package", "", $J201),DetailBudgetCategory_Aleph,$I201),""))))) / BE$6 * BE$7, 0), 0)</f>
        <v>0</v>
      </c>
      <c r="BF201" s="166">
        <f t="array" ref="BF201">IFERROR(IF(ROW()-16&lt;NoRowsBudget, IF($J201="Profit Margin",SUM(BF$16:BF200)*ProfitMargin,IF($J201="VAT",SUM(BF$16:BF200)*VAT,IF(Budget_period="Monthly",SUMIFS(INDIRECT(BF$8),DetailBudgetWPs_Aleph,IF($J201 = "No Work Package", "", $J201),DetailBudgetCategory_Aleph,$I201),IF(Budget_period="Quarterly",SUMIFS(INDIRECT(BF$9),DetailBudgetWPs_Aleph,IF($J201 = "No Work Package", "", $J201),DetailBudgetCategory_Aleph,$I201),IF(Budget_period="Annually",SUMIFS(INDIRECT(BF$10),DetailBudgetWPs_Aleph,IF($J201 = "No Work Package", "", $J201),DetailBudgetCategory_Aleph,$I201),""))))) / BF$6 * BF$7, 0), 0)</f>
        <v>0</v>
      </c>
      <c r="BG201" s="166">
        <f t="array" ref="BG201">IFERROR(IF(ROW()-16&lt;NoRowsBudget, IF($J201="Profit Margin",SUM(BG$16:BG200)*ProfitMargin,IF($J201="VAT",SUM(BG$16:BG200)*VAT,IF(Budget_period="Monthly",SUMIFS(INDIRECT(BG$8),DetailBudgetWPs_Aleph,IF($J201 = "No Work Package", "", $J201),DetailBudgetCategory_Aleph,$I201),IF(Budget_period="Quarterly",SUMIFS(INDIRECT(BG$9),DetailBudgetWPs_Aleph,IF($J201 = "No Work Package", "", $J201),DetailBudgetCategory_Aleph,$I201),IF(Budget_period="Annually",SUMIFS(INDIRECT(BG$10),DetailBudgetWPs_Aleph,IF($J201 = "No Work Package", "", $J201),DetailBudgetCategory_Aleph,$I201),""))))) / BG$6 * BG$7, 0), 0)</f>
        <v>0</v>
      </c>
      <c r="BH201" s="166">
        <f t="array" ref="BH201">IFERROR(IF(ROW()-16&lt;NoRowsBudget, IF($J201="Profit Margin",SUM(BH$16:BH200)*ProfitMargin,IF($J201="VAT",SUM(BH$16:BH200)*VAT,IF(Budget_period="Monthly",SUMIFS(INDIRECT(BH$8),DetailBudgetWPs_Aleph,IF($J201 = "No Work Package", "", $J201),DetailBudgetCategory_Aleph,$I201),IF(Budget_period="Quarterly",SUMIFS(INDIRECT(BH$9),DetailBudgetWPs_Aleph,IF($J201 = "No Work Package", "", $J201),DetailBudgetCategory_Aleph,$I201),IF(Budget_period="Annually",SUMIFS(INDIRECT(BH$10),DetailBudgetWPs_Aleph,IF($J201 = "No Work Package", "", $J201),DetailBudgetCategory_Aleph,$I201),""))))) / BH$6 * BH$7, 0), 0)</f>
        <v>0</v>
      </c>
      <c r="BI201" s="166">
        <f t="array" ref="BI201">IFERROR(IF(ROW()-16&lt;NoRowsBudget, IF($J201="Profit Margin",SUM(BI$16:BI200)*ProfitMargin,IF($J201="VAT",SUM(BI$16:BI200)*VAT,IF(Budget_period="Monthly",SUMIFS(INDIRECT(BI$8),DetailBudgetWPs_Aleph,IF($J201 = "No Work Package", "", $J201),DetailBudgetCategory_Aleph,$I201),IF(Budget_period="Quarterly",SUMIFS(INDIRECT(BI$9),DetailBudgetWPs_Aleph,IF($J201 = "No Work Package", "", $J201),DetailBudgetCategory_Aleph,$I201),IF(Budget_period="Annually",SUMIFS(INDIRECT(BI$10),DetailBudgetWPs_Aleph,IF($J201 = "No Work Package", "", $J201),DetailBudgetCategory_Aleph,$I201),""))))) / BI$6 * BI$7, 0), 0)</f>
        <v>0</v>
      </c>
      <c r="BJ201" s="166">
        <f t="array" ref="BJ201">IFERROR(IF(ROW()-16&lt;NoRowsBudget, IF($J201="Profit Margin",SUM(BJ$16:BJ200)*ProfitMargin,IF($J201="VAT",SUM(BJ$16:BJ200)*VAT,IF(Budget_period="Monthly",SUMIFS(INDIRECT(BJ$8),DetailBudgetWPs_Aleph,IF($J201 = "No Work Package", "", $J201),DetailBudgetCategory_Aleph,$I201),IF(Budget_period="Quarterly",SUMIFS(INDIRECT(BJ$9),DetailBudgetWPs_Aleph,IF($J201 = "No Work Package", "", $J201),DetailBudgetCategory_Aleph,$I201),IF(Budget_period="Annually",SUMIFS(INDIRECT(BJ$10),DetailBudgetWPs_Aleph,IF($J201 = "No Work Package", "", $J201),DetailBudgetCategory_Aleph,$I201),""))))) / BJ$6 * BJ$7, 0), 0)</f>
        <v>0</v>
      </c>
      <c r="BK201" s="166">
        <f t="array" ref="BK201">IFERROR(IF(ROW()-16&lt;NoRowsBudget, IF($J201="Profit Margin",SUM(BK$16:BK200)*ProfitMargin,IF($J201="VAT",SUM(BK$16:BK200)*VAT,IF(Budget_period="Monthly",SUMIFS(INDIRECT(BK$8),DetailBudgetWPs_Aleph,IF($J201 = "No Work Package", "", $J201),DetailBudgetCategory_Aleph,$I201),IF(Budget_period="Quarterly",SUMIFS(INDIRECT(BK$9),DetailBudgetWPs_Aleph,IF($J201 = "No Work Package", "", $J201),DetailBudgetCategory_Aleph,$I201),IF(Budget_period="Annually",SUMIFS(INDIRECT(BK$10),DetailBudgetWPs_Aleph,IF($J201 = "No Work Package", "", $J201),DetailBudgetCategory_Aleph,$I201),""))))) / BK$6 * BK$7, 0), 0)</f>
        <v>0</v>
      </c>
      <c r="BL201" s="166">
        <f t="array" ref="BL201">IFERROR(IF(ROW()-16&lt;NoRowsBudget, IF($J201="Profit Margin",SUM(BL$16:BL200)*ProfitMargin,IF($J201="VAT",SUM(BL$16:BL200)*VAT,IF(Budget_period="Monthly",SUMIFS(INDIRECT(BL$8),DetailBudgetWPs_Aleph,IF($J201 = "No Work Package", "", $J201),DetailBudgetCategory_Aleph,$I201),IF(Budget_period="Quarterly",SUMIFS(INDIRECT(BL$9),DetailBudgetWPs_Aleph,IF($J201 = "No Work Package", "", $J201),DetailBudgetCategory_Aleph,$I201),IF(Budget_period="Annually",SUMIFS(INDIRECT(BL$10),DetailBudgetWPs_Aleph,IF($J201 = "No Work Package", "", $J201),DetailBudgetCategory_Aleph,$I201),""))))) / BL$6 * BL$7, 0), 0)</f>
        <v>0</v>
      </c>
      <c r="BM201" s="166">
        <f t="array" ref="BM201">IFERROR(IF(ROW()-16&lt;NoRowsBudget, IF($J201="Profit Margin",SUM(BM$16:BM200)*ProfitMargin,IF($J201="VAT",SUM(BM$16:BM200)*VAT,IF(Budget_period="Monthly",SUMIFS(INDIRECT(BM$8),DetailBudgetWPs_Aleph,IF($J201 = "No Work Package", "", $J201),DetailBudgetCategory_Aleph,$I201),IF(Budget_period="Quarterly",SUMIFS(INDIRECT(BM$9),DetailBudgetWPs_Aleph,IF($J201 = "No Work Package", "", $J201),DetailBudgetCategory_Aleph,$I201),IF(Budget_period="Annually",SUMIFS(INDIRECT(BM$10),DetailBudgetWPs_Aleph,IF($J201 = "No Work Package", "", $J201),DetailBudgetCategory_Aleph,$I201),""))))) / BM$6 * BM$7, 0), 0)</f>
        <v>0</v>
      </c>
      <c r="BN201" s="166">
        <f t="array" ref="BN201">IFERROR(IF(ROW()-16&lt;NoRowsBudget, IF($J201="Profit Margin",SUM(BN$16:BN200)*ProfitMargin,IF($J201="VAT",SUM(BN$16:BN200)*VAT,IF(Budget_period="Monthly",SUMIFS(INDIRECT(BN$8),DetailBudgetWPs_Aleph,IF($J201 = "No Work Package", "", $J201),DetailBudgetCategory_Aleph,$I201),IF(Budget_period="Quarterly",SUMIFS(INDIRECT(BN$9),DetailBudgetWPs_Aleph,IF($J201 = "No Work Package", "", $J201),DetailBudgetCategory_Aleph,$I201),IF(Budget_period="Annually",SUMIFS(INDIRECT(BN$10),DetailBudgetWPs_Aleph,IF($J201 = "No Work Package", "", $J201),DetailBudgetCategory_Aleph,$I201),""))))) / BN$6 * BN$7, 0), 0)</f>
        <v>0</v>
      </c>
      <c r="BO201" s="166">
        <f t="array" ref="BO201">IFERROR(IF(ROW()-16&lt;NoRowsBudget, IF($J201="Profit Margin",SUM(BO$16:BO200)*ProfitMargin,IF($J201="VAT",SUM(BO$16:BO200)*VAT,IF(Budget_period="Monthly",SUMIFS(INDIRECT(BO$8),DetailBudgetWPs_Aleph,IF($J201 = "No Work Package", "", $J201),DetailBudgetCategory_Aleph,$I201),IF(Budget_period="Quarterly",SUMIFS(INDIRECT(BO$9),DetailBudgetWPs_Aleph,IF($J201 = "No Work Package", "", $J201),DetailBudgetCategory_Aleph,$I201),IF(Budget_period="Annually",SUMIFS(INDIRECT(BO$10),DetailBudgetWPs_Aleph,IF($J201 = "No Work Package", "", $J201),DetailBudgetCategory_Aleph,$I201),""))))) / BO$6 * BO$7, 0), 0)</f>
        <v>0</v>
      </c>
      <c r="BP201" s="166">
        <f t="array" ref="BP201">IFERROR(IF(ROW()-16&lt;NoRowsBudget, IF($J201="Profit Margin",SUM(BP$16:BP200)*ProfitMargin,IF($J201="VAT",SUM(BP$16:BP200)*VAT,IF(Budget_period="Monthly",SUMIFS(INDIRECT(BP$8),DetailBudgetWPs_Aleph,IF($J201 = "No Work Package", "", $J201),DetailBudgetCategory_Aleph,$I201),IF(Budget_period="Quarterly",SUMIFS(INDIRECT(BP$9),DetailBudgetWPs_Aleph,IF($J201 = "No Work Package", "", $J201),DetailBudgetCategory_Aleph,$I201),IF(Budget_period="Annually",SUMIFS(INDIRECT(BP$10),DetailBudgetWPs_Aleph,IF($J201 = "No Work Package", "", $J201),DetailBudgetCategory_Aleph,$I201),""))))) / BP$6 * BP$7, 0), 0)</f>
        <v>0</v>
      </c>
      <c r="BQ201" s="166">
        <f t="array" ref="BQ201">IFERROR(IF(ROW()-16&lt;NoRowsBudget, IF($J201="Profit Margin",SUM(BQ$16:BQ200)*ProfitMargin,IF($J201="VAT",SUM(BQ$16:BQ200)*VAT,IF(Budget_period="Monthly",SUMIFS(INDIRECT(BQ$8),DetailBudgetWPs_Aleph,IF($J201 = "No Work Package", "", $J201),DetailBudgetCategory_Aleph,$I201),IF(Budget_period="Quarterly",SUMIFS(INDIRECT(BQ$9),DetailBudgetWPs_Aleph,IF($J201 = "No Work Package", "", $J201),DetailBudgetCategory_Aleph,$I201),IF(Budget_period="Annually",SUMIFS(INDIRECT(BQ$10),DetailBudgetWPs_Aleph,IF($J201 = "No Work Package", "", $J201),DetailBudgetCategory_Aleph,$I201),""))))) / BQ$6 * BQ$7, 0), 0)</f>
        <v>0</v>
      </c>
      <c r="BR201" s="166">
        <f t="array" ref="BR201">IFERROR(IF(ROW()-16&lt;NoRowsBudget, IF($J201="Profit Margin",SUM(BR$16:BR200)*ProfitMargin,IF($J201="VAT",SUM(BR$16:BR200)*VAT,IF(Budget_period="Monthly",SUMIFS(INDIRECT(BR$8),DetailBudgetWPs_Aleph,IF($J201 = "No Work Package", "", $J201),DetailBudgetCategory_Aleph,$I201),IF(Budget_period="Quarterly",SUMIFS(INDIRECT(BR$9),DetailBudgetWPs_Aleph,IF($J201 = "No Work Package", "", $J201),DetailBudgetCategory_Aleph,$I201),IF(Budget_period="Annually",SUMIFS(INDIRECT(BR$10),DetailBudgetWPs_Aleph,IF($J201 = "No Work Package", "", $J201),DetailBudgetCategory_Aleph,$I201),""))))) / BR$6 * BR$7, 0), 0)</f>
        <v>0</v>
      </c>
      <c r="BS201" s="166">
        <f t="array" ref="BS201">IFERROR(IF(ROW()-16&lt;NoRowsBudget, IF($J201="Profit Margin",SUM(BS$16:BS200)*ProfitMargin,IF($J201="VAT",SUM(BS$16:BS200)*VAT,IF(Budget_period="Monthly",SUMIFS(INDIRECT(BS$8),DetailBudgetWPs_Aleph,IF($J201 = "No Work Package", "", $J201),DetailBudgetCategory_Aleph,$I201),IF(Budget_period="Quarterly",SUMIFS(INDIRECT(BS$9),DetailBudgetWPs_Aleph,IF($J201 = "No Work Package", "", $J201),DetailBudgetCategory_Aleph,$I201),IF(Budget_period="Annually",SUMIFS(INDIRECT(BS$10),DetailBudgetWPs_Aleph,IF($J201 = "No Work Package", "", $J201),DetailBudgetCategory_Aleph,$I201),""))))) / BS$6 * BS$7, 0), 0)</f>
        <v>0</v>
      </c>
    </row>
    <row r="202" ht="15.75" customHeight="1">
      <c r="A202" s="114"/>
      <c r="B202" s="15" t="str">
        <f>IF(ROW()-16&lt;NoRowsBudget,OrgName,"")</f>
        <v/>
      </c>
      <c r="C202" s="15" t="str">
        <f>IF(ROW()-16&lt;NoRowsBudget,ProjectName,"")</f>
        <v/>
      </c>
      <c r="D202" s="15" t="str">
        <f>IF(ROW()-16&lt;NoRowsBudget,ProjectRef,"")</f>
        <v/>
      </c>
      <c r="E202" s="15" t="str">
        <f>IF(ROW()-16&lt;NoRowsBudget,ApplicationID,"")</f>
        <v/>
      </c>
      <c r="F202" s="15" t="str">
        <f>IF(ROW()-16&lt;NoRowsBudget,Version,"")</f>
        <v/>
      </c>
      <c r="G202" s="164" t="str">
        <f>IF(ROW()-16&lt;NoRowsBudget,StartDate,"")</f>
        <v/>
      </c>
      <c r="H202" s="164" t="str">
        <f>IF(ROW()-16&lt;NoRowsBudget,EndDate,"")</f>
        <v/>
      </c>
      <c r="I202" s="15" t="str">
        <f t="array" ref="I202">IF(ROW()-16&lt;(NoRowsBudget-3),INDEX(CostCategories,CEILING((ROW()-15)/NoWPs,1)),IF(ROW()-16=NoRowsBudget-3,"Overheads",IF(ROW()-16=NoRowsBudget-2,"Profit Margin",IF(ROW()-16=NoRowsBudget-1,"VAT",""))))</f>
        <v/>
      </c>
      <c r="J202" s="15" t="str">
        <f t="array" ref="J202">IF(ROW()-16&lt;NoRowsBudget-3,INDEX(WPUnique,,MOD(ROW()-16,NoWPs)+1),IF(ROW()-16=NoRowsBudget-3,"Overheads",IF(ROW()-16=NoRowsBudget-2,"Profit Margin",IF(ROW()-16=NoRowsBudget-1,"VAT",""))))</f>
        <v/>
      </c>
      <c r="K202" s="172" t="str">
        <f>IFERROR(IF(OR($J202="Indirect Cost",$J202="VAT",$J202="Profit Margin"),"",VLOOKUP(J202,'1. Basic Info'!$B$40:$C$52,2,FALSE)),BudgetExport!J202)</f>
        <v/>
      </c>
      <c r="L202" s="166">
        <f t="array" ref="L202">IFERROR(IF(ROW()-16&lt;NoRowsBudget, IF($J202="Profit Margin",SUM(L$16:L201)*ProfitMargin,IF($J202="VAT",SUM(L$16:L201)*VAT,IF(Budget_period="Monthly",SUMIFS(INDIRECT(L$8),DetailBudgetWPs_Aleph,IF($J202 = "No Work Package", "", $J202),DetailBudgetCategory_Aleph,$I202),IF(Budget_period="Quarterly",SUMIFS(INDIRECT(L$9),DetailBudgetWPs_Aleph,IF($J202 = "No Work Package", "", $J202),DetailBudgetCategory_Aleph,$I202),IF(Budget_period="Annually",SUMIFS(INDIRECT(L$10),DetailBudgetWPs_Aleph,IF($J202 = "No Work Package", "", $J202),DetailBudgetCategory_Aleph,$I202),""))))) / L$6 * L$7, 0), 0)</f>
        <v>0</v>
      </c>
      <c r="M202" s="166">
        <f t="array" ref="M202">IFERROR(IF(ROW()-16&lt;NoRowsBudget, IF($J202="Profit Margin",SUM(M$16:M201)*ProfitMargin,IF($J202="VAT",SUM(M$16:M201)*VAT,IF(Budget_period="Monthly",SUMIFS(INDIRECT(M$8),DetailBudgetWPs_Aleph,IF($J202 = "No Work Package", "", $J202),DetailBudgetCategory_Aleph,$I202),IF(Budget_period="Quarterly",SUMIFS(INDIRECT(M$9),DetailBudgetWPs_Aleph,IF($J202 = "No Work Package", "", $J202),DetailBudgetCategory_Aleph,$I202),IF(Budget_period="Annually",SUMIFS(INDIRECT(M$10),DetailBudgetWPs_Aleph,IF($J202 = "No Work Package", "", $J202),DetailBudgetCategory_Aleph,$I202),""))))) / M$6 * M$7, 0), 0)</f>
        <v>0</v>
      </c>
      <c r="N202" s="166">
        <f t="array" ref="N202">IFERROR(IF(ROW()-16&lt;NoRowsBudget, IF($J202="Profit Margin",SUM(N$16:N201)*ProfitMargin,IF($J202="VAT",SUM(N$16:N201)*VAT,IF(Budget_period="Monthly",SUMIFS(INDIRECT(N$8),DetailBudgetWPs_Aleph,IF($J202 = "No Work Package", "", $J202),DetailBudgetCategory_Aleph,$I202),IF(Budget_period="Quarterly",SUMIFS(INDIRECT(N$9),DetailBudgetWPs_Aleph,IF($J202 = "No Work Package", "", $J202),DetailBudgetCategory_Aleph,$I202),IF(Budget_period="Annually",SUMIFS(INDIRECT(N$10),DetailBudgetWPs_Aleph,IF($J202 = "No Work Package", "", $J202),DetailBudgetCategory_Aleph,$I202),""))))) / N$6 * N$7, 0), 0)</f>
        <v>0</v>
      </c>
      <c r="O202" s="166">
        <f t="array" ref="O202">IFERROR(IF(ROW()-16&lt;NoRowsBudget, IF($J202="Profit Margin",SUM(O$16:O201)*ProfitMargin,IF($J202="VAT",SUM(O$16:O201)*VAT,IF(Budget_period="Monthly",SUMIFS(INDIRECT(O$8),DetailBudgetWPs_Aleph,IF($J202 = "No Work Package", "", $J202),DetailBudgetCategory_Aleph,$I202),IF(Budget_period="Quarterly",SUMIFS(INDIRECT(O$9),DetailBudgetWPs_Aleph,IF($J202 = "No Work Package", "", $J202),DetailBudgetCategory_Aleph,$I202),IF(Budget_period="Annually",SUMIFS(INDIRECT(O$10),DetailBudgetWPs_Aleph,IF($J202 = "No Work Package", "", $J202),DetailBudgetCategory_Aleph,$I202),""))))) / O$6 * O$7, 0), 0)</f>
        <v>0</v>
      </c>
      <c r="P202" s="166">
        <f t="array" ref="P202">IFERROR(IF(ROW()-16&lt;NoRowsBudget, IF($J202="Profit Margin",SUM(P$16:P201)*ProfitMargin,IF($J202="VAT",SUM(P$16:P201)*VAT,IF(Budget_period="Monthly",SUMIFS(INDIRECT(P$8),DetailBudgetWPs_Aleph,IF($J202 = "No Work Package", "", $J202),DetailBudgetCategory_Aleph,$I202),IF(Budget_period="Quarterly",SUMIFS(INDIRECT(P$9),DetailBudgetWPs_Aleph,IF($J202 = "No Work Package", "", $J202),DetailBudgetCategory_Aleph,$I202),IF(Budget_period="Annually",SUMIFS(INDIRECT(P$10),DetailBudgetWPs_Aleph,IF($J202 = "No Work Package", "", $J202),DetailBudgetCategory_Aleph,$I202),""))))) / P$6 * P$7, 0), 0)</f>
        <v>0</v>
      </c>
      <c r="Q202" s="166">
        <f t="array" ref="Q202">IFERROR(IF(ROW()-16&lt;NoRowsBudget, IF($J202="Profit Margin",SUM(Q$16:Q201)*ProfitMargin,IF($J202="VAT",SUM(Q$16:Q201)*VAT,IF(Budget_period="Monthly",SUMIFS(INDIRECT(Q$8),DetailBudgetWPs_Aleph,IF($J202 = "No Work Package", "", $J202),DetailBudgetCategory_Aleph,$I202),IF(Budget_period="Quarterly",SUMIFS(INDIRECT(Q$9),DetailBudgetWPs_Aleph,IF($J202 = "No Work Package", "", $J202),DetailBudgetCategory_Aleph,$I202),IF(Budget_period="Annually",SUMIFS(INDIRECT(Q$10),DetailBudgetWPs_Aleph,IF($J202 = "No Work Package", "", $J202),DetailBudgetCategory_Aleph,$I202),""))))) / Q$6 * Q$7, 0), 0)</f>
        <v>0</v>
      </c>
      <c r="R202" s="166">
        <f t="array" ref="R202">IFERROR(IF(ROW()-16&lt;NoRowsBudget, IF($J202="Profit Margin",SUM(R$16:R201)*ProfitMargin,IF($J202="VAT",SUM(R$16:R201)*VAT,IF(Budget_period="Monthly",SUMIFS(INDIRECT(R$8),DetailBudgetWPs_Aleph,IF($J202 = "No Work Package", "", $J202),DetailBudgetCategory_Aleph,$I202),IF(Budget_period="Quarterly",SUMIFS(INDIRECT(R$9),DetailBudgetWPs_Aleph,IF($J202 = "No Work Package", "", $J202),DetailBudgetCategory_Aleph,$I202),IF(Budget_period="Annually",SUMIFS(INDIRECT(R$10),DetailBudgetWPs_Aleph,IF($J202 = "No Work Package", "", $J202),DetailBudgetCategory_Aleph,$I202),""))))) / R$6 * R$7, 0), 0)</f>
        <v>0</v>
      </c>
      <c r="S202" s="166">
        <f t="array" ref="S202">IFERROR(IF(ROW()-16&lt;NoRowsBudget, IF($J202="Profit Margin",SUM(S$16:S201)*ProfitMargin,IF($J202="VAT",SUM(S$16:S201)*VAT,IF(Budget_period="Monthly",SUMIFS(INDIRECT(S$8),DetailBudgetWPs_Aleph,IF($J202 = "No Work Package", "", $J202),DetailBudgetCategory_Aleph,$I202),IF(Budget_period="Quarterly",SUMIFS(INDIRECT(S$9),DetailBudgetWPs_Aleph,IF($J202 = "No Work Package", "", $J202),DetailBudgetCategory_Aleph,$I202),IF(Budget_period="Annually",SUMIFS(INDIRECT(S$10),DetailBudgetWPs_Aleph,IF($J202 = "No Work Package", "", $J202),DetailBudgetCategory_Aleph,$I202),""))))) / S$6 * S$7, 0), 0)</f>
        <v>0</v>
      </c>
      <c r="T202" s="166">
        <f t="array" ref="T202">IFERROR(IF(ROW()-16&lt;NoRowsBudget, IF($J202="Profit Margin",SUM(T$16:T201)*ProfitMargin,IF($J202="VAT",SUM(T$16:T201)*VAT,IF(Budget_period="Monthly",SUMIFS(INDIRECT(T$8),DetailBudgetWPs_Aleph,IF($J202 = "No Work Package", "", $J202),DetailBudgetCategory_Aleph,$I202),IF(Budget_period="Quarterly",SUMIFS(INDIRECT(T$9),DetailBudgetWPs_Aleph,IF($J202 = "No Work Package", "", $J202),DetailBudgetCategory_Aleph,$I202),IF(Budget_period="Annually",SUMIFS(INDIRECT(T$10),DetailBudgetWPs_Aleph,IF($J202 = "No Work Package", "", $J202),DetailBudgetCategory_Aleph,$I202),""))))) / T$6 * T$7, 0), 0)</f>
        <v>0</v>
      </c>
      <c r="U202" s="166">
        <f t="array" ref="U202">IFERROR(IF(ROW()-16&lt;NoRowsBudget, IF($J202="Profit Margin",SUM(U$16:U201)*ProfitMargin,IF($J202="VAT",SUM(U$16:U201)*VAT,IF(Budget_period="Monthly",SUMIFS(INDIRECT(U$8),DetailBudgetWPs_Aleph,IF($J202 = "No Work Package", "", $J202),DetailBudgetCategory_Aleph,$I202),IF(Budget_period="Quarterly",SUMIFS(INDIRECT(U$9),DetailBudgetWPs_Aleph,IF($J202 = "No Work Package", "", $J202),DetailBudgetCategory_Aleph,$I202),IF(Budget_period="Annually",SUMIFS(INDIRECT(U$10),DetailBudgetWPs_Aleph,IF($J202 = "No Work Package", "", $J202),DetailBudgetCategory_Aleph,$I202),""))))) / U$6 * U$7, 0), 0)</f>
        <v>0</v>
      </c>
      <c r="V202" s="166">
        <f t="array" ref="V202">IFERROR(IF(ROW()-16&lt;NoRowsBudget, IF($J202="Profit Margin",SUM(V$16:V201)*ProfitMargin,IF($J202="VAT",SUM(V$16:V201)*VAT,IF(Budget_period="Monthly",SUMIFS(INDIRECT(V$8),DetailBudgetWPs_Aleph,IF($J202 = "No Work Package", "", $J202),DetailBudgetCategory_Aleph,$I202),IF(Budget_period="Quarterly",SUMIFS(INDIRECT(V$9),DetailBudgetWPs_Aleph,IF($J202 = "No Work Package", "", $J202),DetailBudgetCategory_Aleph,$I202),IF(Budget_period="Annually",SUMIFS(INDIRECT(V$10),DetailBudgetWPs_Aleph,IF($J202 = "No Work Package", "", $J202),DetailBudgetCategory_Aleph,$I202),""))))) / V$6 * V$7, 0), 0)</f>
        <v>0</v>
      </c>
      <c r="W202" s="166">
        <f t="array" ref="W202">IFERROR(IF(ROW()-16&lt;NoRowsBudget, IF($J202="Profit Margin",SUM(W$16:W201)*ProfitMargin,IF($J202="VAT",SUM(W$16:W201)*VAT,IF(Budget_period="Monthly",SUMIFS(INDIRECT(W$8),DetailBudgetWPs_Aleph,IF($J202 = "No Work Package", "", $J202),DetailBudgetCategory_Aleph,$I202),IF(Budget_period="Quarterly",SUMIFS(INDIRECT(W$9),DetailBudgetWPs_Aleph,IF($J202 = "No Work Package", "", $J202),DetailBudgetCategory_Aleph,$I202),IF(Budget_period="Annually",SUMIFS(INDIRECT(W$10),DetailBudgetWPs_Aleph,IF($J202 = "No Work Package", "", $J202),DetailBudgetCategory_Aleph,$I202),""))))) / W$6 * W$7, 0), 0)</f>
        <v>0</v>
      </c>
      <c r="X202" s="166">
        <f t="array" ref="X202">IFERROR(IF(ROW()-16&lt;NoRowsBudget, IF($J202="Profit Margin",SUM(X$16:X201)*ProfitMargin,IF($J202="VAT",SUM(X$16:X201)*VAT,IF(Budget_period="Monthly",SUMIFS(INDIRECT(X$8),DetailBudgetWPs_Aleph,IF($J202 = "No Work Package", "", $J202),DetailBudgetCategory_Aleph,$I202),IF(Budget_period="Quarterly",SUMIFS(INDIRECT(X$9),DetailBudgetWPs_Aleph,IF($J202 = "No Work Package", "", $J202),DetailBudgetCategory_Aleph,$I202),IF(Budget_period="Annually",SUMIFS(INDIRECT(X$10),DetailBudgetWPs_Aleph,IF($J202 = "No Work Package", "", $J202),DetailBudgetCategory_Aleph,$I202),""))))) / X$6 * X$7, 0), 0)</f>
        <v>0</v>
      </c>
      <c r="Y202" s="166">
        <f t="array" ref="Y202">IFERROR(IF(ROW()-16&lt;NoRowsBudget, IF($J202="Profit Margin",SUM(Y$16:Y201)*ProfitMargin,IF($J202="VAT",SUM(Y$16:Y201)*VAT,IF(Budget_period="Monthly",SUMIFS(INDIRECT(Y$8),DetailBudgetWPs_Aleph,IF($J202 = "No Work Package", "", $J202),DetailBudgetCategory_Aleph,$I202),IF(Budget_period="Quarterly",SUMIFS(INDIRECT(Y$9),DetailBudgetWPs_Aleph,IF($J202 = "No Work Package", "", $J202),DetailBudgetCategory_Aleph,$I202),IF(Budget_period="Annually",SUMIFS(INDIRECT(Y$10),DetailBudgetWPs_Aleph,IF($J202 = "No Work Package", "", $J202),DetailBudgetCategory_Aleph,$I202),""))))) / Y$6 * Y$7, 0), 0)</f>
        <v>0</v>
      </c>
      <c r="Z202" s="166">
        <f t="array" ref="Z202">IFERROR(IF(ROW()-16&lt;NoRowsBudget, IF($J202="Profit Margin",SUM(Z$16:Z201)*ProfitMargin,IF($J202="VAT",SUM(Z$16:Z201)*VAT,IF(Budget_period="Monthly",SUMIFS(INDIRECT(Z$8),DetailBudgetWPs_Aleph,IF($J202 = "No Work Package", "", $J202),DetailBudgetCategory_Aleph,$I202),IF(Budget_period="Quarterly",SUMIFS(INDIRECT(Z$9),DetailBudgetWPs_Aleph,IF($J202 = "No Work Package", "", $J202),DetailBudgetCategory_Aleph,$I202),IF(Budget_period="Annually",SUMIFS(INDIRECT(Z$10),DetailBudgetWPs_Aleph,IF($J202 = "No Work Package", "", $J202),DetailBudgetCategory_Aleph,$I202),""))))) / Z$6 * Z$7, 0), 0)</f>
        <v>0</v>
      </c>
      <c r="AA202" s="166">
        <f t="array" ref="AA202">IFERROR(IF(ROW()-16&lt;NoRowsBudget, IF($J202="Profit Margin",SUM(AA$16:AA201)*ProfitMargin,IF($J202="VAT",SUM(AA$16:AA201)*VAT,IF(Budget_period="Monthly",SUMIFS(INDIRECT(AA$8),DetailBudgetWPs_Aleph,IF($J202 = "No Work Package", "", $J202),DetailBudgetCategory_Aleph,$I202),IF(Budget_period="Quarterly",SUMIFS(INDIRECT(AA$9),DetailBudgetWPs_Aleph,IF($J202 = "No Work Package", "", $J202),DetailBudgetCategory_Aleph,$I202),IF(Budget_period="Annually",SUMIFS(INDIRECT(AA$10),DetailBudgetWPs_Aleph,IF($J202 = "No Work Package", "", $J202),DetailBudgetCategory_Aleph,$I202),""))))) / AA$6 * AA$7, 0), 0)</f>
        <v>0</v>
      </c>
      <c r="AB202" s="166">
        <f t="array" ref="AB202">IFERROR(IF(ROW()-16&lt;NoRowsBudget, IF($J202="Profit Margin",SUM(AB$16:AB201)*ProfitMargin,IF($J202="VAT",SUM(AB$16:AB201)*VAT,IF(Budget_period="Monthly",SUMIFS(INDIRECT(AB$8),DetailBudgetWPs_Aleph,IF($J202 = "No Work Package", "", $J202),DetailBudgetCategory_Aleph,$I202),IF(Budget_period="Quarterly",SUMIFS(INDIRECT(AB$9),DetailBudgetWPs_Aleph,IF($J202 = "No Work Package", "", $J202),DetailBudgetCategory_Aleph,$I202),IF(Budget_period="Annually",SUMIFS(INDIRECT(AB$10),DetailBudgetWPs_Aleph,IF($J202 = "No Work Package", "", $J202),DetailBudgetCategory_Aleph,$I202),""))))) / AB$6 * AB$7, 0), 0)</f>
        <v>0</v>
      </c>
      <c r="AC202" s="166">
        <f t="array" ref="AC202">IFERROR(IF(ROW()-16&lt;NoRowsBudget, IF($J202="Profit Margin",SUM(AC$16:AC201)*ProfitMargin,IF($J202="VAT",SUM(AC$16:AC201)*VAT,IF(Budget_period="Monthly",SUMIFS(INDIRECT(AC$8),DetailBudgetWPs_Aleph,IF($J202 = "No Work Package", "", $J202),DetailBudgetCategory_Aleph,$I202),IF(Budget_period="Quarterly",SUMIFS(INDIRECT(AC$9),DetailBudgetWPs_Aleph,IF($J202 = "No Work Package", "", $J202),DetailBudgetCategory_Aleph,$I202),IF(Budget_period="Annually",SUMIFS(INDIRECT(AC$10),DetailBudgetWPs_Aleph,IF($J202 = "No Work Package", "", $J202),DetailBudgetCategory_Aleph,$I202),""))))) / AC$6 * AC$7, 0), 0)</f>
        <v>0</v>
      </c>
      <c r="AD202" s="166">
        <f t="array" ref="AD202">IFERROR(IF(ROW()-16&lt;NoRowsBudget, IF($J202="Profit Margin",SUM(AD$16:AD201)*ProfitMargin,IF($J202="VAT",SUM(AD$16:AD201)*VAT,IF(Budget_period="Monthly",SUMIFS(INDIRECT(AD$8),DetailBudgetWPs_Aleph,IF($J202 = "No Work Package", "", $J202),DetailBudgetCategory_Aleph,$I202),IF(Budget_period="Quarterly",SUMIFS(INDIRECT(AD$9),DetailBudgetWPs_Aleph,IF($J202 = "No Work Package", "", $J202),DetailBudgetCategory_Aleph,$I202),IF(Budget_period="Annually",SUMIFS(INDIRECT(AD$10),DetailBudgetWPs_Aleph,IF($J202 = "No Work Package", "", $J202),DetailBudgetCategory_Aleph,$I202),""))))) / AD$6 * AD$7, 0), 0)</f>
        <v>0</v>
      </c>
      <c r="AE202" s="166">
        <f t="array" ref="AE202">IFERROR(IF(ROW()-16&lt;NoRowsBudget, IF($J202="Profit Margin",SUM(AE$16:AE201)*ProfitMargin,IF($J202="VAT",SUM(AE$16:AE201)*VAT,IF(Budget_period="Monthly",SUMIFS(INDIRECT(AE$8),DetailBudgetWPs_Aleph,IF($J202 = "No Work Package", "", $J202),DetailBudgetCategory_Aleph,$I202),IF(Budget_period="Quarterly",SUMIFS(INDIRECT(AE$9),DetailBudgetWPs_Aleph,IF($J202 = "No Work Package", "", $J202),DetailBudgetCategory_Aleph,$I202),IF(Budget_period="Annually",SUMIFS(INDIRECT(AE$10),DetailBudgetWPs_Aleph,IF($J202 = "No Work Package", "", $J202),DetailBudgetCategory_Aleph,$I202),""))))) / AE$6 * AE$7, 0), 0)</f>
        <v>0</v>
      </c>
      <c r="AF202" s="166">
        <f t="array" ref="AF202">IFERROR(IF(ROW()-16&lt;NoRowsBudget, IF($J202="Profit Margin",SUM(AF$16:AF201)*ProfitMargin,IF($J202="VAT",SUM(AF$16:AF201)*VAT,IF(Budget_period="Monthly",SUMIFS(INDIRECT(AF$8),DetailBudgetWPs_Aleph,IF($J202 = "No Work Package", "", $J202),DetailBudgetCategory_Aleph,$I202),IF(Budget_period="Quarterly",SUMIFS(INDIRECT(AF$9),DetailBudgetWPs_Aleph,IF($J202 = "No Work Package", "", $J202),DetailBudgetCategory_Aleph,$I202),IF(Budget_period="Annually",SUMIFS(INDIRECT(AF$10),DetailBudgetWPs_Aleph,IF($J202 = "No Work Package", "", $J202),DetailBudgetCategory_Aleph,$I202),""))))) / AF$6 * AF$7, 0), 0)</f>
        <v>0</v>
      </c>
      <c r="AG202" s="166">
        <f t="array" ref="AG202">IFERROR(IF(ROW()-16&lt;NoRowsBudget, IF($J202="Profit Margin",SUM(AG$16:AG201)*ProfitMargin,IF($J202="VAT",SUM(AG$16:AG201)*VAT,IF(Budget_period="Monthly",SUMIFS(INDIRECT(AG$8),DetailBudgetWPs_Aleph,IF($J202 = "No Work Package", "", $J202),DetailBudgetCategory_Aleph,$I202),IF(Budget_period="Quarterly",SUMIFS(INDIRECT(AG$9),DetailBudgetWPs_Aleph,IF($J202 = "No Work Package", "", $J202),DetailBudgetCategory_Aleph,$I202),IF(Budget_period="Annually",SUMIFS(INDIRECT(AG$10),DetailBudgetWPs_Aleph,IF($J202 = "No Work Package", "", $J202),DetailBudgetCategory_Aleph,$I202),""))))) / AG$6 * AG$7, 0), 0)</f>
        <v>0</v>
      </c>
      <c r="AH202" s="166">
        <f t="array" ref="AH202">IFERROR(IF(ROW()-16&lt;NoRowsBudget, IF($J202="Profit Margin",SUM(AH$16:AH201)*ProfitMargin,IF($J202="VAT",SUM(AH$16:AH201)*VAT,IF(Budget_period="Monthly",SUMIFS(INDIRECT(AH$8),DetailBudgetWPs_Aleph,IF($J202 = "No Work Package", "", $J202),DetailBudgetCategory_Aleph,$I202),IF(Budget_period="Quarterly",SUMIFS(INDIRECT(AH$9),DetailBudgetWPs_Aleph,IF($J202 = "No Work Package", "", $J202),DetailBudgetCategory_Aleph,$I202),IF(Budget_period="Annually",SUMIFS(INDIRECT(AH$10),DetailBudgetWPs_Aleph,IF($J202 = "No Work Package", "", $J202),DetailBudgetCategory_Aleph,$I202),""))))) / AH$6 * AH$7, 0), 0)</f>
        <v>0</v>
      </c>
      <c r="AI202" s="166">
        <f t="array" ref="AI202">IFERROR(IF(ROW()-16&lt;NoRowsBudget, IF($J202="Profit Margin",SUM(AI$16:AI201)*ProfitMargin,IF($J202="VAT",SUM(AI$16:AI201)*VAT,IF(Budget_period="Monthly",SUMIFS(INDIRECT(AI$8),DetailBudgetWPs_Aleph,IF($J202 = "No Work Package", "", $J202),DetailBudgetCategory_Aleph,$I202),IF(Budget_period="Quarterly",SUMIFS(INDIRECT(AI$9),DetailBudgetWPs_Aleph,IF($J202 = "No Work Package", "", $J202),DetailBudgetCategory_Aleph,$I202),IF(Budget_period="Annually",SUMIFS(INDIRECT(AI$10),DetailBudgetWPs_Aleph,IF($J202 = "No Work Package", "", $J202),DetailBudgetCategory_Aleph,$I202),""))))) / AI$6 * AI$7, 0), 0)</f>
        <v>0</v>
      </c>
      <c r="AJ202" s="166">
        <f t="array" ref="AJ202">IFERROR(IF(ROW()-16&lt;NoRowsBudget, IF($J202="Profit Margin",SUM(AJ$16:AJ201)*ProfitMargin,IF($J202="VAT",SUM(AJ$16:AJ201)*VAT,IF(Budget_period="Monthly",SUMIFS(INDIRECT(AJ$8),DetailBudgetWPs_Aleph,IF($J202 = "No Work Package", "", $J202),DetailBudgetCategory_Aleph,$I202),IF(Budget_period="Quarterly",SUMIFS(INDIRECT(AJ$9),DetailBudgetWPs_Aleph,IF($J202 = "No Work Package", "", $J202),DetailBudgetCategory_Aleph,$I202),IF(Budget_period="Annually",SUMIFS(INDIRECT(AJ$10),DetailBudgetWPs_Aleph,IF($J202 = "No Work Package", "", $J202),DetailBudgetCategory_Aleph,$I202),""))))) / AJ$6 * AJ$7, 0), 0)</f>
        <v>0</v>
      </c>
      <c r="AK202" s="166">
        <f t="array" ref="AK202">IFERROR(IF(ROW()-16&lt;NoRowsBudget, IF($J202="Profit Margin",SUM(AK$16:AK201)*ProfitMargin,IF($J202="VAT",SUM(AK$16:AK201)*VAT,IF(Budget_period="Monthly",SUMIFS(INDIRECT(AK$8),DetailBudgetWPs_Aleph,IF($J202 = "No Work Package", "", $J202),DetailBudgetCategory_Aleph,$I202),IF(Budget_period="Quarterly",SUMIFS(INDIRECT(AK$9),DetailBudgetWPs_Aleph,IF($J202 = "No Work Package", "", $J202),DetailBudgetCategory_Aleph,$I202),IF(Budget_period="Annually",SUMIFS(INDIRECT(AK$10),DetailBudgetWPs_Aleph,IF($J202 = "No Work Package", "", $J202),DetailBudgetCategory_Aleph,$I202),""))))) / AK$6 * AK$7, 0), 0)</f>
        <v>0</v>
      </c>
      <c r="AL202" s="166">
        <f t="array" ref="AL202">IFERROR(IF(ROW()-16&lt;NoRowsBudget, IF($J202="Profit Margin",SUM(AL$16:AL201)*ProfitMargin,IF($J202="VAT",SUM(AL$16:AL201)*VAT,IF(Budget_period="Monthly",SUMIFS(INDIRECT(AL$8),DetailBudgetWPs_Aleph,IF($J202 = "No Work Package", "", $J202),DetailBudgetCategory_Aleph,$I202),IF(Budget_period="Quarterly",SUMIFS(INDIRECT(AL$9),DetailBudgetWPs_Aleph,IF($J202 = "No Work Package", "", $J202),DetailBudgetCategory_Aleph,$I202),IF(Budget_period="Annually",SUMIFS(INDIRECT(AL$10),DetailBudgetWPs_Aleph,IF($J202 = "No Work Package", "", $J202),DetailBudgetCategory_Aleph,$I202),""))))) / AL$6 * AL$7, 0), 0)</f>
        <v>0</v>
      </c>
      <c r="AM202" s="166">
        <f t="array" ref="AM202">IFERROR(IF(ROW()-16&lt;NoRowsBudget, IF($J202="Profit Margin",SUM(AM$16:AM201)*ProfitMargin,IF($J202="VAT",SUM(AM$16:AM201)*VAT,IF(Budget_period="Monthly",SUMIFS(INDIRECT(AM$8),DetailBudgetWPs_Aleph,IF($J202 = "No Work Package", "", $J202),DetailBudgetCategory_Aleph,$I202),IF(Budget_period="Quarterly",SUMIFS(INDIRECT(AM$9),DetailBudgetWPs_Aleph,IF($J202 = "No Work Package", "", $J202),DetailBudgetCategory_Aleph,$I202),IF(Budget_period="Annually",SUMIFS(INDIRECT(AM$10),DetailBudgetWPs_Aleph,IF($J202 = "No Work Package", "", $J202),DetailBudgetCategory_Aleph,$I202),""))))) / AM$6 * AM$7, 0), 0)</f>
        <v>0</v>
      </c>
      <c r="AN202" s="166">
        <f t="array" ref="AN202">IFERROR(IF(ROW()-16&lt;NoRowsBudget, IF($J202="Profit Margin",SUM(AN$16:AN201)*ProfitMargin,IF($J202="VAT",SUM(AN$16:AN201)*VAT,IF(Budget_period="Monthly",SUMIFS(INDIRECT(AN$8),DetailBudgetWPs_Aleph,IF($J202 = "No Work Package", "", $J202),DetailBudgetCategory_Aleph,$I202),IF(Budget_period="Quarterly",SUMIFS(INDIRECT(AN$9),DetailBudgetWPs_Aleph,IF($J202 = "No Work Package", "", $J202),DetailBudgetCategory_Aleph,$I202),IF(Budget_period="Annually",SUMIFS(INDIRECT(AN$10),DetailBudgetWPs_Aleph,IF($J202 = "No Work Package", "", $J202),DetailBudgetCategory_Aleph,$I202),""))))) / AN$6 * AN$7, 0), 0)</f>
        <v>0</v>
      </c>
      <c r="AO202" s="166">
        <f t="array" ref="AO202">IFERROR(IF(ROW()-16&lt;NoRowsBudget, IF($J202="Profit Margin",SUM(AO$16:AO201)*ProfitMargin,IF($J202="VAT",SUM(AO$16:AO201)*VAT,IF(Budget_period="Monthly",SUMIFS(INDIRECT(AO$8),DetailBudgetWPs_Aleph,IF($J202 = "No Work Package", "", $J202),DetailBudgetCategory_Aleph,$I202),IF(Budget_period="Quarterly",SUMIFS(INDIRECT(AO$9),DetailBudgetWPs_Aleph,IF($J202 = "No Work Package", "", $J202),DetailBudgetCategory_Aleph,$I202),IF(Budget_period="Annually",SUMIFS(INDIRECT(AO$10),DetailBudgetWPs_Aleph,IF($J202 = "No Work Package", "", $J202),DetailBudgetCategory_Aleph,$I202),""))))) / AO$6 * AO$7, 0), 0)</f>
        <v>0</v>
      </c>
      <c r="AP202" s="166">
        <f t="array" ref="AP202">IFERROR(IF(ROW()-16&lt;NoRowsBudget, IF($J202="Profit Margin",SUM(AP$16:AP201)*ProfitMargin,IF($J202="VAT",SUM(AP$16:AP201)*VAT,IF(Budget_period="Monthly",SUMIFS(INDIRECT(AP$8),DetailBudgetWPs_Aleph,IF($J202 = "No Work Package", "", $J202),DetailBudgetCategory_Aleph,$I202),IF(Budget_period="Quarterly",SUMIFS(INDIRECT(AP$9),DetailBudgetWPs_Aleph,IF($J202 = "No Work Package", "", $J202),DetailBudgetCategory_Aleph,$I202),IF(Budget_period="Annually",SUMIFS(INDIRECT(AP$10),DetailBudgetWPs_Aleph,IF($J202 = "No Work Package", "", $J202),DetailBudgetCategory_Aleph,$I202),""))))) / AP$6 * AP$7, 0), 0)</f>
        <v>0</v>
      </c>
      <c r="AQ202" s="166">
        <f t="array" ref="AQ202">IFERROR(IF(ROW()-16&lt;NoRowsBudget, IF($J202="Profit Margin",SUM(AQ$16:AQ201)*ProfitMargin,IF($J202="VAT",SUM(AQ$16:AQ201)*VAT,IF(Budget_period="Monthly",SUMIFS(INDIRECT(AQ$8),DetailBudgetWPs_Aleph,IF($J202 = "No Work Package", "", $J202),DetailBudgetCategory_Aleph,$I202),IF(Budget_period="Quarterly",SUMIFS(INDIRECT(AQ$9),DetailBudgetWPs_Aleph,IF($J202 = "No Work Package", "", $J202),DetailBudgetCategory_Aleph,$I202),IF(Budget_period="Annually",SUMIFS(INDIRECT(AQ$10),DetailBudgetWPs_Aleph,IF($J202 = "No Work Package", "", $J202),DetailBudgetCategory_Aleph,$I202),""))))) / AQ$6 * AQ$7, 0), 0)</f>
        <v>0</v>
      </c>
      <c r="AR202" s="166">
        <f t="array" ref="AR202">IFERROR(IF(ROW()-16&lt;NoRowsBudget, IF($J202="Profit Margin",SUM(AR$16:AR201)*ProfitMargin,IF($J202="VAT",SUM(AR$16:AR201)*VAT,IF(Budget_period="Monthly",SUMIFS(INDIRECT(AR$8),DetailBudgetWPs_Aleph,IF($J202 = "No Work Package", "", $J202),DetailBudgetCategory_Aleph,$I202),IF(Budget_period="Quarterly",SUMIFS(INDIRECT(AR$9),DetailBudgetWPs_Aleph,IF($J202 = "No Work Package", "", $J202),DetailBudgetCategory_Aleph,$I202),IF(Budget_period="Annually",SUMIFS(INDIRECT(AR$10),DetailBudgetWPs_Aleph,IF($J202 = "No Work Package", "", $J202),DetailBudgetCategory_Aleph,$I202),""))))) / AR$6 * AR$7, 0), 0)</f>
        <v>0</v>
      </c>
      <c r="AS202" s="166">
        <f t="array" ref="AS202">IFERROR(IF(ROW()-16&lt;NoRowsBudget, IF($J202="Profit Margin",SUM(AS$16:AS201)*ProfitMargin,IF($J202="VAT",SUM(AS$16:AS201)*VAT,IF(Budget_period="Monthly",SUMIFS(INDIRECT(AS$8),DetailBudgetWPs_Aleph,IF($J202 = "No Work Package", "", $J202),DetailBudgetCategory_Aleph,$I202),IF(Budget_period="Quarterly",SUMIFS(INDIRECT(AS$9),DetailBudgetWPs_Aleph,IF($J202 = "No Work Package", "", $J202),DetailBudgetCategory_Aleph,$I202),IF(Budget_period="Annually",SUMIFS(INDIRECT(AS$10),DetailBudgetWPs_Aleph,IF($J202 = "No Work Package", "", $J202),DetailBudgetCategory_Aleph,$I202),""))))) / AS$6 * AS$7, 0), 0)</f>
        <v>0</v>
      </c>
      <c r="AT202" s="166">
        <f t="array" ref="AT202">IFERROR(IF(ROW()-16&lt;NoRowsBudget, IF($J202="Profit Margin",SUM(AT$16:AT201)*ProfitMargin,IF($J202="VAT",SUM(AT$16:AT201)*VAT,IF(Budget_period="Monthly",SUMIFS(INDIRECT(AT$8),DetailBudgetWPs_Aleph,IF($J202 = "No Work Package", "", $J202),DetailBudgetCategory_Aleph,$I202),IF(Budget_period="Quarterly",SUMIFS(INDIRECT(AT$9),DetailBudgetWPs_Aleph,IF($J202 = "No Work Package", "", $J202),DetailBudgetCategory_Aleph,$I202),IF(Budget_period="Annually",SUMIFS(INDIRECT(AT$10),DetailBudgetWPs_Aleph,IF($J202 = "No Work Package", "", $J202),DetailBudgetCategory_Aleph,$I202),""))))) / AT$6 * AT$7, 0), 0)</f>
        <v>0</v>
      </c>
      <c r="AU202" s="166">
        <f t="array" ref="AU202">IFERROR(IF(ROW()-16&lt;NoRowsBudget, IF($J202="Profit Margin",SUM(AU$16:AU201)*ProfitMargin,IF($J202="VAT",SUM(AU$16:AU201)*VAT,IF(Budget_period="Monthly",SUMIFS(INDIRECT(AU$8),DetailBudgetWPs_Aleph,IF($J202 = "No Work Package", "", $J202),DetailBudgetCategory_Aleph,$I202),IF(Budget_period="Quarterly",SUMIFS(INDIRECT(AU$9),DetailBudgetWPs_Aleph,IF($J202 = "No Work Package", "", $J202),DetailBudgetCategory_Aleph,$I202),IF(Budget_period="Annually",SUMIFS(INDIRECT(AU$10),DetailBudgetWPs_Aleph,IF($J202 = "No Work Package", "", $J202),DetailBudgetCategory_Aleph,$I202),""))))) / AU$6 * AU$7, 0), 0)</f>
        <v>0</v>
      </c>
      <c r="AV202" s="166">
        <f t="array" ref="AV202">IFERROR(IF(ROW()-16&lt;NoRowsBudget, IF($J202="Profit Margin",SUM(AV$16:AV201)*ProfitMargin,IF($J202="VAT",SUM(AV$16:AV201)*VAT,IF(Budget_period="Monthly",SUMIFS(INDIRECT(AV$8),DetailBudgetWPs_Aleph,IF($J202 = "No Work Package", "", $J202),DetailBudgetCategory_Aleph,$I202),IF(Budget_period="Quarterly",SUMIFS(INDIRECT(AV$9),DetailBudgetWPs_Aleph,IF($J202 = "No Work Package", "", $J202),DetailBudgetCategory_Aleph,$I202),IF(Budget_period="Annually",SUMIFS(INDIRECT(AV$10),DetailBudgetWPs_Aleph,IF($J202 = "No Work Package", "", $J202),DetailBudgetCategory_Aleph,$I202),""))))) / AV$6 * AV$7, 0), 0)</f>
        <v>0</v>
      </c>
      <c r="AW202" s="166">
        <f t="array" ref="AW202">IFERROR(IF(ROW()-16&lt;NoRowsBudget, IF($J202="Profit Margin",SUM(AW$16:AW201)*ProfitMargin,IF($J202="VAT",SUM(AW$16:AW201)*VAT,IF(Budget_period="Monthly",SUMIFS(INDIRECT(AW$8),DetailBudgetWPs_Aleph,IF($J202 = "No Work Package", "", $J202),DetailBudgetCategory_Aleph,$I202),IF(Budget_period="Quarterly",SUMIFS(INDIRECT(AW$9),DetailBudgetWPs_Aleph,IF($J202 = "No Work Package", "", $J202),DetailBudgetCategory_Aleph,$I202),IF(Budget_period="Annually",SUMIFS(INDIRECT(AW$10),DetailBudgetWPs_Aleph,IF($J202 = "No Work Package", "", $J202),DetailBudgetCategory_Aleph,$I202),""))))) / AW$6 * AW$7, 0), 0)</f>
        <v>0</v>
      </c>
      <c r="AX202" s="166">
        <f t="array" ref="AX202">IFERROR(IF(ROW()-16&lt;NoRowsBudget, IF($J202="Profit Margin",SUM(AX$16:AX201)*ProfitMargin,IF($J202="VAT",SUM(AX$16:AX201)*VAT,IF(Budget_period="Monthly",SUMIFS(INDIRECT(AX$8),DetailBudgetWPs_Aleph,IF($J202 = "No Work Package", "", $J202),DetailBudgetCategory_Aleph,$I202),IF(Budget_period="Quarterly",SUMIFS(INDIRECT(AX$9),DetailBudgetWPs_Aleph,IF($J202 = "No Work Package", "", $J202),DetailBudgetCategory_Aleph,$I202),IF(Budget_period="Annually",SUMIFS(INDIRECT(AX$10),DetailBudgetWPs_Aleph,IF($J202 = "No Work Package", "", $J202),DetailBudgetCategory_Aleph,$I202),""))))) / AX$6 * AX$7, 0), 0)</f>
        <v>0</v>
      </c>
      <c r="AY202" s="166">
        <f t="array" ref="AY202">IFERROR(IF(ROW()-16&lt;NoRowsBudget, IF($J202="Profit Margin",SUM(AY$16:AY201)*ProfitMargin,IF($J202="VAT",SUM(AY$16:AY201)*VAT,IF(Budget_period="Monthly",SUMIFS(INDIRECT(AY$8),DetailBudgetWPs_Aleph,IF($J202 = "No Work Package", "", $J202),DetailBudgetCategory_Aleph,$I202),IF(Budget_period="Quarterly",SUMIFS(INDIRECT(AY$9),DetailBudgetWPs_Aleph,IF($J202 = "No Work Package", "", $J202),DetailBudgetCategory_Aleph,$I202),IF(Budget_period="Annually",SUMIFS(INDIRECT(AY$10),DetailBudgetWPs_Aleph,IF($J202 = "No Work Package", "", $J202),DetailBudgetCategory_Aleph,$I202),""))))) / AY$6 * AY$7, 0), 0)</f>
        <v>0</v>
      </c>
      <c r="AZ202" s="166">
        <f t="array" ref="AZ202">IFERROR(IF(ROW()-16&lt;NoRowsBudget, IF($J202="Profit Margin",SUM(AZ$16:AZ201)*ProfitMargin,IF($J202="VAT",SUM(AZ$16:AZ201)*VAT,IF(Budget_period="Monthly",SUMIFS(INDIRECT(AZ$8),DetailBudgetWPs_Aleph,IF($J202 = "No Work Package", "", $J202),DetailBudgetCategory_Aleph,$I202),IF(Budget_period="Quarterly",SUMIFS(INDIRECT(AZ$9),DetailBudgetWPs_Aleph,IF($J202 = "No Work Package", "", $J202),DetailBudgetCategory_Aleph,$I202),IF(Budget_period="Annually",SUMIFS(INDIRECT(AZ$10),DetailBudgetWPs_Aleph,IF($J202 = "No Work Package", "", $J202),DetailBudgetCategory_Aleph,$I202),""))))) / AZ$6 * AZ$7, 0), 0)</f>
        <v>0</v>
      </c>
      <c r="BA202" s="166">
        <f t="array" ref="BA202">IFERROR(IF(ROW()-16&lt;NoRowsBudget, IF($J202="Profit Margin",SUM(BA$16:BA201)*ProfitMargin,IF($J202="VAT",SUM(BA$16:BA201)*VAT,IF(Budget_period="Monthly",SUMIFS(INDIRECT(BA$8),DetailBudgetWPs_Aleph,IF($J202 = "No Work Package", "", $J202),DetailBudgetCategory_Aleph,$I202),IF(Budget_period="Quarterly",SUMIFS(INDIRECT(BA$9),DetailBudgetWPs_Aleph,IF($J202 = "No Work Package", "", $J202),DetailBudgetCategory_Aleph,$I202),IF(Budget_period="Annually",SUMIFS(INDIRECT(BA$10),DetailBudgetWPs_Aleph,IF($J202 = "No Work Package", "", $J202),DetailBudgetCategory_Aleph,$I202),""))))) / BA$6 * BA$7, 0), 0)</f>
        <v>0</v>
      </c>
      <c r="BB202" s="166">
        <f t="array" ref="BB202">IFERROR(IF(ROW()-16&lt;NoRowsBudget, IF($J202="Profit Margin",SUM(BB$16:BB201)*ProfitMargin,IF($J202="VAT",SUM(BB$16:BB201)*VAT,IF(Budget_period="Monthly",SUMIFS(INDIRECT(BB$8),DetailBudgetWPs_Aleph,IF($J202 = "No Work Package", "", $J202),DetailBudgetCategory_Aleph,$I202),IF(Budget_period="Quarterly",SUMIFS(INDIRECT(BB$9),DetailBudgetWPs_Aleph,IF($J202 = "No Work Package", "", $J202),DetailBudgetCategory_Aleph,$I202),IF(Budget_period="Annually",SUMIFS(INDIRECT(BB$10),DetailBudgetWPs_Aleph,IF($J202 = "No Work Package", "", $J202),DetailBudgetCategory_Aleph,$I202),""))))) / BB$6 * BB$7, 0), 0)</f>
        <v>0</v>
      </c>
      <c r="BC202" s="166">
        <f t="array" ref="BC202">IFERROR(IF(ROW()-16&lt;NoRowsBudget, IF($J202="Profit Margin",SUM(BC$16:BC201)*ProfitMargin,IF($J202="VAT",SUM(BC$16:BC201)*VAT,IF(Budget_period="Monthly",SUMIFS(INDIRECT(BC$8),DetailBudgetWPs_Aleph,IF($J202 = "No Work Package", "", $J202),DetailBudgetCategory_Aleph,$I202),IF(Budget_period="Quarterly",SUMIFS(INDIRECT(BC$9),DetailBudgetWPs_Aleph,IF($J202 = "No Work Package", "", $J202),DetailBudgetCategory_Aleph,$I202),IF(Budget_period="Annually",SUMIFS(INDIRECT(BC$10),DetailBudgetWPs_Aleph,IF($J202 = "No Work Package", "", $J202),DetailBudgetCategory_Aleph,$I202),""))))) / BC$6 * BC$7, 0), 0)</f>
        <v>0</v>
      </c>
      <c r="BD202" s="166">
        <f t="array" ref="BD202">IFERROR(IF(ROW()-16&lt;NoRowsBudget, IF($J202="Profit Margin",SUM(BD$16:BD201)*ProfitMargin,IF($J202="VAT",SUM(BD$16:BD201)*VAT,IF(Budget_period="Monthly",SUMIFS(INDIRECT(BD$8),DetailBudgetWPs_Aleph,IF($J202 = "No Work Package", "", $J202),DetailBudgetCategory_Aleph,$I202),IF(Budget_period="Quarterly",SUMIFS(INDIRECT(BD$9),DetailBudgetWPs_Aleph,IF($J202 = "No Work Package", "", $J202),DetailBudgetCategory_Aleph,$I202),IF(Budget_period="Annually",SUMIFS(INDIRECT(BD$10),DetailBudgetWPs_Aleph,IF($J202 = "No Work Package", "", $J202),DetailBudgetCategory_Aleph,$I202),""))))) / BD$6 * BD$7, 0), 0)</f>
        <v>0</v>
      </c>
      <c r="BE202" s="166">
        <f t="array" ref="BE202">IFERROR(IF(ROW()-16&lt;NoRowsBudget, IF($J202="Profit Margin",SUM(BE$16:BE201)*ProfitMargin,IF($J202="VAT",SUM(BE$16:BE201)*VAT,IF(Budget_period="Monthly",SUMIFS(INDIRECT(BE$8),DetailBudgetWPs_Aleph,IF($J202 = "No Work Package", "", $J202),DetailBudgetCategory_Aleph,$I202),IF(Budget_period="Quarterly",SUMIFS(INDIRECT(BE$9),DetailBudgetWPs_Aleph,IF($J202 = "No Work Package", "", $J202),DetailBudgetCategory_Aleph,$I202),IF(Budget_period="Annually",SUMIFS(INDIRECT(BE$10),DetailBudgetWPs_Aleph,IF($J202 = "No Work Package", "", $J202),DetailBudgetCategory_Aleph,$I202),""))))) / BE$6 * BE$7, 0), 0)</f>
        <v>0</v>
      </c>
      <c r="BF202" s="166">
        <f t="array" ref="BF202">IFERROR(IF(ROW()-16&lt;NoRowsBudget, IF($J202="Profit Margin",SUM(BF$16:BF201)*ProfitMargin,IF($J202="VAT",SUM(BF$16:BF201)*VAT,IF(Budget_period="Monthly",SUMIFS(INDIRECT(BF$8),DetailBudgetWPs_Aleph,IF($J202 = "No Work Package", "", $J202),DetailBudgetCategory_Aleph,$I202),IF(Budget_period="Quarterly",SUMIFS(INDIRECT(BF$9),DetailBudgetWPs_Aleph,IF($J202 = "No Work Package", "", $J202),DetailBudgetCategory_Aleph,$I202),IF(Budget_period="Annually",SUMIFS(INDIRECT(BF$10),DetailBudgetWPs_Aleph,IF($J202 = "No Work Package", "", $J202),DetailBudgetCategory_Aleph,$I202),""))))) / BF$6 * BF$7, 0), 0)</f>
        <v>0</v>
      </c>
      <c r="BG202" s="166">
        <f t="array" ref="BG202">IFERROR(IF(ROW()-16&lt;NoRowsBudget, IF($J202="Profit Margin",SUM(BG$16:BG201)*ProfitMargin,IF($J202="VAT",SUM(BG$16:BG201)*VAT,IF(Budget_period="Monthly",SUMIFS(INDIRECT(BG$8),DetailBudgetWPs_Aleph,IF($J202 = "No Work Package", "", $J202),DetailBudgetCategory_Aleph,$I202),IF(Budget_period="Quarterly",SUMIFS(INDIRECT(BG$9),DetailBudgetWPs_Aleph,IF($J202 = "No Work Package", "", $J202),DetailBudgetCategory_Aleph,$I202),IF(Budget_period="Annually",SUMIFS(INDIRECT(BG$10),DetailBudgetWPs_Aleph,IF($J202 = "No Work Package", "", $J202),DetailBudgetCategory_Aleph,$I202),""))))) / BG$6 * BG$7, 0), 0)</f>
        <v>0</v>
      </c>
      <c r="BH202" s="166">
        <f t="array" ref="BH202">IFERROR(IF(ROW()-16&lt;NoRowsBudget, IF($J202="Profit Margin",SUM(BH$16:BH201)*ProfitMargin,IF($J202="VAT",SUM(BH$16:BH201)*VAT,IF(Budget_period="Monthly",SUMIFS(INDIRECT(BH$8),DetailBudgetWPs_Aleph,IF($J202 = "No Work Package", "", $J202),DetailBudgetCategory_Aleph,$I202),IF(Budget_period="Quarterly",SUMIFS(INDIRECT(BH$9),DetailBudgetWPs_Aleph,IF($J202 = "No Work Package", "", $J202),DetailBudgetCategory_Aleph,$I202),IF(Budget_period="Annually",SUMIFS(INDIRECT(BH$10),DetailBudgetWPs_Aleph,IF($J202 = "No Work Package", "", $J202),DetailBudgetCategory_Aleph,$I202),""))))) / BH$6 * BH$7, 0), 0)</f>
        <v>0</v>
      </c>
      <c r="BI202" s="166">
        <f t="array" ref="BI202">IFERROR(IF(ROW()-16&lt;NoRowsBudget, IF($J202="Profit Margin",SUM(BI$16:BI201)*ProfitMargin,IF($J202="VAT",SUM(BI$16:BI201)*VAT,IF(Budget_period="Monthly",SUMIFS(INDIRECT(BI$8),DetailBudgetWPs_Aleph,IF($J202 = "No Work Package", "", $J202),DetailBudgetCategory_Aleph,$I202),IF(Budget_period="Quarterly",SUMIFS(INDIRECT(BI$9),DetailBudgetWPs_Aleph,IF($J202 = "No Work Package", "", $J202),DetailBudgetCategory_Aleph,$I202),IF(Budget_period="Annually",SUMIFS(INDIRECT(BI$10),DetailBudgetWPs_Aleph,IF($J202 = "No Work Package", "", $J202),DetailBudgetCategory_Aleph,$I202),""))))) / BI$6 * BI$7, 0), 0)</f>
        <v>0</v>
      </c>
      <c r="BJ202" s="166">
        <f t="array" ref="BJ202">IFERROR(IF(ROW()-16&lt;NoRowsBudget, IF($J202="Profit Margin",SUM(BJ$16:BJ201)*ProfitMargin,IF($J202="VAT",SUM(BJ$16:BJ201)*VAT,IF(Budget_period="Monthly",SUMIFS(INDIRECT(BJ$8),DetailBudgetWPs_Aleph,IF($J202 = "No Work Package", "", $J202),DetailBudgetCategory_Aleph,$I202),IF(Budget_period="Quarterly",SUMIFS(INDIRECT(BJ$9),DetailBudgetWPs_Aleph,IF($J202 = "No Work Package", "", $J202),DetailBudgetCategory_Aleph,$I202),IF(Budget_period="Annually",SUMIFS(INDIRECT(BJ$10),DetailBudgetWPs_Aleph,IF($J202 = "No Work Package", "", $J202),DetailBudgetCategory_Aleph,$I202),""))))) / BJ$6 * BJ$7, 0), 0)</f>
        <v>0</v>
      </c>
      <c r="BK202" s="166">
        <f t="array" ref="BK202">IFERROR(IF(ROW()-16&lt;NoRowsBudget, IF($J202="Profit Margin",SUM(BK$16:BK201)*ProfitMargin,IF($J202="VAT",SUM(BK$16:BK201)*VAT,IF(Budget_period="Monthly",SUMIFS(INDIRECT(BK$8),DetailBudgetWPs_Aleph,IF($J202 = "No Work Package", "", $J202),DetailBudgetCategory_Aleph,$I202),IF(Budget_period="Quarterly",SUMIFS(INDIRECT(BK$9),DetailBudgetWPs_Aleph,IF($J202 = "No Work Package", "", $J202),DetailBudgetCategory_Aleph,$I202),IF(Budget_period="Annually",SUMIFS(INDIRECT(BK$10),DetailBudgetWPs_Aleph,IF($J202 = "No Work Package", "", $J202),DetailBudgetCategory_Aleph,$I202),""))))) / BK$6 * BK$7, 0), 0)</f>
        <v>0</v>
      </c>
      <c r="BL202" s="166">
        <f t="array" ref="BL202">IFERROR(IF(ROW()-16&lt;NoRowsBudget, IF($J202="Profit Margin",SUM(BL$16:BL201)*ProfitMargin,IF($J202="VAT",SUM(BL$16:BL201)*VAT,IF(Budget_period="Monthly",SUMIFS(INDIRECT(BL$8),DetailBudgetWPs_Aleph,IF($J202 = "No Work Package", "", $J202),DetailBudgetCategory_Aleph,$I202),IF(Budget_period="Quarterly",SUMIFS(INDIRECT(BL$9),DetailBudgetWPs_Aleph,IF($J202 = "No Work Package", "", $J202),DetailBudgetCategory_Aleph,$I202),IF(Budget_period="Annually",SUMIFS(INDIRECT(BL$10),DetailBudgetWPs_Aleph,IF($J202 = "No Work Package", "", $J202),DetailBudgetCategory_Aleph,$I202),""))))) / BL$6 * BL$7, 0), 0)</f>
        <v>0</v>
      </c>
      <c r="BM202" s="166">
        <f t="array" ref="BM202">IFERROR(IF(ROW()-16&lt;NoRowsBudget, IF($J202="Profit Margin",SUM(BM$16:BM201)*ProfitMargin,IF($J202="VAT",SUM(BM$16:BM201)*VAT,IF(Budget_period="Monthly",SUMIFS(INDIRECT(BM$8),DetailBudgetWPs_Aleph,IF($J202 = "No Work Package", "", $J202),DetailBudgetCategory_Aleph,$I202),IF(Budget_period="Quarterly",SUMIFS(INDIRECT(BM$9),DetailBudgetWPs_Aleph,IF($J202 = "No Work Package", "", $J202),DetailBudgetCategory_Aleph,$I202),IF(Budget_period="Annually",SUMIFS(INDIRECT(BM$10),DetailBudgetWPs_Aleph,IF($J202 = "No Work Package", "", $J202),DetailBudgetCategory_Aleph,$I202),""))))) / BM$6 * BM$7, 0), 0)</f>
        <v>0</v>
      </c>
      <c r="BN202" s="166">
        <f t="array" ref="BN202">IFERROR(IF(ROW()-16&lt;NoRowsBudget, IF($J202="Profit Margin",SUM(BN$16:BN201)*ProfitMargin,IF($J202="VAT",SUM(BN$16:BN201)*VAT,IF(Budget_period="Monthly",SUMIFS(INDIRECT(BN$8),DetailBudgetWPs_Aleph,IF($J202 = "No Work Package", "", $J202),DetailBudgetCategory_Aleph,$I202),IF(Budget_period="Quarterly",SUMIFS(INDIRECT(BN$9),DetailBudgetWPs_Aleph,IF($J202 = "No Work Package", "", $J202),DetailBudgetCategory_Aleph,$I202),IF(Budget_period="Annually",SUMIFS(INDIRECT(BN$10),DetailBudgetWPs_Aleph,IF($J202 = "No Work Package", "", $J202),DetailBudgetCategory_Aleph,$I202),""))))) / BN$6 * BN$7, 0), 0)</f>
        <v>0</v>
      </c>
      <c r="BO202" s="166">
        <f t="array" ref="BO202">IFERROR(IF(ROW()-16&lt;NoRowsBudget, IF($J202="Profit Margin",SUM(BO$16:BO201)*ProfitMargin,IF($J202="VAT",SUM(BO$16:BO201)*VAT,IF(Budget_period="Monthly",SUMIFS(INDIRECT(BO$8),DetailBudgetWPs_Aleph,IF($J202 = "No Work Package", "", $J202),DetailBudgetCategory_Aleph,$I202),IF(Budget_period="Quarterly",SUMIFS(INDIRECT(BO$9),DetailBudgetWPs_Aleph,IF($J202 = "No Work Package", "", $J202),DetailBudgetCategory_Aleph,$I202),IF(Budget_period="Annually",SUMIFS(INDIRECT(BO$10),DetailBudgetWPs_Aleph,IF($J202 = "No Work Package", "", $J202),DetailBudgetCategory_Aleph,$I202),""))))) / BO$6 * BO$7, 0), 0)</f>
        <v>0</v>
      </c>
      <c r="BP202" s="166">
        <f t="array" ref="BP202">IFERROR(IF(ROW()-16&lt;NoRowsBudget, IF($J202="Profit Margin",SUM(BP$16:BP201)*ProfitMargin,IF($J202="VAT",SUM(BP$16:BP201)*VAT,IF(Budget_period="Monthly",SUMIFS(INDIRECT(BP$8),DetailBudgetWPs_Aleph,IF($J202 = "No Work Package", "", $J202),DetailBudgetCategory_Aleph,$I202),IF(Budget_period="Quarterly",SUMIFS(INDIRECT(BP$9),DetailBudgetWPs_Aleph,IF($J202 = "No Work Package", "", $J202),DetailBudgetCategory_Aleph,$I202),IF(Budget_period="Annually",SUMIFS(INDIRECT(BP$10),DetailBudgetWPs_Aleph,IF($J202 = "No Work Package", "", $J202),DetailBudgetCategory_Aleph,$I202),""))))) / BP$6 * BP$7, 0), 0)</f>
        <v>0</v>
      </c>
      <c r="BQ202" s="166">
        <f t="array" ref="BQ202">IFERROR(IF(ROW()-16&lt;NoRowsBudget, IF($J202="Profit Margin",SUM(BQ$16:BQ201)*ProfitMargin,IF($J202="VAT",SUM(BQ$16:BQ201)*VAT,IF(Budget_period="Monthly",SUMIFS(INDIRECT(BQ$8),DetailBudgetWPs_Aleph,IF($J202 = "No Work Package", "", $J202),DetailBudgetCategory_Aleph,$I202),IF(Budget_period="Quarterly",SUMIFS(INDIRECT(BQ$9),DetailBudgetWPs_Aleph,IF($J202 = "No Work Package", "", $J202),DetailBudgetCategory_Aleph,$I202),IF(Budget_period="Annually",SUMIFS(INDIRECT(BQ$10),DetailBudgetWPs_Aleph,IF($J202 = "No Work Package", "", $J202),DetailBudgetCategory_Aleph,$I202),""))))) / BQ$6 * BQ$7, 0), 0)</f>
        <v>0</v>
      </c>
      <c r="BR202" s="166">
        <f t="array" ref="BR202">IFERROR(IF(ROW()-16&lt;NoRowsBudget, IF($J202="Profit Margin",SUM(BR$16:BR201)*ProfitMargin,IF($J202="VAT",SUM(BR$16:BR201)*VAT,IF(Budget_period="Monthly",SUMIFS(INDIRECT(BR$8),DetailBudgetWPs_Aleph,IF($J202 = "No Work Package", "", $J202),DetailBudgetCategory_Aleph,$I202),IF(Budget_period="Quarterly",SUMIFS(INDIRECT(BR$9),DetailBudgetWPs_Aleph,IF($J202 = "No Work Package", "", $J202),DetailBudgetCategory_Aleph,$I202),IF(Budget_period="Annually",SUMIFS(INDIRECT(BR$10),DetailBudgetWPs_Aleph,IF($J202 = "No Work Package", "", $J202),DetailBudgetCategory_Aleph,$I202),""))))) / BR$6 * BR$7, 0), 0)</f>
        <v>0</v>
      </c>
      <c r="BS202" s="166">
        <f t="array" ref="BS202">IFERROR(IF(ROW()-16&lt;NoRowsBudget, IF($J202="Profit Margin",SUM(BS$16:BS201)*ProfitMargin,IF($J202="VAT",SUM(BS$16:BS201)*VAT,IF(Budget_period="Monthly",SUMIFS(INDIRECT(BS$8),DetailBudgetWPs_Aleph,IF($J202 = "No Work Package", "", $J202),DetailBudgetCategory_Aleph,$I202),IF(Budget_period="Quarterly",SUMIFS(INDIRECT(BS$9),DetailBudgetWPs_Aleph,IF($J202 = "No Work Package", "", $J202),DetailBudgetCategory_Aleph,$I202),IF(Budget_period="Annually",SUMIFS(INDIRECT(BS$10),DetailBudgetWPs_Aleph,IF($J202 = "No Work Package", "", $J202),DetailBudgetCategory_Aleph,$I202),""))))) / BS$6 * BS$7, 0), 0)</f>
        <v>0</v>
      </c>
    </row>
    <row r="203" ht="15.75" customHeight="1">
      <c r="A203" s="114"/>
      <c r="B203" s="15" t="str">
        <f>IF(ROW()-16&lt;NoRowsBudget,OrgName,"")</f>
        <v/>
      </c>
      <c r="C203" s="15" t="str">
        <f>IF(ROW()-16&lt;NoRowsBudget,ProjectName,"")</f>
        <v/>
      </c>
      <c r="D203" s="15" t="str">
        <f>IF(ROW()-16&lt;NoRowsBudget,ProjectRef,"")</f>
        <v/>
      </c>
      <c r="E203" s="15" t="str">
        <f>IF(ROW()-16&lt;NoRowsBudget,ApplicationID,"")</f>
        <v/>
      </c>
      <c r="F203" s="15" t="str">
        <f>IF(ROW()-16&lt;NoRowsBudget,Version,"")</f>
        <v/>
      </c>
      <c r="G203" s="164" t="str">
        <f>IF(ROW()-16&lt;NoRowsBudget,StartDate,"")</f>
        <v/>
      </c>
      <c r="H203" s="164" t="str">
        <f>IF(ROW()-16&lt;NoRowsBudget,EndDate,"")</f>
        <v/>
      </c>
      <c r="I203" s="15" t="str">
        <f t="array" ref="I203">IF(ROW()-16&lt;(NoRowsBudget-3),INDEX(CostCategories,CEILING((ROW()-15)/NoWPs,1)),IF(ROW()-16=NoRowsBudget-3,"Overheads",IF(ROW()-16=NoRowsBudget-2,"Profit Margin",IF(ROW()-16=NoRowsBudget-1,"VAT",""))))</f>
        <v/>
      </c>
      <c r="J203" s="15" t="str">
        <f t="array" ref="J203">IF(ROW()-16&lt;NoRowsBudget-3,INDEX(WPUnique,,MOD(ROW()-16,NoWPs)+1),IF(ROW()-16=NoRowsBudget-3,"Overheads",IF(ROW()-16=NoRowsBudget-2,"Profit Margin",IF(ROW()-16=NoRowsBudget-1,"VAT",""))))</f>
        <v/>
      </c>
      <c r="K203" s="172" t="str">
        <f>IFERROR(IF(OR($J203="Indirect Cost",$J203="VAT",$J203="Profit Margin"),"",VLOOKUP(J203,'1. Basic Info'!$B$40:$C$52,2,FALSE)),BudgetExport!J203)</f>
        <v/>
      </c>
      <c r="L203" s="166">
        <f t="array" ref="L203">IFERROR(IF(ROW()-16&lt;NoRowsBudget, IF($J203="Profit Margin",SUM(L$16:L202)*ProfitMargin,IF($J203="VAT",SUM(L$16:L202)*VAT,IF(Budget_period="Monthly",SUMIFS(INDIRECT(L$8),DetailBudgetWPs_Aleph,IF($J203 = "No Work Package", "", $J203),DetailBudgetCategory_Aleph,$I203),IF(Budget_period="Quarterly",SUMIFS(INDIRECT(L$9),DetailBudgetWPs_Aleph,IF($J203 = "No Work Package", "", $J203),DetailBudgetCategory_Aleph,$I203),IF(Budget_period="Annually",SUMIFS(INDIRECT(L$10),DetailBudgetWPs_Aleph,IF($J203 = "No Work Package", "", $J203),DetailBudgetCategory_Aleph,$I203),""))))) / L$6 * L$7, 0), 0)</f>
        <v>0</v>
      </c>
      <c r="M203" s="166">
        <f t="array" ref="M203">IFERROR(IF(ROW()-16&lt;NoRowsBudget, IF($J203="Profit Margin",SUM(M$16:M202)*ProfitMargin,IF($J203="VAT",SUM(M$16:M202)*VAT,IF(Budget_period="Monthly",SUMIFS(INDIRECT(M$8),DetailBudgetWPs_Aleph,IF($J203 = "No Work Package", "", $J203),DetailBudgetCategory_Aleph,$I203),IF(Budget_period="Quarterly",SUMIFS(INDIRECT(M$9),DetailBudgetWPs_Aleph,IF($J203 = "No Work Package", "", $J203),DetailBudgetCategory_Aleph,$I203),IF(Budget_period="Annually",SUMIFS(INDIRECT(M$10),DetailBudgetWPs_Aleph,IF($J203 = "No Work Package", "", $J203),DetailBudgetCategory_Aleph,$I203),""))))) / M$6 * M$7, 0), 0)</f>
        <v>0</v>
      </c>
      <c r="N203" s="166">
        <f t="array" ref="N203">IFERROR(IF(ROW()-16&lt;NoRowsBudget, IF($J203="Profit Margin",SUM(N$16:N202)*ProfitMargin,IF($J203="VAT",SUM(N$16:N202)*VAT,IF(Budget_period="Monthly",SUMIFS(INDIRECT(N$8),DetailBudgetWPs_Aleph,IF($J203 = "No Work Package", "", $J203),DetailBudgetCategory_Aleph,$I203),IF(Budget_period="Quarterly",SUMIFS(INDIRECT(N$9),DetailBudgetWPs_Aleph,IF($J203 = "No Work Package", "", $J203),DetailBudgetCategory_Aleph,$I203),IF(Budget_period="Annually",SUMIFS(INDIRECT(N$10),DetailBudgetWPs_Aleph,IF($J203 = "No Work Package", "", $J203),DetailBudgetCategory_Aleph,$I203),""))))) / N$6 * N$7, 0), 0)</f>
        <v>0</v>
      </c>
      <c r="O203" s="166">
        <f t="array" ref="O203">IFERROR(IF(ROW()-16&lt;NoRowsBudget, IF($J203="Profit Margin",SUM(O$16:O202)*ProfitMargin,IF($J203="VAT",SUM(O$16:O202)*VAT,IF(Budget_period="Monthly",SUMIFS(INDIRECT(O$8),DetailBudgetWPs_Aleph,IF($J203 = "No Work Package", "", $J203),DetailBudgetCategory_Aleph,$I203),IF(Budget_period="Quarterly",SUMIFS(INDIRECT(O$9),DetailBudgetWPs_Aleph,IF($J203 = "No Work Package", "", $J203),DetailBudgetCategory_Aleph,$I203),IF(Budget_period="Annually",SUMIFS(INDIRECT(O$10),DetailBudgetWPs_Aleph,IF($J203 = "No Work Package", "", $J203),DetailBudgetCategory_Aleph,$I203),""))))) / O$6 * O$7, 0), 0)</f>
        <v>0</v>
      </c>
      <c r="P203" s="166">
        <f t="array" ref="P203">IFERROR(IF(ROW()-16&lt;NoRowsBudget, IF($J203="Profit Margin",SUM(P$16:P202)*ProfitMargin,IF($J203="VAT",SUM(P$16:P202)*VAT,IF(Budget_period="Monthly",SUMIFS(INDIRECT(P$8),DetailBudgetWPs_Aleph,IF($J203 = "No Work Package", "", $J203),DetailBudgetCategory_Aleph,$I203),IF(Budget_period="Quarterly",SUMIFS(INDIRECT(P$9),DetailBudgetWPs_Aleph,IF($J203 = "No Work Package", "", $J203),DetailBudgetCategory_Aleph,$I203),IF(Budget_period="Annually",SUMIFS(INDIRECT(P$10),DetailBudgetWPs_Aleph,IF($J203 = "No Work Package", "", $J203),DetailBudgetCategory_Aleph,$I203),""))))) / P$6 * P$7, 0), 0)</f>
        <v>0</v>
      </c>
      <c r="Q203" s="166">
        <f t="array" ref="Q203">IFERROR(IF(ROW()-16&lt;NoRowsBudget, IF($J203="Profit Margin",SUM(Q$16:Q202)*ProfitMargin,IF($J203="VAT",SUM(Q$16:Q202)*VAT,IF(Budget_period="Monthly",SUMIFS(INDIRECT(Q$8),DetailBudgetWPs_Aleph,IF($J203 = "No Work Package", "", $J203),DetailBudgetCategory_Aleph,$I203),IF(Budget_period="Quarterly",SUMIFS(INDIRECT(Q$9),DetailBudgetWPs_Aleph,IF($J203 = "No Work Package", "", $J203),DetailBudgetCategory_Aleph,$I203),IF(Budget_period="Annually",SUMIFS(INDIRECT(Q$10),DetailBudgetWPs_Aleph,IF($J203 = "No Work Package", "", $J203),DetailBudgetCategory_Aleph,$I203),""))))) / Q$6 * Q$7, 0), 0)</f>
        <v>0</v>
      </c>
      <c r="R203" s="166">
        <f t="array" ref="R203">IFERROR(IF(ROW()-16&lt;NoRowsBudget, IF($J203="Profit Margin",SUM(R$16:R202)*ProfitMargin,IF($J203="VAT",SUM(R$16:R202)*VAT,IF(Budget_period="Monthly",SUMIFS(INDIRECT(R$8),DetailBudgetWPs_Aleph,IF($J203 = "No Work Package", "", $J203),DetailBudgetCategory_Aleph,$I203),IF(Budget_period="Quarterly",SUMIFS(INDIRECT(R$9),DetailBudgetWPs_Aleph,IF($J203 = "No Work Package", "", $J203),DetailBudgetCategory_Aleph,$I203),IF(Budget_period="Annually",SUMIFS(INDIRECT(R$10),DetailBudgetWPs_Aleph,IF($J203 = "No Work Package", "", $J203),DetailBudgetCategory_Aleph,$I203),""))))) / R$6 * R$7, 0), 0)</f>
        <v>0</v>
      </c>
      <c r="S203" s="166">
        <f t="array" ref="S203">IFERROR(IF(ROW()-16&lt;NoRowsBudget, IF($J203="Profit Margin",SUM(S$16:S202)*ProfitMargin,IF($J203="VAT",SUM(S$16:S202)*VAT,IF(Budget_period="Monthly",SUMIFS(INDIRECT(S$8),DetailBudgetWPs_Aleph,IF($J203 = "No Work Package", "", $J203),DetailBudgetCategory_Aleph,$I203),IF(Budget_period="Quarterly",SUMIFS(INDIRECT(S$9),DetailBudgetWPs_Aleph,IF($J203 = "No Work Package", "", $J203),DetailBudgetCategory_Aleph,$I203),IF(Budget_period="Annually",SUMIFS(INDIRECT(S$10),DetailBudgetWPs_Aleph,IF($J203 = "No Work Package", "", $J203),DetailBudgetCategory_Aleph,$I203),""))))) / S$6 * S$7, 0), 0)</f>
        <v>0</v>
      </c>
      <c r="T203" s="166">
        <f t="array" ref="T203">IFERROR(IF(ROW()-16&lt;NoRowsBudget, IF($J203="Profit Margin",SUM(T$16:T202)*ProfitMargin,IF($J203="VAT",SUM(T$16:T202)*VAT,IF(Budget_period="Monthly",SUMIFS(INDIRECT(T$8),DetailBudgetWPs_Aleph,IF($J203 = "No Work Package", "", $J203),DetailBudgetCategory_Aleph,$I203),IF(Budget_period="Quarterly",SUMIFS(INDIRECT(T$9),DetailBudgetWPs_Aleph,IF($J203 = "No Work Package", "", $J203),DetailBudgetCategory_Aleph,$I203),IF(Budget_period="Annually",SUMIFS(INDIRECT(T$10),DetailBudgetWPs_Aleph,IF($J203 = "No Work Package", "", $J203),DetailBudgetCategory_Aleph,$I203),""))))) / T$6 * T$7, 0), 0)</f>
        <v>0</v>
      </c>
      <c r="U203" s="166">
        <f t="array" ref="U203">IFERROR(IF(ROW()-16&lt;NoRowsBudget, IF($J203="Profit Margin",SUM(U$16:U202)*ProfitMargin,IF($J203="VAT",SUM(U$16:U202)*VAT,IF(Budget_period="Monthly",SUMIFS(INDIRECT(U$8),DetailBudgetWPs_Aleph,IF($J203 = "No Work Package", "", $J203),DetailBudgetCategory_Aleph,$I203),IF(Budget_period="Quarterly",SUMIFS(INDIRECT(U$9),DetailBudgetWPs_Aleph,IF($J203 = "No Work Package", "", $J203),DetailBudgetCategory_Aleph,$I203),IF(Budget_period="Annually",SUMIFS(INDIRECT(U$10),DetailBudgetWPs_Aleph,IF($J203 = "No Work Package", "", $J203),DetailBudgetCategory_Aleph,$I203),""))))) / U$6 * U$7, 0), 0)</f>
        <v>0</v>
      </c>
      <c r="V203" s="166">
        <f t="array" ref="V203">IFERROR(IF(ROW()-16&lt;NoRowsBudget, IF($J203="Profit Margin",SUM(V$16:V202)*ProfitMargin,IF($J203="VAT",SUM(V$16:V202)*VAT,IF(Budget_period="Monthly",SUMIFS(INDIRECT(V$8),DetailBudgetWPs_Aleph,IF($J203 = "No Work Package", "", $J203),DetailBudgetCategory_Aleph,$I203),IF(Budget_period="Quarterly",SUMIFS(INDIRECT(V$9),DetailBudgetWPs_Aleph,IF($J203 = "No Work Package", "", $J203),DetailBudgetCategory_Aleph,$I203),IF(Budget_period="Annually",SUMIFS(INDIRECT(V$10),DetailBudgetWPs_Aleph,IF($J203 = "No Work Package", "", $J203),DetailBudgetCategory_Aleph,$I203),""))))) / V$6 * V$7, 0), 0)</f>
        <v>0</v>
      </c>
      <c r="W203" s="166">
        <f t="array" ref="W203">IFERROR(IF(ROW()-16&lt;NoRowsBudget, IF($J203="Profit Margin",SUM(W$16:W202)*ProfitMargin,IF($J203="VAT",SUM(W$16:W202)*VAT,IF(Budget_period="Monthly",SUMIFS(INDIRECT(W$8),DetailBudgetWPs_Aleph,IF($J203 = "No Work Package", "", $J203),DetailBudgetCategory_Aleph,$I203),IF(Budget_period="Quarterly",SUMIFS(INDIRECT(W$9),DetailBudgetWPs_Aleph,IF($J203 = "No Work Package", "", $J203),DetailBudgetCategory_Aleph,$I203),IF(Budget_period="Annually",SUMIFS(INDIRECT(W$10),DetailBudgetWPs_Aleph,IF($J203 = "No Work Package", "", $J203),DetailBudgetCategory_Aleph,$I203),""))))) / W$6 * W$7, 0), 0)</f>
        <v>0</v>
      </c>
      <c r="X203" s="166">
        <f t="array" ref="X203">IFERROR(IF(ROW()-16&lt;NoRowsBudget, IF($J203="Profit Margin",SUM(X$16:X202)*ProfitMargin,IF($J203="VAT",SUM(X$16:X202)*VAT,IF(Budget_period="Monthly",SUMIFS(INDIRECT(X$8),DetailBudgetWPs_Aleph,IF($J203 = "No Work Package", "", $J203),DetailBudgetCategory_Aleph,$I203),IF(Budget_period="Quarterly",SUMIFS(INDIRECT(X$9),DetailBudgetWPs_Aleph,IF($J203 = "No Work Package", "", $J203),DetailBudgetCategory_Aleph,$I203),IF(Budget_period="Annually",SUMIFS(INDIRECT(X$10),DetailBudgetWPs_Aleph,IF($J203 = "No Work Package", "", $J203),DetailBudgetCategory_Aleph,$I203),""))))) / X$6 * X$7, 0), 0)</f>
        <v>0</v>
      </c>
      <c r="Y203" s="166">
        <f t="array" ref="Y203">IFERROR(IF(ROW()-16&lt;NoRowsBudget, IF($J203="Profit Margin",SUM(Y$16:Y202)*ProfitMargin,IF($J203="VAT",SUM(Y$16:Y202)*VAT,IF(Budget_period="Monthly",SUMIFS(INDIRECT(Y$8),DetailBudgetWPs_Aleph,IF($J203 = "No Work Package", "", $J203),DetailBudgetCategory_Aleph,$I203),IF(Budget_period="Quarterly",SUMIFS(INDIRECT(Y$9),DetailBudgetWPs_Aleph,IF($J203 = "No Work Package", "", $J203),DetailBudgetCategory_Aleph,$I203),IF(Budget_period="Annually",SUMIFS(INDIRECT(Y$10),DetailBudgetWPs_Aleph,IF($J203 = "No Work Package", "", $J203),DetailBudgetCategory_Aleph,$I203),""))))) / Y$6 * Y$7, 0), 0)</f>
        <v>0</v>
      </c>
      <c r="Z203" s="166">
        <f t="array" ref="Z203">IFERROR(IF(ROW()-16&lt;NoRowsBudget, IF($J203="Profit Margin",SUM(Z$16:Z202)*ProfitMargin,IF($J203="VAT",SUM(Z$16:Z202)*VAT,IF(Budget_period="Monthly",SUMIFS(INDIRECT(Z$8),DetailBudgetWPs_Aleph,IF($J203 = "No Work Package", "", $J203),DetailBudgetCategory_Aleph,$I203),IF(Budget_period="Quarterly",SUMIFS(INDIRECT(Z$9),DetailBudgetWPs_Aleph,IF($J203 = "No Work Package", "", $J203),DetailBudgetCategory_Aleph,$I203),IF(Budget_period="Annually",SUMIFS(INDIRECT(Z$10),DetailBudgetWPs_Aleph,IF($J203 = "No Work Package", "", $J203),DetailBudgetCategory_Aleph,$I203),""))))) / Z$6 * Z$7, 0), 0)</f>
        <v>0</v>
      </c>
      <c r="AA203" s="166">
        <f t="array" ref="AA203">IFERROR(IF(ROW()-16&lt;NoRowsBudget, IF($J203="Profit Margin",SUM(AA$16:AA202)*ProfitMargin,IF($J203="VAT",SUM(AA$16:AA202)*VAT,IF(Budget_period="Monthly",SUMIFS(INDIRECT(AA$8),DetailBudgetWPs_Aleph,IF($J203 = "No Work Package", "", $J203),DetailBudgetCategory_Aleph,$I203),IF(Budget_period="Quarterly",SUMIFS(INDIRECT(AA$9),DetailBudgetWPs_Aleph,IF($J203 = "No Work Package", "", $J203),DetailBudgetCategory_Aleph,$I203),IF(Budget_period="Annually",SUMIFS(INDIRECT(AA$10),DetailBudgetWPs_Aleph,IF($J203 = "No Work Package", "", $J203),DetailBudgetCategory_Aleph,$I203),""))))) / AA$6 * AA$7, 0), 0)</f>
        <v>0</v>
      </c>
      <c r="AB203" s="166">
        <f t="array" ref="AB203">IFERROR(IF(ROW()-16&lt;NoRowsBudget, IF($J203="Profit Margin",SUM(AB$16:AB202)*ProfitMargin,IF($J203="VAT",SUM(AB$16:AB202)*VAT,IF(Budget_period="Monthly",SUMIFS(INDIRECT(AB$8),DetailBudgetWPs_Aleph,IF($J203 = "No Work Package", "", $J203),DetailBudgetCategory_Aleph,$I203),IF(Budget_period="Quarterly",SUMIFS(INDIRECT(AB$9),DetailBudgetWPs_Aleph,IF($J203 = "No Work Package", "", $J203),DetailBudgetCategory_Aleph,$I203),IF(Budget_period="Annually",SUMIFS(INDIRECT(AB$10),DetailBudgetWPs_Aleph,IF($J203 = "No Work Package", "", $J203),DetailBudgetCategory_Aleph,$I203),""))))) / AB$6 * AB$7, 0), 0)</f>
        <v>0</v>
      </c>
      <c r="AC203" s="166">
        <f t="array" ref="AC203">IFERROR(IF(ROW()-16&lt;NoRowsBudget, IF($J203="Profit Margin",SUM(AC$16:AC202)*ProfitMargin,IF($J203="VAT",SUM(AC$16:AC202)*VAT,IF(Budget_period="Monthly",SUMIFS(INDIRECT(AC$8),DetailBudgetWPs_Aleph,IF($J203 = "No Work Package", "", $J203),DetailBudgetCategory_Aleph,$I203),IF(Budget_period="Quarterly",SUMIFS(INDIRECT(AC$9),DetailBudgetWPs_Aleph,IF($J203 = "No Work Package", "", $J203),DetailBudgetCategory_Aleph,$I203),IF(Budget_period="Annually",SUMIFS(INDIRECT(AC$10),DetailBudgetWPs_Aleph,IF($J203 = "No Work Package", "", $J203),DetailBudgetCategory_Aleph,$I203),""))))) / AC$6 * AC$7, 0), 0)</f>
        <v>0</v>
      </c>
      <c r="AD203" s="166">
        <f t="array" ref="AD203">IFERROR(IF(ROW()-16&lt;NoRowsBudget, IF($J203="Profit Margin",SUM(AD$16:AD202)*ProfitMargin,IF($J203="VAT",SUM(AD$16:AD202)*VAT,IF(Budget_period="Monthly",SUMIFS(INDIRECT(AD$8),DetailBudgetWPs_Aleph,IF($J203 = "No Work Package", "", $J203),DetailBudgetCategory_Aleph,$I203),IF(Budget_period="Quarterly",SUMIFS(INDIRECT(AD$9),DetailBudgetWPs_Aleph,IF($J203 = "No Work Package", "", $J203),DetailBudgetCategory_Aleph,$I203),IF(Budget_period="Annually",SUMIFS(INDIRECT(AD$10),DetailBudgetWPs_Aleph,IF($J203 = "No Work Package", "", $J203),DetailBudgetCategory_Aleph,$I203),""))))) / AD$6 * AD$7, 0), 0)</f>
        <v>0</v>
      </c>
      <c r="AE203" s="166">
        <f t="array" ref="AE203">IFERROR(IF(ROW()-16&lt;NoRowsBudget, IF($J203="Profit Margin",SUM(AE$16:AE202)*ProfitMargin,IF($J203="VAT",SUM(AE$16:AE202)*VAT,IF(Budget_period="Monthly",SUMIFS(INDIRECT(AE$8),DetailBudgetWPs_Aleph,IF($J203 = "No Work Package", "", $J203),DetailBudgetCategory_Aleph,$I203),IF(Budget_period="Quarterly",SUMIFS(INDIRECT(AE$9),DetailBudgetWPs_Aleph,IF($J203 = "No Work Package", "", $J203),DetailBudgetCategory_Aleph,$I203),IF(Budget_period="Annually",SUMIFS(INDIRECT(AE$10),DetailBudgetWPs_Aleph,IF($J203 = "No Work Package", "", $J203),DetailBudgetCategory_Aleph,$I203),""))))) / AE$6 * AE$7, 0), 0)</f>
        <v>0</v>
      </c>
      <c r="AF203" s="166">
        <f t="array" ref="AF203">IFERROR(IF(ROW()-16&lt;NoRowsBudget, IF($J203="Profit Margin",SUM(AF$16:AF202)*ProfitMargin,IF($J203="VAT",SUM(AF$16:AF202)*VAT,IF(Budget_period="Monthly",SUMIFS(INDIRECT(AF$8),DetailBudgetWPs_Aleph,IF($J203 = "No Work Package", "", $J203),DetailBudgetCategory_Aleph,$I203),IF(Budget_period="Quarterly",SUMIFS(INDIRECT(AF$9),DetailBudgetWPs_Aleph,IF($J203 = "No Work Package", "", $J203),DetailBudgetCategory_Aleph,$I203),IF(Budget_period="Annually",SUMIFS(INDIRECT(AF$10),DetailBudgetWPs_Aleph,IF($J203 = "No Work Package", "", $J203),DetailBudgetCategory_Aleph,$I203),""))))) / AF$6 * AF$7, 0), 0)</f>
        <v>0</v>
      </c>
      <c r="AG203" s="166">
        <f t="array" ref="AG203">IFERROR(IF(ROW()-16&lt;NoRowsBudget, IF($J203="Profit Margin",SUM(AG$16:AG202)*ProfitMargin,IF($J203="VAT",SUM(AG$16:AG202)*VAT,IF(Budget_period="Monthly",SUMIFS(INDIRECT(AG$8),DetailBudgetWPs_Aleph,IF($J203 = "No Work Package", "", $J203),DetailBudgetCategory_Aleph,$I203),IF(Budget_period="Quarterly",SUMIFS(INDIRECT(AG$9),DetailBudgetWPs_Aleph,IF($J203 = "No Work Package", "", $J203),DetailBudgetCategory_Aleph,$I203),IF(Budget_period="Annually",SUMIFS(INDIRECT(AG$10),DetailBudgetWPs_Aleph,IF($J203 = "No Work Package", "", $J203),DetailBudgetCategory_Aleph,$I203),""))))) / AG$6 * AG$7, 0), 0)</f>
        <v>0</v>
      </c>
      <c r="AH203" s="166">
        <f t="array" ref="AH203">IFERROR(IF(ROW()-16&lt;NoRowsBudget, IF($J203="Profit Margin",SUM(AH$16:AH202)*ProfitMargin,IF($J203="VAT",SUM(AH$16:AH202)*VAT,IF(Budget_period="Monthly",SUMIFS(INDIRECT(AH$8),DetailBudgetWPs_Aleph,IF($J203 = "No Work Package", "", $J203),DetailBudgetCategory_Aleph,$I203),IF(Budget_period="Quarterly",SUMIFS(INDIRECT(AH$9),DetailBudgetWPs_Aleph,IF($J203 = "No Work Package", "", $J203),DetailBudgetCategory_Aleph,$I203),IF(Budget_period="Annually",SUMIFS(INDIRECT(AH$10),DetailBudgetWPs_Aleph,IF($J203 = "No Work Package", "", $J203),DetailBudgetCategory_Aleph,$I203),""))))) / AH$6 * AH$7, 0), 0)</f>
        <v>0</v>
      </c>
      <c r="AI203" s="166">
        <f t="array" ref="AI203">IFERROR(IF(ROW()-16&lt;NoRowsBudget, IF($J203="Profit Margin",SUM(AI$16:AI202)*ProfitMargin,IF($J203="VAT",SUM(AI$16:AI202)*VAT,IF(Budget_period="Monthly",SUMIFS(INDIRECT(AI$8),DetailBudgetWPs_Aleph,IF($J203 = "No Work Package", "", $J203),DetailBudgetCategory_Aleph,$I203),IF(Budget_period="Quarterly",SUMIFS(INDIRECT(AI$9),DetailBudgetWPs_Aleph,IF($J203 = "No Work Package", "", $J203),DetailBudgetCategory_Aleph,$I203),IF(Budget_period="Annually",SUMIFS(INDIRECT(AI$10),DetailBudgetWPs_Aleph,IF($J203 = "No Work Package", "", $J203),DetailBudgetCategory_Aleph,$I203),""))))) / AI$6 * AI$7, 0), 0)</f>
        <v>0</v>
      </c>
      <c r="AJ203" s="166">
        <f t="array" ref="AJ203">IFERROR(IF(ROW()-16&lt;NoRowsBudget, IF($J203="Profit Margin",SUM(AJ$16:AJ202)*ProfitMargin,IF($J203="VAT",SUM(AJ$16:AJ202)*VAT,IF(Budget_period="Monthly",SUMIFS(INDIRECT(AJ$8),DetailBudgetWPs_Aleph,IF($J203 = "No Work Package", "", $J203),DetailBudgetCategory_Aleph,$I203),IF(Budget_period="Quarterly",SUMIFS(INDIRECT(AJ$9),DetailBudgetWPs_Aleph,IF($J203 = "No Work Package", "", $J203),DetailBudgetCategory_Aleph,$I203),IF(Budget_period="Annually",SUMIFS(INDIRECT(AJ$10),DetailBudgetWPs_Aleph,IF($J203 = "No Work Package", "", $J203),DetailBudgetCategory_Aleph,$I203),""))))) / AJ$6 * AJ$7, 0), 0)</f>
        <v>0</v>
      </c>
      <c r="AK203" s="166">
        <f t="array" ref="AK203">IFERROR(IF(ROW()-16&lt;NoRowsBudget, IF($J203="Profit Margin",SUM(AK$16:AK202)*ProfitMargin,IF($J203="VAT",SUM(AK$16:AK202)*VAT,IF(Budget_period="Monthly",SUMIFS(INDIRECT(AK$8),DetailBudgetWPs_Aleph,IF($J203 = "No Work Package", "", $J203),DetailBudgetCategory_Aleph,$I203),IF(Budget_period="Quarterly",SUMIFS(INDIRECT(AK$9),DetailBudgetWPs_Aleph,IF($J203 = "No Work Package", "", $J203),DetailBudgetCategory_Aleph,$I203),IF(Budget_period="Annually",SUMIFS(INDIRECT(AK$10),DetailBudgetWPs_Aleph,IF($J203 = "No Work Package", "", $J203),DetailBudgetCategory_Aleph,$I203),""))))) / AK$6 * AK$7, 0), 0)</f>
        <v>0</v>
      </c>
      <c r="AL203" s="166">
        <f t="array" ref="AL203">IFERROR(IF(ROW()-16&lt;NoRowsBudget, IF($J203="Profit Margin",SUM(AL$16:AL202)*ProfitMargin,IF($J203="VAT",SUM(AL$16:AL202)*VAT,IF(Budget_period="Monthly",SUMIFS(INDIRECT(AL$8),DetailBudgetWPs_Aleph,IF($J203 = "No Work Package", "", $J203),DetailBudgetCategory_Aleph,$I203),IF(Budget_period="Quarterly",SUMIFS(INDIRECT(AL$9),DetailBudgetWPs_Aleph,IF($J203 = "No Work Package", "", $J203),DetailBudgetCategory_Aleph,$I203),IF(Budget_period="Annually",SUMIFS(INDIRECT(AL$10),DetailBudgetWPs_Aleph,IF($J203 = "No Work Package", "", $J203),DetailBudgetCategory_Aleph,$I203),""))))) / AL$6 * AL$7, 0), 0)</f>
        <v>0</v>
      </c>
      <c r="AM203" s="166">
        <f t="array" ref="AM203">IFERROR(IF(ROW()-16&lt;NoRowsBudget, IF($J203="Profit Margin",SUM(AM$16:AM202)*ProfitMargin,IF($J203="VAT",SUM(AM$16:AM202)*VAT,IF(Budget_period="Monthly",SUMIFS(INDIRECT(AM$8),DetailBudgetWPs_Aleph,IF($J203 = "No Work Package", "", $J203),DetailBudgetCategory_Aleph,$I203),IF(Budget_period="Quarterly",SUMIFS(INDIRECT(AM$9),DetailBudgetWPs_Aleph,IF($J203 = "No Work Package", "", $J203),DetailBudgetCategory_Aleph,$I203),IF(Budget_period="Annually",SUMIFS(INDIRECT(AM$10),DetailBudgetWPs_Aleph,IF($J203 = "No Work Package", "", $J203),DetailBudgetCategory_Aleph,$I203),""))))) / AM$6 * AM$7, 0), 0)</f>
        <v>0</v>
      </c>
      <c r="AN203" s="166">
        <f t="array" ref="AN203">IFERROR(IF(ROW()-16&lt;NoRowsBudget, IF($J203="Profit Margin",SUM(AN$16:AN202)*ProfitMargin,IF($J203="VAT",SUM(AN$16:AN202)*VAT,IF(Budget_period="Monthly",SUMIFS(INDIRECT(AN$8),DetailBudgetWPs_Aleph,IF($J203 = "No Work Package", "", $J203),DetailBudgetCategory_Aleph,$I203),IF(Budget_period="Quarterly",SUMIFS(INDIRECT(AN$9),DetailBudgetWPs_Aleph,IF($J203 = "No Work Package", "", $J203),DetailBudgetCategory_Aleph,$I203),IF(Budget_period="Annually",SUMIFS(INDIRECT(AN$10),DetailBudgetWPs_Aleph,IF($J203 = "No Work Package", "", $J203),DetailBudgetCategory_Aleph,$I203),""))))) / AN$6 * AN$7, 0), 0)</f>
        <v>0</v>
      </c>
      <c r="AO203" s="166">
        <f t="array" ref="AO203">IFERROR(IF(ROW()-16&lt;NoRowsBudget, IF($J203="Profit Margin",SUM(AO$16:AO202)*ProfitMargin,IF($J203="VAT",SUM(AO$16:AO202)*VAT,IF(Budget_period="Monthly",SUMIFS(INDIRECT(AO$8),DetailBudgetWPs_Aleph,IF($J203 = "No Work Package", "", $J203),DetailBudgetCategory_Aleph,$I203),IF(Budget_period="Quarterly",SUMIFS(INDIRECT(AO$9),DetailBudgetWPs_Aleph,IF($J203 = "No Work Package", "", $J203),DetailBudgetCategory_Aleph,$I203),IF(Budget_period="Annually",SUMIFS(INDIRECT(AO$10),DetailBudgetWPs_Aleph,IF($J203 = "No Work Package", "", $J203),DetailBudgetCategory_Aleph,$I203),""))))) / AO$6 * AO$7, 0), 0)</f>
        <v>0</v>
      </c>
      <c r="AP203" s="166">
        <f t="array" ref="AP203">IFERROR(IF(ROW()-16&lt;NoRowsBudget, IF($J203="Profit Margin",SUM(AP$16:AP202)*ProfitMargin,IF($J203="VAT",SUM(AP$16:AP202)*VAT,IF(Budget_period="Monthly",SUMIFS(INDIRECT(AP$8),DetailBudgetWPs_Aleph,IF($J203 = "No Work Package", "", $J203),DetailBudgetCategory_Aleph,$I203),IF(Budget_period="Quarterly",SUMIFS(INDIRECT(AP$9),DetailBudgetWPs_Aleph,IF($J203 = "No Work Package", "", $J203),DetailBudgetCategory_Aleph,$I203),IF(Budget_period="Annually",SUMIFS(INDIRECT(AP$10),DetailBudgetWPs_Aleph,IF($J203 = "No Work Package", "", $J203),DetailBudgetCategory_Aleph,$I203),""))))) / AP$6 * AP$7, 0), 0)</f>
        <v>0</v>
      </c>
      <c r="AQ203" s="166">
        <f t="array" ref="AQ203">IFERROR(IF(ROW()-16&lt;NoRowsBudget, IF($J203="Profit Margin",SUM(AQ$16:AQ202)*ProfitMargin,IF($J203="VAT",SUM(AQ$16:AQ202)*VAT,IF(Budget_period="Monthly",SUMIFS(INDIRECT(AQ$8),DetailBudgetWPs_Aleph,IF($J203 = "No Work Package", "", $J203),DetailBudgetCategory_Aleph,$I203),IF(Budget_period="Quarterly",SUMIFS(INDIRECT(AQ$9),DetailBudgetWPs_Aleph,IF($J203 = "No Work Package", "", $J203),DetailBudgetCategory_Aleph,$I203),IF(Budget_period="Annually",SUMIFS(INDIRECT(AQ$10),DetailBudgetWPs_Aleph,IF($J203 = "No Work Package", "", $J203),DetailBudgetCategory_Aleph,$I203),""))))) / AQ$6 * AQ$7, 0), 0)</f>
        <v>0</v>
      </c>
      <c r="AR203" s="166">
        <f t="array" ref="AR203">IFERROR(IF(ROW()-16&lt;NoRowsBudget, IF($J203="Profit Margin",SUM(AR$16:AR202)*ProfitMargin,IF($J203="VAT",SUM(AR$16:AR202)*VAT,IF(Budget_period="Monthly",SUMIFS(INDIRECT(AR$8),DetailBudgetWPs_Aleph,IF($J203 = "No Work Package", "", $J203),DetailBudgetCategory_Aleph,$I203),IF(Budget_period="Quarterly",SUMIFS(INDIRECT(AR$9),DetailBudgetWPs_Aleph,IF($J203 = "No Work Package", "", $J203),DetailBudgetCategory_Aleph,$I203),IF(Budget_period="Annually",SUMIFS(INDIRECT(AR$10),DetailBudgetWPs_Aleph,IF($J203 = "No Work Package", "", $J203),DetailBudgetCategory_Aleph,$I203),""))))) / AR$6 * AR$7, 0), 0)</f>
        <v>0</v>
      </c>
      <c r="AS203" s="166">
        <f t="array" ref="AS203">IFERROR(IF(ROW()-16&lt;NoRowsBudget, IF($J203="Profit Margin",SUM(AS$16:AS202)*ProfitMargin,IF($J203="VAT",SUM(AS$16:AS202)*VAT,IF(Budget_period="Monthly",SUMIFS(INDIRECT(AS$8),DetailBudgetWPs_Aleph,IF($J203 = "No Work Package", "", $J203),DetailBudgetCategory_Aleph,$I203),IF(Budget_period="Quarterly",SUMIFS(INDIRECT(AS$9),DetailBudgetWPs_Aleph,IF($J203 = "No Work Package", "", $J203),DetailBudgetCategory_Aleph,$I203),IF(Budget_period="Annually",SUMIFS(INDIRECT(AS$10),DetailBudgetWPs_Aleph,IF($J203 = "No Work Package", "", $J203),DetailBudgetCategory_Aleph,$I203),""))))) / AS$6 * AS$7, 0), 0)</f>
        <v>0</v>
      </c>
      <c r="AT203" s="166">
        <f t="array" ref="AT203">IFERROR(IF(ROW()-16&lt;NoRowsBudget, IF($J203="Profit Margin",SUM(AT$16:AT202)*ProfitMargin,IF($J203="VAT",SUM(AT$16:AT202)*VAT,IF(Budget_period="Monthly",SUMIFS(INDIRECT(AT$8),DetailBudgetWPs_Aleph,IF($J203 = "No Work Package", "", $J203),DetailBudgetCategory_Aleph,$I203),IF(Budget_period="Quarterly",SUMIFS(INDIRECT(AT$9),DetailBudgetWPs_Aleph,IF($J203 = "No Work Package", "", $J203),DetailBudgetCategory_Aleph,$I203),IF(Budget_period="Annually",SUMIFS(INDIRECT(AT$10),DetailBudgetWPs_Aleph,IF($J203 = "No Work Package", "", $J203),DetailBudgetCategory_Aleph,$I203),""))))) / AT$6 * AT$7, 0), 0)</f>
        <v>0</v>
      </c>
      <c r="AU203" s="166">
        <f t="array" ref="AU203">IFERROR(IF(ROW()-16&lt;NoRowsBudget, IF($J203="Profit Margin",SUM(AU$16:AU202)*ProfitMargin,IF($J203="VAT",SUM(AU$16:AU202)*VAT,IF(Budget_period="Monthly",SUMIFS(INDIRECT(AU$8),DetailBudgetWPs_Aleph,IF($J203 = "No Work Package", "", $J203),DetailBudgetCategory_Aleph,$I203),IF(Budget_period="Quarterly",SUMIFS(INDIRECT(AU$9),DetailBudgetWPs_Aleph,IF($J203 = "No Work Package", "", $J203),DetailBudgetCategory_Aleph,$I203),IF(Budget_period="Annually",SUMIFS(INDIRECT(AU$10),DetailBudgetWPs_Aleph,IF($J203 = "No Work Package", "", $J203),DetailBudgetCategory_Aleph,$I203),""))))) / AU$6 * AU$7, 0), 0)</f>
        <v>0</v>
      </c>
      <c r="AV203" s="166">
        <f t="array" ref="AV203">IFERROR(IF(ROW()-16&lt;NoRowsBudget, IF($J203="Profit Margin",SUM(AV$16:AV202)*ProfitMargin,IF($J203="VAT",SUM(AV$16:AV202)*VAT,IF(Budget_period="Monthly",SUMIFS(INDIRECT(AV$8),DetailBudgetWPs_Aleph,IF($J203 = "No Work Package", "", $J203),DetailBudgetCategory_Aleph,$I203),IF(Budget_period="Quarterly",SUMIFS(INDIRECT(AV$9),DetailBudgetWPs_Aleph,IF($J203 = "No Work Package", "", $J203),DetailBudgetCategory_Aleph,$I203),IF(Budget_period="Annually",SUMIFS(INDIRECT(AV$10),DetailBudgetWPs_Aleph,IF($J203 = "No Work Package", "", $J203),DetailBudgetCategory_Aleph,$I203),""))))) / AV$6 * AV$7, 0), 0)</f>
        <v>0</v>
      </c>
      <c r="AW203" s="166">
        <f t="array" ref="AW203">IFERROR(IF(ROW()-16&lt;NoRowsBudget, IF($J203="Profit Margin",SUM(AW$16:AW202)*ProfitMargin,IF($J203="VAT",SUM(AW$16:AW202)*VAT,IF(Budget_period="Monthly",SUMIFS(INDIRECT(AW$8),DetailBudgetWPs_Aleph,IF($J203 = "No Work Package", "", $J203),DetailBudgetCategory_Aleph,$I203),IF(Budget_period="Quarterly",SUMIFS(INDIRECT(AW$9),DetailBudgetWPs_Aleph,IF($J203 = "No Work Package", "", $J203),DetailBudgetCategory_Aleph,$I203),IF(Budget_period="Annually",SUMIFS(INDIRECT(AW$10),DetailBudgetWPs_Aleph,IF($J203 = "No Work Package", "", $J203),DetailBudgetCategory_Aleph,$I203),""))))) / AW$6 * AW$7, 0), 0)</f>
        <v>0</v>
      </c>
      <c r="AX203" s="166">
        <f t="array" ref="AX203">IFERROR(IF(ROW()-16&lt;NoRowsBudget, IF($J203="Profit Margin",SUM(AX$16:AX202)*ProfitMargin,IF($J203="VAT",SUM(AX$16:AX202)*VAT,IF(Budget_period="Monthly",SUMIFS(INDIRECT(AX$8),DetailBudgetWPs_Aleph,IF($J203 = "No Work Package", "", $J203),DetailBudgetCategory_Aleph,$I203),IF(Budget_period="Quarterly",SUMIFS(INDIRECT(AX$9),DetailBudgetWPs_Aleph,IF($J203 = "No Work Package", "", $J203),DetailBudgetCategory_Aleph,$I203),IF(Budget_period="Annually",SUMIFS(INDIRECT(AX$10),DetailBudgetWPs_Aleph,IF($J203 = "No Work Package", "", $J203),DetailBudgetCategory_Aleph,$I203),""))))) / AX$6 * AX$7, 0), 0)</f>
        <v>0</v>
      </c>
      <c r="AY203" s="166">
        <f t="array" ref="AY203">IFERROR(IF(ROW()-16&lt;NoRowsBudget, IF($J203="Profit Margin",SUM(AY$16:AY202)*ProfitMargin,IF($J203="VAT",SUM(AY$16:AY202)*VAT,IF(Budget_period="Monthly",SUMIFS(INDIRECT(AY$8),DetailBudgetWPs_Aleph,IF($J203 = "No Work Package", "", $J203),DetailBudgetCategory_Aleph,$I203),IF(Budget_period="Quarterly",SUMIFS(INDIRECT(AY$9),DetailBudgetWPs_Aleph,IF($J203 = "No Work Package", "", $J203),DetailBudgetCategory_Aleph,$I203),IF(Budget_period="Annually",SUMIFS(INDIRECT(AY$10),DetailBudgetWPs_Aleph,IF($J203 = "No Work Package", "", $J203),DetailBudgetCategory_Aleph,$I203),""))))) / AY$6 * AY$7, 0), 0)</f>
        <v>0</v>
      </c>
      <c r="AZ203" s="166">
        <f t="array" ref="AZ203">IFERROR(IF(ROW()-16&lt;NoRowsBudget, IF($J203="Profit Margin",SUM(AZ$16:AZ202)*ProfitMargin,IF($J203="VAT",SUM(AZ$16:AZ202)*VAT,IF(Budget_period="Monthly",SUMIFS(INDIRECT(AZ$8),DetailBudgetWPs_Aleph,IF($J203 = "No Work Package", "", $J203),DetailBudgetCategory_Aleph,$I203),IF(Budget_period="Quarterly",SUMIFS(INDIRECT(AZ$9),DetailBudgetWPs_Aleph,IF($J203 = "No Work Package", "", $J203),DetailBudgetCategory_Aleph,$I203),IF(Budget_period="Annually",SUMIFS(INDIRECT(AZ$10),DetailBudgetWPs_Aleph,IF($J203 = "No Work Package", "", $J203),DetailBudgetCategory_Aleph,$I203),""))))) / AZ$6 * AZ$7, 0), 0)</f>
        <v>0</v>
      </c>
      <c r="BA203" s="166">
        <f t="array" ref="BA203">IFERROR(IF(ROW()-16&lt;NoRowsBudget, IF($J203="Profit Margin",SUM(BA$16:BA202)*ProfitMargin,IF($J203="VAT",SUM(BA$16:BA202)*VAT,IF(Budget_period="Monthly",SUMIFS(INDIRECT(BA$8),DetailBudgetWPs_Aleph,IF($J203 = "No Work Package", "", $J203),DetailBudgetCategory_Aleph,$I203),IF(Budget_period="Quarterly",SUMIFS(INDIRECT(BA$9),DetailBudgetWPs_Aleph,IF($J203 = "No Work Package", "", $J203),DetailBudgetCategory_Aleph,$I203),IF(Budget_period="Annually",SUMIFS(INDIRECT(BA$10),DetailBudgetWPs_Aleph,IF($J203 = "No Work Package", "", $J203),DetailBudgetCategory_Aleph,$I203),""))))) / BA$6 * BA$7, 0), 0)</f>
        <v>0</v>
      </c>
      <c r="BB203" s="166">
        <f t="array" ref="BB203">IFERROR(IF(ROW()-16&lt;NoRowsBudget, IF($J203="Profit Margin",SUM(BB$16:BB202)*ProfitMargin,IF($J203="VAT",SUM(BB$16:BB202)*VAT,IF(Budget_period="Monthly",SUMIFS(INDIRECT(BB$8),DetailBudgetWPs_Aleph,IF($J203 = "No Work Package", "", $J203),DetailBudgetCategory_Aleph,$I203),IF(Budget_period="Quarterly",SUMIFS(INDIRECT(BB$9),DetailBudgetWPs_Aleph,IF($J203 = "No Work Package", "", $J203),DetailBudgetCategory_Aleph,$I203),IF(Budget_period="Annually",SUMIFS(INDIRECT(BB$10),DetailBudgetWPs_Aleph,IF($J203 = "No Work Package", "", $J203),DetailBudgetCategory_Aleph,$I203),""))))) / BB$6 * BB$7, 0), 0)</f>
        <v>0</v>
      </c>
      <c r="BC203" s="166">
        <f t="array" ref="BC203">IFERROR(IF(ROW()-16&lt;NoRowsBudget, IF($J203="Profit Margin",SUM(BC$16:BC202)*ProfitMargin,IF($J203="VAT",SUM(BC$16:BC202)*VAT,IF(Budget_period="Monthly",SUMIFS(INDIRECT(BC$8),DetailBudgetWPs_Aleph,IF($J203 = "No Work Package", "", $J203),DetailBudgetCategory_Aleph,$I203),IF(Budget_period="Quarterly",SUMIFS(INDIRECT(BC$9),DetailBudgetWPs_Aleph,IF($J203 = "No Work Package", "", $J203),DetailBudgetCategory_Aleph,$I203),IF(Budget_period="Annually",SUMIFS(INDIRECT(BC$10),DetailBudgetWPs_Aleph,IF($J203 = "No Work Package", "", $J203),DetailBudgetCategory_Aleph,$I203),""))))) / BC$6 * BC$7, 0), 0)</f>
        <v>0</v>
      </c>
      <c r="BD203" s="166">
        <f t="array" ref="BD203">IFERROR(IF(ROW()-16&lt;NoRowsBudget, IF($J203="Profit Margin",SUM(BD$16:BD202)*ProfitMargin,IF($J203="VAT",SUM(BD$16:BD202)*VAT,IF(Budget_period="Monthly",SUMIFS(INDIRECT(BD$8),DetailBudgetWPs_Aleph,IF($J203 = "No Work Package", "", $J203),DetailBudgetCategory_Aleph,$I203),IF(Budget_period="Quarterly",SUMIFS(INDIRECT(BD$9),DetailBudgetWPs_Aleph,IF($J203 = "No Work Package", "", $J203),DetailBudgetCategory_Aleph,$I203),IF(Budget_period="Annually",SUMIFS(INDIRECT(BD$10),DetailBudgetWPs_Aleph,IF($J203 = "No Work Package", "", $J203),DetailBudgetCategory_Aleph,$I203),""))))) / BD$6 * BD$7, 0), 0)</f>
        <v>0</v>
      </c>
      <c r="BE203" s="166">
        <f t="array" ref="BE203">IFERROR(IF(ROW()-16&lt;NoRowsBudget, IF($J203="Profit Margin",SUM(BE$16:BE202)*ProfitMargin,IF($J203="VAT",SUM(BE$16:BE202)*VAT,IF(Budget_period="Monthly",SUMIFS(INDIRECT(BE$8),DetailBudgetWPs_Aleph,IF($J203 = "No Work Package", "", $J203),DetailBudgetCategory_Aleph,$I203),IF(Budget_period="Quarterly",SUMIFS(INDIRECT(BE$9),DetailBudgetWPs_Aleph,IF($J203 = "No Work Package", "", $J203),DetailBudgetCategory_Aleph,$I203),IF(Budget_period="Annually",SUMIFS(INDIRECT(BE$10),DetailBudgetWPs_Aleph,IF($J203 = "No Work Package", "", $J203),DetailBudgetCategory_Aleph,$I203),""))))) / BE$6 * BE$7, 0), 0)</f>
        <v>0</v>
      </c>
      <c r="BF203" s="166">
        <f t="array" ref="BF203">IFERROR(IF(ROW()-16&lt;NoRowsBudget, IF($J203="Profit Margin",SUM(BF$16:BF202)*ProfitMargin,IF($J203="VAT",SUM(BF$16:BF202)*VAT,IF(Budget_period="Monthly",SUMIFS(INDIRECT(BF$8),DetailBudgetWPs_Aleph,IF($J203 = "No Work Package", "", $J203),DetailBudgetCategory_Aleph,$I203),IF(Budget_period="Quarterly",SUMIFS(INDIRECT(BF$9),DetailBudgetWPs_Aleph,IF($J203 = "No Work Package", "", $J203),DetailBudgetCategory_Aleph,$I203),IF(Budget_period="Annually",SUMIFS(INDIRECT(BF$10),DetailBudgetWPs_Aleph,IF($J203 = "No Work Package", "", $J203),DetailBudgetCategory_Aleph,$I203),""))))) / BF$6 * BF$7, 0), 0)</f>
        <v>0</v>
      </c>
      <c r="BG203" s="166">
        <f t="array" ref="BG203">IFERROR(IF(ROW()-16&lt;NoRowsBudget, IF($J203="Profit Margin",SUM(BG$16:BG202)*ProfitMargin,IF($J203="VAT",SUM(BG$16:BG202)*VAT,IF(Budget_period="Monthly",SUMIFS(INDIRECT(BG$8),DetailBudgetWPs_Aleph,IF($J203 = "No Work Package", "", $J203),DetailBudgetCategory_Aleph,$I203),IF(Budget_period="Quarterly",SUMIFS(INDIRECT(BG$9),DetailBudgetWPs_Aleph,IF($J203 = "No Work Package", "", $J203),DetailBudgetCategory_Aleph,$I203),IF(Budget_period="Annually",SUMIFS(INDIRECT(BG$10),DetailBudgetWPs_Aleph,IF($J203 = "No Work Package", "", $J203),DetailBudgetCategory_Aleph,$I203),""))))) / BG$6 * BG$7, 0), 0)</f>
        <v>0</v>
      </c>
      <c r="BH203" s="166">
        <f t="array" ref="BH203">IFERROR(IF(ROW()-16&lt;NoRowsBudget, IF($J203="Profit Margin",SUM(BH$16:BH202)*ProfitMargin,IF($J203="VAT",SUM(BH$16:BH202)*VAT,IF(Budget_period="Monthly",SUMIFS(INDIRECT(BH$8),DetailBudgetWPs_Aleph,IF($J203 = "No Work Package", "", $J203),DetailBudgetCategory_Aleph,$I203),IF(Budget_period="Quarterly",SUMIFS(INDIRECT(BH$9),DetailBudgetWPs_Aleph,IF($J203 = "No Work Package", "", $J203),DetailBudgetCategory_Aleph,$I203),IF(Budget_period="Annually",SUMIFS(INDIRECT(BH$10),DetailBudgetWPs_Aleph,IF($J203 = "No Work Package", "", $J203),DetailBudgetCategory_Aleph,$I203),""))))) / BH$6 * BH$7, 0), 0)</f>
        <v>0</v>
      </c>
      <c r="BI203" s="166">
        <f t="array" ref="BI203">IFERROR(IF(ROW()-16&lt;NoRowsBudget, IF($J203="Profit Margin",SUM(BI$16:BI202)*ProfitMargin,IF($J203="VAT",SUM(BI$16:BI202)*VAT,IF(Budget_period="Monthly",SUMIFS(INDIRECT(BI$8),DetailBudgetWPs_Aleph,IF($J203 = "No Work Package", "", $J203),DetailBudgetCategory_Aleph,$I203),IF(Budget_period="Quarterly",SUMIFS(INDIRECT(BI$9),DetailBudgetWPs_Aleph,IF($J203 = "No Work Package", "", $J203),DetailBudgetCategory_Aleph,$I203),IF(Budget_period="Annually",SUMIFS(INDIRECT(BI$10),DetailBudgetWPs_Aleph,IF($J203 = "No Work Package", "", $J203),DetailBudgetCategory_Aleph,$I203),""))))) / BI$6 * BI$7, 0), 0)</f>
        <v>0</v>
      </c>
      <c r="BJ203" s="166">
        <f t="array" ref="BJ203">IFERROR(IF(ROW()-16&lt;NoRowsBudget, IF($J203="Profit Margin",SUM(BJ$16:BJ202)*ProfitMargin,IF($J203="VAT",SUM(BJ$16:BJ202)*VAT,IF(Budget_period="Monthly",SUMIFS(INDIRECT(BJ$8),DetailBudgetWPs_Aleph,IF($J203 = "No Work Package", "", $J203),DetailBudgetCategory_Aleph,$I203),IF(Budget_period="Quarterly",SUMIFS(INDIRECT(BJ$9),DetailBudgetWPs_Aleph,IF($J203 = "No Work Package", "", $J203),DetailBudgetCategory_Aleph,$I203),IF(Budget_period="Annually",SUMIFS(INDIRECT(BJ$10),DetailBudgetWPs_Aleph,IF($J203 = "No Work Package", "", $J203),DetailBudgetCategory_Aleph,$I203),""))))) / BJ$6 * BJ$7, 0), 0)</f>
        <v>0</v>
      </c>
      <c r="BK203" s="166">
        <f t="array" ref="BK203">IFERROR(IF(ROW()-16&lt;NoRowsBudget, IF($J203="Profit Margin",SUM(BK$16:BK202)*ProfitMargin,IF($J203="VAT",SUM(BK$16:BK202)*VAT,IF(Budget_period="Monthly",SUMIFS(INDIRECT(BK$8),DetailBudgetWPs_Aleph,IF($J203 = "No Work Package", "", $J203),DetailBudgetCategory_Aleph,$I203),IF(Budget_period="Quarterly",SUMIFS(INDIRECT(BK$9),DetailBudgetWPs_Aleph,IF($J203 = "No Work Package", "", $J203),DetailBudgetCategory_Aleph,$I203),IF(Budget_period="Annually",SUMIFS(INDIRECT(BK$10),DetailBudgetWPs_Aleph,IF($J203 = "No Work Package", "", $J203),DetailBudgetCategory_Aleph,$I203),""))))) / BK$6 * BK$7, 0), 0)</f>
        <v>0</v>
      </c>
      <c r="BL203" s="166">
        <f t="array" ref="BL203">IFERROR(IF(ROW()-16&lt;NoRowsBudget, IF($J203="Profit Margin",SUM(BL$16:BL202)*ProfitMargin,IF($J203="VAT",SUM(BL$16:BL202)*VAT,IF(Budget_period="Monthly",SUMIFS(INDIRECT(BL$8),DetailBudgetWPs_Aleph,IF($J203 = "No Work Package", "", $J203),DetailBudgetCategory_Aleph,$I203),IF(Budget_period="Quarterly",SUMIFS(INDIRECT(BL$9),DetailBudgetWPs_Aleph,IF($J203 = "No Work Package", "", $J203),DetailBudgetCategory_Aleph,$I203),IF(Budget_period="Annually",SUMIFS(INDIRECT(BL$10),DetailBudgetWPs_Aleph,IF($J203 = "No Work Package", "", $J203),DetailBudgetCategory_Aleph,$I203),""))))) / BL$6 * BL$7, 0), 0)</f>
        <v>0</v>
      </c>
      <c r="BM203" s="166">
        <f t="array" ref="BM203">IFERROR(IF(ROW()-16&lt;NoRowsBudget, IF($J203="Profit Margin",SUM(BM$16:BM202)*ProfitMargin,IF($J203="VAT",SUM(BM$16:BM202)*VAT,IF(Budget_period="Monthly",SUMIFS(INDIRECT(BM$8),DetailBudgetWPs_Aleph,IF($J203 = "No Work Package", "", $J203),DetailBudgetCategory_Aleph,$I203),IF(Budget_period="Quarterly",SUMIFS(INDIRECT(BM$9),DetailBudgetWPs_Aleph,IF($J203 = "No Work Package", "", $J203),DetailBudgetCategory_Aleph,$I203),IF(Budget_period="Annually",SUMIFS(INDIRECT(BM$10),DetailBudgetWPs_Aleph,IF($J203 = "No Work Package", "", $J203),DetailBudgetCategory_Aleph,$I203),""))))) / BM$6 * BM$7, 0), 0)</f>
        <v>0</v>
      </c>
      <c r="BN203" s="166">
        <f t="array" ref="BN203">IFERROR(IF(ROW()-16&lt;NoRowsBudget, IF($J203="Profit Margin",SUM(BN$16:BN202)*ProfitMargin,IF($J203="VAT",SUM(BN$16:BN202)*VAT,IF(Budget_period="Monthly",SUMIFS(INDIRECT(BN$8),DetailBudgetWPs_Aleph,IF($J203 = "No Work Package", "", $J203),DetailBudgetCategory_Aleph,$I203),IF(Budget_period="Quarterly",SUMIFS(INDIRECT(BN$9),DetailBudgetWPs_Aleph,IF($J203 = "No Work Package", "", $J203),DetailBudgetCategory_Aleph,$I203),IF(Budget_period="Annually",SUMIFS(INDIRECT(BN$10),DetailBudgetWPs_Aleph,IF($J203 = "No Work Package", "", $J203),DetailBudgetCategory_Aleph,$I203),""))))) / BN$6 * BN$7, 0), 0)</f>
        <v>0</v>
      </c>
      <c r="BO203" s="166">
        <f t="array" ref="BO203">IFERROR(IF(ROW()-16&lt;NoRowsBudget, IF($J203="Profit Margin",SUM(BO$16:BO202)*ProfitMargin,IF($J203="VAT",SUM(BO$16:BO202)*VAT,IF(Budget_period="Monthly",SUMIFS(INDIRECT(BO$8),DetailBudgetWPs_Aleph,IF($J203 = "No Work Package", "", $J203),DetailBudgetCategory_Aleph,$I203),IF(Budget_period="Quarterly",SUMIFS(INDIRECT(BO$9),DetailBudgetWPs_Aleph,IF($J203 = "No Work Package", "", $J203),DetailBudgetCategory_Aleph,$I203),IF(Budget_period="Annually",SUMIFS(INDIRECT(BO$10),DetailBudgetWPs_Aleph,IF($J203 = "No Work Package", "", $J203),DetailBudgetCategory_Aleph,$I203),""))))) / BO$6 * BO$7, 0), 0)</f>
        <v>0</v>
      </c>
      <c r="BP203" s="166">
        <f t="array" ref="BP203">IFERROR(IF(ROW()-16&lt;NoRowsBudget, IF($J203="Profit Margin",SUM(BP$16:BP202)*ProfitMargin,IF($J203="VAT",SUM(BP$16:BP202)*VAT,IF(Budget_period="Monthly",SUMIFS(INDIRECT(BP$8),DetailBudgetWPs_Aleph,IF($J203 = "No Work Package", "", $J203),DetailBudgetCategory_Aleph,$I203),IF(Budget_period="Quarterly",SUMIFS(INDIRECT(BP$9),DetailBudgetWPs_Aleph,IF($J203 = "No Work Package", "", $J203),DetailBudgetCategory_Aleph,$I203),IF(Budget_period="Annually",SUMIFS(INDIRECT(BP$10),DetailBudgetWPs_Aleph,IF($J203 = "No Work Package", "", $J203),DetailBudgetCategory_Aleph,$I203),""))))) / BP$6 * BP$7, 0), 0)</f>
        <v>0</v>
      </c>
      <c r="BQ203" s="166">
        <f t="array" ref="BQ203">IFERROR(IF(ROW()-16&lt;NoRowsBudget, IF($J203="Profit Margin",SUM(BQ$16:BQ202)*ProfitMargin,IF($J203="VAT",SUM(BQ$16:BQ202)*VAT,IF(Budget_period="Monthly",SUMIFS(INDIRECT(BQ$8),DetailBudgetWPs_Aleph,IF($J203 = "No Work Package", "", $J203),DetailBudgetCategory_Aleph,$I203),IF(Budget_period="Quarterly",SUMIFS(INDIRECT(BQ$9),DetailBudgetWPs_Aleph,IF($J203 = "No Work Package", "", $J203),DetailBudgetCategory_Aleph,$I203),IF(Budget_period="Annually",SUMIFS(INDIRECT(BQ$10),DetailBudgetWPs_Aleph,IF($J203 = "No Work Package", "", $J203),DetailBudgetCategory_Aleph,$I203),""))))) / BQ$6 * BQ$7, 0), 0)</f>
        <v>0</v>
      </c>
      <c r="BR203" s="166">
        <f t="array" ref="BR203">IFERROR(IF(ROW()-16&lt;NoRowsBudget, IF($J203="Profit Margin",SUM(BR$16:BR202)*ProfitMargin,IF($J203="VAT",SUM(BR$16:BR202)*VAT,IF(Budget_period="Monthly",SUMIFS(INDIRECT(BR$8),DetailBudgetWPs_Aleph,IF($J203 = "No Work Package", "", $J203),DetailBudgetCategory_Aleph,$I203),IF(Budget_period="Quarterly",SUMIFS(INDIRECT(BR$9),DetailBudgetWPs_Aleph,IF($J203 = "No Work Package", "", $J203),DetailBudgetCategory_Aleph,$I203),IF(Budget_period="Annually",SUMIFS(INDIRECT(BR$10),DetailBudgetWPs_Aleph,IF($J203 = "No Work Package", "", $J203),DetailBudgetCategory_Aleph,$I203),""))))) / BR$6 * BR$7, 0), 0)</f>
        <v>0</v>
      </c>
      <c r="BS203" s="166">
        <f t="array" ref="BS203">IFERROR(IF(ROW()-16&lt;NoRowsBudget, IF($J203="Profit Margin",SUM(BS$16:BS202)*ProfitMargin,IF($J203="VAT",SUM(BS$16:BS202)*VAT,IF(Budget_period="Monthly",SUMIFS(INDIRECT(BS$8),DetailBudgetWPs_Aleph,IF($J203 = "No Work Package", "", $J203),DetailBudgetCategory_Aleph,$I203),IF(Budget_period="Quarterly",SUMIFS(INDIRECT(BS$9),DetailBudgetWPs_Aleph,IF($J203 = "No Work Package", "", $J203),DetailBudgetCategory_Aleph,$I203),IF(Budget_period="Annually",SUMIFS(INDIRECT(BS$10),DetailBudgetWPs_Aleph,IF($J203 = "No Work Package", "", $J203),DetailBudgetCategory_Aleph,$I203),""))))) / BS$6 * BS$7, 0), 0)</f>
        <v>0</v>
      </c>
    </row>
    <row r="204" ht="15.75" customHeight="1">
      <c r="A204" s="114"/>
      <c r="B204" s="15" t="str">
        <f>IF(ROW()-16&lt;NoRowsBudget,OrgName,"")</f>
        <v/>
      </c>
      <c r="C204" s="15" t="str">
        <f>IF(ROW()-16&lt;NoRowsBudget,ProjectName,"")</f>
        <v/>
      </c>
      <c r="D204" s="15" t="str">
        <f>IF(ROW()-16&lt;NoRowsBudget,ProjectRef,"")</f>
        <v/>
      </c>
      <c r="E204" s="15" t="str">
        <f>IF(ROW()-16&lt;NoRowsBudget,ApplicationID,"")</f>
        <v/>
      </c>
      <c r="F204" s="15" t="str">
        <f>IF(ROW()-16&lt;NoRowsBudget,Version,"")</f>
        <v/>
      </c>
      <c r="G204" s="164" t="str">
        <f>IF(ROW()-16&lt;NoRowsBudget,StartDate,"")</f>
        <v/>
      </c>
      <c r="H204" s="164" t="str">
        <f>IF(ROW()-16&lt;NoRowsBudget,EndDate,"")</f>
        <v/>
      </c>
      <c r="I204" s="15" t="str">
        <f t="array" ref="I204">IF(ROW()-16&lt;(NoRowsBudget-3),INDEX(CostCategories,CEILING((ROW()-15)/NoWPs,1)),IF(ROW()-16=NoRowsBudget-3,"Overheads",IF(ROW()-16=NoRowsBudget-2,"Profit Margin",IF(ROW()-16=NoRowsBudget-1,"VAT",""))))</f>
        <v/>
      </c>
      <c r="J204" s="15" t="str">
        <f t="array" ref="J204">IF(ROW()-16&lt;NoRowsBudget-3,INDEX(WPUnique,,MOD(ROW()-16,NoWPs)+1),IF(ROW()-16=NoRowsBudget-3,"Overheads",IF(ROW()-16=NoRowsBudget-2,"Profit Margin",IF(ROW()-16=NoRowsBudget-1,"VAT",""))))</f>
        <v/>
      </c>
      <c r="K204" s="172" t="str">
        <f>IFERROR(IF(OR($J204="Indirect Cost",$J204="VAT",$J204="Profit Margin"),"",VLOOKUP(J204,'1. Basic Info'!$B$40:$C$52,2,FALSE)),BudgetExport!J204)</f>
        <v/>
      </c>
      <c r="L204" s="166">
        <f t="array" ref="L204">IFERROR(IF(ROW()-16&lt;NoRowsBudget, IF($J204="Profit Margin",SUM(L$16:L203)*ProfitMargin,IF($J204="VAT",SUM(L$16:L203)*VAT,IF(Budget_period="Monthly",SUMIFS(INDIRECT(L$8),DetailBudgetWPs_Aleph,IF($J204 = "No Work Package", "", $J204),DetailBudgetCategory_Aleph,$I204),IF(Budget_period="Quarterly",SUMIFS(INDIRECT(L$9),DetailBudgetWPs_Aleph,IF($J204 = "No Work Package", "", $J204),DetailBudgetCategory_Aleph,$I204),IF(Budget_period="Annually",SUMIFS(INDIRECT(L$10),DetailBudgetWPs_Aleph,IF($J204 = "No Work Package", "", $J204),DetailBudgetCategory_Aleph,$I204),""))))) / L$6 * L$7, 0), 0)</f>
        <v>0</v>
      </c>
      <c r="M204" s="166">
        <f t="array" ref="M204">IFERROR(IF(ROW()-16&lt;NoRowsBudget, IF($J204="Profit Margin",SUM(M$16:M203)*ProfitMargin,IF($J204="VAT",SUM(M$16:M203)*VAT,IF(Budget_period="Monthly",SUMIFS(INDIRECT(M$8),DetailBudgetWPs_Aleph,IF($J204 = "No Work Package", "", $J204),DetailBudgetCategory_Aleph,$I204),IF(Budget_period="Quarterly",SUMIFS(INDIRECT(M$9),DetailBudgetWPs_Aleph,IF($J204 = "No Work Package", "", $J204),DetailBudgetCategory_Aleph,$I204),IF(Budget_period="Annually",SUMIFS(INDIRECT(M$10),DetailBudgetWPs_Aleph,IF($J204 = "No Work Package", "", $J204),DetailBudgetCategory_Aleph,$I204),""))))) / M$6 * M$7, 0), 0)</f>
        <v>0</v>
      </c>
      <c r="N204" s="166">
        <f t="array" ref="N204">IFERROR(IF(ROW()-16&lt;NoRowsBudget, IF($J204="Profit Margin",SUM(N$16:N203)*ProfitMargin,IF($J204="VAT",SUM(N$16:N203)*VAT,IF(Budget_period="Monthly",SUMIFS(INDIRECT(N$8),DetailBudgetWPs_Aleph,IF($J204 = "No Work Package", "", $J204),DetailBudgetCategory_Aleph,$I204),IF(Budget_period="Quarterly",SUMIFS(INDIRECT(N$9),DetailBudgetWPs_Aleph,IF($J204 = "No Work Package", "", $J204),DetailBudgetCategory_Aleph,$I204),IF(Budget_period="Annually",SUMIFS(INDIRECT(N$10),DetailBudgetWPs_Aleph,IF($J204 = "No Work Package", "", $J204),DetailBudgetCategory_Aleph,$I204),""))))) / N$6 * N$7, 0), 0)</f>
        <v>0</v>
      </c>
      <c r="O204" s="166">
        <f t="array" ref="O204">IFERROR(IF(ROW()-16&lt;NoRowsBudget, IF($J204="Profit Margin",SUM(O$16:O203)*ProfitMargin,IF($J204="VAT",SUM(O$16:O203)*VAT,IF(Budget_period="Monthly",SUMIFS(INDIRECT(O$8),DetailBudgetWPs_Aleph,IF($J204 = "No Work Package", "", $J204),DetailBudgetCategory_Aleph,$I204),IF(Budget_period="Quarterly",SUMIFS(INDIRECT(O$9),DetailBudgetWPs_Aleph,IF($J204 = "No Work Package", "", $J204),DetailBudgetCategory_Aleph,$I204),IF(Budget_period="Annually",SUMIFS(INDIRECT(O$10),DetailBudgetWPs_Aleph,IF($J204 = "No Work Package", "", $J204),DetailBudgetCategory_Aleph,$I204),""))))) / O$6 * O$7, 0), 0)</f>
        <v>0</v>
      </c>
      <c r="P204" s="166">
        <f t="array" ref="P204">IFERROR(IF(ROW()-16&lt;NoRowsBudget, IF($J204="Profit Margin",SUM(P$16:P203)*ProfitMargin,IF($J204="VAT",SUM(P$16:P203)*VAT,IF(Budget_period="Monthly",SUMIFS(INDIRECT(P$8),DetailBudgetWPs_Aleph,IF($J204 = "No Work Package", "", $J204),DetailBudgetCategory_Aleph,$I204),IF(Budget_period="Quarterly",SUMIFS(INDIRECT(P$9),DetailBudgetWPs_Aleph,IF($J204 = "No Work Package", "", $J204),DetailBudgetCategory_Aleph,$I204),IF(Budget_period="Annually",SUMIFS(INDIRECT(P$10),DetailBudgetWPs_Aleph,IF($J204 = "No Work Package", "", $J204),DetailBudgetCategory_Aleph,$I204),""))))) / P$6 * P$7, 0), 0)</f>
        <v>0</v>
      </c>
      <c r="Q204" s="166">
        <f t="array" ref="Q204">IFERROR(IF(ROW()-16&lt;NoRowsBudget, IF($J204="Profit Margin",SUM(Q$16:Q203)*ProfitMargin,IF($J204="VAT",SUM(Q$16:Q203)*VAT,IF(Budget_period="Monthly",SUMIFS(INDIRECT(Q$8),DetailBudgetWPs_Aleph,IF($J204 = "No Work Package", "", $J204),DetailBudgetCategory_Aleph,$I204),IF(Budget_period="Quarterly",SUMIFS(INDIRECT(Q$9),DetailBudgetWPs_Aleph,IF($J204 = "No Work Package", "", $J204),DetailBudgetCategory_Aleph,$I204),IF(Budget_period="Annually",SUMIFS(INDIRECT(Q$10),DetailBudgetWPs_Aleph,IF($J204 = "No Work Package", "", $J204),DetailBudgetCategory_Aleph,$I204),""))))) / Q$6 * Q$7, 0), 0)</f>
        <v>0</v>
      </c>
      <c r="R204" s="166">
        <f t="array" ref="R204">IFERROR(IF(ROW()-16&lt;NoRowsBudget, IF($J204="Profit Margin",SUM(R$16:R203)*ProfitMargin,IF($J204="VAT",SUM(R$16:R203)*VAT,IF(Budget_period="Monthly",SUMIFS(INDIRECT(R$8),DetailBudgetWPs_Aleph,IF($J204 = "No Work Package", "", $J204),DetailBudgetCategory_Aleph,$I204),IF(Budget_period="Quarterly",SUMIFS(INDIRECT(R$9),DetailBudgetWPs_Aleph,IF($J204 = "No Work Package", "", $J204),DetailBudgetCategory_Aleph,$I204),IF(Budget_period="Annually",SUMIFS(INDIRECT(R$10),DetailBudgetWPs_Aleph,IF($J204 = "No Work Package", "", $J204),DetailBudgetCategory_Aleph,$I204),""))))) / R$6 * R$7, 0), 0)</f>
        <v>0</v>
      </c>
      <c r="S204" s="166">
        <f t="array" ref="S204">IFERROR(IF(ROW()-16&lt;NoRowsBudget, IF($J204="Profit Margin",SUM(S$16:S203)*ProfitMargin,IF($J204="VAT",SUM(S$16:S203)*VAT,IF(Budget_period="Monthly",SUMIFS(INDIRECT(S$8),DetailBudgetWPs_Aleph,IF($J204 = "No Work Package", "", $J204),DetailBudgetCategory_Aleph,$I204),IF(Budget_period="Quarterly",SUMIFS(INDIRECT(S$9),DetailBudgetWPs_Aleph,IF($J204 = "No Work Package", "", $J204),DetailBudgetCategory_Aleph,$I204),IF(Budget_period="Annually",SUMIFS(INDIRECT(S$10),DetailBudgetWPs_Aleph,IF($J204 = "No Work Package", "", $J204),DetailBudgetCategory_Aleph,$I204),""))))) / S$6 * S$7, 0), 0)</f>
        <v>0</v>
      </c>
      <c r="T204" s="166">
        <f t="array" ref="T204">IFERROR(IF(ROW()-16&lt;NoRowsBudget, IF($J204="Profit Margin",SUM(T$16:T203)*ProfitMargin,IF($J204="VAT",SUM(T$16:T203)*VAT,IF(Budget_period="Monthly",SUMIFS(INDIRECT(T$8),DetailBudgetWPs_Aleph,IF($J204 = "No Work Package", "", $J204),DetailBudgetCategory_Aleph,$I204),IF(Budget_period="Quarterly",SUMIFS(INDIRECT(T$9),DetailBudgetWPs_Aleph,IF($J204 = "No Work Package", "", $J204),DetailBudgetCategory_Aleph,$I204),IF(Budget_period="Annually",SUMIFS(INDIRECT(T$10),DetailBudgetWPs_Aleph,IF($J204 = "No Work Package", "", $J204),DetailBudgetCategory_Aleph,$I204),""))))) / T$6 * T$7, 0), 0)</f>
        <v>0</v>
      </c>
      <c r="U204" s="166">
        <f t="array" ref="U204">IFERROR(IF(ROW()-16&lt;NoRowsBudget, IF($J204="Profit Margin",SUM(U$16:U203)*ProfitMargin,IF($J204="VAT",SUM(U$16:U203)*VAT,IF(Budget_period="Monthly",SUMIFS(INDIRECT(U$8),DetailBudgetWPs_Aleph,IF($J204 = "No Work Package", "", $J204),DetailBudgetCategory_Aleph,$I204),IF(Budget_period="Quarterly",SUMIFS(INDIRECT(U$9),DetailBudgetWPs_Aleph,IF($J204 = "No Work Package", "", $J204),DetailBudgetCategory_Aleph,$I204),IF(Budget_period="Annually",SUMIFS(INDIRECT(U$10),DetailBudgetWPs_Aleph,IF($J204 = "No Work Package", "", $J204),DetailBudgetCategory_Aleph,$I204),""))))) / U$6 * U$7, 0), 0)</f>
        <v>0</v>
      </c>
      <c r="V204" s="166">
        <f t="array" ref="V204">IFERROR(IF(ROW()-16&lt;NoRowsBudget, IF($J204="Profit Margin",SUM(V$16:V203)*ProfitMargin,IF($J204="VAT",SUM(V$16:V203)*VAT,IF(Budget_period="Monthly",SUMIFS(INDIRECT(V$8),DetailBudgetWPs_Aleph,IF($J204 = "No Work Package", "", $J204),DetailBudgetCategory_Aleph,$I204),IF(Budget_period="Quarterly",SUMIFS(INDIRECT(V$9),DetailBudgetWPs_Aleph,IF($J204 = "No Work Package", "", $J204),DetailBudgetCategory_Aleph,$I204),IF(Budget_period="Annually",SUMIFS(INDIRECT(V$10),DetailBudgetWPs_Aleph,IF($J204 = "No Work Package", "", $J204),DetailBudgetCategory_Aleph,$I204),""))))) / V$6 * V$7, 0), 0)</f>
        <v>0</v>
      </c>
      <c r="W204" s="166">
        <f t="array" ref="W204">IFERROR(IF(ROW()-16&lt;NoRowsBudget, IF($J204="Profit Margin",SUM(W$16:W203)*ProfitMargin,IF($J204="VAT",SUM(W$16:W203)*VAT,IF(Budget_period="Monthly",SUMIFS(INDIRECT(W$8),DetailBudgetWPs_Aleph,IF($J204 = "No Work Package", "", $J204),DetailBudgetCategory_Aleph,$I204),IF(Budget_period="Quarterly",SUMIFS(INDIRECT(W$9),DetailBudgetWPs_Aleph,IF($J204 = "No Work Package", "", $J204),DetailBudgetCategory_Aleph,$I204),IF(Budget_period="Annually",SUMIFS(INDIRECT(W$10),DetailBudgetWPs_Aleph,IF($J204 = "No Work Package", "", $J204),DetailBudgetCategory_Aleph,$I204),""))))) / W$6 * W$7, 0), 0)</f>
        <v>0</v>
      </c>
      <c r="X204" s="166">
        <f t="array" ref="X204">IFERROR(IF(ROW()-16&lt;NoRowsBudget, IF($J204="Profit Margin",SUM(X$16:X203)*ProfitMargin,IF($J204="VAT",SUM(X$16:X203)*VAT,IF(Budget_period="Monthly",SUMIFS(INDIRECT(X$8),DetailBudgetWPs_Aleph,IF($J204 = "No Work Package", "", $J204),DetailBudgetCategory_Aleph,$I204),IF(Budget_period="Quarterly",SUMIFS(INDIRECT(X$9),DetailBudgetWPs_Aleph,IF($J204 = "No Work Package", "", $J204),DetailBudgetCategory_Aleph,$I204),IF(Budget_period="Annually",SUMIFS(INDIRECT(X$10),DetailBudgetWPs_Aleph,IF($J204 = "No Work Package", "", $J204),DetailBudgetCategory_Aleph,$I204),""))))) / X$6 * X$7, 0), 0)</f>
        <v>0</v>
      </c>
      <c r="Y204" s="166">
        <f t="array" ref="Y204">IFERROR(IF(ROW()-16&lt;NoRowsBudget, IF($J204="Profit Margin",SUM(Y$16:Y203)*ProfitMargin,IF($J204="VAT",SUM(Y$16:Y203)*VAT,IF(Budget_period="Monthly",SUMIFS(INDIRECT(Y$8),DetailBudgetWPs_Aleph,IF($J204 = "No Work Package", "", $J204),DetailBudgetCategory_Aleph,$I204),IF(Budget_period="Quarterly",SUMIFS(INDIRECT(Y$9),DetailBudgetWPs_Aleph,IF($J204 = "No Work Package", "", $J204),DetailBudgetCategory_Aleph,$I204),IF(Budget_period="Annually",SUMIFS(INDIRECT(Y$10),DetailBudgetWPs_Aleph,IF($J204 = "No Work Package", "", $J204),DetailBudgetCategory_Aleph,$I204),""))))) / Y$6 * Y$7, 0), 0)</f>
        <v>0</v>
      </c>
      <c r="Z204" s="166">
        <f t="array" ref="Z204">IFERROR(IF(ROW()-16&lt;NoRowsBudget, IF($J204="Profit Margin",SUM(Z$16:Z203)*ProfitMargin,IF($J204="VAT",SUM(Z$16:Z203)*VAT,IF(Budget_period="Monthly",SUMIFS(INDIRECT(Z$8),DetailBudgetWPs_Aleph,IF($J204 = "No Work Package", "", $J204),DetailBudgetCategory_Aleph,$I204),IF(Budget_period="Quarterly",SUMIFS(INDIRECT(Z$9),DetailBudgetWPs_Aleph,IF($J204 = "No Work Package", "", $J204),DetailBudgetCategory_Aleph,$I204),IF(Budget_period="Annually",SUMIFS(INDIRECT(Z$10),DetailBudgetWPs_Aleph,IF($J204 = "No Work Package", "", $J204),DetailBudgetCategory_Aleph,$I204),""))))) / Z$6 * Z$7, 0), 0)</f>
        <v>0</v>
      </c>
      <c r="AA204" s="166">
        <f t="array" ref="AA204">IFERROR(IF(ROW()-16&lt;NoRowsBudget, IF($J204="Profit Margin",SUM(AA$16:AA203)*ProfitMargin,IF($J204="VAT",SUM(AA$16:AA203)*VAT,IF(Budget_period="Monthly",SUMIFS(INDIRECT(AA$8),DetailBudgetWPs_Aleph,IF($J204 = "No Work Package", "", $J204),DetailBudgetCategory_Aleph,$I204),IF(Budget_period="Quarterly",SUMIFS(INDIRECT(AA$9),DetailBudgetWPs_Aleph,IF($J204 = "No Work Package", "", $J204),DetailBudgetCategory_Aleph,$I204),IF(Budget_period="Annually",SUMIFS(INDIRECT(AA$10),DetailBudgetWPs_Aleph,IF($J204 = "No Work Package", "", $J204),DetailBudgetCategory_Aleph,$I204),""))))) / AA$6 * AA$7, 0), 0)</f>
        <v>0</v>
      </c>
      <c r="AB204" s="166">
        <f t="array" ref="AB204">IFERROR(IF(ROW()-16&lt;NoRowsBudget, IF($J204="Profit Margin",SUM(AB$16:AB203)*ProfitMargin,IF($J204="VAT",SUM(AB$16:AB203)*VAT,IF(Budget_period="Monthly",SUMIFS(INDIRECT(AB$8),DetailBudgetWPs_Aleph,IF($J204 = "No Work Package", "", $J204),DetailBudgetCategory_Aleph,$I204),IF(Budget_period="Quarterly",SUMIFS(INDIRECT(AB$9),DetailBudgetWPs_Aleph,IF($J204 = "No Work Package", "", $J204),DetailBudgetCategory_Aleph,$I204),IF(Budget_period="Annually",SUMIFS(INDIRECT(AB$10),DetailBudgetWPs_Aleph,IF($J204 = "No Work Package", "", $J204),DetailBudgetCategory_Aleph,$I204),""))))) / AB$6 * AB$7, 0), 0)</f>
        <v>0</v>
      </c>
      <c r="AC204" s="166">
        <f t="array" ref="AC204">IFERROR(IF(ROW()-16&lt;NoRowsBudget, IF($J204="Profit Margin",SUM(AC$16:AC203)*ProfitMargin,IF($J204="VAT",SUM(AC$16:AC203)*VAT,IF(Budget_period="Monthly",SUMIFS(INDIRECT(AC$8),DetailBudgetWPs_Aleph,IF($J204 = "No Work Package", "", $J204),DetailBudgetCategory_Aleph,$I204),IF(Budget_period="Quarterly",SUMIFS(INDIRECT(AC$9),DetailBudgetWPs_Aleph,IF($J204 = "No Work Package", "", $J204),DetailBudgetCategory_Aleph,$I204),IF(Budget_period="Annually",SUMIFS(INDIRECT(AC$10),DetailBudgetWPs_Aleph,IF($J204 = "No Work Package", "", $J204),DetailBudgetCategory_Aleph,$I204),""))))) / AC$6 * AC$7, 0), 0)</f>
        <v>0</v>
      </c>
      <c r="AD204" s="166">
        <f t="array" ref="AD204">IFERROR(IF(ROW()-16&lt;NoRowsBudget, IF($J204="Profit Margin",SUM(AD$16:AD203)*ProfitMargin,IF($J204="VAT",SUM(AD$16:AD203)*VAT,IF(Budget_period="Monthly",SUMIFS(INDIRECT(AD$8),DetailBudgetWPs_Aleph,IF($J204 = "No Work Package", "", $J204),DetailBudgetCategory_Aleph,$I204),IF(Budget_period="Quarterly",SUMIFS(INDIRECT(AD$9),DetailBudgetWPs_Aleph,IF($J204 = "No Work Package", "", $J204),DetailBudgetCategory_Aleph,$I204),IF(Budget_period="Annually",SUMIFS(INDIRECT(AD$10),DetailBudgetWPs_Aleph,IF($J204 = "No Work Package", "", $J204),DetailBudgetCategory_Aleph,$I204),""))))) / AD$6 * AD$7, 0), 0)</f>
        <v>0</v>
      </c>
      <c r="AE204" s="166">
        <f t="array" ref="AE204">IFERROR(IF(ROW()-16&lt;NoRowsBudget, IF($J204="Profit Margin",SUM(AE$16:AE203)*ProfitMargin,IF($J204="VAT",SUM(AE$16:AE203)*VAT,IF(Budget_period="Monthly",SUMIFS(INDIRECT(AE$8),DetailBudgetWPs_Aleph,IF($J204 = "No Work Package", "", $J204),DetailBudgetCategory_Aleph,$I204),IF(Budget_period="Quarterly",SUMIFS(INDIRECT(AE$9),DetailBudgetWPs_Aleph,IF($J204 = "No Work Package", "", $J204),DetailBudgetCategory_Aleph,$I204),IF(Budget_period="Annually",SUMIFS(INDIRECT(AE$10),DetailBudgetWPs_Aleph,IF($J204 = "No Work Package", "", $J204),DetailBudgetCategory_Aleph,$I204),""))))) / AE$6 * AE$7, 0), 0)</f>
        <v>0</v>
      </c>
      <c r="AF204" s="166">
        <f t="array" ref="AF204">IFERROR(IF(ROW()-16&lt;NoRowsBudget, IF($J204="Profit Margin",SUM(AF$16:AF203)*ProfitMargin,IF($J204="VAT",SUM(AF$16:AF203)*VAT,IF(Budget_period="Monthly",SUMIFS(INDIRECT(AF$8),DetailBudgetWPs_Aleph,IF($J204 = "No Work Package", "", $J204),DetailBudgetCategory_Aleph,$I204),IF(Budget_period="Quarterly",SUMIFS(INDIRECT(AF$9),DetailBudgetWPs_Aleph,IF($J204 = "No Work Package", "", $J204),DetailBudgetCategory_Aleph,$I204),IF(Budget_period="Annually",SUMIFS(INDIRECT(AF$10),DetailBudgetWPs_Aleph,IF($J204 = "No Work Package", "", $J204),DetailBudgetCategory_Aleph,$I204),""))))) / AF$6 * AF$7, 0), 0)</f>
        <v>0</v>
      </c>
      <c r="AG204" s="166">
        <f t="array" ref="AG204">IFERROR(IF(ROW()-16&lt;NoRowsBudget, IF($J204="Profit Margin",SUM(AG$16:AG203)*ProfitMargin,IF($J204="VAT",SUM(AG$16:AG203)*VAT,IF(Budget_period="Monthly",SUMIFS(INDIRECT(AG$8),DetailBudgetWPs_Aleph,IF($J204 = "No Work Package", "", $J204),DetailBudgetCategory_Aleph,$I204),IF(Budget_period="Quarterly",SUMIFS(INDIRECT(AG$9),DetailBudgetWPs_Aleph,IF($J204 = "No Work Package", "", $J204),DetailBudgetCategory_Aleph,$I204),IF(Budget_period="Annually",SUMIFS(INDIRECT(AG$10),DetailBudgetWPs_Aleph,IF($J204 = "No Work Package", "", $J204),DetailBudgetCategory_Aleph,$I204),""))))) / AG$6 * AG$7, 0), 0)</f>
        <v>0</v>
      </c>
      <c r="AH204" s="166">
        <f t="array" ref="AH204">IFERROR(IF(ROW()-16&lt;NoRowsBudget, IF($J204="Profit Margin",SUM(AH$16:AH203)*ProfitMargin,IF($J204="VAT",SUM(AH$16:AH203)*VAT,IF(Budget_period="Monthly",SUMIFS(INDIRECT(AH$8),DetailBudgetWPs_Aleph,IF($J204 = "No Work Package", "", $J204),DetailBudgetCategory_Aleph,$I204),IF(Budget_period="Quarterly",SUMIFS(INDIRECT(AH$9),DetailBudgetWPs_Aleph,IF($J204 = "No Work Package", "", $J204),DetailBudgetCategory_Aleph,$I204),IF(Budget_period="Annually",SUMIFS(INDIRECT(AH$10),DetailBudgetWPs_Aleph,IF($J204 = "No Work Package", "", $J204),DetailBudgetCategory_Aleph,$I204),""))))) / AH$6 * AH$7, 0), 0)</f>
        <v>0</v>
      </c>
      <c r="AI204" s="166">
        <f t="array" ref="AI204">IFERROR(IF(ROW()-16&lt;NoRowsBudget, IF($J204="Profit Margin",SUM(AI$16:AI203)*ProfitMargin,IF($J204="VAT",SUM(AI$16:AI203)*VAT,IF(Budget_period="Monthly",SUMIFS(INDIRECT(AI$8),DetailBudgetWPs_Aleph,IF($J204 = "No Work Package", "", $J204),DetailBudgetCategory_Aleph,$I204),IF(Budget_period="Quarterly",SUMIFS(INDIRECT(AI$9),DetailBudgetWPs_Aleph,IF($J204 = "No Work Package", "", $J204),DetailBudgetCategory_Aleph,$I204),IF(Budget_period="Annually",SUMIFS(INDIRECT(AI$10),DetailBudgetWPs_Aleph,IF($J204 = "No Work Package", "", $J204),DetailBudgetCategory_Aleph,$I204),""))))) / AI$6 * AI$7, 0), 0)</f>
        <v>0</v>
      </c>
      <c r="AJ204" s="166">
        <f t="array" ref="AJ204">IFERROR(IF(ROW()-16&lt;NoRowsBudget, IF($J204="Profit Margin",SUM(AJ$16:AJ203)*ProfitMargin,IF($J204="VAT",SUM(AJ$16:AJ203)*VAT,IF(Budget_period="Monthly",SUMIFS(INDIRECT(AJ$8),DetailBudgetWPs_Aleph,IF($J204 = "No Work Package", "", $J204),DetailBudgetCategory_Aleph,$I204),IF(Budget_period="Quarterly",SUMIFS(INDIRECT(AJ$9),DetailBudgetWPs_Aleph,IF($J204 = "No Work Package", "", $J204),DetailBudgetCategory_Aleph,$I204),IF(Budget_period="Annually",SUMIFS(INDIRECT(AJ$10),DetailBudgetWPs_Aleph,IF($J204 = "No Work Package", "", $J204),DetailBudgetCategory_Aleph,$I204),""))))) / AJ$6 * AJ$7, 0), 0)</f>
        <v>0</v>
      </c>
      <c r="AK204" s="166">
        <f t="array" ref="AK204">IFERROR(IF(ROW()-16&lt;NoRowsBudget, IF($J204="Profit Margin",SUM(AK$16:AK203)*ProfitMargin,IF($J204="VAT",SUM(AK$16:AK203)*VAT,IF(Budget_period="Monthly",SUMIFS(INDIRECT(AK$8),DetailBudgetWPs_Aleph,IF($J204 = "No Work Package", "", $J204),DetailBudgetCategory_Aleph,$I204),IF(Budget_period="Quarterly",SUMIFS(INDIRECT(AK$9),DetailBudgetWPs_Aleph,IF($J204 = "No Work Package", "", $J204),DetailBudgetCategory_Aleph,$I204),IF(Budget_period="Annually",SUMIFS(INDIRECT(AK$10),DetailBudgetWPs_Aleph,IF($J204 = "No Work Package", "", $J204),DetailBudgetCategory_Aleph,$I204),""))))) / AK$6 * AK$7, 0), 0)</f>
        <v>0</v>
      </c>
      <c r="AL204" s="166">
        <f t="array" ref="AL204">IFERROR(IF(ROW()-16&lt;NoRowsBudget, IF($J204="Profit Margin",SUM(AL$16:AL203)*ProfitMargin,IF($J204="VAT",SUM(AL$16:AL203)*VAT,IF(Budget_period="Monthly",SUMIFS(INDIRECT(AL$8),DetailBudgetWPs_Aleph,IF($J204 = "No Work Package", "", $J204),DetailBudgetCategory_Aleph,$I204),IF(Budget_period="Quarterly",SUMIFS(INDIRECT(AL$9),DetailBudgetWPs_Aleph,IF($J204 = "No Work Package", "", $J204),DetailBudgetCategory_Aleph,$I204),IF(Budget_period="Annually",SUMIFS(INDIRECT(AL$10),DetailBudgetWPs_Aleph,IF($J204 = "No Work Package", "", $J204),DetailBudgetCategory_Aleph,$I204),""))))) / AL$6 * AL$7, 0), 0)</f>
        <v>0</v>
      </c>
      <c r="AM204" s="166">
        <f t="array" ref="AM204">IFERROR(IF(ROW()-16&lt;NoRowsBudget, IF($J204="Profit Margin",SUM(AM$16:AM203)*ProfitMargin,IF($J204="VAT",SUM(AM$16:AM203)*VAT,IF(Budget_period="Monthly",SUMIFS(INDIRECT(AM$8),DetailBudgetWPs_Aleph,IF($J204 = "No Work Package", "", $J204),DetailBudgetCategory_Aleph,$I204),IF(Budget_period="Quarterly",SUMIFS(INDIRECT(AM$9),DetailBudgetWPs_Aleph,IF($J204 = "No Work Package", "", $J204),DetailBudgetCategory_Aleph,$I204),IF(Budget_period="Annually",SUMIFS(INDIRECT(AM$10),DetailBudgetWPs_Aleph,IF($J204 = "No Work Package", "", $J204),DetailBudgetCategory_Aleph,$I204),""))))) / AM$6 * AM$7, 0), 0)</f>
        <v>0</v>
      </c>
      <c r="AN204" s="166">
        <f t="array" ref="AN204">IFERROR(IF(ROW()-16&lt;NoRowsBudget, IF($J204="Profit Margin",SUM(AN$16:AN203)*ProfitMargin,IF($J204="VAT",SUM(AN$16:AN203)*VAT,IF(Budget_period="Monthly",SUMIFS(INDIRECT(AN$8),DetailBudgetWPs_Aleph,IF($J204 = "No Work Package", "", $J204),DetailBudgetCategory_Aleph,$I204),IF(Budget_period="Quarterly",SUMIFS(INDIRECT(AN$9),DetailBudgetWPs_Aleph,IF($J204 = "No Work Package", "", $J204),DetailBudgetCategory_Aleph,$I204),IF(Budget_period="Annually",SUMIFS(INDIRECT(AN$10),DetailBudgetWPs_Aleph,IF($J204 = "No Work Package", "", $J204),DetailBudgetCategory_Aleph,$I204),""))))) / AN$6 * AN$7, 0), 0)</f>
        <v>0</v>
      </c>
      <c r="AO204" s="166">
        <f t="array" ref="AO204">IFERROR(IF(ROW()-16&lt;NoRowsBudget, IF($J204="Profit Margin",SUM(AO$16:AO203)*ProfitMargin,IF($J204="VAT",SUM(AO$16:AO203)*VAT,IF(Budget_period="Monthly",SUMIFS(INDIRECT(AO$8),DetailBudgetWPs_Aleph,IF($J204 = "No Work Package", "", $J204),DetailBudgetCategory_Aleph,$I204),IF(Budget_period="Quarterly",SUMIFS(INDIRECT(AO$9),DetailBudgetWPs_Aleph,IF($J204 = "No Work Package", "", $J204),DetailBudgetCategory_Aleph,$I204),IF(Budget_period="Annually",SUMIFS(INDIRECT(AO$10),DetailBudgetWPs_Aleph,IF($J204 = "No Work Package", "", $J204),DetailBudgetCategory_Aleph,$I204),""))))) / AO$6 * AO$7, 0), 0)</f>
        <v>0</v>
      </c>
      <c r="AP204" s="166">
        <f t="array" ref="AP204">IFERROR(IF(ROW()-16&lt;NoRowsBudget, IF($J204="Profit Margin",SUM(AP$16:AP203)*ProfitMargin,IF($J204="VAT",SUM(AP$16:AP203)*VAT,IF(Budget_period="Monthly",SUMIFS(INDIRECT(AP$8),DetailBudgetWPs_Aleph,IF($J204 = "No Work Package", "", $J204),DetailBudgetCategory_Aleph,$I204),IF(Budget_period="Quarterly",SUMIFS(INDIRECT(AP$9),DetailBudgetWPs_Aleph,IF($J204 = "No Work Package", "", $J204),DetailBudgetCategory_Aleph,$I204),IF(Budget_period="Annually",SUMIFS(INDIRECT(AP$10),DetailBudgetWPs_Aleph,IF($J204 = "No Work Package", "", $J204),DetailBudgetCategory_Aleph,$I204),""))))) / AP$6 * AP$7, 0), 0)</f>
        <v>0</v>
      </c>
      <c r="AQ204" s="166">
        <f t="array" ref="AQ204">IFERROR(IF(ROW()-16&lt;NoRowsBudget, IF($J204="Profit Margin",SUM(AQ$16:AQ203)*ProfitMargin,IF($J204="VAT",SUM(AQ$16:AQ203)*VAT,IF(Budget_period="Monthly",SUMIFS(INDIRECT(AQ$8),DetailBudgetWPs_Aleph,IF($J204 = "No Work Package", "", $J204),DetailBudgetCategory_Aleph,$I204),IF(Budget_period="Quarterly",SUMIFS(INDIRECT(AQ$9),DetailBudgetWPs_Aleph,IF($J204 = "No Work Package", "", $J204),DetailBudgetCategory_Aleph,$I204),IF(Budget_period="Annually",SUMIFS(INDIRECT(AQ$10),DetailBudgetWPs_Aleph,IF($J204 = "No Work Package", "", $J204),DetailBudgetCategory_Aleph,$I204),""))))) / AQ$6 * AQ$7, 0), 0)</f>
        <v>0</v>
      </c>
      <c r="AR204" s="166">
        <f t="array" ref="AR204">IFERROR(IF(ROW()-16&lt;NoRowsBudget, IF($J204="Profit Margin",SUM(AR$16:AR203)*ProfitMargin,IF($J204="VAT",SUM(AR$16:AR203)*VAT,IF(Budget_period="Monthly",SUMIFS(INDIRECT(AR$8),DetailBudgetWPs_Aleph,IF($J204 = "No Work Package", "", $J204),DetailBudgetCategory_Aleph,$I204),IF(Budget_period="Quarterly",SUMIFS(INDIRECT(AR$9),DetailBudgetWPs_Aleph,IF($J204 = "No Work Package", "", $J204),DetailBudgetCategory_Aleph,$I204),IF(Budget_period="Annually",SUMIFS(INDIRECT(AR$10),DetailBudgetWPs_Aleph,IF($J204 = "No Work Package", "", $J204),DetailBudgetCategory_Aleph,$I204),""))))) / AR$6 * AR$7, 0), 0)</f>
        <v>0</v>
      </c>
      <c r="AS204" s="166">
        <f t="array" ref="AS204">IFERROR(IF(ROW()-16&lt;NoRowsBudget, IF($J204="Profit Margin",SUM(AS$16:AS203)*ProfitMargin,IF($J204="VAT",SUM(AS$16:AS203)*VAT,IF(Budget_period="Monthly",SUMIFS(INDIRECT(AS$8),DetailBudgetWPs_Aleph,IF($J204 = "No Work Package", "", $J204),DetailBudgetCategory_Aleph,$I204),IF(Budget_period="Quarterly",SUMIFS(INDIRECT(AS$9),DetailBudgetWPs_Aleph,IF($J204 = "No Work Package", "", $J204),DetailBudgetCategory_Aleph,$I204),IF(Budget_period="Annually",SUMIFS(INDIRECT(AS$10),DetailBudgetWPs_Aleph,IF($J204 = "No Work Package", "", $J204),DetailBudgetCategory_Aleph,$I204),""))))) / AS$6 * AS$7, 0), 0)</f>
        <v>0</v>
      </c>
      <c r="AT204" s="166">
        <f t="array" ref="AT204">IFERROR(IF(ROW()-16&lt;NoRowsBudget, IF($J204="Profit Margin",SUM(AT$16:AT203)*ProfitMargin,IF($J204="VAT",SUM(AT$16:AT203)*VAT,IF(Budget_period="Monthly",SUMIFS(INDIRECT(AT$8),DetailBudgetWPs_Aleph,IF($J204 = "No Work Package", "", $J204),DetailBudgetCategory_Aleph,$I204),IF(Budget_period="Quarterly",SUMIFS(INDIRECT(AT$9),DetailBudgetWPs_Aleph,IF($J204 = "No Work Package", "", $J204),DetailBudgetCategory_Aleph,$I204),IF(Budget_period="Annually",SUMIFS(INDIRECT(AT$10),DetailBudgetWPs_Aleph,IF($J204 = "No Work Package", "", $J204),DetailBudgetCategory_Aleph,$I204),""))))) / AT$6 * AT$7, 0), 0)</f>
        <v>0</v>
      </c>
      <c r="AU204" s="166">
        <f t="array" ref="AU204">IFERROR(IF(ROW()-16&lt;NoRowsBudget, IF($J204="Profit Margin",SUM(AU$16:AU203)*ProfitMargin,IF($J204="VAT",SUM(AU$16:AU203)*VAT,IF(Budget_period="Monthly",SUMIFS(INDIRECT(AU$8),DetailBudgetWPs_Aleph,IF($J204 = "No Work Package", "", $J204),DetailBudgetCategory_Aleph,$I204),IF(Budget_period="Quarterly",SUMIFS(INDIRECT(AU$9),DetailBudgetWPs_Aleph,IF($J204 = "No Work Package", "", $J204),DetailBudgetCategory_Aleph,$I204),IF(Budget_period="Annually",SUMIFS(INDIRECT(AU$10),DetailBudgetWPs_Aleph,IF($J204 = "No Work Package", "", $J204),DetailBudgetCategory_Aleph,$I204),""))))) / AU$6 * AU$7, 0), 0)</f>
        <v>0</v>
      </c>
      <c r="AV204" s="166">
        <f t="array" ref="AV204">IFERROR(IF(ROW()-16&lt;NoRowsBudget, IF($J204="Profit Margin",SUM(AV$16:AV203)*ProfitMargin,IF($J204="VAT",SUM(AV$16:AV203)*VAT,IF(Budget_period="Monthly",SUMIFS(INDIRECT(AV$8),DetailBudgetWPs_Aleph,IF($J204 = "No Work Package", "", $J204),DetailBudgetCategory_Aleph,$I204),IF(Budget_period="Quarterly",SUMIFS(INDIRECT(AV$9),DetailBudgetWPs_Aleph,IF($J204 = "No Work Package", "", $J204),DetailBudgetCategory_Aleph,$I204),IF(Budget_period="Annually",SUMIFS(INDIRECT(AV$10),DetailBudgetWPs_Aleph,IF($J204 = "No Work Package", "", $J204),DetailBudgetCategory_Aleph,$I204),""))))) / AV$6 * AV$7, 0), 0)</f>
        <v>0</v>
      </c>
      <c r="AW204" s="166">
        <f t="array" ref="AW204">IFERROR(IF(ROW()-16&lt;NoRowsBudget, IF($J204="Profit Margin",SUM(AW$16:AW203)*ProfitMargin,IF($J204="VAT",SUM(AW$16:AW203)*VAT,IF(Budget_period="Monthly",SUMIFS(INDIRECT(AW$8),DetailBudgetWPs_Aleph,IF($J204 = "No Work Package", "", $J204),DetailBudgetCategory_Aleph,$I204),IF(Budget_period="Quarterly",SUMIFS(INDIRECT(AW$9),DetailBudgetWPs_Aleph,IF($J204 = "No Work Package", "", $J204),DetailBudgetCategory_Aleph,$I204),IF(Budget_period="Annually",SUMIFS(INDIRECT(AW$10),DetailBudgetWPs_Aleph,IF($J204 = "No Work Package", "", $J204),DetailBudgetCategory_Aleph,$I204),""))))) / AW$6 * AW$7, 0), 0)</f>
        <v>0</v>
      </c>
      <c r="AX204" s="166">
        <f t="array" ref="AX204">IFERROR(IF(ROW()-16&lt;NoRowsBudget, IF($J204="Profit Margin",SUM(AX$16:AX203)*ProfitMargin,IF($J204="VAT",SUM(AX$16:AX203)*VAT,IF(Budget_period="Monthly",SUMIFS(INDIRECT(AX$8),DetailBudgetWPs_Aleph,IF($J204 = "No Work Package", "", $J204),DetailBudgetCategory_Aleph,$I204),IF(Budget_period="Quarterly",SUMIFS(INDIRECT(AX$9),DetailBudgetWPs_Aleph,IF($J204 = "No Work Package", "", $J204),DetailBudgetCategory_Aleph,$I204),IF(Budget_period="Annually",SUMIFS(INDIRECT(AX$10),DetailBudgetWPs_Aleph,IF($J204 = "No Work Package", "", $J204),DetailBudgetCategory_Aleph,$I204),""))))) / AX$6 * AX$7, 0), 0)</f>
        <v>0</v>
      </c>
      <c r="AY204" s="166">
        <f t="array" ref="AY204">IFERROR(IF(ROW()-16&lt;NoRowsBudget, IF($J204="Profit Margin",SUM(AY$16:AY203)*ProfitMargin,IF($J204="VAT",SUM(AY$16:AY203)*VAT,IF(Budget_period="Monthly",SUMIFS(INDIRECT(AY$8),DetailBudgetWPs_Aleph,IF($J204 = "No Work Package", "", $J204),DetailBudgetCategory_Aleph,$I204),IF(Budget_period="Quarterly",SUMIFS(INDIRECT(AY$9),DetailBudgetWPs_Aleph,IF($J204 = "No Work Package", "", $J204),DetailBudgetCategory_Aleph,$I204),IF(Budget_period="Annually",SUMIFS(INDIRECT(AY$10),DetailBudgetWPs_Aleph,IF($J204 = "No Work Package", "", $J204),DetailBudgetCategory_Aleph,$I204),""))))) / AY$6 * AY$7, 0), 0)</f>
        <v>0</v>
      </c>
      <c r="AZ204" s="166">
        <f t="array" ref="AZ204">IFERROR(IF(ROW()-16&lt;NoRowsBudget, IF($J204="Profit Margin",SUM(AZ$16:AZ203)*ProfitMargin,IF($J204="VAT",SUM(AZ$16:AZ203)*VAT,IF(Budget_period="Monthly",SUMIFS(INDIRECT(AZ$8),DetailBudgetWPs_Aleph,IF($J204 = "No Work Package", "", $J204),DetailBudgetCategory_Aleph,$I204),IF(Budget_period="Quarterly",SUMIFS(INDIRECT(AZ$9),DetailBudgetWPs_Aleph,IF($J204 = "No Work Package", "", $J204),DetailBudgetCategory_Aleph,$I204),IF(Budget_period="Annually",SUMIFS(INDIRECT(AZ$10),DetailBudgetWPs_Aleph,IF($J204 = "No Work Package", "", $J204),DetailBudgetCategory_Aleph,$I204),""))))) / AZ$6 * AZ$7, 0), 0)</f>
        <v>0</v>
      </c>
      <c r="BA204" s="166">
        <f t="array" ref="BA204">IFERROR(IF(ROW()-16&lt;NoRowsBudget, IF($J204="Profit Margin",SUM(BA$16:BA203)*ProfitMargin,IF($J204="VAT",SUM(BA$16:BA203)*VAT,IF(Budget_period="Monthly",SUMIFS(INDIRECT(BA$8),DetailBudgetWPs_Aleph,IF($J204 = "No Work Package", "", $J204),DetailBudgetCategory_Aleph,$I204),IF(Budget_period="Quarterly",SUMIFS(INDIRECT(BA$9),DetailBudgetWPs_Aleph,IF($J204 = "No Work Package", "", $J204),DetailBudgetCategory_Aleph,$I204),IF(Budget_period="Annually",SUMIFS(INDIRECT(BA$10),DetailBudgetWPs_Aleph,IF($J204 = "No Work Package", "", $J204),DetailBudgetCategory_Aleph,$I204),""))))) / BA$6 * BA$7, 0), 0)</f>
        <v>0</v>
      </c>
      <c r="BB204" s="166">
        <f t="array" ref="BB204">IFERROR(IF(ROW()-16&lt;NoRowsBudget, IF($J204="Profit Margin",SUM(BB$16:BB203)*ProfitMargin,IF($J204="VAT",SUM(BB$16:BB203)*VAT,IF(Budget_period="Monthly",SUMIFS(INDIRECT(BB$8),DetailBudgetWPs_Aleph,IF($J204 = "No Work Package", "", $J204),DetailBudgetCategory_Aleph,$I204),IF(Budget_period="Quarterly",SUMIFS(INDIRECT(BB$9),DetailBudgetWPs_Aleph,IF($J204 = "No Work Package", "", $J204),DetailBudgetCategory_Aleph,$I204),IF(Budget_period="Annually",SUMIFS(INDIRECT(BB$10),DetailBudgetWPs_Aleph,IF($J204 = "No Work Package", "", $J204),DetailBudgetCategory_Aleph,$I204),""))))) / BB$6 * BB$7, 0), 0)</f>
        <v>0</v>
      </c>
      <c r="BC204" s="166">
        <f t="array" ref="BC204">IFERROR(IF(ROW()-16&lt;NoRowsBudget, IF($J204="Profit Margin",SUM(BC$16:BC203)*ProfitMargin,IF($J204="VAT",SUM(BC$16:BC203)*VAT,IF(Budget_period="Monthly",SUMIFS(INDIRECT(BC$8),DetailBudgetWPs_Aleph,IF($J204 = "No Work Package", "", $J204),DetailBudgetCategory_Aleph,$I204),IF(Budget_period="Quarterly",SUMIFS(INDIRECT(BC$9),DetailBudgetWPs_Aleph,IF($J204 = "No Work Package", "", $J204),DetailBudgetCategory_Aleph,$I204),IF(Budget_period="Annually",SUMIFS(INDIRECT(BC$10),DetailBudgetWPs_Aleph,IF($J204 = "No Work Package", "", $J204),DetailBudgetCategory_Aleph,$I204),""))))) / BC$6 * BC$7, 0), 0)</f>
        <v>0</v>
      </c>
      <c r="BD204" s="166">
        <f t="array" ref="BD204">IFERROR(IF(ROW()-16&lt;NoRowsBudget, IF($J204="Profit Margin",SUM(BD$16:BD203)*ProfitMargin,IF($J204="VAT",SUM(BD$16:BD203)*VAT,IF(Budget_period="Monthly",SUMIFS(INDIRECT(BD$8),DetailBudgetWPs_Aleph,IF($J204 = "No Work Package", "", $J204),DetailBudgetCategory_Aleph,$I204),IF(Budget_period="Quarterly",SUMIFS(INDIRECT(BD$9),DetailBudgetWPs_Aleph,IF($J204 = "No Work Package", "", $J204),DetailBudgetCategory_Aleph,$I204),IF(Budget_period="Annually",SUMIFS(INDIRECT(BD$10),DetailBudgetWPs_Aleph,IF($J204 = "No Work Package", "", $J204),DetailBudgetCategory_Aleph,$I204),""))))) / BD$6 * BD$7, 0), 0)</f>
        <v>0</v>
      </c>
      <c r="BE204" s="166">
        <f t="array" ref="BE204">IFERROR(IF(ROW()-16&lt;NoRowsBudget, IF($J204="Profit Margin",SUM(BE$16:BE203)*ProfitMargin,IF($J204="VAT",SUM(BE$16:BE203)*VAT,IF(Budget_period="Monthly",SUMIFS(INDIRECT(BE$8),DetailBudgetWPs_Aleph,IF($J204 = "No Work Package", "", $J204),DetailBudgetCategory_Aleph,$I204),IF(Budget_period="Quarterly",SUMIFS(INDIRECT(BE$9),DetailBudgetWPs_Aleph,IF($J204 = "No Work Package", "", $J204),DetailBudgetCategory_Aleph,$I204),IF(Budget_period="Annually",SUMIFS(INDIRECT(BE$10),DetailBudgetWPs_Aleph,IF($J204 = "No Work Package", "", $J204),DetailBudgetCategory_Aleph,$I204),""))))) / BE$6 * BE$7, 0), 0)</f>
        <v>0</v>
      </c>
      <c r="BF204" s="166">
        <f t="array" ref="BF204">IFERROR(IF(ROW()-16&lt;NoRowsBudget, IF($J204="Profit Margin",SUM(BF$16:BF203)*ProfitMargin,IF($J204="VAT",SUM(BF$16:BF203)*VAT,IF(Budget_period="Monthly",SUMIFS(INDIRECT(BF$8),DetailBudgetWPs_Aleph,IF($J204 = "No Work Package", "", $J204),DetailBudgetCategory_Aleph,$I204),IF(Budget_period="Quarterly",SUMIFS(INDIRECT(BF$9),DetailBudgetWPs_Aleph,IF($J204 = "No Work Package", "", $J204),DetailBudgetCategory_Aleph,$I204),IF(Budget_period="Annually",SUMIFS(INDIRECT(BF$10),DetailBudgetWPs_Aleph,IF($J204 = "No Work Package", "", $J204),DetailBudgetCategory_Aleph,$I204),""))))) / BF$6 * BF$7, 0), 0)</f>
        <v>0</v>
      </c>
      <c r="BG204" s="166">
        <f t="array" ref="BG204">IFERROR(IF(ROW()-16&lt;NoRowsBudget, IF($J204="Profit Margin",SUM(BG$16:BG203)*ProfitMargin,IF($J204="VAT",SUM(BG$16:BG203)*VAT,IF(Budget_period="Monthly",SUMIFS(INDIRECT(BG$8),DetailBudgetWPs_Aleph,IF($J204 = "No Work Package", "", $J204),DetailBudgetCategory_Aleph,$I204),IF(Budget_period="Quarterly",SUMIFS(INDIRECT(BG$9),DetailBudgetWPs_Aleph,IF($J204 = "No Work Package", "", $J204),DetailBudgetCategory_Aleph,$I204),IF(Budget_period="Annually",SUMIFS(INDIRECT(BG$10),DetailBudgetWPs_Aleph,IF($J204 = "No Work Package", "", $J204),DetailBudgetCategory_Aleph,$I204),""))))) / BG$6 * BG$7, 0), 0)</f>
        <v>0</v>
      </c>
      <c r="BH204" s="166">
        <f t="array" ref="BH204">IFERROR(IF(ROW()-16&lt;NoRowsBudget, IF($J204="Profit Margin",SUM(BH$16:BH203)*ProfitMargin,IF($J204="VAT",SUM(BH$16:BH203)*VAT,IF(Budget_period="Monthly",SUMIFS(INDIRECT(BH$8),DetailBudgetWPs_Aleph,IF($J204 = "No Work Package", "", $J204),DetailBudgetCategory_Aleph,$I204),IF(Budget_period="Quarterly",SUMIFS(INDIRECT(BH$9),DetailBudgetWPs_Aleph,IF($J204 = "No Work Package", "", $J204),DetailBudgetCategory_Aleph,$I204),IF(Budget_period="Annually",SUMIFS(INDIRECT(BH$10),DetailBudgetWPs_Aleph,IF($J204 = "No Work Package", "", $J204),DetailBudgetCategory_Aleph,$I204),""))))) / BH$6 * BH$7, 0), 0)</f>
        <v>0</v>
      </c>
      <c r="BI204" s="166">
        <f t="array" ref="BI204">IFERROR(IF(ROW()-16&lt;NoRowsBudget, IF($J204="Profit Margin",SUM(BI$16:BI203)*ProfitMargin,IF($J204="VAT",SUM(BI$16:BI203)*VAT,IF(Budget_period="Monthly",SUMIFS(INDIRECT(BI$8),DetailBudgetWPs_Aleph,IF($J204 = "No Work Package", "", $J204),DetailBudgetCategory_Aleph,$I204),IF(Budget_period="Quarterly",SUMIFS(INDIRECT(BI$9),DetailBudgetWPs_Aleph,IF($J204 = "No Work Package", "", $J204),DetailBudgetCategory_Aleph,$I204),IF(Budget_period="Annually",SUMIFS(INDIRECT(BI$10),DetailBudgetWPs_Aleph,IF($J204 = "No Work Package", "", $J204),DetailBudgetCategory_Aleph,$I204),""))))) / BI$6 * BI$7, 0), 0)</f>
        <v>0</v>
      </c>
      <c r="BJ204" s="166">
        <f t="array" ref="BJ204">IFERROR(IF(ROW()-16&lt;NoRowsBudget, IF($J204="Profit Margin",SUM(BJ$16:BJ203)*ProfitMargin,IF($J204="VAT",SUM(BJ$16:BJ203)*VAT,IF(Budget_period="Monthly",SUMIFS(INDIRECT(BJ$8),DetailBudgetWPs_Aleph,IF($J204 = "No Work Package", "", $J204),DetailBudgetCategory_Aleph,$I204),IF(Budget_period="Quarterly",SUMIFS(INDIRECT(BJ$9),DetailBudgetWPs_Aleph,IF($J204 = "No Work Package", "", $J204),DetailBudgetCategory_Aleph,$I204),IF(Budget_period="Annually",SUMIFS(INDIRECT(BJ$10),DetailBudgetWPs_Aleph,IF($J204 = "No Work Package", "", $J204),DetailBudgetCategory_Aleph,$I204),""))))) / BJ$6 * BJ$7, 0), 0)</f>
        <v>0</v>
      </c>
      <c r="BK204" s="166">
        <f t="array" ref="BK204">IFERROR(IF(ROW()-16&lt;NoRowsBudget, IF($J204="Profit Margin",SUM(BK$16:BK203)*ProfitMargin,IF($J204="VAT",SUM(BK$16:BK203)*VAT,IF(Budget_period="Monthly",SUMIFS(INDIRECT(BK$8),DetailBudgetWPs_Aleph,IF($J204 = "No Work Package", "", $J204),DetailBudgetCategory_Aleph,$I204),IF(Budget_period="Quarterly",SUMIFS(INDIRECT(BK$9),DetailBudgetWPs_Aleph,IF($J204 = "No Work Package", "", $J204),DetailBudgetCategory_Aleph,$I204),IF(Budget_period="Annually",SUMIFS(INDIRECT(BK$10),DetailBudgetWPs_Aleph,IF($J204 = "No Work Package", "", $J204),DetailBudgetCategory_Aleph,$I204),""))))) / BK$6 * BK$7, 0), 0)</f>
        <v>0</v>
      </c>
      <c r="BL204" s="166">
        <f t="array" ref="BL204">IFERROR(IF(ROW()-16&lt;NoRowsBudget, IF($J204="Profit Margin",SUM(BL$16:BL203)*ProfitMargin,IF($J204="VAT",SUM(BL$16:BL203)*VAT,IF(Budget_period="Monthly",SUMIFS(INDIRECT(BL$8),DetailBudgetWPs_Aleph,IF($J204 = "No Work Package", "", $J204),DetailBudgetCategory_Aleph,$I204),IF(Budget_period="Quarterly",SUMIFS(INDIRECT(BL$9),DetailBudgetWPs_Aleph,IF($J204 = "No Work Package", "", $J204),DetailBudgetCategory_Aleph,$I204),IF(Budget_period="Annually",SUMIFS(INDIRECT(BL$10),DetailBudgetWPs_Aleph,IF($J204 = "No Work Package", "", $J204),DetailBudgetCategory_Aleph,$I204),""))))) / BL$6 * BL$7, 0), 0)</f>
        <v>0</v>
      </c>
      <c r="BM204" s="166">
        <f t="array" ref="BM204">IFERROR(IF(ROW()-16&lt;NoRowsBudget, IF($J204="Profit Margin",SUM(BM$16:BM203)*ProfitMargin,IF($J204="VAT",SUM(BM$16:BM203)*VAT,IF(Budget_period="Monthly",SUMIFS(INDIRECT(BM$8),DetailBudgetWPs_Aleph,IF($J204 = "No Work Package", "", $J204),DetailBudgetCategory_Aleph,$I204),IF(Budget_period="Quarterly",SUMIFS(INDIRECT(BM$9),DetailBudgetWPs_Aleph,IF($J204 = "No Work Package", "", $J204),DetailBudgetCategory_Aleph,$I204),IF(Budget_period="Annually",SUMIFS(INDIRECT(BM$10),DetailBudgetWPs_Aleph,IF($J204 = "No Work Package", "", $J204),DetailBudgetCategory_Aleph,$I204),""))))) / BM$6 * BM$7, 0), 0)</f>
        <v>0</v>
      </c>
      <c r="BN204" s="166">
        <f t="array" ref="BN204">IFERROR(IF(ROW()-16&lt;NoRowsBudget, IF($J204="Profit Margin",SUM(BN$16:BN203)*ProfitMargin,IF($J204="VAT",SUM(BN$16:BN203)*VAT,IF(Budget_period="Monthly",SUMIFS(INDIRECT(BN$8),DetailBudgetWPs_Aleph,IF($J204 = "No Work Package", "", $J204),DetailBudgetCategory_Aleph,$I204),IF(Budget_period="Quarterly",SUMIFS(INDIRECT(BN$9),DetailBudgetWPs_Aleph,IF($J204 = "No Work Package", "", $J204),DetailBudgetCategory_Aleph,$I204),IF(Budget_period="Annually",SUMIFS(INDIRECT(BN$10),DetailBudgetWPs_Aleph,IF($J204 = "No Work Package", "", $J204),DetailBudgetCategory_Aleph,$I204),""))))) / BN$6 * BN$7, 0), 0)</f>
        <v>0</v>
      </c>
      <c r="BO204" s="166">
        <f t="array" ref="BO204">IFERROR(IF(ROW()-16&lt;NoRowsBudget, IF($J204="Profit Margin",SUM(BO$16:BO203)*ProfitMargin,IF($J204="VAT",SUM(BO$16:BO203)*VAT,IF(Budget_period="Monthly",SUMIFS(INDIRECT(BO$8),DetailBudgetWPs_Aleph,IF($J204 = "No Work Package", "", $J204),DetailBudgetCategory_Aleph,$I204),IF(Budget_period="Quarterly",SUMIFS(INDIRECT(BO$9),DetailBudgetWPs_Aleph,IF($J204 = "No Work Package", "", $J204),DetailBudgetCategory_Aleph,$I204),IF(Budget_period="Annually",SUMIFS(INDIRECT(BO$10),DetailBudgetWPs_Aleph,IF($J204 = "No Work Package", "", $J204),DetailBudgetCategory_Aleph,$I204),""))))) / BO$6 * BO$7, 0), 0)</f>
        <v>0</v>
      </c>
      <c r="BP204" s="166">
        <f t="array" ref="BP204">IFERROR(IF(ROW()-16&lt;NoRowsBudget, IF($J204="Profit Margin",SUM(BP$16:BP203)*ProfitMargin,IF($J204="VAT",SUM(BP$16:BP203)*VAT,IF(Budget_period="Monthly",SUMIFS(INDIRECT(BP$8),DetailBudgetWPs_Aleph,IF($J204 = "No Work Package", "", $J204),DetailBudgetCategory_Aleph,$I204),IF(Budget_period="Quarterly",SUMIFS(INDIRECT(BP$9),DetailBudgetWPs_Aleph,IF($J204 = "No Work Package", "", $J204),DetailBudgetCategory_Aleph,$I204),IF(Budget_period="Annually",SUMIFS(INDIRECT(BP$10),DetailBudgetWPs_Aleph,IF($J204 = "No Work Package", "", $J204),DetailBudgetCategory_Aleph,$I204),""))))) / BP$6 * BP$7, 0), 0)</f>
        <v>0</v>
      </c>
      <c r="BQ204" s="166">
        <f t="array" ref="BQ204">IFERROR(IF(ROW()-16&lt;NoRowsBudget, IF($J204="Profit Margin",SUM(BQ$16:BQ203)*ProfitMargin,IF($J204="VAT",SUM(BQ$16:BQ203)*VAT,IF(Budget_period="Monthly",SUMIFS(INDIRECT(BQ$8),DetailBudgetWPs_Aleph,IF($J204 = "No Work Package", "", $J204),DetailBudgetCategory_Aleph,$I204),IF(Budget_period="Quarterly",SUMIFS(INDIRECT(BQ$9),DetailBudgetWPs_Aleph,IF($J204 = "No Work Package", "", $J204),DetailBudgetCategory_Aleph,$I204),IF(Budget_period="Annually",SUMIFS(INDIRECT(BQ$10),DetailBudgetWPs_Aleph,IF($J204 = "No Work Package", "", $J204),DetailBudgetCategory_Aleph,$I204),""))))) / BQ$6 * BQ$7, 0), 0)</f>
        <v>0</v>
      </c>
      <c r="BR204" s="166">
        <f t="array" ref="BR204">IFERROR(IF(ROW()-16&lt;NoRowsBudget, IF($J204="Profit Margin",SUM(BR$16:BR203)*ProfitMargin,IF($J204="VAT",SUM(BR$16:BR203)*VAT,IF(Budget_period="Monthly",SUMIFS(INDIRECT(BR$8),DetailBudgetWPs_Aleph,IF($J204 = "No Work Package", "", $J204),DetailBudgetCategory_Aleph,$I204),IF(Budget_period="Quarterly",SUMIFS(INDIRECT(BR$9),DetailBudgetWPs_Aleph,IF($J204 = "No Work Package", "", $J204),DetailBudgetCategory_Aleph,$I204),IF(Budget_period="Annually",SUMIFS(INDIRECT(BR$10),DetailBudgetWPs_Aleph,IF($J204 = "No Work Package", "", $J204),DetailBudgetCategory_Aleph,$I204),""))))) / BR$6 * BR$7, 0), 0)</f>
        <v>0</v>
      </c>
      <c r="BS204" s="166">
        <f t="array" ref="BS204">IFERROR(IF(ROW()-16&lt;NoRowsBudget, IF($J204="Profit Margin",SUM(BS$16:BS203)*ProfitMargin,IF($J204="VAT",SUM(BS$16:BS203)*VAT,IF(Budget_period="Monthly",SUMIFS(INDIRECT(BS$8),DetailBudgetWPs_Aleph,IF($J204 = "No Work Package", "", $J204),DetailBudgetCategory_Aleph,$I204),IF(Budget_period="Quarterly",SUMIFS(INDIRECT(BS$9),DetailBudgetWPs_Aleph,IF($J204 = "No Work Package", "", $J204),DetailBudgetCategory_Aleph,$I204),IF(Budget_period="Annually",SUMIFS(INDIRECT(BS$10),DetailBudgetWPs_Aleph,IF($J204 = "No Work Package", "", $J204),DetailBudgetCategory_Aleph,$I204),""))))) / BS$6 * BS$7, 0), 0)</f>
        <v>0</v>
      </c>
    </row>
    <row r="205" ht="15.75" customHeight="1">
      <c r="A205" s="114"/>
      <c r="B205" s="15" t="str">
        <f>IF(ROW()-16&lt;NoRowsBudget,OrgName,"")</f>
        <v/>
      </c>
      <c r="C205" s="15" t="str">
        <f>IF(ROW()-16&lt;NoRowsBudget,ProjectName,"")</f>
        <v/>
      </c>
      <c r="D205" s="15" t="str">
        <f>IF(ROW()-16&lt;NoRowsBudget,ProjectRef,"")</f>
        <v/>
      </c>
      <c r="E205" s="15" t="str">
        <f>IF(ROW()-16&lt;NoRowsBudget,ApplicationID,"")</f>
        <v/>
      </c>
      <c r="F205" s="15" t="str">
        <f>IF(ROW()-16&lt;NoRowsBudget,Version,"")</f>
        <v/>
      </c>
      <c r="G205" s="164" t="str">
        <f>IF(ROW()-16&lt;NoRowsBudget,StartDate,"")</f>
        <v/>
      </c>
      <c r="H205" s="164" t="str">
        <f>IF(ROW()-16&lt;NoRowsBudget,EndDate,"")</f>
        <v/>
      </c>
      <c r="I205" s="15" t="str">
        <f t="array" ref="I205">IF(ROW()-16&lt;(NoRowsBudget-3),INDEX(CostCategories,CEILING((ROW()-15)/NoWPs,1)),IF(ROW()-16=NoRowsBudget-3,"Overheads",IF(ROW()-16=NoRowsBudget-2,"Profit Margin",IF(ROW()-16=NoRowsBudget-1,"VAT",""))))</f>
        <v/>
      </c>
      <c r="J205" s="15" t="str">
        <f t="array" ref="J205">IF(ROW()-16&lt;NoRowsBudget-3,INDEX(WPUnique,,MOD(ROW()-16,NoWPs)+1),IF(ROW()-16=NoRowsBudget-3,"Overheads",IF(ROW()-16=NoRowsBudget-2,"Profit Margin",IF(ROW()-16=NoRowsBudget-1,"VAT",""))))</f>
        <v/>
      </c>
      <c r="K205" s="172" t="str">
        <f>IFERROR(IF(OR($J205="Indirect Cost",$J205="VAT",$J205="Profit Margin"),"",VLOOKUP(J205,'1. Basic Info'!$B$40:$C$52,2,FALSE)),BudgetExport!J205)</f>
        <v/>
      </c>
      <c r="L205" s="166">
        <f t="array" ref="L205">IFERROR(IF(ROW()-16&lt;NoRowsBudget, IF($J205="Profit Margin",SUM(L$16:L204)*ProfitMargin,IF($J205="VAT",SUM(L$16:L204)*VAT,IF(Budget_period="Monthly",SUMIFS(INDIRECT(L$8),DetailBudgetWPs_Aleph,IF($J205 = "No Work Package", "", $J205),DetailBudgetCategory_Aleph,$I205),IF(Budget_period="Quarterly",SUMIFS(INDIRECT(L$9),DetailBudgetWPs_Aleph,IF($J205 = "No Work Package", "", $J205),DetailBudgetCategory_Aleph,$I205),IF(Budget_period="Annually",SUMIFS(INDIRECT(L$10),DetailBudgetWPs_Aleph,IF($J205 = "No Work Package", "", $J205),DetailBudgetCategory_Aleph,$I205),""))))) / L$6 * L$7, 0), 0)</f>
        <v>0</v>
      </c>
      <c r="M205" s="166">
        <f t="array" ref="M205">IFERROR(IF(ROW()-16&lt;NoRowsBudget, IF($J205="Profit Margin",SUM(M$16:M204)*ProfitMargin,IF($J205="VAT",SUM(M$16:M204)*VAT,IF(Budget_period="Monthly",SUMIFS(INDIRECT(M$8),DetailBudgetWPs_Aleph,IF($J205 = "No Work Package", "", $J205),DetailBudgetCategory_Aleph,$I205),IF(Budget_period="Quarterly",SUMIFS(INDIRECT(M$9),DetailBudgetWPs_Aleph,IF($J205 = "No Work Package", "", $J205),DetailBudgetCategory_Aleph,$I205),IF(Budget_period="Annually",SUMIFS(INDIRECT(M$10),DetailBudgetWPs_Aleph,IF($J205 = "No Work Package", "", $J205),DetailBudgetCategory_Aleph,$I205),""))))) / M$6 * M$7, 0), 0)</f>
        <v>0</v>
      </c>
      <c r="N205" s="166">
        <f t="array" ref="N205">IFERROR(IF(ROW()-16&lt;NoRowsBudget, IF($J205="Profit Margin",SUM(N$16:N204)*ProfitMargin,IF($J205="VAT",SUM(N$16:N204)*VAT,IF(Budget_period="Monthly",SUMIFS(INDIRECT(N$8),DetailBudgetWPs_Aleph,IF($J205 = "No Work Package", "", $J205),DetailBudgetCategory_Aleph,$I205),IF(Budget_period="Quarterly",SUMIFS(INDIRECT(N$9),DetailBudgetWPs_Aleph,IF($J205 = "No Work Package", "", $J205),DetailBudgetCategory_Aleph,$I205),IF(Budget_period="Annually",SUMIFS(INDIRECT(N$10),DetailBudgetWPs_Aleph,IF($J205 = "No Work Package", "", $J205),DetailBudgetCategory_Aleph,$I205),""))))) / N$6 * N$7, 0), 0)</f>
        <v>0</v>
      </c>
      <c r="O205" s="166">
        <f t="array" ref="O205">IFERROR(IF(ROW()-16&lt;NoRowsBudget, IF($J205="Profit Margin",SUM(O$16:O204)*ProfitMargin,IF($J205="VAT",SUM(O$16:O204)*VAT,IF(Budget_period="Monthly",SUMIFS(INDIRECT(O$8),DetailBudgetWPs_Aleph,IF($J205 = "No Work Package", "", $J205),DetailBudgetCategory_Aleph,$I205),IF(Budget_period="Quarterly",SUMIFS(INDIRECT(O$9),DetailBudgetWPs_Aleph,IF($J205 = "No Work Package", "", $J205),DetailBudgetCategory_Aleph,$I205),IF(Budget_period="Annually",SUMIFS(INDIRECT(O$10),DetailBudgetWPs_Aleph,IF($J205 = "No Work Package", "", $J205),DetailBudgetCategory_Aleph,$I205),""))))) / O$6 * O$7, 0), 0)</f>
        <v>0</v>
      </c>
      <c r="P205" s="166">
        <f t="array" ref="P205">IFERROR(IF(ROW()-16&lt;NoRowsBudget, IF($J205="Profit Margin",SUM(P$16:P204)*ProfitMargin,IF($J205="VAT",SUM(P$16:P204)*VAT,IF(Budget_period="Monthly",SUMIFS(INDIRECT(P$8),DetailBudgetWPs_Aleph,IF($J205 = "No Work Package", "", $J205),DetailBudgetCategory_Aleph,$I205),IF(Budget_period="Quarterly",SUMIFS(INDIRECT(P$9),DetailBudgetWPs_Aleph,IF($J205 = "No Work Package", "", $J205),DetailBudgetCategory_Aleph,$I205),IF(Budget_period="Annually",SUMIFS(INDIRECT(P$10),DetailBudgetWPs_Aleph,IF($J205 = "No Work Package", "", $J205),DetailBudgetCategory_Aleph,$I205),""))))) / P$6 * P$7, 0), 0)</f>
        <v>0</v>
      </c>
      <c r="Q205" s="166">
        <f t="array" ref="Q205">IFERROR(IF(ROW()-16&lt;NoRowsBudget, IF($J205="Profit Margin",SUM(Q$16:Q204)*ProfitMargin,IF($J205="VAT",SUM(Q$16:Q204)*VAT,IF(Budget_period="Monthly",SUMIFS(INDIRECT(Q$8),DetailBudgetWPs_Aleph,IF($J205 = "No Work Package", "", $J205),DetailBudgetCategory_Aleph,$I205),IF(Budget_period="Quarterly",SUMIFS(INDIRECT(Q$9),DetailBudgetWPs_Aleph,IF($J205 = "No Work Package", "", $J205),DetailBudgetCategory_Aleph,$I205),IF(Budget_period="Annually",SUMIFS(INDIRECT(Q$10),DetailBudgetWPs_Aleph,IF($J205 = "No Work Package", "", $J205),DetailBudgetCategory_Aleph,$I205),""))))) / Q$6 * Q$7, 0), 0)</f>
        <v>0</v>
      </c>
      <c r="R205" s="166">
        <f t="array" ref="R205">IFERROR(IF(ROW()-16&lt;NoRowsBudget, IF($J205="Profit Margin",SUM(R$16:R204)*ProfitMargin,IF($J205="VAT",SUM(R$16:R204)*VAT,IF(Budget_period="Monthly",SUMIFS(INDIRECT(R$8),DetailBudgetWPs_Aleph,IF($J205 = "No Work Package", "", $J205),DetailBudgetCategory_Aleph,$I205),IF(Budget_period="Quarterly",SUMIFS(INDIRECT(R$9),DetailBudgetWPs_Aleph,IF($J205 = "No Work Package", "", $J205),DetailBudgetCategory_Aleph,$I205),IF(Budget_period="Annually",SUMIFS(INDIRECT(R$10),DetailBudgetWPs_Aleph,IF($J205 = "No Work Package", "", $J205),DetailBudgetCategory_Aleph,$I205),""))))) / R$6 * R$7, 0), 0)</f>
        <v>0</v>
      </c>
      <c r="S205" s="166">
        <f t="array" ref="S205">IFERROR(IF(ROW()-16&lt;NoRowsBudget, IF($J205="Profit Margin",SUM(S$16:S204)*ProfitMargin,IF($J205="VAT",SUM(S$16:S204)*VAT,IF(Budget_period="Monthly",SUMIFS(INDIRECT(S$8),DetailBudgetWPs_Aleph,IF($J205 = "No Work Package", "", $J205),DetailBudgetCategory_Aleph,$I205),IF(Budget_period="Quarterly",SUMIFS(INDIRECT(S$9),DetailBudgetWPs_Aleph,IF($J205 = "No Work Package", "", $J205),DetailBudgetCategory_Aleph,$I205),IF(Budget_period="Annually",SUMIFS(INDIRECT(S$10),DetailBudgetWPs_Aleph,IF($J205 = "No Work Package", "", $J205),DetailBudgetCategory_Aleph,$I205),""))))) / S$6 * S$7, 0), 0)</f>
        <v>0</v>
      </c>
      <c r="T205" s="166">
        <f t="array" ref="T205">IFERROR(IF(ROW()-16&lt;NoRowsBudget, IF($J205="Profit Margin",SUM(T$16:T204)*ProfitMargin,IF($J205="VAT",SUM(T$16:T204)*VAT,IF(Budget_period="Monthly",SUMIFS(INDIRECT(T$8),DetailBudgetWPs_Aleph,IF($J205 = "No Work Package", "", $J205),DetailBudgetCategory_Aleph,$I205),IF(Budget_period="Quarterly",SUMIFS(INDIRECT(T$9),DetailBudgetWPs_Aleph,IF($J205 = "No Work Package", "", $J205),DetailBudgetCategory_Aleph,$I205),IF(Budget_period="Annually",SUMIFS(INDIRECT(T$10),DetailBudgetWPs_Aleph,IF($J205 = "No Work Package", "", $J205),DetailBudgetCategory_Aleph,$I205),""))))) / T$6 * T$7, 0), 0)</f>
        <v>0</v>
      </c>
      <c r="U205" s="166">
        <f t="array" ref="U205">IFERROR(IF(ROW()-16&lt;NoRowsBudget, IF($J205="Profit Margin",SUM(U$16:U204)*ProfitMargin,IF($J205="VAT",SUM(U$16:U204)*VAT,IF(Budget_period="Monthly",SUMIFS(INDIRECT(U$8),DetailBudgetWPs_Aleph,IF($J205 = "No Work Package", "", $J205),DetailBudgetCategory_Aleph,$I205),IF(Budget_period="Quarterly",SUMIFS(INDIRECT(U$9),DetailBudgetWPs_Aleph,IF($J205 = "No Work Package", "", $J205),DetailBudgetCategory_Aleph,$I205),IF(Budget_period="Annually",SUMIFS(INDIRECT(U$10),DetailBudgetWPs_Aleph,IF($J205 = "No Work Package", "", $J205),DetailBudgetCategory_Aleph,$I205),""))))) / U$6 * U$7, 0), 0)</f>
        <v>0</v>
      </c>
      <c r="V205" s="166">
        <f t="array" ref="V205">IFERROR(IF(ROW()-16&lt;NoRowsBudget, IF($J205="Profit Margin",SUM(V$16:V204)*ProfitMargin,IF($J205="VAT",SUM(V$16:V204)*VAT,IF(Budget_period="Monthly",SUMIFS(INDIRECT(V$8),DetailBudgetWPs_Aleph,IF($J205 = "No Work Package", "", $J205),DetailBudgetCategory_Aleph,$I205),IF(Budget_period="Quarterly",SUMIFS(INDIRECT(V$9),DetailBudgetWPs_Aleph,IF($J205 = "No Work Package", "", $J205),DetailBudgetCategory_Aleph,$I205),IF(Budget_period="Annually",SUMIFS(INDIRECT(V$10),DetailBudgetWPs_Aleph,IF($J205 = "No Work Package", "", $J205),DetailBudgetCategory_Aleph,$I205),""))))) / V$6 * V$7, 0), 0)</f>
        <v>0</v>
      </c>
      <c r="W205" s="166">
        <f t="array" ref="W205">IFERROR(IF(ROW()-16&lt;NoRowsBudget, IF($J205="Profit Margin",SUM(W$16:W204)*ProfitMargin,IF($J205="VAT",SUM(W$16:W204)*VAT,IF(Budget_period="Monthly",SUMIFS(INDIRECT(W$8),DetailBudgetWPs_Aleph,IF($J205 = "No Work Package", "", $J205),DetailBudgetCategory_Aleph,$I205),IF(Budget_period="Quarterly",SUMIFS(INDIRECT(W$9),DetailBudgetWPs_Aleph,IF($J205 = "No Work Package", "", $J205),DetailBudgetCategory_Aleph,$I205),IF(Budget_period="Annually",SUMIFS(INDIRECT(W$10),DetailBudgetWPs_Aleph,IF($J205 = "No Work Package", "", $J205),DetailBudgetCategory_Aleph,$I205),""))))) / W$6 * W$7, 0), 0)</f>
        <v>0</v>
      </c>
      <c r="X205" s="166">
        <f t="array" ref="X205">IFERROR(IF(ROW()-16&lt;NoRowsBudget, IF($J205="Profit Margin",SUM(X$16:X204)*ProfitMargin,IF($J205="VAT",SUM(X$16:X204)*VAT,IF(Budget_period="Monthly",SUMIFS(INDIRECT(X$8),DetailBudgetWPs_Aleph,IF($J205 = "No Work Package", "", $J205),DetailBudgetCategory_Aleph,$I205),IF(Budget_period="Quarterly",SUMIFS(INDIRECT(X$9),DetailBudgetWPs_Aleph,IF($J205 = "No Work Package", "", $J205),DetailBudgetCategory_Aleph,$I205),IF(Budget_period="Annually",SUMIFS(INDIRECT(X$10),DetailBudgetWPs_Aleph,IF($J205 = "No Work Package", "", $J205),DetailBudgetCategory_Aleph,$I205),""))))) / X$6 * X$7, 0), 0)</f>
        <v>0</v>
      </c>
      <c r="Y205" s="166">
        <f t="array" ref="Y205">IFERROR(IF(ROW()-16&lt;NoRowsBudget, IF($J205="Profit Margin",SUM(Y$16:Y204)*ProfitMargin,IF($J205="VAT",SUM(Y$16:Y204)*VAT,IF(Budget_period="Monthly",SUMIFS(INDIRECT(Y$8),DetailBudgetWPs_Aleph,IF($J205 = "No Work Package", "", $J205),DetailBudgetCategory_Aleph,$I205),IF(Budget_period="Quarterly",SUMIFS(INDIRECT(Y$9),DetailBudgetWPs_Aleph,IF($J205 = "No Work Package", "", $J205),DetailBudgetCategory_Aleph,$I205),IF(Budget_period="Annually",SUMIFS(INDIRECT(Y$10),DetailBudgetWPs_Aleph,IF($J205 = "No Work Package", "", $J205),DetailBudgetCategory_Aleph,$I205),""))))) / Y$6 * Y$7, 0), 0)</f>
        <v>0</v>
      </c>
      <c r="Z205" s="166">
        <f t="array" ref="Z205">IFERROR(IF(ROW()-16&lt;NoRowsBudget, IF($J205="Profit Margin",SUM(Z$16:Z204)*ProfitMargin,IF($J205="VAT",SUM(Z$16:Z204)*VAT,IF(Budget_period="Monthly",SUMIFS(INDIRECT(Z$8),DetailBudgetWPs_Aleph,IF($J205 = "No Work Package", "", $J205),DetailBudgetCategory_Aleph,$I205),IF(Budget_period="Quarterly",SUMIFS(INDIRECT(Z$9),DetailBudgetWPs_Aleph,IF($J205 = "No Work Package", "", $J205),DetailBudgetCategory_Aleph,$I205),IF(Budget_period="Annually",SUMIFS(INDIRECT(Z$10),DetailBudgetWPs_Aleph,IF($J205 = "No Work Package", "", $J205),DetailBudgetCategory_Aleph,$I205),""))))) / Z$6 * Z$7, 0), 0)</f>
        <v>0</v>
      </c>
      <c r="AA205" s="166">
        <f t="array" ref="AA205">IFERROR(IF(ROW()-16&lt;NoRowsBudget, IF($J205="Profit Margin",SUM(AA$16:AA204)*ProfitMargin,IF($J205="VAT",SUM(AA$16:AA204)*VAT,IF(Budget_period="Monthly",SUMIFS(INDIRECT(AA$8),DetailBudgetWPs_Aleph,IF($J205 = "No Work Package", "", $J205),DetailBudgetCategory_Aleph,$I205),IF(Budget_period="Quarterly",SUMIFS(INDIRECT(AA$9),DetailBudgetWPs_Aleph,IF($J205 = "No Work Package", "", $J205),DetailBudgetCategory_Aleph,$I205),IF(Budget_period="Annually",SUMIFS(INDIRECT(AA$10),DetailBudgetWPs_Aleph,IF($J205 = "No Work Package", "", $J205),DetailBudgetCategory_Aleph,$I205),""))))) / AA$6 * AA$7, 0), 0)</f>
        <v>0</v>
      </c>
      <c r="AB205" s="166">
        <f t="array" ref="AB205">IFERROR(IF(ROW()-16&lt;NoRowsBudget, IF($J205="Profit Margin",SUM(AB$16:AB204)*ProfitMargin,IF($J205="VAT",SUM(AB$16:AB204)*VAT,IF(Budget_period="Monthly",SUMIFS(INDIRECT(AB$8),DetailBudgetWPs_Aleph,IF($J205 = "No Work Package", "", $J205),DetailBudgetCategory_Aleph,$I205),IF(Budget_period="Quarterly",SUMIFS(INDIRECT(AB$9),DetailBudgetWPs_Aleph,IF($J205 = "No Work Package", "", $J205),DetailBudgetCategory_Aleph,$I205),IF(Budget_period="Annually",SUMIFS(INDIRECT(AB$10),DetailBudgetWPs_Aleph,IF($J205 = "No Work Package", "", $J205),DetailBudgetCategory_Aleph,$I205),""))))) / AB$6 * AB$7, 0), 0)</f>
        <v>0</v>
      </c>
      <c r="AC205" s="166">
        <f t="array" ref="AC205">IFERROR(IF(ROW()-16&lt;NoRowsBudget, IF($J205="Profit Margin",SUM(AC$16:AC204)*ProfitMargin,IF($J205="VAT",SUM(AC$16:AC204)*VAT,IF(Budget_period="Monthly",SUMIFS(INDIRECT(AC$8),DetailBudgetWPs_Aleph,IF($J205 = "No Work Package", "", $J205),DetailBudgetCategory_Aleph,$I205),IF(Budget_period="Quarterly",SUMIFS(INDIRECT(AC$9),DetailBudgetWPs_Aleph,IF($J205 = "No Work Package", "", $J205),DetailBudgetCategory_Aleph,$I205),IF(Budget_period="Annually",SUMIFS(INDIRECT(AC$10),DetailBudgetWPs_Aleph,IF($J205 = "No Work Package", "", $J205),DetailBudgetCategory_Aleph,$I205),""))))) / AC$6 * AC$7, 0), 0)</f>
        <v>0</v>
      </c>
      <c r="AD205" s="166">
        <f t="array" ref="AD205">IFERROR(IF(ROW()-16&lt;NoRowsBudget, IF($J205="Profit Margin",SUM(AD$16:AD204)*ProfitMargin,IF($J205="VAT",SUM(AD$16:AD204)*VAT,IF(Budget_period="Monthly",SUMIFS(INDIRECT(AD$8),DetailBudgetWPs_Aleph,IF($J205 = "No Work Package", "", $J205),DetailBudgetCategory_Aleph,$I205),IF(Budget_period="Quarterly",SUMIFS(INDIRECT(AD$9),DetailBudgetWPs_Aleph,IF($J205 = "No Work Package", "", $J205),DetailBudgetCategory_Aleph,$I205),IF(Budget_period="Annually",SUMIFS(INDIRECT(AD$10),DetailBudgetWPs_Aleph,IF($J205 = "No Work Package", "", $J205),DetailBudgetCategory_Aleph,$I205),""))))) / AD$6 * AD$7, 0), 0)</f>
        <v>0</v>
      </c>
      <c r="AE205" s="166">
        <f t="array" ref="AE205">IFERROR(IF(ROW()-16&lt;NoRowsBudget, IF($J205="Profit Margin",SUM(AE$16:AE204)*ProfitMargin,IF($J205="VAT",SUM(AE$16:AE204)*VAT,IF(Budget_period="Monthly",SUMIFS(INDIRECT(AE$8),DetailBudgetWPs_Aleph,IF($J205 = "No Work Package", "", $J205),DetailBudgetCategory_Aleph,$I205),IF(Budget_period="Quarterly",SUMIFS(INDIRECT(AE$9),DetailBudgetWPs_Aleph,IF($J205 = "No Work Package", "", $J205),DetailBudgetCategory_Aleph,$I205),IF(Budget_period="Annually",SUMIFS(INDIRECT(AE$10),DetailBudgetWPs_Aleph,IF($J205 = "No Work Package", "", $J205),DetailBudgetCategory_Aleph,$I205),""))))) / AE$6 * AE$7, 0), 0)</f>
        <v>0</v>
      </c>
      <c r="AF205" s="166">
        <f t="array" ref="AF205">IFERROR(IF(ROW()-16&lt;NoRowsBudget, IF($J205="Profit Margin",SUM(AF$16:AF204)*ProfitMargin,IF($J205="VAT",SUM(AF$16:AF204)*VAT,IF(Budget_period="Monthly",SUMIFS(INDIRECT(AF$8),DetailBudgetWPs_Aleph,IF($J205 = "No Work Package", "", $J205),DetailBudgetCategory_Aleph,$I205),IF(Budget_period="Quarterly",SUMIFS(INDIRECT(AF$9),DetailBudgetWPs_Aleph,IF($J205 = "No Work Package", "", $J205),DetailBudgetCategory_Aleph,$I205),IF(Budget_period="Annually",SUMIFS(INDIRECT(AF$10),DetailBudgetWPs_Aleph,IF($J205 = "No Work Package", "", $J205),DetailBudgetCategory_Aleph,$I205),""))))) / AF$6 * AF$7, 0), 0)</f>
        <v>0</v>
      </c>
      <c r="AG205" s="166">
        <f t="array" ref="AG205">IFERROR(IF(ROW()-16&lt;NoRowsBudget, IF($J205="Profit Margin",SUM(AG$16:AG204)*ProfitMargin,IF($J205="VAT",SUM(AG$16:AG204)*VAT,IF(Budget_period="Monthly",SUMIFS(INDIRECT(AG$8),DetailBudgetWPs_Aleph,IF($J205 = "No Work Package", "", $J205),DetailBudgetCategory_Aleph,$I205),IF(Budget_period="Quarterly",SUMIFS(INDIRECT(AG$9),DetailBudgetWPs_Aleph,IF($J205 = "No Work Package", "", $J205),DetailBudgetCategory_Aleph,$I205),IF(Budget_period="Annually",SUMIFS(INDIRECT(AG$10),DetailBudgetWPs_Aleph,IF($J205 = "No Work Package", "", $J205),DetailBudgetCategory_Aleph,$I205),""))))) / AG$6 * AG$7, 0), 0)</f>
        <v>0</v>
      </c>
      <c r="AH205" s="166">
        <f t="array" ref="AH205">IFERROR(IF(ROW()-16&lt;NoRowsBudget, IF($J205="Profit Margin",SUM(AH$16:AH204)*ProfitMargin,IF($J205="VAT",SUM(AH$16:AH204)*VAT,IF(Budget_period="Monthly",SUMIFS(INDIRECT(AH$8),DetailBudgetWPs_Aleph,IF($J205 = "No Work Package", "", $J205),DetailBudgetCategory_Aleph,$I205),IF(Budget_period="Quarterly",SUMIFS(INDIRECT(AH$9),DetailBudgetWPs_Aleph,IF($J205 = "No Work Package", "", $J205),DetailBudgetCategory_Aleph,$I205),IF(Budget_period="Annually",SUMIFS(INDIRECT(AH$10),DetailBudgetWPs_Aleph,IF($J205 = "No Work Package", "", $J205),DetailBudgetCategory_Aleph,$I205),""))))) / AH$6 * AH$7, 0), 0)</f>
        <v>0</v>
      </c>
      <c r="AI205" s="166">
        <f t="array" ref="AI205">IFERROR(IF(ROW()-16&lt;NoRowsBudget, IF($J205="Profit Margin",SUM(AI$16:AI204)*ProfitMargin,IF($J205="VAT",SUM(AI$16:AI204)*VAT,IF(Budget_period="Monthly",SUMIFS(INDIRECT(AI$8),DetailBudgetWPs_Aleph,IF($J205 = "No Work Package", "", $J205),DetailBudgetCategory_Aleph,$I205),IF(Budget_period="Quarterly",SUMIFS(INDIRECT(AI$9),DetailBudgetWPs_Aleph,IF($J205 = "No Work Package", "", $J205),DetailBudgetCategory_Aleph,$I205),IF(Budget_period="Annually",SUMIFS(INDIRECT(AI$10),DetailBudgetWPs_Aleph,IF($J205 = "No Work Package", "", $J205),DetailBudgetCategory_Aleph,$I205),""))))) / AI$6 * AI$7, 0), 0)</f>
        <v>0</v>
      </c>
      <c r="AJ205" s="166">
        <f t="array" ref="AJ205">IFERROR(IF(ROW()-16&lt;NoRowsBudget, IF($J205="Profit Margin",SUM(AJ$16:AJ204)*ProfitMargin,IF($J205="VAT",SUM(AJ$16:AJ204)*VAT,IF(Budget_period="Monthly",SUMIFS(INDIRECT(AJ$8),DetailBudgetWPs_Aleph,IF($J205 = "No Work Package", "", $J205),DetailBudgetCategory_Aleph,$I205),IF(Budget_period="Quarterly",SUMIFS(INDIRECT(AJ$9),DetailBudgetWPs_Aleph,IF($J205 = "No Work Package", "", $J205),DetailBudgetCategory_Aleph,$I205),IF(Budget_period="Annually",SUMIFS(INDIRECT(AJ$10),DetailBudgetWPs_Aleph,IF($J205 = "No Work Package", "", $J205),DetailBudgetCategory_Aleph,$I205),""))))) / AJ$6 * AJ$7, 0), 0)</f>
        <v>0</v>
      </c>
      <c r="AK205" s="166">
        <f t="array" ref="AK205">IFERROR(IF(ROW()-16&lt;NoRowsBudget, IF($J205="Profit Margin",SUM(AK$16:AK204)*ProfitMargin,IF($J205="VAT",SUM(AK$16:AK204)*VAT,IF(Budget_period="Monthly",SUMIFS(INDIRECT(AK$8),DetailBudgetWPs_Aleph,IF($J205 = "No Work Package", "", $J205),DetailBudgetCategory_Aleph,$I205),IF(Budget_period="Quarterly",SUMIFS(INDIRECT(AK$9),DetailBudgetWPs_Aleph,IF($J205 = "No Work Package", "", $J205),DetailBudgetCategory_Aleph,$I205),IF(Budget_period="Annually",SUMIFS(INDIRECT(AK$10),DetailBudgetWPs_Aleph,IF($J205 = "No Work Package", "", $J205),DetailBudgetCategory_Aleph,$I205),""))))) / AK$6 * AK$7, 0), 0)</f>
        <v>0</v>
      </c>
      <c r="AL205" s="166">
        <f t="array" ref="AL205">IFERROR(IF(ROW()-16&lt;NoRowsBudget, IF($J205="Profit Margin",SUM(AL$16:AL204)*ProfitMargin,IF($J205="VAT",SUM(AL$16:AL204)*VAT,IF(Budget_period="Monthly",SUMIFS(INDIRECT(AL$8),DetailBudgetWPs_Aleph,IF($J205 = "No Work Package", "", $J205),DetailBudgetCategory_Aleph,$I205),IF(Budget_period="Quarterly",SUMIFS(INDIRECT(AL$9),DetailBudgetWPs_Aleph,IF($J205 = "No Work Package", "", $J205),DetailBudgetCategory_Aleph,$I205),IF(Budget_period="Annually",SUMIFS(INDIRECT(AL$10),DetailBudgetWPs_Aleph,IF($J205 = "No Work Package", "", $J205),DetailBudgetCategory_Aleph,$I205),""))))) / AL$6 * AL$7, 0), 0)</f>
        <v>0</v>
      </c>
      <c r="AM205" s="166">
        <f t="array" ref="AM205">IFERROR(IF(ROW()-16&lt;NoRowsBudget, IF($J205="Profit Margin",SUM(AM$16:AM204)*ProfitMargin,IF($J205="VAT",SUM(AM$16:AM204)*VAT,IF(Budget_period="Monthly",SUMIFS(INDIRECT(AM$8),DetailBudgetWPs_Aleph,IF($J205 = "No Work Package", "", $J205),DetailBudgetCategory_Aleph,$I205),IF(Budget_period="Quarterly",SUMIFS(INDIRECT(AM$9),DetailBudgetWPs_Aleph,IF($J205 = "No Work Package", "", $J205),DetailBudgetCategory_Aleph,$I205),IF(Budget_period="Annually",SUMIFS(INDIRECT(AM$10),DetailBudgetWPs_Aleph,IF($J205 = "No Work Package", "", $J205),DetailBudgetCategory_Aleph,$I205),""))))) / AM$6 * AM$7, 0), 0)</f>
        <v>0</v>
      </c>
      <c r="AN205" s="166">
        <f t="array" ref="AN205">IFERROR(IF(ROW()-16&lt;NoRowsBudget, IF($J205="Profit Margin",SUM(AN$16:AN204)*ProfitMargin,IF($J205="VAT",SUM(AN$16:AN204)*VAT,IF(Budget_period="Monthly",SUMIFS(INDIRECT(AN$8),DetailBudgetWPs_Aleph,IF($J205 = "No Work Package", "", $J205),DetailBudgetCategory_Aleph,$I205),IF(Budget_period="Quarterly",SUMIFS(INDIRECT(AN$9),DetailBudgetWPs_Aleph,IF($J205 = "No Work Package", "", $J205),DetailBudgetCategory_Aleph,$I205),IF(Budget_period="Annually",SUMIFS(INDIRECT(AN$10),DetailBudgetWPs_Aleph,IF($J205 = "No Work Package", "", $J205),DetailBudgetCategory_Aleph,$I205),""))))) / AN$6 * AN$7, 0), 0)</f>
        <v>0</v>
      </c>
      <c r="AO205" s="166">
        <f t="array" ref="AO205">IFERROR(IF(ROW()-16&lt;NoRowsBudget, IF($J205="Profit Margin",SUM(AO$16:AO204)*ProfitMargin,IF($J205="VAT",SUM(AO$16:AO204)*VAT,IF(Budget_period="Monthly",SUMIFS(INDIRECT(AO$8),DetailBudgetWPs_Aleph,IF($J205 = "No Work Package", "", $J205),DetailBudgetCategory_Aleph,$I205),IF(Budget_period="Quarterly",SUMIFS(INDIRECT(AO$9),DetailBudgetWPs_Aleph,IF($J205 = "No Work Package", "", $J205),DetailBudgetCategory_Aleph,$I205),IF(Budget_period="Annually",SUMIFS(INDIRECT(AO$10),DetailBudgetWPs_Aleph,IF($J205 = "No Work Package", "", $J205),DetailBudgetCategory_Aleph,$I205),""))))) / AO$6 * AO$7, 0), 0)</f>
        <v>0</v>
      </c>
      <c r="AP205" s="166">
        <f t="array" ref="AP205">IFERROR(IF(ROW()-16&lt;NoRowsBudget, IF($J205="Profit Margin",SUM(AP$16:AP204)*ProfitMargin,IF($J205="VAT",SUM(AP$16:AP204)*VAT,IF(Budget_period="Monthly",SUMIFS(INDIRECT(AP$8),DetailBudgetWPs_Aleph,IF($J205 = "No Work Package", "", $J205),DetailBudgetCategory_Aleph,$I205),IF(Budget_period="Quarterly",SUMIFS(INDIRECT(AP$9),DetailBudgetWPs_Aleph,IF($J205 = "No Work Package", "", $J205),DetailBudgetCategory_Aleph,$I205),IF(Budget_period="Annually",SUMIFS(INDIRECT(AP$10),DetailBudgetWPs_Aleph,IF($J205 = "No Work Package", "", $J205),DetailBudgetCategory_Aleph,$I205),""))))) / AP$6 * AP$7, 0), 0)</f>
        <v>0</v>
      </c>
      <c r="AQ205" s="166">
        <f t="array" ref="AQ205">IFERROR(IF(ROW()-16&lt;NoRowsBudget, IF($J205="Profit Margin",SUM(AQ$16:AQ204)*ProfitMargin,IF($J205="VAT",SUM(AQ$16:AQ204)*VAT,IF(Budget_period="Monthly",SUMIFS(INDIRECT(AQ$8),DetailBudgetWPs_Aleph,IF($J205 = "No Work Package", "", $J205),DetailBudgetCategory_Aleph,$I205),IF(Budget_period="Quarterly",SUMIFS(INDIRECT(AQ$9),DetailBudgetWPs_Aleph,IF($J205 = "No Work Package", "", $J205),DetailBudgetCategory_Aleph,$I205),IF(Budget_period="Annually",SUMIFS(INDIRECT(AQ$10),DetailBudgetWPs_Aleph,IF($J205 = "No Work Package", "", $J205),DetailBudgetCategory_Aleph,$I205),""))))) / AQ$6 * AQ$7, 0), 0)</f>
        <v>0</v>
      </c>
      <c r="AR205" s="166">
        <f t="array" ref="AR205">IFERROR(IF(ROW()-16&lt;NoRowsBudget, IF($J205="Profit Margin",SUM(AR$16:AR204)*ProfitMargin,IF($J205="VAT",SUM(AR$16:AR204)*VAT,IF(Budget_period="Monthly",SUMIFS(INDIRECT(AR$8),DetailBudgetWPs_Aleph,IF($J205 = "No Work Package", "", $J205),DetailBudgetCategory_Aleph,$I205),IF(Budget_period="Quarterly",SUMIFS(INDIRECT(AR$9),DetailBudgetWPs_Aleph,IF($J205 = "No Work Package", "", $J205),DetailBudgetCategory_Aleph,$I205),IF(Budget_period="Annually",SUMIFS(INDIRECT(AR$10),DetailBudgetWPs_Aleph,IF($J205 = "No Work Package", "", $J205),DetailBudgetCategory_Aleph,$I205),""))))) / AR$6 * AR$7, 0), 0)</f>
        <v>0</v>
      </c>
      <c r="AS205" s="166">
        <f t="array" ref="AS205">IFERROR(IF(ROW()-16&lt;NoRowsBudget, IF($J205="Profit Margin",SUM(AS$16:AS204)*ProfitMargin,IF($J205="VAT",SUM(AS$16:AS204)*VAT,IF(Budget_period="Monthly",SUMIFS(INDIRECT(AS$8),DetailBudgetWPs_Aleph,IF($J205 = "No Work Package", "", $J205),DetailBudgetCategory_Aleph,$I205),IF(Budget_period="Quarterly",SUMIFS(INDIRECT(AS$9),DetailBudgetWPs_Aleph,IF($J205 = "No Work Package", "", $J205),DetailBudgetCategory_Aleph,$I205),IF(Budget_period="Annually",SUMIFS(INDIRECT(AS$10),DetailBudgetWPs_Aleph,IF($J205 = "No Work Package", "", $J205),DetailBudgetCategory_Aleph,$I205),""))))) / AS$6 * AS$7, 0), 0)</f>
        <v>0</v>
      </c>
      <c r="AT205" s="166">
        <f t="array" ref="AT205">IFERROR(IF(ROW()-16&lt;NoRowsBudget, IF($J205="Profit Margin",SUM(AT$16:AT204)*ProfitMargin,IF($J205="VAT",SUM(AT$16:AT204)*VAT,IF(Budget_period="Monthly",SUMIFS(INDIRECT(AT$8),DetailBudgetWPs_Aleph,IF($J205 = "No Work Package", "", $J205),DetailBudgetCategory_Aleph,$I205),IF(Budget_period="Quarterly",SUMIFS(INDIRECT(AT$9),DetailBudgetWPs_Aleph,IF($J205 = "No Work Package", "", $J205),DetailBudgetCategory_Aleph,$I205),IF(Budget_period="Annually",SUMIFS(INDIRECT(AT$10),DetailBudgetWPs_Aleph,IF($J205 = "No Work Package", "", $J205),DetailBudgetCategory_Aleph,$I205),""))))) / AT$6 * AT$7, 0), 0)</f>
        <v>0</v>
      </c>
      <c r="AU205" s="166">
        <f t="array" ref="AU205">IFERROR(IF(ROW()-16&lt;NoRowsBudget, IF($J205="Profit Margin",SUM(AU$16:AU204)*ProfitMargin,IF($J205="VAT",SUM(AU$16:AU204)*VAT,IF(Budget_period="Monthly",SUMIFS(INDIRECT(AU$8),DetailBudgetWPs_Aleph,IF($J205 = "No Work Package", "", $J205),DetailBudgetCategory_Aleph,$I205),IF(Budget_period="Quarterly",SUMIFS(INDIRECT(AU$9),DetailBudgetWPs_Aleph,IF($J205 = "No Work Package", "", $J205),DetailBudgetCategory_Aleph,$I205),IF(Budget_period="Annually",SUMIFS(INDIRECT(AU$10),DetailBudgetWPs_Aleph,IF($J205 = "No Work Package", "", $J205),DetailBudgetCategory_Aleph,$I205),""))))) / AU$6 * AU$7, 0), 0)</f>
        <v>0</v>
      </c>
      <c r="AV205" s="166">
        <f t="array" ref="AV205">IFERROR(IF(ROW()-16&lt;NoRowsBudget, IF($J205="Profit Margin",SUM(AV$16:AV204)*ProfitMargin,IF($J205="VAT",SUM(AV$16:AV204)*VAT,IF(Budget_period="Monthly",SUMIFS(INDIRECT(AV$8),DetailBudgetWPs_Aleph,IF($J205 = "No Work Package", "", $J205),DetailBudgetCategory_Aleph,$I205),IF(Budget_period="Quarterly",SUMIFS(INDIRECT(AV$9),DetailBudgetWPs_Aleph,IF($J205 = "No Work Package", "", $J205),DetailBudgetCategory_Aleph,$I205),IF(Budget_period="Annually",SUMIFS(INDIRECT(AV$10),DetailBudgetWPs_Aleph,IF($J205 = "No Work Package", "", $J205),DetailBudgetCategory_Aleph,$I205),""))))) / AV$6 * AV$7, 0), 0)</f>
        <v>0</v>
      </c>
      <c r="AW205" s="166">
        <f t="array" ref="AW205">IFERROR(IF(ROW()-16&lt;NoRowsBudget, IF($J205="Profit Margin",SUM(AW$16:AW204)*ProfitMargin,IF($J205="VAT",SUM(AW$16:AW204)*VAT,IF(Budget_period="Monthly",SUMIFS(INDIRECT(AW$8),DetailBudgetWPs_Aleph,IF($J205 = "No Work Package", "", $J205),DetailBudgetCategory_Aleph,$I205),IF(Budget_period="Quarterly",SUMIFS(INDIRECT(AW$9),DetailBudgetWPs_Aleph,IF($J205 = "No Work Package", "", $J205),DetailBudgetCategory_Aleph,$I205),IF(Budget_period="Annually",SUMIFS(INDIRECT(AW$10),DetailBudgetWPs_Aleph,IF($J205 = "No Work Package", "", $J205),DetailBudgetCategory_Aleph,$I205),""))))) / AW$6 * AW$7, 0), 0)</f>
        <v>0</v>
      </c>
      <c r="AX205" s="166">
        <f t="array" ref="AX205">IFERROR(IF(ROW()-16&lt;NoRowsBudget, IF($J205="Profit Margin",SUM(AX$16:AX204)*ProfitMargin,IF($J205="VAT",SUM(AX$16:AX204)*VAT,IF(Budget_period="Monthly",SUMIFS(INDIRECT(AX$8),DetailBudgetWPs_Aleph,IF($J205 = "No Work Package", "", $J205),DetailBudgetCategory_Aleph,$I205),IF(Budget_period="Quarterly",SUMIFS(INDIRECT(AX$9),DetailBudgetWPs_Aleph,IF($J205 = "No Work Package", "", $J205),DetailBudgetCategory_Aleph,$I205),IF(Budget_period="Annually",SUMIFS(INDIRECT(AX$10),DetailBudgetWPs_Aleph,IF($J205 = "No Work Package", "", $J205),DetailBudgetCategory_Aleph,$I205),""))))) / AX$6 * AX$7, 0), 0)</f>
        <v>0</v>
      </c>
      <c r="AY205" s="166">
        <f t="array" ref="AY205">IFERROR(IF(ROW()-16&lt;NoRowsBudget, IF($J205="Profit Margin",SUM(AY$16:AY204)*ProfitMargin,IF($J205="VAT",SUM(AY$16:AY204)*VAT,IF(Budget_period="Monthly",SUMIFS(INDIRECT(AY$8),DetailBudgetWPs_Aleph,IF($J205 = "No Work Package", "", $J205),DetailBudgetCategory_Aleph,$I205),IF(Budget_period="Quarterly",SUMIFS(INDIRECT(AY$9),DetailBudgetWPs_Aleph,IF($J205 = "No Work Package", "", $J205),DetailBudgetCategory_Aleph,$I205),IF(Budget_period="Annually",SUMIFS(INDIRECT(AY$10),DetailBudgetWPs_Aleph,IF($J205 = "No Work Package", "", $J205),DetailBudgetCategory_Aleph,$I205),""))))) / AY$6 * AY$7, 0), 0)</f>
        <v>0</v>
      </c>
      <c r="AZ205" s="166">
        <f t="array" ref="AZ205">IFERROR(IF(ROW()-16&lt;NoRowsBudget, IF($J205="Profit Margin",SUM(AZ$16:AZ204)*ProfitMargin,IF($J205="VAT",SUM(AZ$16:AZ204)*VAT,IF(Budget_period="Monthly",SUMIFS(INDIRECT(AZ$8),DetailBudgetWPs_Aleph,IF($J205 = "No Work Package", "", $J205),DetailBudgetCategory_Aleph,$I205),IF(Budget_period="Quarterly",SUMIFS(INDIRECT(AZ$9),DetailBudgetWPs_Aleph,IF($J205 = "No Work Package", "", $J205),DetailBudgetCategory_Aleph,$I205),IF(Budget_period="Annually",SUMIFS(INDIRECT(AZ$10),DetailBudgetWPs_Aleph,IF($J205 = "No Work Package", "", $J205),DetailBudgetCategory_Aleph,$I205),""))))) / AZ$6 * AZ$7, 0), 0)</f>
        <v>0</v>
      </c>
      <c r="BA205" s="166">
        <f t="array" ref="BA205">IFERROR(IF(ROW()-16&lt;NoRowsBudget, IF($J205="Profit Margin",SUM(BA$16:BA204)*ProfitMargin,IF($J205="VAT",SUM(BA$16:BA204)*VAT,IF(Budget_period="Monthly",SUMIFS(INDIRECT(BA$8),DetailBudgetWPs_Aleph,IF($J205 = "No Work Package", "", $J205),DetailBudgetCategory_Aleph,$I205),IF(Budget_period="Quarterly",SUMIFS(INDIRECT(BA$9),DetailBudgetWPs_Aleph,IF($J205 = "No Work Package", "", $J205),DetailBudgetCategory_Aleph,$I205),IF(Budget_period="Annually",SUMIFS(INDIRECT(BA$10),DetailBudgetWPs_Aleph,IF($J205 = "No Work Package", "", $J205),DetailBudgetCategory_Aleph,$I205),""))))) / BA$6 * BA$7, 0), 0)</f>
        <v>0</v>
      </c>
      <c r="BB205" s="166">
        <f t="array" ref="BB205">IFERROR(IF(ROW()-16&lt;NoRowsBudget, IF($J205="Profit Margin",SUM(BB$16:BB204)*ProfitMargin,IF($J205="VAT",SUM(BB$16:BB204)*VAT,IF(Budget_period="Monthly",SUMIFS(INDIRECT(BB$8),DetailBudgetWPs_Aleph,IF($J205 = "No Work Package", "", $J205),DetailBudgetCategory_Aleph,$I205),IF(Budget_period="Quarterly",SUMIFS(INDIRECT(BB$9),DetailBudgetWPs_Aleph,IF($J205 = "No Work Package", "", $J205),DetailBudgetCategory_Aleph,$I205),IF(Budget_period="Annually",SUMIFS(INDIRECT(BB$10),DetailBudgetWPs_Aleph,IF($J205 = "No Work Package", "", $J205),DetailBudgetCategory_Aleph,$I205),""))))) / BB$6 * BB$7, 0), 0)</f>
        <v>0</v>
      </c>
      <c r="BC205" s="166">
        <f t="array" ref="BC205">IFERROR(IF(ROW()-16&lt;NoRowsBudget, IF($J205="Profit Margin",SUM(BC$16:BC204)*ProfitMargin,IF($J205="VAT",SUM(BC$16:BC204)*VAT,IF(Budget_period="Monthly",SUMIFS(INDIRECT(BC$8),DetailBudgetWPs_Aleph,IF($J205 = "No Work Package", "", $J205),DetailBudgetCategory_Aleph,$I205),IF(Budget_period="Quarterly",SUMIFS(INDIRECT(BC$9),DetailBudgetWPs_Aleph,IF($J205 = "No Work Package", "", $J205),DetailBudgetCategory_Aleph,$I205),IF(Budget_period="Annually",SUMIFS(INDIRECT(BC$10),DetailBudgetWPs_Aleph,IF($J205 = "No Work Package", "", $J205),DetailBudgetCategory_Aleph,$I205),""))))) / BC$6 * BC$7, 0), 0)</f>
        <v>0</v>
      </c>
      <c r="BD205" s="166">
        <f t="array" ref="BD205">IFERROR(IF(ROW()-16&lt;NoRowsBudget, IF($J205="Profit Margin",SUM(BD$16:BD204)*ProfitMargin,IF($J205="VAT",SUM(BD$16:BD204)*VAT,IF(Budget_period="Monthly",SUMIFS(INDIRECT(BD$8),DetailBudgetWPs_Aleph,IF($J205 = "No Work Package", "", $J205),DetailBudgetCategory_Aleph,$I205),IF(Budget_period="Quarterly",SUMIFS(INDIRECT(BD$9),DetailBudgetWPs_Aleph,IF($J205 = "No Work Package", "", $J205),DetailBudgetCategory_Aleph,$I205),IF(Budget_period="Annually",SUMIFS(INDIRECT(BD$10),DetailBudgetWPs_Aleph,IF($J205 = "No Work Package", "", $J205),DetailBudgetCategory_Aleph,$I205),""))))) / BD$6 * BD$7, 0), 0)</f>
        <v>0</v>
      </c>
      <c r="BE205" s="166">
        <f t="array" ref="BE205">IFERROR(IF(ROW()-16&lt;NoRowsBudget, IF($J205="Profit Margin",SUM(BE$16:BE204)*ProfitMargin,IF($J205="VAT",SUM(BE$16:BE204)*VAT,IF(Budget_period="Monthly",SUMIFS(INDIRECT(BE$8),DetailBudgetWPs_Aleph,IF($J205 = "No Work Package", "", $J205),DetailBudgetCategory_Aleph,$I205),IF(Budget_period="Quarterly",SUMIFS(INDIRECT(BE$9),DetailBudgetWPs_Aleph,IF($J205 = "No Work Package", "", $J205),DetailBudgetCategory_Aleph,$I205),IF(Budget_period="Annually",SUMIFS(INDIRECT(BE$10),DetailBudgetWPs_Aleph,IF($J205 = "No Work Package", "", $J205),DetailBudgetCategory_Aleph,$I205),""))))) / BE$6 * BE$7, 0), 0)</f>
        <v>0</v>
      </c>
      <c r="BF205" s="166">
        <f t="array" ref="BF205">IFERROR(IF(ROW()-16&lt;NoRowsBudget, IF($J205="Profit Margin",SUM(BF$16:BF204)*ProfitMargin,IF($J205="VAT",SUM(BF$16:BF204)*VAT,IF(Budget_period="Monthly",SUMIFS(INDIRECT(BF$8),DetailBudgetWPs_Aleph,IF($J205 = "No Work Package", "", $J205),DetailBudgetCategory_Aleph,$I205),IF(Budget_period="Quarterly",SUMIFS(INDIRECT(BF$9),DetailBudgetWPs_Aleph,IF($J205 = "No Work Package", "", $J205),DetailBudgetCategory_Aleph,$I205),IF(Budget_period="Annually",SUMIFS(INDIRECT(BF$10),DetailBudgetWPs_Aleph,IF($J205 = "No Work Package", "", $J205),DetailBudgetCategory_Aleph,$I205),""))))) / BF$6 * BF$7, 0), 0)</f>
        <v>0</v>
      </c>
      <c r="BG205" s="166">
        <f t="array" ref="BG205">IFERROR(IF(ROW()-16&lt;NoRowsBudget, IF($J205="Profit Margin",SUM(BG$16:BG204)*ProfitMargin,IF($J205="VAT",SUM(BG$16:BG204)*VAT,IF(Budget_period="Monthly",SUMIFS(INDIRECT(BG$8),DetailBudgetWPs_Aleph,IF($J205 = "No Work Package", "", $J205),DetailBudgetCategory_Aleph,$I205),IF(Budget_period="Quarterly",SUMIFS(INDIRECT(BG$9),DetailBudgetWPs_Aleph,IF($J205 = "No Work Package", "", $J205),DetailBudgetCategory_Aleph,$I205),IF(Budget_period="Annually",SUMIFS(INDIRECT(BG$10),DetailBudgetWPs_Aleph,IF($J205 = "No Work Package", "", $J205),DetailBudgetCategory_Aleph,$I205),""))))) / BG$6 * BG$7, 0), 0)</f>
        <v>0</v>
      </c>
      <c r="BH205" s="166">
        <f t="array" ref="BH205">IFERROR(IF(ROW()-16&lt;NoRowsBudget, IF($J205="Profit Margin",SUM(BH$16:BH204)*ProfitMargin,IF($J205="VAT",SUM(BH$16:BH204)*VAT,IF(Budget_period="Monthly",SUMIFS(INDIRECT(BH$8),DetailBudgetWPs_Aleph,IF($J205 = "No Work Package", "", $J205),DetailBudgetCategory_Aleph,$I205),IF(Budget_period="Quarterly",SUMIFS(INDIRECT(BH$9),DetailBudgetWPs_Aleph,IF($J205 = "No Work Package", "", $J205),DetailBudgetCategory_Aleph,$I205),IF(Budget_period="Annually",SUMIFS(INDIRECT(BH$10),DetailBudgetWPs_Aleph,IF($J205 = "No Work Package", "", $J205),DetailBudgetCategory_Aleph,$I205),""))))) / BH$6 * BH$7, 0), 0)</f>
        <v>0</v>
      </c>
      <c r="BI205" s="166">
        <f t="array" ref="BI205">IFERROR(IF(ROW()-16&lt;NoRowsBudget, IF($J205="Profit Margin",SUM(BI$16:BI204)*ProfitMargin,IF($J205="VAT",SUM(BI$16:BI204)*VAT,IF(Budget_period="Monthly",SUMIFS(INDIRECT(BI$8),DetailBudgetWPs_Aleph,IF($J205 = "No Work Package", "", $J205),DetailBudgetCategory_Aleph,$I205),IF(Budget_period="Quarterly",SUMIFS(INDIRECT(BI$9),DetailBudgetWPs_Aleph,IF($J205 = "No Work Package", "", $J205),DetailBudgetCategory_Aleph,$I205),IF(Budget_period="Annually",SUMIFS(INDIRECT(BI$10),DetailBudgetWPs_Aleph,IF($J205 = "No Work Package", "", $J205),DetailBudgetCategory_Aleph,$I205),""))))) / BI$6 * BI$7, 0), 0)</f>
        <v>0</v>
      </c>
      <c r="BJ205" s="166">
        <f t="array" ref="BJ205">IFERROR(IF(ROW()-16&lt;NoRowsBudget, IF($J205="Profit Margin",SUM(BJ$16:BJ204)*ProfitMargin,IF($J205="VAT",SUM(BJ$16:BJ204)*VAT,IF(Budget_period="Monthly",SUMIFS(INDIRECT(BJ$8),DetailBudgetWPs_Aleph,IF($J205 = "No Work Package", "", $J205),DetailBudgetCategory_Aleph,$I205),IF(Budget_period="Quarterly",SUMIFS(INDIRECT(BJ$9),DetailBudgetWPs_Aleph,IF($J205 = "No Work Package", "", $J205),DetailBudgetCategory_Aleph,$I205),IF(Budget_period="Annually",SUMIFS(INDIRECT(BJ$10),DetailBudgetWPs_Aleph,IF($J205 = "No Work Package", "", $J205),DetailBudgetCategory_Aleph,$I205),""))))) / BJ$6 * BJ$7, 0), 0)</f>
        <v>0</v>
      </c>
      <c r="BK205" s="166">
        <f t="array" ref="BK205">IFERROR(IF(ROW()-16&lt;NoRowsBudget, IF($J205="Profit Margin",SUM(BK$16:BK204)*ProfitMargin,IF($J205="VAT",SUM(BK$16:BK204)*VAT,IF(Budget_period="Monthly",SUMIFS(INDIRECT(BK$8),DetailBudgetWPs_Aleph,IF($J205 = "No Work Package", "", $J205),DetailBudgetCategory_Aleph,$I205),IF(Budget_period="Quarterly",SUMIFS(INDIRECT(BK$9),DetailBudgetWPs_Aleph,IF($J205 = "No Work Package", "", $J205),DetailBudgetCategory_Aleph,$I205),IF(Budget_period="Annually",SUMIFS(INDIRECT(BK$10),DetailBudgetWPs_Aleph,IF($J205 = "No Work Package", "", $J205),DetailBudgetCategory_Aleph,$I205),""))))) / BK$6 * BK$7, 0), 0)</f>
        <v>0</v>
      </c>
      <c r="BL205" s="166">
        <f t="array" ref="BL205">IFERROR(IF(ROW()-16&lt;NoRowsBudget, IF($J205="Profit Margin",SUM(BL$16:BL204)*ProfitMargin,IF($J205="VAT",SUM(BL$16:BL204)*VAT,IF(Budget_period="Monthly",SUMIFS(INDIRECT(BL$8),DetailBudgetWPs_Aleph,IF($J205 = "No Work Package", "", $J205),DetailBudgetCategory_Aleph,$I205),IF(Budget_period="Quarterly",SUMIFS(INDIRECT(BL$9),DetailBudgetWPs_Aleph,IF($J205 = "No Work Package", "", $J205),DetailBudgetCategory_Aleph,$I205),IF(Budget_period="Annually",SUMIFS(INDIRECT(BL$10),DetailBudgetWPs_Aleph,IF($J205 = "No Work Package", "", $J205),DetailBudgetCategory_Aleph,$I205),""))))) / BL$6 * BL$7, 0), 0)</f>
        <v>0</v>
      </c>
      <c r="BM205" s="166">
        <f t="array" ref="BM205">IFERROR(IF(ROW()-16&lt;NoRowsBudget, IF($J205="Profit Margin",SUM(BM$16:BM204)*ProfitMargin,IF($J205="VAT",SUM(BM$16:BM204)*VAT,IF(Budget_period="Monthly",SUMIFS(INDIRECT(BM$8),DetailBudgetWPs_Aleph,IF($J205 = "No Work Package", "", $J205),DetailBudgetCategory_Aleph,$I205),IF(Budget_period="Quarterly",SUMIFS(INDIRECT(BM$9),DetailBudgetWPs_Aleph,IF($J205 = "No Work Package", "", $J205),DetailBudgetCategory_Aleph,$I205),IF(Budget_period="Annually",SUMIFS(INDIRECT(BM$10),DetailBudgetWPs_Aleph,IF($J205 = "No Work Package", "", $J205),DetailBudgetCategory_Aleph,$I205),""))))) / BM$6 * BM$7, 0), 0)</f>
        <v>0</v>
      </c>
      <c r="BN205" s="166">
        <f t="array" ref="BN205">IFERROR(IF(ROW()-16&lt;NoRowsBudget, IF($J205="Profit Margin",SUM(BN$16:BN204)*ProfitMargin,IF($J205="VAT",SUM(BN$16:BN204)*VAT,IF(Budget_period="Monthly",SUMIFS(INDIRECT(BN$8),DetailBudgetWPs_Aleph,IF($J205 = "No Work Package", "", $J205),DetailBudgetCategory_Aleph,$I205),IF(Budget_period="Quarterly",SUMIFS(INDIRECT(BN$9),DetailBudgetWPs_Aleph,IF($J205 = "No Work Package", "", $J205),DetailBudgetCategory_Aleph,$I205),IF(Budget_period="Annually",SUMIFS(INDIRECT(BN$10),DetailBudgetWPs_Aleph,IF($J205 = "No Work Package", "", $J205),DetailBudgetCategory_Aleph,$I205),""))))) / BN$6 * BN$7, 0), 0)</f>
        <v>0</v>
      </c>
      <c r="BO205" s="166">
        <f t="array" ref="BO205">IFERROR(IF(ROW()-16&lt;NoRowsBudget, IF($J205="Profit Margin",SUM(BO$16:BO204)*ProfitMargin,IF($J205="VAT",SUM(BO$16:BO204)*VAT,IF(Budget_period="Monthly",SUMIFS(INDIRECT(BO$8),DetailBudgetWPs_Aleph,IF($J205 = "No Work Package", "", $J205),DetailBudgetCategory_Aleph,$I205),IF(Budget_period="Quarterly",SUMIFS(INDIRECT(BO$9),DetailBudgetWPs_Aleph,IF($J205 = "No Work Package", "", $J205),DetailBudgetCategory_Aleph,$I205),IF(Budget_period="Annually",SUMIFS(INDIRECT(BO$10),DetailBudgetWPs_Aleph,IF($J205 = "No Work Package", "", $J205),DetailBudgetCategory_Aleph,$I205),""))))) / BO$6 * BO$7, 0), 0)</f>
        <v>0</v>
      </c>
      <c r="BP205" s="166">
        <f t="array" ref="BP205">IFERROR(IF(ROW()-16&lt;NoRowsBudget, IF($J205="Profit Margin",SUM(BP$16:BP204)*ProfitMargin,IF($J205="VAT",SUM(BP$16:BP204)*VAT,IF(Budget_period="Monthly",SUMIFS(INDIRECT(BP$8),DetailBudgetWPs_Aleph,IF($J205 = "No Work Package", "", $J205),DetailBudgetCategory_Aleph,$I205),IF(Budget_period="Quarterly",SUMIFS(INDIRECT(BP$9),DetailBudgetWPs_Aleph,IF($J205 = "No Work Package", "", $J205),DetailBudgetCategory_Aleph,$I205),IF(Budget_period="Annually",SUMIFS(INDIRECT(BP$10),DetailBudgetWPs_Aleph,IF($J205 = "No Work Package", "", $J205),DetailBudgetCategory_Aleph,$I205),""))))) / BP$6 * BP$7, 0), 0)</f>
        <v>0</v>
      </c>
      <c r="BQ205" s="166">
        <f t="array" ref="BQ205">IFERROR(IF(ROW()-16&lt;NoRowsBudget, IF($J205="Profit Margin",SUM(BQ$16:BQ204)*ProfitMargin,IF($J205="VAT",SUM(BQ$16:BQ204)*VAT,IF(Budget_period="Monthly",SUMIFS(INDIRECT(BQ$8),DetailBudgetWPs_Aleph,IF($J205 = "No Work Package", "", $J205),DetailBudgetCategory_Aleph,$I205),IF(Budget_period="Quarterly",SUMIFS(INDIRECT(BQ$9),DetailBudgetWPs_Aleph,IF($J205 = "No Work Package", "", $J205),DetailBudgetCategory_Aleph,$I205),IF(Budget_period="Annually",SUMIFS(INDIRECT(BQ$10),DetailBudgetWPs_Aleph,IF($J205 = "No Work Package", "", $J205),DetailBudgetCategory_Aleph,$I205),""))))) / BQ$6 * BQ$7, 0), 0)</f>
        <v>0</v>
      </c>
      <c r="BR205" s="166">
        <f t="array" ref="BR205">IFERROR(IF(ROW()-16&lt;NoRowsBudget, IF($J205="Profit Margin",SUM(BR$16:BR204)*ProfitMargin,IF($J205="VAT",SUM(BR$16:BR204)*VAT,IF(Budget_period="Monthly",SUMIFS(INDIRECT(BR$8),DetailBudgetWPs_Aleph,IF($J205 = "No Work Package", "", $J205),DetailBudgetCategory_Aleph,$I205),IF(Budget_period="Quarterly",SUMIFS(INDIRECT(BR$9),DetailBudgetWPs_Aleph,IF($J205 = "No Work Package", "", $J205),DetailBudgetCategory_Aleph,$I205),IF(Budget_period="Annually",SUMIFS(INDIRECT(BR$10),DetailBudgetWPs_Aleph,IF($J205 = "No Work Package", "", $J205),DetailBudgetCategory_Aleph,$I205),""))))) / BR$6 * BR$7, 0), 0)</f>
        <v>0</v>
      </c>
      <c r="BS205" s="166">
        <f t="array" ref="BS205">IFERROR(IF(ROW()-16&lt;NoRowsBudget, IF($J205="Profit Margin",SUM(BS$16:BS204)*ProfitMargin,IF($J205="VAT",SUM(BS$16:BS204)*VAT,IF(Budget_period="Monthly",SUMIFS(INDIRECT(BS$8),DetailBudgetWPs_Aleph,IF($J205 = "No Work Package", "", $J205),DetailBudgetCategory_Aleph,$I205),IF(Budget_period="Quarterly",SUMIFS(INDIRECT(BS$9),DetailBudgetWPs_Aleph,IF($J205 = "No Work Package", "", $J205),DetailBudgetCategory_Aleph,$I205),IF(Budget_period="Annually",SUMIFS(INDIRECT(BS$10),DetailBudgetWPs_Aleph,IF($J205 = "No Work Package", "", $J205),DetailBudgetCategory_Aleph,$I205),""))))) / BS$6 * BS$7, 0), 0)</f>
        <v>0</v>
      </c>
    </row>
    <row r="206" ht="15.75" customHeight="1">
      <c r="A206" s="114"/>
      <c r="B206" s="15" t="str">
        <f>IF(ROW()-16&lt;NoRowsBudget,OrgName,"")</f>
        <v/>
      </c>
      <c r="C206" s="15" t="str">
        <f>IF(ROW()-16&lt;NoRowsBudget,ProjectName,"")</f>
        <v/>
      </c>
      <c r="D206" s="15" t="str">
        <f>IF(ROW()-16&lt;NoRowsBudget,ProjectRef,"")</f>
        <v/>
      </c>
      <c r="E206" s="15" t="str">
        <f>IF(ROW()-16&lt;NoRowsBudget,ApplicationID,"")</f>
        <v/>
      </c>
      <c r="F206" s="15" t="str">
        <f>IF(ROW()-16&lt;NoRowsBudget,Version,"")</f>
        <v/>
      </c>
      <c r="G206" s="164" t="str">
        <f>IF(ROW()-16&lt;NoRowsBudget,StartDate,"")</f>
        <v/>
      </c>
      <c r="H206" s="164" t="str">
        <f>IF(ROW()-16&lt;NoRowsBudget,EndDate,"")</f>
        <v/>
      </c>
      <c r="I206" s="15" t="str">
        <f t="array" ref="I206">IF(ROW()-16&lt;(NoRowsBudget-3),INDEX(CostCategories,CEILING((ROW()-15)/NoWPs,1)),IF(ROW()-16=NoRowsBudget-3,"Overheads",IF(ROW()-16=NoRowsBudget-2,"Profit Margin",IF(ROW()-16=NoRowsBudget-1,"VAT",""))))</f>
        <v/>
      </c>
      <c r="J206" s="15" t="str">
        <f t="array" ref="J206">IF(ROW()-16&lt;NoRowsBudget-3,INDEX(WPUnique,,MOD(ROW()-16,NoWPs)+1),IF(ROW()-16=NoRowsBudget-3,"Overheads",IF(ROW()-16=NoRowsBudget-2,"Profit Margin",IF(ROW()-16=NoRowsBudget-1,"VAT",""))))</f>
        <v/>
      </c>
      <c r="K206" s="172" t="str">
        <f>IFERROR(IF(OR($J206="Indirect Cost",$J206="VAT",$J206="Profit Margin"),"",VLOOKUP(J206,'1. Basic Info'!$B$40:$C$52,2,FALSE)),BudgetExport!J206)</f>
        <v/>
      </c>
      <c r="L206" s="166">
        <f t="array" ref="L206">IFERROR(IF(ROW()-16&lt;NoRowsBudget, IF($J206="Profit Margin",SUM(L$16:L205)*ProfitMargin,IF($J206="VAT",SUM(L$16:L205)*VAT,IF(Budget_period="Monthly",SUMIFS(INDIRECT(L$8),DetailBudgetWPs_Aleph,IF($J206 = "No Work Package", "", $J206),DetailBudgetCategory_Aleph,$I206),IF(Budget_period="Quarterly",SUMIFS(INDIRECT(L$9),DetailBudgetWPs_Aleph,IF($J206 = "No Work Package", "", $J206),DetailBudgetCategory_Aleph,$I206),IF(Budget_period="Annually",SUMIFS(INDIRECT(L$10),DetailBudgetWPs_Aleph,IF($J206 = "No Work Package", "", $J206),DetailBudgetCategory_Aleph,$I206),""))))) / L$6 * L$7, 0), 0)</f>
        <v>0</v>
      </c>
      <c r="M206" s="166">
        <f t="array" ref="M206">IFERROR(IF(ROW()-16&lt;NoRowsBudget, IF($J206="Profit Margin",SUM(M$16:M205)*ProfitMargin,IF($J206="VAT",SUM(M$16:M205)*VAT,IF(Budget_period="Monthly",SUMIFS(INDIRECT(M$8),DetailBudgetWPs_Aleph,IF($J206 = "No Work Package", "", $J206),DetailBudgetCategory_Aleph,$I206),IF(Budget_period="Quarterly",SUMIFS(INDIRECT(M$9),DetailBudgetWPs_Aleph,IF($J206 = "No Work Package", "", $J206),DetailBudgetCategory_Aleph,$I206),IF(Budget_period="Annually",SUMIFS(INDIRECT(M$10),DetailBudgetWPs_Aleph,IF($J206 = "No Work Package", "", $J206),DetailBudgetCategory_Aleph,$I206),""))))) / M$6 * M$7, 0), 0)</f>
        <v>0</v>
      </c>
      <c r="N206" s="166">
        <f t="array" ref="N206">IFERROR(IF(ROW()-16&lt;NoRowsBudget, IF($J206="Profit Margin",SUM(N$16:N205)*ProfitMargin,IF($J206="VAT",SUM(N$16:N205)*VAT,IF(Budget_period="Monthly",SUMIFS(INDIRECT(N$8),DetailBudgetWPs_Aleph,IF($J206 = "No Work Package", "", $J206),DetailBudgetCategory_Aleph,$I206),IF(Budget_period="Quarterly",SUMIFS(INDIRECT(N$9),DetailBudgetWPs_Aleph,IF($J206 = "No Work Package", "", $J206),DetailBudgetCategory_Aleph,$I206),IF(Budget_period="Annually",SUMIFS(INDIRECT(N$10),DetailBudgetWPs_Aleph,IF($J206 = "No Work Package", "", $J206),DetailBudgetCategory_Aleph,$I206),""))))) / N$6 * N$7, 0), 0)</f>
        <v>0</v>
      </c>
      <c r="O206" s="166">
        <f t="array" ref="O206">IFERROR(IF(ROW()-16&lt;NoRowsBudget, IF($J206="Profit Margin",SUM(O$16:O205)*ProfitMargin,IF($J206="VAT",SUM(O$16:O205)*VAT,IF(Budget_period="Monthly",SUMIFS(INDIRECT(O$8),DetailBudgetWPs_Aleph,IF($J206 = "No Work Package", "", $J206),DetailBudgetCategory_Aleph,$I206),IF(Budget_period="Quarterly",SUMIFS(INDIRECT(O$9),DetailBudgetWPs_Aleph,IF($J206 = "No Work Package", "", $J206),DetailBudgetCategory_Aleph,$I206),IF(Budget_period="Annually",SUMIFS(INDIRECT(O$10),DetailBudgetWPs_Aleph,IF($J206 = "No Work Package", "", $J206),DetailBudgetCategory_Aleph,$I206),""))))) / O$6 * O$7, 0), 0)</f>
        <v>0</v>
      </c>
      <c r="P206" s="166">
        <f t="array" ref="P206">IFERROR(IF(ROW()-16&lt;NoRowsBudget, IF($J206="Profit Margin",SUM(P$16:P205)*ProfitMargin,IF($J206="VAT",SUM(P$16:P205)*VAT,IF(Budget_period="Monthly",SUMIFS(INDIRECT(P$8),DetailBudgetWPs_Aleph,IF($J206 = "No Work Package", "", $J206),DetailBudgetCategory_Aleph,$I206),IF(Budget_period="Quarterly",SUMIFS(INDIRECT(P$9),DetailBudgetWPs_Aleph,IF($J206 = "No Work Package", "", $J206),DetailBudgetCategory_Aleph,$I206),IF(Budget_period="Annually",SUMIFS(INDIRECT(P$10),DetailBudgetWPs_Aleph,IF($J206 = "No Work Package", "", $J206),DetailBudgetCategory_Aleph,$I206),""))))) / P$6 * P$7, 0), 0)</f>
        <v>0</v>
      </c>
      <c r="Q206" s="166">
        <f t="array" ref="Q206">IFERROR(IF(ROW()-16&lt;NoRowsBudget, IF($J206="Profit Margin",SUM(Q$16:Q205)*ProfitMargin,IF($J206="VAT",SUM(Q$16:Q205)*VAT,IF(Budget_period="Monthly",SUMIFS(INDIRECT(Q$8),DetailBudgetWPs_Aleph,IF($J206 = "No Work Package", "", $J206),DetailBudgetCategory_Aleph,$I206),IF(Budget_period="Quarterly",SUMIFS(INDIRECT(Q$9),DetailBudgetWPs_Aleph,IF($J206 = "No Work Package", "", $J206),DetailBudgetCategory_Aleph,$I206),IF(Budget_period="Annually",SUMIFS(INDIRECT(Q$10),DetailBudgetWPs_Aleph,IF($J206 = "No Work Package", "", $J206),DetailBudgetCategory_Aleph,$I206),""))))) / Q$6 * Q$7, 0), 0)</f>
        <v>0</v>
      </c>
      <c r="R206" s="166">
        <f t="array" ref="R206">IFERROR(IF(ROW()-16&lt;NoRowsBudget, IF($J206="Profit Margin",SUM(R$16:R205)*ProfitMargin,IF($J206="VAT",SUM(R$16:R205)*VAT,IF(Budget_period="Monthly",SUMIFS(INDIRECT(R$8),DetailBudgetWPs_Aleph,IF($J206 = "No Work Package", "", $J206),DetailBudgetCategory_Aleph,$I206),IF(Budget_period="Quarterly",SUMIFS(INDIRECT(R$9),DetailBudgetWPs_Aleph,IF($J206 = "No Work Package", "", $J206),DetailBudgetCategory_Aleph,$I206),IF(Budget_period="Annually",SUMIFS(INDIRECT(R$10),DetailBudgetWPs_Aleph,IF($J206 = "No Work Package", "", $J206),DetailBudgetCategory_Aleph,$I206),""))))) / R$6 * R$7, 0), 0)</f>
        <v>0</v>
      </c>
      <c r="S206" s="166">
        <f t="array" ref="S206">IFERROR(IF(ROW()-16&lt;NoRowsBudget, IF($J206="Profit Margin",SUM(S$16:S205)*ProfitMargin,IF($J206="VAT",SUM(S$16:S205)*VAT,IF(Budget_period="Monthly",SUMIFS(INDIRECT(S$8),DetailBudgetWPs_Aleph,IF($J206 = "No Work Package", "", $J206),DetailBudgetCategory_Aleph,$I206),IF(Budget_period="Quarterly",SUMIFS(INDIRECT(S$9),DetailBudgetWPs_Aleph,IF($J206 = "No Work Package", "", $J206),DetailBudgetCategory_Aleph,$I206),IF(Budget_period="Annually",SUMIFS(INDIRECT(S$10),DetailBudgetWPs_Aleph,IF($J206 = "No Work Package", "", $J206),DetailBudgetCategory_Aleph,$I206),""))))) / S$6 * S$7, 0), 0)</f>
        <v>0</v>
      </c>
      <c r="T206" s="166">
        <f t="array" ref="T206">IFERROR(IF(ROW()-16&lt;NoRowsBudget, IF($J206="Profit Margin",SUM(T$16:T205)*ProfitMargin,IF($J206="VAT",SUM(T$16:T205)*VAT,IF(Budget_period="Monthly",SUMIFS(INDIRECT(T$8),DetailBudgetWPs_Aleph,IF($J206 = "No Work Package", "", $J206),DetailBudgetCategory_Aleph,$I206),IF(Budget_period="Quarterly",SUMIFS(INDIRECT(T$9),DetailBudgetWPs_Aleph,IF($J206 = "No Work Package", "", $J206),DetailBudgetCategory_Aleph,$I206),IF(Budget_period="Annually",SUMIFS(INDIRECT(T$10),DetailBudgetWPs_Aleph,IF($J206 = "No Work Package", "", $J206),DetailBudgetCategory_Aleph,$I206),""))))) / T$6 * T$7, 0), 0)</f>
        <v>0</v>
      </c>
      <c r="U206" s="166">
        <f t="array" ref="U206">IFERROR(IF(ROW()-16&lt;NoRowsBudget, IF($J206="Profit Margin",SUM(U$16:U205)*ProfitMargin,IF($J206="VAT",SUM(U$16:U205)*VAT,IF(Budget_period="Monthly",SUMIFS(INDIRECT(U$8),DetailBudgetWPs_Aleph,IF($J206 = "No Work Package", "", $J206),DetailBudgetCategory_Aleph,$I206),IF(Budget_period="Quarterly",SUMIFS(INDIRECT(U$9),DetailBudgetWPs_Aleph,IF($J206 = "No Work Package", "", $J206),DetailBudgetCategory_Aleph,$I206),IF(Budget_period="Annually",SUMIFS(INDIRECT(U$10),DetailBudgetWPs_Aleph,IF($J206 = "No Work Package", "", $J206),DetailBudgetCategory_Aleph,$I206),""))))) / U$6 * U$7, 0), 0)</f>
        <v>0</v>
      </c>
      <c r="V206" s="166">
        <f t="array" ref="V206">IFERROR(IF(ROW()-16&lt;NoRowsBudget, IF($J206="Profit Margin",SUM(V$16:V205)*ProfitMargin,IF($J206="VAT",SUM(V$16:V205)*VAT,IF(Budget_period="Monthly",SUMIFS(INDIRECT(V$8),DetailBudgetWPs_Aleph,IF($J206 = "No Work Package", "", $J206),DetailBudgetCategory_Aleph,$I206),IF(Budget_period="Quarterly",SUMIFS(INDIRECT(V$9),DetailBudgetWPs_Aleph,IF($J206 = "No Work Package", "", $J206),DetailBudgetCategory_Aleph,$I206),IF(Budget_period="Annually",SUMIFS(INDIRECT(V$10),DetailBudgetWPs_Aleph,IF($J206 = "No Work Package", "", $J206),DetailBudgetCategory_Aleph,$I206),""))))) / V$6 * V$7, 0), 0)</f>
        <v>0</v>
      </c>
      <c r="W206" s="166">
        <f t="array" ref="W206">IFERROR(IF(ROW()-16&lt;NoRowsBudget, IF($J206="Profit Margin",SUM(W$16:W205)*ProfitMargin,IF($J206="VAT",SUM(W$16:W205)*VAT,IF(Budget_period="Monthly",SUMIFS(INDIRECT(W$8),DetailBudgetWPs_Aleph,IF($J206 = "No Work Package", "", $J206),DetailBudgetCategory_Aleph,$I206),IF(Budget_period="Quarterly",SUMIFS(INDIRECT(W$9),DetailBudgetWPs_Aleph,IF($J206 = "No Work Package", "", $J206),DetailBudgetCategory_Aleph,$I206),IF(Budget_period="Annually",SUMIFS(INDIRECT(W$10),DetailBudgetWPs_Aleph,IF($J206 = "No Work Package", "", $J206),DetailBudgetCategory_Aleph,$I206),""))))) / W$6 * W$7, 0), 0)</f>
        <v>0</v>
      </c>
      <c r="X206" s="166">
        <f t="array" ref="X206">IFERROR(IF(ROW()-16&lt;NoRowsBudget, IF($J206="Profit Margin",SUM(X$16:X205)*ProfitMargin,IF($J206="VAT",SUM(X$16:X205)*VAT,IF(Budget_period="Monthly",SUMIFS(INDIRECT(X$8),DetailBudgetWPs_Aleph,IF($J206 = "No Work Package", "", $J206),DetailBudgetCategory_Aleph,$I206),IF(Budget_period="Quarterly",SUMIFS(INDIRECT(X$9),DetailBudgetWPs_Aleph,IF($J206 = "No Work Package", "", $J206),DetailBudgetCategory_Aleph,$I206),IF(Budget_period="Annually",SUMIFS(INDIRECT(X$10),DetailBudgetWPs_Aleph,IF($J206 = "No Work Package", "", $J206),DetailBudgetCategory_Aleph,$I206),""))))) / X$6 * X$7, 0), 0)</f>
        <v>0</v>
      </c>
      <c r="Y206" s="166">
        <f t="array" ref="Y206">IFERROR(IF(ROW()-16&lt;NoRowsBudget, IF($J206="Profit Margin",SUM(Y$16:Y205)*ProfitMargin,IF($J206="VAT",SUM(Y$16:Y205)*VAT,IF(Budget_period="Monthly",SUMIFS(INDIRECT(Y$8),DetailBudgetWPs_Aleph,IF($J206 = "No Work Package", "", $J206),DetailBudgetCategory_Aleph,$I206),IF(Budget_period="Quarterly",SUMIFS(INDIRECT(Y$9),DetailBudgetWPs_Aleph,IF($J206 = "No Work Package", "", $J206),DetailBudgetCategory_Aleph,$I206),IF(Budget_period="Annually",SUMIFS(INDIRECT(Y$10),DetailBudgetWPs_Aleph,IF($J206 = "No Work Package", "", $J206),DetailBudgetCategory_Aleph,$I206),""))))) / Y$6 * Y$7, 0), 0)</f>
        <v>0</v>
      </c>
      <c r="Z206" s="166">
        <f t="array" ref="Z206">IFERROR(IF(ROW()-16&lt;NoRowsBudget, IF($J206="Profit Margin",SUM(Z$16:Z205)*ProfitMargin,IF($J206="VAT",SUM(Z$16:Z205)*VAT,IF(Budget_period="Monthly",SUMIFS(INDIRECT(Z$8),DetailBudgetWPs_Aleph,IF($J206 = "No Work Package", "", $J206),DetailBudgetCategory_Aleph,$I206),IF(Budget_period="Quarterly",SUMIFS(INDIRECT(Z$9),DetailBudgetWPs_Aleph,IF($J206 = "No Work Package", "", $J206),DetailBudgetCategory_Aleph,$I206),IF(Budget_period="Annually",SUMIFS(INDIRECT(Z$10),DetailBudgetWPs_Aleph,IF($J206 = "No Work Package", "", $J206),DetailBudgetCategory_Aleph,$I206),""))))) / Z$6 * Z$7, 0), 0)</f>
        <v>0</v>
      </c>
      <c r="AA206" s="166">
        <f t="array" ref="AA206">IFERROR(IF(ROW()-16&lt;NoRowsBudget, IF($J206="Profit Margin",SUM(AA$16:AA205)*ProfitMargin,IF($J206="VAT",SUM(AA$16:AA205)*VAT,IF(Budget_period="Monthly",SUMIFS(INDIRECT(AA$8),DetailBudgetWPs_Aleph,IF($J206 = "No Work Package", "", $J206),DetailBudgetCategory_Aleph,$I206),IF(Budget_period="Quarterly",SUMIFS(INDIRECT(AA$9),DetailBudgetWPs_Aleph,IF($J206 = "No Work Package", "", $J206),DetailBudgetCategory_Aleph,$I206),IF(Budget_period="Annually",SUMIFS(INDIRECT(AA$10),DetailBudgetWPs_Aleph,IF($J206 = "No Work Package", "", $J206),DetailBudgetCategory_Aleph,$I206),""))))) / AA$6 * AA$7, 0), 0)</f>
        <v>0</v>
      </c>
      <c r="AB206" s="166">
        <f t="array" ref="AB206">IFERROR(IF(ROW()-16&lt;NoRowsBudget, IF($J206="Profit Margin",SUM(AB$16:AB205)*ProfitMargin,IF($J206="VAT",SUM(AB$16:AB205)*VAT,IF(Budget_period="Monthly",SUMIFS(INDIRECT(AB$8),DetailBudgetWPs_Aleph,IF($J206 = "No Work Package", "", $J206),DetailBudgetCategory_Aleph,$I206),IF(Budget_period="Quarterly",SUMIFS(INDIRECT(AB$9),DetailBudgetWPs_Aleph,IF($J206 = "No Work Package", "", $J206),DetailBudgetCategory_Aleph,$I206),IF(Budget_period="Annually",SUMIFS(INDIRECT(AB$10),DetailBudgetWPs_Aleph,IF($J206 = "No Work Package", "", $J206),DetailBudgetCategory_Aleph,$I206),""))))) / AB$6 * AB$7, 0), 0)</f>
        <v>0</v>
      </c>
      <c r="AC206" s="166">
        <f t="array" ref="AC206">IFERROR(IF(ROW()-16&lt;NoRowsBudget, IF($J206="Profit Margin",SUM(AC$16:AC205)*ProfitMargin,IF($J206="VAT",SUM(AC$16:AC205)*VAT,IF(Budget_period="Monthly",SUMIFS(INDIRECT(AC$8),DetailBudgetWPs_Aleph,IF($J206 = "No Work Package", "", $J206),DetailBudgetCategory_Aleph,$I206),IF(Budget_period="Quarterly",SUMIFS(INDIRECT(AC$9),DetailBudgetWPs_Aleph,IF($J206 = "No Work Package", "", $J206),DetailBudgetCategory_Aleph,$I206),IF(Budget_period="Annually",SUMIFS(INDIRECT(AC$10),DetailBudgetWPs_Aleph,IF($J206 = "No Work Package", "", $J206),DetailBudgetCategory_Aleph,$I206),""))))) / AC$6 * AC$7, 0), 0)</f>
        <v>0</v>
      </c>
      <c r="AD206" s="166">
        <f t="array" ref="AD206">IFERROR(IF(ROW()-16&lt;NoRowsBudget, IF($J206="Profit Margin",SUM(AD$16:AD205)*ProfitMargin,IF($J206="VAT",SUM(AD$16:AD205)*VAT,IF(Budget_period="Monthly",SUMIFS(INDIRECT(AD$8),DetailBudgetWPs_Aleph,IF($J206 = "No Work Package", "", $J206),DetailBudgetCategory_Aleph,$I206),IF(Budget_period="Quarterly",SUMIFS(INDIRECT(AD$9),DetailBudgetWPs_Aleph,IF($J206 = "No Work Package", "", $J206),DetailBudgetCategory_Aleph,$I206),IF(Budget_period="Annually",SUMIFS(INDIRECT(AD$10),DetailBudgetWPs_Aleph,IF($J206 = "No Work Package", "", $J206),DetailBudgetCategory_Aleph,$I206),""))))) / AD$6 * AD$7, 0), 0)</f>
        <v>0</v>
      </c>
      <c r="AE206" s="166">
        <f t="array" ref="AE206">IFERROR(IF(ROW()-16&lt;NoRowsBudget, IF($J206="Profit Margin",SUM(AE$16:AE205)*ProfitMargin,IF($J206="VAT",SUM(AE$16:AE205)*VAT,IF(Budget_period="Monthly",SUMIFS(INDIRECT(AE$8),DetailBudgetWPs_Aleph,IF($J206 = "No Work Package", "", $J206),DetailBudgetCategory_Aleph,$I206),IF(Budget_period="Quarterly",SUMIFS(INDIRECT(AE$9),DetailBudgetWPs_Aleph,IF($J206 = "No Work Package", "", $J206),DetailBudgetCategory_Aleph,$I206),IF(Budget_period="Annually",SUMIFS(INDIRECT(AE$10),DetailBudgetWPs_Aleph,IF($J206 = "No Work Package", "", $J206),DetailBudgetCategory_Aleph,$I206),""))))) / AE$6 * AE$7, 0), 0)</f>
        <v>0</v>
      </c>
      <c r="AF206" s="166">
        <f t="array" ref="AF206">IFERROR(IF(ROW()-16&lt;NoRowsBudget, IF($J206="Profit Margin",SUM(AF$16:AF205)*ProfitMargin,IF($J206="VAT",SUM(AF$16:AF205)*VAT,IF(Budget_period="Monthly",SUMIFS(INDIRECT(AF$8),DetailBudgetWPs_Aleph,IF($J206 = "No Work Package", "", $J206),DetailBudgetCategory_Aleph,$I206),IF(Budget_period="Quarterly",SUMIFS(INDIRECT(AF$9),DetailBudgetWPs_Aleph,IF($J206 = "No Work Package", "", $J206),DetailBudgetCategory_Aleph,$I206),IF(Budget_period="Annually",SUMIFS(INDIRECT(AF$10),DetailBudgetWPs_Aleph,IF($J206 = "No Work Package", "", $J206),DetailBudgetCategory_Aleph,$I206),""))))) / AF$6 * AF$7, 0), 0)</f>
        <v>0</v>
      </c>
      <c r="AG206" s="166">
        <f t="array" ref="AG206">IFERROR(IF(ROW()-16&lt;NoRowsBudget, IF($J206="Profit Margin",SUM(AG$16:AG205)*ProfitMargin,IF($J206="VAT",SUM(AG$16:AG205)*VAT,IF(Budget_period="Monthly",SUMIFS(INDIRECT(AG$8),DetailBudgetWPs_Aleph,IF($J206 = "No Work Package", "", $J206),DetailBudgetCategory_Aleph,$I206),IF(Budget_period="Quarterly",SUMIFS(INDIRECT(AG$9),DetailBudgetWPs_Aleph,IF($J206 = "No Work Package", "", $J206),DetailBudgetCategory_Aleph,$I206),IF(Budget_period="Annually",SUMIFS(INDIRECT(AG$10),DetailBudgetWPs_Aleph,IF($J206 = "No Work Package", "", $J206),DetailBudgetCategory_Aleph,$I206),""))))) / AG$6 * AG$7, 0), 0)</f>
        <v>0</v>
      </c>
      <c r="AH206" s="166">
        <f t="array" ref="AH206">IFERROR(IF(ROW()-16&lt;NoRowsBudget, IF($J206="Profit Margin",SUM(AH$16:AH205)*ProfitMargin,IF($J206="VAT",SUM(AH$16:AH205)*VAT,IF(Budget_period="Monthly",SUMIFS(INDIRECT(AH$8),DetailBudgetWPs_Aleph,IF($J206 = "No Work Package", "", $J206),DetailBudgetCategory_Aleph,$I206),IF(Budget_period="Quarterly",SUMIFS(INDIRECT(AH$9),DetailBudgetWPs_Aleph,IF($J206 = "No Work Package", "", $J206),DetailBudgetCategory_Aleph,$I206),IF(Budget_period="Annually",SUMIFS(INDIRECT(AH$10),DetailBudgetWPs_Aleph,IF($J206 = "No Work Package", "", $J206),DetailBudgetCategory_Aleph,$I206),""))))) / AH$6 * AH$7, 0), 0)</f>
        <v>0</v>
      </c>
      <c r="AI206" s="166">
        <f t="array" ref="AI206">IFERROR(IF(ROW()-16&lt;NoRowsBudget, IF($J206="Profit Margin",SUM(AI$16:AI205)*ProfitMargin,IF($J206="VAT",SUM(AI$16:AI205)*VAT,IF(Budget_period="Monthly",SUMIFS(INDIRECT(AI$8),DetailBudgetWPs_Aleph,IF($J206 = "No Work Package", "", $J206),DetailBudgetCategory_Aleph,$I206),IF(Budget_period="Quarterly",SUMIFS(INDIRECT(AI$9),DetailBudgetWPs_Aleph,IF($J206 = "No Work Package", "", $J206),DetailBudgetCategory_Aleph,$I206),IF(Budget_period="Annually",SUMIFS(INDIRECT(AI$10),DetailBudgetWPs_Aleph,IF($J206 = "No Work Package", "", $J206),DetailBudgetCategory_Aleph,$I206),""))))) / AI$6 * AI$7, 0), 0)</f>
        <v>0</v>
      </c>
      <c r="AJ206" s="166">
        <f t="array" ref="AJ206">IFERROR(IF(ROW()-16&lt;NoRowsBudget, IF($J206="Profit Margin",SUM(AJ$16:AJ205)*ProfitMargin,IF($J206="VAT",SUM(AJ$16:AJ205)*VAT,IF(Budget_period="Monthly",SUMIFS(INDIRECT(AJ$8),DetailBudgetWPs_Aleph,IF($J206 = "No Work Package", "", $J206),DetailBudgetCategory_Aleph,$I206),IF(Budget_period="Quarterly",SUMIFS(INDIRECT(AJ$9),DetailBudgetWPs_Aleph,IF($J206 = "No Work Package", "", $J206),DetailBudgetCategory_Aleph,$I206),IF(Budget_period="Annually",SUMIFS(INDIRECT(AJ$10),DetailBudgetWPs_Aleph,IF($J206 = "No Work Package", "", $J206),DetailBudgetCategory_Aleph,$I206),""))))) / AJ$6 * AJ$7, 0), 0)</f>
        <v>0</v>
      </c>
      <c r="AK206" s="166">
        <f t="array" ref="AK206">IFERROR(IF(ROW()-16&lt;NoRowsBudget, IF($J206="Profit Margin",SUM(AK$16:AK205)*ProfitMargin,IF($J206="VAT",SUM(AK$16:AK205)*VAT,IF(Budget_period="Monthly",SUMIFS(INDIRECT(AK$8),DetailBudgetWPs_Aleph,IF($J206 = "No Work Package", "", $J206),DetailBudgetCategory_Aleph,$I206),IF(Budget_period="Quarterly",SUMIFS(INDIRECT(AK$9),DetailBudgetWPs_Aleph,IF($J206 = "No Work Package", "", $J206),DetailBudgetCategory_Aleph,$I206),IF(Budget_period="Annually",SUMIFS(INDIRECT(AK$10),DetailBudgetWPs_Aleph,IF($J206 = "No Work Package", "", $J206),DetailBudgetCategory_Aleph,$I206),""))))) / AK$6 * AK$7, 0), 0)</f>
        <v>0</v>
      </c>
      <c r="AL206" s="166">
        <f t="array" ref="AL206">IFERROR(IF(ROW()-16&lt;NoRowsBudget, IF($J206="Profit Margin",SUM(AL$16:AL205)*ProfitMargin,IF($J206="VAT",SUM(AL$16:AL205)*VAT,IF(Budget_period="Monthly",SUMIFS(INDIRECT(AL$8),DetailBudgetWPs_Aleph,IF($J206 = "No Work Package", "", $J206),DetailBudgetCategory_Aleph,$I206),IF(Budget_period="Quarterly",SUMIFS(INDIRECT(AL$9),DetailBudgetWPs_Aleph,IF($J206 = "No Work Package", "", $J206),DetailBudgetCategory_Aleph,$I206),IF(Budget_period="Annually",SUMIFS(INDIRECT(AL$10),DetailBudgetWPs_Aleph,IF($J206 = "No Work Package", "", $J206),DetailBudgetCategory_Aleph,$I206),""))))) / AL$6 * AL$7, 0), 0)</f>
        <v>0</v>
      </c>
      <c r="AM206" s="166">
        <f t="array" ref="AM206">IFERROR(IF(ROW()-16&lt;NoRowsBudget, IF($J206="Profit Margin",SUM(AM$16:AM205)*ProfitMargin,IF($J206="VAT",SUM(AM$16:AM205)*VAT,IF(Budget_period="Monthly",SUMIFS(INDIRECT(AM$8),DetailBudgetWPs_Aleph,IF($J206 = "No Work Package", "", $J206),DetailBudgetCategory_Aleph,$I206),IF(Budget_period="Quarterly",SUMIFS(INDIRECT(AM$9),DetailBudgetWPs_Aleph,IF($J206 = "No Work Package", "", $J206),DetailBudgetCategory_Aleph,$I206),IF(Budget_period="Annually",SUMIFS(INDIRECT(AM$10),DetailBudgetWPs_Aleph,IF($J206 = "No Work Package", "", $J206),DetailBudgetCategory_Aleph,$I206),""))))) / AM$6 * AM$7, 0), 0)</f>
        <v>0</v>
      </c>
      <c r="AN206" s="166">
        <f t="array" ref="AN206">IFERROR(IF(ROW()-16&lt;NoRowsBudget, IF($J206="Profit Margin",SUM(AN$16:AN205)*ProfitMargin,IF($J206="VAT",SUM(AN$16:AN205)*VAT,IF(Budget_period="Monthly",SUMIFS(INDIRECT(AN$8),DetailBudgetWPs_Aleph,IF($J206 = "No Work Package", "", $J206),DetailBudgetCategory_Aleph,$I206),IF(Budget_period="Quarterly",SUMIFS(INDIRECT(AN$9),DetailBudgetWPs_Aleph,IF($J206 = "No Work Package", "", $J206),DetailBudgetCategory_Aleph,$I206),IF(Budget_period="Annually",SUMIFS(INDIRECT(AN$10),DetailBudgetWPs_Aleph,IF($J206 = "No Work Package", "", $J206),DetailBudgetCategory_Aleph,$I206),""))))) / AN$6 * AN$7, 0), 0)</f>
        <v>0</v>
      </c>
      <c r="AO206" s="166">
        <f t="array" ref="AO206">IFERROR(IF(ROW()-16&lt;NoRowsBudget, IF($J206="Profit Margin",SUM(AO$16:AO205)*ProfitMargin,IF($J206="VAT",SUM(AO$16:AO205)*VAT,IF(Budget_period="Monthly",SUMIFS(INDIRECT(AO$8),DetailBudgetWPs_Aleph,IF($J206 = "No Work Package", "", $J206),DetailBudgetCategory_Aleph,$I206),IF(Budget_period="Quarterly",SUMIFS(INDIRECT(AO$9),DetailBudgetWPs_Aleph,IF($J206 = "No Work Package", "", $J206),DetailBudgetCategory_Aleph,$I206),IF(Budget_period="Annually",SUMIFS(INDIRECT(AO$10),DetailBudgetWPs_Aleph,IF($J206 = "No Work Package", "", $J206),DetailBudgetCategory_Aleph,$I206),""))))) / AO$6 * AO$7, 0), 0)</f>
        <v>0</v>
      </c>
      <c r="AP206" s="166">
        <f t="array" ref="AP206">IFERROR(IF(ROW()-16&lt;NoRowsBudget, IF($J206="Profit Margin",SUM(AP$16:AP205)*ProfitMargin,IF($J206="VAT",SUM(AP$16:AP205)*VAT,IF(Budget_period="Monthly",SUMIFS(INDIRECT(AP$8),DetailBudgetWPs_Aleph,IF($J206 = "No Work Package", "", $J206),DetailBudgetCategory_Aleph,$I206),IF(Budget_period="Quarterly",SUMIFS(INDIRECT(AP$9),DetailBudgetWPs_Aleph,IF($J206 = "No Work Package", "", $J206),DetailBudgetCategory_Aleph,$I206),IF(Budget_period="Annually",SUMIFS(INDIRECT(AP$10),DetailBudgetWPs_Aleph,IF($J206 = "No Work Package", "", $J206),DetailBudgetCategory_Aleph,$I206),""))))) / AP$6 * AP$7, 0), 0)</f>
        <v>0</v>
      </c>
      <c r="AQ206" s="166">
        <f t="array" ref="AQ206">IFERROR(IF(ROW()-16&lt;NoRowsBudget, IF($J206="Profit Margin",SUM(AQ$16:AQ205)*ProfitMargin,IF($J206="VAT",SUM(AQ$16:AQ205)*VAT,IF(Budget_period="Monthly",SUMIFS(INDIRECT(AQ$8),DetailBudgetWPs_Aleph,IF($J206 = "No Work Package", "", $J206),DetailBudgetCategory_Aleph,$I206),IF(Budget_period="Quarterly",SUMIFS(INDIRECT(AQ$9),DetailBudgetWPs_Aleph,IF($J206 = "No Work Package", "", $J206),DetailBudgetCategory_Aleph,$I206),IF(Budget_period="Annually",SUMIFS(INDIRECT(AQ$10),DetailBudgetWPs_Aleph,IF($J206 = "No Work Package", "", $J206),DetailBudgetCategory_Aleph,$I206),""))))) / AQ$6 * AQ$7, 0), 0)</f>
        <v>0</v>
      </c>
      <c r="AR206" s="166">
        <f t="array" ref="AR206">IFERROR(IF(ROW()-16&lt;NoRowsBudget, IF($J206="Profit Margin",SUM(AR$16:AR205)*ProfitMargin,IF($J206="VAT",SUM(AR$16:AR205)*VAT,IF(Budget_period="Monthly",SUMIFS(INDIRECT(AR$8),DetailBudgetWPs_Aleph,IF($J206 = "No Work Package", "", $J206),DetailBudgetCategory_Aleph,$I206),IF(Budget_period="Quarterly",SUMIFS(INDIRECT(AR$9),DetailBudgetWPs_Aleph,IF($J206 = "No Work Package", "", $J206),DetailBudgetCategory_Aleph,$I206),IF(Budget_period="Annually",SUMIFS(INDIRECT(AR$10),DetailBudgetWPs_Aleph,IF($J206 = "No Work Package", "", $J206),DetailBudgetCategory_Aleph,$I206),""))))) / AR$6 * AR$7, 0), 0)</f>
        <v>0</v>
      </c>
      <c r="AS206" s="166">
        <f t="array" ref="AS206">IFERROR(IF(ROW()-16&lt;NoRowsBudget, IF($J206="Profit Margin",SUM(AS$16:AS205)*ProfitMargin,IF($J206="VAT",SUM(AS$16:AS205)*VAT,IF(Budget_period="Monthly",SUMIFS(INDIRECT(AS$8),DetailBudgetWPs_Aleph,IF($J206 = "No Work Package", "", $J206),DetailBudgetCategory_Aleph,$I206),IF(Budget_period="Quarterly",SUMIFS(INDIRECT(AS$9),DetailBudgetWPs_Aleph,IF($J206 = "No Work Package", "", $J206),DetailBudgetCategory_Aleph,$I206),IF(Budget_period="Annually",SUMIFS(INDIRECT(AS$10),DetailBudgetWPs_Aleph,IF($J206 = "No Work Package", "", $J206),DetailBudgetCategory_Aleph,$I206),""))))) / AS$6 * AS$7, 0), 0)</f>
        <v>0</v>
      </c>
      <c r="AT206" s="166">
        <f t="array" ref="AT206">IFERROR(IF(ROW()-16&lt;NoRowsBudget, IF($J206="Profit Margin",SUM(AT$16:AT205)*ProfitMargin,IF($J206="VAT",SUM(AT$16:AT205)*VAT,IF(Budget_period="Monthly",SUMIFS(INDIRECT(AT$8),DetailBudgetWPs_Aleph,IF($J206 = "No Work Package", "", $J206),DetailBudgetCategory_Aleph,$I206),IF(Budget_period="Quarterly",SUMIFS(INDIRECT(AT$9),DetailBudgetWPs_Aleph,IF($J206 = "No Work Package", "", $J206),DetailBudgetCategory_Aleph,$I206),IF(Budget_period="Annually",SUMIFS(INDIRECT(AT$10),DetailBudgetWPs_Aleph,IF($J206 = "No Work Package", "", $J206),DetailBudgetCategory_Aleph,$I206),""))))) / AT$6 * AT$7, 0), 0)</f>
        <v>0</v>
      </c>
      <c r="AU206" s="166">
        <f t="array" ref="AU206">IFERROR(IF(ROW()-16&lt;NoRowsBudget, IF($J206="Profit Margin",SUM(AU$16:AU205)*ProfitMargin,IF($J206="VAT",SUM(AU$16:AU205)*VAT,IF(Budget_period="Monthly",SUMIFS(INDIRECT(AU$8),DetailBudgetWPs_Aleph,IF($J206 = "No Work Package", "", $J206),DetailBudgetCategory_Aleph,$I206),IF(Budget_period="Quarterly",SUMIFS(INDIRECT(AU$9),DetailBudgetWPs_Aleph,IF($J206 = "No Work Package", "", $J206),DetailBudgetCategory_Aleph,$I206),IF(Budget_period="Annually",SUMIFS(INDIRECT(AU$10),DetailBudgetWPs_Aleph,IF($J206 = "No Work Package", "", $J206),DetailBudgetCategory_Aleph,$I206),""))))) / AU$6 * AU$7, 0), 0)</f>
        <v>0</v>
      </c>
      <c r="AV206" s="166">
        <f t="array" ref="AV206">IFERROR(IF(ROW()-16&lt;NoRowsBudget, IF($J206="Profit Margin",SUM(AV$16:AV205)*ProfitMargin,IF($J206="VAT",SUM(AV$16:AV205)*VAT,IF(Budget_period="Monthly",SUMIFS(INDIRECT(AV$8),DetailBudgetWPs_Aleph,IF($J206 = "No Work Package", "", $J206),DetailBudgetCategory_Aleph,$I206),IF(Budget_period="Quarterly",SUMIFS(INDIRECT(AV$9),DetailBudgetWPs_Aleph,IF($J206 = "No Work Package", "", $J206),DetailBudgetCategory_Aleph,$I206),IF(Budget_period="Annually",SUMIFS(INDIRECT(AV$10),DetailBudgetWPs_Aleph,IF($J206 = "No Work Package", "", $J206),DetailBudgetCategory_Aleph,$I206),""))))) / AV$6 * AV$7, 0), 0)</f>
        <v>0</v>
      </c>
      <c r="AW206" s="166">
        <f t="array" ref="AW206">IFERROR(IF(ROW()-16&lt;NoRowsBudget, IF($J206="Profit Margin",SUM(AW$16:AW205)*ProfitMargin,IF($J206="VAT",SUM(AW$16:AW205)*VAT,IF(Budget_period="Monthly",SUMIFS(INDIRECT(AW$8),DetailBudgetWPs_Aleph,IF($J206 = "No Work Package", "", $J206),DetailBudgetCategory_Aleph,$I206),IF(Budget_period="Quarterly",SUMIFS(INDIRECT(AW$9),DetailBudgetWPs_Aleph,IF($J206 = "No Work Package", "", $J206),DetailBudgetCategory_Aleph,$I206),IF(Budget_period="Annually",SUMIFS(INDIRECT(AW$10),DetailBudgetWPs_Aleph,IF($J206 = "No Work Package", "", $J206),DetailBudgetCategory_Aleph,$I206),""))))) / AW$6 * AW$7, 0), 0)</f>
        <v>0</v>
      </c>
      <c r="AX206" s="166">
        <f t="array" ref="AX206">IFERROR(IF(ROW()-16&lt;NoRowsBudget, IF($J206="Profit Margin",SUM(AX$16:AX205)*ProfitMargin,IF($J206="VAT",SUM(AX$16:AX205)*VAT,IF(Budget_period="Monthly",SUMIFS(INDIRECT(AX$8),DetailBudgetWPs_Aleph,IF($J206 = "No Work Package", "", $J206),DetailBudgetCategory_Aleph,$I206),IF(Budget_period="Quarterly",SUMIFS(INDIRECT(AX$9),DetailBudgetWPs_Aleph,IF($J206 = "No Work Package", "", $J206),DetailBudgetCategory_Aleph,$I206),IF(Budget_period="Annually",SUMIFS(INDIRECT(AX$10),DetailBudgetWPs_Aleph,IF($J206 = "No Work Package", "", $J206),DetailBudgetCategory_Aleph,$I206),""))))) / AX$6 * AX$7, 0), 0)</f>
        <v>0</v>
      </c>
      <c r="AY206" s="166">
        <f t="array" ref="AY206">IFERROR(IF(ROW()-16&lt;NoRowsBudget, IF($J206="Profit Margin",SUM(AY$16:AY205)*ProfitMargin,IF($J206="VAT",SUM(AY$16:AY205)*VAT,IF(Budget_period="Monthly",SUMIFS(INDIRECT(AY$8),DetailBudgetWPs_Aleph,IF($J206 = "No Work Package", "", $J206),DetailBudgetCategory_Aleph,$I206),IF(Budget_period="Quarterly",SUMIFS(INDIRECT(AY$9),DetailBudgetWPs_Aleph,IF($J206 = "No Work Package", "", $J206),DetailBudgetCategory_Aleph,$I206),IF(Budget_period="Annually",SUMIFS(INDIRECT(AY$10),DetailBudgetWPs_Aleph,IF($J206 = "No Work Package", "", $J206),DetailBudgetCategory_Aleph,$I206),""))))) / AY$6 * AY$7, 0), 0)</f>
        <v>0</v>
      </c>
      <c r="AZ206" s="166">
        <f t="array" ref="AZ206">IFERROR(IF(ROW()-16&lt;NoRowsBudget, IF($J206="Profit Margin",SUM(AZ$16:AZ205)*ProfitMargin,IF($J206="VAT",SUM(AZ$16:AZ205)*VAT,IF(Budget_period="Monthly",SUMIFS(INDIRECT(AZ$8),DetailBudgetWPs_Aleph,IF($J206 = "No Work Package", "", $J206),DetailBudgetCategory_Aleph,$I206),IF(Budget_period="Quarterly",SUMIFS(INDIRECT(AZ$9),DetailBudgetWPs_Aleph,IF($J206 = "No Work Package", "", $J206),DetailBudgetCategory_Aleph,$I206),IF(Budget_period="Annually",SUMIFS(INDIRECT(AZ$10),DetailBudgetWPs_Aleph,IF($J206 = "No Work Package", "", $J206),DetailBudgetCategory_Aleph,$I206),""))))) / AZ$6 * AZ$7, 0), 0)</f>
        <v>0</v>
      </c>
      <c r="BA206" s="166">
        <f t="array" ref="BA206">IFERROR(IF(ROW()-16&lt;NoRowsBudget, IF($J206="Profit Margin",SUM(BA$16:BA205)*ProfitMargin,IF($J206="VAT",SUM(BA$16:BA205)*VAT,IF(Budget_period="Monthly",SUMIFS(INDIRECT(BA$8),DetailBudgetWPs_Aleph,IF($J206 = "No Work Package", "", $J206),DetailBudgetCategory_Aleph,$I206),IF(Budget_period="Quarterly",SUMIFS(INDIRECT(BA$9),DetailBudgetWPs_Aleph,IF($J206 = "No Work Package", "", $J206),DetailBudgetCategory_Aleph,$I206),IF(Budget_period="Annually",SUMIFS(INDIRECT(BA$10),DetailBudgetWPs_Aleph,IF($J206 = "No Work Package", "", $J206),DetailBudgetCategory_Aleph,$I206),""))))) / BA$6 * BA$7, 0), 0)</f>
        <v>0</v>
      </c>
      <c r="BB206" s="166">
        <f t="array" ref="BB206">IFERROR(IF(ROW()-16&lt;NoRowsBudget, IF($J206="Profit Margin",SUM(BB$16:BB205)*ProfitMargin,IF($J206="VAT",SUM(BB$16:BB205)*VAT,IF(Budget_period="Monthly",SUMIFS(INDIRECT(BB$8),DetailBudgetWPs_Aleph,IF($J206 = "No Work Package", "", $J206),DetailBudgetCategory_Aleph,$I206),IF(Budget_period="Quarterly",SUMIFS(INDIRECT(BB$9),DetailBudgetWPs_Aleph,IF($J206 = "No Work Package", "", $J206),DetailBudgetCategory_Aleph,$I206),IF(Budget_period="Annually",SUMIFS(INDIRECT(BB$10),DetailBudgetWPs_Aleph,IF($J206 = "No Work Package", "", $J206),DetailBudgetCategory_Aleph,$I206),""))))) / BB$6 * BB$7, 0), 0)</f>
        <v>0</v>
      </c>
      <c r="BC206" s="166">
        <f t="array" ref="BC206">IFERROR(IF(ROW()-16&lt;NoRowsBudget, IF($J206="Profit Margin",SUM(BC$16:BC205)*ProfitMargin,IF($J206="VAT",SUM(BC$16:BC205)*VAT,IF(Budget_period="Monthly",SUMIFS(INDIRECT(BC$8),DetailBudgetWPs_Aleph,IF($J206 = "No Work Package", "", $J206),DetailBudgetCategory_Aleph,$I206),IF(Budget_period="Quarterly",SUMIFS(INDIRECT(BC$9),DetailBudgetWPs_Aleph,IF($J206 = "No Work Package", "", $J206),DetailBudgetCategory_Aleph,$I206),IF(Budget_period="Annually",SUMIFS(INDIRECT(BC$10),DetailBudgetWPs_Aleph,IF($J206 = "No Work Package", "", $J206),DetailBudgetCategory_Aleph,$I206),""))))) / BC$6 * BC$7, 0), 0)</f>
        <v>0</v>
      </c>
      <c r="BD206" s="166">
        <f t="array" ref="BD206">IFERROR(IF(ROW()-16&lt;NoRowsBudget, IF($J206="Profit Margin",SUM(BD$16:BD205)*ProfitMargin,IF($J206="VAT",SUM(BD$16:BD205)*VAT,IF(Budget_period="Monthly",SUMIFS(INDIRECT(BD$8),DetailBudgetWPs_Aleph,IF($J206 = "No Work Package", "", $J206),DetailBudgetCategory_Aleph,$I206),IF(Budget_period="Quarterly",SUMIFS(INDIRECT(BD$9),DetailBudgetWPs_Aleph,IF($J206 = "No Work Package", "", $J206),DetailBudgetCategory_Aleph,$I206),IF(Budget_period="Annually",SUMIFS(INDIRECT(BD$10),DetailBudgetWPs_Aleph,IF($J206 = "No Work Package", "", $J206),DetailBudgetCategory_Aleph,$I206),""))))) / BD$6 * BD$7, 0), 0)</f>
        <v>0</v>
      </c>
      <c r="BE206" s="166">
        <f t="array" ref="BE206">IFERROR(IF(ROW()-16&lt;NoRowsBudget, IF($J206="Profit Margin",SUM(BE$16:BE205)*ProfitMargin,IF($J206="VAT",SUM(BE$16:BE205)*VAT,IF(Budget_period="Monthly",SUMIFS(INDIRECT(BE$8),DetailBudgetWPs_Aleph,IF($J206 = "No Work Package", "", $J206),DetailBudgetCategory_Aleph,$I206),IF(Budget_period="Quarterly",SUMIFS(INDIRECT(BE$9),DetailBudgetWPs_Aleph,IF($J206 = "No Work Package", "", $J206),DetailBudgetCategory_Aleph,$I206),IF(Budget_period="Annually",SUMIFS(INDIRECT(BE$10),DetailBudgetWPs_Aleph,IF($J206 = "No Work Package", "", $J206),DetailBudgetCategory_Aleph,$I206),""))))) / BE$6 * BE$7, 0), 0)</f>
        <v>0</v>
      </c>
      <c r="BF206" s="166">
        <f t="array" ref="BF206">IFERROR(IF(ROW()-16&lt;NoRowsBudget, IF($J206="Profit Margin",SUM(BF$16:BF205)*ProfitMargin,IF($J206="VAT",SUM(BF$16:BF205)*VAT,IF(Budget_period="Monthly",SUMIFS(INDIRECT(BF$8),DetailBudgetWPs_Aleph,IF($J206 = "No Work Package", "", $J206),DetailBudgetCategory_Aleph,$I206),IF(Budget_period="Quarterly",SUMIFS(INDIRECT(BF$9),DetailBudgetWPs_Aleph,IF($J206 = "No Work Package", "", $J206),DetailBudgetCategory_Aleph,$I206),IF(Budget_period="Annually",SUMIFS(INDIRECT(BF$10),DetailBudgetWPs_Aleph,IF($J206 = "No Work Package", "", $J206),DetailBudgetCategory_Aleph,$I206),""))))) / BF$6 * BF$7, 0), 0)</f>
        <v>0</v>
      </c>
      <c r="BG206" s="166">
        <f t="array" ref="BG206">IFERROR(IF(ROW()-16&lt;NoRowsBudget, IF($J206="Profit Margin",SUM(BG$16:BG205)*ProfitMargin,IF($J206="VAT",SUM(BG$16:BG205)*VAT,IF(Budget_period="Monthly",SUMIFS(INDIRECT(BG$8),DetailBudgetWPs_Aleph,IF($J206 = "No Work Package", "", $J206),DetailBudgetCategory_Aleph,$I206),IF(Budget_period="Quarterly",SUMIFS(INDIRECT(BG$9),DetailBudgetWPs_Aleph,IF($J206 = "No Work Package", "", $J206),DetailBudgetCategory_Aleph,$I206),IF(Budget_period="Annually",SUMIFS(INDIRECT(BG$10),DetailBudgetWPs_Aleph,IF($J206 = "No Work Package", "", $J206),DetailBudgetCategory_Aleph,$I206),""))))) / BG$6 * BG$7, 0), 0)</f>
        <v>0</v>
      </c>
      <c r="BH206" s="166">
        <f t="array" ref="BH206">IFERROR(IF(ROW()-16&lt;NoRowsBudget, IF($J206="Profit Margin",SUM(BH$16:BH205)*ProfitMargin,IF($J206="VAT",SUM(BH$16:BH205)*VAT,IF(Budget_period="Monthly",SUMIFS(INDIRECT(BH$8),DetailBudgetWPs_Aleph,IF($J206 = "No Work Package", "", $J206),DetailBudgetCategory_Aleph,$I206),IF(Budget_period="Quarterly",SUMIFS(INDIRECT(BH$9),DetailBudgetWPs_Aleph,IF($J206 = "No Work Package", "", $J206),DetailBudgetCategory_Aleph,$I206),IF(Budget_period="Annually",SUMIFS(INDIRECT(BH$10),DetailBudgetWPs_Aleph,IF($J206 = "No Work Package", "", $J206),DetailBudgetCategory_Aleph,$I206),""))))) / BH$6 * BH$7, 0), 0)</f>
        <v>0</v>
      </c>
      <c r="BI206" s="166">
        <f t="array" ref="BI206">IFERROR(IF(ROW()-16&lt;NoRowsBudget, IF($J206="Profit Margin",SUM(BI$16:BI205)*ProfitMargin,IF($J206="VAT",SUM(BI$16:BI205)*VAT,IF(Budget_period="Monthly",SUMIFS(INDIRECT(BI$8),DetailBudgetWPs_Aleph,IF($J206 = "No Work Package", "", $J206),DetailBudgetCategory_Aleph,$I206),IF(Budget_period="Quarterly",SUMIFS(INDIRECT(BI$9),DetailBudgetWPs_Aleph,IF($J206 = "No Work Package", "", $J206),DetailBudgetCategory_Aleph,$I206),IF(Budget_period="Annually",SUMIFS(INDIRECT(BI$10),DetailBudgetWPs_Aleph,IF($J206 = "No Work Package", "", $J206),DetailBudgetCategory_Aleph,$I206),""))))) / BI$6 * BI$7, 0), 0)</f>
        <v>0</v>
      </c>
      <c r="BJ206" s="166">
        <f t="array" ref="BJ206">IFERROR(IF(ROW()-16&lt;NoRowsBudget, IF($J206="Profit Margin",SUM(BJ$16:BJ205)*ProfitMargin,IF($J206="VAT",SUM(BJ$16:BJ205)*VAT,IF(Budget_period="Monthly",SUMIFS(INDIRECT(BJ$8),DetailBudgetWPs_Aleph,IF($J206 = "No Work Package", "", $J206),DetailBudgetCategory_Aleph,$I206),IF(Budget_period="Quarterly",SUMIFS(INDIRECT(BJ$9),DetailBudgetWPs_Aleph,IF($J206 = "No Work Package", "", $J206),DetailBudgetCategory_Aleph,$I206),IF(Budget_period="Annually",SUMIFS(INDIRECT(BJ$10),DetailBudgetWPs_Aleph,IF($J206 = "No Work Package", "", $J206),DetailBudgetCategory_Aleph,$I206),""))))) / BJ$6 * BJ$7, 0), 0)</f>
        <v>0</v>
      </c>
      <c r="BK206" s="166">
        <f t="array" ref="BK206">IFERROR(IF(ROW()-16&lt;NoRowsBudget, IF($J206="Profit Margin",SUM(BK$16:BK205)*ProfitMargin,IF($J206="VAT",SUM(BK$16:BK205)*VAT,IF(Budget_period="Monthly",SUMIFS(INDIRECT(BK$8),DetailBudgetWPs_Aleph,IF($J206 = "No Work Package", "", $J206),DetailBudgetCategory_Aleph,$I206),IF(Budget_period="Quarterly",SUMIFS(INDIRECT(BK$9),DetailBudgetWPs_Aleph,IF($J206 = "No Work Package", "", $J206),DetailBudgetCategory_Aleph,$I206),IF(Budget_period="Annually",SUMIFS(INDIRECT(BK$10),DetailBudgetWPs_Aleph,IF($J206 = "No Work Package", "", $J206),DetailBudgetCategory_Aleph,$I206),""))))) / BK$6 * BK$7, 0), 0)</f>
        <v>0</v>
      </c>
      <c r="BL206" s="166">
        <f t="array" ref="BL206">IFERROR(IF(ROW()-16&lt;NoRowsBudget, IF($J206="Profit Margin",SUM(BL$16:BL205)*ProfitMargin,IF($J206="VAT",SUM(BL$16:BL205)*VAT,IF(Budget_period="Monthly",SUMIFS(INDIRECT(BL$8),DetailBudgetWPs_Aleph,IF($J206 = "No Work Package", "", $J206),DetailBudgetCategory_Aleph,$I206),IF(Budget_period="Quarterly",SUMIFS(INDIRECT(BL$9),DetailBudgetWPs_Aleph,IF($J206 = "No Work Package", "", $J206),DetailBudgetCategory_Aleph,$I206),IF(Budget_period="Annually",SUMIFS(INDIRECT(BL$10),DetailBudgetWPs_Aleph,IF($J206 = "No Work Package", "", $J206),DetailBudgetCategory_Aleph,$I206),""))))) / BL$6 * BL$7, 0), 0)</f>
        <v>0</v>
      </c>
      <c r="BM206" s="166">
        <f t="array" ref="BM206">IFERROR(IF(ROW()-16&lt;NoRowsBudget, IF($J206="Profit Margin",SUM(BM$16:BM205)*ProfitMargin,IF($J206="VAT",SUM(BM$16:BM205)*VAT,IF(Budget_period="Monthly",SUMIFS(INDIRECT(BM$8),DetailBudgetWPs_Aleph,IF($J206 = "No Work Package", "", $J206),DetailBudgetCategory_Aleph,$I206),IF(Budget_period="Quarterly",SUMIFS(INDIRECT(BM$9),DetailBudgetWPs_Aleph,IF($J206 = "No Work Package", "", $J206),DetailBudgetCategory_Aleph,$I206),IF(Budget_period="Annually",SUMIFS(INDIRECT(BM$10),DetailBudgetWPs_Aleph,IF($J206 = "No Work Package", "", $J206),DetailBudgetCategory_Aleph,$I206),""))))) / BM$6 * BM$7, 0), 0)</f>
        <v>0</v>
      </c>
      <c r="BN206" s="166">
        <f t="array" ref="BN206">IFERROR(IF(ROW()-16&lt;NoRowsBudget, IF($J206="Profit Margin",SUM(BN$16:BN205)*ProfitMargin,IF($J206="VAT",SUM(BN$16:BN205)*VAT,IF(Budget_period="Monthly",SUMIFS(INDIRECT(BN$8),DetailBudgetWPs_Aleph,IF($J206 = "No Work Package", "", $J206),DetailBudgetCategory_Aleph,$I206),IF(Budget_period="Quarterly",SUMIFS(INDIRECT(BN$9),DetailBudgetWPs_Aleph,IF($J206 = "No Work Package", "", $J206),DetailBudgetCategory_Aleph,$I206),IF(Budget_period="Annually",SUMIFS(INDIRECT(BN$10),DetailBudgetWPs_Aleph,IF($J206 = "No Work Package", "", $J206),DetailBudgetCategory_Aleph,$I206),""))))) / BN$6 * BN$7, 0), 0)</f>
        <v>0</v>
      </c>
      <c r="BO206" s="166">
        <f t="array" ref="BO206">IFERROR(IF(ROW()-16&lt;NoRowsBudget, IF($J206="Profit Margin",SUM(BO$16:BO205)*ProfitMargin,IF($J206="VAT",SUM(BO$16:BO205)*VAT,IF(Budget_period="Monthly",SUMIFS(INDIRECT(BO$8),DetailBudgetWPs_Aleph,IF($J206 = "No Work Package", "", $J206),DetailBudgetCategory_Aleph,$I206),IF(Budget_period="Quarterly",SUMIFS(INDIRECT(BO$9),DetailBudgetWPs_Aleph,IF($J206 = "No Work Package", "", $J206),DetailBudgetCategory_Aleph,$I206),IF(Budget_period="Annually",SUMIFS(INDIRECT(BO$10),DetailBudgetWPs_Aleph,IF($J206 = "No Work Package", "", $J206),DetailBudgetCategory_Aleph,$I206),""))))) / BO$6 * BO$7, 0), 0)</f>
        <v>0</v>
      </c>
      <c r="BP206" s="166">
        <f t="array" ref="BP206">IFERROR(IF(ROW()-16&lt;NoRowsBudget, IF($J206="Profit Margin",SUM(BP$16:BP205)*ProfitMargin,IF($J206="VAT",SUM(BP$16:BP205)*VAT,IF(Budget_period="Monthly",SUMIFS(INDIRECT(BP$8),DetailBudgetWPs_Aleph,IF($J206 = "No Work Package", "", $J206),DetailBudgetCategory_Aleph,$I206),IF(Budget_period="Quarterly",SUMIFS(INDIRECT(BP$9),DetailBudgetWPs_Aleph,IF($J206 = "No Work Package", "", $J206),DetailBudgetCategory_Aleph,$I206),IF(Budget_period="Annually",SUMIFS(INDIRECT(BP$10),DetailBudgetWPs_Aleph,IF($J206 = "No Work Package", "", $J206),DetailBudgetCategory_Aleph,$I206),""))))) / BP$6 * BP$7, 0), 0)</f>
        <v>0</v>
      </c>
      <c r="BQ206" s="166">
        <f t="array" ref="BQ206">IFERROR(IF(ROW()-16&lt;NoRowsBudget, IF($J206="Profit Margin",SUM(BQ$16:BQ205)*ProfitMargin,IF($J206="VAT",SUM(BQ$16:BQ205)*VAT,IF(Budget_period="Monthly",SUMIFS(INDIRECT(BQ$8),DetailBudgetWPs_Aleph,IF($J206 = "No Work Package", "", $J206),DetailBudgetCategory_Aleph,$I206),IF(Budget_period="Quarterly",SUMIFS(INDIRECT(BQ$9),DetailBudgetWPs_Aleph,IF($J206 = "No Work Package", "", $J206),DetailBudgetCategory_Aleph,$I206),IF(Budget_period="Annually",SUMIFS(INDIRECT(BQ$10),DetailBudgetWPs_Aleph,IF($J206 = "No Work Package", "", $J206),DetailBudgetCategory_Aleph,$I206),""))))) / BQ$6 * BQ$7, 0), 0)</f>
        <v>0</v>
      </c>
      <c r="BR206" s="166">
        <f t="array" ref="BR206">IFERROR(IF(ROW()-16&lt;NoRowsBudget, IF($J206="Profit Margin",SUM(BR$16:BR205)*ProfitMargin,IF($J206="VAT",SUM(BR$16:BR205)*VAT,IF(Budget_period="Monthly",SUMIFS(INDIRECT(BR$8),DetailBudgetWPs_Aleph,IF($J206 = "No Work Package", "", $J206),DetailBudgetCategory_Aleph,$I206),IF(Budget_period="Quarterly",SUMIFS(INDIRECT(BR$9),DetailBudgetWPs_Aleph,IF($J206 = "No Work Package", "", $J206),DetailBudgetCategory_Aleph,$I206),IF(Budget_period="Annually",SUMIFS(INDIRECT(BR$10),DetailBudgetWPs_Aleph,IF($J206 = "No Work Package", "", $J206),DetailBudgetCategory_Aleph,$I206),""))))) / BR$6 * BR$7, 0), 0)</f>
        <v>0</v>
      </c>
      <c r="BS206" s="166">
        <f t="array" ref="BS206">IFERROR(IF(ROW()-16&lt;NoRowsBudget, IF($J206="Profit Margin",SUM(BS$16:BS205)*ProfitMargin,IF($J206="VAT",SUM(BS$16:BS205)*VAT,IF(Budget_period="Monthly",SUMIFS(INDIRECT(BS$8),DetailBudgetWPs_Aleph,IF($J206 = "No Work Package", "", $J206),DetailBudgetCategory_Aleph,$I206),IF(Budget_period="Quarterly",SUMIFS(INDIRECT(BS$9),DetailBudgetWPs_Aleph,IF($J206 = "No Work Package", "", $J206),DetailBudgetCategory_Aleph,$I206),IF(Budget_period="Annually",SUMIFS(INDIRECT(BS$10),DetailBudgetWPs_Aleph,IF($J206 = "No Work Package", "", $J206),DetailBudgetCategory_Aleph,$I206),""))))) / BS$6 * BS$7, 0), 0)</f>
        <v>0</v>
      </c>
    </row>
    <row r="207" ht="15.75" customHeight="1">
      <c r="A207" s="114"/>
      <c r="B207" s="15" t="str">
        <f>IF(ROW()-16&lt;NoRowsBudget,OrgName,"")</f>
        <v/>
      </c>
      <c r="C207" s="15" t="str">
        <f>IF(ROW()-16&lt;NoRowsBudget,ProjectName,"")</f>
        <v/>
      </c>
      <c r="D207" s="15" t="str">
        <f>IF(ROW()-16&lt;NoRowsBudget,ProjectRef,"")</f>
        <v/>
      </c>
      <c r="E207" s="15" t="str">
        <f>IF(ROW()-16&lt;NoRowsBudget,ApplicationID,"")</f>
        <v/>
      </c>
      <c r="F207" s="15" t="str">
        <f>IF(ROW()-16&lt;NoRowsBudget,Version,"")</f>
        <v/>
      </c>
      <c r="G207" s="164" t="str">
        <f>IF(ROW()-16&lt;NoRowsBudget,StartDate,"")</f>
        <v/>
      </c>
      <c r="H207" s="164" t="str">
        <f>IF(ROW()-16&lt;NoRowsBudget,EndDate,"")</f>
        <v/>
      </c>
      <c r="I207" s="15" t="str">
        <f t="array" ref="I207">IF(ROW()-16&lt;(NoRowsBudget-3),INDEX(CostCategories,CEILING((ROW()-15)/NoWPs,1)),IF(ROW()-16=NoRowsBudget-3,"Overheads",IF(ROW()-16=NoRowsBudget-2,"Profit Margin",IF(ROW()-16=NoRowsBudget-1,"VAT",""))))</f>
        <v/>
      </c>
      <c r="J207" s="15" t="str">
        <f t="array" ref="J207">IF(ROW()-16&lt;NoRowsBudget-3,INDEX(WPUnique,,MOD(ROW()-16,NoWPs)+1),IF(ROW()-16=NoRowsBudget-3,"Overheads",IF(ROW()-16=NoRowsBudget-2,"Profit Margin",IF(ROW()-16=NoRowsBudget-1,"VAT",""))))</f>
        <v/>
      </c>
      <c r="K207" s="172" t="str">
        <f>IFERROR(IF(OR($J207="Indirect Cost",$J207="VAT",$J207="Profit Margin"),"",VLOOKUP(J207,'1. Basic Info'!$B$40:$C$52,2,FALSE)),BudgetExport!J207)</f>
        <v/>
      </c>
      <c r="L207" s="166">
        <f t="array" ref="L207">IFERROR(IF(ROW()-16&lt;NoRowsBudget, IF($J207="Profit Margin",SUM(L$16:L206)*ProfitMargin,IF($J207="VAT",SUM(L$16:L206)*VAT,IF(Budget_period="Monthly",SUMIFS(INDIRECT(L$8),DetailBudgetWPs_Aleph,IF($J207 = "No Work Package", "", $J207),DetailBudgetCategory_Aleph,$I207),IF(Budget_period="Quarterly",SUMIFS(INDIRECT(L$9),DetailBudgetWPs_Aleph,IF($J207 = "No Work Package", "", $J207),DetailBudgetCategory_Aleph,$I207),IF(Budget_period="Annually",SUMIFS(INDIRECT(L$10),DetailBudgetWPs_Aleph,IF($J207 = "No Work Package", "", $J207),DetailBudgetCategory_Aleph,$I207),""))))) / L$6 * L$7, 0), 0)</f>
        <v>0</v>
      </c>
      <c r="M207" s="166">
        <f t="array" ref="M207">IFERROR(IF(ROW()-16&lt;NoRowsBudget, IF($J207="Profit Margin",SUM(M$16:M206)*ProfitMargin,IF($J207="VAT",SUM(M$16:M206)*VAT,IF(Budget_period="Monthly",SUMIFS(INDIRECT(M$8),DetailBudgetWPs_Aleph,IF($J207 = "No Work Package", "", $J207),DetailBudgetCategory_Aleph,$I207),IF(Budget_period="Quarterly",SUMIFS(INDIRECT(M$9),DetailBudgetWPs_Aleph,IF($J207 = "No Work Package", "", $J207),DetailBudgetCategory_Aleph,$I207),IF(Budget_period="Annually",SUMIFS(INDIRECT(M$10),DetailBudgetWPs_Aleph,IF($J207 = "No Work Package", "", $J207),DetailBudgetCategory_Aleph,$I207),""))))) / M$6 * M$7, 0), 0)</f>
        <v>0</v>
      </c>
      <c r="N207" s="166">
        <f t="array" ref="N207">IFERROR(IF(ROW()-16&lt;NoRowsBudget, IF($J207="Profit Margin",SUM(N$16:N206)*ProfitMargin,IF($J207="VAT",SUM(N$16:N206)*VAT,IF(Budget_period="Monthly",SUMIFS(INDIRECT(N$8),DetailBudgetWPs_Aleph,IF($J207 = "No Work Package", "", $J207),DetailBudgetCategory_Aleph,$I207),IF(Budget_period="Quarterly",SUMIFS(INDIRECT(N$9),DetailBudgetWPs_Aleph,IF($J207 = "No Work Package", "", $J207),DetailBudgetCategory_Aleph,$I207),IF(Budget_period="Annually",SUMIFS(INDIRECT(N$10),DetailBudgetWPs_Aleph,IF($J207 = "No Work Package", "", $J207),DetailBudgetCategory_Aleph,$I207),""))))) / N$6 * N$7, 0), 0)</f>
        <v>0</v>
      </c>
      <c r="O207" s="166">
        <f t="array" ref="O207">IFERROR(IF(ROW()-16&lt;NoRowsBudget, IF($J207="Profit Margin",SUM(O$16:O206)*ProfitMargin,IF($J207="VAT",SUM(O$16:O206)*VAT,IF(Budget_period="Monthly",SUMIFS(INDIRECT(O$8),DetailBudgetWPs_Aleph,IF($J207 = "No Work Package", "", $J207),DetailBudgetCategory_Aleph,$I207),IF(Budget_period="Quarterly",SUMIFS(INDIRECT(O$9),DetailBudgetWPs_Aleph,IF($J207 = "No Work Package", "", $J207),DetailBudgetCategory_Aleph,$I207),IF(Budget_period="Annually",SUMIFS(INDIRECT(O$10),DetailBudgetWPs_Aleph,IF($J207 = "No Work Package", "", $J207),DetailBudgetCategory_Aleph,$I207),""))))) / O$6 * O$7, 0), 0)</f>
        <v>0</v>
      </c>
      <c r="P207" s="166">
        <f t="array" ref="P207">IFERROR(IF(ROW()-16&lt;NoRowsBudget, IF($J207="Profit Margin",SUM(P$16:P206)*ProfitMargin,IF($J207="VAT",SUM(P$16:P206)*VAT,IF(Budget_period="Monthly",SUMIFS(INDIRECT(P$8),DetailBudgetWPs_Aleph,IF($J207 = "No Work Package", "", $J207),DetailBudgetCategory_Aleph,$I207),IF(Budget_period="Quarterly",SUMIFS(INDIRECT(P$9),DetailBudgetWPs_Aleph,IF($J207 = "No Work Package", "", $J207),DetailBudgetCategory_Aleph,$I207),IF(Budget_period="Annually",SUMIFS(INDIRECT(P$10),DetailBudgetWPs_Aleph,IF($J207 = "No Work Package", "", $J207),DetailBudgetCategory_Aleph,$I207),""))))) / P$6 * P$7, 0), 0)</f>
        <v>0</v>
      </c>
      <c r="Q207" s="166">
        <f t="array" ref="Q207">IFERROR(IF(ROW()-16&lt;NoRowsBudget, IF($J207="Profit Margin",SUM(Q$16:Q206)*ProfitMargin,IF($J207="VAT",SUM(Q$16:Q206)*VAT,IF(Budget_period="Monthly",SUMIFS(INDIRECT(Q$8),DetailBudgetWPs_Aleph,IF($J207 = "No Work Package", "", $J207),DetailBudgetCategory_Aleph,$I207),IF(Budget_period="Quarterly",SUMIFS(INDIRECT(Q$9),DetailBudgetWPs_Aleph,IF($J207 = "No Work Package", "", $J207),DetailBudgetCategory_Aleph,$I207),IF(Budget_period="Annually",SUMIFS(INDIRECT(Q$10),DetailBudgetWPs_Aleph,IF($J207 = "No Work Package", "", $J207),DetailBudgetCategory_Aleph,$I207),""))))) / Q$6 * Q$7, 0), 0)</f>
        <v>0</v>
      </c>
      <c r="R207" s="166">
        <f t="array" ref="R207">IFERROR(IF(ROW()-16&lt;NoRowsBudget, IF($J207="Profit Margin",SUM(R$16:R206)*ProfitMargin,IF($J207="VAT",SUM(R$16:R206)*VAT,IF(Budget_period="Monthly",SUMIFS(INDIRECT(R$8),DetailBudgetWPs_Aleph,IF($J207 = "No Work Package", "", $J207),DetailBudgetCategory_Aleph,$I207),IF(Budget_period="Quarterly",SUMIFS(INDIRECT(R$9),DetailBudgetWPs_Aleph,IF($J207 = "No Work Package", "", $J207),DetailBudgetCategory_Aleph,$I207),IF(Budget_period="Annually",SUMIFS(INDIRECT(R$10),DetailBudgetWPs_Aleph,IF($J207 = "No Work Package", "", $J207),DetailBudgetCategory_Aleph,$I207),""))))) / R$6 * R$7, 0), 0)</f>
        <v>0</v>
      </c>
      <c r="S207" s="166">
        <f t="array" ref="S207">IFERROR(IF(ROW()-16&lt;NoRowsBudget, IF($J207="Profit Margin",SUM(S$16:S206)*ProfitMargin,IF($J207="VAT",SUM(S$16:S206)*VAT,IF(Budget_period="Monthly",SUMIFS(INDIRECT(S$8),DetailBudgetWPs_Aleph,IF($J207 = "No Work Package", "", $J207),DetailBudgetCategory_Aleph,$I207),IF(Budget_period="Quarterly",SUMIFS(INDIRECT(S$9),DetailBudgetWPs_Aleph,IF($J207 = "No Work Package", "", $J207),DetailBudgetCategory_Aleph,$I207),IF(Budget_period="Annually",SUMIFS(INDIRECT(S$10),DetailBudgetWPs_Aleph,IF($J207 = "No Work Package", "", $J207),DetailBudgetCategory_Aleph,$I207),""))))) / S$6 * S$7, 0), 0)</f>
        <v>0</v>
      </c>
      <c r="T207" s="166">
        <f t="array" ref="T207">IFERROR(IF(ROW()-16&lt;NoRowsBudget, IF($J207="Profit Margin",SUM(T$16:T206)*ProfitMargin,IF($J207="VAT",SUM(T$16:T206)*VAT,IF(Budget_period="Monthly",SUMIFS(INDIRECT(T$8),DetailBudgetWPs_Aleph,IF($J207 = "No Work Package", "", $J207),DetailBudgetCategory_Aleph,$I207),IF(Budget_period="Quarterly",SUMIFS(INDIRECT(T$9),DetailBudgetWPs_Aleph,IF($J207 = "No Work Package", "", $J207),DetailBudgetCategory_Aleph,$I207),IF(Budget_period="Annually",SUMIFS(INDIRECT(T$10),DetailBudgetWPs_Aleph,IF($J207 = "No Work Package", "", $J207),DetailBudgetCategory_Aleph,$I207),""))))) / T$6 * T$7, 0), 0)</f>
        <v>0</v>
      </c>
      <c r="U207" s="166">
        <f t="array" ref="U207">IFERROR(IF(ROW()-16&lt;NoRowsBudget, IF($J207="Profit Margin",SUM(U$16:U206)*ProfitMargin,IF($J207="VAT",SUM(U$16:U206)*VAT,IF(Budget_period="Monthly",SUMIFS(INDIRECT(U$8),DetailBudgetWPs_Aleph,IF($J207 = "No Work Package", "", $J207),DetailBudgetCategory_Aleph,$I207),IF(Budget_period="Quarterly",SUMIFS(INDIRECT(U$9),DetailBudgetWPs_Aleph,IF($J207 = "No Work Package", "", $J207),DetailBudgetCategory_Aleph,$I207),IF(Budget_period="Annually",SUMIFS(INDIRECT(U$10),DetailBudgetWPs_Aleph,IF($J207 = "No Work Package", "", $J207),DetailBudgetCategory_Aleph,$I207),""))))) / U$6 * U$7, 0), 0)</f>
        <v>0</v>
      </c>
      <c r="V207" s="166">
        <f t="array" ref="V207">IFERROR(IF(ROW()-16&lt;NoRowsBudget, IF($J207="Profit Margin",SUM(V$16:V206)*ProfitMargin,IF($J207="VAT",SUM(V$16:V206)*VAT,IF(Budget_period="Monthly",SUMIFS(INDIRECT(V$8),DetailBudgetWPs_Aleph,IF($J207 = "No Work Package", "", $J207),DetailBudgetCategory_Aleph,$I207),IF(Budget_period="Quarterly",SUMIFS(INDIRECT(V$9),DetailBudgetWPs_Aleph,IF($J207 = "No Work Package", "", $J207),DetailBudgetCategory_Aleph,$I207),IF(Budget_period="Annually",SUMIFS(INDIRECT(V$10),DetailBudgetWPs_Aleph,IF($J207 = "No Work Package", "", $J207),DetailBudgetCategory_Aleph,$I207),""))))) / V$6 * V$7, 0), 0)</f>
        <v>0</v>
      </c>
      <c r="W207" s="166">
        <f t="array" ref="W207">IFERROR(IF(ROW()-16&lt;NoRowsBudget, IF($J207="Profit Margin",SUM(W$16:W206)*ProfitMargin,IF($J207="VAT",SUM(W$16:W206)*VAT,IF(Budget_period="Monthly",SUMIFS(INDIRECT(W$8),DetailBudgetWPs_Aleph,IF($J207 = "No Work Package", "", $J207),DetailBudgetCategory_Aleph,$I207),IF(Budget_period="Quarterly",SUMIFS(INDIRECT(W$9),DetailBudgetWPs_Aleph,IF($J207 = "No Work Package", "", $J207),DetailBudgetCategory_Aleph,$I207),IF(Budget_period="Annually",SUMIFS(INDIRECT(W$10),DetailBudgetWPs_Aleph,IF($J207 = "No Work Package", "", $J207),DetailBudgetCategory_Aleph,$I207),""))))) / W$6 * W$7, 0), 0)</f>
        <v>0</v>
      </c>
      <c r="X207" s="166">
        <f t="array" ref="X207">IFERROR(IF(ROW()-16&lt;NoRowsBudget, IF($J207="Profit Margin",SUM(X$16:X206)*ProfitMargin,IF($J207="VAT",SUM(X$16:X206)*VAT,IF(Budget_period="Monthly",SUMIFS(INDIRECT(X$8),DetailBudgetWPs_Aleph,IF($J207 = "No Work Package", "", $J207),DetailBudgetCategory_Aleph,$I207),IF(Budget_period="Quarterly",SUMIFS(INDIRECT(X$9),DetailBudgetWPs_Aleph,IF($J207 = "No Work Package", "", $J207),DetailBudgetCategory_Aleph,$I207),IF(Budget_period="Annually",SUMIFS(INDIRECT(X$10),DetailBudgetWPs_Aleph,IF($J207 = "No Work Package", "", $J207),DetailBudgetCategory_Aleph,$I207),""))))) / X$6 * X$7, 0), 0)</f>
        <v>0</v>
      </c>
      <c r="Y207" s="166">
        <f t="array" ref="Y207">IFERROR(IF(ROW()-16&lt;NoRowsBudget, IF($J207="Profit Margin",SUM(Y$16:Y206)*ProfitMargin,IF($J207="VAT",SUM(Y$16:Y206)*VAT,IF(Budget_period="Monthly",SUMIFS(INDIRECT(Y$8),DetailBudgetWPs_Aleph,IF($J207 = "No Work Package", "", $J207),DetailBudgetCategory_Aleph,$I207),IF(Budget_period="Quarterly",SUMIFS(INDIRECT(Y$9),DetailBudgetWPs_Aleph,IF($J207 = "No Work Package", "", $J207),DetailBudgetCategory_Aleph,$I207),IF(Budget_period="Annually",SUMIFS(INDIRECT(Y$10),DetailBudgetWPs_Aleph,IF($J207 = "No Work Package", "", $J207),DetailBudgetCategory_Aleph,$I207),""))))) / Y$6 * Y$7, 0), 0)</f>
        <v>0</v>
      </c>
      <c r="Z207" s="166">
        <f t="array" ref="Z207">IFERROR(IF(ROW()-16&lt;NoRowsBudget, IF($J207="Profit Margin",SUM(Z$16:Z206)*ProfitMargin,IF($J207="VAT",SUM(Z$16:Z206)*VAT,IF(Budget_period="Monthly",SUMIFS(INDIRECT(Z$8),DetailBudgetWPs_Aleph,IF($J207 = "No Work Package", "", $J207),DetailBudgetCategory_Aleph,$I207),IF(Budget_period="Quarterly",SUMIFS(INDIRECT(Z$9),DetailBudgetWPs_Aleph,IF($J207 = "No Work Package", "", $J207),DetailBudgetCategory_Aleph,$I207),IF(Budget_period="Annually",SUMIFS(INDIRECT(Z$10),DetailBudgetWPs_Aleph,IF($J207 = "No Work Package", "", $J207),DetailBudgetCategory_Aleph,$I207),""))))) / Z$6 * Z$7, 0), 0)</f>
        <v>0</v>
      </c>
      <c r="AA207" s="166">
        <f t="array" ref="AA207">IFERROR(IF(ROW()-16&lt;NoRowsBudget, IF($J207="Profit Margin",SUM(AA$16:AA206)*ProfitMargin,IF($J207="VAT",SUM(AA$16:AA206)*VAT,IF(Budget_period="Monthly",SUMIFS(INDIRECT(AA$8),DetailBudgetWPs_Aleph,IF($J207 = "No Work Package", "", $J207),DetailBudgetCategory_Aleph,$I207),IF(Budget_period="Quarterly",SUMIFS(INDIRECT(AA$9),DetailBudgetWPs_Aleph,IF($J207 = "No Work Package", "", $J207),DetailBudgetCategory_Aleph,$I207),IF(Budget_period="Annually",SUMIFS(INDIRECT(AA$10),DetailBudgetWPs_Aleph,IF($J207 = "No Work Package", "", $J207),DetailBudgetCategory_Aleph,$I207),""))))) / AA$6 * AA$7, 0), 0)</f>
        <v>0</v>
      </c>
      <c r="AB207" s="166">
        <f t="array" ref="AB207">IFERROR(IF(ROW()-16&lt;NoRowsBudget, IF($J207="Profit Margin",SUM(AB$16:AB206)*ProfitMargin,IF($J207="VAT",SUM(AB$16:AB206)*VAT,IF(Budget_period="Monthly",SUMIFS(INDIRECT(AB$8),DetailBudgetWPs_Aleph,IF($J207 = "No Work Package", "", $J207),DetailBudgetCategory_Aleph,$I207),IF(Budget_period="Quarterly",SUMIFS(INDIRECT(AB$9),DetailBudgetWPs_Aleph,IF($J207 = "No Work Package", "", $J207),DetailBudgetCategory_Aleph,$I207),IF(Budget_period="Annually",SUMIFS(INDIRECT(AB$10),DetailBudgetWPs_Aleph,IF($J207 = "No Work Package", "", $J207),DetailBudgetCategory_Aleph,$I207),""))))) / AB$6 * AB$7, 0), 0)</f>
        <v>0</v>
      </c>
      <c r="AC207" s="166">
        <f t="array" ref="AC207">IFERROR(IF(ROW()-16&lt;NoRowsBudget, IF($J207="Profit Margin",SUM(AC$16:AC206)*ProfitMargin,IF($J207="VAT",SUM(AC$16:AC206)*VAT,IF(Budget_period="Monthly",SUMIFS(INDIRECT(AC$8),DetailBudgetWPs_Aleph,IF($J207 = "No Work Package", "", $J207),DetailBudgetCategory_Aleph,$I207),IF(Budget_period="Quarterly",SUMIFS(INDIRECT(AC$9),DetailBudgetWPs_Aleph,IF($J207 = "No Work Package", "", $J207),DetailBudgetCategory_Aleph,$I207),IF(Budget_period="Annually",SUMIFS(INDIRECT(AC$10),DetailBudgetWPs_Aleph,IF($J207 = "No Work Package", "", $J207),DetailBudgetCategory_Aleph,$I207),""))))) / AC$6 * AC$7, 0), 0)</f>
        <v>0</v>
      </c>
      <c r="AD207" s="166">
        <f t="array" ref="AD207">IFERROR(IF(ROW()-16&lt;NoRowsBudget, IF($J207="Profit Margin",SUM(AD$16:AD206)*ProfitMargin,IF($J207="VAT",SUM(AD$16:AD206)*VAT,IF(Budget_period="Monthly",SUMIFS(INDIRECT(AD$8),DetailBudgetWPs_Aleph,IF($J207 = "No Work Package", "", $J207),DetailBudgetCategory_Aleph,$I207),IF(Budget_period="Quarterly",SUMIFS(INDIRECT(AD$9),DetailBudgetWPs_Aleph,IF($J207 = "No Work Package", "", $J207),DetailBudgetCategory_Aleph,$I207),IF(Budget_period="Annually",SUMIFS(INDIRECT(AD$10),DetailBudgetWPs_Aleph,IF($J207 = "No Work Package", "", $J207),DetailBudgetCategory_Aleph,$I207),""))))) / AD$6 * AD$7, 0), 0)</f>
        <v>0</v>
      </c>
      <c r="AE207" s="166">
        <f t="array" ref="AE207">IFERROR(IF(ROW()-16&lt;NoRowsBudget, IF($J207="Profit Margin",SUM(AE$16:AE206)*ProfitMargin,IF($J207="VAT",SUM(AE$16:AE206)*VAT,IF(Budget_period="Monthly",SUMIFS(INDIRECT(AE$8),DetailBudgetWPs_Aleph,IF($J207 = "No Work Package", "", $J207),DetailBudgetCategory_Aleph,$I207),IF(Budget_period="Quarterly",SUMIFS(INDIRECT(AE$9),DetailBudgetWPs_Aleph,IF($J207 = "No Work Package", "", $J207),DetailBudgetCategory_Aleph,$I207),IF(Budget_period="Annually",SUMIFS(INDIRECT(AE$10),DetailBudgetWPs_Aleph,IF($J207 = "No Work Package", "", $J207),DetailBudgetCategory_Aleph,$I207),""))))) / AE$6 * AE$7, 0), 0)</f>
        <v>0</v>
      </c>
      <c r="AF207" s="166">
        <f t="array" ref="AF207">IFERROR(IF(ROW()-16&lt;NoRowsBudget, IF($J207="Profit Margin",SUM(AF$16:AF206)*ProfitMargin,IF($J207="VAT",SUM(AF$16:AF206)*VAT,IF(Budget_period="Monthly",SUMIFS(INDIRECT(AF$8),DetailBudgetWPs_Aleph,IF($J207 = "No Work Package", "", $J207),DetailBudgetCategory_Aleph,$I207),IF(Budget_period="Quarterly",SUMIFS(INDIRECT(AF$9),DetailBudgetWPs_Aleph,IF($J207 = "No Work Package", "", $J207),DetailBudgetCategory_Aleph,$I207),IF(Budget_period="Annually",SUMIFS(INDIRECT(AF$10),DetailBudgetWPs_Aleph,IF($J207 = "No Work Package", "", $J207),DetailBudgetCategory_Aleph,$I207),""))))) / AF$6 * AF$7, 0), 0)</f>
        <v>0</v>
      </c>
      <c r="AG207" s="166">
        <f t="array" ref="AG207">IFERROR(IF(ROW()-16&lt;NoRowsBudget, IF($J207="Profit Margin",SUM(AG$16:AG206)*ProfitMargin,IF($J207="VAT",SUM(AG$16:AG206)*VAT,IF(Budget_period="Monthly",SUMIFS(INDIRECT(AG$8),DetailBudgetWPs_Aleph,IF($J207 = "No Work Package", "", $J207),DetailBudgetCategory_Aleph,$I207),IF(Budget_period="Quarterly",SUMIFS(INDIRECT(AG$9),DetailBudgetWPs_Aleph,IF($J207 = "No Work Package", "", $J207),DetailBudgetCategory_Aleph,$I207),IF(Budget_period="Annually",SUMIFS(INDIRECT(AG$10),DetailBudgetWPs_Aleph,IF($J207 = "No Work Package", "", $J207),DetailBudgetCategory_Aleph,$I207),""))))) / AG$6 * AG$7, 0), 0)</f>
        <v>0</v>
      </c>
      <c r="AH207" s="166">
        <f t="array" ref="AH207">IFERROR(IF(ROW()-16&lt;NoRowsBudget, IF($J207="Profit Margin",SUM(AH$16:AH206)*ProfitMargin,IF($J207="VAT",SUM(AH$16:AH206)*VAT,IF(Budget_period="Monthly",SUMIFS(INDIRECT(AH$8),DetailBudgetWPs_Aleph,IF($J207 = "No Work Package", "", $J207),DetailBudgetCategory_Aleph,$I207),IF(Budget_period="Quarterly",SUMIFS(INDIRECT(AH$9),DetailBudgetWPs_Aleph,IF($J207 = "No Work Package", "", $J207),DetailBudgetCategory_Aleph,$I207),IF(Budget_period="Annually",SUMIFS(INDIRECT(AH$10),DetailBudgetWPs_Aleph,IF($J207 = "No Work Package", "", $J207),DetailBudgetCategory_Aleph,$I207),""))))) / AH$6 * AH$7, 0), 0)</f>
        <v>0</v>
      </c>
      <c r="AI207" s="166">
        <f t="array" ref="AI207">IFERROR(IF(ROW()-16&lt;NoRowsBudget, IF($J207="Profit Margin",SUM(AI$16:AI206)*ProfitMargin,IF($J207="VAT",SUM(AI$16:AI206)*VAT,IF(Budget_period="Monthly",SUMIFS(INDIRECT(AI$8),DetailBudgetWPs_Aleph,IF($J207 = "No Work Package", "", $J207),DetailBudgetCategory_Aleph,$I207),IF(Budget_period="Quarterly",SUMIFS(INDIRECT(AI$9),DetailBudgetWPs_Aleph,IF($J207 = "No Work Package", "", $J207),DetailBudgetCategory_Aleph,$I207),IF(Budget_period="Annually",SUMIFS(INDIRECT(AI$10),DetailBudgetWPs_Aleph,IF($J207 = "No Work Package", "", $J207),DetailBudgetCategory_Aleph,$I207),""))))) / AI$6 * AI$7, 0), 0)</f>
        <v>0</v>
      </c>
      <c r="AJ207" s="166">
        <f t="array" ref="AJ207">IFERROR(IF(ROW()-16&lt;NoRowsBudget, IF($J207="Profit Margin",SUM(AJ$16:AJ206)*ProfitMargin,IF($J207="VAT",SUM(AJ$16:AJ206)*VAT,IF(Budget_period="Monthly",SUMIFS(INDIRECT(AJ$8),DetailBudgetWPs_Aleph,IF($J207 = "No Work Package", "", $J207),DetailBudgetCategory_Aleph,$I207),IF(Budget_period="Quarterly",SUMIFS(INDIRECT(AJ$9),DetailBudgetWPs_Aleph,IF($J207 = "No Work Package", "", $J207),DetailBudgetCategory_Aleph,$I207),IF(Budget_period="Annually",SUMIFS(INDIRECT(AJ$10),DetailBudgetWPs_Aleph,IF($J207 = "No Work Package", "", $J207),DetailBudgetCategory_Aleph,$I207),""))))) / AJ$6 * AJ$7, 0), 0)</f>
        <v>0</v>
      </c>
      <c r="AK207" s="166">
        <f t="array" ref="AK207">IFERROR(IF(ROW()-16&lt;NoRowsBudget, IF($J207="Profit Margin",SUM(AK$16:AK206)*ProfitMargin,IF($J207="VAT",SUM(AK$16:AK206)*VAT,IF(Budget_period="Monthly",SUMIFS(INDIRECT(AK$8),DetailBudgetWPs_Aleph,IF($J207 = "No Work Package", "", $J207),DetailBudgetCategory_Aleph,$I207),IF(Budget_period="Quarterly",SUMIFS(INDIRECT(AK$9),DetailBudgetWPs_Aleph,IF($J207 = "No Work Package", "", $J207),DetailBudgetCategory_Aleph,$I207),IF(Budget_period="Annually",SUMIFS(INDIRECT(AK$10),DetailBudgetWPs_Aleph,IF($J207 = "No Work Package", "", $J207),DetailBudgetCategory_Aleph,$I207),""))))) / AK$6 * AK$7, 0), 0)</f>
        <v>0</v>
      </c>
      <c r="AL207" s="166">
        <f t="array" ref="AL207">IFERROR(IF(ROW()-16&lt;NoRowsBudget, IF($J207="Profit Margin",SUM(AL$16:AL206)*ProfitMargin,IF($J207="VAT",SUM(AL$16:AL206)*VAT,IF(Budget_period="Monthly",SUMIFS(INDIRECT(AL$8),DetailBudgetWPs_Aleph,IF($J207 = "No Work Package", "", $J207),DetailBudgetCategory_Aleph,$I207),IF(Budget_period="Quarterly",SUMIFS(INDIRECT(AL$9),DetailBudgetWPs_Aleph,IF($J207 = "No Work Package", "", $J207),DetailBudgetCategory_Aleph,$I207),IF(Budget_period="Annually",SUMIFS(INDIRECT(AL$10),DetailBudgetWPs_Aleph,IF($J207 = "No Work Package", "", $J207),DetailBudgetCategory_Aleph,$I207),""))))) / AL$6 * AL$7, 0), 0)</f>
        <v>0</v>
      </c>
      <c r="AM207" s="166">
        <f t="array" ref="AM207">IFERROR(IF(ROW()-16&lt;NoRowsBudget, IF($J207="Profit Margin",SUM(AM$16:AM206)*ProfitMargin,IF($J207="VAT",SUM(AM$16:AM206)*VAT,IF(Budget_period="Monthly",SUMIFS(INDIRECT(AM$8),DetailBudgetWPs_Aleph,IF($J207 = "No Work Package", "", $J207),DetailBudgetCategory_Aleph,$I207),IF(Budget_period="Quarterly",SUMIFS(INDIRECT(AM$9),DetailBudgetWPs_Aleph,IF($J207 = "No Work Package", "", $J207),DetailBudgetCategory_Aleph,$I207),IF(Budget_period="Annually",SUMIFS(INDIRECT(AM$10),DetailBudgetWPs_Aleph,IF($J207 = "No Work Package", "", $J207),DetailBudgetCategory_Aleph,$I207),""))))) / AM$6 * AM$7, 0), 0)</f>
        <v>0</v>
      </c>
      <c r="AN207" s="166">
        <f t="array" ref="AN207">IFERROR(IF(ROW()-16&lt;NoRowsBudget, IF($J207="Profit Margin",SUM(AN$16:AN206)*ProfitMargin,IF($J207="VAT",SUM(AN$16:AN206)*VAT,IF(Budget_period="Monthly",SUMIFS(INDIRECT(AN$8),DetailBudgetWPs_Aleph,IF($J207 = "No Work Package", "", $J207),DetailBudgetCategory_Aleph,$I207),IF(Budget_period="Quarterly",SUMIFS(INDIRECT(AN$9),DetailBudgetWPs_Aleph,IF($J207 = "No Work Package", "", $J207),DetailBudgetCategory_Aleph,$I207),IF(Budget_period="Annually",SUMIFS(INDIRECT(AN$10),DetailBudgetWPs_Aleph,IF($J207 = "No Work Package", "", $J207),DetailBudgetCategory_Aleph,$I207),""))))) / AN$6 * AN$7, 0), 0)</f>
        <v>0</v>
      </c>
      <c r="AO207" s="166">
        <f t="array" ref="AO207">IFERROR(IF(ROW()-16&lt;NoRowsBudget, IF($J207="Profit Margin",SUM(AO$16:AO206)*ProfitMargin,IF($J207="VAT",SUM(AO$16:AO206)*VAT,IF(Budget_period="Monthly",SUMIFS(INDIRECT(AO$8),DetailBudgetWPs_Aleph,IF($J207 = "No Work Package", "", $J207),DetailBudgetCategory_Aleph,$I207),IF(Budget_period="Quarterly",SUMIFS(INDIRECT(AO$9),DetailBudgetWPs_Aleph,IF($J207 = "No Work Package", "", $J207),DetailBudgetCategory_Aleph,$I207),IF(Budget_period="Annually",SUMIFS(INDIRECT(AO$10),DetailBudgetWPs_Aleph,IF($J207 = "No Work Package", "", $J207),DetailBudgetCategory_Aleph,$I207),""))))) / AO$6 * AO$7, 0), 0)</f>
        <v>0</v>
      </c>
      <c r="AP207" s="166">
        <f t="array" ref="AP207">IFERROR(IF(ROW()-16&lt;NoRowsBudget, IF($J207="Profit Margin",SUM(AP$16:AP206)*ProfitMargin,IF($J207="VAT",SUM(AP$16:AP206)*VAT,IF(Budget_period="Monthly",SUMIFS(INDIRECT(AP$8),DetailBudgetWPs_Aleph,IF($J207 = "No Work Package", "", $J207),DetailBudgetCategory_Aleph,$I207),IF(Budget_period="Quarterly",SUMIFS(INDIRECT(AP$9),DetailBudgetWPs_Aleph,IF($J207 = "No Work Package", "", $J207),DetailBudgetCategory_Aleph,$I207),IF(Budget_period="Annually",SUMIFS(INDIRECT(AP$10),DetailBudgetWPs_Aleph,IF($J207 = "No Work Package", "", $J207),DetailBudgetCategory_Aleph,$I207),""))))) / AP$6 * AP$7, 0), 0)</f>
        <v>0</v>
      </c>
      <c r="AQ207" s="166">
        <f t="array" ref="AQ207">IFERROR(IF(ROW()-16&lt;NoRowsBudget, IF($J207="Profit Margin",SUM(AQ$16:AQ206)*ProfitMargin,IF($J207="VAT",SUM(AQ$16:AQ206)*VAT,IF(Budget_period="Monthly",SUMIFS(INDIRECT(AQ$8),DetailBudgetWPs_Aleph,IF($J207 = "No Work Package", "", $J207),DetailBudgetCategory_Aleph,$I207),IF(Budget_period="Quarterly",SUMIFS(INDIRECT(AQ$9),DetailBudgetWPs_Aleph,IF($J207 = "No Work Package", "", $J207),DetailBudgetCategory_Aleph,$I207),IF(Budget_period="Annually",SUMIFS(INDIRECT(AQ$10),DetailBudgetWPs_Aleph,IF($J207 = "No Work Package", "", $J207),DetailBudgetCategory_Aleph,$I207),""))))) / AQ$6 * AQ$7, 0), 0)</f>
        <v>0</v>
      </c>
      <c r="AR207" s="166">
        <f t="array" ref="AR207">IFERROR(IF(ROW()-16&lt;NoRowsBudget, IF($J207="Profit Margin",SUM(AR$16:AR206)*ProfitMargin,IF($J207="VAT",SUM(AR$16:AR206)*VAT,IF(Budget_period="Monthly",SUMIFS(INDIRECT(AR$8),DetailBudgetWPs_Aleph,IF($J207 = "No Work Package", "", $J207),DetailBudgetCategory_Aleph,$I207),IF(Budget_period="Quarterly",SUMIFS(INDIRECT(AR$9),DetailBudgetWPs_Aleph,IF($J207 = "No Work Package", "", $J207),DetailBudgetCategory_Aleph,$I207),IF(Budget_period="Annually",SUMIFS(INDIRECT(AR$10),DetailBudgetWPs_Aleph,IF($J207 = "No Work Package", "", $J207),DetailBudgetCategory_Aleph,$I207),""))))) / AR$6 * AR$7, 0), 0)</f>
        <v>0</v>
      </c>
      <c r="AS207" s="166">
        <f t="array" ref="AS207">IFERROR(IF(ROW()-16&lt;NoRowsBudget, IF($J207="Profit Margin",SUM(AS$16:AS206)*ProfitMargin,IF($J207="VAT",SUM(AS$16:AS206)*VAT,IF(Budget_period="Monthly",SUMIFS(INDIRECT(AS$8),DetailBudgetWPs_Aleph,IF($J207 = "No Work Package", "", $J207),DetailBudgetCategory_Aleph,$I207),IF(Budget_period="Quarterly",SUMIFS(INDIRECT(AS$9),DetailBudgetWPs_Aleph,IF($J207 = "No Work Package", "", $J207),DetailBudgetCategory_Aleph,$I207),IF(Budget_period="Annually",SUMIFS(INDIRECT(AS$10),DetailBudgetWPs_Aleph,IF($J207 = "No Work Package", "", $J207),DetailBudgetCategory_Aleph,$I207),""))))) / AS$6 * AS$7, 0), 0)</f>
        <v>0</v>
      </c>
      <c r="AT207" s="166">
        <f t="array" ref="AT207">IFERROR(IF(ROW()-16&lt;NoRowsBudget, IF($J207="Profit Margin",SUM(AT$16:AT206)*ProfitMargin,IF($J207="VAT",SUM(AT$16:AT206)*VAT,IF(Budget_period="Monthly",SUMIFS(INDIRECT(AT$8),DetailBudgetWPs_Aleph,IF($J207 = "No Work Package", "", $J207),DetailBudgetCategory_Aleph,$I207),IF(Budget_period="Quarterly",SUMIFS(INDIRECT(AT$9),DetailBudgetWPs_Aleph,IF($J207 = "No Work Package", "", $J207),DetailBudgetCategory_Aleph,$I207),IF(Budget_period="Annually",SUMIFS(INDIRECT(AT$10),DetailBudgetWPs_Aleph,IF($J207 = "No Work Package", "", $J207),DetailBudgetCategory_Aleph,$I207),""))))) / AT$6 * AT$7, 0), 0)</f>
        <v>0</v>
      </c>
      <c r="AU207" s="166">
        <f t="array" ref="AU207">IFERROR(IF(ROW()-16&lt;NoRowsBudget, IF($J207="Profit Margin",SUM(AU$16:AU206)*ProfitMargin,IF($J207="VAT",SUM(AU$16:AU206)*VAT,IF(Budget_period="Monthly",SUMIFS(INDIRECT(AU$8),DetailBudgetWPs_Aleph,IF($J207 = "No Work Package", "", $J207),DetailBudgetCategory_Aleph,$I207),IF(Budget_period="Quarterly",SUMIFS(INDIRECT(AU$9),DetailBudgetWPs_Aleph,IF($J207 = "No Work Package", "", $J207),DetailBudgetCategory_Aleph,$I207),IF(Budget_period="Annually",SUMIFS(INDIRECT(AU$10),DetailBudgetWPs_Aleph,IF($J207 = "No Work Package", "", $J207),DetailBudgetCategory_Aleph,$I207),""))))) / AU$6 * AU$7, 0), 0)</f>
        <v>0</v>
      </c>
      <c r="AV207" s="166">
        <f t="array" ref="AV207">IFERROR(IF(ROW()-16&lt;NoRowsBudget, IF($J207="Profit Margin",SUM(AV$16:AV206)*ProfitMargin,IF($J207="VAT",SUM(AV$16:AV206)*VAT,IF(Budget_period="Monthly",SUMIFS(INDIRECT(AV$8),DetailBudgetWPs_Aleph,IF($J207 = "No Work Package", "", $J207),DetailBudgetCategory_Aleph,$I207),IF(Budget_period="Quarterly",SUMIFS(INDIRECT(AV$9),DetailBudgetWPs_Aleph,IF($J207 = "No Work Package", "", $J207),DetailBudgetCategory_Aleph,$I207),IF(Budget_period="Annually",SUMIFS(INDIRECT(AV$10),DetailBudgetWPs_Aleph,IF($J207 = "No Work Package", "", $J207),DetailBudgetCategory_Aleph,$I207),""))))) / AV$6 * AV$7, 0), 0)</f>
        <v>0</v>
      </c>
      <c r="AW207" s="166">
        <f t="array" ref="AW207">IFERROR(IF(ROW()-16&lt;NoRowsBudget, IF($J207="Profit Margin",SUM(AW$16:AW206)*ProfitMargin,IF($J207="VAT",SUM(AW$16:AW206)*VAT,IF(Budget_period="Monthly",SUMIFS(INDIRECT(AW$8),DetailBudgetWPs_Aleph,IF($J207 = "No Work Package", "", $J207),DetailBudgetCategory_Aleph,$I207),IF(Budget_period="Quarterly",SUMIFS(INDIRECT(AW$9),DetailBudgetWPs_Aleph,IF($J207 = "No Work Package", "", $J207),DetailBudgetCategory_Aleph,$I207),IF(Budget_period="Annually",SUMIFS(INDIRECT(AW$10),DetailBudgetWPs_Aleph,IF($J207 = "No Work Package", "", $J207),DetailBudgetCategory_Aleph,$I207),""))))) / AW$6 * AW$7, 0), 0)</f>
        <v>0</v>
      </c>
      <c r="AX207" s="166">
        <f t="array" ref="AX207">IFERROR(IF(ROW()-16&lt;NoRowsBudget, IF($J207="Profit Margin",SUM(AX$16:AX206)*ProfitMargin,IF($J207="VAT",SUM(AX$16:AX206)*VAT,IF(Budget_period="Monthly",SUMIFS(INDIRECT(AX$8),DetailBudgetWPs_Aleph,IF($J207 = "No Work Package", "", $J207),DetailBudgetCategory_Aleph,$I207),IF(Budget_period="Quarterly",SUMIFS(INDIRECT(AX$9),DetailBudgetWPs_Aleph,IF($J207 = "No Work Package", "", $J207),DetailBudgetCategory_Aleph,$I207),IF(Budget_period="Annually",SUMIFS(INDIRECT(AX$10),DetailBudgetWPs_Aleph,IF($J207 = "No Work Package", "", $J207),DetailBudgetCategory_Aleph,$I207),""))))) / AX$6 * AX$7, 0), 0)</f>
        <v>0</v>
      </c>
      <c r="AY207" s="166">
        <f t="array" ref="AY207">IFERROR(IF(ROW()-16&lt;NoRowsBudget, IF($J207="Profit Margin",SUM(AY$16:AY206)*ProfitMargin,IF($J207="VAT",SUM(AY$16:AY206)*VAT,IF(Budget_period="Monthly",SUMIFS(INDIRECT(AY$8),DetailBudgetWPs_Aleph,IF($J207 = "No Work Package", "", $J207),DetailBudgetCategory_Aleph,$I207),IF(Budget_period="Quarterly",SUMIFS(INDIRECT(AY$9),DetailBudgetWPs_Aleph,IF($J207 = "No Work Package", "", $J207),DetailBudgetCategory_Aleph,$I207),IF(Budget_period="Annually",SUMIFS(INDIRECT(AY$10),DetailBudgetWPs_Aleph,IF($J207 = "No Work Package", "", $J207),DetailBudgetCategory_Aleph,$I207),""))))) / AY$6 * AY$7, 0), 0)</f>
        <v>0</v>
      </c>
      <c r="AZ207" s="166">
        <f t="array" ref="AZ207">IFERROR(IF(ROW()-16&lt;NoRowsBudget, IF($J207="Profit Margin",SUM(AZ$16:AZ206)*ProfitMargin,IF($J207="VAT",SUM(AZ$16:AZ206)*VAT,IF(Budget_period="Monthly",SUMIFS(INDIRECT(AZ$8),DetailBudgetWPs_Aleph,IF($J207 = "No Work Package", "", $J207),DetailBudgetCategory_Aleph,$I207),IF(Budget_period="Quarterly",SUMIFS(INDIRECT(AZ$9),DetailBudgetWPs_Aleph,IF($J207 = "No Work Package", "", $J207),DetailBudgetCategory_Aleph,$I207),IF(Budget_period="Annually",SUMIFS(INDIRECT(AZ$10),DetailBudgetWPs_Aleph,IF($J207 = "No Work Package", "", $J207),DetailBudgetCategory_Aleph,$I207),""))))) / AZ$6 * AZ$7, 0), 0)</f>
        <v>0</v>
      </c>
      <c r="BA207" s="166">
        <f t="array" ref="BA207">IFERROR(IF(ROW()-16&lt;NoRowsBudget, IF($J207="Profit Margin",SUM(BA$16:BA206)*ProfitMargin,IF($J207="VAT",SUM(BA$16:BA206)*VAT,IF(Budget_period="Monthly",SUMIFS(INDIRECT(BA$8),DetailBudgetWPs_Aleph,IF($J207 = "No Work Package", "", $J207),DetailBudgetCategory_Aleph,$I207),IF(Budget_period="Quarterly",SUMIFS(INDIRECT(BA$9),DetailBudgetWPs_Aleph,IF($J207 = "No Work Package", "", $J207),DetailBudgetCategory_Aleph,$I207),IF(Budget_period="Annually",SUMIFS(INDIRECT(BA$10),DetailBudgetWPs_Aleph,IF($J207 = "No Work Package", "", $J207),DetailBudgetCategory_Aleph,$I207),""))))) / BA$6 * BA$7, 0), 0)</f>
        <v>0</v>
      </c>
      <c r="BB207" s="166">
        <f t="array" ref="BB207">IFERROR(IF(ROW()-16&lt;NoRowsBudget, IF($J207="Profit Margin",SUM(BB$16:BB206)*ProfitMargin,IF($J207="VAT",SUM(BB$16:BB206)*VAT,IF(Budget_period="Monthly",SUMIFS(INDIRECT(BB$8),DetailBudgetWPs_Aleph,IF($J207 = "No Work Package", "", $J207),DetailBudgetCategory_Aleph,$I207),IF(Budget_period="Quarterly",SUMIFS(INDIRECT(BB$9),DetailBudgetWPs_Aleph,IF($J207 = "No Work Package", "", $J207),DetailBudgetCategory_Aleph,$I207),IF(Budget_period="Annually",SUMIFS(INDIRECT(BB$10),DetailBudgetWPs_Aleph,IF($J207 = "No Work Package", "", $J207),DetailBudgetCategory_Aleph,$I207),""))))) / BB$6 * BB$7, 0), 0)</f>
        <v>0</v>
      </c>
      <c r="BC207" s="166">
        <f t="array" ref="BC207">IFERROR(IF(ROW()-16&lt;NoRowsBudget, IF($J207="Profit Margin",SUM(BC$16:BC206)*ProfitMargin,IF($J207="VAT",SUM(BC$16:BC206)*VAT,IF(Budget_period="Monthly",SUMIFS(INDIRECT(BC$8),DetailBudgetWPs_Aleph,IF($J207 = "No Work Package", "", $J207),DetailBudgetCategory_Aleph,$I207),IF(Budget_period="Quarterly",SUMIFS(INDIRECT(BC$9),DetailBudgetWPs_Aleph,IF($J207 = "No Work Package", "", $J207),DetailBudgetCategory_Aleph,$I207),IF(Budget_period="Annually",SUMIFS(INDIRECT(BC$10),DetailBudgetWPs_Aleph,IF($J207 = "No Work Package", "", $J207),DetailBudgetCategory_Aleph,$I207),""))))) / BC$6 * BC$7, 0), 0)</f>
        <v>0</v>
      </c>
      <c r="BD207" s="166">
        <f t="array" ref="BD207">IFERROR(IF(ROW()-16&lt;NoRowsBudget, IF($J207="Profit Margin",SUM(BD$16:BD206)*ProfitMargin,IF($J207="VAT",SUM(BD$16:BD206)*VAT,IF(Budget_period="Monthly",SUMIFS(INDIRECT(BD$8),DetailBudgetWPs_Aleph,IF($J207 = "No Work Package", "", $J207),DetailBudgetCategory_Aleph,$I207),IF(Budget_period="Quarterly",SUMIFS(INDIRECT(BD$9),DetailBudgetWPs_Aleph,IF($J207 = "No Work Package", "", $J207),DetailBudgetCategory_Aleph,$I207),IF(Budget_period="Annually",SUMIFS(INDIRECT(BD$10),DetailBudgetWPs_Aleph,IF($J207 = "No Work Package", "", $J207),DetailBudgetCategory_Aleph,$I207),""))))) / BD$6 * BD$7, 0), 0)</f>
        <v>0</v>
      </c>
      <c r="BE207" s="166">
        <f t="array" ref="BE207">IFERROR(IF(ROW()-16&lt;NoRowsBudget, IF($J207="Profit Margin",SUM(BE$16:BE206)*ProfitMargin,IF($J207="VAT",SUM(BE$16:BE206)*VAT,IF(Budget_period="Monthly",SUMIFS(INDIRECT(BE$8),DetailBudgetWPs_Aleph,IF($J207 = "No Work Package", "", $J207),DetailBudgetCategory_Aleph,$I207),IF(Budget_period="Quarterly",SUMIFS(INDIRECT(BE$9),DetailBudgetWPs_Aleph,IF($J207 = "No Work Package", "", $J207),DetailBudgetCategory_Aleph,$I207),IF(Budget_period="Annually",SUMIFS(INDIRECT(BE$10),DetailBudgetWPs_Aleph,IF($J207 = "No Work Package", "", $J207),DetailBudgetCategory_Aleph,$I207),""))))) / BE$6 * BE$7, 0), 0)</f>
        <v>0</v>
      </c>
      <c r="BF207" s="166">
        <f t="array" ref="BF207">IFERROR(IF(ROW()-16&lt;NoRowsBudget, IF($J207="Profit Margin",SUM(BF$16:BF206)*ProfitMargin,IF($J207="VAT",SUM(BF$16:BF206)*VAT,IF(Budget_period="Monthly",SUMIFS(INDIRECT(BF$8),DetailBudgetWPs_Aleph,IF($J207 = "No Work Package", "", $J207),DetailBudgetCategory_Aleph,$I207),IF(Budget_period="Quarterly",SUMIFS(INDIRECT(BF$9),DetailBudgetWPs_Aleph,IF($J207 = "No Work Package", "", $J207),DetailBudgetCategory_Aleph,$I207),IF(Budget_period="Annually",SUMIFS(INDIRECT(BF$10),DetailBudgetWPs_Aleph,IF($J207 = "No Work Package", "", $J207),DetailBudgetCategory_Aleph,$I207),""))))) / BF$6 * BF$7, 0), 0)</f>
        <v>0</v>
      </c>
      <c r="BG207" s="166">
        <f t="array" ref="BG207">IFERROR(IF(ROW()-16&lt;NoRowsBudget, IF($J207="Profit Margin",SUM(BG$16:BG206)*ProfitMargin,IF($J207="VAT",SUM(BG$16:BG206)*VAT,IF(Budget_period="Monthly",SUMIFS(INDIRECT(BG$8),DetailBudgetWPs_Aleph,IF($J207 = "No Work Package", "", $J207),DetailBudgetCategory_Aleph,$I207),IF(Budget_period="Quarterly",SUMIFS(INDIRECT(BG$9),DetailBudgetWPs_Aleph,IF($J207 = "No Work Package", "", $J207),DetailBudgetCategory_Aleph,$I207),IF(Budget_period="Annually",SUMIFS(INDIRECT(BG$10),DetailBudgetWPs_Aleph,IF($J207 = "No Work Package", "", $J207),DetailBudgetCategory_Aleph,$I207),""))))) / BG$6 * BG$7, 0), 0)</f>
        <v>0</v>
      </c>
      <c r="BH207" s="166">
        <f t="array" ref="BH207">IFERROR(IF(ROW()-16&lt;NoRowsBudget, IF($J207="Profit Margin",SUM(BH$16:BH206)*ProfitMargin,IF($J207="VAT",SUM(BH$16:BH206)*VAT,IF(Budget_period="Monthly",SUMIFS(INDIRECT(BH$8),DetailBudgetWPs_Aleph,IF($J207 = "No Work Package", "", $J207),DetailBudgetCategory_Aleph,$I207),IF(Budget_period="Quarterly",SUMIFS(INDIRECT(BH$9),DetailBudgetWPs_Aleph,IF($J207 = "No Work Package", "", $J207),DetailBudgetCategory_Aleph,$I207),IF(Budget_period="Annually",SUMIFS(INDIRECT(BH$10),DetailBudgetWPs_Aleph,IF($J207 = "No Work Package", "", $J207),DetailBudgetCategory_Aleph,$I207),""))))) / BH$6 * BH$7, 0), 0)</f>
        <v>0</v>
      </c>
      <c r="BI207" s="166">
        <f t="array" ref="BI207">IFERROR(IF(ROW()-16&lt;NoRowsBudget, IF($J207="Profit Margin",SUM(BI$16:BI206)*ProfitMargin,IF($J207="VAT",SUM(BI$16:BI206)*VAT,IF(Budget_period="Monthly",SUMIFS(INDIRECT(BI$8),DetailBudgetWPs_Aleph,IF($J207 = "No Work Package", "", $J207),DetailBudgetCategory_Aleph,$I207),IF(Budget_period="Quarterly",SUMIFS(INDIRECT(BI$9),DetailBudgetWPs_Aleph,IF($J207 = "No Work Package", "", $J207),DetailBudgetCategory_Aleph,$I207),IF(Budget_period="Annually",SUMIFS(INDIRECT(BI$10),DetailBudgetWPs_Aleph,IF($J207 = "No Work Package", "", $J207),DetailBudgetCategory_Aleph,$I207),""))))) / BI$6 * BI$7, 0), 0)</f>
        <v>0</v>
      </c>
      <c r="BJ207" s="166">
        <f t="array" ref="BJ207">IFERROR(IF(ROW()-16&lt;NoRowsBudget, IF($J207="Profit Margin",SUM(BJ$16:BJ206)*ProfitMargin,IF($J207="VAT",SUM(BJ$16:BJ206)*VAT,IF(Budget_period="Monthly",SUMIFS(INDIRECT(BJ$8),DetailBudgetWPs_Aleph,IF($J207 = "No Work Package", "", $J207),DetailBudgetCategory_Aleph,$I207),IF(Budget_period="Quarterly",SUMIFS(INDIRECT(BJ$9),DetailBudgetWPs_Aleph,IF($J207 = "No Work Package", "", $J207),DetailBudgetCategory_Aleph,$I207),IF(Budget_period="Annually",SUMIFS(INDIRECT(BJ$10),DetailBudgetWPs_Aleph,IF($J207 = "No Work Package", "", $J207),DetailBudgetCategory_Aleph,$I207),""))))) / BJ$6 * BJ$7, 0), 0)</f>
        <v>0</v>
      </c>
      <c r="BK207" s="166">
        <f t="array" ref="BK207">IFERROR(IF(ROW()-16&lt;NoRowsBudget, IF($J207="Profit Margin",SUM(BK$16:BK206)*ProfitMargin,IF($J207="VAT",SUM(BK$16:BK206)*VAT,IF(Budget_period="Monthly",SUMIFS(INDIRECT(BK$8),DetailBudgetWPs_Aleph,IF($J207 = "No Work Package", "", $J207),DetailBudgetCategory_Aleph,$I207),IF(Budget_period="Quarterly",SUMIFS(INDIRECT(BK$9),DetailBudgetWPs_Aleph,IF($J207 = "No Work Package", "", $J207),DetailBudgetCategory_Aleph,$I207),IF(Budget_period="Annually",SUMIFS(INDIRECT(BK$10),DetailBudgetWPs_Aleph,IF($J207 = "No Work Package", "", $J207),DetailBudgetCategory_Aleph,$I207),""))))) / BK$6 * BK$7, 0), 0)</f>
        <v>0</v>
      </c>
      <c r="BL207" s="166">
        <f t="array" ref="BL207">IFERROR(IF(ROW()-16&lt;NoRowsBudget, IF($J207="Profit Margin",SUM(BL$16:BL206)*ProfitMargin,IF($J207="VAT",SUM(BL$16:BL206)*VAT,IF(Budget_period="Monthly",SUMIFS(INDIRECT(BL$8),DetailBudgetWPs_Aleph,IF($J207 = "No Work Package", "", $J207),DetailBudgetCategory_Aleph,$I207),IF(Budget_period="Quarterly",SUMIFS(INDIRECT(BL$9),DetailBudgetWPs_Aleph,IF($J207 = "No Work Package", "", $J207),DetailBudgetCategory_Aleph,$I207),IF(Budget_period="Annually",SUMIFS(INDIRECT(BL$10),DetailBudgetWPs_Aleph,IF($J207 = "No Work Package", "", $J207),DetailBudgetCategory_Aleph,$I207),""))))) / BL$6 * BL$7, 0), 0)</f>
        <v>0</v>
      </c>
      <c r="BM207" s="166">
        <f t="array" ref="BM207">IFERROR(IF(ROW()-16&lt;NoRowsBudget, IF($J207="Profit Margin",SUM(BM$16:BM206)*ProfitMargin,IF($J207="VAT",SUM(BM$16:BM206)*VAT,IF(Budget_period="Monthly",SUMIFS(INDIRECT(BM$8),DetailBudgetWPs_Aleph,IF($J207 = "No Work Package", "", $J207),DetailBudgetCategory_Aleph,$I207),IF(Budget_period="Quarterly",SUMIFS(INDIRECT(BM$9),DetailBudgetWPs_Aleph,IF($J207 = "No Work Package", "", $J207),DetailBudgetCategory_Aleph,$I207),IF(Budget_period="Annually",SUMIFS(INDIRECT(BM$10),DetailBudgetWPs_Aleph,IF($J207 = "No Work Package", "", $J207),DetailBudgetCategory_Aleph,$I207),""))))) / BM$6 * BM$7, 0), 0)</f>
        <v>0</v>
      </c>
      <c r="BN207" s="166">
        <f t="array" ref="BN207">IFERROR(IF(ROW()-16&lt;NoRowsBudget, IF($J207="Profit Margin",SUM(BN$16:BN206)*ProfitMargin,IF($J207="VAT",SUM(BN$16:BN206)*VAT,IF(Budget_period="Monthly",SUMIFS(INDIRECT(BN$8),DetailBudgetWPs_Aleph,IF($J207 = "No Work Package", "", $J207),DetailBudgetCategory_Aleph,$I207),IF(Budget_period="Quarterly",SUMIFS(INDIRECT(BN$9),DetailBudgetWPs_Aleph,IF($J207 = "No Work Package", "", $J207),DetailBudgetCategory_Aleph,$I207),IF(Budget_period="Annually",SUMIFS(INDIRECT(BN$10),DetailBudgetWPs_Aleph,IF($J207 = "No Work Package", "", $J207),DetailBudgetCategory_Aleph,$I207),""))))) / BN$6 * BN$7, 0), 0)</f>
        <v>0</v>
      </c>
      <c r="BO207" s="166">
        <f t="array" ref="BO207">IFERROR(IF(ROW()-16&lt;NoRowsBudget, IF($J207="Profit Margin",SUM(BO$16:BO206)*ProfitMargin,IF($J207="VAT",SUM(BO$16:BO206)*VAT,IF(Budget_period="Monthly",SUMIFS(INDIRECT(BO$8),DetailBudgetWPs_Aleph,IF($J207 = "No Work Package", "", $J207),DetailBudgetCategory_Aleph,$I207),IF(Budget_period="Quarterly",SUMIFS(INDIRECT(BO$9),DetailBudgetWPs_Aleph,IF($J207 = "No Work Package", "", $J207),DetailBudgetCategory_Aleph,$I207),IF(Budget_period="Annually",SUMIFS(INDIRECT(BO$10),DetailBudgetWPs_Aleph,IF($J207 = "No Work Package", "", $J207),DetailBudgetCategory_Aleph,$I207),""))))) / BO$6 * BO$7, 0), 0)</f>
        <v>0</v>
      </c>
      <c r="BP207" s="166">
        <f t="array" ref="BP207">IFERROR(IF(ROW()-16&lt;NoRowsBudget, IF($J207="Profit Margin",SUM(BP$16:BP206)*ProfitMargin,IF($J207="VAT",SUM(BP$16:BP206)*VAT,IF(Budget_period="Monthly",SUMIFS(INDIRECT(BP$8),DetailBudgetWPs_Aleph,IF($J207 = "No Work Package", "", $J207),DetailBudgetCategory_Aleph,$I207),IF(Budget_period="Quarterly",SUMIFS(INDIRECT(BP$9),DetailBudgetWPs_Aleph,IF($J207 = "No Work Package", "", $J207),DetailBudgetCategory_Aleph,$I207),IF(Budget_period="Annually",SUMIFS(INDIRECT(BP$10),DetailBudgetWPs_Aleph,IF($J207 = "No Work Package", "", $J207),DetailBudgetCategory_Aleph,$I207),""))))) / BP$6 * BP$7, 0), 0)</f>
        <v>0</v>
      </c>
      <c r="BQ207" s="166">
        <f t="array" ref="BQ207">IFERROR(IF(ROW()-16&lt;NoRowsBudget, IF($J207="Profit Margin",SUM(BQ$16:BQ206)*ProfitMargin,IF($J207="VAT",SUM(BQ$16:BQ206)*VAT,IF(Budget_period="Monthly",SUMIFS(INDIRECT(BQ$8),DetailBudgetWPs_Aleph,IF($J207 = "No Work Package", "", $J207),DetailBudgetCategory_Aleph,$I207),IF(Budget_period="Quarterly",SUMIFS(INDIRECT(BQ$9),DetailBudgetWPs_Aleph,IF($J207 = "No Work Package", "", $J207),DetailBudgetCategory_Aleph,$I207),IF(Budget_period="Annually",SUMIFS(INDIRECT(BQ$10),DetailBudgetWPs_Aleph,IF($J207 = "No Work Package", "", $J207),DetailBudgetCategory_Aleph,$I207),""))))) / BQ$6 * BQ$7, 0), 0)</f>
        <v>0</v>
      </c>
      <c r="BR207" s="166">
        <f t="array" ref="BR207">IFERROR(IF(ROW()-16&lt;NoRowsBudget, IF($J207="Profit Margin",SUM(BR$16:BR206)*ProfitMargin,IF($J207="VAT",SUM(BR$16:BR206)*VAT,IF(Budget_period="Monthly",SUMIFS(INDIRECT(BR$8),DetailBudgetWPs_Aleph,IF($J207 = "No Work Package", "", $J207),DetailBudgetCategory_Aleph,$I207),IF(Budget_period="Quarterly",SUMIFS(INDIRECT(BR$9),DetailBudgetWPs_Aleph,IF($J207 = "No Work Package", "", $J207),DetailBudgetCategory_Aleph,$I207),IF(Budget_period="Annually",SUMIFS(INDIRECT(BR$10),DetailBudgetWPs_Aleph,IF($J207 = "No Work Package", "", $J207),DetailBudgetCategory_Aleph,$I207),""))))) / BR$6 * BR$7, 0), 0)</f>
        <v>0</v>
      </c>
      <c r="BS207" s="166">
        <f t="array" ref="BS207">IFERROR(IF(ROW()-16&lt;NoRowsBudget, IF($J207="Profit Margin",SUM(BS$16:BS206)*ProfitMargin,IF($J207="VAT",SUM(BS$16:BS206)*VAT,IF(Budget_period="Monthly",SUMIFS(INDIRECT(BS$8),DetailBudgetWPs_Aleph,IF($J207 = "No Work Package", "", $J207),DetailBudgetCategory_Aleph,$I207),IF(Budget_period="Quarterly",SUMIFS(INDIRECT(BS$9),DetailBudgetWPs_Aleph,IF($J207 = "No Work Package", "", $J207),DetailBudgetCategory_Aleph,$I207),IF(Budget_period="Annually",SUMIFS(INDIRECT(BS$10),DetailBudgetWPs_Aleph,IF($J207 = "No Work Package", "", $J207),DetailBudgetCategory_Aleph,$I207),""))))) / BS$6 * BS$7, 0), 0)</f>
        <v>0</v>
      </c>
    </row>
    <row r="208" ht="15.75" customHeight="1">
      <c r="A208" s="114"/>
      <c r="B208" s="15" t="str">
        <f>IF(ROW()-16&lt;NoRowsBudget,OrgName,"")</f>
        <v/>
      </c>
      <c r="C208" s="15" t="str">
        <f>IF(ROW()-16&lt;NoRowsBudget,ProjectName,"")</f>
        <v/>
      </c>
      <c r="D208" s="15" t="str">
        <f>IF(ROW()-16&lt;NoRowsBudget,ProjectRef,"")</f>
        <v/>
      </c>
      <c r="E208" s="15" t="str">
        <f>IF(ROW()-16&lt;NoRowsBudget,ApplicationID,"")</f>
        <v/>
      </c>
      <c r="F208" s="15" t="str">
        <f>IF(ROW()-16&lt;NoRowsBudget,Version,"")</f>
        <v/>
      </c>
      <c r="G208" s="164" t="str">
        <f>IF(ROW()-16&lt;NoRowsBudget,StartDate,"")</f>
        <v/>
      </c>
      <c r="H208" s="164" t="str">
        <f>IF(ROW()-16&lt;NoRowsBudget,EndDate,"")</f>
        <v/>
      </c>
      <c r="I208" s="15" t="str">
        <f t="array" ref="I208">IF(ROW()-16&lt;(NoRowsBudget-3),INDEX(CostCategories,CEILING((ROW()-15)/NoWPs,1)),IF(ROW()-16=NoRowsBudget-3,"Overheads",IF(ROW()-16=NoRowsBudget-2,"Profit Margin",IF(ROW()-16=NoRowsBudget-1,"VAT",""))))</f>
        <v/>
      </c>
      <c r="J208" s="15" t="str">
        <f t="array" ref="J208">IF(ROW()-16&lt;NoRowsBudget-3,INDEX(WPUnique,,MOD(ROW()-16,NoWPs)+1),IF(ROW()-16=NoRowsBudget-3,"Overheads",IF(ROW()-16=NoRowsBudget-2,"Profit Margin",IF(ROW()-16=NoRowsBudget-1,"VAT",""))))</f>
        <v/>
      </c>
      <c r="K208" s="172" t="str">
        <f>IFERROR(IF(OR($J208="Indirect Cost",$J208="VAT",$J208="Profit Margin"),"",VLOOKUP(J208,'1. Basic Info'!$B$40:$C$52,2,FALSE)),BudgetExport!J208)</f>
        <v/>
      </c>
      <c r="L208" s="166">
        <f t="array" ref="L208">IFERROR(IF(ROW()-16&lt;NoRowsBudget, IF($J208="Profit Margin",SUM(L$16:L207)*ProfitMargin,IF($J208="VAT",SUM(L$16:L207)*VAT,IF(Budget_period="Monthly",SUMIFS(INDIRECT(L$8),DetailBudgetWPs_Aleph,IF($J208 = "No Work Package", "", $J208),DetailBudgetCategory_Aleph,$I208),IF(Budget_period="Quarterly",SUMIFS(INDIRECT(L$9),DetailBudgetWPs_Aleph,IF($J208 = "No Work Package", "", $J208),DetailBudgetCategory_Aleph,$I208),IF(Budget_period="Annually",SUMIFS(INDIRECT(L$10),DetailBudgetWPs_Aleph,IF($J208 = "No Work Package", "", $J208),DetailBudgetCategory_Aleph,$I208),""))))) / L$6 * L$7, 0), 0)</f>
        <v>0</v>
      </c>
      <c r="M208" s="166">
        <f t="array" ref="M208">IFERROR(IF(ROW()-16&lt;NoRowsBudget, IF($J208="Profit Margin",SUM(M$16:M207)*ProfitMargin,IF($J208="VAT",SUM(M$16:M207)*VAT,IF(Budget_period="Monthly",SUMIFS(INDIRECT(M$8),DetailBudgetWPs_Aleph,IF($J208 = "No Work Package", "", $J208),DetailBudgetCategory_Aleph,$I208),IF(Budget_period="Quarterly",SUMIFS(INDIRECT(M$9),DetailBudgetWPs_Aleph,IF($J208 = "No Work Package", "", $J208),DetailBudgetCategory_Aleph,$I208),IF(Budget_period="Annually",SUMIFS(INDIRECT(M$10),DetailBudgetWPs_Aleph,IF($J208 = "No Work Package", "", $J208),DetailBudgetCategory_Aleph,$I208),""))))) / M$6 * M$7, 0), 0)</f>
        <v>0</v>
      </c>
      <c r="N208" s="166">
        <f t="array" ref="N208">IFERROR(IF(ROW()-16&lt;NoRowsBudget, IF($J208="Profit Margin",SUM(N$16:N207)*ProfitMargin,IF($J208="VAT",SUM(N$16:N207)*VAT,IF(Budget_period="Monthly",SUMIFS(INDIRECT(N$8),DetailBudgetWPs_Aleph,IF($J208 = "No Work Package", "", $J208),DetailBudgetCategory_Aleph,$I208),IF(Budget_period="Quarterly",SUMIFS(INDIRECT(N$9),DetailBudgetWPs_Aleph,IF($J208 = "No Work Package", "", $J208),DetailBudgetCategory_Aleph,$I208),IF(Budget_period="Annually",SUMIFS(INDIRECT(N$10),DetailBudgetWPs_Aleph,IF($J208 = "No Work Package", "", $J208),DetailBudgetCategory_Aleph,$I208),""))))) / N$6 * N$7, 0), 0)</f>
        <v>0</v>
      </c>
      <c r="O208" s="166">
        <f t="array" ref="O208">IFERROR(IF(ROW()-16&lt;NoRowsBudget, IF($J208="Profit Margin",SUM(O$16:O207)*ProfitMargin,IF($J208="VAT",SUM(O$16:O207)*VAT,IF(Budget_period="Monthly",SUMIFS(INDIRECT(O$8),DetailBudgetWPs_Aleph,IF($J208 = "No Work Package", "", $J208),DetailBudgetCategory_Aleph,$I208),IF(Budget_period="Quarterly",SUMIFS(INDIRECT(O$9),DetailBudgetWPs_Aleph,IF($J208 = "No Work Package", "", $J208),DetailBudgetCategory_Aleph,$I208),IF(Budget_period="Annually",SUMIFS(INDIRECT(O$10),DetailBudgetWPs_Aleph,IF($J208 = "No Work Package", "", $J208),DetailBudgetCategory_Aleph,$I208),""))))) / O$6 * O$7, 0), 0)</f>
        <v>0</v>
      </c>
      <c r="P208" s="166">
        <f t="array" ref="P208">IFERROR(IF(ROW()-16&lt;NoRowsBudget, IF($J208="Profit Margin",SUM(P$16:P207)*ProfitMargin,IF($J208="VAT",SUM(P$16:P207)*VAT,IF(Budget_period="Monthly",SUMIFS(INDIRECT(P$8),DetailBudgetWPs_Aleph,IF($J208 = "No Work Package", "", $J208),DetailBudgetCategory_Aleph,$I208),IF(Budget_period="Quarterly",SUMIFS(INDIRECT(P$9),DetailBudgetWPs_Aleph,IF($J208 = "No Work Package", "", $J208),DetailBudgetCategory_Aleph,$I208),IF(Budget_period="Annually",SUMIFS(INDIRECT(P$10),DetailBudgetWPs_Aleph,IF($J208 = "No Work Package", "", $J208),DetailBudgetCategory_Aleph,$I208),""))))) / P$6 * P$7, 0), 0)</f>
        <v>0</v>
      </c>
      <c r="Q208" s="166">
        <f t="array" ref="Q208">IFERROR(IF(ROW()-16&lt;NoRowsBudget, IF($J208="Profit Margin",SUM(Q$16:Q207)*ProfitMargin,IF($J208="VAT",SUM(Q$16:Q207)*VAT,IF(Budget_period="Monthly",SUMIFS(INDIRECT(Q$8),DetailBudgetWPs_Aleph,IF($J208 = "No Work Package", "", $J208),DetailBudgetCategory_Aleph,$I208),IF(Budget_period="Quarterly",SUMIFS(INDIRECT(Q$9),DetailBudgetWPs_Aleph,IF($J208 = "No Work Package", "", $J208),DetailBudgetCategory_Aleph,$I208),IF(Budget_period="Annually",SUMIFS(INDIRECT(Q$10),DetailBudgetWPs_Aleph,IF($J208 = "No Work Package", "", $J208),DetailBudgetCategory_Aleph,$I208),""))))) / Q$6 * Q$7, 0), 0)</f>
        <v>0</v>
      </c>
      <c r="R208" s="166">
        <f t="array" ref="R208">IFERROR(IF(ROW()-16&lt;NoRowsBudget, IF($J208="Profit Margin",SUM(R$16:R207)*ProfitMargin,IF($J208="VAT",SUM(R$16:R207)*VAT,IF(Budget_period="Monthly",SUMIFS(INDIRECT(R$8),DetailBudgetWPs_Aleph,IF($J208 = "No Work Package", "", $J208),DetailBudgetCategory_Aleph,$I208),IF(Budget_period="Quarterly",SUMIFS(INDIRECT(R$9),DetailBudgetWPs_Aleph,IF($J208 = "No Work Package", "", $J208),DetailBudgetCategory_Aleph,$I208),IF(Budget_period="Annually",SUMIFS(INDIRECT(R$10),DetailBudgetWPs_Aleph,IF($J208 = "No Work Package", "", $J208),DetailBudgetCategory_Aleph,$I208),""))))) / R$6 * R$7, 0), 0)</f>
        <v>0</v>
      </c>
      <c r="S208" s="166">
        <f t="array" ref="S208">IFERROR(IF(ROW()-16&lt;NoRowsBudget, IF($J208="Profit Margin",SUM(S$16:S207)*ProfitMargin,IF($J208="VAT",SUM(S$16:S207)*VAT,IF(Budget_period="Monthly",SUMIFS(INDIRECT(S$8),DetailBudgetWPs_Aleph,IF($J208 = "No Work Package", "", $J208),DetailBudgetCategory_Aleph,$I208),IF(Budget_period="Quarterly",SUMIFS(INDIRECT(S$9),DetailBudgetWPs_Aleph,IF($J208 = "No Work Package", "", $J208),DetailBudgetCategory_Aleph,$I208),IF(Budget_period="Annually",SUMIFS(INDIRECT(S$10),DetailBudgetWPs_Aleph,IF($J208 = "No Work Package", "", $J208),DetailBudgetCategory_Aleph,$I208),""))))) / S$6 * S$7, 0), 0)</f>
        <v>0</v>
      </c>
      <c r="T208" s="166">
        <f t="array" ref="T208">IFERROR(IF(ROW()-16&lt;NoRowsBudget, IF($J208="Profit Margin",SUM(T$16:T207)*ProfitMargin,IF($J208="VAT",SUM(T$16:T207)*VAT,IF(Budget_period="Monthly",SUMIFS(INDIRECT(T$8),DetailBudgetWPs_Aleph,IF($J208 = "No Work Package", "", $J208),DetailBudgetCategory_Aleph,$I208),IF(Budget_period="Quarterly",SUMIFS(INDIRECT(T$9),DetailBudgetWPs_Aleph,IF($J208 = "No Work Package", "", $J208),DetailBudgetCategory_Aleph,$I208),IF(Budget_period="Annually",SUMIFS(INDIRECT(T$10),DetailBudgetWPs_Aleph,IF($J208 = "No Work Package", "", $J208),DetailBudgetCategory_Aleph,$I208),""))))) / T$6 * T$7, 0), 0)</f>
        <v>0</v>
      </c>
      <c r="U208" s="166">
        <f t="array" ref="U208">IFERROR(IF(ROW()-16&lt;NoRowsBudget, IF($J208="Profit Margin",SUM(U$16:U207)*ProfitMargin,IF($J208="VAT",SUM(U$16:U207)*VAT,IF(Budget_period="Monthly",SUMIFS(INDIRECT(U$8),DetailBudgetWPs_Aleph,IF($J208 = "No Work Package", "", $J208),DetailBudgetCategory_Aleph,$I208),IF(Budget_period="Quarterly",SUMIFS(INDIRECT(U$9),DetailBudgetWPs_Aleph,IF($J208 = "No Work Package", "", $J208),DetailBudgetCategory_Aleph,$I208),IF(Budget_period="Annually",SUMIFS(INDIRECT(U$10),DetailBudgetWPs_Aleph,IF($J208 = "No Work Package", "", $J208),DetailBudgetCategory_Aleph,$I208),""))))) / U$6 * U$7, 0), 0)</f>
        <v>0</v>
      </c>
      <c r="V208" s="166">
        <f t="array" ref="V208">IFERROR(IF(ROW()-16&lt;NoRowsBudget, IF($J208="Profit Margin",SUM(V$16:V207)*ProfitMargin,IF($J208="VAT",SUM(V$16:V207)*VAT,IF(Budget_period="Monthly",SUMIFS(INDIRECT(V$8),DetailBudgetWPs_Aleph,IF($J208 = "No Work Package", "", $J208),DetailBudgetCategory_Aleph,$I208),IF(Budget_period="Quarterly",SUMIFS(INDIRECT(V$9),DetailBudgetWPs_Aleph,IF($J208 = "No Work Package", "", $J208),DetailBudgetCategory_Aleph,$I208),IF(Budget_period="Annually",SUMIFS(INDIRECT(V$10),DetailBudgetWPs_Aleph,IF($J208 = "No Work Package", "", $J208),DetailBudgetCategory_Aleph,$I208),""))))) / V$6 * V$7, 0), 0)</f>
        <v>0</v>
      </c>
      <c r="W208" s="166">
        <f t="array" ref="W208">IFERROR(IF(ROW()-16&lt;NoRowsBudget, IF($J208="Profit Margin",SUM(W$16:W207)*ProfitMargin,IF($J208="VAT",SUM(W$16:W207)*VAT,IF(Budget_period="Monthly",SUMIFS(INDIRECT(W$8),DetailBudgetWPs_Aleph,IF($J208 = "No Work Package", "", $J208),DetailBudgetCategory_Aleph,$I208),IF(Budget_period="Quarterly",SUMIFS(INDIRECT(W$9),DetailBudgetWPs_Aleph,IF($J208 = "No Work Package", "", $J208),DetailBudgetCategory_Aleph,$I208),IF(Budget_period="Annually",SUMIFS(INDIRECT(W$10),DetailBudgetWPs_Aleph,IF($J208 = "No Work Package", "", $J208),DetailBudgetCategory_Aleph,$I208),""))))) / W$6 * W$7, 0), 0)</f>
        <v>0</v>
      </c>
      <c r="X208" s="166">
        <f t="array" ref="X208">IFERROR(IF(ROW()-16&lt;NoRowsBudget, IF($J208="Profit Margin",SUM(X$16:X207)*ProfitMargin,IF($J208="VAT",SUM(X$16:X207)*VAT,IF(Budget_period="Monthly",SUMIFS(INDIRECT(X$8),DetailBudgetWPs_Aleph,IF($J208 = "No Work Package", "", $J208),DetailBudgetCategory_Aleph,$I208),IF(Budget_period="Quarterly",SUMIFS(INDIRECT(X$9),DetailBudgetWPs_Aleph,IF($J208 = "No Work Package", "", $J208),DetailBudgetCategory_Aleph,$I208),IF(Budget_period="Annually",SUMIFS(INDIRECT(X$10),DetailBudgetWPs_Aleph,IF($J208 = "No Work Package", "", $J208),DetailBudgetCategory_Aleph,$I208),""))))) / X$6 * X$7, 0), 0)</f>
        <v>0</v>
      </c>
      <c r="Y208" s="166">
        <f t="array" ref="Y208">IFERROR(IF(ROW()-16&lt;NoRowsBudget, IF($J208="Profit Margin",SUM(Y$16:Y207)*ProfitMargin,IF($J208="VAT",SUM(Y$16:Y207)*VAT,IF(Budget_period="Monthly",SUMIFS(INDIRECT(Y$8),DetailBudgetWPs_Aleph,IF($J208 = "No Work Package", "", $J208),DetailBudgetCategory_Aleph,$I208),IF(Budget_period="Quarterly",SUMIFS(INDIRECT(Y$9),DetailBudgetWPs_Aleph,IF($J208 = "No Work Package", "", $J208),DetailBudgetCategory_Aleph,$I208),IF(Budget_period="Annually",SUMIFS(INDIRECT(Y$10),DetailBudgetWPs_Aleph,IF($J208 = "No Work Package", "", $J208),DetailBudgetCategory_Aleph,$I208),""))))) / Y$6 * Y$7, 0), 0)</f>
        <v>0</v>
      </c>
      <c r="Z208" s="166">
        <f t="array" ref="Z208">IFERROR(IF(ROW()-16&lt;NoRowsBudget, IF($J208="Profit Margin",SUM(Z$16:Z207)*ProfitMargin,IF($J208="VAT",SUM(Z$16:Z207)*VAT,IF(Budget_period="Monthly",SUMIFS(INDIRECT(Z$8),DetailBudgetWPs_Aleph,IF($J208 = "No Work Package", "", $J208),DetailBudgetCategory_Aleph,$I208),IF(Budget_period="Quarterly",SUMIFS(INDIRECT(Z$9),DetailBudgetWPs_Aleph,IF($J208 = "No Work Package", "", $J208),DetailBudgetCategory_Aleph,$I208),IF(Budget_period="Annually",SUMIFS(INDIRECT(Z$10),DetailBudgetWPs_Aleph,IF($J208 = "No Work Package", "", $J208),DetailBudgetCategory_Aleph,$I208),""))))) / Z$6 * Z$7, 0), 0)</f>
        <v>0</v>
      </c>
      <c r="AA208" s="166">
        <f t="array" ref="AA208">IFERROR(IF(ROW()-16&lt;NoRowsBudget, IF($J208="Profit Margin",SUM(AA$16:AA207)*ProfitMargin,IF($J208="VAT",SUM(AA$16:AA207)*VAT,IF(Budget_period="Monthly",SUMIFS(INDIRECT(AA$8),DetailBudgetWPs_Aleph,IF($J208 = "No Work Package", "", $J208),DetailBudgetCategory_Aleph,$I208),IF(Budget_period="Quarterly",SUMIFS(INDIRECT(AA$9),DetailBudgetWPs_Aleph,IF($J208 = "No Work Package", "", $J208),DetailBudgetCategory_Aleph,$I208),IF(Budget_period="Annually",SUMIFS(INDIRECT(AA$10),DetailBudgetWPs_Aleph,IF($J208 = "No Work Package", "", $J208),DetailBudgetCategory_Aleph,$I208),""))))) / AA$6 * AA$7, 0), 0)</f>
        <v>0</v>
      </c>
      <c r="AB208" s="166">
        <f t="array" ref="AB208">IFERROR(IF(ROW()-16&lt;NoRowsBudget, IF($J208="Profit Margin",SUM(AB$16:AB207)*ProfitMargin,IF($J208="VAT",SUM(AB$16:AB207)*VAT,IF(Budget_period="Monthly",SUMIFS(INDIRECT(AB$8),DetailBudgetWPs_Aleph,IF($J208 = "No Work Package", "", $J208),DetailBudgetCategory_Aleph,$I208),IF(Budget_period="Quarterly",SUMIFS(INDIRECT(AB$9),DetailBudgetWPs_Aleph,IF($J208 = "No Work Package", "", $J208),DetailBudgetCategory_Aleph,$I208),IF(Budget_period="Annually",SUMIFS(INDIRECT(AB$10),DetailBudgetWPs_Aleph,IF($J208 = "No Work Package", "", $J208),DetailBudgetCategory_Aleph,$I208),""))))) / AB$6 * AB$7, 0), 0)</f>
        <v>0</v>
      </c>
      <c r="AC208" s="166">
        <f t="array" ref="AC208">IFERROR(IF(ROW()-16&lt;NoRowsBudget, IF($J208="Profit Margin",SUM(AC$16:AC207)*ProfitMargin,IF($J208="VAT",SUM(AC$16:AC207)*VAT,IF(Budget_period="Monthly",SUMIFS(INDIRECT(AC$8),DetailBudgetWPs_Aleph,IF($J208 = "No Work Package", "", $J208),DetailBudgetCategory_Aleph,$I208),IF(Budget_period="Quarterly",SUMIFS(INDIRECT(AC$9),DetailBudgetWPs_Aleph,IF($J208 = "No Work Package", "", $J208),DetailBudgetCategory_Aleph,$I208),IF(Budget_period="Annually",SUMIFS(INDIRECT(AC$10),DetailBudgetWPs_Aleph,IF($J208 = "No Work Package", "", $J208),DetailBudgetCategory_Aleph,$I208),""))))) / AC$6 * AC$7, 0), 0)</f>
        <v>0</v>
      </c>
      <c r="AD208" s="166">
        <f t="array" ref="AD208">IFERROR(IF(ROW()-16&lt;NoRowsBudget, IF($J208="Profit Margin",SUM(AD$16:AD207)*ProfitMargin,IF($J208="VAT",SUM(AD$16:AD207)*VAT,IF(Budget_period="Monthly",SUMIFS(INDIRECT(AD$8),DetailBudgetWPs_Aleph,IF($J208 = "No Work Package", "", $J208),DetailBudgetCategory_Aleph,$I208),IF(Budget_period="Quarterly",SUMIFS(INDIRECT(AD$9),DetailBudgetWPs_Aleph,IF($J208 = "No Work Package", "", $J208),DetailBudgetCategory_Aleph,$I208),IF(Budget_period="Annually",SUMIFS(INDIRECT(AD$10),DetailBudgetWPs_Aleph,IF($J208 = "No Work Package", "", $J208),DetailBudgetCategory_Aleph,$I208),""))))) / AD$6 * AD$7, 0), 0)</f>
        <v>0</v>
      </c>
      <c r="AE208" s="166">
        <f t="array" ref="AE208">IFERROR(IF(ROW()-16&lt;NoRowsBudget, IF($J208="Profit Margin",SUM(AE$16:AE207)*ProfitMargin,IF($J208="VAT",SUM(AE$16:AE207)*VAT,IF(Budget_period="Monthly",SUMIFS(INDIRECT(AE$8),DetailBudgetWPs_Aleph,IF($J208 = "No Work Package", "", $J208),DetailBudgetCategory_Aleph,$I208),IF(Budget_period="Quarterly",SUMIFS(INDIRECT(AE$9),DetailBudgetWPs_Aleph,IF($J208 = "No Work Package", "", $J208),DetailBudgetCategory_Aleph,$I208),IF(Budget_period="Annually",SUMIFS(INDIRECT(AE$10),DetailBudgetWPs_Aleph,IF($J208 = "No Work Package", "", $J208),DetailBudgetCategory_Aleph,$I208),""))))) / AE$6 * AE$7, 0), 0)</f>
        <v>0</v>
      </c>
      <c r="AF208" s="166">
        <f t="array" ref="AF208">IFERROR(IF(ROW()-16&lt;NoRowsBudget, IF($J208="Profit Margin",SUM(AF$16:AF207)*ProfitMargin,IF($J208="VAT",SUM(AF$16:AF207)*VAT,IF(Budget_period="Monthly",SUMIFS(INDIRECT(AF$8),DetailBudgetWPs_Aleph,IF($J208 = "No Work Package", "", $J208),DetailBudgetCategory_Aleph,$I208),IF(Budget_period="Quarterly",SUMIFS(INDIRECT(AF$9),DetailBudgetWPs_Aleph,IF($J208 = "No Work Package", "", $J208),DetailBudgetCategory_Aleph,$I208),IF(Budget_period="Annually",SUMIFS(INDIRECT(AF$10),DetailBudgetWPs_Aleph,IF($J208 = "No Work Package", "", $J208),DetailBudgetCategory_Aleph,$I208),""))))) / AF$6 * AF$7, 0), 0)</f>
        <v>0</v>
      </c>
      <c r="AG208" s="166">
        <f t="array" ref="AG208">IFERROR(IF(ROW()-16&lt;NoRowsBudget, IF($J208="Profit Margin",SUM(AG$16:AG207)*ProfitMargin,IF($J208="VAT",SUM(AG$16:AG207)*VAT,IF(Budget_period="Monthly",SUMIFS(INDIRECT(AG$8),DetailBudgetWPs_Aleph,IF($J208 = "No Work Package", "", $J208),DetailBudgetCategory_Aleph,$I208),IF(Budget_period="Quarterly",SUMIFS(INDIRECT(AG$9),DetailBudgetWPs_Aleph,IF($J208 = "No Work Package", "", $J208),DetailBudgetCategory_Aleph,$I208),IF(Budget_period="Annually",SUMIFS(INDIRECT(AG$10),DetailBudgetWPs_Aleph,IF($J208 = "No Work Package", "", $J208),DetailBudgetCategory_Aleph,$I208),""))))) / AG$6 * AG$7, 0), 0)</f>
        <v>0</v>
      </c>
      <c r="AH208" s="166">
        <f t="array" ref="AH208">IFERROR(IF(ROW()-16&lt;NoRowsBudget, IF($J208="Profit Margin",SUM(AH$16:AH207)*ProfitMargin,IF($J208="VAT",SUM(AH$16:AH207)*VAT,IF(Budget_period="Monthly",SUMIFS(INDIRECT(AH$8),DetailBudgetWPs_Aleph,IF($J208 = "No Work Package", "", $J208),DetailBudgetCategory_Aleph,$I208),IF(Budget_period="Quarterly",SUMIFS(INDIRECT(AH$9),DetailBudgetWPs_Aleph,IF($J208 = "No Work Package", "", $J208),DetailBudgetCategory_Aleph,$I208),IF(Budget_period="Annually",SUMIFS(INDIRECT(AH$10),DetailBudgetWPs_Aleph,IF($J208 = "No Work Package", "", $J208),DetailBudgetCategory_Aleph,$I208),""))))) / AH$6 * AH$7, 0), 0)</f>
        <v>0</v>
      </c>
      <c r="AI208" s="166">
        <f t="array" ref="AI208">IFERROR(IF(ROW()-16&lt;NoRowsBudget, IF($J208="Profit Margin",SUM(AI$16:AI207)*ProfitMargin,IF($J208="VAT",SUM(AI$16:AI207)*VAT,IF(Budget_period="Monthly",SUMIFS(INDIRECT(AI$8),DetailBudgetWPs_Aleph,IF($J208 = "No Work Package", "", $J208),DetailBudgetCategory_Aleph,$I208),IF(Budget_period="Quarterly",SUMIFS(INDIRECT(AI$9),DetailBudgetWPs_Aleph,IF($J208 = "No Work Package", "", $J208),DetailBudgetCategory_Aleph,$I208),IF(Budget_period="Annually",SUMIFS(INDIRECT(AI$10),DetailBudgetWPs_Aleph,IF($J208 = "No Work Package", "", $J208),DetailBudgetCategory_Aleph,$I208),""))))) / AI$6 * AI$7, 0), 0)</f>
        <v>0</v>
      </c>
      <c r="AJ208" s="166">
        <f t="array" ref="AJ208">IFERROR(IF(ROW()-16&lt;NoRowsBudget, IF($J208="Profit Margin",SUM(AJ$16:AJ207)*ProfitMargin,IF($J208="VAT",SUM(AJ$16:AJ207)*VAT,IF(Budget_period="Monthly",SUMIFS(INDIRECT(AJ$8),DetailBudgetWPs_Aleph,IF($J208 = "No Work Package", "", $J208),DetailBudgetCategory_Aleph,$I208),IF(Budget_period="Quarterly",SUMIFS(INDIRECT(AJ$9),DetailBudgetWPs_Aleph,IF($J208 = "No Work Package", "", $J208),DetailBudgetCategory_Aleph,$I208),IF(Budget_period="Annually",SUMIFS(INDIRECT(AJ$10),DetailBudgetWPs_Aleph,IF($J208 = "No Work Package", "", $J208),DetailBudgetCategory_Aleph,$I208),""))))) / AJ$6 * AJ$7, 0), 0)</f>
        <v>0</v>
      </c>
      <c r="AK208" s="166">
        <f t="array" ref="AK208">IFERROR(IF(ROW()-16&lt;NoRowsBudget, IF($J208="Profit Margin",SUM(AK$16:AK207)*ProfitMargin,IF($J208="VAT",SUM(AK$16:AK207)*VAT,IF(Budget_period="Monthly",SUMIFS(INDIRECT(AK$8),DetailBudgetWPs_Aleph,IF($J208 = "No Work Package", "", $J208),DetailBudgetCategory_Aleph,$I208),IF(Budget_period="Quarterly",SUMIFS(INDIRECT(AK$9),DetailBudgetWPs_Aleph,IF($J208 = "No Work Package", "", $J208),DetailBudgetCategory_Aleph,$I208),IF(Budget_period="Annually",SUMIFS(INDIRECT(AK$10),DetailBudgetWPs_Aleph,IF($J208 = "No Work Package", "", $J208),DetailBudgetCategory_Aleph,$I208),""))))) / AK$6 * AK$7, 0), 0)</f>
        <v>0</v>
      </c>
      <c r="AL208" s="166">
        <f t="array" ref="AL208">IFERROR(IF(ROW()-16&lt;NoRowsBudget, IF($J208="Profit Margin",SUM(AL$16:AL207)*ProfitMargin,IF($J208="VAT",SUM(AL$16:AL207)*VAT,IF(Budget_period="Monthly",SUMIFS(INDIRECT(AL$8),DetailBudgetWPs_Aleph,IF($J208 = "No Work Package", "", $J208),DetailBudgetCategory_Aleph,$I208),IF(Budget_period="Quarterly",SUMIFS(INDIRECT(AL$9),DetailBudgetWPs_Aleph,IF($J208 = "No Work Package", "", $J208),DetailBudgetCategory_Aleph,$I208),IF(Budget_period="Annually",SUMIFS(INDIRECT(AL$10),DetailBudgetWPs_Aleph,IF($J208 = "No Work Package", "", $J208),DetailBudgetCategory_Aleph,$I208),""))))) / AL$6 * AL$7, 0), 0)</f>
        <v>0</v>
      </c>
      <c r="AM208" s="166">
        <f t="array" ref="AM208">IFERROR(IF(ROW()-16&lt;NoRowsBudget, IF($J208="Profit Margin",SUM(AM$16:AM207)*ProfitMargin,IF($J208="VAT",SUM(AM$16:AM207)*VAT,IF(Budget_period="Monthly",SUMIFS(INDIRECT(AM$8),DetailBudgetWPs_Aleph,IF($J208 = "No Work Package", "", $J208),DetailBudgetCategory_Aleph,$I208),IF(Budget_period="Quarterly",SUMIFS(INDIRECT(AM$9),DetailBudgetWPs_Aleph,IF($J208 = "No Work Package", "", $J208),DetailBudgetCategory_Aleph,$I208),IF(Budget_period="Annually",SUMIFS(INDIRECT(AM$10),DetailBudgetWPs_Aleph,IF($J208 = "No Work Package", "", $J208),DetailBudgetCategory_Aleph,$I208),""))))) / AM$6 * AM$7, 0), 0)</f>
        <v>0</v>
      </c>
      <c r="AN208" s="166">
        <f t="array" ref="AN208">IFERROR(IF(ROW()-16&lt;NoRowsBudget, IF($J208="Profit Margin",SUM(AN$16:AN207)*ProfitMargin,IF($J208="VAT",SUM(AN$16:AN207)*VAT,IF(Budget_period="Monthly",SUMIFS(INDIRECT(AN$8),DetailBudgetWPs_Aleph,IF($J208 = "No Work Package", "", $J208),DetailBudgetCategory_Aleph,$I208),IF(Budget_period="Quarterly",SUMIFS(INDIRECT(AN$9),DetailBudgetWPs_Aleph,IF($J208 = "No Work Package", "", $J208),DetailBudgetCategory_Aleph,$I208),IF(Budget_period="Annually",SUMIFS(INDIRECT(AN$10),DetailBudgetWPs_Aleph,IF($J208 = "No Work Package", "", $J208),DetailBudgetCategory_Aleph,$I208),""))))) / AN$6 * AN$7, 0), 0)</f>
        <v>0</v>
      </c>
      <c r="AO208" s="166">
        <f t="array" ref="AO208">IFERROR(IF(ROW()-16&lt;NoRowsBudget, IF($J208="Profit Margin",SUM(AO$16:AO207)*ProfitMargin,IF($J208="VAT",SUM(AO$16:AO207)*VAT,IF(Budget_period="Monthly",SUMIFS(INDIRECT(AO$8),DetailBudgetWPs_Aleph,IF($J208 = "No Work Package", "", $J208),DetailBudgetCategory_Aleph,$I208),IF(Budget_period="Quarterly",SUMIFS(INDIRECT(AO$9),DetailBudgetWPs_Aleph,IF($J208 = "No Work Package", "", $J208),DetailBudgetCategory_Aleph,$I208),IF(Budget_period="Annually",SUMIFS(INDIRECT(AO$10),DetailBudgetWPs_Aleph,IF($J208 = "No Work Package", "", $J208),DetailBudgetCategory_Aleph,$I208),""))))) / AO$6 * AO$7, 0), 0)</f>
        <v>0</v>
      </c>
      <c r="AP208" s="166">
        <f t="array" ref="AP208">IFERROR(IF(ROW()-16&lt;NoRowsBudget, IF($J208="Profit Margin",SUM(AP$16:AP207)*ProfitMargin,IF($J208="VAT",SUM(AP$16:AP207)*VAT,IF(Budget_period="Monthly",SUMIFS(INDIRECT(AP$8),DetailBudgetWPs_Aleph,IF($J208 = "No Work Package", "", $J208),DetailBudgetCategory_Aleph,$I208),IF(Budget_period="Quarterly",SUMIFS(INDIRECT(AP$9),DetailBudgetWPs_Aleph,IF($J208 = "No Work Package", "", $J208),DetailBudgetCategory_Aleph,$I208),IF(Budget_period="Annually",SUMIFS(INDIRECT(AP$10),DetailBudgetWPs_Aleph,IF($J208 = "No Work Package", "", $J208),DetailBudgetCategory_Aleph,$I208),""))))) / AP$6 * AP$7, 0), 0)</f>
        <v>0</v>
      </c>
      <c r="AQ208" s="166">
        <f t="array" ref="AQ208">IFERROR(IF(ROW()-16&lt;NoRowsBudget, IF($J208="Profit Margin",SUM(AQ$16:AQ207)*ProfitMargin,IF($J208="VAT",SUM(AQ$16:AQ207)*VAT,IF(Budget_period="Monthly",SUMIFS(INDIRECT(AQ$8),DetailBudgetWPs_Aleph,IF($J208 = "No Work Package", "", $J208),DetailBudgetCategory_Aleph,$I208),IF(Budget_period="Quarterly",SUMIFS(INDIRECT(AQ$9),DetailBudgetWPs_Aleph,IF($J208 = "No Work Package", "", $J208),DetailBudgetCategory_Aleph,$I208),IF(Budget_period="Annually",SUMIFS(INDIRECT(AQ$10),DetailBudgetWPs_Aleph,IF($J208 = "No Work Package", "", $J208),DetailBudgetCategory_Aleph,$I208),""))))) / AQ$6 * AQ$7, 0), 0)</f>
        <v>0</v>
      </c>
      <c r="AR208" s="166">
        <f t="array" ref="AR208">IFERROR(IF(ROW()-16&lt;NoRowsBudget, IF($J208="Profit Margin",SUM(AR$16:AR207)*ProfitMargin,IF($J208="VAT",SUM(AR$16:AR207)*VAT,IF(Budget_period="Monthly",SUMIFS(INDIRECT(AR$8),DetailBudgetWPs_Aleph,IF($J208 = "No Work Package", "", $J208),DetailBudgetCategory_Aleph,$I208),IF(Budget_period="Quarterly",SUMIFS(INDIRECT(AR$9),DetailBudgetWPs_Aleph,IF($J208 = "No Work Package", "", $J208),DetailBudgetCategory_Aleph,$I208),IF(Budget_period="Annually",SUMIFS(INDIRECT(AR$10),DetailBudgetWPs_Aleph,IF($J208 = "No Work Package", "", $J208),DetailBudgetCategory_Aleph,$I208),""))))) / AR$6 * AR$7, 0), 0)</f>
        <v>0</v>
      </c>
      <c r="AS208" s="166">
        <f t="array" ref="AS208">IFERROR(IF(ROW()-16&lt;NoRowsBudget, IF($J208="Profit Margin",SUM(AS$16:AS207)*ProfitMargin,IF($J208="VAT",SUM(AS$16:AS207)*VAT,IF(Budget_period="Monthly",SUMIFS(INDIRECT(AS$8),DetailBudgetWPs_Aleph,IF($J208 = "No Work Package", "", $J208),DetailBudgetCategory_Aleph,$I208),IF(Budget_period="Quarterly",SUMIFS(INDIRECT(AS$9),DetailBudgetWPs_Aleph,IF($J208 = "No Work Package", "", $J208),DetailBudgetCategory_Aleph,$I208),IF(Budget_period="Annually",SUMIFS(INDIRECT(AS$10),DetailBudgetWPs_Aleph,IF($J208 = "No Work Package", "", $J208),DetailBudgetCategory_Aleph,$I208),""))))) / AS$6 * AS$7, 0), 0)</f>
        <v>0</v>
      </c>
      <c r="AT208" s="166">
        <f t="array" ref="AT208">IFERROR(IF(ROW()-16&lt;NoRowsBudget, IF($J208="Profit Margin",SUM(AT$16:AT207)*ProfitMargin,IF($J208="VAT",SUM(AT$16:AT207)*VAT,IF(Budget_period="Monthly",SUMIFS(INDIRECT(AT$8),DetailBudgetWPs_Aleph,IF($J208 = "No Work Package", "", $J208),DetailBudgetCategory_Aleph,$I208),IF(Budget_period="Quarterly",SUMIFS(INDIRECT(AT$9),DetailBudgetWPs_Aleph,IF($J208 = "No Work Package", "", $J208),DetailBudgetCategory_Aleph,$I208),IF(Budget_period="Annually",SUMIFS(INDIRECT(AT$10),DetailBudgetWPs_Aleph,IF($J208 = "No Work Package", "", $J208),DetailBudgetCategory_Aleph,$I208),""))))) / AT$6 * AT$7, 0), 0)</f>
        <v>0</v>
      </c>
      <c r="AU208" s="166">
        <f t="array" ref="AU208">IFERROR(IF(ROW()-16&lt;NoRowsBudget, IF($J208="Profit Margin",SUM(AU$16:AU207)*ProfitMargin,IF($J208="VAT",SUM(AU$16:AU207)*VAT,IF(Budget_period="Monthly",SUMIFS(INDIRECT(AU$8),DetailBudgetWPs_Aleph,IF($J208 = "No Work Package", "", $J208),DetailBudgetCategory_Aleph,$I208),IF(Budget_period="Quarterly",SUMIFS(INDIRECT(AU$9),DetailBudgetWPs_Aleph,IF($J208 = "No Work Package", "", $J208),DetailBudgetCategory_Aleph,$I208),IF(Budget_period="Annually",SUMIFS(INDIRECT(AU$10),DetailBudgetWPs_Aleph,IF($J208 = "No Work Package", "", $J208),DetailBudgetCategory_Aleph,$I208),""))))) / AU$6 * AU$7, 0), 0)</f>
        <v>0</v>
      </c>
      <c r="AV208" s="166">
        <f t="array" ref="AV208">IFERROR(IF(ROW()-16&lt;NoRowsBudget, IF($J208="Profit Margin",SUM(AV$16:AV207)*ProfitMargin,IF($J208="VAT",SUM(AV$16:AV207)*VAT,IF(Budget_period="Monthly",SUMIFS(INDIRECT(AV$8),DetailBudgetWPs_Aleph,IF($J208 = "No Work Package", "", $J208),DetailBudgetCategory_Aleph,$I208),IF(Budget_period="Quarterly",SUMIFS(INDIRECT(AV$9),DetailBudgetWPs_Aleph,IF($J208 = "No Work Package", "", $J208),DetailBudgetCategory_Aleph,$I208),IF(Budget_period="Annually",SUMIFS(INDIRECT(AV$10),DetailBudgetWPs_Aleph,IF($J208 = "No Work Package", "", $J208),DetailBudgetCategory_Aleph,$I208),""))))) / AV$6 * AV$7, 0), 0)</f>
        <v>0</v>
      </c>
      <c r="AW208" s="166">
        <f t="array" ref="AW208">IFERROR(IF(ROW()-16&lt;NoRowsBudget, IF($J208="Profit Margin",SUM(AW$16:AW207)*ProfitMargin,IF($J208="VAT",SUM(AW$16:AW207)*VAT,IF(Budget_period="Monthly",SUMIFS(INDIRECT(AW$8),DetailBudgetWPs_Aleph,IF($J208 = "No Work Package", "", $J208),DetailBudgetCategory_Aleph,$I208),IF(Budget_period="Quarterly",SUMIFS(INDIRECT(AW$9),DetailBudgetWPs_Aleph,IF($J208 = "No Work Package", "", $J208),DetailBudgetCategory_Aleph,$I208),IF(Budget_period="Annually",SUMIFS(INDIRECT(AW$10),DetailBudgetWPs_Aleph,IF($J208 = "No Work Package", "", $J208),DetailBudgetCategory_Aleph,$I208),""))))) / AW$6 * AW$7, 0), 0)</f>
        <v>0</v>
      </c>
      <c r="AX208" s="166">
        <f t="array" ref="AX208">IFERROR(IF(ROW()-16&lt;NoRowsBudget, IF($J208="Profit Margin",SUM(AX$16:AX207)*ProfitMargin,IF($J208="VAT",SUM(AX$16:AX207)*VAT,IF(Budget_period="Monthly",SUMIFS(INDIRECT(AX$8),DetailBudgetWPs_Aleph,IF($J208 = "No Work Package", "", $J208),DetailBudgetCategory_Aleph,$I208),IF(Budget_period="Quarterly",SUMIFS(INDIRECT(AX$9),DetailBudgetWPs_Aleph,IF($J208 = "No Work Package", "", $J208),DetailBudgetCategory_Aleph,$I208),IF(Budget_period="Annually",SUMIFS(INDIRECT(AX$10),DetailBudgetWPs_Aleph,IF($J208 = "No Work Package", "", $J208),DetailBudgetCategory_Aleph,$I208),""))))) / AX$6 * AX$7, 0), 0)</f>
        <v>0</v>
      </c>
      <c r="AY208" s="166">
        <f t="array" ref="AY208">IFERROR(IF(ROW()-16&lt;NoRowsBudget, IF($J208="Profit Margin",SUM(AY$16:AY207)*ProfitMargin,IF($J208="VAT",SUM(AY$16:AY207)*VAT,IF(Budget_period="Monthly",SUMIFS(INDIRECT(AY$8),DetailBudgetWPs_Aleph,IF($J208 = "No Work Package", "", $J208),DetailBudgetCategory_Aleph,$I208),IF(Budget_period="Quarterly",SUMIFS(INDIRECT(AY$9),DetailBudgetWPs_Aleph,IF($J208 = "No Work Package", "", $J208),DetailBudgetCategory_Aleph,$I208),IF(Budget_period="Annually",SUMIFS(INDIRECT(AY$10),DetailBudgetWPs_Aleph,IF($J208 = "No Work Package", "", $J208),DetailBudgetCategory_Aleph,$I208),""))))) / AY$6 * AY$7, 0), 0)</f>
        <v>0</v>
      </c>
      <c r="AZ208" s="166">
        <f t="array" ref="AZ208">IFERROR(IF(ROW()-16&lt;NoRowsBudget, IF($J208="Profit Margin",SUM(AZ$16:AZ207)*ProfitMargin,IF($J208="VAT",SUM(AZ$16:AZ207)*VAT,IF(Budget_period="Monthly",SUMIFS(INDIRECT(AZ$8),DetailBudgetWPs_Aleph,IF($J208 = "No Work Package", "", $J208),DetailBudgetCategory_Aleph,$I208),IF(Budget_period="Quarterly",SUMIFS(INDIRECT(AZ$9),DetailBudgetWPs_Aleph,IF($J208 = "No Work Package", "", $J208),DetailBudgetCategory_Aleph,$I208),IF(Budget_period="Annually",SUMIFS(INDIRECT(AZ$10),DetailBudgetWPs_Aleph,IF($J208 = "No Work Package", "", $J208),DetailBudgetCategory_Aleph,$I208),""))))) / AZ$6 * AZ$7, 0), 0)</f>
        <v>0</v>
      </c>
      <c r="BA208" s="166">
        <f t="array" ref="BA208">IFERROR(IF(ROW()-16&lt;NoRowsBudget, IF($J208="Profit Margin",SUM(BA$16:BA207)*ProfitMargin,IF($J208="VAT",SUM(BA$16:BA207)*VAT,IF(Budget_period="Monthly",SUMIFS(INDIRECT(BA$8),DetailBudgetWPs_Aleph,IF($J208 = "No Work Package", "", $J208),DetailBudgetCategory_Aleph,$I208),IF(Budget_period="Quarterly",SUMIFS(INDIRECT(BA$9),DetailBudgetWPs_Aleph,IF($J208 = "No Work Package", "", $J208),DetailBudgetCategory_Aleph,$I208),IF(Budget_period="Annually",SUMIFS(INDIRECT(BA$10),DetailBudgetWPs_Aleph,IF($J208 = "No Work Package", "", $J208),DetailBudgetCategory_Aleph,$I208),""))))) / BA$6 * BA$7, 0), 0)</f>
        <v>0</v>
      </c>
      <c r="BB208" s="166">
        <f t="array" ref="BB208">IFERROR(IF(ROW()-16&lt;NoRowsBudget, IF($J208="Profit Margin",SUM(BB$16:BB207)*ProfitMargin,IF($J208="VAT",SUM(BB$16:BB207)*VAT,IF(Budget_period="Monthly",SUMIFS(INDIRECT(BB$8),DetailBudgetWPs_Aleph,IF($J208 = "No Work Package", "", $J208),DetailBudgetCategory_Aleph,$I208),IF(Budget_period="Quarterly",SUMIFS(INDIRECT(BB$9),DetailBudgetWPs_Aleph,IF($J208 = "No Work Package", "", $J208),DetailBudgetCategory_Aleph,$I208),IF(Budget_period="Annually",SUMIFS(INDIRECT(BB$10),DetailBudgetWPs_Aleph,IF($J208 = "No Work Package", "", $J208),DetailBudgetCategory_Aleph,$I208),""))))) / BB$6 * BB$7, 0), 0)</f>
        <v>0</v>
      </c>
      <c r="BC208" s="166">
        <f t="array" ref="BC208">IFERROR(IF(ROW()-16&lt;NoRowsBudget, IF($J208="Profit Margin",SUM(BC$16:BC207)*ProfitMargin,IF($J208="VAT",SUM(BC$16:BC207)*VAT,IF(Budget_period="Monthly",SUMIFS(INDIRECT(BC$8),DetailBudgetWPs_Aleph,IF($J208 = "No Work Package", "", $J208),DetailBudgetCategory_Aleph,$I208),IF(Budget_period="Quarterly",SUMIFS(INDIRECT(BC$9),DetailBudgetWPs_Aleph,IF($J208 = "No Work Package", "", $J208),DetailBudgetCategory_Aleph,$I208),IF(Budget_period="Annually",SUMIFS(INDIRECT(BC$10),DetailBudgetWPs_Aleph,IF($J208 = "No Work Package", "", $J208),DetailBudgetCategory_Aleph,$I208),""))))) / BC$6 * BC$7, 0), 0)</f>
        <v>0</v>
      </c>
      <c r="BD208" s="166">
        <f t="array" ref="BD208">IFERROR(IF(ROW()-16&lt;NoRowsBudget, IF($J208="Profit Margin",SUM(BD$16:BD207)*ProfitMargin,IF($J208="VAT",SUM(BD$16:BD207)*VAT,IF(Budget_period="Monthly",SUMIFS(INDIRECT(BD$8),DetailBudgetWPs_Aleph,IF($J208 = "No Work Package", "", $J208),DetailBudgetCategory_Aleph,$I208),IF(Budget_period="Quarterly",SUMIFS(INDIRECT(BD$9),DetailBudgetWPs_Aleph,IF($J208 = "No Work Package", "", $J208),DetailBudgetCategory_Aleph,$I208),IF(Budget_period="Annually",SUMIFS(INDIRECT(BD$10),DetailBudgetWPs_Aleph,IF($J208 = "No Work Package", "", $J208),DetailBudgetCategory_Aleph,$I208),""))))) / BD$6 * BD$7, 0), 0)</f>
        <v>0</v>
      </c>
      <c r="BE208" s="166">
        <f t="array" ref="BE208">IFERROR(IF(ROW()-16&lt;NoRowsBudget, IF($J208="Profit Margin",SUM(BE$16:BE207)*ProfitMargin,IF($J208="VAT",SUM(BE$16:BE207)*VAT,IF(Budget_period="Monthly",SUMIFS(INDIRECT(BE$8),DetailBudgetWPs_Aleph,IF($J208 = "No Work Package", "", $J208),DetailBudgetCategory_Aleph,$I208),IF(Budget_period="Quarterly",SUMIFS(INDIRECT(BE$9),DetailBudgetWPs_Aleph,IF($J208 = "No Work Package", "", $J208),DetailBudgetCategory_Aleph,$I208),IF(Budget_period="Annually",SUMIFS(INDIRECT(BE$10),DetailBudgetWPs_Aleph,IF($J208 = "No Work Package", "", $J208),DetailBudgetCategory_Aleph,$I208),""))))) / BE$6 * BE$7, 0), 0)</f>
        <v>0</v>
      </c>
      <c r="BF208" s="166">
        <f t="array" ref="BF208">IFERROR(IF(ROW()-16&lt;NoRowsBudget, IF($J208="Profit Margin",SUM(BF$16:BF207)*ProfitMargin,IF($J208="VAT",SUM(BF$16:BF207)*VAT,IF(Budget_period="Monthly",SUMIFS(INDIRECT(BF$8),DetailBudgetWPs_Aleph,IF($J208 = "No Work Package", "", $J208),DetailBudgetCategory_Aleph,$I208),IF(Budget_period="Quarterly",SUMIFS(INDIRECT(BF$9),DetailBudgetWPs_Aleph,IF($J208 = "No Work Package", "", $J208),DetailBudgetCategory_Aleph,$I208),IF(Budget_period="Annually",SUMIFS(INDIRECT(BF$10),DetailBudgetWPs_Aleph,IF($J208 = "No Work Package", "", $J208),DetailBudgetCategory_Aleph,$I208),""))))) / BF$6 * BF$7, 0), 0)</f>
        <v>0</v>
      </c>
      <c r="BG208" s="166">
        <f t="array" ref="BG208">IFERROR(IF(ROW()-16&lt;NoRowsBudget, IF($J208="Profit Margin",SUM(BG$16:BG207)*ProfitMargin,IF($J208="VAT",SUM(BG$16:BG207)*VAT,IF(Budget_period="Monthly",SUMIFS(INDIRECT(BG$8),DetailBudgetWPs_Aleph,IF($J208 = "No Work Package", "", $J208),DetailBudgetCategory_Aleph,$I208),IF(Budget_period="Quarterly",SUMIFS(INDIRECT(BG$9),DetailBudgetWPs_Aleph,IF($J208 = "No Work Package", "", $J208),DetailBudgetCategory_Aleph,$I208),IF(Budget_period="Annually",SUMIFS(INDIRECT(BG$10),DetailBudgetWPs_Aleph,IF($J208 = "No Work Package", "", $J208),DetailBudgetCategory_Aleph,$I208),""))))) / BG$6 * BG$7, 0), 0)</f>
        <v>0</v>
      </c>
      <c r="BH208" s="166">
        <f t="array" ref="BH208">IFERROR(IF(ROW()-16&lt;NoRowsBudget, IF($J208="Profit Margin",SUM(BH$16:BH207)*ProfitMargin,IF($J208="VAT",SUM(BH$16:BH207)*VAT,IF(Budget_period="Monthly",SUMIFS(INDIRECT(BH$8),DetailBudgetWPs_Aleph,IF($J208 = "No Work Package", "", $J208),DetailBudgetCategory_Aleph,$I208),IF(Budget_period="Quarterly",SUMIFS(INDIRECT(BH$9),DetailBudgetWPs_Aleph,IF($J208 = "No Work Package", "", $J208),DetailBudgetCategory_Aleph,$I208),IF(Budget_period="Annually",SUMIFS(INDIRECT(BH$10),DetailBudgetWPs_Aleph,IF($J208 = "No Work Package", "", $J208),DetailBudgetCategory_Aleph,$I208),""))))) / BH$6 * BH$7, 0), 0)</f>
        <v>0</v>
      </c>
      <c r="BI208" s="166">
        <f t="array" ref="BI208">IFERROR(IF(ROW()-16&lt;NoRowsBudget, IF($J208="Profit Margin",SUM(BI$16:BI207)*ProfitMargin,IF($J208="VAT",SUM(BI$16:BI207)*VAT,IF(Budget_period="Monthly",SUMIFS(INDIRECT(BI$8),DetailBudgetWPs_Aleph,IF($J208 = "No Work Package", "", $J208),DetailBudgetCategory_Aleph,$I208),IF(Budget_period="Quarterly",SUMIFS(INDIRECT(BI$9),DetailBudgetWPs_Aleph,IF($J208 = "No Work Package", "", $J208),DetailBudgetCategory_Aleph,$I208),IF(Budget_period="Annually",SUMIFS(INDIRECT(BI$10),DetailBudgetWPs_Aleph,IF($J208 = "No Work Package", "", $J208),DetailBudgetCategory_Aleph,$I208),""))))) / BI$6 * BI$7, 0), 0)</f>
        <v>0</v>
      </c>
      <c r="BJ208" s="166">
        <f t="array" ref="BJ208">IFERROR(IF(ROW()-16&lt;NoRowsBudget, IF($J208="Profit Margin",SUM(BJ$16:BJ207)*ProfitMargin,IF($J208="VAT",SUM(BJ$16:BJ207)*VAT,IF(Budget_period="Monthly",SUMIFS(INDIRECT(BJ$8),DetailBudgetWPs_Aleph,IF($J208 = "No Work Package", "", $J208),DetailBudgetCategory_Aleph,$I208),IF(Budget_period="Quarterly",SUMIFS(INDIRECT(BJ$9),DetailBudgetWPs_Aleph,IF($J208 = "No Work Package", "", $J208),DetailBudgetCategory_Aleph,$I208),IF(Budget_period="Annually",SUMIFS(INDIRECT(BJ$10),DetailBudgetWPs_Aleph,IF($J208 = "No Work Package", "", $J208),DetailBudgetCategory_Aleph,$I208),""))))) / BJ$6 * BJ$7, 0), 0)</f>
        <v>0</v>
      </c>
      <c r="BK208" s="166">
        <f t="array" ref="BK208">IFERROR(IF(ROW()-16&lt;NoRowsBudget, IF($J208="Profit Margin",SUM(BK$16:BK207)*ProfitMargin,IF($J208="VAT",SUM(BK$16:BK207)*VAT,IF(Budget_period="Monthly",SUMIFS(INDIRECT(BK$8),DetailBudgetWPs_Aleph,IF($J208 = "No Work Package", "", $J208),DetailBudgetCategory_Aleph,$I208),IF(Budget_period="Quarterly",SUMIFS(INDIRECT(BK$9),DetailBudgetWPs_Aleph,IF($J208 = "No Work Package", "", $J208),DetailBudgetCategory_Aleph,$I208),IF(Budget_period="Annually",SUMIFS(INDIRECT(BK$10),DetailBudgetWPs_Aleph,IF($J208 = "No Work Package", "", $J208),DetailBudgetCategory_Aleph,$I208),""))))) / BK$6 * BK$7, 0), 0)</f>
        <v>0</v>
      </c>
      <c r="BL208" s="166">
        <f t="array" ref="BL208">IFERROR(IF(ROW()-16&lt;NoRowsBudget, IF($J208="Profit Margin",SUM(BL$16:BL207)*ProfitMargin,IF($J208="VAT",SUM(BL$16:BL207)*VAT,IF(Budget_period="Monthly",SUMIFS(INDIRECT(BL$8),DetailBudgetWPs_Aleph,IF($J208 = "No Work Package", "", $J208),DetailBudgetCategory_Aleph,$I208),IF(Budget_period="Quarterly",SUMIFS(INDIRECT(BL$9),DetailBudgetWPs_Aleph,IF($J208 = "No Work Package", "", $J208),DetailBudgetCategory_Aleph,$I208),IF(Budget_period="Annually",SUMIFS(INDIRECT(BL$10),DetailBudgetWPs_Aleph,IF($J208 = "No Work Package", "", $J208),DetailBudgetCategory_Aleph,$I208),""))))) / BL$6 * BL$7, 0), 0)</f>
        <v>0</v>
      </c>
      <c r="BM208" s="166">
        <f t="array" ref="BM208">IFERROR(IF(ROW()-16&lt;NoRowsBudget, IF($J208="Profit Margin",SUM(BM$16:BM207)*ProfitMargin,IF($J208="VAT",SUM(BM$16:BM207)*VAT,IF(Budget_period="Monthly",SUMIFS(INDIRECT(BM$8),DetailBudgetWPs_Aleph,IF($J208 = "No Work Package", "", $J208),DetailBudgetCategory_Aleph,$I208),IF(Budget_period="Quarterly",SUMIFS(INDIRECT(BM$9),DetailBudgetWPs_Aleph,IF($J208 = "No Work Package", "", $J208),DetailBudgetCategory_Aleph,$I208),IF(Budget_period="Annually",SUMIFS(INDIRECT(BM$10),DetailBudgetWPs_Aleph,IF($J208 = "No Work Package", "", $J208),DetailBudgetCategory_Aleph,$I208),""))))) / BM$6 * BM$7, 0), 0)</f>
        <v>0</v>
      </c>
      <c r="BN208" s="166">
        <f t="array" ref="BN208">IFERROR(IF(ROW()-16&lt;NoRowsBudget, IF($J208="Profit Margin",SUM(BN$16:BN207)*ProfitMargin,IF($J208="VAT",SUM(BN$16:BN207)*VAT,IF(Budget_period="Monthly",SUMIFS(INDIRECT(BN$8),DetailBudgetWPs_Aleph,IF($J208 = "No Work Package", "", $J208),DetailBudgetCategory_Aleph,$I208),IF(Budget_period="Quarterly",SUMIFS(INDIRECT(BN$9),DetailBudgetWPs_Aleph,IF($J208 = "No Work Package", "", $J208),DetailBudgetCategory_Aleph,$I208),IF(Budget_period="Annually",SUMIFS(INDIRECT(BN$10),DetailBudgetWPs_Aleph,IF($J208 = "No Work Package", "", $J208),DetailBudgetCategory_Aleph,$I208),""))))) / BN$6 * BN$7, 0), 0)</f>
        <v>0</v>
      </c>
      <c r="BO208" s="166">
        <f t="array" ref="BO208">IFERROR(IF(ROW()-16&lt;NoRowsBudget, IF($J208="Profit Margin",SUM(BO$16:BO207)*ProfitMargin,IF($J208="VAT",SUM(BO$16:BO207)*VAT,IF(Budget_period="Monthly",SUMIFS(INDIRECT(BO$8),DetailBudgetWPs_Aleph,IF($J208 = "No Work Package", "", $J208),DetailBudgetCategory_Aleph,$I208),IF(Budget_period="Quarterly",SUMIFS(INDIRECT(BO$9),DetailBudgetWPs_Aleph,IF($J208 = "No Work Package", "", $J208),DetailBudgetCategory_Aleph,$I208),IF(Budget_period="Annually",SUMIFS(INDIRECT(BO$10),DetailBudgetWPs_Aleph,IF($J208 = "No Work Package", "", $J208),DetailBudgetCategory_Aleph,$I208),""))))) / BO$6 * BO$7, 0), 0)</f>
        <v>0</v>
      </c>
      <c r="BP208" s="166">
        <f t="array" ref="BP208">IFERROR(IF(ROW()-16&lt;NoRowsBudget, IF($J208="Profit Margin",SUM(BP$16:BP207)*ProfitMargin,IF($J208="VAT",SUM(BP$16:BP207)*VAT,IF(Budget_period="Monthly",SUMIFS(INDIRECT(BP$8),DetailBudgetWPs_Aleph,IF($J208 = "No Work Package", "", $J208),DetailBudgetCategory_Aleph,$I208),IF(Budget_period="Quarterly",SUMIFS(INDIRECT(BP$9),DetailBudgetWPs_Aleph,IF($J208 = "No Work Package", "", $J208),DetailBudgetCategory_Aleph,$I208),IF(Budget_period="Annually",SUMIFS(INDIRECT(BP$10),DetailBudgetWPs_Aleph,IF($J208 = "No Work Package", "", $J208),DetailBudgetCategory_Aleph,$I208),""))))) / BP$6 * BP$7, 0), 0)</f>
        <v>0</v>
      </c>
      <c r="BQ208" s="166">
        <f t="array" ref="BQ208">IFERROR(IF(ROW()-16&lt;NoRowsBudget, IF($J208="Profit Margin",SUM(BQ$16:BQ207)*ProfitMargin,IF($J208="VAT",SUM(BQ$16:BQ207)*VAT,IF(Budget_period="Monthly",SUMIFS(INDIRECT(BQ$8),DetailBudgetWPs_Aleph,IF($J208 = "No Work Package", "", $J208),DetailBudgetCategory_Aleph,$I208),IF(Budget_period="Quarterly",SUMIFS(INDIRECT(BQ$9),DetailBudgetWPs_Aleph,IF($J208 = "No Work Package", "", $J208),DetailBudgetCategory_Aleph,$I208),IF(Budget_period="Annually",SUMIFS(INDIRECT(BQ$10),DetailBudgetWPs_Aleph,IF($J208 = "No Work Package", "", $J208),DetailBudgetCategory_Aleph,$I208),""))))) / BQ$6 * BQ$7, 0), 0)</f>
        <v>0</v>
      </c>
      <c r="BR208" s="166">
        <f t="array" ref="BR208">IFERROR(IF(ROW()-16&lt;NoRowsBudget, IF($J208="Profit Margin",SUM(BR$16:BR207)*ProfitMargin,IF($J208="VAT",SUM(BR$16:BR207)*VAT,IF(Budget_period="Monthly",SUMIFS(INDIRECT(BR$8),DetailBudgetWPs_Aleph,IF($J208 = "No Work Package", "", $J208),DetailBudgetCategory_Aleph,$I208),IF(Budget_period="Quarterly",SUMIFS(INDIRECT(BR$9),DetailBudgetWPs_Aleph,IF($J208 = "No Work Package", "", $J208),DetailBudgetCategory_Aleph,$I208),IF(Budget_period="Annually",SUMIFS(INDIRECT(BR$10),DetailBudgetWPs_Aleph,IF($J208 = "No Work Package", "", $J208),DetailBudgetCategory_Aleph,$I208),""))))) / BR$6 * BR$7, 0), 0)</f>
        <v>0</v>
      </c>
      <c r="BS208" s="166">
        <f t="array" ref="BS208">IFERROR(IF(ROW()-16&lt;NoRowsBudget, IF($J208="Profit Margin",SUM(BS$16:BS207)*ProfitMargin,IF($J208="VAT",SUM(BS$16:BS207)*VAT,IF(Budget_period="Monthly",SUMIFS(INDIRECT(BS$8),DetailBudgetWPs_Aleph,IF($J208 = "No Work Package", "", $J208),DetailBudgetCategory_Aleph,$I208),IF(Budget_period="Quarterly",SUMIFS(INDIRECT(BS$9),DetailBudgetWPs_Aleph,IF($J208 = "No Work Package", "", $J208),DetailBudgetCategory_Aleph,$I208),IF(Budget_period="Annually",SUMIFS(INDIRECT(BS$10),DetailBudgetWPs_Aleph,IF($J208 = "No Work Package", "", $J208),DetailBudgetCategory_Aleph,$I208),""))))) / BS$6 * BS$7, 0), 0)</f>
        <v>0</v>
      </c>
    </row>
    <row r="209" ht="15.75" customHeight="1">
      <c r="A209" s="114"/>
      <c r="B209" s="15" t="str">
        <f>IF(ROW()-16&lt;NoRowsBudget,OrgName,"")</f>
        <v/>
      </c>
      <c r="C209" s="15" t="str">
        <f>IF(ROW()-16&lt;NoRowsBudget,ProjectName,"")</f>
        <v/>
      </c>
      <c r="D209" s="15" t="str">
        <f>IF(ROW()-16&lt;NoRowsBudget,ProjectRef,"")</f>
        <v/>
      </c>
      <c r="E209" s="15" t="str">
        <f>IF(ROW()-16&lt;NoRowsBudget,ApplicationID,"")</f>
        <v/>
      </c>
      <c r="F209" s="15" t="str">
        <f>IF(ROW()-16&lt;NoRowsBudget,Version,"")</f>
        <v/>
      </c>
      <c r="G209" s="164" t="str">
        <f>IF(ROW()-16&lt;NoRowsBudget,StartDate,"")</f>
        <v/>
      </c>
      <c r="H209" s="164" t="str">
        <f>IF(ROW()-16&lt;NoRowsBudget,EndDate,"")</f>
        <v/>
      </c>
      <c r="I209" s="15" t="str">
        <f t="array" ref="I209">IF(ROW()-16&lt;(NoRowsBudget-3),INDEX(CostCategories,CEILING((ROW()-15)/NoWPs,1)),IF(ROW()-16=NoRowsBudget-3,"Overheads",IF(ROW()-16=NoRowsBudget-2,"Profit Margin",IF(ROW()-16=NoRowsBudget-1,"VAT",""))))</f>
        <v/>
      </c>
      <c r="J209" s="15" t="str">
        <f t="array" ref="J209">IF(ROW()-16&lt;NoRowsBudget-3,INDEX(WPUnique,,MOD(ROW()-16,NoWPs)+1),IF(ROW()-16=NoRowsBudget-3,"Overheads",IF(ROW()-16=NoRowsBudget-2,"Profit Margin",IF(ROW()-16=NoRowsBudget-1,"VAT",""))))</f>
        <v/>
      </c>
      <c r="K209" s="172" t="str">
        <f>IFERROR(IF(OR($J209="Indirect Cost",$J209="VAT",$J209="Profit Margin"),"",VLOOKUP(J209,'1. Basic Info'!$B$40:$C$52,2,FALSE)),BudgetExport!J209)</f>
        <v/>
      </c>
      <c r="L209" s="166">
        <f t="array" ref="L209">IFERROR(IF(ROW()-16&lt;NoRowsBudget, IF($J209="Profit Margin",SUM(L$16:L208)*ProfitMargin,IF($J209="VAT",SUM(L$16:L208)*VAT,IF(Budget_period="Monthly",SUMIFS(INDIRECT(L$8),DetailBudgetWPs_Aleph,IF($J209 = "No Work Package", "", $J209),DetailBudgetCategory_Aleph,$I209),IF(Budget_period="Quarterly",SUMIFS(INDIRECT(L$9),DetailBudgetWPs_Aleph,IF($J209 = "No Work Package", "", $J209),DetailBudgetCategory_Aleph,$I209),IF(Budget_period="Annually",SUMIFS(INDIRECT(L$10),DetailBudgetWPs_Aleph,IF($J209 = "No Work Package", "", $J209),DetailBudgetCategory_Aleph,$I209),""))))) / L$6 * L$7, 0), 0)</f>
        <v>0</v>
      </c>
      <c r="M209" s="166">
        <f t="array" ref="M209">IFERROR(IF(ROW()-16&lt;NoRowsBudget, IF($J209="Profit Margin",SUM(M$16:M208)*ProfitMargin,IF($J209="VAT",SUM(M$16:M208)*VAT,IF(Budget_period="Monthly",SUMIFS(INDIRECT(M$8),DetailBudgetWPs_Aleph,IF($J209 = "No Work Package", "", $J209),DetailBudgetCategory_Aleph,$I209),IF(Budget_period="Quarterly",SUMIFS(INDIRECT(M$9),DetailBudgetWPs_Aleph,IF($J209 = "No Work Package", "", $J209),DetailBudgetCategory_Aleph,$I209),IF(Budget_period="Annually",SUMIFS(INDIRECT(M$10),DetailBudgetWPs_Aleph,IF($J209 = "No Work Package", "", $J209),DetailBudgetCategory_Aleph,$I209),""))))) / M$6 * M$7, 0), 0)</f>
        <v>0</v>
      </c>
      <c r="N209" s="166">
        <f t="array" ref="N209">IFERROR(IF(ROW()-16&lt;NoRowsBudget, IF($J209="Profit Margin",SUM(N$16:N208)*ProfitMargin,IF($J209="VAT",SUM(N$16:N208)*VAT,IF(Budget_period="Monthly",SUMIFS(INDIRECT(N$8),DetailBudgetWPs_Aleph,IF($J209 = "No Work Package", "", $J209),DetailBudgetCategory_Aleph,$I209),IF(Budget_period="Quarterly",SUMIFS(INDIRECT(N$9),DetailBudgetWPs_Aleph,IF($J209 = "No Work Package", "", $J209),DetailBudgetCategory_Aleph,$I209),IF(Budget_period="Annually",SUMIFS(INDIRECT(N$10),DetailBudgetWPs_Aleph,IF($J209 = "No Work Package", "", $J209),DetailBudgetCategory_Aleph,$I209),""))))) / N$6 * N$7, 0), 0)</f>
        <v>0</v>
      </c>
      <c r="O209" s="166">
        <f t="array" ref="O209">IFERROR(IF(ROW()-16&lt;NoRowsBudget, IF($J209="Profit Margin",SUM(O$16:O208)*ProfitMargin,IF($J209="VAT",SUM(O$16:O208)*VAT,IF(Budget_period="Monthly",SUMIFS(INDIRECT(O$8),DetailBudgetWPs_Aleph,IF($J209 = "No Work Package", "", $J209),DetailBudgetCategory_Aleph,$I209),IF(Budget_period="Quarterly",SUMIFS(INDIRECT(O$9),DetailBudgetWPs_Aleph,IF($J209 = "No Work Package", "", $J209),DetailBudgetCategory_Aleph,$I209),IF(Budget_period="Annually",SUMIFS(INDIRECT(O$10),DetailBudgetWPs_Aleph,IF($J209 = "No Work Package", "", $J209),DetailBudgetCategory_Aleph,$I209),""))))) / O$6 * O$7, 0), 0)</f>
        <v>0</v>
      </c>
      <c r="P209" s="166">
        <f t="array" ref="P209">IFERROR(IF(ROW()-16&lt;NoRowsBudget, IF($J209="Profit Margin",SUM(P$16:P208)*ProfitMargin,IF($J209="VAT",SUM(P$16:P208)*VAT,IF(Budget_period="Monthly",SUMIFS(INDIRECT(P$8),DetailBudgetWPs_Aleph,IF($J209 = "No Work Package", "", $J209),DetailBudgetCategory_Aleph,$I209),IF(Budget_period="Quarterly",SUMIFS(INDIRECT(P$9),DetailBudgetWPs_Aleph,IF($J209 = "No Work Package", "", $J209),DetailBudgetCategory_Aleph,$I209),IF(Budget_period="Annually",SUMIFS(INDIRECT(P$10),DetailBudgetWPs_Aleph,IF($J209 = "No Work Package", "", $J209),DetailBudgetCategory_Aleph,$I209),""))))) / P$6 * P$7, 0), 0)</f>
        <v>0</v>
      </c>
      <c r="Q209" s="166">
        <f t="array" ref="Q209">IFERROR(IF(ROW()-16&lt;NoRowsBudget, IF($J209="Profit Margin",SUM(Q$16:Q208)*ProfitMargin,IF($J209="VAT",SUM(Q$16:Q208)*VAT,IF(Budget_period="Monthly",SUMIFS(INDIRECT(Q$8),DetailBudgetWPs_Aleph,IF($J209 = "No Work Package", "", $J209),DetailBudgetCategory_Aleph,$I209),IF(Budget_period="Quarterly",SUMIFS(INDIRECT(Q$9),DetailBudgetWPs_Aleph,IF($J209 = "No Work Package", "", $J209),DetailBudgetCategory_Aleph,$I209),IF(Budget_period="Annually",SUMIFS(INDIRECT(Q$10),DetailBudgetWPs_Aleph,IF($J209 = "No Work Package", "", $J209),DetailBudgetCategory_Aleph,$I209),""))))) / Q$6 * Q$7, 0), 0)</f>
        <v>0</v>
      </c>
      <c r="R209" s="166">
        <f t="array" ref="R209">IFERROR(IF(ROW()-16&lt;NoRowsBudget, IF($J209="Profit Margin",SUM(R$16:R208)*ProfitMargin,IF($J209="VAT",SUM(R$16:R208)*VAT,IF(Budget_period="Monthly",SUMIFS(INDIRECT(R$8),DetailBudgetWPs_Aleph,IF($J209 = "No Work Package", "", $J209),DetailBudgetCategory_Aleph,$I209),IF(Budget_period="Quarterly",SUMIFS(INDIRECT(R$9),DetailBudgetWPs_Aleph,IF($J209 = "No Work Package", "", $J209),DetailBudgetCategory_Aleph,$I209),IF(Budget_period="Annually",SUMIFS(INDIRECT(R$10),DetailBudgetWPs_Aleph,IF($J209 = "No Work Package", "", $J209),DetailBudgetCategory_Aleph,$I209),""))))) / R$6 * R$7, 0), 0)</f>
        <v>0</v>
      </c>
      <c r="S209" s="166">
        <f t="array" ref="S209">IFERROR(IF(ROW()-16&lt;NoRowsBudget, IF($J209="Profit Margin",SUM(S$16:S208)*ProfitMargin,IF($J209="VAT",SUM(S$16:S208)*VAT,IF(Budget_period="Monthly",SUMIFS(INDIRECT(S$8),DetailBudgetWPs_Aleph,IF($J209 = "No Work Package", "", $J209),DetailBudgetCategory_Aleph,$I209),IF(Budget_period="Quarterly",SUMIFS(INDIRECT(S$9),DetailBudgetWPs_Aleph,IF($J209 = "No Work Package", "", $J209),DetailBudgetCategory_Aleph,$I209),IF(Budget_period="Annually",SUMIFS(INDIRECT(S$10),DetailBudgetWPs_Aleph,IF($J209 = "No Work Package", "", $J209),DetailBudgetCategory_Aleph,$I209),""))))) / S$6 * S$7, 0), 0)</f>
        <v>0</v>
      </c>
      <c r="T209" s="166">
        <f t="array" ref="T209">IFERROR(IF(ROW()-16&lt;NoRowsBudget, IF($J209="Profit Margin",SUM(T$16:T208)*ProfitMargin,IF($J209="VAT",SUM(T$16:T208)*VAT,IF(Budget_period="Monthly",SUMIFS(INDIRECT(T$8),DetailBudgetWPs_Aleph,IF($J209 = "No Work Package", "", $J209),DetailBudgetCategory_Aleph,$I209),IF(Budget_period="Quarterly",SUMIFS(INDIRECT(T$9),DetailBudgetWPs_Aleph,IF($J209 = "No Work Package", "", $J209),DetailBudgetCategory_Aleph,$I209),IF(Budget_period="Annually",SUMIFS(INDIRECT(T$10),DetailBudgetWPs_Aleph,IF($J209 = "No Work Package", "", $J209),DetailBudgetCategory_Aleph,$I209),""))))) / T$6 * T$7, 0), 0)</f>
        <v>0</v>
      </c>
      <c r="U209" s="166">
        <f t="array" ref="U209">IFERROR(IF(ROW()-16&lt;NoRowsBudget, IF($J209="Profit Margin",SUM(U$16:U208)*ProfitMargin,IF($J209="VAT",SUM(U$16:U208)*VAT,IF(Budget_period="Monthly",SUMIFS(INDIRECT(U$8),DetailBudgetWPs_Aleph,IF($J209 = "No Work Package", "", $J209),DetailBudgetCategory_Aleph,$I209),IF(Budget_period="Quarterly",SUMIFS(INDIRECT(U$9),DetailBudgetWPs_Aleph,IF($J209 = "No Work Package", "", $J209),DetailBudgetCategory_Aleph,$I209),IF(Budget_period="Annually",SUMIFS(INDIRECT(U$10),DetailBudgetWPs_Aleph,IF($J209 = "No Work Package", "", $J209),DetailBudgetCategory_Aleph,$I209),""))))) / U$6 * U$7, 0), 0)</f>
        <v>0</v>
      </c>
      <c r="V209" s="166">
        <f t="array" ref="V209">IFERROR(IF(ROW()-16&lt;NoRowsBudget, IF($J209="Profit Margin",SUM(V$16:V208)*ProfitMargin,IF($J209="VAT",SUM(V$16:V208)*VAT,IF(Budget_period="Monthly",SUMIFS(INDIRECT(V$8),DetailBudgetWPs_Aleph,IF($J209 = "No Work Package", "", $J209),DetailBudgetCategory_Aleph,$I209),IF(Budget_period="Quarterly",SUMIFS(INDIRECT(V$9),DetailBudgetWPs_Aleph,IF($J209 = "No Work Package", "", $J209),DetailBudgetCategory_Aleph,$I209),IF(Budget_period="Annually",SUMIFS(INDIRECT(V$10),DetailBudgetWPs_Aleph,IF($J209 = "No Work Package", "", $J209),DetailBudgetCategory_Aleph,$I209),""))))) / V$6 * V$7, 0), 0)</f>
        <v>0</v>
      </c>
      <c r="W209" s="166">
        <f t="array" ref="W209">IFERROR(IF(ROW()-16&lt;NoRowsBudget, IF($J209="Profit Margin",SUM(W$16:W208)*ProfitMargin,IF($J209="VAT",SUM(W$16:W208)*VAT,IF(Budget_period="Monthly",SUMIFS(INDIRECT(W$8),DetailBudgetWPs_Aleph,IF($J209 = "No Work Package", "", $J209),DetailBudgetCategory_Aleph,$I209),IF(Budget_period="Quarterly",SUMIFS(INDIRECT(W$9),DetailBudgetWPs_Aleph,IF($J209 = "No Work Package", "", $J209),DetailBudgetCategory_Aleph,$I209),IF(Budget_period="Annually",SUMIFS(INDIRECT(W$10),DetailBudgetWPs_Aleph,IF($J209 = "No Work Package", "", $J209),DetailBudgetCategory_Aleph,$I209),""))))) / W$6 * W$7, 0), 0)</f>
        <v>0</v>
      </c>
      <c r="X209" s="166">
        <f t="array" ref="X209">IFERROR(IF(ROW()-16&lt;NoRowsBudget, IF($J209="Profit Margin",SUM(X$16:X208)*ProfitMargin,IF($J209="VAT",SUM(X$16:X208)*VAT,IF(Budget_period="Monthly",SUMIFS(INDIRECT(X$8),DetailBudgetWPs_Aleph,IF($J209 = "No Work Package", "", $J209),DetailBudgetCategory_Aleph,$I209),IF(Budget_period="Quarterly",SUMIFS(INDIRECT(X$9),DetailBudgetWPs_Aleph,IF($J209 = "No Work Package", "", $J209),DetailBudgetCategory_Aleph,$I209),IF(Budget_period="Annually",SUMIFS(INDIRECT(X$10),DetailBudgetWPs_Aleph,IF($J209 = "No Work Package", "", $J209),DetailBudgetCategory_Aleph,$I209),""))))) / X$6 * X$7, 0), 0)</f>
        <v>0</v>
      </c>
      <c r="Y209" s="166">
        <f t="array" ref="Y209">IFERROR(IF(ROW()-16&lt;NoRowsBudget, IF($J209="Profit Margin",SUM(Y$16:Y208)*ProfitMargin,IF($J209="VAT",SUM(Y$16:Y208)*VAT,IF(Budget_period="Monthly",SUMIFS(INDIRECT(Y$8),DetailBudgetWPs_Aleph,IF($J209 = "No Work Package", "", $J209),DetailBudgetCategory_Aleph,$I209),IF(Budget_period="Quarterly",SUMIFS(INDIRECT(Y$9),DetailBudgetWPs_Aleph,IF($J209 = "No Work Package", "", $J209),DetailBudgetCategory_Aleph,$I209),IF(Budget_period="Annually",SUMIFS(INDIRECT(Y$10),DetailBudgetWPs_Aleph,IF($J209 = "No Work Package", "", $J209),DetailBudgetCategory_Aleph,$I209),""))))) / Y$6 * Y$7, 0), 0)</f>
        <v>0</v>
      </c>
      <c r="Z209" s="166">
        <f t="array" ref="Z209">IFERROR(IF(ROW()-16&lt;NoRowsBudget, IF($J209="Profit Margin",SUM(Z$16:Z208)*ProfitMargin,IF($J209="VAT",SUM(Z$16:Z208)*VAT,IF(Budget_period="Monthly",SUMIFS(INDIRECT(Z$8),DetailBudgetWPs_Aleph,IF($J209 = "No Work Package", "", $J209),DetailBudgetCategory_Aleph,$I209),IF(Budget_period="Quarterly",SUMIFS(INDIRECT(Z$9),DetailBudgetWPs_Aleph,IF($J209 = "No Work Package", "", $J209),DetailBudgetCategory_Aleph,$I209),IF(Budget_period="Annually",SUMIFS(INDIRECT(Z$10),DetailBudgetWPs_Aleph,IF($J209 = "No Work Package", "", $J209),DetailBudgetCategory_Aleph,$I209),""))))) / Z$6 * Z$7, 0), 0)</f>
        <v>0</v>
      </c>
      <c r="AA209" s="166">
        <f t="array" ref="AA209">IFERROR(IF(ROW()-16&lt;NoRowsBudget, IF($J209="Profit Margin",SUM(AA$16:AA208)*ProfitMargin,IF($J209="VAT",SUM(AA$16:AA208)*VAT,IF(Budget_period="Monthly",SUMIFS(INDIRECT(AA$8),DetailBudgetWPs_Aleph,IF($J209 = "No Work Package", "", $J209),DetailBudgetCategory_Aleph,$I209),IF(Budget_period="Quarterly",SUMIFS(INDIRECT(AA$9),DetailBudgetWPs_Aleph,IF($J209 = "No Work Package", "", $J209),DetailBudgetCategory_Aleph,$I209),IF(Budget_period="Annually",SUMIFS(INDIRECT(AA$10),DetailBudgetWPs_Aleph,IF($J209 = "No Work Package", "", $J209),DetailBudgetCategory_Aleph,$I209),""))))) / AA$6 * AA$7, 0), 0)</f>
        <v>0</v>
      </c>
      <c r="AB209" s="166">
        <f t="array" ref="AB209">IFERROR(IF(ROW()-16&lt;NoRowsBudget, IF($J209="Profit Margin",SUM(AB$16:AB208)*ProfitMargin,IF($J209="VAT",SUM(AB$16:AB208)*VAT,IF(Budget_period="Monthly",SUMIFS(INDIRECT(AB$8),DetailBudgetWPs_Aleph,IF($J209 = "No Work Package", "", $J209),DetailBudgetCategory_Aleph,$I209),IF(Budget_period="Quarterly",SUMIFS(INDIRECT(AB$9),DetailBudgetWPs_Aleph,IF($J209 = "No Work Package", "", $J209),DetailBudgetCategory_Aleph,$I209),IF(Budget_period="Annually",SUMIFS(INDIRECT(AB$10),DetailBudgetWPs_Aleph,IF($J209 = "No Work Package", "", $J209),DetailBudgetCategory_Aleph,$I209),""))))) / AB$6 * AB$7, 0), 0)</f>
        <v>0</v>
      </c>
      <c r="AC209" s="166">
        <f t="array" ref="AC209">IFERROR(IF(ROW()-16&lt;NoRowsBudget, IF($J209="Profit Margin",SUM(AC$16:AC208)*ProfitMargin,IF($J209="VAT",SUM(AC$16:AC208)*VAT,IF(Budget_period="Monthly",SUMIFS(INDIRECT(AC$8),DetailBudgetWPs_Aleph,IF($J209 = "No Work Package", "", $J209),DetailBudgetCategory_Aleph,$I209),IF(Budget_period="Quarterly",SUMIFS(INDIRECT(AC$9),DetailBudgetWPs_Aleph,IF($J209 = "No Work Package", "", $J209),DetailBudgetCategory_Aleph,$I209),IF(Budget_period="Annually",SUMIFS(INDIRECT(AC$10),DetailBudgetWPs_Aleph,IF($J209 = "No Work Package", "", $J209),DetailBudgetCategory_Aleph,$I209),""))))) / AC$6 * AC$7, 0), 0)</f>
        <v>0</v>
      </c>
      <c r="AD209" s="166">
        <f t="array" ref="AD209">IFERROR(IF(ROW()-16&lt;NoRowsBudget, IF($J209="Profit Margin",SUM(AD$16:AD208)*ProfitMargin,IF($J209="VAT",SUM(AD$16:AD208)*VAT,IF(Budget_period="Monthly",SUMIFS(INDIRECT(AD$8),DetailBudgetWPs_Aleph,IF($J209 = "No Work Package", "", $J209),DetailBudgetCategory_Aleph,$I209),IF(Budget_period="Quarterly",SUMIFS(INDIRECT(AD$9),DetailBudgetWPs_Aleph,IF($J209 = "No Work Package", "", $J209),DetailBudgetCategory_Aleph,$I209),IF(Budget_period="Annually",SUMIFS(INDIRECT(AD$10),DetailBudgetWPs_Aleph,IF($J209 = "No Work Package", "", $J209),DetailBudgetCategory_Aleph,$I209),""))))) / AD$6 * AD$7, 0), 0)</f>
        <v>0</v>
      </c>
      <c r="AE209" s="166">
        <f t="array" ref="AE209">IFERROR(IF(ROW()-16&lt;NoRowsBudget, IF($J209="Profit Margin",SUM(AE$16:AE208)*ProfitMargin,IF($J209="VAT",SUM(AE$16:AE208)*VAT,IF(Budget_period="Monthly",SUMIFS(INDIRECT(AE$8),DetailBudgetWPs_Aleph,IF($J209 = "No Work Package", "", $J209),DetailBudgetCategory_Aleph,$I209),IF(Budget_period="Quarterly",SUMIFS(INDIRECT(AE$9),DetailBudgetWPs_Aleph,IF($J209 = "No Work Package", "", $J209),DetailBudgetCategory_Aleph,$I209),IF(Budget_period="Annually",SUMIFS(INDIRECT(AE$10),DetailBudgetWPs_Aleph,IF($J209 = "No Work Package", "", $J209),DetailBudgetCategory_Aleph,$I209),""))))) / AE$6 * AE$7, 0), 0)</f>
        <v>0</v>
      </c>
      <c r="AF209" s="166">
        <f t="array" ref="AF209">IFERROR(IF(ROW()-16&lt;NoRowsBudget, IF($J209="Profit Margin",SUM(AF$16:AF208)*ProfitMargin,IF($J209="VAT",SUM(AF$16:AF208)*VAT,IF(Budget_period="Monthly",SUMIFS(INDIRECT(AF$8),DetailBudgetWPs_Aleph,IF($J209 = "No Work Package", "", $J209),DetailBudgetCategory_Aleph,$I209),IF(Budget_period="Quarterly",SUMIFS(INDIRECT(AF$9),DetailBudgetWPs_Aleph,IF($J209 = "No Work Package", "", $J209),DetailBudgetCategory_Aleph,$I209),IF(Budget_period="Annually",SUMIFS(INDIRECT(AF$10),DetailBudgetWPs_Aleph,IF($J209 = "No Work Package", "", $J209),DetailBudgetCategory_Aleph,$I209),""))))) / AF$6 * AF$7, 0), 0)</f>
        <v>0</v>
      </c>
      <c r="AG209" s="166">
        <f t="array" ref="AG209">IFERROR(IF(ROW()-16&lt;NoRowsBudget, IF($J209="Profit Margin",SUM(AG$16:AG208)*ProfitMargin,IF($J209="VAT",SUM(AG$16:AG208)*VAT,IF(Budget_period="Monthly",SUMIFS(INDIRECT(AG$8),DetailBudgetWPs_Aleph,IF($J209 = "No Work Package", "", $J209),DetailBudgetCategory_Aleph,$I209),IF(Budget_period="Quarterly",SUMIFS(INDIRECT(AG$9),DetailBudgetWPs_Aleph,IF($J209 = "No Work Package", "", $J209),DetailBudgetCategory_Aleph,$I209),IF(Budget_period="Annually",SUMIFS(INDIRECT(AG$10),DetailBudgetWPs_Aleph,IF($J209 = "No Work Package", "", $J209),DetailBudgetCategory_Aleph,$I209),""))))) / AG$6 * AG$7, 0), 0)</f>
        <v>0</v>
      </c>
      <c r="AH209" s="166">
        <f t="array" ref="AH209">IFERROR(IF(ROW()-16&lt;NoRowsBudget, IF($J209="Profit Margin",SUM(AH$16:AH208)*ProfitMargin,IF($J209="VAT",SUM(AH$16:AH208)*VAT,IF(Budget_period="Monthly",SUMIFS(INDIRECT(AH$8),DetailBudgetWPs_Aleph,IF($J209 = "No Work Package", "", $J209),DetailBudgetCategory_Aleph,$I209),IF(Budget_period="Quarterly",SUMIFS(INDIRECT(AH$9),DetailBudgetWPs_Aleph,IF($J209 = "No Work Package", "", $J209),DetailBudgetCategory_Aleph,$I209),IF(Budget_period="Annually",SUMIFS(INDIRECT(AH$10),DetailBudgetWPs_Aleph,IF($J209 = "No Work Package", "", $J209),DetailBudgetCategory_Aleph,$I209),""))))) / AH$6 * AH$7, 0), 0)</f>
        <v>0</v>
      </c>
      <c r="AI209" s="166">
        <f t="array" ref="AI209">IFERROR(IF(ROW()-16&lt;NoRowsBudget, IF($J209="Profit Margin",SUM(AI$16:AI208)*ProfitMargin,IF($J209="VAT",SUM(AI$16:AI208)*VAT,IF(Budget_period="Monthly",SUMIFS(INDIRECT(AI$8),DetailBudgetWPs_Aleph,IF($J209 = "No Work Package", "", $J209),DetailBudgetCategory_Aleph,$I209),IF(Budget_period="Quarterly",SUMIFS(INDIRECT(AI$9),DetailBudgetWPs_Aleph,IF($J209 = "No Work Package", "", $J209),DetailBudgetCategory_Aleph,$I209),IF(Budget_period="Annually",SUMIFS(INDIRECT(AI$10),DetailBudgetWPs_Aleph,IF($J209 = "No Work Package", "", $J209),DetailBudgetCategory_Aleph,$I209),""))))) / AI$6 * AI$7, 0), 0)</f>
        <v>0</v>
      </c>
      <c r="AJ209" s="166">
        <f t="array" ref="AJ209">IFERROR(IF(ROW()-16&lt;NoRowsBudget, IF($J209="Profit Margin",SUM(AJ$16:AJ208)*ProfitMargin,IF($J209="VAT",SUM(AJ$16:AJ208)*VAT,IF(Budget_period="Monthly",SUMIFS(INDIRECT(AJ$8),DetailBudgetWPs_Aleph,IF($J209 = "No Work Package", "", $J209),DetailBudgetCategory_Aleph,$I209),IF(Budget_period="Quarterly",SUMIFS(INDIRECT(AJ$9),DetailBudgetWPs_Aleph,IF($J209 = "No Work Package", "", $J209),DetailBudgetCategory_Aleph,$I209),IF(Budget_period="Annually",SUMIFS(INDIRECT(AJ$10),DetailBudgetWPs_Aleph,IF($J209 = "No Work Package", "", $J209),DetailBudgetCategory_Aleph,$I209),""))))) / AJ$6 * AJ$7, 0), 0)</f>
        <v>0</v>
      </c>
      <c r="AK209" s="166">
        <f t="array" ref="AK209">IFERROR(IF(ROW()-16&lt;NoRowsBudget, IF($J209="Profit Margin",SUM(AK$16:AK208)*ProfitMargin,IF($J209="VAT",SUM(AK$16:AK208)*VAT,IF(Budget_period="Monthly",SUMIFS(INDIRECT(AK$8),DetailBudgetWPs_Aleph,IF($J209 = "No Work Package", "", $J209),DetailBudgetCategory_Aleph,$I209),IF(Budget_period="Quarterly",SUMIFS(INDIRECT(AK$9),DetailBudgetWPs_Aleph,IF($J209 = "No Work Package", "", $J209),DetailBudgetCategory_Aleph,$I209),IF(Budget_period="Annually",SUMIFS(INDIRECT(AK$10),DetailBudgetWPs_Aleph,IF($J209 = "No Work Package", "", $J209),DetailBudgetCategory_Aleph,$I209),""))))) / AK$6 * AK$7, 0), 0)</f>
        <v>0</v>
      </c>
      <c r="AL209" s="166">
        <f t="array" ref="AL209">IFERROR(IF(ROW()-16&lt;NoRowsBudget, IF($J209="Profit Margin",SUM(AL$16:AL208)*ProfitMargin,IF($J209="VAT",SUM(AL$16:AL208)*VAT,IF(Budget_period="Monthly",SUMIFS(INDIRECT(AL$8),DetailBudgetWPs_Aleph,IF($J209 = "No Work Package", "", $J209),DetailBudgetCategory_Aleph,$I209),IF(Budget_period="Quarterly",SUMIFS(INDIRECT(AL$9),DetailBudgetWPs_Aleph,IF($J209 = "No Work Package", "", $J209),DetailBudgetCategory_Aleph,$I209),IF(Budget_period="Annually",SUMIFS(INDIRECT(AL$10),DetailBudgetWPs_Aleph,IF($J209 = "No Work Package", "", $J209),DetailBudgetCategory_Aleph,$I209),""))))) / AL$6 * AL$7, 0), 0)</f>
        <v>0</v>
      </c>
      <c r="AM209" s="166">
        <f t="array" ref="AM209">IFERROR(IF(ROW()-16&lt;NoRowsBudget, IF($J209="Profit Margin",SUM(AM$16:AM208)*ProfitMargin,IF($J209="VAT",SUM(AM$16:AM208)*VAT,IF(Budget_period="Monthly",SUMIFS(INDIRECT(AM$8),DetailBudgetWPs_Aleph,IF($J209 = "No Work Package", "", $J209),DetailBudgetCategory_Aleph,$I209),IF(Budget_period="Quarterly",SUMIFS(INDIRECT(AM$9),DetailBudgetWPs_Aleph,IF($J209 = "No Work Package", "", $J209),DetailBudgetCategory_Aleph,$I209),IF(Budget_period="Annually",SUMIFS(INDIRECT(AM$10),DetailBudgetWPs_Aleph,IF($J209 = "No Work Package", "", $J209),DetailBudgetCategory_Aleph,$I209),""))))) / AM$6 * AM$7, 0), 0)</f>
        <v>0</v>
      </c>
      <c r="AN209" s="166">
        <f t="array" ref="AN209">IFERROR(IF(ROW()-16&lt;NoRowsBudget, IF($J209="Profit Margin",SUM(AN$16:AN208)*ProfitMargin,IF($J209="VAT",SUM(AN$16:AN208)*VAT,IF(Budget_period="Monthly",SUMIFS(INDIRECT(AN$8),DetailBudgetWPs_Aleph,IF($J209 = "No Work Package", "", $J209),DetailBudgetCategory_Aleph,$I209),IF(Budget_period="Quarterly",SUMIFS(INDIRECT(AN$9),DetailBudgetWPs_Aleph,IF($J209 = "No Work Package", "", $J209),DetailBudgetCategory_Aleph,$I209),IF(Budget_period="Annually",SUMIFS(INDIRECT(AN$10),DetailBudgetWPs_Aleph,IF($J209 = "No Work Package", "", $J209),DetailBudgetCategory_Aleph,$I209),""))))) / AN$6 * AN$7, 0), 0)</f>
        <v>0</v>
      </c>
      <c r="AO209" s="166">
        <f t="array" ref="AO209">IFERROR(IF(ROW()-16&lt;NoRowsBudget, IF($J209="Profit Margin",SUM(AO$16:AO208)*ProfitMargin,IF($J209="VAT",SUM(AO$16:AO208)*VAT,IF(Budget_period="Monthly",SUMIFS(INDIRECT(AO$8),DetailBudgetWPs_Aleph,IF($J209 = "No Work Package", "", $J209),DetailBudgetCategory_Aleph,$I209),IF(Budget_period="Quarterly",SUMIFS(INDIRECT(AO$9),DetailBudgetWPs_Aleph,IF($J209 = "No Work Package", "", $J209),DetailBudgetCategory_Aleph,$I209),IF(Budget_period="Annually",SUMIFS(INDIRECT(AO$10),DetailBudgetWPs_Aleph,IF($J209 = "No Work Package", "", $J209),DetailBudgetCategory_Aleph,$I209),""))))) / AO$6 * AO$7, 0), 0)</f>
        <v>0</v>
      </c>
      <c r="AP209" s="166">
        <f t="array" ref="AP209">IFERROR(IF(ROW()-16&lt;NoRowsBudget, IF($J209="Profit Margin",SUM(AP$16:AP208)*ProfitMargin,IF($J209="VAT",SUM(AP$16:AP208)*VAT,IF(Budget_period="Monthly",SUMIFS(INDIRECT(AP$8),DetailBudgetWPs_Aleph,IF($J209 = "No Work Package", "", $J209),DetailBudgetCategory_Aleph,$I209),IF(Budget_period="Quarterly",SUMIFS(INDIRECT(AP$9),DetailBudgetWPs_Aleph,IF($J209 = "No Work Package", "", $J209),DetailBudgetCategory_Aleph,$I209),IF(Budget_period="Annually",SUMIFS(INDIRECT(AP$10),DetailBudgetWPs_Aleph,IF($J209 = "No Work Package", "", $J209),DetailBudgetCategory_Aleph,$I209),""))))) / AP$6 * AP$7, 0), 0)</f>
        <v>0</v>
      </c>
      <c r="AQ209" s="166">
        <f t="array" ref="AQ209">IFERROR(IF(ROW()-16&lt;NoRowsBudget, IF($J209="Profit Margin",SUM(AQ$16:AQ208)*ProfitMargin,IF($J209="VAT",SUM(AQ$16:AQ208)*VAT,IF(Budget_period="Monthly",SUMIFS(INDIRECT(AQ$8),DetailBudgetWPs_Aleph,IF($J209 = "No Work Package", "", $J209),DetailBudgetCategory_Aleph,$I209),IF(Budget_period="Quarterly",SUMIFS(INDIRECT(AQ$9),DetailBudgetWPs_Aleph,IF($J209 = "No Work Package", "", $J209),DetailBudgetCategory_Aleph,$I209),IF(Budget_period="Annually",SUMIFS(INDIRECT(AQ$10),DetailBudgetWPs_Aleph,IF($J209 = "No Work Package", "", $J209),DetailBudgetCategory_Aleph,$I209),""))))) / AQ$6 * AQ$7, 0), 0)</f>
        <v>0</v>
      </c>
      <c r="AR209" s="166">
        <f t="array" ref="AR209">IFERROR(IF(ROW()-16&lt;NoRowsBudget, IF($J209="Profit Margin",SUM(AR$16:AR208)*ProfitMargin,IF($J209="VAT",SUM(AR$16:AR208)*VAT,IF(Budget_period="Monthly",SUMIFS(INDIRECT(AR$8),DetailBudgetWPs_Aleph,IF($J209 = "No Work Package", "", $J209),DetailBudgetCategory_Aleph,$I209),IF(Budget_period="Quarterly",SUMIFS(INDIRECT(AR$9),DetailBudgetWPs_Aleph,IF($J209 = "No Work Package", "", $J209),DetailBudgetCategory_Aleph,$I209),IF(Budget_period="Annually",SUMIFS(INDIRECT(AR$10),DetailBudgetWPs_Aleph,IF($J209 = "No Work Package", "", $J209),DetailBudgetCategory_Aleph,$I209),""))))) / AR$6 * AR$7, 0), 0)</f>
        <v>0</v>
      </c>
      <c r="AS209" s="166">
        <f t="array" ref="AS209">IFERROR(IF(ROW()-16&lt;NoRowsBudget, IF($J209="Profit Margin",SUM(AS$16:AS208)*ProfitMargin,IF($J209="VAT",SUM(AS$16:AS208)*VAT,IF(Budget_period="Monthly",SUMIFS(INDIRECT(AS$8),DetailBudgetWPs_Aleph,IF($J209 = "No Work Package", "", $J209),DetailBudgetCategory_Aleph,$I209),IF(Budget_period="Quarterly",SUMIFS(INDIRECT(AS$9),DetailBudgetWPs_Aleph,IF($J209 = "No Work Package", "", $J209),DetailBudgetCategory_Aleph,$I209),IF(Budget_period="Annually",SUMIFS(INDIRECT(AS$10),DetailBudgetWPs_Aleph,IF($J209 = "No Work Package", "", $J209),DetailBudgetCategory_Aleph,$I209),""))))) / AS$6 * AS$7, 0), 0)</f>
        <v>0</v>
      </c>
      <c r="AT209" s="166">
        <f t="array" ref="AT209">IFERROR(IF(ROW()-16&lt;NoRowsBudget, IF($J209="Profit Margin",SUM(AT$16:AT208)*ProfitMargin,IF($J209="VAT",SUM(AT$16:AT208)*VAT,IF(Budget_period="Monthly",SUMIFS(INDIRECT(AT$8),DetailBudgetWPs_Aleph,IF($J209 = "No Work Package", "", $J209),DetailBudgetCategory_Aleph,$I209),IF(Budget_period="Quarterly",SUMIFS(INDIRECT(AT$9),DetailBudgetWPs_Aleph,IF($J209 = "No Work Package", "", $J209),DetailBudgetCategory_Aleph,$I209),IF(Budget_period="Annually",SUMIFS(INDIRECT(AT$10),DetailBudgetWPs_Aleph,IF($J209 = "No Work Package", "", $J209),DetailBudgetCategory_Aleph,$I209),""))))) / AT$6 * AT$7, 0), 0)</f>
        <v>0</v>
      </c>
      <c r="AU209" s="166">
        <f t="array" ref="AU209">IFERROR(IF(ROW()-16&lt;NoRowsBudget, IF($J209="Profit Margin",SUM(AU$16:AU208)*ProfitMargin,IF($J209="VAT",SUM(AU$16:AU208)*VAT,IF(Budget_period="Monthly",SUMIFS(INDIRECT(AU$8),DetailBudgetWPs_Aleph,IF($J209 = "No Work Package", "", $J209),DetailBudgetCategory_Aleph,$I209),IF(Budget_period="Quarterly",SUMIFS(INDIRECT(AU$9),DetailBudgetWPs_Aleph,IF($J209 = "No Work Package", "", $J209),DetailBudgetCategory_Aleph,$I209),IF(Budget_period="Annually",SUMIFS(INDIRECT(AU$10),DetailBudgetWPs_Aleph,IF($J209 = "No Work Package", "", $J209),DetailBudgetCategory_Aleph,$I209),""))))) / AU$6 * AU$7, 0), 0)</f>
        <v>0</v>
      </c>
      <c r="AV209" s="166">
        <f t="array" ref="AV209">IFERROR(IF(ROW()-16&lt;NoRowsBudget, IF($J209="Profit Margin",SUM(AV$16:AV208)*ProfitMargin,IF($J209="VAT",SUM(AV$16:AV208)*VAT,IF(Budget_period="Monthly",SUMIFS(INDIRECT(AV$8),DetailBudgetWPs_Aleph,IF($J209 = "No Work Package", "", $J209),DetailBudgetCategory_Aleph,$I209),IF(Budget_period="Quarterly",SUMIFS(INDIRECT(AV$9),DetailBudgetWPs_Aleph,IF($J209 = "No Work Package", "", $J209),DetailBudgetCategory_Aleph,$I209),IF(Budget_period="Annually",SUMIFS(INDIRECT(AV$10),DetailBudgetWPs_Aleph,IF($J209 = "No Work Package", "", $J209),DetailBudgetCategory_Aleph,$I209),""))))) / AV$6 * AV$7, 0), 0)</f>
        <v>0</v>
      </c>
      <c r="AW209" s="166">
        <f t="array" ref="AW209">IFERROR(IF(ROW()-16&lt;NoRowsBudget, IF($J209="Profit Margin",SUM(AW$16:AW208)*ProfitMargin,IF($J209="VAT",SUM(AW$16:AW208)*VAT,IF(Budget_period="Monthly",SUMIFS(INDIRECT(AW$8),DetailBudgetWPs_Aleph,IF($J209 = "No Work Package", "", $J209),DetailBudgetCategory_Aleph,$I209),IF(Budget_period="Quarterly",SUMIFS(INDIRECT(AW$9),DetailBudgetWPs_Aleph,IF($J209 = "No Work Package", "", $J209),DetailBudgetCategory_Aleph,$I209),IF(Budget_period="Annually",SUMIFS(INDIRECT(AW$10),DetailBudgetWPs_Aleph,IF($J209 = "No Work Package", "", $J209),DetailBudgetCategory_Aleph,$I209),""))))) / AW$6 * AW$7, 0), 0)</f>
        <v>0</v>
      </c>
      <c r="AX209" s="166">
        <f t="array" ref="AX209">IFERROR(IF(ROW()-16&lt;NoRowsBudget, IF($J209="Profit Margin",SUM(AX$16:AX208)*ProfitMargin,IF($J209="VAT",SUM(AX$16:AX208)*VAT,IF(Budget_period="Monthly",SUMIFS(INDIRECT(AX$8),DetailBudgetWPs_Aleph,IF($J209 = "No Work Package", "", $J209),DetailBudgetCategory_Aleph,$I209),IF(Budget_period="Quarterly",SUMIFS(INDIRECT(AX$9),DetailBudgetWPs_Aleph,IF($J209 = "No Work Package", "", $J209),DetailBudgetCategory_Aleph,$I209),IF(Budget_period="Annually",SUMIFS(INDIRECT(AX$10),DetailBudgetWPs_Aleph,IF($J209 = "No Work Package", "", $J209),DetailBudgetCategory_Aleph,$I209),""))))) / AX$6 * AX$7, 0), 0)</f>
        <v>0</v>
      </c>
      <c r="AY209" s="166">
        <f t="array" ref="AY209">IFERROR(IF(ROW()-16&lt;NoRowsBudget, IF($J209="Profit Margin",SUM(AY$16:AY208)*ProfitMargin,IF($J209="VAT",SUM(AY$16:AY208)*VAT,IF(Budget_period="Monthly",SUMIFS(INDIRECT(AY$8),DetailBudgetWPs_Aleph,IF($J209 = "No Work Package", "", $J209),DetailBudgetCategory_Aleph,$I209),IF(Budget_period="Quarterly",SUMIFS(INDIRECT(AY$9),DetailBudgetWPs_Aleph,IF($J209 = "No Work Package", "", $J209),DetailBudgetCategory_Aleph,$I209),IF(Budget_period="Annually",SUMIFS(INDIRECT(AY$10),DetailBudgetWPs_Aleph,IF($J209 = "No Work Package", "", $J209),DetailBudgetCategory_Aleph,$I209),""))))) / AY$6 * AY$7, 0), 0)</f>
        <v>0</v>
      </c>
      <c r="AZ209" s="166">
        <f t="array" ref="AZ209">IFERROR(IF(ROW()-16&lt;NoRowsBudget, IF($J209="Profit Margin",SUM(AZ$16:AZ208)*ProfitMargin,IF($J209="VAT",SUM(AZ$16:AZ208)*VAT,IF(Budget_period="Monthly",SUMIFS(INDIRECT(AZ$8),DetailBudgetWPs_Aleph,IF($J209 = "No Work Package", "", $J209),DetailBudgetCategory_Aleph,$I209),IF(Budget_period="Quarterly",SUMIFS(INDIRECT(AZ$9),DetailBudgetWPs_Aleph,IF($J209 = "No Work Package", "", $J209),DetailBudgetCategory_Aleph,$I209),IF(Budget_period="Annually",SUMIFS(INDIRECT(AZ$10),DetailBudgetWPs_Aleph,IF($J209 = "No Work Package", "", $J209),DetailBudgetCategory_Aleph,$I209),""))))) / AZ$6 * AZ$7, 0), 0)</f>
        <v>0</v>
      </c>
      <c r="BA209" s="166">
        <f t="array" ref="BA209">IFERROR(IF(ROW()-16&lt;NoRowsBudget, IF($J209="Profit Margin",SUM(BA$16:BA208)*ProfitMargin,IF($J209="VAT",SUM(BA$16:BA208)*VAT,IF(Budget_period="Monthly",SUMIFS(INDIRECT(BA$8),DetailBudgetWPs_Aleph,IF($J209 = "No Work Package", "", $J209),DetailBudgetCategory_Aleph,$I209),IF(Budget_period="Quarterly",SUMIFS(INDIRECT(BA$9),DetailBudgetWPs_Aleph,IF($J209 = "No Work Package", "", $J209),DetailBudgetCategory_Aleph,$I209),IF(Budget_period="Annually",SUMIFS(INDIRECT(BA$10),DetailBudgetWPs_Aleph,IF($J209 = "No Work Package", "", $J209),DetailBudgetCategory_Aleph,$I209),""))))) / BA$6 * BA$7, 0), 0)</f>
        <v>0</v>
      </c>
      <c r="BB209" s="166">
        <f t="array" ref="BB209">IFERROR(IF(ROW()-16&lt;NoRowsBudget, IF($J209="Profit Margin",SUM(BB$16:BB208)*ProfitMargin,IF($J209="VAT",SUM(BB$16:BB208)*VAT,IF(Budget_period="Monthly",SUMIFS(INDIRECT(BB$8),DetailBudgetWPs_Aleph,IF($J209 = "No Work Package", "", $J209),DetailBudgetCategory_Aleph,$I209),IF(Budget_period="Quarterly",SUMIFS(INDIRECT(BB$9),DetailBudgetWPs_Aleph,IF($J209 = "No Work Package", "", $J209),DetailBudgetCategory_Aleph,$I209),IF(Budget_period="Annually",SUMIFS(INDIRECT(BB$10),DetailBudgetWPs_Aleph,IF($J209 = "No Work Package", "", $J209),DetailBudgetCategory_Aleph,$I209),""))))) / BB$6 * BB$7, 0), 0)</f>
        <v>0</v>
      </c>
      <c r="BC209" s="166">
        <f t="array" ref="BC209">IFERROR(IF(ROW()-16&lt;NoRowsBudget, IF($J209="Profit Margin",SUM(BC$16:BC208)*ProfitMargin,IF($J209="VAT",SUM(BC$16:BC208)*VAT,IF(Budget_period="Monthly",SUMIFS(INDIRECT(BC$8),DetailBudgetWPs_Aleph,IF($J209 = "No Work Package", "", $J209),DetailBudgetCategory_Aleph,$I209),IF(Budget_period="Quarterly",SUMIFS(INDIRECT(BC$9),DetailBudgetWPs_Aleph,IF($J209 = "No Work Package", "", $J209),DetailBudgetCategory_Aleph,$I209),IF(Budget_period="Annually",SUMIFS(INDIRECT(BC$10),DetailBudgetWPs_Aleph,IF($J209 = "No Work Package", "", $J209),DetailBudgetCategory_Aleph,$I209),""))))) / BC$6 * BC$7, 0), 0)</f>
        <v>0</v>
      </c>
      <c r="BD209" s="166">
        <f t="array" ref="BD209">IFERROR(IF(ROW()-16&lt;NoRowsBudget, IF($J209="Profit Margin",SUM(BD$16:BD208)*ProfitMargin,IF($J209="VAT",SUM(BD$16:BD208)*VAT,IF(Budget_period="Monthly",SUMIFS(INDIRECT(BD$8),DetailBudgetWPs_Aleph,IF($J209 = "No Work Package", "", $J209),DetailBudgetCategory_Aleph,$I209),IF(Budget_period="Quarterly",SUMIFS(INDIRECT(BD$9),DetailBudgetWPs_Aleph,IF($J209 = "No Work Package", "", $J209),DetailBudgetCategory_Aleph,$I209),IF(Budget_period="Annually",SUMIFS(INDIRECT(BD$10),DetailBudgetWPs_Aleph,IF($J209 = "No Work Package", "", $J209),DetailBudgetCategory_Aleph,$I209),""))))) / BD$6 * BD$7, 0), 0)</f>
        <v>0</v>
      </c>
      <c r="BE209" s="166">
        <f t="array" ref="BE209">IFERROR(IF(ROW()-16&lt;NoRowsBudget, IF($J209="Profit Margin",SUM(BE$16:BE208)*ProfitMargin,IF($J209="VAT",SUM(BE$16:BE208)*VAT,IF(Budget_period="Monthly",SUMIFS(INDIRECT(BE$8),DetailBudgetWPs_Aleph,IF($J209 = "No Work Package", "", $J209),DetailBudgetCategory_Aleph,$I209),IF(Budget_period="Quarterly",SUMIFS(INDIRECT(BE$9),DetailBudgetWPs_Aleph,IF($J209 = "No Work Package", "", $J209),DetailBudgetCategory_Aleph,$I209),IF(Budget_period="Annually",SUMIFS(INDIRECT(BE$10),DetailBudgetWPs_Aleph,IF($J209 = "No Work Package", "", $J209),DetailBudgetCategory_Aleph,$I209),""))))) / BE$6 * BE$7, 0), 0)</f>
        <v>0</v>
      </c>
      <c r="BF209" s="166">
        <f t="array" ref="BF209">IFERROR(IF(ROW()-16&lt;NoRowsBudget, IF($J209="Profit Margin",SUM(BF$16:BF208)*ProfitMargin,IF($J209="VAT",SUM(BF$16:BF208)*VAT,IF(Budget_period="Monthly",SUMIFS(INDIRECT(BF$8),DetailBudgetWPs_Aleph,IF($J209 = "No Work Package", "", $J209),DetailBudgetCategory_Aleph,$I209),IF(Budget_period="Quarterly",SUMIFS(INDIRECT(BF$9),DetailBudgetWPs_Aleph,IF($J209 = "No Work Package", "", $J209),DetailBudgetCategory_Aleph,$I209),IF(Budget_period="Annually",SUMIFS(INDIRECT(BF$10),DetailBudgetWPs_Aleph,IF($J209 = "No Work Package", "", $J209),DetailBudgetCategory_Aleph,$I209),""))))) / BF$6 * BF$7, 0), 0)</f>
        <v>0</v>
      </c>
      <c r="BG209" s="166">
        <f t="array" ref="BG209">IFERROR(IF(ROW()-16&lt;NoRowsBudget, IF($J209="Profit Margin",SUM(BG$16:BG208)*ProfitMargin,IF($J209="VAT",SUM(BG$16:BG208)*VAT,IF(Budget_period="Monthly",SUMIFS(INDIRECT(BG$8),DetailBudgetWPs_Aleph,IF($J209 = "No Work Package", "", $J209),DetailBudgetCategory_Aleph,$I209),IF(Budget_period="Quarterly",SUMIFS(INDIRECT(BG$9),DetailBudgetWPs_Aleph,IF($J209 = "No Work Package", "", $J209),DetailBudgetCategory_Aleph,$I209),IF(Budget_period="Annually",SUMIFS(INDIRECT(BG$10),DetailBudgetWPs_Aleph,IF($J209 = "No Work Package", "", $J209),DetailBudgetCategory_Aleph,$I209),""))))) / BG$6 * BG$7, 0), 0)</f>
        <v>0</v>
      </c>
      <c r="BH209" s="166">
        <f t="array" ref="BH209">IFERROR(IF(ROW()-16&lt;NoRowsBudget, IF($J209="Profit Margin",SUM(BH$16:BH208)*ProfitMargin,IF($J209="VAT",SUM(BH$16:BH208)*VAT,IF(Budget_period="Monthly",SUMIFS(INDIRECT(BH$8),DetailBudgetWPs_Aleph,IF($J209 = "No Work Package", "", $J209),DetailBudgetCategory_Aleph,$I209),IF(Budget_period="Quarterly",SUMIFS(INDIRECT(BH$9),DetailBudgetWPs_Aleph,IF($J209 = "No Work Package", "", $J209),DetailBudgetCategory_Aleph,$I209),IF(Budget_period="Annually",SUMIFS(INDIRECT(BH$10),DetailBudgetWPs_Aleph,IF($J209 = "No Work Package", "", $J209),DetailBudgetCategory_Aleph,$I209),""))))) / BH$6 * BH$7, 0), 0)</f>
        <v>0</v>
      </c>
      <c r="BI209" s="166">
        <f t="array" ref="BI209">IFERROR(IF(ROW()-16&lt;NoRowsBudget, IF($J209="Profit Margin",SUM(BI$16:BI208)*ProfitMargin,IF($J209="VAT",SUM(BI$16:BI208)*VAT,IF(Budget_period="Monthly",SUMIFS(INDIRECT(BI$8),DetailBudgetWPs_Aleph,IF($J209 = "No Work Package", "", $J209),DetailBudgetCategory_Aleph,$I209),IF(Budget_period="Quarterly",SUMIFS(INDIRECT(BI$9),DetailBudgetWPs_Aleph,IF($J209 = "No Work Package", "", $J209),DetailBudgetCategory_Aleph,$I209),IF(Budget_period="Annually",SUMIFS(INDIRECT(BI$10),DetailBudgetWPs_Aleph,IF($J209 = "No Work Package", "", $J209),DetailBudgetCategory_Aleph,$I209),""))))) / BI$6 * BI$7, 0), 0)</f>
        <v>0</v>
      </c>
      <c r="BJ209" s="166">
        <f t="array" ref="BJ209">IFERROR(IF(ROW()-16&lt;NoRowsBudget, IF($J209="Profit Margin",SUM(BJ$16:BJ208)*ProfitMargin,IF($J209="VAT",SUM(BJ$16:BJ208)*VAT,IF(Budget_period="Monthly",SUMIFS(INDIRECT(BJ$8),DetailBudgetWPs_Aleph,IF($J209 = "No Work Package", "", $J209),DetailBudgetCategory_Aleph,$I209),IF(Budget_period="Quarterly",SUMIFS(INDIRECT(BJ$9),DetailBudgetWPs_Aleph,IF($J209 = "No Work Package", "", $J209),DetailBudgetCategory_Aleph,$I209),IF(Budget_period="Annually",SUMIFS(INDIRECT(BJ$10),DetailBudgetWPs_Aleph,IF($J209 = "No Work Package", "", $J209),DetailBudgetCategory_Aleph,$I209),""))))) / BJ$6 * BJ$7, 0), 0)</f>
        <v>0</v>
      </c>
      <c r="BK209" s="166">
        <f t="array" ref="BK209">IFERROR(IF(ROW()-16&lt;NoRowsBudget, IF($J209="Profit Margin",SUM(BK$16:BK208)*ProfitMargin,IF($J209="VAT",SUM(BK$16:BK208)*VAT,IF(Budget_period="Monthly",SUMIFS(INDIRECT(BK$8),DetailBudgetWPs_Aleph,IF($J209 = "No Work Package", "", $J209),DetailBudgetCategory_Aleph,$I209),IF(Budget_period="Quarterly",SUMIFS(INDIRECT(BK$9),DetailBudgetWPs_Aleph,IF($J209 = "No Work Package", "", $J209),DetailBudgetCategory_Aleph,$I209),IF(Budget_period="Annually",SUMIFS(INDIRECT(BK$10),DetailBudgetWPs_Aleph,IF($J209 = "No Work Package", "", $J209),DetailBudgetCategory_Aleph,$I209),""))))) / BK$6 * BK$7, 0), 0)</f>
        <v>0</v>
      </c>
      <c r="BL209" s="166">
        <f t="array" ref="BL209">IFERROR(IF(ROW()-16&lt;NoRowsBudget, IF($J209="Profit Margin",SUM(BL$16:BL208)*ProfitMargin,IF($J209="VAT",SUM(BL$16:BL208)*VAT,IF(Budget_period="Monthly",SUMIFS(INDIRECT(BL$8),DetailBudgetWPs_Aleph,IF($J209 = "No Work Package", "", $J209),DetailBudgetCategory_Aleph,$I209),IF(Budget_period="Quarterly",SUMIFS(INDIRECT(BL$9),DetailBudgetWPs_Aleph,IF($J209 = "No Work Package", "", $J209),DetailBudgetCategory_Aleph,$I209),IF(Budget_period="Annually",SUMIFS(INDIRECT(BL$10),DetailBudgetWPs_Aleph,IF($J209 = "No Work Package", "", $J209),DetailBudgetCategory_Aleph,$I209),""))))) / BL$6 * BL$7, 0), 0)</f>
        <v>0</v>
      </c>
      <c r="BM209" s="166">
        <f t="array" ref="BM209">IFERROR(IF(ROW()-16&lt;NoRowsBudget, IF($J209="Profit Margin",SUM(BM$16:BM208)*ProfitMargin,IF($J209="VAT",SUM(BM$16:BM208)*VAT,IF(Budget_period="Monthly",SUMIFS(INDIRECT(BM$8),DetailBudgetWPs_Aleph,IF($J209 = "No Work Package", "", $J209),DetailBudgetCategory_Aleph,$I209),IF(Budget_period="Quarterly",SUMIFS(INDIRECT(BM$9),DetailBudgetWPs_Aleph,IF($J209 = "No Work Package", "", $J209),DetailBudgetCategory_Aleph,$I209),IF(Budget_period="Annually",SUMIFS(INDIRECT(BM$10),DetailBudgetWPs_Aleph,IF($J209 = "No Work Package", "", $J209),DetailBudgetCategory_Aleph,$I209),""))))) / BM$6 * BM$7, 0), 0)</f>
        <v>0</v>
      </c>
      <c r="BN209" s="166">
        <f t="array" ref="BN209">IFERROR(IF(ROW()-16&lt;NoRowsBudget, IF($J209="Profit Margin",SUM(BN$16:BN208)*ProfitMargin,IF($J209="VAT",SUM(BN$16:BN208)*VAT,IF(Budget_period="Monthly",SUMIFS(INDIRECT(BN$8),DetailBudgetWPs_Aleph,IF($J209 = "No Work Package", "", $J209),DetailBudgetCategory_Aleph,$I209),IF(Budget_period="Quarterly",SUMIFS(INDIRECT(BN$9),DetailBudgetWPs_Aleph,IF($J209 = "No Work Package", "", $J209),DetailBudgetCategory_Aleph,$I209),IF(Budget_period="Annually",SUMIFS(INDIRECT(BN$10),DetailBudgetWPs_Aleph,IF($J209 = "No Work Package", "", $J209),DetailBudgetCategory_Aleph,$I209),""))))) / BN$6 * BN$7, 0), 0)</f>
        <v>0</v>
      </c>
      <c r="BO209" s="166">
        <f t="array" ref="BO209">IFERROR(IF(ROW()-16&lt;NoRowsBudget, IF($J209="Profit Margin",SUM(BO$16:BO208)*ProfitMargin,IF($J209="VAT",SUM(BO$16:BO208)*VAT,IF(Budget_period="Monthly",SUMIFS(INDIRECT(BO$8),DetailBudgetWPs_Aleph,IF($J209 = "No Work Package", "", $J209),DetailBudgetCategory_Aleph,$I209),IF(Budget_period="Quarterly",SUMIFS(INDIRECT(BO$9),DetailBudgetWPs_Aleph,IF($J209 = "No Work Package", "", $J209),DetailBudgetCategory_Aleph,$I209),IF(Budget_period="Annually",SUMIFS(INDIRECT(BO$10),DetailBudgetWPs_Aleph,IF($J209 = "No Work Package", "", $J209),DetailBudgetCategory_Aleph,$I209),""))))) / BO$6 * BO$7, 0), 0)</f>
        <v>0</v>
      </c>
      <c r="BP209" s="166">
        <f t="array" ref="BP209">IFERROR(IF(ROW()-16&lt;NoRowsBudget, IF($J209="Profit Margin",SUM(BP$16:BP208)*ProfitMargin,IF($J209="VAT",SUM(BP$16:BP208)*VAT,IF(Budget_period="Monthly",SUMIFS(INDIRECT(BP$8),DetailBudgetWPs_Aleph,IF($J209 = "No Work Package", "", $J209),DetailBudgetCategory_Aleph,$I209),IF(Budget_period="Quarterly",SUMIFS(INDIRECT(BP$9),DetailBudgetWPs_Aleph,IF($J209 = "No Work Package", "", $J209),DetailBudgetCategory_Aleph,$I209),IF(Budget_period="Annually",SUMIFS(INDIRECT(BP$10),DetailBudgetWPs_Aleph,IF($J209 = "No Work Package", "", $J209),DetailBudgetCategory_Aleph,$I209),""))))) / BP$6 * BP$7, 0), 0)</f>
        <v>0</v>
      </c>
      <c r="BQ209" s="166">
        <f t="array" ref="BQ209">IFERROR(IF(ROW()-16&lt;NoRowsBudget, IF($J209="Profit Margin",SUM(BQ$16:BQ208)*ProfitMargin,IF($J209="VAT",SUM(BQ$16:BQ208)*VAT,IF(Budget_period="Monthly",SUMIFS(INDIRECT(BQ$8),DetailBudgetWPs_Aleph,IF($J209 = "No Work Package", "", $J209),DetailBudgetCategory_Aleph,$I209),IF(Budget_period="Quarterly",SUMIFS(INDIRECT(BQ$9),DetailBudgetWPs_Aleph,IF($J209 = "No Work Package", "", $J209),DetailBudgetCategory_Aleph,$I209),IF(Budget_period="Annually",SUMIFS(INDIRECT(BQ$10),DetailBudgetWPs_Aleph,IF($J209 = "No Work Package", "", $J209),DetailBudgetCategory_Aleph,$I209),""))))) / BQ$6 * BQ$7, 0), 0)</f>
        <v>0</v>
      </c>
      <c r="BR209" s="166">
        <f t="array" ref="BR209">IFERROR(IF(ROW()-16&lt;NoRowsBudget, IF($J209="Profit Margin",SUM(BR$16:BR208)*ProfitMargin,IF($J209="VAT",SUM(BR$16:BR208)*VAT,IF(Budget_period="Monthly",SUMIFS(INDIRECT(BR$8),DetailBudgetWPs_Aleph,IF($J209 = "No Work Package", "", $J209),DetailBudgetCategory_Aleph,$I209),IF(Budget_period="Quarterly",SUMIFS(INDIRECT(BR$9),DetailBudgetWPs_Aleph,IF($J209 = "No Work Package", "", $J209),DetailBudgetCategory_Aleph,$I209),IF(Budget_period="Annually",SUMIFS(INDIRECT(BR$10),DetailBudgetWPs_Aleph,IF($J209 = "No Work Package", "", $J209),DetailBudgetCategory_Aleph,$I209),""))))) / BR$6 * BR$7, 0), 0)</f>
        <v>0</v>
      </c>
      <c r="BS209" s="166">
        <f t="array" ref="BS209">IFERROR(IF(ROW()-16&lt;NoRowsBudget, IF($J209="Profit Margin",SUM(BS$16:BS208)*ProfitMargin,IF($J209="VAT",SUM(BS$16:BS208)*VAT,IF(Budget_period="Monthly",SUMIFS(INDIRECT(BS$8),DetailBudgetWPs_Aleph,IF($J209 = "No Work Package", "", $J209),DetailBudgetCategory_Aleph,$I209),IF(Budget_period="Quarterly",SUMIFS(INDIRECT(BS$9),DetailBudgetWPs_Aleph,IF($J209 = "No Work Package", "", $J209),DetailBudgetCategory_Aleph,$I209),IF(Budget_period="Annually",SUMIFS(INDIRECT(BS$10),DetailBudgetWPs_Aleph,IF($J209 = "No Work Package", "", $J209),DetailBudgetCategory_Aleph,$I209),""))))) / BS$6 * BS$7, 0), 0)</f>
        <v>0</v>
      </c>
    </row>
    <row r="210" ht="15.75" customHeight="1">
      <c r="A210" s="114"/>
      <c r="B210" s="15" t="str">
        <f>IF(ROW()-16&lt;NoRowsBudget,OrgName,"")</f>
        <v/>
      </c>
      <c r="C210" s="15" t="str">
        <f>IF(ROW()-16&lt;NoRowsBudget,ProjectName,"")</f>
        <v/>
      </c>
      <c r="D210" s="15" t="str">
        <f>IF(ROW()-16&lt;NoRowsBudget,ProjectRef,"")</f>
        <v/>
      </c>
      <c r="E210" s="15" t="str">
        <f>IF(ROW()-16&lt;NoRowsBudget,ApplicationID,"")</f>
        <v/>
      </c>
      <c r="F210" s="15" t="str">
        <f>IF(ROW()-16&lt;NoRowsBudget,Version,"")</f>
        <v/>
      </c>
      <c r="G210" s="164" t="str">
        <f>IF(ROW()-16&lt;NoRowsBudget,StartDate,"")</f>
        <v/>
      </c>
      <c r="H210" s="164" t="str">
        <f>IF(ROW()-16&lt;NoRowsBudget,EndDate,"")</f>
        <v/>
      </c>
      <c r="I210" s="15" t="str">
        <f t="array" ref="I210">IF(ROW()-16&lt;(NoRowsBudget-3),INDEX(CostCategories,CEILING((ROW()-15)/NoWPs,1)),IF(ROW()-16=NoRowsBudget-3,"Overheads",IF(ROW()-16=NoRowsBudget-2,"Profit Margin",IF(ROW()-16=NoRowsBudget-1,"VAT",""))))</f>
        <v/>
      </c>
      <c r="J210" s="15" t="str">
        <f t="array" ref="J210">IF(ROW()-16&lt;NoRowsBudget-3,INDEX(WPUnique,,MOD(ROW()-16,NoWPs)+1),IF(ROW()-16=NoRowsBudget-3,"Overheads",IF(ROW()-16=NoRowsBudget-2,"Profit Margin",IF(ROW()-16=NoRowsBudget-1,"VAT",""))))</f>
        <v/>
      </c>
      <c r="K210" s="172" t="str">
        <f>IFERROR(IF(OR($J210="Indirect Cost",$J210="VAT",$J210="Profit Margin"),"",VLOOKUP(J210,'1. Basic Info'!$B$40:$C$52,2,FALSE)),BudgetExport!J210)</f>
        <v/>
      </c>
      <c r="L210" s="166">
        <f t="array" ref="L210">IFERROR(IF(ROW()-16&lt;NoRowsBudget, IF($J210="Profit Margin",SUM(L$16:L209)*ProfitMargin,IF($J210="VAT",SUM(L$16:L209)*VAT,IF(Budget_period="Monthly",SUMIFS(INDIRECT(L$8),DetailBudgetWPs_Aleph,IF($J210 = "No Work Package", "", $J210),DetailBudgetCategory_Aleph,$I210),IF(Budget_period="Quarterly",SUMIFS(INDIRECT(L$9),DetailBudgetWPs_Aleph,IF($J210 = "No Work Package", "", $J210),DetailBudgetCategory_Aleph,$I210),IF(Budget_period="Annually",SUMIFS(INDIRECT(L$10),DetailBudgetWPs_Aleph,IF($J210 = "No Work Package", "", $J210),DetailBudgetCategory_Aleph,$I210),""))))) / L$6 * L$7, 0), 0)</f>
        <v>0</v>
      </c>
      <c r="M210" s="166">
        <f t="array" ref="M210">IFERROR(IF(ROW()-16&lt;NoRowsBudget, IF($J210="Profit Margin",SUM(M$16:M209)*ProfitMargin,IF($J210="VAT",SUM(M$16:M209)*VAT,IF(Budget_period="Monthly",SUMIFS(INDIRECT(M$8),DetailBudgetWPs_Aleph,IF($J210 = "No Work Package", "", $J210),DetailBudgetCategory_Aleph,$I210),IF(Budget_period="Quarterly",SUMIFS(INDIRECT(M$9),DetailBudgetWPs_Aleph,IF($J210 = "No Work Package", "", $J210),DetailBudgetCategory_Aleph,$I210),IF(Budget_period="Annually",SUMIFS(INDIRECT(M$10),DetailBudgetWPs_Aleph,IF($J210 = "No Work Package", "", $J210),DetailBudgetCategory_Aleph,$I210),""))))) / M$6 * M$7, 0), 0)</f>
        <v>0</v>
      </c>
      <c r="N210" s="166">
        <f t="array" ref="N210">IFERROR(IF(ROW()-16&lt;NoRowsBudget, IF($J210="Profit Margin",SUM(N$16:N209)*ProfitMargin,IF($J210="VAT",SUM(N$16:N209)*VAT,IF(Budget_period="Monthly",SUMIFS(INDIRECT(N$8),DetailBudgetWPs_Aleph,IF($J210 = "No Work Package", "", $J210),DetailBudgetCategory_Aleph,$I210),IF(Budget_period="Quarterly",SUMIFS(INDIRECT(N$9),DetailBudgetWPs_Aleph,IF($J210 = "No Work Package", "", $J210),DetailBudgetCategory_Aleph,$I210),IF(Budget_period="Annually",SUMIFS(INDIRECT(N$10),DetailBudgetWPs_Aleph,IF($J210 = "No Work Package", "", $J210),DetailBudgetCategory_Aleph,$I210),""))))) / N$6 * N$7, 0), 0)</f>
        <v>0</v>
      </c>
      <c r="O210" s="166">
        <f t="array" ref="O210">IFERROR(IF(ROW()-16&lt;NoRowsBudget, IF($J210="Profit Margin",SUM(O$16:O209)*ProfitMargin,IF($J210="VAT",SUM(O$16:O209)*VAT,IF(Budget_period="Monthly",SUMIFS(INDIRECT(O$8),DetailBudgetWPs_Aleph,IF($J210 = "No Work Package", "", $J210),DetailBudgetCategory_Aleph,$I210),IF(Budget_period="Quarterly",SUMIFS(INDIRECT(O$9),DetailBudgetWPs_Aleph,IF($J210 = "No Work Package", "", $J210),DetailBudgetCategory_Aleph,$I210),IF(Budget_period="Annually",SUMIFS(INDIRECT(O$10),DetailBudgetWPs_Aleph,IF($J210 = "No Work Package", "", $J210),DetailBudgetCategory_Aleph,$I210),""))))) / O$6 * O$7, 0), 0)</f>
        <v>0</v>
      </c>
      <c r="P210" s="166">
        <f t="array" ref="P210">IFERROR(IF(ROW()-16&lt;NoRowsBudget, IF($J210="Profit Margin",SUM(P$16:P209)*ProfitMargin,IF($J210="VAT",SUM(P$16:P209)*VAT,IF(Budget_period="Monthly",SUMIFS(INDIRECT(P$8),DetailBudgetWPs_Aleph,IF($J210 = "No Work Package", "", $J210),DetailBudgetCategory_Aleph,$I210),IF(Budget_period="Quarterly",SUMIFS(INDIRECT(P$9),DetailBudgetWPs_Aleph,IF($J210 = "No Work Package", "", $J210),DetailBudgetCategory_Aleph,$I210),IF(Budget_period="Annually",SUMIFS(INDIRECT(P$10),DetailBudgetWPs_Aleph,IF($J210 = "No Work Package", "", $J210),DetailBudgetCategory_Aleph,$I210),""))))) / P$6 * P$7, 0), 0)</f>
        <v>0</v>
      </c>
      <c r="Q210" s="166">
        <f t="array" ref="Q210">IFERROR(IF(ROW()-16&lt;NoRowsBudget, IF($J210="Profit Margin",SUM(Q$16:Q209)*ProfitMargin,IF($J210="VAT",SUM(Q$16:Q209)*VAT,IF(Budget_period="Monthly",SUMIFS(INDIRECT(Q$8),DetailBudgetWPs_Aleph,IF($J210 = "No Work Package", "", $J210),DetailBudgetCategory_Aleph,$I210),IF(Budget_period="Quarterly",SUMIFS(INDIRECT(Q$9),DetailBudgetWPs_Aleph,IF($J210 = "No Work Package", "", $J210),DetailBudgetCategory_Aleph,$I210),IF(Budget_period="Annually",SUMIFS(INDIRECT(Q$10),DetailBudgetWPs_Aleph,IF($J210 = "No Work Package", "", $J210),DetailBudgetCategory_Aleph,$I210),""))))) / Q$6 * Q$7, 0), 0)</f>
        <v>0</v>
      </c>
      <c r="R210" s="166">
        <f t="array" ref="R210">IFERROR(IF(ROW()-16&lt;NoRowsBudget, IF($J210="Profit Margin",SUM(R$16:R209)*ProfitMargin,IF($J210="VAT",SUM(R$16:R209)*VAT,IF(Budget_period="Monthly",SUMIFS(INDIRECT(R$8),DetailBudgetWPs_Aleph,IF($J210 = "No Work Package", "", $J210),DetailBudgetCategory_Aleph,$I210),IF(Budget_period="Quarterly",SUMIFS(INDIRECT(R$9),DetailBudgetWPs_Aleph,IF($J210 = "No Work Package", "", $J210),DetailBudgetCategory_Aleph,$I210),IF(Budget_period="Annually",SUMIFS(INDIRECT(R$10),DetailBudgetWPs_Aleph,IF($J210 = "No Work Package", "", $J210),DetailBudgetCategory_Aleph,$I210),""))))) / R$6 * R$7, 0), 0)</f>
        <v>0</v>
      </c>
      <c r="S210" s="166">
        <f t="array" ref="S210">IFERROR(IF(ROW()-16&lt;NoRowsBudget, IF($J210="Profit Margin",SUM(S$16:S209)*ProfitMargin,IF($J210="VAT",SUM(S$16:S209)*VAT,IF(Budget_period="Monthly",SUMIFS(INDIRECT(S$8),DetailBudgetWPs_Aleph,IF($J210 = "No Work Package", "", $J210),DetailBudgetCategory_Aleph,$I210),IF(Budget_period="Quarterly",SUMIFS(INDIRECT(S$9),DetailBudgetWPs_Aleph,IF($J210 = "No Work Package", "", $J210),DetailBudgetCategory_Aleph,$I210),IF(Budget_period="Annually",SUMIFS(INDIRECT(S$10),DetailBudgetWPs_Aleph,IF($J210 = "No Work Package", "", $J210),DetailBudgetCategory_Aleph,$I210),""))))) / S$6 * S$7, 0), 0)</f>
        <v>0</v>
      </c>
      <c r="T210" s="166">
        <f t="array" ref="T210">IFERROR(IF(ROW()-16&lt;NoRowsBudget, IF($J210="Profit Margin",SUM(T$16:T209)*ProfitMargin,IF($J210="VAT",SUM(T$16:T209)*VAT,IF(Budget_period="Monthly",SUMIFS(INDIRECT(T$8),DetailBudgetWPs_Aleph,IF($J210 = "No Work Package", "", $J210),DetailBudgetCategory_Aleph,$I210),IF(Budget_period="Quarterly",SUMIFS(INDIRECT(T$9),DetailBudgetWPs_Aleph,IF($J210 = "No Work Package", "", $J210),DetailBudgetCategory_Aleph,$I210),IF(Budget_period="Annually",SUMIFS(INDIRECT(T$10),DetailBudgetWPs_Aleph,IF($J210 = "No Work Package", "", $J210),DetailBudgetCategory_Aleph,$I210),""))))) / T$6 * T$7, 0), 0)</f>
        <v>0</v>
      </c>
      <c r="U210" s="166">
        <f t="array" ref="U210">IFERROR(IF(ROW()-16&lt;NoRowsBudget, IF($J210="Profit Margin",SUM(U$16:U209)*ProfitMargin,IF($J210="VAT",SUM(U$16:U209)*VAT,IF(Budget_period="Monthly",SUMIFS(INDIRECT(U$8),DetailBudgetWPs_Aleph,IF($J210 = "No Work Package", "", $J210),DetailBudgetCategory_Aleph,$I210),IF(Budget_period="Quarterly",SUMIFS(INDIRECT(U$9),DetailBudgetWPs_Aleph,IF($J210 = "No Work Package", "", $J210),DetailBudgetCategory_Aleph,$I210),IF(Budget_period="Annually",SUMIFS(INDIRECT(U$10),DetailBudgetWPs_Aleph,IF($J210 = "No Work Package", "", $J210),DetailBudgetCategory_Aleph,$I210),""))))) / U$6 * U$7, 0), 0)</f>
        <v>0</v>
      </c>
      <c r="V210" s="166">
        <f t="array" ref="V210">IFERROR(IF(ROW()-16&lt;NoRowsBudget, IF($J210="Profit Margin",SUM(V$16:V209)*ProfitMargin,IF($J210="VAT",SUM(V$16:V209)*VAT,IF(Budget_period="Monthly",SUMIFS(INDIRECT(V$8),DetailBudgetWPs_Aleph,IF($J210 = "No Work Package", "", $J210),DetailBudgetCategory_Aleph,$I210),IF(Budget_period="Quarterly",SUMIFS(INDIRECT(V$9),DetailBudgetWPs_Aleph,IF($J210 = "No Work Package", "", $J210),DetailBudgetCategory_Aleph,$I210),IF(Budget_period="Annually",SUMIFS(INDIRECT(V$10),DetailBudgetWPs_Aleph,IF($J210 = "No Work Package", "", $J210),DetailBudgetCategory_Aleph,$I210),""))))) / V$6 * V$7, 0), 0)</f>
        <v>0</v>
      </c>
      <c r="W210" s="166">
        <f t="array" ref="W210">IFERROR(IF(ROW()-16&lt;NoRowsBudget, IF($J210="Profit Margin",SUM(W$16:W209)*ProfitMargin,IF($J210="VAT",SUM(W$16:W209)*VAT,IF(Budget_period="Monthly",SUMIFS(INDIRECT(W$8),DetailBudgetWPs_Aleph,IF($J210 = "No Work Package", "", $J210),DetailBudgetCategory_Aleph,$I210),IF(Budget_period="Quarterly",SUMIFS(INDIRECT(W$9),DetailBudgetWPs_Aleph,IF($J210 = "No Work Package", "", $J210),DetailBudgetCategory_Aleph,$I210),IF(Budget_period="Annually",SUMIFS(INDIRECT(W$10),DetailBudgetWPs_Aleph,IF($J210 = "No Work Package", "", $J210),DetailBudgetCategory_Aleph,$I210),""))))) / W$6 * W$7, 0), 0)</f>
        <v>0</v>
      </c>
      <c r="X210" s="166">
        <f t="array" ref="X210">IFERROR(IF(ROW()-16&lt;NoRowsBudget, IF($J210="Profit Margin",SUM(X$16:X209)*ProfitMargin,IF($J210="VAT",SUM(X$16:X209)*VAT,IF(Budget_period="Monthly",SUMIFS(INDIRECT(X$8),DetailBudgetWPs_Aleph,IF($J210 = "No Work Package", "", $J210),DetailBudgetCategory_Aleph,$I210),IF(Budget_period="Quarterly",SUMIFS(INDIRECT(X$9),DetailBudgetWPs_Aleph,IF($J210 = "No Work Package", "", $J210),DetailBudgetCategory_Aleph,$I210),IF(Budget_period="Annually",SUMIFS(INDIRECT(X$10),DetailBudgetWPs_Aleph,IF($J210 = "No Work Package", "", $J210),DetailBudgetCategory_Aleph,$I210),""))))) / X$6 * X$7, 0), 0)</f>
        <v>0</v>
      </c>
      <c r="Y210" s="166">
        <f t="array" ref="Y210">IFERROR(IF(ROW()-16&lt;NoRowsBudget, IF($J210="Profit Margin",SUM(Y$16:Y209)*ProfitMargin,IF($J210="VAT",SUM(Y$16:Y209)*VAT,IF(Budget_period="Monthly",SUMIFS(INDIRECT(Y$8),DetailBudgetWPs_Aleph,IF($J210 = "No Work Package", "", $J210),DetailBudgetCategory_Aleph,$I210),IF(Budget_period="Quarterly",SUMIFS(INDIRECT(Y$9),DetailBudgetWPs_Aleph,IF($J210 = "No Work Package", "", $J210),DetailBudgetCategory_Aleph,$I210),IF(Budget_period="Annually",SUMIFS(INDIRECT(Y$10),DetailBudgetWPs_Aleph,IF($J210 = "No Work Package", "", $J210),DetailBudgetCategory_Aleph,$I210),""))))) / Y$6 * Y$7, 0), 0)</f>
        <v>0</v>
      </c>
      <c r="Z210" s="166">
        <f t="array" ref="Z210">IFERROR(IF(ROW()-16&lt;NoRowsBudget, IF($J210="Profit Margin",SUM(Z$16:Z209)*ProfitMargin,IF($J210="VAT",SUM(Z$16:Z209)*VAT,IF(Budget_period="Monthly",SUMIFS(INDIRECT(Z$8),DetailBudgetWPs_Aleph,IF($J210 = "No Work Package", "", $J210),DetailBudgetCategory_Aleph,$I210),IF(Budget_period="Quarterly",SUMIFS(INDIRECT(Z$9),DetailBudgetWPs_Aleph,IF($J210 = "No Work Package", "", $J210),DetailBudgetCategory_Aleph,$I210),IF(Budget_period="Annually",SUMIFS(INDIRECT(Z$10),DetailBudgetWPs_Aleph,IF($J210 = "No Work Package", "", $J210),DetailBudgetCategory_Aleph,$I210),""))))) / Z$6 * Z$7, 0), 0)</f>
        <v>0</v>
      </c>
      <c r="AA210" s="166">
        <f t="array" ref="AA210">IFERROR(IF(ROW()-16&lt;NoRowsBudget, IF($J210="Profit Margin",SUM(AA$16:AA209)*ProfitMargin,IF($J210="VAT",SUM(AA$16:AA209)*VAT,IF(Budget_period="Monthly",SUMIFS(INDIRECT(AA$8),DetailBudgetWPs_Aleph,IF($J210 = "No Work Package", "", $J210),DetailBudgetCategory_Aleph,$I210),IF(Budget_period="Quarterly",SUMIFS(INDIRECT(AA$9),DetailBudgetWPs_Aleph,IF($J210 = "No Work Package", "", $J210),DetailBudgetCategory_Aleph,$I210),IF(Budget_period="Annually",SUMIFS(INDIRECT(AA$10),DetailBudgetWPs_Aleph,IF($J210 = "No Work Package", "", $J210),DetailBudgetCategory_Aleph,$I210),""))))) / AA$6 * AA$7, 0), 0)</f>
        <v>0</v>
      </c>
      <c r="AB210" s="166">
        <f t="array" ref="AB210">IFERROR(IF(ROW()-16&lt;NoRowsBudget, IF($J210="Profit Margin",SUM(AB$16:AB209)*ProfitMargin,IF($J210="VAT",SUM(AB$16:AB209)*VAT,IF(Budget_period="Monthly",SUMIFS(INDIRECT(AB$8),DetailBudgetWPs_Aleph,IF($J210 = "No Work Package", "", $J210),DetailBudgetCategory_Aleph,$I210),IF(Budget_period="Quarterly",SUMIFS(INDIRECT(AB$9),DetailBudgetWPs_Aleph,IF($J210 = "No Work Package", "", $J210),DetailBudgetCategory_Aleph,$I210),IF(Budget_period="Annually",SUMIFS(INDIRECT(AB$10),DetailBudgetWPs_Aleph,IF($J210 = "No Work Package", "", $J210),DetailBudgetCategory_Aleph,$I210),""))))) / AB$6 * AB$7, 0), 0)</f>
        <v>0</v>
      </c>
      <c r="AC210" s="166">
        <f t="array" ref="AC210">IFERROR(IF(ROW()-16&lt;NoRowsBudget, IF($J210="Profit Margin",SUM(AC$16:AC209)*ProfitMargin,IF($J210="VAT",SUM(AC$16:AC209)*VAT,IF(Budget_period="Monthly",SUMIFS(INDIRECT(AC$8),DetailBudgetWPs_Aleph,IF($J210 = "No Work Package", "", $J210),DetailBudgetCategory_Aleph,$I210),IF(Budget_period="Quarterly",SUMIFS(INDIRECT(AC$9),DetailBudgetWPs_Aleph,IF($J210 = "No Work Package", "", $J210),DetailBudgetCategory_Aleph,$I210),IF(Budget_period="Annually",SUMIFS(INDIRECT(AC$10),DetailBudgetWPs_Aleph,IF($J210 = "No Work Package", "", $J210),DetailBudgetCategory_Aleph,$I210),""))))) / AC$6 * AC$7, 0), 0)</f>
        <v>0</v>
      </c>
      <c r="AD210" s="166">
        <f t="array" ref="AD210">IFERROR(IF(ROW()-16&lt;NoRowsBudget, IF($J210="Profit Margin",SUM(AD$16:AD209)*ProfitMargin,IF($J210="VAT",SUM(AD$16:AD209)*VAT,IF(Budget_period="Monthly",SUMIFS(INDIRECT(AD$8),DetailBudgetWPs_Aleph,IF($J210 = "No Work Package", "", $J210),DetailBudgetCategory_Aleph,$I210),IF(Budget_period="Quarterly",SUMIFS(INDIRECT(AD$9),DetailBudgetWPs_Aleph,IF($J210 = "No Work Package", "", $J210),DetailBudgetCategory_Aleph,$I210),IF(Budget_period="Annually",SUMIFS(INDIRECT(AD$10),DetailBudgetWPs_Aleph,IF($J210 = "No Work Package", "", $J210),DetailBudgetCategory_Aleph,$I210),""))))) / AD$6 * AD$7, 0), 0)</f>
        <v>0</v>
      </c>
      <c r="AE210" s="166">
        <f t="array" ref="AE210">IFERROR(IF(ROW()-16&lt;NoRowsBudget, IF($J210="Profit Margin",SUM(AE$16:AE209)*ProfitMargin,IF($J210="VAT",SUM(AE$16:AE209)*VAT,IF(Budget_period="Monthly",SUMIFS(INDIRECT(AE$8),DetailBudgetWPs_Aleph,IF($J210 = "No Work Package", "", $J210),DetailBudgetCategory_Aleph,$I210),IF(Budget_period="Quarterly",SUMIFS(INDIRECT(AE$9),DetailBudgetWPs_Aleph,IF($J210 = "No Work Package", "", $J210),DetailBudgetCategory_Aleph,$I210),IF(Budget_period="Annually",SUMIFS(INDIRECT(AE$10),DetailBudgetWPs_Aleph,IF($J210 = "No Work Package", "", $J210),DetailBudgetCategory_Aleph,$I210),""))))) / AE$6 * AE$7, 0), 0)</f>
        <v>0</v>
      </c>
      <c r="AF210" s="166">
        <f t="array" ref="AF210">IFERROR(IF(ROW()-16&lt;NoRowsBudget, IF($J210="Profit Margin",SUM(AF$16:AF209)*ProfitMargin,IF($J210="VAT",SUM(AF$16:AF209)*VAT,IF(Budget_period="Monthly",SUMIFS(INDIRECT(AF$8),DetailBudgetWPs_Aleph,IF($J210 = "No Work Package", "", $J210),DetailBudgetCategory_Aleph,$I210),IF(Budget_period="Quarterly",SUMIFS(INDIRECT(AF$9),DetailBudgetWPs_Aleph,IF($J210 = "No Work Package", "", $J210),DetailBudgetCategory_Aleph,$I210),IF(Budget_period="Annually",SUMIFS(INDIRECT(AF$10),DetailBudgetWPs_Aleph,IF($J210 = "No Work Package", "", $J210),DetailBudgetCategory_Aleph,$I210),""))))) / AF$6 * AF$7, 0), 0)</f>
        <v>0</v>
      </c>
      <c r="AG210" s="166">
        <f t="array" ref="AG210">IFERROR(IF(ROW()-16&lt;NoRowsBudget, IF($J210="Profit Margin",SUM(AG$16:AG209)*ProfitMargin,IF($J210="VAT",SUM(AG$16:AG209)*VAT,IF(Budget_period="Monthly",SUMIFS(INDIRECT(AG$8),DetailBudgetWPs_Aleph,IF($J210 = "No Work Package", "", $J210),DetailBudgetCategory_Aleph,$I210),IF(Budget_period="Quarterly",SUMIFS(INDIRECT(AG$9),DetailBudgetWPs_Aleph,IF($J210 = "No Work Package", "", $J210),DetailBudgetCategory_Aleph,$I210),IF(Budget_period="Annually",SUMIFS(INDIRECT(AG$10),DetailBudgetWPs_Aleph,IF($J210 = "No Work Package", "", $J210),DetailBudgetCategory_Aleph,$I210),""))))) / AG$6 * AG$7, 0), 0)</f>
        <v>0</v>
      </c>
      <c r="AH210" s="166">
        <f t="array" ref="AH210">IFERROR(IF(ROW()-16&lt;NoRowsBudget, IF($J210="Profit Margin",SUM(AH$16:AH209)*ProfitMargin,IF($J210="VAT",SUM(AH$16:AH209)*VAT,IF(Budget_period="Monthly",SUMIFS(INDIRECT(AH$8),DetailBudgetWPs_Aleph,IF($J210 = "No Work Package", "", $J210),DetailBudgetCategory_Aleph,$I210),IF(Budget_period="Quarterly",SUMIFS(INDIRECT(AH$9),DetailBudgetWPs_Aleph,IF($J210 = "No Work Package", "", $J210),DetailBudgetCategory_Aleph,$I210),IF(Budget_period="Annually",SUMIFS(INDIRECT(AH$10),DetailBudgetWPs_Aleph,IF($J210 = "No Work Package", "", $J210),DetailBudgetCategory_Aleph,$I210),""))))) / AH$6 * AH$7, 0), 0)</f>
        <v>0</v>
      </c>
      <c r="AI210" s="166">
        <f t="array" ref="AI210">IFERROR(IF(ROW()-16&lt;NoRowsBudget, IF($J210="Profit Margin",SUM(AI$16:AI209)*ProfitMargin,IF($J210="VAT",SUM(AI$16:AI209)*VAT,IF(Budget_period="Monthly",SUMIFS(INDIRECT(AI$8),DetailBudgetWPs_Aleph,IF($J210 = "No Work Package", "", $J210),DetailBudgetCategory_Aleph,$I210),IF(Budget_period="Quarterly",SUMIFS(INDIRECT(AI$9),DetailBudgetWPs_Aleph,IF($J210 = "No Work Package", "", $J210),DetailBudgetCategory_Aleph,$I210),IF(Budget_period="Annually",SUMIFS(INDIRECT(AI$10),DetailBudgetWPs_Aleph,IF($J210 = "No Work Package", "", $J210),DetailBudgetCategory_Aleph,$I210),""))))) / AI$6 * AI$7, 0), 0)</f>
        <v>0</v>
      </c>
      <c r="AJ210" s="166">
        <f t="array" ref="AJ210">IFERROR(IF(ROW()-16&lt;NoRowsBudget, IF($J210="Profit Margin",SUM(AJ$16:AJ209)*ProfitMargin,IF($J210="VAT",SUM(AJ$16:AJ209)*VAT,IF(Budget_period="Monthly",SUMIFS(INDIRECT(AJ$8),DetailBudgetWPs_Aleph,IF($J210 = "No Work Package", "", $J210),DetailBudgetCategory_Aleph,$I210),IF(Budget_period="Quarterly",SUMIFS(INDIRECT(AJ$9),DetailBudgetWPs_Aleph,IF($J210 = "No Work Package", "", $J210),DetailBudgetCategory_Aleph,$I210),IF(Budget_period="Annually",SUMIFS(INDIRECT(AJ$10),DetailBudgetWPs_Aleph,IF($J210 = "No Work Package", "", $J210),DetailBudgetCategory_Aleph,$I210),""))))) / AJ$6 * AJ$7, 0), 0)</f>
        <v>0</v>
      </c>
      <c r="AK210" s="166">
        <f t="array" ref="AK210">IFERROR(IF(ROW()-16&lt;NoRowsBudget, IF($J210="Profit Margin",SUM(AK$16:AK209)*ProfitMargin,IF($J210="VAT",SUM(AK$16:AK209)*VAT,IF(Budget_period="Monthly",SUMIFS(INDIRECT(AK$8),DetailBudgetWPs_Aleph,IF($J210 = "No Work Package", "", $J210),DetailBudgetCategory_Aleph,$I210),IF(Budget_period="Quarterly",SUMIFS(INDIRECT(AK$9),DetailBudgetWPs_Aleph,IF($J210 = "No Work Package", "", $J210),DetailBudgetCategory_Aleph,$I210),IF(Budget_period="Annually",SUMIFS(INDIRECT(AK$10),DetailBudgetWPs_Aleph,IF($J210 = "No Work Package", "", $J210),DetailBudgetCategory_Aleph,$I210),""))))) / AK$6 * AK$7, 0), 0)</f>
        <v>0</v>
      </c>
      <c r="AL210" s="166">
        <f t="array" ref="AL210">IFERROR(IF(ROW()-16&lt;NoRowsBudget, IF($J210="Profit Margin",SUM(AL$16:AL209)*ProfitMargin,IF($J210="VAT",SUM(AL$16:AL209)*VAT,IF(Budget_period="Monthly",SUMIFS(INDIRECT(AL$8),DetailBudgetWPs_Aleph,IF($J210 = "No Work Package", "", $J210),DetailBudgetCategory_Aleph,$I210),IF(Budget_period="Quarterly",SUMIFS(INDIRECT(AL$9),DetailBudgetWPs_Aleph,IF($J210 = "No Work Package", "", $J210),DetailBudgetCategory_Aleph,$I210),IF(Budget_period="Annually",SUMIFS(INDIRECT(AL$10),DetailBudgetWPs_Aleph,IF($J210 = "No Work Package", "", $J210),DetailBudgetCategory_Aleph,$I210),""))))) / AL$6 * AL$7, 0), 0)</f>
        <v>0</v>
      </c>
      <c r="AM210" s="166">
        <f t="array" ref="AM210">IFERROR(IF(ROW()-16&lt;NoRowsBudget, IF($J210="Profit Margin",SUM(AM$16:AM209)*ProfitMargin,IF($J210="VAT",SUM(AM$16:AM209)*VAT,IF(Budget_period="Monthly",SUMIFS(INDIRECT(AM$8),DetailBudgetWPs_Aleph,IF($J210 = "No Work Package", "", $J210),DetailBudgetCategory_Aleph,$I210),IF(Budget_period="Quarterly",SUMIFS(INDIRECT(AM$9),DetailBudgetWPs_Aleph,IF($J210 = "No Work Package", "", $J210),DetailBudgetCategory_Aleph,$I210),IF(Budget_period="Annually",SUMIFS(INDIRECT(AM$10),DetailBudgetWPs_Aleph,IF($J210 = "No Work Package", "", $J210),DetailBudgetCategory_Aleph,$I210),""))))) / AM$6 * AM$7, 0), 0)</f>
        <v>0</v>
      </c>
      <c r="AN210" s="166">
        <f t="array" ref="AN210">IFERROR(IF(ROW()-16&lt;NoRowsBudget, IF($J210="Profit Margin",SUM(AN$16:AN209)*ProfitMargin,IF($J210="VAT",SUM(AN$16:AN209)*VAT,IF(Budget_period="Monthly",SUMIFS(INDIRECT(AN$8),DetailBudgetWPs_Aleph,IF($J210 = "No Work Package", "", $J210),DetailBudgetCategory_Aleph,$I210),IF(Budget_period="Quarterly",SUMIFS(INDIRECT(AN$9),DetailBudgetWPs_Aleph,IF($J210 = "No Work Package", "", $J210),DetailBudgetCategory_Aleph,$I210),IF(Budget_period="Annually",SUMIFS(INDIRECT(AN$10),DetailBudgetWPs_Aleph,IF($J210 = "No Work Package", "", $J210),DetailBudgetCategory_Aleph,$I210),""))))) / AN$6 * AN$7, 0), 0)</f>
        <v>0</v>
      </c>
      <c r="AO210" s="166">
        <f t="array" ref="AO210">IFERROR(IF(ROW()-16&lt;NoRowsBudget, IF($J210="Profit Margin",SUM(AO$16:AO209)*ProfitMargin,IF($J210="VAT",SUM(AO$16:AO209)*VAT,IF(Budget_period="Monthly",SUMIFS(INDIRECT(AO$8),DetailBudgetWPs_Aleph,IF($J210 = "No Work Package", "", $J210),DetailBudgetCategory_Aleph,$I210),IF(Budget_period="Quarterly",SUMIFS(INDIRECT(AO$9),DetailBudgetWPs_Aleph,IF($J210 = "No Work Package", "", $J210),DetailBudgetCategory_Aleph,$I210),IF(Budget_period="Annually",SUMIFS(INDIRECT(AO$10),DetailBudgetWPs_Aleph,IF($J210 = "No Work Package", "", $J210),DetailBudgetCategory_Aleph,$I210),""))))) / AO$6 * AO$7, 0), 0)</f>
        <v>0</v>
      </c>
      <c r="AP210" s="166">
        <f t="array" ref="AP210">IFERROR(IF(ROW()-16&lt;NoRowsBudget, IF($J210="Profit Margin",SUM(AP$16:AP209)*ProfitMargin,IF($J210="VAT",SUM(AP$16:AP209)*VAT,IF(Budget_period="Monthly",SUMIFS(INDIRECT(AP$8),DetailBudgetWPs_Aleph,IF($J210 = "No Work Package", "", $J210),DetailBudgetCategory_Aleph,$I210),IF(Budget_period="Quarterly",SUMIFS(INDIRECT(AP$9),DetailBudgetWPs_Aleph,IF($J210 = "No Work Package", "", $J210),DetailBudgetCategory_Aleph,$I210),IF(Budget_period="Annually",SUMIFS(INDIRECT(AP$10),DetailBudgetWPs_Aleph,IF($J210 = "No Work Package", "", $J210),DetailBudgetCategory_Aleph,$I210),""))))) / AP$6 * AP$7, 0), 0)</f>
        <v>0</v>
      </c>
      <c r="AQ210" s="166">
        <f t="array" ref="AQ210">IFERROR(IF(ROW()-16&lt;NoRowsBudget, IF($J210="Profit Margin",SUM(AQ$16:AQ209)*ProfitMargin,IF($J210="VAT",SUM(AQ$16:AQ209)*VAT,IF(Budget_period="Monthly",SUMIFS(INDIRECT(AQ$8),DetailBudgetWPs_Aleph,IF($J210 = "No Work Package", "", $J210),DetailBudgetCategory_Aleph,$I210),IF(Budget_period="Quarterly",SUMIFS(INDIRECT(AQ$9),DetailBudgetWPs_Aleph,IF($J210 = "No Work Package", "", $J210),DetailBudgetCategory_Aleph,$I210),IF(Budget_period="Annually",SUMIFS(INDIRECT(AQ$10),DetailBudgetWPs_Aleph,IF($J210 = "No Work Package", "", $J210),DetailBudgetCategory_Aleph,$I210),""))))) / AQ$6 * AQ$7, 0), 0)</f>
        <v>0</v>
      </c>
      <c r="AR210" s="166">
        <f t="array" ref="AR210">IFERROR(IF(ROW()-16&lt;NoRowsBudget, IF($J210="Profit Margin",SUM(AR$16:AR209)*ProfitMargin,IF($J210="VAT",SUM(AR$16:AR209)*VAT,IF(Budget_period="Monthly",SUMIFS(INDIRECT(AR$8),DetailBudgetWPs_Aleph,IF($J210 = "No Work Package", "", $J210),DetailBudgetCategory_Aleph,$I210),IF(Budget_period="Quarterly",SUMIFS(INDIRECT(AR$9),DetailBudgetWPs_Aleph,IF($J210 = "No Work Package", "", $J210),DetailBudgetCategory_Aleph,$I210),IF(Budget_period="Annually",SUMIFS(INDIRECT(AR$10),DetailBudgetWPs_Aleph,IF($J210 = "No Work Package", "", $J210),DetailBudgetCategory_Aleph,$I210),""))))) / AR$6 * AR$7, 0), 0)</f>
        <v>0</v>
      </c>
      <c r="AS210" s="166">
        <f t="array" ref="AS210">IFERROR(IF(ROW()-16&lt;NoRowsBudget, IF($J210="Profit Margin",SUM(AS$16:AS209)*ProfitMargin,IF($J210="VAT",SUM(AS$16:AS209)*VAT,IF(Budget_period="Monthly",SUMIFS(INDIRECT(AS$8),DetailBudgetWPs_Aleph,IF($J210 = "No Work Package", "", $J210),DetailBudgetCategory_Aleph,$I210),IF(Budget_period="Quarterly",SUMIFS(INDIRECT(AS$9),DetailBudgetWPs_Aleph,IF($J210 = "No Work Package", "", $J210),DetailBudgetCategory_Aleph,$I210),IF(Budget_period="Annually",SUMIFS(INDIRECT(AS$10),DetailBudgetWPs_Aleph,IF($J210 = "No Work Package", "", $J210),DetailBudgetCategory_Aleph,$I210),""))))) / AS$6 * AS$7, 0), 0)</f>
        <v>0</v>
      </c>
      <c r="AT210" s="166">
        <f t="array" ref="AT210">IFERROR(IF(ROW()-16&lt;NoRowsBudget, IF($J210="Profit Margin",SUM(AT$16:AT209)*ProfitMargin,IF($J210="VAT",SUM(AT$16:AT209)*VAT,IF(Budget_period="Monthly",SUMIFS(INDIRECT(AT$8),DetailBudgetWPs_Aleph,IF($J210 = "No Work Package", "", $J210),DetailBudgetCategory_Aleph,$I210),IF(Budget_period="Quarterly",SUMIFS(INDIRECT(AT$9),DetailBudgetWPs_Aleph,IF($J210 = "No Work Package", "", $J210),DetailBudgetCategory_Aleph,$I210),IF(Budget_period="Annually",SUMIFS(INDIRECT(AT$10),DetailBudgetWPs_Aleph,IF($J210 = "No Work Package", "", $J210),DetailBudgetCategory_Aleph,$I210),""))))) / AT$6 * AT$7, 0), 0)</f>
        <v>0</v>
      </c>
      <c r="AU210" s="166">
        <f t="array" ref="AU210">IFERROR(IF(ROW()-16&lt;NoRowsBudget, IF($J210="Profit Margin",SUM(AU$16:AU209)*ProfitMargin,IF($J210="VAT",SUM(AU$16:AU209)*VAT,IF(Budget_period="Monthly",SUMIFS(INDIRECT(AU$8),DetailBudgetWPs_Aleph,IF($J210 = "No Work Package", "", $J210),DetailBudgetCategory_Aleph,$I210),IF(Budget_period="Quarterly",SUMIFS(INDIRECT(AU$9),DetailBudgetWPs_Aleph,IF($J210 = "No Work Package", "", $J210),DetailBudgetCategory_Aleph,$I210),IF(Budget_period="Annually",SUMIFS(INDIRECT(AU$10),DetailBudgetWPs_Aleph,IF($J210 = "No Work Package", "", $J210),DetailBudgetCategory_Aleph,$I210),""))))) / AU$6 * AU$7, 0), 0)</f>
        <v>0</v>
      </c>
      <c r="AV210" s="166">
        <f t="array" ref="AV210">IFERROR(IF(ROW()-16&lt;NoRowsBudget, IF($J210="Profit Margin",SUM(AV$16:AV209)*ProfitMargin,IF($J210="VAT",SUM(AV$16:AV209)*VAT,IF(Budget_period="Monthly",SUMIFS(INDIRECT(AV$8),DetailBudgetWPs_Aleph,IF($J210 = "No Work Package", "", $J210),DetailBudgetCategory_Aleph,$I210),IF(Budget_period="Quarterly",SUMIFS(INDIRECT(AV$9),DetailBudgetWPs_Aleph,IF($J210 = "No Work Package", "", $J210),DetailBudgetCategory_Aleph,$I210),IF(Budget_period="Annually",SUMIFS(INDIRECT(AV$10),DetailBudgetWPs_Aleph,IF($J210 = "No Work Package", "", $J210),DetailBudgetCategory_Aleph,$I210),""))))) / AV$6 * AV$7, 0), 0)</f>
        <v>0</v>
      </c>
      <c r="AW210" s="166">
        <f t="array" ref="AW210">IFERROR(IF(ROW()-16&lt;NoRowsBudget, IF($J210="Profit Margin",SUM(AW$16:AW209)*ProfitMargin,IF($J210="VAT",SUM(AW$16:AW209)*VAT,IF(Budget_period="Monthly",SUMIFS(INDIRECT(AW$8),DetailBudgetWPs_Aleph,IF($J210 = "No Work Package", "", $J210),DetailBudgetCategory_Aleph,$I210),IF(Budget_period="Quarterly",SUMIFS(INDIRECT(AW$9),DetailBudgetWPs_Aleph,IF($J210 = "No Work Package", "", $J210),DetailBudgetCategory_Aleph,$I210),IF(Budget_period="Annually",SUMIFS(INDIRECT(AW$10),DetailBudgetWPs_Aleph,IF($J210 = "No Work Package", "", $J210),DetailBudgetCategory_Aleph,$I210),""))))) / AW$6 * AW$7, 0), 0)</f>
        <v>0</v>
      </c>
      <c r="AX210" s="166">
        <f t="array" ref="AX210">IFERROR(IF(ROW()-16&lt;NoRowsBudget, IF($J210="Profit Margin",SUM(AX$16:AX209)*ProfitMargin,IF($J210="VAT",SUM(AX$16:AX209)*VAT,IF(Budget_period="Monthly",SUMIFS(INDIRECT(AX$8),DetailBudgetWPs_Aleph,IF($J210 = "No Work Package", "", $J210),DetailBudgetCategory_Aleph,$I210),IF(Budget_period="Quarterly",SUMIFS(INDIRECT(AX$9),DetailBudgetWPs_Aleph,IF($J210 = "No Work Package", "", $J210),DetailBudgetCategory_Aleph,$I210),IF(Budget_period="Annually",SUMIFS(INDIRECT(AX$10),DetailBudgetWPs_Aleph,IF($J210 = "No Work Package", "", $J210),DetailBudgetCategory_Aleph,$I210),""))))) / AX$6 * AX$7, 0), 0)</f>
        <v>0</v>
      </c>
      <c r="AY210" s="166">
        <f t="array" ref="AY210">IFERROR(IF(ROW()-16&lt;NoRowsBudget, IF($J210="Profit Margin",SUM(AY$16:AY209)*ProfitMargin,IF($J210="VAT",SUM(AY$16:AY209)*VAT,IF(Budget_period="Monthly",SUMIFS(INDIRECT(AY$8),DetailBudgetWPs_Aleph,IF($J210 = "No Work Package", "", $J210),DetailBudgetCategory_Aleph,$I210),IF(Budget_period="Quarterly",SUMIFS(INDIRECT(AY$9),DetailBudgetWPs_Aleph,IF($J210 = "No Work Package", "", $J210),DetailBudgetCategory_Aleph,$I210),IF(Budget_period="Annually",SUMIFS(INDIRECT(AY$10),DetailBudgetWPs_Aleph,IF($J210 = "No Work Package", "", $J210),DetailBudgetCategory_Aleph,$I210),""))))) / AY$6 * AY$7, 0), 0)</f>
        <v>0</v>
      </c>
      <c r="AZ210" s="166">
        <f t="array" ref="AZ210">IFERROR(IF(ROW()-16&lt;NoRowsBudget, IF($J210="Profit Margin",SUM(AZ$16:AZ209)*ProfitMargin,IF($J210="VAT",SUM(AZ$16:AZ209)*VAT,IF(Budget_period="Monthly",SUMIFS(INDIRECT(AZ$8),DetailBudgetWPs_Aleph,IF($J210 = "No Work Package", "", $J210),DetailBudgetCategory_Aleph,$I210),IF(Budget_period="Quarterly",SUMIFS(INDIRECT(AZ$9),DetailBudgetWPs_Aleph,IF($J210 = "No Work Package", "", $J210),DetailBudgetCategory_Aleph,$I210),IF(Budget_period="Annually",SUMIFS(INDIRECT(AZ$10),DetailBudgetWPs_Aleph,IF($J210 = "No Work Package", "", $J210),DetailBudgetCategory_Aleph,$I210),""))))) / AZ$6 * AZ$7, 0), 0)</f>
        <v>0</v>
      </c>
      <c r="BA210" s="166">
        <f t="array" ref="BA210">IFERROR(IF(ROW()-16&lt;NoRowsBudget, IF($J210="Profit Margin",SUM(BA$16:BA209)*ProfitMargin,IF($J210="VAT",SUM(BA$16:BA209)*VAT,IF(Budget_period="Monthly",SUMIFS(INDIRECT(BA$8),DetailBudgetWPs_Aleph,IF($J210 = "No Work Package", "", $J210),DetailBudgetCategory_Aleph,$I210),IF(Budget_period="Quarterly",SUMIFS(INDIRECT(BA$9),DetailBudgetWPs_Aleph,IF($J210 = "No Work Package", "", $J210),DetailBudgetCategory_Aleph,$I210),IF(Budget_period="Annually",SUMIFS(INDIRECT(BA$10),DetailBudgetWPs_Aleph,IF($J210 = "No Work Package", "", $J210),DetailBudgetCategory_Aleph,$I210),""))))) / BA$6 * BA$7, 0), 0)</f>
        <v>0</v>
      </c>
      <c r="BB210" s="166">
        <f t="array" ref="BB210">IFERROR(IF(ROW()-16&lt;NoRowsBudget, IF($J210="Profit Margin",SUM(BB$16:BB209)*ProfitMargin,IF($J210="VAT",SUM(BB$16:BB209)*VAT,IF(Budget_period="Monthly",SUMIFS(INDIRECT(BB$8),DetailBudgetWPs_Aleph,IF($J210 = "No Work Package", "", $J210),DetailBudgetCategory_Aleph,$I210),IF(Budget_period="Quarterly",SUMIFS(INDIRECT(BB$9),DetailBudgetWPs_Aleph,IF($J210 = "No Work Package", "", $J210),DetailBudgetCategory_Aleph,$I210),IF(Budget_period="Annually",SUMIFS(INDIRECT(BB$10),DetailBudgetWPs_Aleph,IF($J210 = "No Work Package", "", $J210),DetailBudgetCategory_Aleph,$I210),""))))) / BB$6 * BB$7, 0), 0)</f>
        <v>0</v>
      </c>
      <c r="BC210" s="166">
        <f t="array" ref="BC210">IFERROR(IF(ROW()-16&lt;NoRowsBudget, IF($J210="Profit Margin",SUM(BC$16:BC209)*ProfitMargin,IF($J210="VAT",SUM(BC$16:BC209)*VAT,IF(Budget_period="Monthly",SUMIFS(INDIRECT(BC$8),DetailBudgetWPs_Aleph,IF($J210 = "No Work Package", "", $J210),DetailBudgetCategory_Aleph,$I210),IF(Budget_period="Quarterly",SUMIFS(INDIRECT(BC$9),DetailBudgetWPs_Aleph,IF($J210 = "No Work Package", "", $J210),DetailBudgetCategory_Aleph,$I210),IF(Budget_period="Annually",SUMIFS(INDIRECT(BC$10),DetailBudgetWPs_Aleph,IF($J210 = "No Work Package", "", $J210),DetailBudgetCategory_Aleph,$I210),""))))) / BC$6 * BC$7, 0), 0)</f>
        <v>0</v>
      </c>
      <c r="BD210" s="166">
        <f t="array" ref="BD210">IFERROR(IF(ROW()-16&lt;NoRowsBudget, IF($J210="Profit Margin",SUM(BD$16:BD209)*ProfitMargin,IF($J210="VAT",SUM(BD$16:BD209)*VAT,IF(Budget_period="Monthly",SUMIFS(INDIRECT(BD$8),DetailBudgetWPs_Aleph,IF($J210 = "No Work Package", "", $J210),DetailBudgetCategory_Aleph,$I210),IF(Budget_period="Quarterly",SUMIFS(INDIRECT(BD$9),DetailBudgetWPs_Aleph,IF($J210 = "No Work Package", "", $J210),DetailBudgetCategory_Aleph,$I210),IF(Budget_period="Annually",SUMIFS(INDIRECT(BD$10),DetailBudgetWPs_Aleph,IF($J210 = "No Work Package", "", $J210),DetailBudgetCategory_Aleph,$I210),""))))) / BD$6 * BD$7, 0), 0)</f>
        <v>0</v>
      </c>
      <c r="BE210" s="166">
        <f t="array" ref="BE210">IFERROR(IF(ROW()-16&lt;NoRowsBudget, IF($J210="Profit Margin",SUM(BE$16:BE209)*ProfitMargin,IF($J210="VAT",SUM(BE$16:BE209)*VAT,IF(Budget_period="Monthly",SUMIFS(INDIRECT(BE$8),DetailBudgetWPs_Aleph,IF($J210 = "No Work Package", "", $J210),DetailBudgetCategory_Aleph,$I210),IF(Budget_period="Quarterly",SUMIFS(INDIRECT(BE$9),DetailBudgetWPs_Aleph,IF($J210 = "No Work Package", "", $J210),DetailBudgetCategory_Aleph,$I210),IF(Budget_period="Annually",SUMIFS(INDIRECT(BE$10),DetailBudgetWPs_Aleph,IF($J210 = "No Work Package", "", $J210),DetailBudgetCategory_Aleph,$I210),""))))) / BE$6 * BE$7, 0), 0)</f>
        <v>0</v>
      </c>
      <c r="BF210" s="166">
        <f t="array" ref="BF210">IFERROR(IF(ROW()-16&lt;NoRowsBudget, IF($J210="Profit Margin",SUM(BF$16:BF209)*ProfitMargin,IF($J210="VAT",SUM(BF$16:BF209)*VAT,IF(Budget_period="Monthly",SUMIFS(INDIRECT(BF$8),DetailBudgetWPs_Aleph,IF($J210 = "No Work Package", "", $J210),DetailBudgetCategory_Aleph,$I210),IF(Budget_period="Quarterly",SUMIFS(INDIRECT(BF$9),DetailBudgetWPs_Aleph,IF($J210 = "No Work Package", "", $J210),DetailBudgetCategory_Aleph,$I210),IF(Budget_period="Annually",SUMIFS(INDIRECT(BF$10),DetailBudgetWPs_Aleph,IF($J210 = "No Work Package", "", $J210),DetailBudgetCategory_Aleph,$I210),""))))) / BF$6 * BF$7, 0), 0)</f>
        <v>0</v>
      </c>
      <c r="BG210" s="166">
        <f t="array" ref="BG210">IFERROR(IF(ROW()-16&lt;NoRowsBudget, IF($J210="Profit Margin",SUM(BG$16:BG209)*ProfitMargin,IF($J210="VAT",SUM(BG$16:BG209)*VAT,IF(Budget_period="Monthly",SUMIFS(INDIRECT(BG$8),DetailBudgetWPs_Aleph,IF($J210 = "No Work Package", "", $J210),DetailBudgetCategory_Aleph,$I210),IF(Budget_period="Quarterly",SUMIFS(INDIRECT(BG$9),DetailBudgetWPs_Aleph,IF($J210 = "No Work Package", "", $J210),DetailBudgetCategory_Aleph,$I210),IF(Budget_period="Annually",SUMIFS(INDIRECT(BG$10),DetailBudgetWPs_Aleph,IF($J210 = "No Work Package", "", $J210),DetailBudgetCategory_Aleph,$I210),""))))) / BG$6 * BG$7, 0), 0)</f>
        <v>0</v>
      </c>
      <c r="BH210" s="166">
        <f t="array" ref="BH210">IFERROR(IF(ROW()-16&lt;NoRowsBudget, IF($J210="Profit Margin",SUM(BH$16:BH209)*ProfitMargin,IF($J210="VAT",SUM(BH$16:BH209)*VAT,IF(Budget_period="Monthly",SUMIFS(INDIRECT(BH$8),DetailBudgetWPs_Aleph,IF($J210 = "No Work Package", "", $J210),DetailBudgetCategory_Aleph,$I210),IF(Budget_period="Quarterly",SUMIFS(INDIRECT(BH$9),DetailBudgetWPs_Aleph,IF($J210 = "No Work Package", "", $J210),DetailBudgetCategory_Aleph,$I210),IF(Budget_period="Annually",SUMIFS(INDIRECT(BH$10),DetailBudgetWPs_Aleph,IF($J210 = "No Work Package", "", $J210),DetailBudgetCategory_Aleph,$I210),""))))) / BH$6 * BH$7, 0), 0)</f>
        <v>0</v>
      </c>
      <c r="BI210" s="166">
        <f t="array" ref="BI210">IFERROR(IF(ROW()-16&lt;NoRowsBudget, IF($J210="Profit Margin",SUM(BI$16:BI209)*ProfitMargin,IF($J210="VAT",SUM(BI$16:BI209)*VAT,IF(Budget_period="Monthly",SUMIFS(INDIRECT(BI$8),DetailBudgetWPs_Aleph,IF($J210 = "No Work Package", "", $J210),DetailBudgetCategory_Aleph,$I210),IF(Budget_period="Quarterly",SUMIFS(INDIRECT(BI$9),DetailBudgetWPs_Aleph,IF($J210 = "No Work Package", "", $J210),DetailBudgetCategory_Aleph,$I210),IF(Budget_period="Annually",SUMIFS(INDIRECT(BI$10),DetailBudgetWPs_Aleph,IF($J210 = "No Work Package", "", $J210),DetailBudgetCategory_Aleph,$I210),""))))) / BI$6 * BI$7, 0), 0)</f>
        <v>0</v>
      </c>
      <c r="BJ210" s="166">
        <f t="array" ref="BJ210">IFERROR(IF(ROW()-16&lt;NoRowsBudget, IF($J210="Profit Margin",SUM(BJ$16:BJ209)*ProfitMargin,IF($J210="VAT",SUM(BJ$16:BJ209)*VAT,IF(Budget_period="Monthly",SUMIFS(INDIRECT(BJ$8),DetailBudgetWPs_Aleph,IF($J210 = "No Work Package", "", $J210),DetailBudgetCategory_Aleph,$I210),IF(Budget_period="Quarterly",SUMIFS(INDIRECT(BJ$9),DetailBudgetWPs_Aleph,IF($J210 = "No Work Package", "", $J210),DetailBudgetCategory_Aleph,$I210),IF(Budget_period="Annually",SUMIFS(INDIRECT(BJ$10),DetailBudgetWPs_Aleph,IF($J210 = "No Work Package", "", $J210),DetailBudgetCategory_Aleph,$I210),""))))) / BJ$6 * BJ$7, 0), 0)</f>
        <v>0</v>
      </c>
      <c r="BK210" s="166">
        <f t="array" ref="BK210">IFERROR(IF(ROW()-16&lt;NoRowsBudget, IF($J210="Profit Margin",SUM(BK$16:BK209)*ProfitMargin,IF($J210="VAT",SUM(BK$16:BK209)*VAT,IF(Budget_period="Monthly",SUMIFS(INDIRECT(BK$8),DetailBudgetWPs_Aleph,IF($J210 = "No Work Package", "", $J210),DetailBudgetCategory_Aleph,$I210),IF(Budget_period="Quarterly",SUMIFS(INDIRECT(BK$9),DetailBudgetWPs_Aleph,IF($J210 = "No Work Package", "", $J210),DetailBudgetCategory_Aleph,$I210),IF(Budget_period="Annually",SUMIFS(INDIRECT(BK$10),DetailBudgetWPs_Aleph,IF($J210 = "No Work Package", "", $J210),DetailBudgetCategory_Aleph,$I210),""))))) / BK$6 * BK$7, 0), 0)</f>
        <v>0</v>
      </c>
      <c r="BL210" s="166">
        <f t="array" ref="BL210">IFERROR(IF(ROW()-16&lt;NoRowsBudget, IF($J210="Profit Margin",SUM(BL$16:BL209)*ProfitMargin,IF($J210="VAT",SUM(BL$16:BL209)*VAT,IF(Budget_period="Monthly",SUMIFS(INDIRECT(BL$8),DetailBudgetWPs_Aleph,IF($J210 = "No Work Package", "", $J210),DetailBudgetCategory_Aleph,$I210),IF(Budget_period="Quarterly",SUMIFS(INDIRECT(BL$9),DetailBudgetWPs_Aleph,IF($J210 = "No Work Package", "", $J210),DetailBudgetCategory_Aleph,$I210),IF(Budget_period="Annually",SUMIFS(INDIRECT(BL$10),DetailBudgetWPs_Aleph,IF($J210 = "No Work Package", "", $J210),DetailBudgetCategory_Aleph,$I210),""))))) / BL$6 * BL$7, 0), 0)</f>
        <v>0</v>
      </c>
      <c r="BM210" s="166">
        <f t="array" ref="BM210">IFERROR(IF(ROW()-16&lt;NoRowsBudget, IF($J210="Profit Margin",SUM(BM$16:BM209)*ProfitMargin,IF($J210="VAT",SUM(BM$16:BM209)*VAT,IF(Budget_period="Monthly",SUMIFS(INDIRECT(BM$8),DetailBudgetWPs_Aleph,IF($J210 = "No Work Package", "", $J210),DetailBudgetCategory_Aleph,$I210),IF(Budget_period="Quarterly",SUMIFS(INDIRECT(BM$9),DetailBudgetWPs_Aleph,IF($J210 = "No Work Package", "", $J210),DetailBudgetCategory_Aleph,$I210),IF(Budget_period="Annually",SUMIFS(INDIRECT(BM$10),DetailBudgetWPs_Aleph,IF($J210 = "No Work Package", "", $J210),DetailBudgetCategory_Aleph,$I210),""))))) / BM$6 * BM$7, 0), 0)</f>
        <v>0</v>
      </c>
      <c r="BN210" s="166">
        <f t="array" ref="BN210">IFERROR(IF(ROW()-16&lt;NoRowsBudget, IF($J210="Profit Margin",SUM(BN$16:BN209)*ProfitMargin,IF($J210="VAT",SUM(BN$16:BN209)*VAT,IF(Budget_period="Monthly",SUMIFS(INDIRECT(BN$8),DetailBudgetWPs_Aleph,IF($J210 = "No Work Package", "", $J210),DetailBudgetCategory_Aleph,$I210),IF(Budget_period="Quarterly",SUMIFS(INDIRECT(BN$9),DetailBudgetWPs_Aleph,IF($J210 = "No Work Package", "", $J210),DetailBudgetCategory_Aleph,$I210),IF(Budget_period="Annually",SUMIFS(INDIRECT(BN$10),DetailBudgetWPs_Aleph,IF($J210 = "No Work Package", "", $J210),DetailBudgetCategory_Aleph,$I210),""))))) / BN$6 * BN$7, 0), 0)</f>
        <v>0</v>
      </c>
      <c r="BO210" s="166">
        <f t="array" ref="BO210">IFERROR(IF(ROW()-16&lt;NoRowsBudget, IF($J210="Profit Margin",SUM(BO$16:BO209)*ProfitMargin,IF($J210="VAT",SUM(BO$16:BO209)*VAT,IF(Budget_period="Monthly",SUMIFS(INDIRECT(BO$8),DetailBudgetWPs_Aleph,IF($J210 = "No Work Package", "", $J210),DetailBudgetCategory_Aleph,$I210),IF(Budget_period="Quarterly",SUMIFS(INDIRECT(BO$9),DetailBudgetWPs_Aleph,IF($J210 = "No Work Package", "", $J210),DetailBudgetCategory_Aleph,$I210),IF(Budget_period="Annually",SUMIFS(INDIRECT(BO$10),DetailBudgetWPs_Aleph,IF($J210 = "No Work Package", "", $J210),DetailBudgetCategory_Aleph,$I210),""))))) / BO$6 * BO$7, 0), 0)</f>
        <v>0</v>
      </c>
      <c r="BP210" s="166">
        <f t="array" ref="BP210">IFERROR(IF(ROW()-16&lt;NoRowsBudget, IF($J210="Profit Margin",SUM(BP$16:BP209)*ProfitMargin,IF($J210="VAT",SUM(BP$16:BP209)*VAT,IF(Budget_period="Monthly",SUMIFS(INDIRECT(BP$8),DetailBudgetWPs_Aleph,IF($J210 = "No Work Package", "", $J210),DetailBudgetCategory_Aleph,$I210),IF(Budget_period="Quarterly",SUMIFS(INDIRECT(BP$9),DetailBudgetWPs_Aleph,IF($J210 = "No Work Package", "", $J210),DetailBudgetCategory_Aleph,$I210),IF(Budget_period="Annually",SUMIFS(INDIRECT(BP$10),DetailBudgetWPs_Aleph,IF($J210 = "No Work Package", "", $J210),DetailBudgetCategory_Aleph,$I210),""))))) / BP$6 * BP$7, 0), 0)</f>
        <v>0</v>
      </c>
      <c r="BQ210" s="166">
        <f t="array" ref="BQ210">IFERROR(IF(ROW()-16&lt;NoRowsBudget, IF($J210="Profit Margin",SUM(BQ$16:BQ209)*ProfitMargin,IF($J210="VAT",SUM(BQ$16:BQ209)*VAT,IF(Budget_period="Monthly",SUMIFS(INDIRECT(BQ$8),DetailBudgetWPs_Aleph,IF($J210 = "No Work Package", "", $J210),DetailBudgetCategory_Aleph,$I210),IF(Budget_period="Quarterly",SUMIFS(INDIRECT(BQ$9),DetailBudgetWPs_Aleph,IF($J210 = "No Work Package", "", $J210),DetailBudgetCategory_Aleph,$I210),IF(Budget_period="Annually",SUMIFS(INDIRECT(BQ$10),DetailBudgetWPs_Aleph,IF($J210 = "No Work Package", "", $J210),DetailBudgetCategory_Aleph,$I210),""))))) / BQ$6 * BQ$7, 0), 0)</f>
        <v>0</v>
      </c>
      <c r="BR210" s="166">
        <f t="array" ref="BR210">IFERROR(IF(ROW()-16&lt;NoRowsBudget, IF($J210="Profit Margin",SUM(BR$16:BR209)*ProfitMargin,IF($J210="VAT",SUM(BR$16:BR209)*VAT,IF(Budget_period="Monthly",SUMIFS(INDIRECT(BR$8),DetailBudgetWPs_Aleph,IF($J210 = "No Work Package", "", $J210),DetailBudgetCategory_Aleph,$I210),IF(Budget_period="Quarterly",SUMIFS(INDIRECT(BR$9),DetailBudgetWPs_Aleph,IF($J210 = "No Work Package", "", $J210),DetailBudgetCategory_Aleph,$I210),IF(Budget_period="Annually",SUMIFS(INDIRECT(BR$10),DetailBudgetWPs_Aleph,IF($J210 = "No Work Package", "", $J210),DetailBudgetCategory_Aleph,$I210),""))))) / BR$6 * BR$7, 0), 0)</f>
        <v>0</v>
      </c>
      <c r="BS210" s="166">
        <f t="array" ref="BS210">IFERROR(IF(ROW()-16&lt;NoRowsBudget, IF($J210="Profit Margin",SUM(BS$16:BS209)*ProfitMargin,IF($J210="VAT",SUM(BS$16:BS209)*VAT,IF(Budget_period="Monthly",SUMIFS(INDIRECT(BS$8),DetailBudgetWPs_Aleph,IF($J210 = "No Work Package", "", $J210),DetailBudgetCategory_Aleph,$I210),IF(Budget_period="Quarterly",SUMIFS(INDIRECT(BS$9),DetailBudgetWPs_Aleph,IF($J210 = "No Work Package", "", $J210),DetailBudgetCategory_Aleph,$I210),IF(Budget_period="Annually",SUMIFS(INDIRECT(BS$10),DetailBudgetWPs_Aleph,IF($J210 = "No Work Package", "", $J210),DetailBudgetCategory_Aleph,$I210),""))))) / BS$6 * BS$7, 0), 0)</f>
        <v>0</v>
      </c>
    </row>
    <row r="211" ht="15.75" customHeight="1">
      <c r="A211" s="114"/>
      <c r="B211" s="15" t="str">
        <f>IF(ROW()-16&lt;NoRowsBudget,OrgName,"")</f>
        <v/>
      </c>
      <c r="C211" s="15" t="str">
        <f>IF(ROW()-16&lt;NoRowsBudget,ProjectName,"")</f>
        <v/>
      </c>
      <c r="D211" s="15" t="str">
        <f>IF(ROW()-16&lt;NoRowsBudget,ProjectRef,"")</f>
        <v/>
      </c>
      <c r="E211" s="15" t="str">
        <f>IF(ROW()-16&lt;NoRowsBudget,ApplicationID,"")</f>
        <v/>
      </c>
      <c r="F211" s="15" t="str">
        <f>IF(ROW()-16&lt;NoRowsBudget,Version,"")</f>
        <v/>
      </c>
      <c r="G211" s="164" t="str">
        <f>IF(ROW()-16&lt;NoRowsBudget,StartDate,"")</f>
        <v/>
      </c>
      <c r="H211" s="164" t="str">
        <f>IF(ROW()-16&lt;NoRowsBudget,EndDate,"")</f>
        <v/>
      </c>
      <c r="I211" s="15" t="str">
        <f t="array" ref="I211">IF(ROW()-16&lt;(NoRowsBudget-3),INDEX(CostCategories,CEILING((ROW()-15)/NoWPs,1)),IF(ROW()-16=NoRowsBudget-3,"Overheads",IF(ROW()-16=NoRowsBudget-2,"Profit Margin",IF(ROW()-16=NoRowsBudget-1,"VAT",""))))</f>
        <v/>
      </c>
      <c r="J211" s="15" t="str">
        <f t="array" ref="J211">IF(ROW()-16&lt;NoRowsBudget-3,INDEX(WPUnique,,MOD(ROW()-16,NoWPs)+1),IF(ROW()-16=NoRowsBudget-3,"Overheads",IF(ROW()-16=NoRowsBudget-2,"Profit Margin",IF(ROW()-16=NoRowsBudget-1,"VAT",""))))</f>
        <v/>
      </c>
      <c r="K211" s="172" t="str">
        <f>IFERROR(IF(OR($J211="Indirect Cost",$J211="VAT",$J211="Profit Margin"),"",VLOOKUP(J211,'1. Basic Info'!$B$40:$C$52,2,FALSE)),BudgetExport!J211)</f>
        <v/>
      </c>
      <c r="L211" s="166">
        <f t="array" ref="L211">IFERROR(IF(ROW()-16&lt;NoRowsBudget, IF($J211="Profit Margin",SUM(L$16:L210)*ProfitMargin,IF($J211="VAT",SUM(L$16:L210)*VAT,IF(Budget_period="Monthly",SUMIFS(INDIRECT(L$8),DetailBudgetWPs_Aleph,IF($J211 = "No Work Package", "", $J211),DetailBudgetCategory_Aleph,$I211),IF(Budget_period="Quarterly",SUMIFS(INDIRECT(L$9),DetailBudgetWPs_Aleph,IF($J211 = "No Work Package", "", $J211),DetailBudgetCategory_Aleph,$I211),IF(Budget_period="Annually",SUMIFS(INDIRECT(L$10),DetailBudgetWPs_Aleph,IF($J211 = "No Work Package", "", $J211),DetailBudgetCategory_Aleph,$I211),""))))) / L$6 * L$7, 0), 0)</f>
        <v>0</v>
      </c>
      <c r="M211" s="166">
        <f t="array" ref="M211">IFERROR(IF(ROW()-16&lt;NoRowsBudget, IF($J211="Profit Margin",SUM(M$16:M210)*ProfitMargin,IF($J211="VAT",SUM(M$16:M210)*VAT,IF(Budget_period="Monthly",SUMIFS(INDIRECT(M$8),DetailBudgetWPs_Aleph,IF($J211 = "No Work Package", "", $J211),DetailBudgetCategory_Aleph,$I211),IF(Budget_period="Quarterly",SUMIFS(INDIRECT(M$9),DetailBudgetWPs_Aleph,IF($J211 = "No Work Package", "", $J211),DetailBudgetCategory_Aleph,$I211),IF(Budget_period="Annually",SUMIFS(INDIRECT(M$10),DetailBudgetWPs_Aleph,IF($J211 = "No Work Package", "", $J211),DetailBudgetCategory_Aleph,$I211),""))))) / M$6 * M$7, 0), 0)</f>
        <v>0</v>
      </c>
      <c r="N211" s="166">
        <f t="array" ref="N211">IFERROR(IF(ROW()-16&lt;NoRowsBudget, IF($J211="Profit Margin",SUM(N$16:N210)*ProfitMargin,IF($J211="VAT",SUM(N$16:N210)*VAT,IF(Budget_period="Monthly",SUMIFS(INDIRECT(N$8),DetailBudgetWPs_Aleph,IF($J211 = "No Work Package", "", $J211),DetailBudgetCategory_Aleph,$I211),IF(Budget_period="Quarterly",SUMIFS(INDIRECT(N$9),DetailBudgetWPs_Aleph,IF($J211 = "No Work Package", "", $J211),DetailBudgetCategory_Aleph,$I211),IF(Budget_period="Annually",SUMIFS(INDIRECT(N$10),DetailBudgetWPs_Aleph,IF($J211 = "No Work Package", "", $J211),DetailBudgetCategory_Aleph,$I211),""))))) / N$6 * N$7, 0), 0)</f>
        <v>0</v>
      </c>
      <c r="O211" s="166">
        <f t="array" ref="O211">IFERROR(IF(ROW()-16&lt;NoRowsBudget, IF($J211="Profit Margin",SUM(O$16:O210)*ProfitMargin,IF($J211="VAT",SUM(O$16:O210)*VAT,IF(Budget_period="Monthly",SUMIFS(INDIRECT(O$8),DetailBudgetWPs_Aleph,IF($J211 = "No Work Package", "", $J211),DetailBudgetCategory_Aleph,$I211),IF(Budget_period="Quarterly",SUMIFS(INDIRECT(O$9),DetailBudgetWPs_Aleph,IF($J211 = "No Work Package", "", $J211),DetailBudgetCategory_Aleph,$I211),IF(Budget_period="Annually",SUMIFS(INDIRECT(O$10),DetailBudgetWPs_Aleph,IF($J211 = "No Work Package", "", $J211),DetailBudgetCategory_Aleph,$I211),""))))) / O$6 * O$7, 0), 0)</f>
        <v>0</v>
      </c>
      <c r="P211" s="166">
        <f t="array" ref="P211">IFERROR(IF(ROW()-16&lt;NoRowsBudget, IF($J211="Profit Margin",SUM(P$16:P210)*ProfitMargin,IF($J211="VAT",SUM(P$16:P210)*VAT,IF(Budget_period="Monthly",SUMIFS(INDIRECT(P$8),DetailBudgetWPs_Aleph,IF($J211 = "No Work Package", "", $J211),DetailBudgetCategory_Aleph,$I211),IF(Budget_period="Quarterly",SUMIFS(INDIRECT(P$9),DetailBudgetWPs_Aleph,IF($J211 = "No Work Package", "", $J211),DetailBudgetCategory_Aleph,$I211),IF(Budget_period="Annually",SUMIFS(INDIRECT(P$10),DetailBudgetWPs_Aleph,IF($J211 = "No Work Package", "", $J211),DetailBudgetCategory_Aleph,$I211),""))))) / P$6 * P$7, 0), 0)</f>
        <v>0</v>
      </c>
      <c r="Q211" s="166">
        <f t="array" ref="Q211">IFERROR(IF(ROW()-16&lt;NoRowsBudget, IF($J211="Profit Margin",SUM(Q$16:Q210)*ProfitMargin,IF($J211="VAT",SUM(Q$16:Q210)*VAT,IF(Budget_period="Monthly",SUMIFS(INDIRECT(Q$8),DetailBudgetWPs_Aleph,IF($J211 = "No Work Package", "", $J211),DetailBudgetCategory_Aleph,$I211),IF(Budget_period="Quarterly",SUMIFS(INDIRECT(Q$9),DetailBudgetWPs_Aleph,IF($J211 = "No Work Package", "", $J211),DetailBudgetCategory_Aleph,$I211),IF(Budget_period="Annually",SUMIFS(INDIRECT(Q$10),DetailBudgetWPs_Aleph,IF($J211 = "No Work Package", "", $J211),DetailBudgetCategory_Aleph,$I211),""))))) / Q$6 * Q$7, 0), 0)</f>
        <v>0</v>
      </c>
      <c r="R211" s="166">
        <f t="array" ref="R211">IFERROR(IF(ROW()-16&lt;NoRowsBudget, IF($J211="Profit Margin",SUM(R$16:R210)*ProfitMargin,IF($J211="VAT",SUM(R$16:R210)*VAT,IF(Budget_period="Monthly",SUMIFS(INDIRECT(R$8),DetailBudgetWPs_Aleph,IF($J211 = "No Work Package", "", $J211),DetailBudgetCategory_Aleph,$I211),IF(Budget_period="Quarterly",SUMIFS(INDIRECT(R$9),DetailBudgetWPs_Aleph,IF($J211 = "No Work Package", "", $J211),DetailBudgetCategory_Aleph,$I211),IF(Budget_period="Annually",SUMIFS(INDIRECT(R$10),DetailBudgetWPs_Aleph,IF($J211 = "No Work Package", "", $J211),DetailBudgetCategory_Aleph,$I211),""))))) / R$6 * R$7, 0), 0)</f>
        <v>0</v>
      </c>
      <c r="S211" s="166">
        <f t="array" ref="S211">IFERROR(IF(ROW()-16&lt;NoRowsBudget, IF($J211="Profit Margin",SUM(S$16:S210)*ProfitMargin,IF($J211="VAT",SUM(S$16:S210)*VAT,IF(Budget_period="Monthly",SUMIFS(INDIRECT(S$8),DetailBudgetWPs_Aleph,IF($J211 = "No Work Package", "", $J211),DetailBudgetCategory_Aleph,$I211),IF(Budget_period="Quarterly",SUMIFS(INDIRECT(S$9),DetailBudgetWPs_Aleph,IF($J211 = "No Work Package", "", $J211),DetailBudgetCategory_Aleph,$I211),IF(Budget_period="Annually",SUMIFS(INDIRECT(S$10),DetailBudgetWPs_Aleph,IF($J211 = "No Work Package", "", $J211),DetailBudgetCategory_Aleph,$I211),""))))) / S$6 * S$7, 0), 0)</f>
        <v>0</v>
      </c>
      <c r="T211" s="166">
        <f t="array" ref="T211">IFERROR(IF(ROW()-16&lt;NoRowsBudget, IF($J211="Profit Margin",SUM(T$16:T210)*ProfitMargin,IF($J211="VAT",SUM(T$16:T210)*VAT,IF(Budget_period="Monthly",SUMIFS(INDIRECT(T$8),DetailBudgetWPs_Aleph,IF($J211 = "No Work Package", "", $J211),DetailBudgetCategory_Aleph,$I211),IF(Budget_period="Quarterly",SUMIFS(INDIRECT(T$9),DetailBudgetWPs_Aleph,IF($J211 = "No Work Package", "", $J211),DetailBudgetCategory_Aleph,$I211),IF(Budget_period="Annually",SUMIFS(INDIRECT(T$10),DetailBudgetWPs_Aleph,IF($J211 = "No Work Package", "", $J211),DetailBudgetCategory_Aleph,$I211),""))))) / T$6 * T$7, 0), 0)</f>
        <v>0</v>
      </c>
      <c r="U211" s="166">
        <f t="array" ref="U211">IFERROR(IF(ROW()-16&lt;NoRowsBudget, IF($J211="Profit Margin",SUM(U$16:U210)*ProfitMargin,IF($J211="VAT",SUM(U$16:U210)*VAT,IF(Budget_period="Monthly",SUMIFS(INDIRECT(U$8),DetailBudgetWPs_Aleph,IF($J211 = "No Work Package", "", $J211),DetailBudgetCategory_Aleph,$I211),IF(Budget_period="Quarterly",SUMIFS(INDIRECT(U$9),DetailBudgetWPs_Aleph,IF($J211 = "No Work Package", "", $J211),DetailBudgetCategory_Aleph,$I211),IF(Budget_period="Annually",SUMIFS(INDIRECT(U$10),DetailBudgetWPs_Aleph,IF($J211 = "No Work Package", "", $J211),DetailBudgetCategory_Aleph,$I211),""))))) / U$6 * U$7, 0), 0)</f>
        <v>0</v>
      </c>
      <c r="V211" s="166">
        <f t="array" ref="V211">IFERROR(IF(ROW()-16&lt;NoRowsBudget, IF($J211="Profit Margin",SUM(V$16:V210)*ProfitMargin,IF($J211="VAT",SUM(V$16:V210)*VAT,IF(Budget_period="Monthly",SUMIFS(INDIRECT(V$8),DetailBudgetWPs_Aleph,IF($J211 = "No Work Package", "", $J211),DetailBudgetCategory_Aleph,$I211),IF(Budget_period="Quarterly",SUMIFS(INDIRECT(V$9),DetailBudgetWPs_Aleph,IF($J211 = "No Work Package", "", $J211),DetailBudgetCategory_Aleph,$I211),IF(Budget_period="Annually",SUMIFS(INDIRECT(V$10),DetailBudgetWPs_Aleph,IF($J211 = "No Work Package", "", $J211),DetailBudgetCategory_Aleph,$I211),""))))) / V$6 * V$7, 0), 0)</f>
        <v>0</v>
      </c>
      <c r="W211" s="166">
        <f t="array" ref="W211">IFERROR(IF(ROW()-16&lt;NoRowsBudget, IF($J211="Profit Margin",SUM(W$16:W210)*ProfitMargin,IF($J211="VAT",SUM(W$16:W210)*VAT,IF(Budget_period="Monthly",SUMIFS(INDIRECT(W$8),DetailBudgetWPs_Aleph,IF($J211 = "No Work Package", "", $J211),DetailBudgetCategory_Aleph,$I211),IF(Budget_period="Quarterly",SUMIFS(INDIRECT(W$9),DetailBudgetWPs_Aleph,IF($J211 = "No Work Package", "", $J211),DetailBudgetCategory_Aleph,$I211),IF(Budget_period="Annually",SUMIFS(INDIRECT(W$10),DetailBudgetWPs_Aleph,IF($J211 = "No Work Package", "", $J211),DetailBudgetCategory_Aleph,$I211),""))))) / W$6 * W$7, 0), 0)</f>
        <v>0</v>
      </c>
      <c r="X211" s="166">
        <f t="array" ref="X211">IFERROR(IF(ROW()-16&lt;NoRowsBudget, IF($J211="Profit Margin",SUM(X$16:X210)*ProfitMargin,IF($J211="VAT",SUM(X$16:X210)*VAT,IF(Budget_period="Monthly",SUMIFS(INDIRECT(X$8),DetailBudgetWPs_Aleph,IF($J211 = "No Work Package", "", $J211),DetailBudgetCategory_Aleph,$I211),IF(Budget_period="Quarterly",SUMIFS(INDIRECT(X$9),DetailBudgetWPs_Aleph,IF($J211 = "No Work Package", "", $J211),DetailBudgetCategory_Aleph,$I211),IF(Budget_period="Annually",SUMIFS(INDIRECT(X$10),DetailBudgetWPs_Aleph,IF($J211 = "No Work Package", "", $J211),DetailBudgetCategory_Aleph,$I211),""))))) / X$6 * X$7, 0), 0)</f>
        <v>0</v>
      </c>
      <c r="Y211" s="166">
        <f t="array" ref="Y211">IFERROR(IF(ROW()-16&lt;NoRowsBudget, IF($J211="Profit Margin",SUM(Y$16:Y210)*ProfitMargin,IF($J211="VAT",SUM(Y$16:Y210)*VAT,IF(Budget_period="Monthly",SUMIFS(INDIRECT(Y$8),DetailBudgetWPs_Aleph,IF($J211 = "No Work Package", "", $J211),DetailBudgetCategory_Aleph,$I211),IF(Budget_period="Quarterly",SUMIFS(INDIRECT(Y$9),DetailBudgetWPs_Aleph,IF($J211 = "No Work Package", "", $J211),DetailBudgetCategory_Aleph,$I211),IF(Budget_period="Annually",SUMIFS(INDIRECT(Y$10),DetailBudgetWPs_Aleph,IF($J211 = "No Work Package", "", $J211),DetailBudgetCategory_Aleph,$I211),""))))) / Y$6 * Y$7, 0), 0)</f>
        <v>0</v>
      </c>
      <c r="Z211" s="166">
        <f t="array" ref="Z211">IFERROR(IF(ROW()-16&lt;NoRowsBudget, IF($J211="Profit Margin",SUM(Z$16:Z210)*ProfitMargin,IF($J211="VAT",SUM(Z$16:Z210)*VAT,IF(Budget_period="Monthly",SUMIFS(INDIRECT(Z$8),DetailBudgetWPs_Aleph,IF($J211 = "No Work Package", "", $J211),DetailBudgetCategory_Aleph,$I211),IF(Budget_period="Quarterly",SUMIFS(INDIRECT(Z$9),DetailBudgetWPs_Aleph,IF($J211 = "No Work Package", "", $J211),DetailBudgetCategory_Aleph,$I211),IF(Budget_period="Annually",SUMIFS(INDIRECT(Z$10),DetailBudgetWPs_Aleph,IF($J211 = "No Work Package", "", $J211),DetailBudgetCategory_Aleph,$I211),""))))) / Z$6 * Z$7, 0), 0)</f>
        <v>0</v>
      </c>
      <c r="AA211" s="166">
        <f t="array" ref="AA211">IFERROR(IF(ROW()-16&lt;NoRowsBudget, IF($J211="Profit Margin",SUM(AA$16:AA210)*ProfitMargin,IF($J211="VAT",SUM(AA$16:AA210)*VAT,IF(Budget_period="Monthly",SUMIFS(INDIRECT(AA$8),DetailBudgetWPs_Aleph,IF($J211 = "No Work Package", "", $J211),DetailBudgetCategory_Aleph,$I211),IF(Budget_period="Quarterly",SUMIFS(INDIRECT(AA$9),DetailBudgetWPs_Aleph,IF($J211 = "No Work Package", "", $J211),DetailBudgetCategory_Aleph,$I211),IF(Budget_period="Annually",SUMIFS(INDIRECT(AA$10),DetailBudgetWPs_Aleph,IF($J211 = "No Work Package", "", $J211),DetailBudgetCategory_Aleph,$I211),""))))) / AA$6 * AA$7, 0), 0)</f>
        <v>0</v>
      </c>
      <c r="AB211" s="166">
        <f t="array" ref="AB211">IFERROR(IF(ROW()-16&lt;NoRowsBudget, IF($J211="Profit Margin",SUM(AB$16:AB210)*ProfitMargin,IF($J211="VAT",SUM(AB$16:AB210)*VAT,IF(Budget_period="Monthly",SUMIFS(INDIRECT(AB$8),DetailBudgetWPs_Aleph,IF($J211 = "No Work Package", "", $J211),DetailBudgetCategory_Aleph,$I211),IF(Budget_period="Quarterly",SUMIFS(INDIRECT(AB$9),DetailBudgetWPs_Aleph,IF($J211 = "No Work Package", "", $J211),DetailBudgetCategory_Aleph,$I211),IF(Budget_period="Annually",SUMIFS(INDIRECT(AB$10),DetailBudgetWPs_Aleph,IF($J211 = "No Work Package", "", $J211),DetailBudgetCategory_Aleph,$I211),""))))) / AB$6 * AB$7, 0), 0)</f>
        <v>0</v>
      </c>
      <c r="AC211" s="166">
        <f t="array" ref="AC211">IFERROR(IF(ROW()-16&lt;NoRowsBudget, IF($J211="Profit Margin",SUM(AC$16:AC210)*ProfitMargin,IF($J211="VAT",SUM(AC$16:AC210)*VAT,IF(Budget_period="Monthly",SUMIFS(INDIRECT(AC$8),DetailBudgetWPs_Aleph,IF($J211 = "No Work Package", "", $J211),DetailBudgetCategory_Aleph,$I211),IF(Budget_period="Quarterly",SUMIFS(INDIRECT(AC$9),DetailBudgetWPs_Aleph,IF($J211 = "No Work Package", "", $J211),DetailBudgetCategory_Aleph,$I211),IF(Budget_period="Annually",SUMIFS(INDIRECT(AC$10),DetailBudgetWPs_Aleph,IF($J211 = "No Work Package", "", $J211),DetailBudgetCategory_Aleph,$I211),""))))) / AC$6 * AC$7, 0), 0)</f>
        <v>0</v>
      </c>
      <c r="AD211" s="166">
        <f t="array" ref="AD211">IFERROR(IF(ROW()-16&lt;NoRowsBudget, IF($J211="Profit Margin",SUM(AD$16:AD210)*ProfitMargin,IF($J211="VAT",SUM(AD$16:AD210)*VAT,IF(Budget_period="Monthly",SUMIFS(INDIRECT(AD$8),DetailBudgetWPs_Aleph,IF($J211 = "No Work Package", "", $J211),DetailBudgetCategory_Aleph,$I211),IF(Budget_period="Quarterly",SUMIFS(INDIRECT(AD$9),DetailBudgetWPs_Aleph,IF($J211 = "No Work Package", "", $J211),DetailBudgetCategory_Aleph,$I211),IF(Budget_period="Annually",SUMIFS(INDIRECT(AD$10),DetailBudgetWPs_Aleph,IF($J211 = "No Work Package", "", $J211),DetailBudgetCategory_Aleph,$I211),""))))) / AD$6 * AD$7, 0), 0)</f>
        <v>0</v>
      </c>
      <c r="AE211" s="166">
        <f t="array" ref="AE211">IFERROR(IF(ROW()-16&lt;NoRowsBudget, IF($J211="Profit Margin",SUM(AE$16:AE210)*ProfitMargin,IF($J211="VAT",SUM(AE$16:AE210)*VAT,IF(Budget_period="Monthly",SUMIFS(INDIRECT(AE$8),DetailBudgetWPs_Aleph,IF($J211 = "No Work Package", "", $J211),DetailBudgetCategory_Aleph,$I211),IF(Budget_period="Quarterly",SUMIFS(INDIRECT(AE$9),DetailBudgetWPs_Aleph,IF($J211 = "No Work Package", "", $J211),DetailBudgetCategory_Aleph,$I211),IF(Budget_period="Annually",SUMIFS(INDIRECT(AE$10),DetailBudgetWPs_Aleph,IF($J211 = "No Work Package", "", $J211),DetailBudgetCategory_Aleph,$I211),""))))) / AE$6 * AE$7, 0), 0)</f>
        <v>0</v>
      </c>
      <c r="AF211" s="166">
        <f t="array" ref="AF211">IFERROR(IF(ROW()-16&lt;NoRowsBudget, IF($J211="Profit Margin",SUM(AF$16:AF210)*ProfitMargin,IF($J211="VAT",SUM(AF$16:AF210)*VAT,IF(Budget_period="Monthly",SUMIFS(INDIRECT(AF$8),DetailBudgetWPs_Aleph,IF($J211 = "No Work Package", "", $J211),DetailBudgetCategory_Aleph,$I211),IF(Budget_period="Quarterly",SUMIFS(INDIRECT(AF$9),DetailBudgetWPs_Aleph,IF($J211 = "No Work Package", "", $J211),DetailBudgetCategory_Aleph,$I211),IF(Budget_period="Annually",SUMIFS(INDIRECT(AF$10),DetailBudgetWPs_Aleph,IF($J211 = "No Work Package", "", $J211),DetailBudgetCategory_Aleph,$I211),""))))) / AF$6 * AF$7, 0), 0)</f>
        <v>0</v>
      </c>
      <c r="AG211" s="166">
        <f t="array" ref="AG211">IFERROR(IF(ROW()-16&lt;NoRowsBudget, IF($J211="Profit Margin",SUM(AG$16:AG210)*ProfitMargin,IF($J211="VAT",SUM(AG$16:AG210)*VAT,IF(Budget_period="Monthly",SUMIFS(INDIRECT(AG$8),DetailBudgetWPs_Aleph,IF($J211 = "No Work Package", "", $J211),DetailBudgetCategory_Aleph,$I211),IF(Budget_period="Quarterly",SUMIFS(INDIRECT(AG$9),DetailBudgetWPs_Aleph,IF($J211 = "No Work Package", "", $J211),DetailBudgetCategory_Aleph,$I211),IF(Budget_period="Annually",SUMIFS(INDIRECT(AG$10),DetailBudgetWPs_Aleph,IF($J211 = "No Work Package", "", $J211),DetailBudgetCategory_Aleph,$I211),""))))) / AG$6 * AG$7, 0), 0)</f>
        <v>0</v>
      </c>
      <c r="AH211" s="166">
        <f t="array" ref="AH211">IFERROR(IF(ROW()-16&lt;NoRowsBudget, IF($J211="Profit Margin",SUM(AH$16:AH210)*ProfitMargin,IF($J211="VAT",SUM(AH$16:AH210)*VAT,IF(Budget_period="Monthly",SUMIFS(INDIRECT(AH$8),DetailBudgetWPs_Aleph,IF($J211 = "No Work Package", "", $J211),DetailBudgetCategory_Aleph,$I211),IF(Budget_period="Quarterly",SUMIFS(INDIRECT(AH$9),DetailBudgetWPs_Aleph,IF($J211 = "No Work Package", "", $J211),DetailBudgetCategory_Aleph,$I211),IF(Budget_period="Annually",SUMIFS(INDIRECT(AH$10),DetailBudgetWPs_Aleph,IF($J211 = "No Work Package", "", $J211),DetailBudgetCategory_Aleph,$I211),""))))) / AH$6 * AH$7, 0), 0)</f>
        <v>0</v>
      </c>
      <c r="AI211" s="166">
        <f t="array" ref="AI211">IFERROR(IF(ROW()-16&lt;NoRowsBudget, IF($J211="Profit Margin",SUM(AI$16:AI210)*ProfitMargin,IF($J211="VAT",SUM(AI$16:AI210)*VAT,IF(Budget_period="Monthly",SUMIFS(INDIRECT(AI$8),DetailBudgetWPs_Aleph,IF($J211 = "No Work Package", "", $J211),DetailBudgetCategory_Aleph,$I211),IF(Budget_period="Quarterly",SUMIFS(INDIRECT(AI$9),DetailBudgetWPs_Aleph,IF($J211 = "No Work Package", "", $J211),DetailBudgetCategory_Aleph,$I211),IF(Budget_period="Annually",SUMIFS(INDIRECT(AI$10),DetailBudgetWPs_Aleph,IF($J211 = "No Work Package", "", $J211),DetailBudgetCategory_Aleph,$I211),""))))) / AI$6 * AI$7, 0), 0)</f>
        <v>0</v>
      </c>
      <c r="AJ211" s="166">
        <f t="array" ref="AJ211">IFERROR(IF(ROW()-16&lt;NoRowsBudget, IF($J211="Profit Margin",SUM(AJ$16:AJ210)*ProfitMargin,IF($J211="VAT",SUM(AJ$16:AJ210)*VAT,IF(Budget_period="Monthly",SUMIFS(INDIRECT(AJ$8),DetailBudgetWPs_Aleph,IF($J211 = "No Work Package", "", $J211),DetailBudgetCategory_Aleph,$I211),IF(Budget_period="Quarterly",SUMIFS(INDIRECT(AJ$9),DetailBudgetWPs_Aleph,IF($J211 = "No Work Package", "", $J211),DetailBudgetCategory_Aleph,$I211),IF(Budget_period="Annually",SUMIFS(INDIRECT(AJ$10),DetailBudgetWPs_Aleph,IF($J211 = "No Work Package", "", $J211),DetailBudgetCategory_Aleph,$I211),""))))) / AJ$6 * AJ$7, 0), 0)</f>
        <v>0</v>
      </c>
      <c r="AK211" s="166">
        <f t="array" ref="AK211">IFERROR(IF(ROW()-16&lt;NoRowsBudget, IF($J211="Profit Margin",SUM(AK$16:AK210)*ProfitMargin,IF($J211="VAT",SUM(AK$16:AK210)*VAT,IF(Budget_period="Monthly",SUMIFS(INDIRECT(AK$8),DetailBudgetWPs_Aleph,IF($J211 = "No Work Package", "", $J211),DetailBudgetCategory_Aleph,$I211),IF(Budget_period="Quarterly",SUMIFS(INDIRECT(AK$9),DetailBudgetWPs_Aleph,IF($J211 = "No Work Package", "", $J211),DetailBudgetCategory_Aleph,$I211),IF(Budget_period="Annually",SUMIFS(INDIRECT(AK$10),DetailBudgetWPs_Aleph,IF($J211 = "No Work Package", "", $J211),DetailBudgetCategory_Aleph,$I211),""))))) / AK$6 * AK$7, 0), 0)</f>
        <v>0</v>
      </c>
      <c r="AL211" s="166">
        <f t="array" ref="AL211">IFERROR(IF(ROW()-16&lt;NoRowsBudget, IF($J211="Profit Margin",SUM(AL$16:AL210)*ProfitMargin,IF($J211="VAT",SUM(AL$16:AL210)*VAT,IF(Budget_period="Monthly",SUMIFS(INDIRECT(AL$8),DetailBudgetWPs_Aleph,IF($J211 = "No Work Package", "", $J211),DetailBudgetCategory_Aleph,$I211),IF(Budget_period="Quarterly",SUMIFS(INDIRECT(AL$9),DetailBudgetWPs_Aleph,IF($J211 = "No Work Package", "", $J211),DetailBudgetCategory_Aleph,$I211),IF(Budget_period="Annually",SUMIFS(INDIRECT(AL$10),DetailBudgetWPs_Aleph,IF($J211 = "No Work Package", "", $J211),DetailBudgetCategory_Aleph,$I211),""))))) / AL$6 * AL$7, 0), 0)</f>
        <v>0</v>
      </c>
      <c r="AM211" s="166">
        <f t="array" ref="AM211">IFERROR(IF(ROW()-16&lt;NoRowsBudget, IF($J211="Profit Margin",SUM(AM$16:AM210)*ProfitMargin,IF($J211="VAT",SUM(AM$16:AM210)*VAT,IF(Budget_period="Monthly",SUMIFS(INDIRECT(AM$8),DetailBudgetWPs_Aleph,IF($J211 = "No Work Package", "", $J211),DetailBudgetCategory_Aleph,$I211),IF(Budget_period="Quarterly",SUMIFS(INDIRECT(AM$9),DetailBudgetWPs_Aleph,IF($J211 = "No Work Package", "", $J211),DetailBudgetCategory_Aleph,$I211),IF(Budget_period="Annually",SUMIFS(INDIRECT(AM$10),DetailBudgetWPs_Aleph,IF($J211 = "No Work Package", "", $J211),DetailBudgetCategory_Aleph,$I211),""))))) / AM$6 * AM$7, 0), 0)</f>
        <v>0</v>
      </c>
      <c r="AN211" s="166">
        <f t="array" ref="AN211">IFERROR(IF(ROW()-16&lt;NoRowsBudget, IF($J211="Profit Margin",SUM(AN$16:AN210)*ProfitMargin,IF($J211="VAT",SUM(AN$16:AN210)*VAT,IF(Budget_period="Monthly",SUMIFS(INDIRECT(AN$8),DetailBudgetWPs_Aleph,IF($J211 = "No Work Package", "", $J211),DetailBudgetCategory_Aleph,$I211),IF(Budget_period="Quarterly",SUMIFS(INDIRECT(AN$9),DetailBudgetWPs_Aleph,IF($J211 = "No Work Package", "", $J211),DetailBudgetCategory_Aleph,$I211),IF(Budget_period="Annually",SUMIFS(INDIRECT(AN$10),DetailBudgetWPs_Aleph,IF($J211 = "No Work Package", "", $J211),DetailBudgetCategory_Aleph,$I211),""))))) / AN$6 * AN$7, 0), 0)</f>
        <v>0</v>
      </c>
      <c r="AO211" s="166">
        <f t="array" ref="AO211">IFERROR(IF(ROW()-16&lt;NoRowsBudget, IF($J211="Profit Margin",SUM(AO$16:AO210)*ProfitMargin,IF($J211="VAT",SUM(AO$16:AO210)*VAT,IF(Budget_period="Monthly",SUMIFS(INDIRECT(AO$8),DetailBudgetWPs_Aleph,IF($J211 = "No Work Package", "", $J211),DetailBudgetCategory_Aleph,$I211),IF(Budget_period="Quarterly",SUMIFS(INDIRECT(AO$9),DetailBudgetWPs_Aleph,IF($J211 = "No Work Package", "", $J211),DetailBudgetCategory_Aleph,$I211),IF(Budget_period="Annually",SUMIFS(INDIRECT(AO$10),DetailBudgetWPs_Aleph,IF($J211 = "No Work Package", "", $J211),DetailBudgetCategory_Aleph,$I211),""))))) / AO$6 * AO$7, 0), 0)</f>
        <v>0</v>
      </c>
      <c r="AP211" s="166">
        <f t="array" ref="AP211">IFERROR(IF(ROW()-16&lt;NoRowsBudget, IF($J211="Profit Margin",SUM(AP$16:AP210)*ProfitMargin,IF($J211="VAT",SUM(AP$16:AP210)*VAT,IF(Budget_period="Monthly",SUMIFS(INDIRECT(AP$8),DetailBudgetWPs_Aleph,IF($J211 = "No Work Package", "", $J211),DetailBudgetCategory_Aleph,$I211),IF(Budget_period="Quarterly",SUMIFS(INDIRECT(AP$9),DetailBudgetWPs_Aleph,IF($J211 = "No Work Package", "", $J211),DetailBudgetCategory_Aleph,$I211),IF(Budget_period="Annually",SUMIFS(INDIRECT(AP$10),DetailBudgetWPs_Aleph,IF($J211 = "No Work Package", "", $J211),DetailBudgetCategory_Aleph,$I211),""))))) / AP$6 * AP$7, 0), 0)</f>
        <v>0</v>
      </c>
      <c r="AQ211" s="166">
        <f t="array" ref="AQ211">IFERROR(IF(ROW()-16&lt;NoRowsBudget, IF($J211="Profit Margin",SUM(AQ$16:AQ210)*ProfitMargin,IF($J211="VAT",SUM(AQ$16:AQ210)*VAT,IF(Budget_period="Monthly",SUMIFS(INDIRECT(AQ$8),DetailBudgetWPs_Aleph,IF($J211 = "No Work Package", "", $J211),DetailBudgetCategory_Aleph,$I211),IF(Budget_period="Quarterly",SUMIFS(INDIRECT(AQ$9),DetailBudgetWPs_Aleph,IF($J211 = "No Work Package", "", $J211),DetailBudgetCategory_Aleph,$I211),IF(Budget_period="Annually",SUMIFS(INDIRECT(AQ$10),DetailBudgetWPs_Aleph,IF($J211 = "No Work Package", "", $J211),DetailBudgetCategory_Aleph,$I211),""))))) / AQ$6 * AQ$7, 0), 0)</f>
        <v>0</v>
      </c>
      <c r="AR211" s="166">
        <f t="array" ref="AR211">IFERROR(IF(ROW()-16&lt;NoRowsBudget, IF($J211="Profit Margin",SUM(AR$16:AR210)*ProfitMargin,IF($J211="VAT",SUM(AR$16:AR210)*VAT,IF(Budget_period="Monthly",SUMIFS(INDIRECT(AR$8),DetailBudgetWPs_Aleph,IF($J211 = "No Work Package", "", $J211),DetailBudgetCategory_Aleph,$I211),IF(Budget_period="Quarterly",SUMIFS(INDIRECT(AR$9),DetailBudgetWPs_Aleph,IF($J211 = "No Work Package", "", $J211),DetailBudgetCategory_Aleph,$I211),IF(Budget_period="Annually",SUMIFS(INDIRECT(AR$10),DetailBudgetWPs_Aleph,IF($J211 = "No Work Package", "", $J211),DetailBudgetCategory_Aleph,$I211),""))))) / AR$6 * AR$7, 0), 0)</f>
        <v>0</v>
      </c>
      <c r="AS211" s="166">
        <f t="array" ref="AS211">IFERROR(IF(ROW()-16&lt;NoRowsBudget, IF($J211="Profit Margin",SUM(AS$16:AS210)*ProfitMargin,IF($J211="VAT",SUM(AS$16:AS210)*VAT,IF(Budget_period="Monthly",SUMIFS(INDIRECT(AS$8),DetailBudgetWPs_Aleph,IF($J211 = "No Work Package", "", $J211),DetailBudgetCategory_Aleph,$I211),IF(Budget_period="Quarterly",SUMIFS(INDIRECT(AS$9),DetailBudgetWPs_Aleph,IF($J211 = "No Work Package", "", $J211),DetailBudgetCategory_Aleph,$I211),IF(Budget_period="Annually",SUMIFS(INDIRECT(AS$10),DetailBudgetWPs_Aleph,IF($J211 = "No Work Package", "", $J211),DetailBudgetCategory_Aleph,$I211),""))))) / AS$6 * AS$7, 0), 0)</f>
        <v>0</v>
      </c>
      <c r="AT211" s="166">
        <f t="array" ref="AT211">IFERROR(IF(ROW()-16&lt;NoRowsBudget, IF($J211="Profit Margin",SUM(AT$16:AT210)*ProfitMargin,IF($J211="VAT",SUM(AT$16:AT210)*VAT,IF(Budget_period="Monthly",SUMIFS(INDIRECT(AT$8),DetailBudgetWPs_Aleph,IF($J211 = "No Work Package", "", $J211),DetailBudgetCategory_Aleph,$I211),IF(Budget_period="Quarterly",SUMIFS(INDIRECT(AT$9),DetailBudgetWPs_Aleph,IF($J211 = "No Work Package", "", $J211),DetailBudgetCategory_Aleph,$I211),IF(Budget_period="Annually",SUMIFS(INDIRECT(AT$10),DetailBudgetWPs_Aleph,IF($J211 = "No Work Package", "", $J211),DetailBudgetCategory_Aleph,$I211),""))))) / AT$6 * AT$7, 0), 0)</f>
        <v>0</v>
      </c>
      <c r="AU211" s="166">
        <f t="array" ref="AU211">IFERROR(IF(ROW()-16&lt;NoRowsBudget, IF($J211="Profit Margin",SUM(AU$16:AU210)*ProfitMargin,IF($J211="VAT",SUM(AU$16:AU210)*VAT,IF(Budget_period="Monthly",SUMIFS(INDIRECT(AU$8),DetailBudgetWPs_Aleph,IF($J211 = "No Work Package", "", $J211),DetailBudgetCategory_Aleph,$I211),IF(Budget_period="Quarterly",SUMIFS(INDIRECT(AU$9),DetailBudgetWPs_Aleph,IF($J211 = "No Work Package", "", $J211),DetailBudgetCategory_Aleph,$I211),IF(Budget_period="Annually",SUMIFS(INDIRECT(AU$10),DetailBudgetWPs_Aleph,IF($J211 = "No Work Package", "", $J211),DetailBudgetCategory_Aleph,$I211),""))))) / AU$6 * AU$7, 0), 0)</f>
        <v>0</v>
      </c>
      <c r="AV211" s="166">
        <f t="array" ref="AV211">IFERROR(IF(ROW()-16&lt;NoRowsBudget, IF($J211="Profit Margin",SUM(AV$16:AV210)*ProfitMargin,IF($J211="VAT",SUM(AV$16:AV210)*VAT,IF(Budget_period="Monthly",SUMIFS(INDIRECT(AV$8),DetailBudgetWPs_Aleph,IF($J211 = "No Work Package", "", $J211),DetailBudgetCategory_Aleph,$I211),IF(Budget_period="Quarterly",SUMIFS(INDIRECT(AV$9),DetailBudgetWPs_Aleph,IF($J211 = "No Work Package", "", $J211),DetailBudgetCategory_Aleph,$I211),IF(Budget_period="Annually",SUMIFS(INDIRECT(AV$10),DetailBudgetWPs_Aleph,IF($J211 = "No Work Package", "", $J211),DetailBudgetCategory_Aleph,$I211),""))))) / AV$6 * AV$7, 0), 0)</f>
        <v>0</v>
      </c>
      <c r="AW211" s="166">
        <f t="array" ref="AW211">IFERROR(IF(ROW()-16&lt;NoRowsBudget, IF($J211="Profit Margin",SUM(AW$16:AW210)*ProfitMargin,IF($J211="VAT",SUM(AW$16:AW210)*VAT,IF(Budget_period="Monthly",SUMIFS(INDIRECT(AW$8),DetailBudgetWPs_Aleph,IF($J211 = "No Work Package", "", $J211),DetailBudgetCategory_Aleph,$I211),IF(Budget_period="Quarterly",SUMIFS(INDIRECT(AW$9),DetailBudgetWPs_Aleph,IF($J211 = "No Work Package", "", $J211),DetailBudgetCategory_Aleph,$I211),IF(Budget_period="Annually",SUMIFS(INDIRECT(AW$10),DetailBudgetWPs_Aleph,IF($J211 = "No Work Package", "", $J211),DetailBudgetCategory_Aleph,$I211),""))))) / AW$6 * AW$7, 0), 0)</f>
        <v>0</v>
      </c>
      <c r="AX211" s="166">
        <f t="array" ref="AX211">IFERROR(IF(ROW()-16&lt;NoRowsBudget, IF($J211="Profit Margin",SUM(AX$16:AX210)*ProfitMargin,IF($J211="VAT",SUM(AX$16:AX210)*VAT,IF(Budget_period="Monthly",SUMIFS(INDIRECT(AX$8),DetailBudgetWPs_Aleph,IF($J211 = "No Work Package", "", $J211),DetailBudgetCategory_Aleph,$I211),IF(Budget_period="Quarterly",SUMIFS(INDIRECT(AX$9),DetailBudgetWPs_Aleph,IF($J211 = "No Work Package", "", $J211),DetailBudgetCategory_Aleph,$I211),IF(Budget_period="Annually",SUMIFS(INDIRECT(AX$10),DetailBudgetWPs_Aleph,IF($J211 = "No Work Package", "", $J211),DetailBudgetCategory_Aleph,$I211),""))))) / AX$6 * AX$7, 0), 0)</f>
        <v>0</v>
      </c>
      <c r="AY211" s="166">
        <f t="array" ref="AY211">IFERROR(IF(ROW()-16&lt;NoRowsBudget, IF($J211="Profit Margin",SUM(AY$16:AY210)*ProfitMargin,IF($J211="VAT",SUM(AY$16:AY210)*VAT,IF(Budget_period="Monthly",SUMIFS(INDIRECT(AY$8),DetailBudgetWPs_Aleph,IF($J211 = "No Work Package", "", $J211),DetailBudgetCategory_Aleph,$I211),IF(Budget_period="Quarterly",SUMIFS(INDIRECT(AY$9),DetailBudgetWPs_Aleph,IF($J211 = "No Work Package", "", $J211),DetailBudgetCategory_Aleph,$I211),IF(Budget_period="Annually",SUMIFS(INDIRECT(AY$10),DetailBudgetWPs_Aleph,IF($J211 = "No Work Package", "", $J211),DetailBudgetCategory_Aleph,$I211),""))))) / AY$6 * AY$7, 0), 0)</f>
        <v>0</v>
      </c>
      <c r="AZ211" s="166">
        <f t="array" ref="AZ211">IFERROR(IF(ROW()-16&lt;NoRowsBudget, IF($J211="Profit Margin",SUM(AZ$16:AZ210)*ProfitMargin,IF($J211="VAT",SUM(AZ$16:AZ210)*VAT,IF(Budget_period="Monthly",SUMIFS(INDIRECT(AZ$8),DetailBudgetWPs_Aleph,IF($J211 = "No Work Package", "", $J211),DetailBudgetCategory_Aleph,$I211),IF(Budget_period="Quarterly",SUMIFS(INDIRECT(AZ$9),DetailBudgetWPs_Aleph,IF($J211 = "No Work Package", "", $J211),DetailBudgetCategory_Aleph,$I211),IF(Budget_period="Annually",SUMIFS(INDIRECT(AZ$10),DetailBudgetWPs_Aleph,IF($J211 = "No Work Package", "", $J211),DetailBudgetCategory_Aleph,$I211),""))))) / AZ$6 * AZ$7, 0), 0)</f>
        <v>0</v>
      </c>
      <c r="BA211" s="166">
        <f t="array" ref="BA211">IFERROR(IF(ROW()-16&lt;NoRowsBudget, IF($J211="Profit Margin",SUM(BA$16:BA210)*ProfitMargin,IF($J211="VAT",SUM(BA$16:BA210)*VAT,IF(Budget_period="Monthly",SUMIFS(INDIRECT(BA$8),DetailBudgetWPs_Aleph,IF($J211 = "No Work Package", "", $J211),DetailBudgetCategory_Aleph,$I211),IF(Budget_period="Quarterly",SUMIFS(INDIRECT(BA$9),DetailBudgetWPs_Aleph,IF($J211 = "No Work Package", "", $J211),DetailBudgetCategory_Aleph,$I211),IF(Budget_period="Annually",SUMIFS(INDIRECT(BA$10),DetailBudgetWPs_Aleph,IF($J211 = "No Work Package", "", $J211),DetailBudgetCategory_Aleph,$I211),""))))) / BA$6 * BA$7, 0), 0)</f>
        <v>0</v>
      </c>
      <c r="BB211" s="166">
        <f t="array" ref="BB211">IFERROR(IF(ROW()-16&lt;NoRowsBudget, IF($J211="Profit Margin",SUM(BB$16:BB210)*ProfitMargin,IF($J211="VAT",SUM(BB$16:BB210)*VAT,IF(Budget_period="Monthly",SUMIFS(INDIRECT(BB$8),DetailBudgetWPs_Aleph,IF($J211 = "No Work Package", "", $J211),DetailBudgetCategory_Aleph,$I211),IF(Budget_period="Quarterly",SUMIFS(INDIRECT(BB$9),DetailBudgetWPs_Aleph,IF($J211 = "No Work Package", "", $J211),DetailBudgetCategory_Aleph,$I211),IF(Budget_period="Annually",SUMIFS(INDIRECT(BB$10),DetailBudgetWPs_Aleph,IF($J211 = "No Work Package", "", $J211),DetailBudgetCategory_Aleph,$I211),""))))) / BB$6 * BB$7, 0), 0)</f>
        <v>0</v>
      </c>
      <c r="BC211" s="166">
        <f t="array" ref="BC211">IFERROR(IF(ROW()-16&lt;NoRowsBudget, IF($J211="Profit Margin",SUM(BC$16:BC210)*ProfitMargin,IF($J211="VAT",SUM(BC$16:BC210)*VAT,IF(Budget_period="Monthly",SUMIFS(INDIRECT(BC$8),DetailBudgetWPs_Aleph,IF($J211 = "No Work Package", "", $J211),DetailBudgetCategory_Aleph,$I211),IF(Budget_period="Quarterly",SUMIFS(INDIRECT(BC$9),DetailBudgetWPs_Aleph,IF($J211 = "No Work Package", "", $J211),DetailBudgetCategory_Aleph,$I211),IF(Budget_period="Annually",SUMIFS(INDIRECT(BC$10),DetailBudgetWPs_Aleph,IF($J211 = "No Work Package", "", $J211),DetailBudgetCategory_Aleph,$I211),""))))) / BC$6 * BC$7, 0), 0)</f>
        <v>0</v>
      </c>
      <c r="BD211" s="166">
        <f t="array" ref="BD211">IFERROR(IF(ROW()-16&lt;NoRowsBudget, IF($J211="Profit Margin",SUM(BD$16:BD210)*ProfitMargin,IF($J211="VAT",SUM(BD$16:BD210)*VAT,IF(Budget_period="Monthly",SUMIFS(INDIRECT(BD$8),DetailBudgetWPs_Aleph,IF($J211 = "No Work Package", "", $J211),DetailBudgetCategory_Aleph,$I211),IF(Budget_period="Quarterly",SUMIFS(INDIRECT(BD$9),DetailBudgetWPs_Aleph,IF($J211 = "No Work Package", "", $J211),DetailBudgetCategory_Aleph,$I211),IF(Budget_period="Annually",SUMIFS(INDIRECT(BD$10),DetailBudgetWPs_Aleph,IF($J211 = "No Work Package", "", $J211),DetailBudgetCategory_Aleph,$I211),""))))) / BD$6 * BD$7, 0), 0)</f>
        <v>0</v>
      </c>
      <c r="BE211" s="166">
        <f t="array" ref="BE211">IFERROR(IF(ROW()-16&lt;NoRowsBudget, IF($J211="Profit Margin",SUM(BE$16:BE210)*ProfitMargin,IF($J211="VAT",SUM(BE$16:BE210)*VAT,IF(Budget_period="Monthly",SUMIFS(INDIRECT(BE$8),DetailBudgetWPs_Aleph,IF($J211 = "No Work Package", "", $J211),DetailBudgetCategory_Aleph,$I211),IF(Budget_period="Quarterly",SUMIFS(INDIRECT(BE$9),DetailBudgetWPs_Aleph,IF($J211 = "No Work Package", "", $J211),DetailBudgetCategory_Aleph,$I211),IF(Budget_period="Annually",SUMIFS(INDIRECT(BE$10),DetailBudgetWPs_Aleph,IF($J211 = "No Work Package", "", $J211),DetailBudgetCategory_Aleph,$I211),""))))) / BE$6 * BE$7, 0), 0)</f>
        <v>0</v>
      </c>
      <c r="BF211" s="166">
        <f t="array" ref="BF211">IFERROR(IF(ROW()-16&lt;NoRowsBudget, IF($J211="Profit Margin",SUM(BF$16:BF210)*ProfitMargin,IF($J211="VAT",SUM(BF$16:BF210)*VAT,IF(Budget_period="Monthly",SUMIFS(INDIRECT(BF$8),DetailBudgetWPs_Aleph,IF($J211 = "No Work Package", "", $J211),DetailBudgetCategory_Aleph,$I211),IF(Budget_period="Quarterly",SUMIFS(INDIRECT(BF$9),DetailBudgetWPs_Aleph,IF($J211 = "No Work Package", "", $J211),DetailBudgetCategory_Aleph,$I211),IF(Budget_period="Annually",SUMIFS(INDIRECT(BF$10),DetailBudgetWPs_Aleph,IF($J211 = "No Work Package", "", $J211),DetailBudgetCategory_Aleph,$I211),""))))) / BF$6 * BF$7, 0), 0)</f>
        <v>0</v>
      </c>
      <c r="BG211" s="166">
        <f t="array" ref="BG211">IFERROR(IF(ROW()-16&lt;NoRowsBudget, IF($J211="Profit Margin",SUM(BG$16:BG210)*ProfitMargin,IF($J211="VAT",SUM(BG$16:BG210)*VAT,IF(Budget_period="Monthly",SUMIFS(INDIRECT(BG$8),DetailBudgetWPs_Aleph,IF($J211 = "No Work Package", "", $J211),DetailBudgetCategory_Aleph,$I211),IF(Budget_period="Quarterly",SUMIFS(INDIRECT(BG$9),DetailBudgetWPs_Aleph,IF($J211 = "No Work Package", "", $J211),DetailBudgetCategory_Aleph,$I211),IF(Budget_period="Annually",SUMIFS(INDIRECT(BG$10),DetailBudgetWPs_Aleph,IF($J211 = "No Work Package", "", $J211),DetailBudgetCategory_Aleph,$I211),""))))) / BG$6 * BG$7, 0), 0)</f>
        <v>0</v>
      </c>
      <c r="BH211" s="166">
        <f t="array" ref="BH211">IFERROR(IF(ROW()-16&lt;NoRowsBudget, IF($J211="Profit Margin",SUM(BH$16:BH210)*ProfitMargin,IF($J211="VAT",SUM(BH$16:BH210)*VAT,IF(Budget_period="Monthly",SUMIFS(INDIRECT(BH$8),DetailBudgetWPs_Aleph,IF($J211 = "No Work Package", "", $J211),DetailBudgetCategory_Aleph,$I211),IF(Budget_period="Quarterly",SUMIFS(INDIRECT(BH$9),DetailBudgetWPs_Aleph,IF($J211 = "No Work Package", "", $J211),DetailBudgetCategory_Aleph,$I211),IF(Budget_period="Annually",SUMIFS(INDIRECT(BH$10),DetailBudgetWPs_Aleph,IF($J211 = "No Work Package", "", $J211),DetailBudgetCategory_Aleph,$I211),""))))) / BH$6 * BH$7, 0), 0)</f>
        <v>0</v>
      </c>
      <c r="BI211" s="166">
        <f t="array" ref="BI211">IFERROR(IF(ROW()-16&lt;NoRowsBudget, IF($J211="Profit Margin",SUM(BI$16:BI210)*ProfitMargin,IF($J211="VAT",SUM(BI$16:BI210)*VAT,IF(Budget_period="Monthly",SUMIFS(INDIRECT(BI$8),DetailBudgetWPs_Aleph,IF($J211 = "No Work Package", "", $J211),DetailBudgetCategory_Aleph,$I211),IF(Budget_period="Quarterly",SUMIFS(INDIRECT(BI$9),DetailBudgetWPs_Aleph,IF($J211 = "No Work Package", "", $J211),DetailBudgetCategory_Aleph,$I211),IF(Budget_period="Annually",SUMIFS(INDIRECT(BI$10),DetailBudgetWPs_Aleph,IF($J211 = "No Work Package", "", $J211),DetailBudgetCategory_Aleph,$I211),""))))) / BI$6 * BI$7, 0), 0)</f>
        <v>0</v>
      </c>
      <c r="BJ211" s="166">
        <f t="array" ref="BJ211">IFERROR(IF(ROW()-16&lt;NoRowsBudget, IF($J211="Profit Margin",SUM(BJ$16:BJ210)*ProfitMargin,IF($J211="VAT",SUM(BJ$16:BJ210)*VAT,IF(Budget_period="Monthly",SUMIFS(INDIRECT(BJ$8),DetailBudgetWPs_Aleph,IF($J211 = "No Work Package", "", $J211),DetailBudgetCategory_Aleph,$I211),IF(Budget_period="Quarterly",SUMIFS(INDIRECT(BJ$9),DetailBudgetWPs_Aleph,IF($J211 = "No Work Package", "", $J211),DetailBudgetCategory_Aleph,$I211),IF(Budget_period="Annually",SUMIFS(INDIRECT(BJ$10),DetailBudgetWPs_Aleph,IF($J211 = "No Work Package", "", $J211),DetailBudgetCategory_Aleph,$I211),""))))) / BJ$6 * BJ$7, 0), 0)</f>
        <v>0</v>
      </c>
      <c r="BK211" s="166">
        <f t="array" ref="BK211">IFERROR(IF(ROW()-16&lt;NoRowsBudget, IF($J211="Profit Margin",SUM(BK$16:BK210)*ProfitMargin,IF($J211="VAT",SUM(BK$16:BK210)*VAT,IF(Budget_period="Monthly",SUMIFS(INDIRECT(BK$8),DetailBudgetWPs_Aleph,IF($J211 = "No Work Package", "", $J211),DetailBudgetCategory_Aleph,$I211),IF(Budget_period="Quarterly",SUMIFS(INDIRECT(BK$9),DetailBudgetWPs_Aleph,IF($J211 = "No Work Package", "", $J211),DetailBudgetCategory_Aleph,$I211),IF(Budget_period="Annually",SUMIFS(INDIRECT(BK$10),DetailBudgetWPs_Aleph,IF($J211 = "No Work Package", "", $J211),DetailBudgetCategory_Aleph,$I211),""))))) / BK$6 * BK$7, 0), 0)</f>
        <v>0</v>
      </c>
      <c r="BL211" s="166">
        <f t="array" ref="BL211">IFERROR(IF(ROW()-16&lt;NoRowsBudget, IF($J211="Profit Margin",SUM(BL$16:BL210)*ProfitMargin,IF($J211="VAT",SUM(BL$16:BL210)*VAT,IF(Budget_period="Monthly",SUMIFS(INDIRECT(BL$8),DetailBudgetWPs_Aleph,IF($J211 = "No Work Package", "", $J211),DetailBudgetCategory_Aleph,$I211),IF(Budget_period="Quarterly",SUMIFS(INDIRECT(BL$9),DetailBudgetWPs_Aleph,IF($J211 = "No Work Package", "", $J211),DetailBudgetCategory_Aleph,$I211),IF(Budget_period="Annually",SUMIFS(INDIRECT(BL$10),DetailBudgetWPs_Aleph,IF($J211 = "No Work Package", "", $J211),DetailBudgetCategory_Aleph,$I211),""))))) / BL$6 * BL$7, 0), 0)</f>
        <v>0</v>
      </c>
      <c r="BM211" s="166">
        <f t="array" ref="BM211">IFERROR(IF(ROW()-16&lt;NoRowsBudget, IF($J211="Profit Margin",SUM(BM$16:BM210)*ProfitMargin,IF($J211="VAT",SUM(BM$16:BM210)*VAT,IF(Budget_period="Monthly",SUMIFS(INDIRECT(BM$8),DetailBudgetWPs_Aleph,IF($J211 = "No Work Package", "", $J211),DetailBudgetCategory_Aleph,$I211),IF(Budget_period="Quarterly",SUMIFS(INDIRECT(BM$9),DetailBudgetWPs_Aleph,IF($J211 = "No Work Package", "", $J211),DetailBudgetCategory_Aleph,$I211),IF(Budget_period="Annually",SUMIFS(INDIRECT(BM$10),DetailBudgetWPs_Aleph,IF($J211 = "No Work Package", "", $J211),DetailBudgetCategory_Aleph,$I211),""))))) / BM$6 * BM$7, 0), 0)</f>
        <v>0</v>
      </c>
      <c r="BN211" s="166">
        <f t="array" ref="BN211">IFERROR(IF(ROW()-16&lt;NoRowsBudget, IF($J211="Profit Margin",SUM(BN$16:BN210)*ProfitMargin,IF($J211="VAT",SUM(BN$16:BN210)*VAT,IF(Budget_period="Monthly",SUMIFS(INDIRECT(BN$8),DetailBudgetWPs_Aleph,IF($J211 = "No Work Package", "", $J211),DetailBudgetCategory_Aleph,$I211),IF(Budget_period="Quarterly",SUMIFS(INDIRECT(BN$9),DetailBudgetWPs_Aleph,IF($J211 = "No Work Package", "", $J211),DetailBudgetCategory_Aleph,$I211),IF(Budget_period="Annually",SUMIFS(INDIRECT(BN$10),DetailBudgetWPs_Aleph,IF($J211 = "No Work Package", "", $J211),DetailBudgetCategory_Aleph,$I211),""))))) / BN$6 * BN$7, 0), 0)</f>
        <v>0</v>
      </c>
      <c r="BO211" s="166">
        <f t="array" ref="BO211">IFERROR(IF(ROW()-16&lt;NoRowsBudget, IF($J211="Profit Margin",SUM(BO$16:BO210)*ProfitMargin,IF($J211="VAT",SUM(BO$16:BO210)*VAT,IF(Budget_period="Monthly",SUMIFS(INDIRECT(BO$8),DetailBudgetWPs_Aleph,IF($J211 = "No Work Package", "", $J211),DetailBudgetCategory_Aleph,$I211),IF(Budget_period="Quarterly",SUMIFS(INDIRECT(BO$9),DetailBudgetWPs_Aleph,IF($J211 = "No Work Package", "", $J211),DetailBudgetCategory_Aleph,$I211),IF(Budget_period="Annually",SUMIFS(INDIRECT(BO$10),DetailBudgetWPs_Aleph,IF($J211 = "No Work Package", "", $J211),DetailBudgetCategory_Aleph,$I211),""))))) / BO$6 * BO$7, 0), 0)</f>
        <v>0</v>
      </c>
      <c r="BP211" s="166">
        <f t="array" ref="BP211">IFERROR(IF(ROW()-16&lt;NoRowsBudget, IF($J211="Profit Margin",SUM(BP$16:BP210)*ProfitMargin,IF($J211="VAT",SUM(BP$16:BP210)*VAT,IF(Budget_period="Monthly",SUMIFS(INDIRECT(BP$8),DetailBudgetWPs_Aleph,IF($J211 = "No Work Package", "", $J211),DetailBudgetCategory_Aleph,$I211),IF(Budget_period="Quarterly",SUMIFS(INDIRECT(BP$9),DetailBudgetWPs_Aleph,IF($J211 = "No Work Package", "", $J211),DetailBudgetCategory_Aleph,$I211),IF(Budget_period="Annually",SUMIFS(INDIRECT(BP$10),DetailBudgetWPs_Aleph,IF($J211 = "No Work Package", "", $J211),DetailBudgetCategory_Aleph,$I211),""))))) / BP$6 * BP$7, 0), 0)</f>
        <v>0</v>
      </c>
      <c r="BQ211" s="166">
        <f t="array" ref="BQ211">IFERROR(IF(ROW()-16&lt;NoRowsBudget, IF($J211="Profit Margin",SUM(BQ$16:BQ210)*ProfitMargin,IF($J211="VAT",SUM(BQ$16:BQ210)*VAT,IF(Budget_period="Monthly",SUMIFS(INDIRECT(BQ$8),DetailBudgetWPs_Aleph,IF($J211 = "No Work Package", "", $J211),DetailBudgetCategory_Aleph,$I211),IF(Budget_period="Quarterly",SUMIFS(INDIRECT(BQ$9),DetailBudgetWPs_Aleph,IF($J211 = "No Work Package", "", $J211),DetailBudgetCategory_Aleph,$I211),IF(Budget_period="Annually",SUMIFS(INDIRECT(BQ$10),DetailBudgetWPs_Aleph,IF($J211 = "No Work Package", "", $J211),DetailBudgetCategory_Aleph,$I211),""))))) / BQ$6 * BQ$7, 0), 0)</f>
        <v>0</v>
      </c>
      <c r="BR211" s="166">
        <f t="array" ref="BR211">IFERROR(IF(ROW()-16&lt;NoRowsBudget, IF($J211="Profit Margin",SUM(BR$16:BR210)*ProfitMargin,IF($J211="VAT",SUM(BR$16:BR210)*VAT,IF(Budget_period="Monthly",SUMIFS(INDIRECT(BR$8),DetailBudgetWPs_Aleph,IF($J211 = "No Work Package", "", $J211),DetailBudgetCategory_Aleph,$I211),IF(Budget_period="Quarterly",SUMIFS(INDIRECT(BR$9),DetailBudgetWPs_Aleph,IF($J211 = "No Work Package", "", $J211),DetailBudgetCategory_Aleph,$I211),IF(Budget_period="Annually",SUMIFS(INDIRECT(BR$10),DetailBudgetWPs_Aleph,IF($J211 = "No Work Package", "", $J211),DetailBudgetCategory_Aleph,$I211),""))))) / BR$6 * BR$7, 0), 0)</f>
        <v>0</v>
      </c>
      <c r="BS211" s="166">
        <f t="array" ref="BS211">IFERROR(IF(ROW()-16&lt;NoRowsBudget, IF($J211="Profit Margin",SUM(BS$16:BS210)*ProfitMargin,IF($J211="VAT",SUM(BS$16:BS210)*VAT,IF(Budget_period="Monthly",SUMIFS(INDIRECT(BS$8),DetailBudgetWPs_Aleph,IF($J211 = "No Work Package", "", $J211),DetailBudgetCategory_Aleph,$I211),IF(Budget_period="Quarterly",SUMIFS(INDIRECT(BS$9),DetailBudgetWPs_Aleph,IF($J211 = "No Work Package", "", $J211),DetailBudgetCategory_Aleph,$I211),IF(Budget_period="Annually",SUMIFS(INDIRECT(BS$10),DetailBudgetWPs_Aleph,IF($J211 = "No Work Package", "", $J211),DetailBudgetCategory_Aleph,$I211),""))))) / BS$6 * BS$7, 0), 0)</f>
        <v>0</v>
      </c>
    </row>
    <row r="212" ht="15.75" customHeight="1">
      <c r="A212" s="114"/>
      <c r="B212" s="15" t="str">
        <f>IF(ROW()-16&lt;NoRowsBudget,OrgName,"")</f>
        <v/>
      </c>
      <c r="C212" s="15" t="str">
        <f>IF(ROW()-16&lt;NoRowsBudget,ProjectName,"")</f>
        <v/>
      </c>
      <c r="D212" s="15" t="str">
        <f>IF(ROW()-16&lt;NoRowsBudget,ProjectRef,"")</f>
        <v/>
      </c>
      <c r="E212" s="15" t="str">
        <f>IF(ROW()-16&lt;NoRowsBudget,ApplicationID,"")</f>
        <v/>
      </c>
      <c r="F212" s="15" t="str">
        <f>IF(ROW()-16&lt;NoRowsBudget,Version,"")</f>
        <v/>
      </c>
      <c r="G212" s="164" t="str">
        <f>IF(ROW()-16&lt;NoRowsBudget,StartDate,"")</f>
        <v/>
      </c>
      <c r="H212" s="164" t="str">
        <f>IF(ROW()-16&lt;NoRowsBudget,EndDate,"")</f>
        <v/>
      </c>
      <c r="I212" s="15" t="str">
        <f t="array" ref="I212">IF(ROW()-16&lt;(NoRowsBudget-3),INDEX(CostCategories,CEILING((ROW()-15)/NoWPs,1)),IF(ROW()-16=NoRowsBudget-3,"Overheads",IF(ROW()-16=NoRowsBudget-2,"Profit Margin",IF(ROW()-16=NoRowsBudget-1,"VAT",""))))</f>
        <v/>
      </c>
      <c r="J212" s="15" t="str">
        <f t="array" ref="J212">IF(ROW()-16&lt;NoRowsBudget-3,INDEX(WPUnique,,MOD(ROW()-16,NoWPs)+1),IF(ROW()-16=NoRowsBudget-3,"Overheads",IF(ROW()-16=NoRowsBudget-2,"Profit Margin",IF(ROW()-16=NoRowsBudget-1,"VAT",""))))</f>
        <v/>
      </c>
      <c r="K212" s="172" t="str">
        <f>IFERROR(IF(OR($J212="Indirect Cost",$J212="VAT",$J212="Profit Margin"),"",VLOOKUP(J212,'1. Basic Info'!$B$40:$C$52,2,FALSE)),BudgetExport!J212)</f>
        <v/>
      </c>
      <c r="L212" s="166">
        <f t="array" ref="L212">IFERROR(IF(ROW()-16&lt;NoRowsBudget, IF($J212="Profit Margin",SUM(L$16:L211)*ProfitMargin,IF($J212="VAT",SUM(L$16:L211)*VAT,IF(Budget_period="Monthly",SUMIFS(INDIRECT(L$8),DetailBudgetWPs_Aleph,IF($J212 = "No Work Package", "", $J212),DetailBudgetCategory_Aleph,$I212),IF(Budget_period="Quarterly",SUMIFS(INDIRECT(L$9),DetailBudgetWPs_Aleph,IF($J212 = "No Work Package", "", $J212),DetailBudgetCategory_Aleph,$I212),IF(Budget_period="Annually",SUMIFS(INDIRECT(L$10),DetailBudgetWPs_Aleph,IF($J212 = "No Work Package", "", $J212),DetailBudgetCategory_Aleph,$I212),""))))) / L$6 * L$7, 0), 0)</f>
        <v>0</v>
      </c>
      <c r="M212" s="166">
        <f t="array" ref="M212">IFERROR(IF(ROW()-16&lt;NoRowsBudget, IF($J212="Profit Margin",SUM(M$16:M211)*ProfitMargin,IF($J212="VAT",SUM(M$16:M211)*VAT,IF(Budget_period="Monthly",SUMIFS(INDIRECT(M$8),DetailBudgetWPs_Aleph,IF($J212 = "No Work Package", "", $J212),DetailBudgetCategory_Aleph,$I212),IF(Budget_period="Quarterly",SUMIFS(INDIRECT(M$9),DetailBudgetWPs_Aleph,IF($J212 = "No Work Package", "", $J212),DetailBudgetCategory_Aleph,$I212),IF(Budget_period="Annually",SUMIFS(INDIRECT(M$10),DetailBudgetWPs_Aleph,IF($J212 = "No Work Package", "", $J212),DetailBudgetCategory_Aleph,$I212),""))))) / M$6 * M$7, 0), 0)</f>
        <v>0</v>
      </c>
      <c r="N212" s="166">
        <f t="array" ref="N212">IFERROR(IF(ROW()-16&lt;NoRowsBudget, IF($J212="Profit Margin",SUM(N$16:N211)*ProfitMargin,IF($J212="VAT",SUM(N$16:N211)*VAT,IF(Budget_period="Monthly",SUMIFS(INDIRECT(N$8),DetailBudgetWPs_Aleph,IF($J212 = "No Work Package", "", $J212),DetailBudgetCategory_Aleph,$I212),IF(Budget_period="Quarterly",SUMIFS(INDIRECT(N$9),DetailBudgetWPs_Aleph,IF($J212 = "No Work Package", "", $J212),DetailBudgetCategory_Aleph,$I212),IF(Budget_period="Annually",SUMIFS(INDIRECT(N$10),DetailBudgetWPs_Aleph,IF($J212 = "No Work Package", "", $J212),DetailBudgetCategory_Aleph,$I212),""))))) / N$6 * N$7, 0), 0)</f>
        <v>0</v>
      </c>
      <c r="O212" s="166">
        <f t="array" ref="O212">IFERROR(IF(ROW()-16&lt;NoRowsBudget, IF($J212="Profit Margin",SUM(O$16:O211)*ProfitMargin,IF($J212="VAT",SUM(O$16:O211)*VAT,IF(Budget_period="Monthly",SUMIFS(INDIRECT(O$8),DetailBudgetWPs_Aleph,IF($J212 = "No Work Package", "", $J212),DetailBudgetCategory_Aleph,$I212),IF(Budget_period="Quarterly",SUMIFS(INDIRECT(O$9),DetailBudgetWPs_Aleph,IF($J212 = "No Work Package", "", $J212),DetailBudgetCategory_Aleph,$I212),IF(Budget_period="Annually",SUMIFS(INDIRECT(O$10),DetailBudgetWPs_Aleph,IF($J212 = "No Work Package", "", $J212),DetailBudgetCategory_Aleph,$I212),""))))) / O$6 * O$7, 0), 0)</f>
        <v>0</v>
      </c>
      <c r="P212" s="166">
        <f t="array" ref="P212">IFERROR(IF(ROW()-16&lt;NoRowsBudget, IF($J212="Profit Margin",SUM(P$16:P211)*ProfitMargin,IF($J212="VAT",SUM(P$16:P211)*VAT,IF(Budget_period="Monthly",SUMIFS(INDIRECT(P$8),DetailBudgetWPs_Aleph,IF($J212 = "No Work Package", "", $J212),DetailBudgetCategory_Aleph,$I212),IF(Budget_period="Quarterly",SUMIFS(INDIRECT(P$9),DetailBudgetWPs_Aleph,IF($J212 = "No Work Package", "", $J212),DetailBudgetCategory_Aleph,$I212),IF(Budget_period="Annually",SUMIFS(INDIRECT(P$10),DetailBudgetWPs_Aleph,IF($J212 = "No Work Package", "", $J212),DetailBudgetCategory_Aleph,$I212),""))))) / P$6 * P$7, 0), 0)</f>
        <v>0</v>
      </c>
      <c r="Q212" s="166">
        <f t="array" ref="Q212">IFERROR(IF(ROW()-16&lt;NoRowsBudget, IF($J212="Profit Margin",SUM(Q$16:Q211)*ProfitMargin,IF($J212="VAT",SUM(Q$16:Q211)*VAT,IF(Budget_period="Monthly",SUMIFS(INDIRECT(Q$8),DetailBudgetWPs_Aleph,IF($J212 = "No Work Package", "", $J212),DetailBudgetCategory_Aleph,$I212),IF(Budget_period="Quarterly",SUMIFS(INDIRECT(Q$9),DetailBudgetWPs_Aleph,IF($J212 = "No Work Package", "", $J212),DetailBudgetCategory_Aleph,$I212),IF(Budget_period="Annually",SUMIFS(INDIRECT(Q$10),DetailBudgetWPs_Aleph,IF($J212 = "No Work Package", "", $J212),DetailBudgetCategory_Aleph,$I212),""))))) / Q$6 * Q$7, 0), 0)</f>
        <v>0</v>
      </c>
      <c r="R212" s="166">
        <f t="array" ref="R212">IFERROR(IF(ROW()-16&lt;NoRowsBudget, IF($J212="Profit Margin",SUM(R$16:R211)*ProfitMargin,IF($J212="VAT",SUM(R$16:R211)*VAT,IF(Budget_period="Monthly",SUMIFS(INDIRECT(R$8),DetailBudgetWPs_Aleph,IF($J212 = "No Work Package", "", $J212),DetailBudgetCategory_Aleph,$I212),IF(Budget_period="Quarterly",SUMIFS(INDIRECT(R$9),DetailBudgetWPs_Aleph,IF($J212 = "No Work Package", "", $J212),DetailBudgetCategory_Aleph,$I212),IF(Budget_period="Annually",SUMIFS(INDIRECT(R$10),DetailBudgetWPs_Aleph,IF($J212 = "No Work Package", "", $J212),DetailBudgetCategory_Aleph,$I212),""))))) / R$6 * R$7, 0), 0)</f>
        <v>0</v>
      </c>
      <c r="S212" s="166">
        <f t="array" ref="S212">IFERROR(IF(ROW()-16&lt;NoRowsBudget, IF($J212="Profit Margin",SUM(S$16:S211)*ProfitMargin,IF($J212="VAT",SUM(S$16:S211)*VAT,IF(Budget_period="Monthly",SUMIFS(INDIRECT(S$8),DetailBudgetWPs_Aleph,IF($J212 = "No Work Package", "", $J212),DetailBudgetCategory_Aleph,$I212),IF(Budget_period="Quarterly",SUMIFS(INDIRECT(S$9),DetailBudgetWPs_Aleph,IF($J212 = "No Work Package", "", $J212),DetailBudgetCategory_Aleph,$I212),IF(Budget_period="Annually",SUMIFS(INDIRECT(S$10),DetailBudgetWPs_Aleph,IF($J212 = "No Work Package", "", $J212),DetailBudgetCategory_Aleph,$I212),""))))) / S$6 * S$7, 0), 0)</f>
        <v>0</v>
      </c>
      <c r="T212" s="166">
        <f t="array" ref="T212">IFERROR(IF(ROW()-16&lt;NoRowsBudget, IF($J212="Profit Margin",SUM(T$16:T211)*ProfitMargin,IF($J212="VAT",SUM(T$16:T211)*VAT,IF(Budget_period="Monthly",SUMIFS(INDIRECT(T$8),DetailBudgetWPs_Aleph,IF($J212 = "No Work Package", "", $J212),DetailBudgetCategory_Aleph,$I212),IF(Budget_period="Quarterly",SUMIFS(INDIRECT(T$9),DetailBudgetWPs_Aleph,IF($J212 = "No Work Package", "", $J212),DetailBudgetCategory_Aleph,$I212),IF(Budget_period="Annually",SUMIFS(INDIRECT(T$10),DetailBudgetWPs_Aleph,IF($J212 = "No Work Package", "", $J212),DetailBudgetCategory_Aleph,$I212),""))))) / T$6 * T$7, 0), 0)</f>
        <v>0</v>
      </c>
      <c r="U212" s="166">
        <f t="array" ref="U212">IFERROR(IF(ROW()-16&lt;NoRowsBudget, IF($J212="Profit Margin",SUM(U$16:U211)*ProfitMargin,IF($J212="VAT",SUM(U$16:U211)*VAT,IF(Budget_period="Monthly",SUMIFS(INDIRECT(U$8),DetailBudgetWPs_Aleph,IF($J212 = "No Work Package", "", $J212),DetailBudgetCategory_Aleph,$I212),IF(Budget_period="Quarterly",SUMIFS(INDIRECT(U$9),DetailBudgetWPs_Aleph,IF($J212 = "No Work Package", "", $J212),DetailBudgetCategory_Aleph,$I212),IF(Budget_period="Annually",SUMIFS(INDIRECT(U$10),DetailBudgetWPs_Aleph,IF($J212 = "No Work Package", "", $J212),DetailBudgetCategory_Aleph,$I212),""))))) / U$6 * U$7, 0), 0)</f>
        <v>0</v>
      </c>
      <c r="V212" s="166">
        <f t="array" ref="V212">IFERROR(IF(ROW()-16&lt;NoRowsBudget, IF($J212="Profit Margin",SUM(V$16:V211)*ProfitMargin,IF($J212="VAT",SUM(V$16:V211)*VAT,IF(Budget_period="Monthly",SUMIFS(INDIRECT(V$8),DetailBudgetWPs_Aleph,IF($J212 = "No Work Package", "", $J212),DetailBudgetCategory_Aleph,$I212),IF(Budget_period="Quarterly",SUMIFS(INDIRECT(V$9),DetailBudgetWPs_Aleph,IF($J212 = "No Work Package", "", $J212),DetailBudgetCategory_Aleph,$I212),IF(Budget_period="Annually",SUMIFS(INDIRECT(V$10),DetailBudgetWPs_Aleph,IF($J212 = "No Work Package", "", $J212),DetailBudgetCategory_Aleph,$I212),""))))) / V$6 * V$7, 0), 0)</f>
        <v>0</v>
      </c>
      <c r="W212" s="166">
        <f t="array" ref="W212">IFERROR(IF(ROW()-16&lt;NoRowsBudget, IF($J212="Profit Margin",SUM(W$16:W211)*ProfitMargin,IF($J212="VAT",SUM(W$16:W211)*VAT,IF(Budget_period="Monthly",SUMIFS(INDIRECT(W$8),DetailBudgetWPs_Aleph,IF($J212 = "No Work Package", "", $J212),DetailBudgetCategory_Aleph,$I212),IF(Budget_period="Quarterly",SUMIFS(INDIRECT(W$9),DetailBudgetWPs_Aleph,IF($J212 = "No Work Package", "", $J212),DetailBudgetCategory_Aleph,$I212),IF(Budget_period="Annually",SUMIFS(INDIRECT(W$10),DetailBudgetWPs_Aleph,IF($J212 = "No Work Package", "", $J212),DetailBudgetCategory_Aleph,$I212),""))))) / W$6 * W$7, 0), 0)</f>
        <v>0</v>
      </c>
      <c r="X212" s="166">
        <f t="array" ref="X212">IFERROR(IF(ROW()-16&lt;NoRowsBudget, IF($J212="Profit Margin",SUM(X$16:X211)*ProfitMargin,IF($J212="VAT",SUM(X$16:X211)*VAT,IF(Budget_period="Monthly",SUMIFS(INDIRECT(X$8),DetailBudgetWPs_Aleph,IF($J212 = "No Work Package", "", $J212),DetailBudgetCategory_Aleph,$I212),IF(Budget_period="Quarterly",SUMIFS(INDIRECT(X$9),DetailBudgetWPs_Aleph,IF($J212 = "No Work Package", "", $J212),DetailBudgetCategory_Aleph,$I212),IF(Budget_period="Annually",SUMIFS(INDIRECT(X$10),DetailBudgetWPs_Aleph,IF($J212 = "No Work Package", "", $J212),DetailBudgetCategory_Aleph,$I212),""))))) / X$6 * X$7, 0), 0)</f>
        <v>0</v>
      </c>
      <c r="Y212" s="166">
        <f t="array" ref="Y212">IFERROR(IF(ROW()-16&lt;NoRowsBudget, IF($J212="Profit Margin",SUM(Y$16:Y211)*ProfitMargin,IF($J212="VAT",SUM(Y$16:Y211)*VAT,IF(Budget_period="Monthly",SUMIFS(INDIRECT(Y$8),DetailBudgetWPs_Aleph,IF($J212 = "No Work Package", "", $J212),DetailBudgetCategory_Aleph,$I212),IF(Budget_period="Quarterly",SUMIFS(INDIRECT(Y$9),DetailBudgetWPs_Aleph,IF($J212 = "No Work Package", "", $J212),DetailBudgetCategory_Aleph,$I212),IF(Budget_period="Annually",SUMIFS(INDIRECT(Y$10),DetailBudgetWPs_Aleph,IF($J212 = "No Work Package", "", $J212),DetailBudgetCategory_Aleph,$I212),""))))) / Y$6 * Y$7, 0), 0)</f>
        <v>0</v>
      </c>
      <c r="Z212" s="166">
        <f t="array" ref="Z212">IFERROR(IF(ROW()-16&lt;NoRowsBudget, IF($J212="Profit Margin",SUM(Z$16:Z211)*ProfitMargin,IF($J212="VAT",SUM(Z$16:Z211)*VAT,IF(Budget_period="Monthly",SUMIFS(INDIRECT(Z$8),DetailBudgetWPs_Aleph,IF($J212 = "No Work Package", "", $J212),DetailBudgetCategory_Aleph,$I212),IF(Budget_period="Quarterly",SUMIFS(INDIRECT(Z$9),DetailBudgetWPs_Aleph,IF($J212 = "No Work Package", "", $J212),DetailBudgetCategory_Aleph,$I212),IF(Budget_period="Annually",SUMIFS(INDIRECT(Z$10),DetailBudgetWPs_Aleph,IF($J212 = "No Work Package", "", $J212),DetailBudgetCategory_Aleph,$I212),""))))) / Z$6 * Z$7, 0), 0)</f>
        <v>0</v>
      </c>
      <c r="AA212" s="166">
        <f t="array" ref="AA212">IFERROR(IF(ROW()-16&lt;NoRowsBudget, IF($J212="Profit Margin",SUM(AA$16:AA211)*ProfitMargin,IF($J212="VAT",SUM(AA$16:AA211)*VAT,IF(Budget_period="Monthly",SUMIFS(INDIRECT(AA$8),DetailBudgetWPs_Aleph,IF($J212 = "No Work Package", "", $J212),DetailBudgetCategory_Aleph,$I212),IF(Budget_period="Quarterly",SUMIFS(INDIRECT(AA$9),DetailBudgetWPs_Aleph,IF($J212 = "No Work Package", "", $J212),DetailBudgetCategory_Aleph,$I212),IF(Budget_period="Annually",SUMIFS(INDIRECT(AA$10),DetailBudgetWPs_Aleph,IF($J212 = "No Work Package", "", $J212),DetailBudgetCategory_Aleph,$I212),""))))) / AA$6 * AA$7, 0), 0)</f>
        <v>0</v>
      </c>
      <c r="AB212" s="166">
        <f t="array" ref="AB212">IFERROR(IF(ROW()-16&lt;NoRowsBudget, IF($J212="Profit Margin",SUM(AB$16:AB211)*ProfitMargin,IF($J212="VAT",SUM(AB$16:AB211)*VAT,IF(Budget_period="Monthly",SUMIFS(INDIRECT(AB$8),DetailBudgetWPs_Aleph,IF($J212 = "No Work Package", "", $J212),DetailBudgetCategory_Aleph,$I212),IF(Budget_period="Quarterly",SUMIFS(INDIRECT(AB$9),DetailBudgetWPs_Aleph,IF($J212 = "No Work Package", "", $J212),DetailBudgetCategory_Aleph,$I212),IF(Budget_period="Annually",SUMIFS(INDIRECT(AB$10),DetailBudgetWPs_Aleph,IF($J212 = "No Work Package", "", $J212),DetailBudgetCategory_Aleph,$I212),""))))) / AB$6 * AB$7, 0), 0)</f>
        <v>0</v>
      </c>
      <c r="AC212" s="166">
        <f t="array" ref="AC212">IFERROR(IF(ROW()-16&lt;NoRowsBudget, IF($J212="Profit Margin",SUM(AC$16:AC211)*ProfitMargin,IF($J212="VAT",SUM(AC$16:AC211)*VAT,IF(Budget_period="Monthly",SUMIFS(INDIRECT(AC$8),DetailBudgetWPs_Aleph,IF($J212 = "No Work Package", "", $J212),DetailBudgetCategory_Aleph,$I212),IF(Budget_period="Quarterly",SUMIFS(INDIRECT(AC$9),DetailBudgetWPs_Aleph,IF($J212 = "No Work Package", "", $J212),DetailBudgetCategory_Aleph,$I212),IF(Budget_period="Annually",SUMIFS(INDIRECT(AC$10),DetailBudgetWPs_Aleph,IF($J212 = "No Work Package", "", $J212),DetailBudgetCategory_Aleph,$I212),""))))) / AC$6 * AC$7, 0), 0)</f>
        <v>0</v>
      </c>
      <c r="AD212" s="166">
        <f t="array" ref="AD212">IFERROR(IF(ROW()-16&lt;NoRowsBudget, IF($J212="Profit Margin",SUM(AD$16:AD211)*ProfitMargin,IF($J212="VAT",SUM(AD$16:AD211)*VAT,IF(Budget_period="Monthly",SUMIFS(INDIRECT(AD$8),DetailBudgetWPs_Aleph,IF($J212 = "No Work Package", "", $J212),DetailBudgetCategory_Aleph,$I212),IF(Budget_period="Quarterly",SUMIFS(INDIRECT(AD$9),DetailBudgetWPs_Aleph,IF($J212 = "No Work Package", "", $J212),DetailBudgetCategory_Aleph,$I212),IF(Budget_period="Annually",SUMIFS(INDIRECT(AD$10),DetailBudgetWPs_Aleph,IF($J212 = "No Work Package", "", $J212),DetailBudgetCategory_Aleph,$I212),""))))) / AD$6 * AD$7, 0), 0)</f>
        <v>0</v>
      </c>
      <c r="AE212" s="166">
        <f t="array" ref="AE212">IFERROR(IF(ROW()-16&lt;NoRowsBudget, IF($J212="Profit Margin",SUM(AE$16:AE211)*ProfitMargin,IF($J212="VAT",SUM(AE$16:AE211)*VAT,IF(Budget_period="Monthly",SUMIFS(INDIRECT(AE$8),DetailBudgetWPs_Aleph,IF($J212 = "No Work Package", "", $J212),DetailBudgetCategory_Aleph,$I212),IF(Budget_period="Quarterly",SUMIFS(INDIRECT(AE$9),DetailBudgetWPs_Aleph,IF($J212 = "No Work Package", "", $J212),DetailBudgetCategory_Aleph,$I212),IF(Budget_period="Annually",SUMIFS(INDIRECT(AE$10),DetailBudgetWPs_Aleph,IF($J212 = "No Work Package", "", $J212),DetailBudgetCategory_Aleph,$I212),""))))) / AE$6 * AE$7, 0), 0)</f>
        <v>0</v>
      </c>
      <c r="AF212" s="166">
        <f t="array" ref="AF212">IFERROR(IF(ROW()-16&lt;NoRowsBudget, IF($J212="Profit Margin",SUM(AF$16:AF211)*ProfitMargin,IF($J212="VAT",SUM(AF$16:AF211)*VAT,IF(Budget_period="Monthly",SUMIFS(INDIRECT(AF$8),DetailBudgetWPs_Aleph,IF($J212 = "No Work Package", "", $J212),DetailBudgetCategory_Aleph,$I212),IF(Budget_period="Quarterly",SUMIFS(INDIRECT(AF$9),DetailBudgetWPs_Aleph,IF($J212 = "No Work Package", "", $J212),DetailBudgetCategory_Aleph,$I212),IF(Budget_period="Annually",SUMIFS(INDIRECT(AF$10),DetailBudgetWPs_Aleph,IF($J212 = "No Work Package", "", $J212),DetailBudgetCategory_Aleph,$I212),""))))) / AF$6 * AF$7, 0), 0)</f>
        <v>0</v>
      </c>
      <c r="AG212" s="166">
        <f t="array" ref="AG212">IFERROR(IF(ROW()-16&lt;NoRowsBudget, IF($J212="Profit Margin",SUM(AG$16:AG211)*ProfitMargin,IF($J212="VAT",SUM(AG$16:AG211)*VAT,IF(Budget_period="Monthly",SUMIFS(INDIRECT(AG$8),DetailBudgetWPs_Aleph,IF($J212 = "No Work Package", "", $J212),DetailBudgetCategory_Aleph,$I212),IF(Budget_period="Quarterly",SUMIFS(INDIRECT(AG$9),DetailBudgetWPs_Aleph,IF($J212 = "No Work Package", "", $J212),DetailBudgetCategory_Aleph,$I212),IF(Budget_period="Annually",SUMIFS(INDIRECT(AG$10),DetailBudgetWPs_Aleph,IF($J212 = "No Work Package", "", $J212),DetailBudgetCategory_Aleph,$I212),""))))) / AG$6 * AG$7, 0), 0)</f>
        <v>0</v>
      </c>
      <c r="AH212" s="166">
        <f t="array" ref="AH212">IFERROR(IF(ROW()-16&lt;NoRowsBudget, IF($J212="Profit Margin",SUM(AH$16:AH211)*ProfitMargin,IF($J212="VAT",SUM(AH$16:AH211)*VAT,IF(Budget_period="Monthly",SUMIFS(INDIRECT(AH$8),DetailBudgetWPs_Aleph,IF($J212 = "No Work Package", "", $J212),DetailBudgetCategory_Aleph,$I212),IF(Budget_period="Quarterly",SUMIFS(INDIRECT(AH$9),DetailBudgetWPs_Aleph,IF($J212 = "No Work Package", "", $J212),DetailBudgetCategory_Aleph,$I212),IF(Budget_period="Annually",SUMIFS(INDIRECT(AH$10),DetailBudgetWPs_Aleph,IF($J212 = "No Work Package", "", $J212),DetailBudgetCategory_Aleph,$I212),""))))) / AH$6 * AH$7, 0), 0)</f>
        <v>0</v>
      </c>
      <c r="AI212" s="166">
        <f t="array" ref="AI212">IFERROR(IF(ROW()-16&lt;NoRowsBudget, IF($J212="Profit Margin",SUM(AI$16:AI211)*ProfitMargin,IF($J212="VAT",SUM(AI$16:AI211)*VAT,IF(Budget_period="Monthly",SUMIFS(INDIRECT(AI$8),DetailBudgetWPs_Aleph,IF($J212 = "No Work Package", "", $J212),DetailBudgetCategory_Aleph,$I212),IF(Budget_period="Quarterly",SUMIFS(INDIRECT(AI$9),DetailBudgetWPs_Aleph,IF($J212 = "No Work Package", "", $J212),DetailBudgetCategory_Aleph,$I212),IF(Budget_period="Annually",SUMIFS(INDIRECT(AI$10),DetailBudgetWPs_Aleph,IF($J212 = "No Work Package", "", $J212),DetailBudgetCategory_Aleph,$I212),""))))) / AI$6 * AI$7, 0), 0)</f>
        <v>0</v>
      </c>
      <c r="AJ212" s="166">
        <f t="array" ref="AJ212">IFERROR(IF(ROW()-16&lt;NoRowsBudget, IF($J212="Profit Margin",SUM(AJ$16:AJ211)*ProfitMargin,IF($J212="VAT",SUM(AJ$16:AJ211)*VAT,IF(Budget_period="Monthly",SUMIFS(INDIRECT(AJ$8),DetailBudgetWPs_Aleph,IF($J212 = "No Work Package", "", $J212),DetailBudgetCategory_Aleph,$I212),IF(Budget_period="Quarterly",SUMIFS(INDIRECT(AJ$9),DetailBudgetWPs_Aleph,IF($J212 = "No Work Package", "", $J212),DetailBudgetCategory_Aleph,$I212),IF(Budget_period="Annually",SUMIFS(INDIRECT(AJ$10),DetailBudgetWPs_Aleph,IF($J212 = "No Work Package", "", $J212),DetailBudgetCategory_Aleph,$I212),""))))) / AJ$6 * AJ$7, 0), 0)</f>
        <v>0</v>
      </c>
      <c r="AK212" s="166">
        <f t="array" ref="AK212">IFERROR(IF(ROW()-16&lt;NoRowsBudget, IF($J212="Profit Margin",SUM(AK$16:AK211)*ProfitMargin,IF($J212="VAT",SUM(AK$16:AK211)*VAT,IF(Budget_period="Monthly",SUMIFS(INDIRECT(AK$8),DetailBudgetWPs_Aleph,IF($J212 = "No Work Package", "", $J212),DetailBudgetCategory_Aleph,$I212),IF(Budget_period="Quarterly",SUMIFS(INDIRECT(AK$9),DetailBudgetWPs_Aleph,IF($J212 = "No Work Package", "", $J212),DetailBudgetCategory_Aleph,$I212),IF(Budget_period="Annually",SUMIFS(INDIRECT(AK$10),DetailBudgetWPs_Aleph,IF($J212 = "No Work Package", "", $J212),DetailBudgetCategory_Aleph,$I212),""))))) / AK$6 * AK$7, 0), 0)</f>
        <v>0</v>
      </c>
      <c r="AL212" s="166">
        <f t="array" ref="AL212">IFERROR(IF(ROW()-16&lt;NoRowsBudget, IF($J212="Profit Margin",SUM(AL$16:AL211)*ProfitMargin,IF($J212="VAT",SUM(AL$16:AL211)*VAT,IF(Budget_period="Monthly",SUMIFS(INDIRECT(AL$8),DetailBudgetWPs_Aleph,IF($J212 = "No Work Package", "", $J212),DetailBudgetCategory_Aleph,$I212),IF(Budget_period="Quarterly",SUMIFS(INDIRECT(AL$9),DetailBudgetWPs_Aleph,IF($J212 = "No Work Package", "", $J212),DetailBudgetCategory_Aleph,$I212),IF(Budget_period="Annually",SUMIFS(INDIRECT(AL$10),DetailBudgetWPs_Aleph,IF($J212 = "No Work Package", "", $J212),DetailBudgetCategory_Aleph,$I212),""))))) / AL$6 * AL$7, 0), 0)</f>
        <v>0</v>
      </c>
      <c r="AM212" s="166">
        <f t="array" ref="AM212">IFERROR(IF(ROW()-16&lt;NoRowsBudget, IF($J212="Profit Margin",SUM(AM$16:AM211)*ProfitMargin,IF($J212="VAT",SUM(AM$16:AM211)*VAT,IF(Budget_period="Monthly",SUMIFS(INDIRECT(AM$8),DetailBudgetWPs_Aleph,IF($J212 = "No Work Package", "", $J212),DetailBudgetCategory_Aleph,$I212),IF(Budget_period="Quarterly",SUMIFS(INDIRECT(AM$9),DetailBudgetWPs_Aleph,IF($J212 = "No Work Package", "", $J212),DetailBudgetCategory_Aleph,$I212),IF(Budget_period="Annually",SUMIFS(INDIRECT(AM$10),DetailBudgetWPs_Aleph,IF($J212 = "No Work Package", "", $J212),DetailBudgetCategory_Aleph,$I212),""))))) / AM$6 * AM$7, 0), 0)</f>
        <v>0</v>
      </c>
      <c r="AN212" s="166">
        <f t="array" ref="AN212">IFERROR(IF(ROW()-16&lt;NoRowsBudget, IF($J212="Profit Margin",SUM(AN$16:AN211)*ProfitMargin,IF($J212="VAT",SUM(AN$16:AN211)*VAT,IF(Budget_period="Monthly",SUMIFS(INDIRECT(AN$8),DetailBudgetWPs_Aleph,IF($J212 = "No Work Package", "", $J212),DetailBudgetCategory_Aleph,$I212),IF(Budget_period="Quarterly",SUMIFS(INDIRECT(AN$9),DetailBudgetWPs_Aleph,IF($J212 = "No Work Package", "", $J212),DetailBudgetCategory_Aleph,$I212),IF(Budget_period="Annually",SUMIFS(INDIRECT(AN$10),DetailBudgetWPs_Aleph,IF($J212 = "No Work Package", "", $J212),DetailBudgetCategory_Aleph,$I212),""))))) / AN$6 * AN$7, 0), 0)</f>
        <v>0</v>
      </c>
      <c r="AO212" s="166">
        <f t="array" ref="AO212">IFERROR(IF(ROW()-16&lt;NoRowsBudget, IF($J212="Profit Margin",SUM(AO$16:AO211)*ProfitMargin,IF($J212="VAT",SUM(AO$16:AO211)*VAT,IF(Budget_period="Monthly",SUMIFS(INDIRECT(AO$8),DetailBudgetWPs_Aleph,IF($J212 = "No Work Package", "", $J212),DetailBudgetCategory_Aleph,$I212),IF(Budget_period="Quarterly",SUMIFS(INDIRECT(AO$9),DetailBudgetWPs_Aleph,IF($J212 = "No Work Package", "", $J212),DetailBudgetCategory_Aleph,$I212),IF(Budget_period="Annually",SUMIFS(INDIRECT(AO$10),DetailBudgetWPs_Aleph,IF($J212 = "No Work Package", "", $J212),DetailBudgetCategory_Aleph,$I212),""))))) / AO$6 * AO$7, 0), 0)</f>
        <v>0</v>
      </c>
      <c r="AP212" s="166">
        <f t="array" ref="AP212">IFERROR(IF(ROW()-16&lt;NoRowsBudget, IF($J212="Profit Margin",SUM(AP$16:AP211)*ProfitMargin,IF($J212="VAT",SUM(AP$16:AP211)*VAT,IF(Budget_period="Monthly",SUMIFS(INDIRECT(AP$8),DetailBudgetWPs_Aleph,IF($J212 = "No Work Package", "", $J212),DetailBudgetCategory_Aleph,$I212),IF(Budget_period="Quarterly",SUMIFS(INDIRECT(AP$9),DetailBudgetWPs_Aleph,IF($J212 = "No Work Package", "", $J212),DetailBudgetCategory_Aleph,$I212),IF(Budget_period="Annually",SUMIFS(INDIRECT(AP$10),DetailBudgetWPs_Aleph,IF($J212 = "No Work Package", "", $J212),DetailBudgetCategory_Aleph,$I212),""))))) / AP$6 * AP$7, 0), 0)</f>
        <v>0</v>
      </c>
      <c r="AQ212" s="166">
        <f t="array" ref="AQ212">IFERROR(IF(ROW()-16&lt;NoRowsBudget, IF($J212="Profit Margin",SUM(AQ$16:AQ211)*ProfitMargin,IF($J212="VAT",SUM(AQ$16:AQ211)*VAT,IF(Budget_period="Monthly",SUMIFS(INDIRECT(AQ$8),DetailBudgetWPs_Aleph,IF($J212 = "No Work Package", "", $J212),DetailBudgetCategory_Aleph,$I212),IF(Budget_period="Quarterly",SUMIFS(INDIRECT(AQ$9),DetailBudgetWPs_Aleph,IF($J212 = "No Work Package", "", $J212),DetailBudgetCategory_Aleph,$I212),IF(Budget_period="Annually",SUMIFS(INDIRECT(AQ$10),DetailBudgetWPs_Aleph,IF($J212 = "No Work Package", "", $J212),DetailBudgetCategory_Aleph,$I212),""))))) / AQ$6 * AQ$7, 0), 0)</f>
        <v>0</v>
      </c>
      <c r="AR212" s="166">
        <f t="array" ref="AR212">IFERROR(IF(ROW()-16&lt;NoRowsBudget, IF($J212="Profit Margin",SUM(AR$16:AR211)*ProfitMargin,IF($J212="VAT",SUM(AR$16:AR211)*VAT,IF(Budget_period="Monthly",SUMIFS(INDIRECT(AR$8),DetailBudgetWPs_Aleph,IF($J212 = "No Work Package", "", $J212),DetailBudgetCategory_Aleph,$I212),IF(Budget_period="Quarterly",SUMIFS(INDIRECT(AR$9),DetailBudgetWPs_Aleph,IF($J212 = "No Work Package", "", $J212),DetailBudgetCategory_Aleph,$I212),IF(Budget_period="Annually",SUMIFS(INDIRECT(AR$10),DetailBudgetWPs_Aleph,IF($J212 = "No Work Package", "", $J212),DetailBudgetCategory_Aleph,$I212),""))))) / AR$6 * AR$7, 0), 0)</f>
        <v>0</v>
      </c>
      <c r="AS212" s="166">
        <f t="array" ref="AS212">IFERROR(IF(ROW()-16&lt;NoRowsBudget, IF($J212="Profit Margin",SUM(AS$16:AS211)*ProfitMargin,IF($J212="VAT",SUM(AS$16:AS211)*VAT,IF(Budget_period="Monthly",SUMIFS(INDIRECT(AS$8),DetailBudgetWPs_Aleph,IF($J212 = "No Work Package", "", $J212),DetailBudgetCategory_Aleph,$I212),IF(Budget_period="Quarterly",SUMIFS(INDIRECT(AS$9),DetailBudgetWPs_Aleph,IF($J212 = "No Work Package", "", $J212),DetailBudgetCategory_Aleph,$I212),IF(Budget_period="Annually",SUMIFS(INDIRECT(AS$10),DetailBudgetWPs_Aleph,IF($J212 = "No Work Package", "", $J212),DetailBudgetCategory_Aleph,$I212),""))))) / AS$6 * AS$7, 0), 0)</f>
        <v>0</v>
      </c>
      <c r="AT212" s="166">
        <f t="array" ref="AT212">IFERROR(IF(ROW()-16&lt;NoRowsBudget, IF($J212="Profit Margin",SUM(AT$16:AT211)*ProfitMargin,IF($J212="VAT",SUM(AT$16:AT211)*VAT,IF(Budget_period="Monthly",SUMIFS(INDIRECT(AT$8),DetailBudgetWPs_Aleph,IF($J212 = "No Work Package", "", $J212),DetailBudgetCategory_Aleph,$I212),IF(Budget_period="Quarterly",SUMIFS(INDIRECT(AT$9),DetailBudgetWPs_Aleph,IF($J212 = "No Work Package", "", $J212),DetailBudgetCategory_Aleph,$I212),IF(Budget_period="Annually",SUMIFS(INDIRECT(AT$10),DetailBudgetWPs_Aleph,IF($J212 = "No Work Package", "", $J212),DetailBudgetCategory_Aleph,$I212),""))))) / AT$6 * AT$7, 0), 0)</f>
        <v>0</v>
      </c>
      <c r="AU212" s="166">
        <f t="array" ref="AU212">IFERROR(IF(ROW()-16&lt;NoRowsBudget, IF($J212="Profit Margin",SUM(AU$16:AU211)*ProfitMargin,IF($J212="VAT",SUM(AU$16:AU211)*VAT,IF(Budget_period="Monthly",SUMIFS(INDIRECT(AU$8),DetailBudgetWPs_Aleph,IF($J212 = "No Work Package", "", $J212),DetailBudgetCategory_Aleph,$I212),IF(Budget_period="Quarterly",SUMIFS(INDIRECT(AU$9),DetailBudgetWPs_Aleph,IF($J212 = "No Work Package", "", $J212),DetailBudgetCategory_Aleph,$I212),IF(Budget_period="Annually",SUMIFS(INDIRECT(AU$10),DetailBudgetWPs_Aleph,IF($J212 = "No Work Package", "", $J212),DetailBudgetCategory_Aleph,$I212),""))))) / AU$6 * AU$7, 0), 0)</f>
        <v>0</v>
      </c>
      <c r="AV212" s="166">
        <f t="array" ref="AV212">IFERROR(IF(ROW()-16&lt;NoRowsBudget, IF($J212="Profit Margin",SUM(AV$16:AV211)*ProfitMargin,IF($J212="VAT",SUM(AV$16:AV211)*VAT,IF(Budget_period="Monthly",SUMIFS(INDIRECT(AV$8),DetailBudgetWPs_Aleph,IF($J212 = "No Work Package", "", $J212),DetailBudgetCategory_Aleph,$I212),IF(Budget_period="Quarterly",SUMIFS(INDIRECT(AV$9),DetailBudgetWPs_Aleph,IF($J212 = "No Work Package", "", $J212),DetailBudgetCategory_Aleph,$I212),IF(Budget_period="Annually",SUMIFS(INDIRECT(AV$10),DetailBudgetWPs_Aleph,IF($J212 = "No Work Package", "", $J212),DetailBudgetCategory_Aleph,$I212),""))))) / AV$6 * AV$7, 0), 0)</f>
        <v>0</v>
      </c>
      <c r="AW212" s="166">
        <f t="array" ref="AW212">IFERROR(IF(ROW()-16&lt;NoRowsBudget, IF($J212="Profit Margin",SUM(AW$16:AW211)*ProfitMargin,IF($J212="VAT",SUM(AW$16:AW211)*VAT,IF(Budget_period="Monthly",SUMIFS(INDIRECT(AW$8),DetailBudgetWPs_Aleph,IF($J212 = "No Work Package", "", $J212),DetailBudgetCategory_Aleph,$I212),IF(Budget_period="Quarterly",SUMIFS(INDIRECT(AW$9),DetailBudgetWPs_Aleph,IF($J212 = "No Work Package", "", $J212),DetailBudgetCategory_Aleph,$I212),IF(Budget_period="Annually",SUMIFS(INDIRECT(AW$10),DetailBudgetWPs_Aleph,IF($J212 = "No Work Package", "", $J212),DetailBudgetCategory_Aleph,$I212),""))))) / AW$6 * AW$7, 0), 0)</f>
        <v>0</v>
      </c>
      <c r="AX212" s="166">
        <f t="array" ref="AX212">IFERROR(IF(ROW()-16&lt;NoRowsBudget, IF($J212="Profit Margin",SUM(AX$16:AX211)*ProfitMargin,IF($J212="VAT",SUM(AX$16:AX211)*VAT,IF(Budget_period="Monthly",SUMIFS(INDIRECT(AX$8),DetailBudgetWPs_Aleph,IF($J212 = "No Work Package", "", $J212),DetailBudgetCategory_Aleph,$I212),IF(Budget_period="Quarterly",SUMIFS(INDIRECT(AX$9),DetailBudgetWPs_Aleph,IF($J212 = "No Work Package", "", $J212),DetailBudgetCategory_Aleph,$I212),IF(Budget_period="Annually",SUMIFS(INDIRECT(AX$10),DetailBudgetWPs_Aleph,IF($J212 = "No Work Package", "", $J212),DetailBudgetCategory_Aleph,$I212),""))))) / AX$6 * AX$7, 0), 0)</f>
        <v>0</v>
      </c>
      <c r="AY212" s="166">
        <f t="array" ref="AY212">IFERROR(IF(ROW()-16&lt;NoRowsBudget, IF($J212="Profit Margin",SUM(AY$16:AY211)*ProfitMargin,IF($J212="VAT",SUM(AY$16:AY211)*VAT,IF(Budget_period="Monthly",SUMIFS(INDIRECT(AY$8),DetailBudgetWPs_Aleph,IF($J212 = "No Work Package", "", $J212),DetailBudgetCategory_Aleph,$I212),IF(Budget_period="Quarterly",SUMIFS(INDIRECT(AY$9),DetailBudgetWPs_Aleph,IF($J212 = "No Work Package", "", $J212),DetailBudgetCategory_Aleph,$I212),IF(Budget_period="Annually",SUMIFS(INDIRECT(AY$10),DetailBudgetWPs_Aleph,IF($J212 = "No Work Package", "", $J212),DetailBudgetCategory_Aleph,$I212),""))))) / AY$6 * AY$7, 0), 0)</f>
        <v>0</v>
      </c>
      <c r="AZ212" s="166">
        <f t="array" ref="AZ212">IFERROR(IF(ROW()-16&lt;NoRowsBudget, IF($J212="Profit Margin",SUM(AZ$16:AZ211)*ProfitMargin,IF($J212="VAT",SUM(AZ$16:AZ211)*VAT,IF(Budget_period="Monthly",SUMIFS(INDIRECT(AZ$8),DetailBudgetWPs_Aleph,IF($J212 = "No Work Package", "", $J212),DetailBudgetCategory_Aleph,$I212),IF(Budget_period="Quarterly",SUMIFS(INDIRECT(AZ$9),DetailBudgetWPs_Aleph,IF($J212 = "No Work Package", "", $J212),DetailBudgetCategory_Aleph,$I212),IF(Budget_period="Annually",SUMIFS(INDIRECT(AZ$10),DetailBudgetWPs_Aleph,IF($J212 = "No Work Package", "", $J212),DetailBudgetCategory_Aleph,$I212),""))))) / AZ$6 * AZ$7, 0), 0)</f>
        <v>0</v>
      </c>
      <c r="BA212" s="166">
        <f t="array" ref="BA212">IFERROR(IF(ROW()-16&lt;NoRowsBudget, IF($J212="Profit Margin",SUM(BA$16:BA211)*ProfitMargin,IF($J212="VAT",SUM(BA$16:BA211)*VAT,IF(Budget_period="Monthly",SUMIFS(INDIRECT(BA$8),DetailBudgetWPs_Aleph,IF($J212 = "No Work Package", "", $J212),DetailBudgetCategory_Aleph,$I212),IF(Budget_period="Quarterly",SUMIFS(INDIRECT(BA$9),DetailBudgetWPs_Aleph,IF($J212 = "No Work Package", "", $J212),DetailBudgetCategory_Aleph,$I212),IF(Budget_period="Annually",SUMIFS(INDIRECT(BA$10),DetailBudgetWPs_Aleph,IF($J212 = "No Work Package", "", $J212),DetailBudgetCategory_Aleph,$I212),""))))) / BA$6 * BA$7, 0), 0)</f>
        <v>0</v>
      </c>
      <c r="BB212" s="166">
        <f t="array" ref="BB212">IFERROR(IF(ROW()-16&lt;NoRowsBudget, IF($J212="Profit Margin",SUM(BB$16:BB211)*ProfitMargin,IF($J212="VAT",SUM(BB$16:BB211)*VAT,IF(Budget_period="Monthly",SUMIFS(INDIRECT(BB$8),DetailBudgetWPs_Aleph,IF($J212 = "No Work Package", "", $J212),DetailBudgetCategory_Aleph,$I212),IF(Budget_period="Quarterly",SUMIFS(INDIRECT(BB$9),DetailBudgetWPs_Aleph,IF($J212 = "No Work Package", "", $J212),DetailBudgetCategory_Aleph,$I212),IF(Budget_period="Annually",SUMIFS(INDIRECT(BB$10),DetailBudgetWPs_Aleph,IF($J212 = "No Work Package", "", $J212),DetailBudgetCategory_Aleph,$I212),""))))) / BB$6 * BB$7, 0), 0)</f>
        <v>0</v>
      </c>
      <c r="BC212" s="166">
        <f t="array" ref="BC212">IFERROR(IF(ROW()-16&lt;NoRowsBudget, IF($J212="Profit Margin",SUM(BC$16:BC211)*ProfitMargin,IF($J212="VAT",SUM(BC$16:BC211)*VAT,IF(Budget_period="Monthly",SUMIFS(INDIRECT(BC$8),DetailBudgetWPs_Aleph,IF($J212 = "No Work Package", "", $J212),DetailBudgetCategory_Aleph,$I212),IF(Budget_period="Quarterly",SUMIFS(INDIRECT(BC$9),DetailBudgetWPs_Aleph,IF($J212 = "No Work Package", "", $J212),DetailBudgetCategory_Aleph,$I212),IF(Budget_period="Annually",SUMIFS(INDIRECT(BC$10),DetailBudgetWPs_Aleph,IF($J212 = "No Work Package", "", $J212),DetailBudgetCategory_Aleph,$I212),""))))) / BC$6 * BC$7, 0), 0)</f>
        <v>0</v>
      </c>
      <c r="BD212" s="166">
        <f t="array" ref="BD212">IFERROR(IF(ROW()-16&lt;NoRowsBudget, IF($J212="Profit Margin",SUM(BD$16:BD211)*ProfitMargin,IF($J212="VAT",SUM(BD$16:BD211)*VAT,IF(Budget_period="Monthly",SUMIFS(INDIRECT(BD$8),DetailBudgetWPs_Aleph,IF($J212 = "No Work Package", "", $J212),DetailBudgetCategory_Aleph,$I212),IF(Budget_period="Quarterly",SUMIFS(INDIRECT(BD$9),DetailBudgetWPs_Aleph,IF($J212 = "No Work Package", "", $J212),DetailBudgetCategory_Aleph,$I212),IF(Budget_period="Annually",SUMIFS(INDIRECT(BD$10),DetailBudgetWPs_Aleph,IF($J212 = "No Work Package", "", $J212),DetailBudgetCategory_Aleph,$I212),""))))) / BD$6 * BD$7, 0), 0)</f>
        <v>0</v>
      </c>
      <c r="BE212" s="166">
        <f t="array" ref="BE212">IFERROR(IF(ROW()-16&lt;NoRowsBudget, IF($J212="Profit Margin",SUM(BE$16:BE211)*ProfitMargin,IF($J212="VAT",SUM(BE$16:BE211)*VAT,IF(Budget_period="Monthly",SUMIFS(INDIRECT(BE$8),DetailBudgetWPs_Aleph,IF($J212 = "No Work Package", "", $J212),DetailBudgetCategory_Aleph,$I212),IF(Budget_period="Quarterly",SUMIFS(INDIRECT(BE$9),DetailBudgetWPs_Aleph,IF($J212 = "No Work Package", "", $J212),DetailBudgetCategory_Aleph,$I212),IF(Budget_period="Annually",SUMIFS(INDIRECT(BE$10),DetailBudgetWPs_Aleph,IF($J212 = "No Work Package", "", $J212),DetailBudgetCategory_Aleph,$I212),""))))) / BE$6 * BE$7, 0), 0)</f>
        <v>0</v>
      </c>
      <c r="BF212" s="166">
        <f t="array" ref="BF212">IFERROR(IF(ROW()-16&lt;NoRowsBudget, IF($J212="Profit Margin",SUM(BF$16:BF211)*ProfitMargin,IF($J212="VAT",SUM(BF$16:BF211)*VAT,IF(Budget_period="Monthly",SUMIFS(INDIRECT(BF$8),DetailBudgetWPs_Aleph,IF($J212 = "No Work Package", "", $J212),DetailBudgetCategory_Aleph,$I212),IF(Budget_period="Quarterly",SUMIFS(INDIRECT(BF$9),DetailBudgetWPs_Aleph,IF($J212 = "No Work Package", "", $J212),DetailBudgetCategory_Aleph,$I212),IF(Budget_period="Annually",SUMIFS(INDIRECT(BF$10),DetailBudgetWPs_Aleph,IF($J212 = "No Work Package", "", $J212),DetailBudgetCategory_Aleph,$I212),""))))) / BF$6 * BF$7, 0), 0)</f>
        <v>0</v>
      </c>
      <c r="BG212" s="166">
        <f t="array" ref="BG212">IFERROR(IF(ROW()-16&lt;NoRowsBudget, IF($J212="Profit Margin",SUM(BG$16:BG211)*ProfitMargin,IF($J212="VAT",SUM(BG$16:BG211)*VAT,IF(Budget_period="Monthly",SUMIFS(INDIRECT(BG$8),DetailBudgetWPs_Aleph,IF($J212 = "No Work Package", "", $J212),DetailBudgetCategory_Aleph,$I212),IF(Budget_period="Quarterly",SUMIFS(INDIRECT(BG$9),DetailBudgetWPs_Aleph,IF($J212 = "No Work Package", "", $J212),DetailBudgetCategory_Aleph,$I212),IF(Budget_period="Annually",SUMIFS(INDIRECT(BG$10),DetailBudgetWPs_Aleph,IF($J212 = "No Work Package", "", $J212),DetailBudgetCategory_Aleph,$I212),""))))) / BG$6 * BG$7, 0), 0)</f>
        <v>0</v>
      </c>
      <c r="BH212" s="166">
        <f t="array" ref="BH212">IFERROR(IF(ROW()-16&lt;NoRowsBudget, IF($J212="Profit Margin",SUM(BH$16:BH211)*ProfitMargin,IF($J212="VAT",SUM(BH$16:BH211)*VAT,IF(Budget_period="Monthly",SUMIFS(INDIRECT(BH$8),DetailBudgetWPs_Aleph,IF($J212 = "No Work Package", "", $J212),DetailBudgetCategory_Aleph,$I212),IF(Budget_period="Quarterly",SUMIFS(INDIRECT(BH$9),DetailBudgetWPs_Aleph,IF($J212 = "No Work Package", "", $J212),DetailBudgetCategory_Aleph,$I212),IF(Budget_period="Annually",SUMIFS(INDIRECT(BH$10),DetailBudgetWPs_Aleph,IF($J212 = "No Work Package", "", $J212),DetailBudgetCategory_Aleph,$I212),""))))) / BH$6 * BH$7, 0), 0)</f>
        <v>0</v>
      </c>
      <c r="BI212" s="166">
        <f t="array" ref="BI212">IFERROR(IF(ROW()-16&lt;NoRowsBudget, IF($J212="Profit Margin",SUM(BI$16:BI211)*ProfitMargin,IF($J212="VAT",SUM(BI$16:BI211)*VAT,IF(Budget_period="Monthly",SUMIFS(INDIRECT(BI$8),DetailBudgetWPs_Aleph,IF($J212 = "No Work Package", "", $J212),DetailBudgetCategory_Aleph,$I212),IF(Budget_period="Quarterly",SUMIFS(INDIRECT(BI$9),DetailBudgetWPs_Aleph,IF($J212 = "No Work Package", "", $J212),DetailBudgetCategory_Aleph,$I212),IF(Budget_period="Annually",SUMIFS(INDIRECT(BI$10),DetailBudgetWPs_Aleph,IF($J212 = "No Work Package", "", $J212),DetailBudgetCategory_Aleph,$I212),""))))) / BI$6 * BI$7, 0), 0)</f>
        <v>0</v>
      </c>
      <c r="BJ212" s="166">
        <f t="array" ref="BJ212">IFERROR(IF(ROW()-16&lt;NoRowsBudget, IF($J212="Profit Margin",SUM(BJ$16:BJ211)*ProfitMargin,IF($J212="VAT",SUM(BJ$16:BJ211)*VAT,IF(Budget_period="Monthly",SUMIFS(INDIRECT(BJ$8),DetailBudgetWPs_Aleph,IF($J212 = "No Work Package", "", $J212),DetailBudgetCategory_Aleph,$I212),IF(Budget_period="Quarterly",SUMIFS(INDIRECT(BJ$9),DetailBudgetWPs_Aleph,IF($J212 = "No Work Package", "", $J212),DetailBudgetCategory_Aleph,$I212),IF(Budget_period="Annually",SUMIFS(INDIRECT(BJ$10),DetailBudgetWPs_Aleph,IF($J212 = "No Work Package", "", $J212),DetailBudgetCategory_Aleph,$I212),""))))) / BJ$6 * BJ$7, 0), 0)</f>
        <v>0</v>
      </c>
      <c r="BK212" s="166">
        <f t="array" ref="BK212">IFERROR(IF(ROW()-16&lt;NoRowsBudget, IF($J212="Profit Margin",SUM(BK$16:BK211)*ProfitMargin,IF($J212="VAT",SUM(BK$16:BK211)*VAT,IF(Budget_period="Monthly",SUMIFS(INDIRECT(BK$8),DetailBudgetWPs_Aleph,IF($J212 = "No Work Package", "", $J212),DetailBudgetCategory_Aleph,$I212),IF(Budget_period="Quarterly",SUMIFS(INDIRECT(BK$9),DetailBudgetWPs_Aleph,IF($J212 = "No Work Package", "", $J212),DetailBudgetCategory_Aleph,$I212),IF(Budget_period="Annually",SUMIFS(INDIRECT(BK$10),DetailBudgetWPs_Aleph,IF($J212 = "No Work Package", "", $J212),DetailBudgetCategory_Aleph,$I212),""))))) / BK$6 * BK$7, 0), 0)</f>
        <v>0</v>
      </c>
      <c r="BL212" s="166">
        <f t="array" ref="BL212">IFERROR(IF(ROW()-16&lt;NoRowsBudget, IF($J212="Profit Margin",SUM(BL$16:BL211)*ProfitMargin,IF($J212="VAT",SUM(BL$16:BL211)*VAT,IF(Budget_period="Monthly",SUMIFS(INDIRECT(BL$8),DetailBudgetWPs_Aleph,IF($J212 = "No Work Package", "", $J212),DetailBudgetCategory_Aleph,$I212),IF(Budget_period="Quarterly",SUMIFS(INDIRECT(BL$9),DetailBudgetWPs_Aleph,IF($J212 = "No Work Package", "", $J212),DetailBudgetCategory_Aleph,$I212),IF(Budget_period="Annually",SUMIFS(INDIRECT(BL$10),DetailBudgetWPs_Aleph,IF($J212 = "No Work Package", "", $J212),DetailBudgetCategory_Aleph,$I212),""))))) / BL$6 * BL$7, 0), 0)</f>
        <v>0</v>
      </c>
      <c r="BM212" s="166">
        <f t="array" ref="BM212">IFERROR(IF(ROW()-16&lt;NoRowsBudget, IF($J212="Profit Margin",SUM(BM$16:BM211)*ProfitMargin,IF($J212="VAT",SUM(BM$16:BM211)*VAT,IF(Budget_period="Monthly",SUMIFS(INDIRECT(BM$8),DetailBudgetWPs_Aleph,IF($J212 = "No Work Package", "", $J212),DetailBudgetCategory_Aleph,$I212),IF(Budget_period="Quarterly",SUMIFS(INDIRECT(BM$9),DetailBudgetWPs_Aleph,IF($J212 = "No Work Package", "", $J212),DetailBudgetCategory_Aleph,$I212),IF(Budget_period="Annually",SUMIFS(INDIRECT(BM$10),DetailBudgetWPs_Aleph,IF($J212 = "No Work Package", "", $J212),DetailBudgetCategory_Aleph,$I212),""))))) / BM$6 * BM$7, 0), 0)</f>
        <v>0</v>
      </c>
      <c r="BN212" s="166">
        <f t="array" ref="BN212">IFERROR(IF(ROW()-16&lt;NoRowsBudget, IF($J212="Profit Margin",SUM(BN$16:BN211)*ProfitMargin,IF($J212="VAT",SUM(BN$16:BN211)*VAT,IF(Budget_period="Monthly",SUMIFS(INDIRECT(BN$8),DetailBudgetWPs_Aleph,IF($J212 = "No Work Package", "", $J212),DetailBudgetCategory_Aleph,$I212),IF(Budget_period="Quarterly",SUMIFS(INDIRECT(BN$9),DetailBudgetWPs_Aleph,IF($J212 = "No Work Package", "", $J212),DetailBudgetCategory_Aleph,$I212),IF(Budget_period="Annually",SUMIFS(INDIRECT(BN$10),DetailBudgetWPs_Aleph,IF($J212 = "No Work Package", "", $J212),DetailBudgetCategory_Aleph,$I212),""))))) / BN$6 * BN$7, 0), 0)</f>
        <v>0</v>
      </c>
      <c r="BO212" s="166">
        <f t="array" ref="BO212">IFERROR(IF(ROW()-16&lt;NoRowsBudget, IF($J212="Profit Margin",SUM(BO$16:BO211)*ProfitMargin,IF($J212="VAT",SUM(BO$16:BO211)*VAT,IF(Budget_period="Monthly",SUMIFS(INDIRECT(BO$8),DetailBudgetWPs_Aleph,IF($J212 = "No Work Package", "", $J212),DetailBudgetCategory_Aleph,$I212),IF(Budget_period="Quarterly",SUMIFS(INDIRECT(BO$9),DetailBudgetWPs_Aleph,IF($J212 = "No Work Package", "", $J212),DetailBudgetCategory_Aleph,$I212),IF(Budget_period="Annually",SUMIFS(INDIRECT(BO$10),DetailBudgetWPs_Aleph,IF($J212 = "No Work Package", "", $J212),DetailBudgetCategory_Aleph,$I212),""))))) / BO$6 * BO$7, 0), 0)</f>
        <v>0</v>
      </c>
      <c r="BP212" s="166">
        <f t="array" ref="BP212">IFERROR(IF(ROW()-16&lt;NoRowsBudget, IF($J212="Profit Margin",SUM(BP$16:BP211)*ProfitMargin,IF($J212="VAT",SUM(BP$16:BP211)*VAT,IF(Budget_period="Monthly",SUMIFS(INDIRECT(BP$8),DetailBudgetWPs_Aleph,IF($J212 = "No Work Package", "", $J212),DetailBudgetCategory_Aleph,$I212),IF(Budget_period="Quarterly",SUMIFS(INDIRECT(BP$9),DetailBudgetWPs_Aleph,IF($J212 = "No Work Package", "", $J212),DetailBudgetCategory_Aleph,$I212),IF(Budget_period="Annually",SUMIFS(INDIRECT(BP$10),DetailBudgetWPs_Aleph,IF($J212 = "No Work Package", "", $J212),DetailBudgetCategory_Aleph,$I212),""))))) / BP$6 * BP$7, 0), 0)</f>
        <v>0</v>
      </c>
      <c r="BQ212" s="166">
        <f t="array" ref="BQ212">IFERROR(IF(ROW()-16&lt;NoRowsBudget, IF($J212="Profit Margin",SUM(BQ$16:BQ211)*ProfitMargin,IF($J212="VAT",SUM(BQ$16:BQ211)*VAT,IF(Budget_period="Monthly",SUMIFS(INDIRECT(BQ$8),DetailBudgetWPs_Aleph,IF($J212 = "No Work Package", "", $J212),DetailBudgetCategory_Aleph,$I212),IF(Budget_period="Quarterly",SUMIFS(INDIRECT(BQ$9),DetailBudgetWPs_Aleph,IF($J212 = "No Work Package", "", $J212),DetailBudgetCategory_Aleph,$I212),IF(Budget_period="Annually",SUMIFS(INDIRECT(BQ$10),DetailBudgetWPs_Aleph,IF($J212 = "No Work Package", "", $J212),DetailBudgetCategory_Aleph,$I212),""))))) / BQ$6 * BQ$7, 0), 0)</f>
        <v>0</v>
      </c>
      <c r="BR212" s="166">
        <f t="array" ref="BR212">IFERROR(IF(ROW()-16&lt;NoRowsBudget, IF($J212="Profit Margin",SUM(BR$16:BR211)*ProfitMargin,IF($J212="VAT",SUM(BR$16:BR211)*VAT,IF(Budget_period="Monthly",SUMIFS(INDIRECT(BR$8),DetailBudgetWPs_Aleph,IF($J212 = "No Work Package", "", $J212),DetailBudgetCategory_Aleph,$I212),IF(Budget_period="Quarterly",SUMIFS(INDIRECT(BR$9),DetailBudgetWPs_Aleph,IF($J212 = "No Work Package", "", $J212),DetailBudgetCategory_Aleph,$I212),IF(Budget_period="Annually",SUMIFS(INDIRECT(BR$10),DetailBudgetWPs_Aleph,IF($J212 = "No Work Package", "", $J212),DetailBudgetCategory_Aleph,$I212),""))))) / BR$6 * BR$7, 0), 0)</f>
        <v>0</v>
      </c>
      <c r="BS212" s="166">
        <f t="array" ref="BS212">IFERROR(IF(ROW()-16&lt;NoRowsBudget, IF($J212="Profit Margin",SUM(BS$16:BS211)*ProfitMargin,IF($J212="VAT",SUM(BS$16:BS211)*VAT,IF(Budget_period="Monthly",SUMIFS(INDIRECT(BS$8),DetailBudgetWPs_Aleph,IF($J212 = "No Work Package", "", $J212),DetailBudgetCategory_Aleph,$I212),IF(Budget_period="Quarterly",SUMIFS(INDIRECT(BS$9),DetailBudgetWPs_Aleph,IF($J212 = "No Work Package", "", $J212),DetailBudgetCategory_Aleph,$I212),IF(Budget_period="Annually",SUMIFS(INDIRECT(BS$10),DetailBudgetWPs_Aleph,IF($J212 = "No Work Package", "", $J212),DetailBudgetCategory_Aleph,$I212),""))))) / BS$6 * BS$7, 0), 0)</f>
        <v>0</v>
      </c>
    </row>
    <row r="213" ht="15.75" customHeight="1">
      <c r="A213" s="114"/>
      <c r="B213" s="15" t="str">
        <f>IF(ROW()-16&lt;NoRowsBudget,OrgName,"")</f>
        <v/>
      </c>
      <c r="C213" s="15" t="str">
        <f>IF(ROW()-16&lt;NoRowsBudget,ProjectName,"")</f>
        <v/>
      </c>
      <c r="D213" s="15" t="str">
        <f>IF(ROW()-16&lt;NoRowsBudget,ProjectRef,"")</f>
        <v/>
      </c>
      <c r="E213" s="15" t="str">
        <f>IF(ROW()-16&lt;NoRowsBudget,ApplicationID,"")</f>
        <v/>
      </c>
      <c r="F213" s="15" t="str">
        <f>IF(ROW()-16&lt;NoRowsBudget,Version,"")</f>
        <v/>
      </c>
      <c r="G213" s="164" t="str">
        <f>IF(ROW()-16&lt;NoRowsBudget,StartDate,"")</f>
        <v/>
      </c>
      <c r="H213" s="164" t="str">
        <f>IF(ROW()-16&lt;NoRowsBudget,EndDate,"")</f>
        <v/>
      </c>
      <c r="I213" s="15" t="str">
        <f t="array" ref="I213">IF(ROW()-16&lt;(NoRowsBudget-3),INDEX(CostCategories,CEILING((ROW()-15)/NoWPs,1)),IF(ROW()-16=NoRowsBudget-3,"Overheads",IF(ROW()-16=NoRowsBudget-2,"Profit Margin",IF(ROW()-16=NoRowsBudget-1,"VAT",""))))</f>
        <v/>
      </c>
      <c r="J213" s="15" t="str">
        <f t="array" ref="J213">IF(ROW()-16&lt;NoRowsBudget-3,INDEX(WPUnique,,MOD(ROW()-16,NoWPs)+1),IF(ROW()-16=NoRowsBudget-3,"Overheads",IF(ROW()-16=NoRowsBudget-2,"Profit Margin",IF(ROW()-16=NoRowsBudget-1,"VAT",""))))</f>
        <v/>
      </c>
      <c r="K213" s="172" t="str">
        <f>IFERROR(IF(OR($J213="Indirect Cost",$J213="VAT",$J213="Profit Margin"),"",VLOOKUP(J213,'1. Basic Info'!$B$40:$C$52,2,FALSE)),BudgetExport!J213)</f>
        <v/>
      </c>
      <c r="L213" s="166">
        <f t="array" ref="L213">IFERROR(IF(ROW()-16&lt;NoRowsBudget, IF($J213="Profit Margin",SUM(L$16:L212)*ProfitMargin,IF($J213="VAT",SUM(L$16:L212)*VAT,IF(Budget_period="Monthly",SUMIFS(INDIRECT(L$8),DetailBudgetWPs_Aleph,IF($J213 = "No Work Package", "", $J213),DetailBudgetCategory_Aleph,$I213),IF(Budget_period="Quarterly",SUMIFS(INDIRECT(L$9),DetailBudgetWPs_Aleph,IF($J213 = "No Work Package", "", $J213),DetailBudgetCategory_Aleph,$I213),IF(Budget_period="Annually",SUMIFS(INDIRECT(L$10),DetailBudgetWPs_Aleph,IF($J213 = "No Work Package", "", $J213),DetailBudgetCategory_Aleph,$I213),""))))) / L$6 * L$7, 0), 0)</f>
        <v>0</v>
      </c>
      <c r="M213" s="166">
        <f t="array" ref="M213">IFERROR(IF(ROW()-16&lt;NoRowsBudget, IF($J213="Profit Margin",SUM(M$16:M212)*ProfitMargin,IF($J213="VAT",SUM(M$16:M212)*VAT,IF(Budget_period="Monthly",SUMIFS(INDIRECT(M$8),DetailBudgetWPs_Aleph,IF($J213 = "No Work Package", "", $J213),DetailBudgetCategory_Aleph,$I213),IF(Budget_period="Quarterly",SUMIFS(INDIRECT(M$9),DetailBudgetWPs_Aleph,IF($J213 = "No Work Package", "", $J213),DetailBudgetCategory_Aleph,$I213),IF(Budget_period="Annually",SUMIFS(INDIRECT(M$10),DetailBudgetWPs_Aleph,IF($J213 = "No Work Package", "", $J213),DetailBudgetCategory_Aleph,$I213),""))))) / M$6 * M$7, 0), 0)</f>
        <v>0</v>
      </c>
      <c r="N213" s="166">
        <f t="array" ref="N213">IFERROR(IF(ROW()-16&lt;NoRowsBudget, IF($J213="Profit Margin",SUM(N$16:N212)*ProfitMargin,IF($J213="VAT",SUM(N$16:N212)*VAT,IF(Budget_period="Monthly",SUMIFS(INDIRECT(N$8),DetailBudgetWPs_Aleph,IF($J213 = "No Work Package", "", $J213),DetailBudgetCategory_Aleph,$I213),IF(Budget_period="Quarterly",SUMIFS(INDIRECT(N$9),DetailBudgetWPs_Aleph,IF($J213 = "No Work Package", "", $J213),DetailBudgetCategory_Aleph,$I213),IF(Budget_period="Annually",SUMIFS(INDIRECT(N$10),DetailBudgetWPs_Aleph,IF($J213 = "No Work Package", "", $J213),DetailBudgetCategory_Aleph,$I213),""))))) / N$6 * N$7, 0), 0)</f>
        <v>0</v>
      </c>
      <c r="O213" s="166">
        <f t="array" ref="O213">IFERROR(IF(ROW()-16&lt;NoRowsBudget, IF($J213="Profit Margin",SUM(O$16:O212)*ProfitMargin,IF($J213="VAT",SUM(O$16:O212)*VAT,IF(Budget_period="Monthly",SUMIFS(INDIRECT(O$8),DetailBudgetWPs_Aleph,IF($J213 = "No Work Package", "", $J213),DetailBudgetCategory_Aleph,$I213),IF(Budget_period="Quarterly",SUMIFS(INDIRECT(O$9),DetailBudgetWPs_Aleph,IF($J213 = "No Work Package", "", $J213),DetailBudgetCategory_Aleph,$I213),IF(Budget_period="Annually",SUMIFS(INDIRECT(O$10),DetailBudgetWPs_Aleph,IF($J213 = "No Work Package", "", $J213),DetailBudgetCategory_Aleph,$I213),""))))) / O$6 * O$7, 0), 0)</f>
        <v>0</v>
      </c>
      <c r="P213" s="166">
        <f t="array" ref="P213">IFERROR(IF(ROW()-16&lt;NoRowsBudget, IF($J213="Profit Margin",SUM(P$16:P212)*ProfitMargin,IF($J213="VAT",SUM(P$16:P212)*VAT,IF(Budget_period="Monthly",SUMIFS(INDIRECT(P$8),DetailBudgetWPs_Aleph,IF($J213 = "No Work Package", "", $J213),DetailBudgetCategory_Aleph,$I213),IF(Budget_period="Quarterly",SUMIFS(INDIRECT(P$9),DetailBudgetWPs_Aleph,IF($J213 = "No Work Package", "", $J213),DetailBudgetCategory_Aleph,$I213),IF(Budget_period="Annually",SUMIFS(INDIRECT(P$10),DetailBudgetWPs_Aleph,IF($J213 = "No Work Package", "", $J213),DetailBudgetCategory_Aleph,$I213),""))))) / P$6 * P$7, 0), 0)</f>
        <v>0</v>
      </c>
      <c r="Q213" s="166">
        <f t="array" ref="Q213">IFERROR(IF(ROW()-16&lt;NoRowsBudget, IF($J213="Profit Margin",SUM(Q$16:Q212)*ProfitMargin,IF($J213="VAT",SUM(Q$16:Q212)*VAT,IF(Budget_period="Monthly",SUMIFS(INDIRECT(Q$8),DetailBudgetWPs_Aleph,IF($J213 = "No Work Package", "", $J213),DetailBudgetCategory_Aleph,$I213),IF(Budget_period="Quarterly",SUMIFS(INDIRECT(Q$9),DetailBudgetWPs_Aleph,IF($J213 = "No Work Package", "", $J213),DetailBudgetCategory_Aleph,$I213),IF(Budget_period="Annually",SUMIFS(INDIRECT(Q$10),DetailBudgetWPs_Aleph,IF($J213 = "No Work Package", "", $J213),DetailBudgetCategory_Aleph,$I213),""))))) / Q$6 * Q$7, 0), 0)</f>
        <v>0</v>
      </c>
      <c r="R213" s="166">
        <f t="array" ref="R213">IFERROR(IF(ROW()-16&lt;NoRowsBudget, IF($J213="Profit Margin",SUM(R$16:R212)*ProfitMargin,IF($J213="VAT",SUM(R$16:R212)*VAT,IF(Budget_period="Monthly",SUMIFS(INDIRECT(R$8),DetailBudgetWPs_Aleph,IF($J213 = "No Work Package", "", $J213),DetailBudgetCategory_Aleph,$I213),IF(Budget_period="Quarterly",SUMIFS(INDIRECT(R$9),DetailBudgetWPs_Aleph,IF($J213 = "No Work Package", "", $J213),DetailBudgetCategory_Aleph,$I213),IF(Budget_period="Annually",SUMIFS(INDIRECT(R$10),DetailBudgetWPs_Aleph,IF($J213 = "No Work Package", "", $J213),DetailBudgetCategory_Aleph,$I213),""))))) / R$6 * R$7, 0), 0)</f>
        <v>0</v>
      </c>
      <c r="S213" s="166">
        <f t="array" ref="S213">IFERROR(IF(ROW()-16&lt;NoRowsBudget, IF($J213="Profit Margin",SUM(S$16:S212)*ProfitMargin,IF($J213="VAT",SUM(S$16:S212)*VAT,IF(Budget_period="Monthly",SUMIFS(INDIRECT(S$8),DetailBudgetWPs_Aleph,IF($J213 = "No Work Package", "", $J213),DetailBudgetCategory_Aleph,$I213),IF(Budget_period="Quarterly",SUMIFS(INDIRECT(S$9),DetailBudgetWPs_Aleph,IF($J213 = "No Work Package", "", $J213),DetailBudgetCategory_Aleph,$I213),IF(Budget_period="Annually",SUMIFS(INDIRECT(S$10),DetailBudgetWPs_Aleph,IF($J213 = "No Work Package", "", $J213),DetailBudgetCategory_Aleph,$I213),""))))) / S$6 * S$7, 0), 0)</f>
        <v>0</v>
      </c>
      <c r="T213" s="166">
        <f t="array" ref="T213">IFERROR(IF(ROW()-16&lt;NoRowsBudget, IF($J213="Profit Margin",SUM(T$16:T212)*ProfitMargin,IF($J213="VAT",SUM(T$16:T212)*VAT,IF(Budget_period="Monthly",SUMIFS(INDIRECT(T$8),DetailBudgetWPs_Aleph,IF($J213 = "No Work Package", "", $J213),DetailBudgetCategory_Aleph,$I213),IF(Budget_period="Quarterly",SUMIFS(INDIRECT(T$9),DetailBudgetWPs_Aleph,IF($J213 = "No Work Package", "", $J213),DetailBudgetCategory_Aleph,$I213),IF(Budget_period="Annually",SUMIFS(INDIRECT(T$10),DetailBudgetWPs_Aleph,IF($J213 = "No Work Package", "", $J213),DetailBudgetCategory_Aleph,$I213),""))))) / T$6 * T$7, 0), 0)</f>
        <v>0</v>
      </c>
      <c r="U213" s="166">
        <f t="array" ref="U213">IFERROR(IF(ROW()-16&lt;NoRowsBudget, IF($J213="Profit Margin",SUM(U$16:U212)*ProfitMargin,IF($J213="VAT",SUM(U$16:U212)*VAT,IF(Budget_period="Monthly",SUMIFS(INDIRECT(U$8),DetailBudgetWPs_Aleph,IF($J213 = "No Work Package", "", $J213),DetailBudgetCategory_Aleph,$I213),IF(Budget_period="Quarterly",SUMIFS(INDIRECT(U$9),DetailBudgetWPs_Aleph,IF($J213 = "No Work Package", "", $J213),DetailBudgetCategory_Aleph,$I213),IF(Budget_period="Annually",SUMIFS(INDIRECT(U$10),DetailBudgetWPs_Aleph,IF($J213 = "No Work Package", "", $J213),DetailBudgetCategory_Aleph,$I213),""))))) / U$6 * U$7, 0), 0)</f>
        <v>0</v>
      </c>
      <c r="V213" s="166">
        <f t="array" ref="V213">IFERROR(IF(ROW()-16&lt;NoRowsBudget, IF($J213="Profit Margin",SUM(V$16:V212)*ProfitMargin,IF($J213="VAT",SUM(V$16:V212)*VAT,IF(Budget_period="Monthly",SUMIFS(INDIRECT(V$8),DetailBudgetWPs_Aleph,IF($J213 = "No Work Package", "", $J213),DetailBudgetCategory_Aleph,$I213),IF(Budget_period="Quarterly",SUMIFS(INDIRECT(V$9),DetailBudgetWPs_Aleph,IF($J213 = "No Work Package", "", $J213),DetailBudgetCategory_Aleph,$I213),IF(Budget_period="Annually",SUMIFS(INDIRECT(V$10),DetailBudgetWPs_Aleph,IF($J213 = "No Work Package", "", $J213),DetailBudgetCategory_Aleph,$I213),""))))) / V$6 * V$7, 0), 0)</f>
        <v>0</v>
      </c>
      <c r="W213" s="166">
        <f t="array" ref="W213">IFERROR(IF(ROW()-16&lt;NoRowsBudget, IF($J213="Profit Margin",SUM(W$16:W212)*ProfitMargin,IF($J213="VAT",SUM(W$16:W212)*VAT,IF(Budget_period="Monthly",SUMIFS(INDIRECT(W$8),DetailBudgetWPs_Aleph,IF($J213 = "No Work Package", "", $J213),DetailBudgetCategory_Aleph,$I213),IF(Budget_period="Quarterly",SUMIFS(INDIRECT(W$9),DetailBudgetWPs_Aleph,IF($J213 = "No Work Package", "", $J213),DetailBudgetCategory_Aleph,$I213),IF(Budget_period="Annually",SUMIFS(INDIRECT(W$10),DetailBudgetWPs_Aleph,IF($J213 = "No Work Package", "", $J213),DetailBudgetCategory_Aleph,$I213),""))))) / W$6 * W$7, 0), 0)</f>
        <v>0</v>
      </c>
      <c r="X213" s="166">
        <f t="array" ref="X213">IFERROR(IF(ROW()-16&lt;NoRowsBudget, IF($J213="Profit Margin",SUM(X$16:X212)*ProfitMargin,IF($J213="VAT",SUM(X$16:X212)*VAT,IF(Budget_period="Monthly",SUMIFS(INDIRECT(X$8),DetailBudgetWPs_Aleph,IF($J213 = "No Work Package", "", $J213),DetailBudgetCategory_Aleph,$I213),IF(Budget_period="Quarterly",SUMIFS(INDIRECT(X$9),DetailBudgetWPs_Aleph,IF($J213 = "No Work Package", "", $J213),DetailBudgetCategory_Aleph,$I213),IF(Budget_period="Annually",SUMIFS(INDIRECT(X$10),DetailBudgetWPs_Aleph,IF($J213 = "No Work Package", "", $J213),DetailBudgetCategory_Aleph,$I213),""))))) / X$6 * X$7, 0), 0)</f>
        <v>0</v>
      </c>
      <c r="Y213" s="166">
        <f t="array" ref="Y213">IFERROR(IF(ROW()-16&lt;NoRowsBudget, IF($J213="Profit Margin",SUM(Y$16:Y212)*ProfitMargin,IF($J213="VAT",SUM(Y$16:Y212)*VAT,IF(Budget_period="Monthly",SUMIFS(INDIRECT(Y$8),DetailBudgetWPs_Aleph,IF($J213 = "No Work Package", "", $J213),DetailBudgetCategory_Aleph,$I213),IF(Budget_period="Quarterly",SUMIFS(INDIRECT(Y$9),DetailBudgetWPs_Aleph,IF($J213 = "No Work Package", "", $J213),DetailBudgetCategory_Aleph,$I213),IF(Budget_period="Annually",SUMIFS(INDIRECT(Y$10),DetailBudgetWPs_Aleph,IF($J213 = "No Work Package", "", $J213),DetailBudgetCategory_Aleph,$I213),""))))) / Y$6 * Y$7, 0), 0)</f>
        <v>0</v>
      </c>
      <c r="Z213" s="166">
        <f t="array" ref="Z213">IFERROR(IF(ROW()-16&lt;NoRowsBudget, IF($J213="Profit Margin",SUM(Z$16:Z212)*ProfitMargin,IF($J213="VAT",SUM(Z$16:Z212)*VAT,IF(Budget_period="Monthly",SUMIFS(INDIRECT(Z$8),DetailBudgetWPs_Aleph,IF($J213 = "No Work Package", "", $J213),DetailBudgetCategory_Aleph,$I213),IF(Budget_period="Quarterly",SUMIFS(INDIRECT(Z$9),DetailBudgetWPs_Aleph,IF($J213 = "No Work Package", "", $J213),DetailBudgetCategory_Aleph,$I213),IF(Budget_period="Annually",SUMIFS(INDIRECT(Z$10),DetailBudgetWPs_Aleph,IF($J213 = "No Work Package", "", $J213),DetailBudgetCategory_Aleph,$I213),""))))) / Z$6 * Z$7, 0), 0)</f>
        <v>0</v>
      </c>
      <c r="AA213" s="166">
        <f t="array" ref="AA213">IFERROR(IF(ROW()-16&lt;NoRowsBudget, IF($J213="Profit Margin",SUM(AA$16:AA212)*ProfitMargin,IF($J213="VAT",SUM(AA$16:AA212)*VAT,IF(Budget_period="Monthly",SUMIFS(INDIRECT(AA$8),DetailBudgetWPs_Aleph,IF($J213 = "No Work Package", "", $J213),DetailBudgetCategory_Aleph,$I213),IF(Budget_period="Quarterly",SUMIFS(INDIRECT(AA$9),DetailBudgetWPs_Aleph,IF($J213 = "No Work Package", "", $J213),DetailBudgetCategory_Aleph,$I213),IF(Budget_period="Annually",SUMIFS(INDIRECT(AA$10),DetailBudgetWPs_Aleph,IF($J213 = "No Work Package", "", $J213),DetailBudgetCategory_Aleph,$I213),""))))) / AA$6 * AA$7, 0), 0)</f>
        <v>0</v>
      </c>
      <c r="AB213" s="166">
        <f t="array" ref="AB213">IFERROR(IF(ROW()-16&lt;NoRowsBudget, IF($J213="Profit Margin",SUM(AB$16:AB212)*ProfitMargin,IF($J213="VAT",SUM(AB$16:AB212)*VAT,IF(Budget_period="Monthly",SUMIFS(INDIRECT(AB$8),DetailBudgetWPs_Aleph,IF($J213 = "No Work Package", "", $J213),DetailBudgetCategory_Aleph,$I213),IF(Budget_period="Quarterly",SUMIFS(INDIRECT(AB$9),DetailBudgetWPs_Aleph,IF($J213 = "No Work Package", "", $J213),DetailBudgetCategory_Aleph,$I213),IF(Budget_period="Annually",SUMIFS(INDIRECT(AB$10),DetailBudgetWPs_Aleph,IF($J213 = "No Work Package", "", $J213),DetailBudgetCategory_Aleph,$I213),""))))) / AB$6 * AB$7, 0), 0)</f>
        <v>0</v>
      </c>
      <c r="AC213" s="166">
        <f t="array" ref="AC213">IFERROR(IF(ROW()-16&lt;NoRowsBudget, IF($J213="Profit Margin",SUM(AC$16:AC212)*ProfitMargin,IF($J213="VAT",SUM(AC$16:AC212)*VAT,IF(Budget_period="Monthly",SUMIFS(INDIRECT(AC$8),DetailBudgetWPs_Aleph,IF($J213 = "No Work Package", "", $J213),DetailBudgetCategory_Aleph,$I213),IF(Budget_period="Quarterly",SUMIFS(INDIRECT(AC$9),DetailBudgetWPs_Aleph,IF($J213 = "No Work Package", "", $J213),DetailBudgetCategory_Aleph,$I213),IF(Budget_period="Annually",SUMIFS(INDIRECT(AC$10),DetailBudgetWPs_Aleph,IF($J213 = "No Work Package", "", $J213),DetailBudgetCategory_Aleph,$I213),""))))) / AC$6 * AC$7, 0), 0)</f>
        <v>0</v>
      </c>
      <c r="AD213" s="166">
        <f t="array" ref="AD213">IFERROR(IF(ROW()-16&lt;NoRowsBudget, IF($J213="Profit Margin",SUM(AD$16:AD212)*ProfitMargin,IF($J213="VAT",SUM(AD$16:AD212)*VAT,IF(Budget_period="Monthly",SUMIFS(INDIRECT(AD$8),DetailBudgetWPs_Aleph,IF($J213 = "No Work Package", "", $J213),DetailBudgetCategory_Aleph,$I213),IF(Budget_period="Quarterly",SUMIFS(INDIRECT(AD$9),DetailBudgetWPs_Aleph,IF($J213 = "No Work Package", "", $J213),DetailBudgetCategory_Aleph,$I213),IF(Budget_period="Annually",SUMIFS(INDIRECT(AD$10),DetailBudgetWPs_Aleph,IF($J213 = "No Work Package", "", $J213),DetailBudgetCategory_Aleph,$I213),""))))) / AD$6 * AD$7, 0), 0)</f>
        <v>0</v>
      </c>
      <c r="AE213" s="166">
        <f t="array" ref="AE213">IFERROR(IF(ROW()-16&lt;NoRowsBudget, IF($J213="Profit Margin",SUM(AE$16:AE212)*ProfitMargin,IF($J213="VAT",SUM(AE$16:AE212)*VAT,IF(Budget_period="Monthly",SUMIFS(INDIRECT(AE$8),DetailBudgetWPs_Aleph,IF($J213 = "No Work Package", "", $J213),DetailBudgetCategory_Aleph,$I213),IF(Budget_period="Quarterly",SUMIFS(INDIRECT(AE$9),DetailBudgetWPs_Aleph,IF($J213 = "No Work Package", "", $J213),DetailBudgetCategory_Aleph,$I213),IF(Budget_period="Annually",SUMIFS(INDIRECT(AE$10),DetailBudgetWPs_Aleph,IF($J213 = "No Work Package", "", $J213),DetailBudgetCategory_Aleph,$I213),""))))) / AE$6 * AE$7, 0), 0)</f>
        <v>0</v>
      </c>
      <c r="AF213" s="166">
        <f t="array" ref="AF213">IFERROR(IF(ROW()-16&lt;NoRowsBudget, IF($J213="Profit Margin",SUM(AF$16:AF212)*ProfitMargin,IF($J213="VAT",SUM(AF$16:AF212)*VAT,IF(Budget_period="Monthly",SUMIFS(INDIRECT(AF$8),DetailBudgetWPs_Aleph,IF($J213 = "No Work Package", "", $J213),DetailBudgetCategory_Aleph,$I213),IF(Budget_period="Quarterly",SUMIFS(INDIRECT(AF$9),DetailBudgetWPs_Aleph,IF($J213 = "No Work Package", "", $J213),DetailBudgetCategory_Aleph,$I213),IF(Budget_period="Annually",SUMIFS(INDIRECT(AF$10),DetailBudgetWPs_Aleph,IF($J213 = "No Work Package", "", $J213),DetailBudgetCategory_Aleph,$I213),""))))) / AF$6 * AF$7, 0), 0)</f>
        <v>0</v>
      </c>
      <c r="AG213" s="166">
        <f t="array" ref="AG213">IFERROR(IF(ROW()-16&lt;NoRowsBudget, IF($J213="Profit Margin",SUM(AG$16:AG212)*ProfitMargin,IF($J213="VAT",SUM(AG$16:AG212)*VAT,IF(Budget_period="Monthly",SUMIFS(INDIRECT(AG$8),DetailBudgetWPs_Aleph,IF($J213 = "No Work Package", "", $J213),DetailBudgetCategory_Aleph,$I213),IF(Budget_period="Quarterly",SUMIFS(INDIRECT(AG$9),DetailBudgetWPs_Aleph,IF($J213 = "No Work Package", "", $J213),DetailBudgetCategory_Aleph,$I213),IF(Budget_period="Annually",SUMIFS(INDIRECT(AG$10),DetailBudgetWPs_Aleph,IF($J213 = "No Work Package", "", $J213),DetailBudgetCategory_Aleph,$I213),""))))) / AG$6 * AG$7, 0), 0)</f>
        <v>0</v>
      </c>
      <c r="AH213" s="166">
        <f t="array" ref="AH213">IFERROR(IF(ROW()-16&lt;NoRowsBudget, IF($J213="Profit Margin",SUM(AH$16:AH212)*ProfitMargin,IF($J213="VAT",SUM(AH$16:AH212)*VAT,IF(Budget_period="Monthly",SUMIFS(INDIRECT(AH$8),DetailBudgetWPs_Aleph,IF($J213 = "No Work Package", "", $J213),DetailBudgetCategory_Aleph,$I213),IF(Budget_period="Quarterly",SUMIFS(INDIRECT(AH$9),DetailBudgetWPs_Aleph,IF($J213 = "No Work Package", "", $J213),DetailBudgetCategory_Aleph,$I213),IF(Budget_period="Annually",SUMIFS(INDIRECT(AH$10),DetailBudgetWPs_Aleph,IF($J213 = "No Work Package", "", $J213),DetailBudgetCategory_Aleph,$I213),""))))) / AH$6 * AH$7, 0), 0)</f>
        <v>0</v>
      </c>
      <c r="AI213" s="166">
        <f t="array" ref="AI213">IFERROR(IF(ROW()-16&lt;NoRowsBudget, IF($J213="Profit Margin",SUM(AI$16:AI212)*ProfitMargin,IF($J213="VAT",SUM(AI$16:AI212)*VAT,IF(Budget_period="Monthly",SUMIFS(INDIRECT(AI$8),DetailBudgetWPs_Aleph,IF($J213 = "No Work Package", "", $J213),DetailBudgetCategory_Aleph,$I213),IF(Budget_period="Quarterly",SUMIFS(INDIRECT(AI$9),DetailBudgetWPs_Aleph,IF($J213 = "No Work Package", "", $J213),DetailBudgetCategory_Aleph,$I213),IF(Budget_period="Annually",SUMIFS(INDIRECT(AI$10),DetailBudgetWPs_Aleph,IF($J213 = "No Work Package", "", $J213),DetailBudgetCategory_Aleph,$I213),""))))) / AI$6 * AI$7, 0), 0)</f>
        <v>0</v>
      </c>
      <c r="AJ213" s="166">
        <f t="array" ref="AJ213">IFERROR(IF(ROW()-16&lt;NoRowsBudget, IF($J213="Profit Margin",SUM(AJ$16:AJ212)*ProfitMargin,IF($J213="VAT",SUM(AJ$16:AJ212)*VAT,IF(Budget_period="Monthly",SUMIFS(INDIRECT(AJ$8),DetailBudgetWPs_Aleph,IF($J213 = "No Work Package", "", $J213),DetailBudgetCategory_Aleph,$I213),IF(Budget_period="Quarterly",SUMIFS(INDIRECT(AJ$9),DetailBudgetWPs_Aleph,IF($J213 = "No Work Package", "", $J213),DetailBudgetCategory_Aleph,$I213),IF(Budget_period="Annually",SUMIFS(INDIRECT(AJ$10),DetailBudgetWPs_Aleph,IF($J213 = "No Work Package", "", $J213),DetailBudgetCategory_Aleph,$I213),""))))) / AJ$6 * AJ$7, 0), 0)</f>
        <v>0</v>
      </c>
      <c r="AK213" s="166">
        <f t="array" ref="AK213">IFERROR(IF(ROW()-16&lt;NoRowsBudget, IF($J213="Profit Margin",SUM(AK$16:AK212)*ProfitMargin,IF($J213="VAT",SUM(AK$16:AK212)*VAT,IF(Budget_period="Monthly",SUMIFS(INDIRECT(AK$8),DetailBudgetWPs_Aleph,IF($J213 = "No Work Package", "", $J213),DetailBudgetCategory_Aleph,$I213),IF(Budget_period="Quarterly",SUMIFS(INDIRECT(AK$9),DetailBudgetWPs_Aleph,IF($J213 = "No Work Package", "", $J213),DetailBudgetCategory_Aleph,$I213),IF(Budget_period="Annually",SUMIFS(INDIRECT(AK$10),DetailBudgetWPs_Aleph,IF($J213 = "No Work Package", "", $J213),DetailBudgetCategory_Aleph,$I213),""))))) / AK$6 * AK$7, 0), 0)</f>
        <v>0</v>
      </c>
      <c r="AL213" s="166">
        <f t="array" ref="AL213">IFERROR(IF(ROW()-16&lt;NoRowsBudget, IF($J213="Profit Margin",SUM(AL$16:AL212)*ProfitMargin,IF($J213="VAT",SUM(AL$16:AL212)*VAT,IF(Budget_period="Monthly",SUMIFS(INDIRECT(AL$8),DetailBudgetWPs_Aleph,IF($J213 = "No Work Package", "", $J213),DetailBudgetCategory_Aleph,$I213),IF(Budget_period="Quarterly",SUMIFS(INDIRECT(AL$9),DetailBudgetWPs_Aleph,IF($J213 = "No Work Package", "", $J213),DetailBudgetCategory_Aleph,$I213),IF(Budget_period="Annually",SUMIFS(INDIRECT(AL$10),DetailBudgetWPs_Aleph,IF($J213 = "No Work Package", "", $J213),DetailBudgetCategory_Aleph,$I213),""))))) / AL$6 * AL$7, 0), 0)</f>
        <v>0</v>
      </c>
      <c r="AM213" s="166">
        <f t="array" ref="AM213">IFERROR(IF(ROW()-16&lt;NoRowsBudget, IF($J213="Profit Margin",SUM(AM$16:AM212)*ProfitMargin,IF($J213="VAT",SUM(AM$16:AM212)*VAT,IF(Budget_period="Monthly",SUMIFS(INDIRECT(AM$8),DetailBudgetWPs_Aleph,IF($J213 = "No Work Package", "", $J213),DetailBudgetCategory_Aleph,$I213),IF(Budget_period="Quarterly",SUMIFS(INDIRECT(AM$9),DetailBudgetWPs_Aleph,IF($J213 = "No Work Package", "", $J213),DetailBudgetCategory_Aleph,$I213),IF(Budget_period="Annually",SUMIFS(INDIRECT(AM$10),DetailBudgetWPs_Aleph,IF($J213 = "No Work Package", "", $J213),DetailBudgetCategory_Aleph,$I213),""))))) / AM$6 * AM$7, 0), 0)</f>
        <v>0</v>
      </c>
      <c r="AN213" s="166">
        <f t="array" ref="AN213">IFERROR(IF(ROW()-16&lt;NoRowsBudget, IF($J213="Profit Margin",SUM(AN$16:AN212)*ProfitMargin,IF($J213="VAT",SUM(AN$16:AN212)*VAT,IF(Budget_period="Monthly",SUMIFS(INDIRECT(AN$8),DetailBudgetWPs_Aleph,IF($J213 = "No Work Package", "", $J213),DetailBudgetCategory_Aleph,$I213),IF(Budget_period="Quarterly",SUMIFS(INDIRECT(AN$9),DetailBudgetWPs_Aleph,IF($J213 = "No Work Package", "", $J213),DetailBudgetCategory_Aleph,$I213),IF(Budget_period="Annually",SUMIFS(INDIRECT(AN$10),DetailBudgetWPs_Aleph,IF($J213 = "No Work Package", "", $J213),DetailBudgetCategory_Aleph,$I213),""))))) / AN$6 * AN$7, 0), 0)</f>
        <v>0</v>
      </c>
      <c r="AO213" s="166">
        <f t="array" ref="AO213">IFERROR(IF(ROW()-16&lt;NoRowsBudget, IF($J213="Profit Margin",SUM(AO$16:AO212)*ProfitMargin,IF($J213="VAT",SUM(AO$16:AO212)*VAT,IF(Budget_period="Monthly",SUMIFS(INDIRECT(AO$8),DetailBudgetWPs_Aleph,IF($J213 = "No Work Package", "", $J213),DetailBudgetCategory_Aleph,$I213),IF(Budget_period="Quarterly",SUMIFS(INDIRECT(AO$9),DetailBudgetWPs_Aleph,IF($J213 = "No Work Package", "", $J213),DetailBudgetCategory_Aleph,$I213),IF(Budget_period="Annually",SUMIFS(INDIRECT(AO$10),DetailBudgetWPs_Aleph,IF($J213 = "No Work Package", "", $J213),DetailBudgetCategory_Aleph,$I213),""))))) / AO$6 * AO$7, 0), 0)</f>
        <v>0</v>
      </c>
      <c r="AP213" s="166">
        <f t="array" ref="AP213">IFERROR(IF(ROW()-16&lt;NoRowsBudget, IF($J213="Profit Margin",SUM(AP$16:AP212)*ProfitMargin,IF($J213="VAT",SUM(AP$16:AP212)*VAT,IF(Budget_period="Monthly",SUMIFS(INDIRECT(AP$8),DetailBudgetWPs_Aleph,IF($J213 = "No Work Package", "", $J213),DetailBudgetCategory_Aleph,$I213),IF(Budget_period="Quarterly",SUMIFS(INDIRECT(AP$9),DetailBudgetWPs_Aleph,IF($J213 = "No Work Package", "", $J213),DetailBudgetCategory_Aleph,$I213),IF(Budget_period="Annually",SUMIFS(INDIRECT(AP$10),DetailBudgetWPs_Aleph,IF($J213 = "No Work Package", "", $J213),DetailBudgetCategory_Aleph,$I213),""))))) / AP$6 * AP$7, 0), 0)</f>
        <v>0</v>
      </c>
      <c r="AQ213" s="166">
        <f t="array" ref="AQ213">IFERROR(IF(ROW()-16&lt;NoRowsBudget, IF($J213="Profit Margin",SUM(AQ$16:AQ212)*ProfitMargin,IF($J213="VAT",SUM(AQ$16:AQ212)*VAT,IF(Budget_period="Monthly",SUMIFS(INDIRECT(AQ$8),DetailBudgetWPs_Aleph,IF($J213 = "No Work Package", "", $J213),DetailBudgetCategory_Aleph,$I213),IF(Budget_period="Quarterly",SUMIFS(INDIRECT(AQ$9),DetailBudgetWPs_Aleph,IF($J213 = "No Work Package", "", $J213),DetailBudgetCategory_Aleph,$I213),IF(Budget_period="Annually",SUMIFS(INDIRECT(AQ$10),DetailBudgetWPs_Aleph,IF($J213 = "No Work Package", "", $J213),DetailBudgetCategory_Aleph,$I213),""))))) / AQ$6 * AQ$7, 0), 0)</f>
        <v>0</v>
      </c>
      <c r="AR213" s="166">
        <f t="array" ref="AR213">IFERROR(IF(ROW()-16&lt;NoRowsBudget, IF($J213="Profit Margin",SUM(AR$16:AR212)*ProfitMargin,IF($J213="VAT",SUM(AR$16:AR212)*VAT,IF(Budget_period="Monthly",SUMIFS(INDIRECT(AR$8),DetailBudgetWPs_Aleph,IF($J213 = "No Work Package", "", $J213),DetailBudgetCategory_Aleph,$I213),IF(Budget_period="Quarterly",SUMIFS(INDIRECT(AR$9),DetailBudgetWPs_Aleph,IF($J213 = "No Work Package", "", $J213),DetailBudgetCategory_Aleph,$I213),IF(Budget_period="Annually",SUMIFS(INDIRECT(AR$10),DetailBudgetWPs_Aleph,IF($J213 = "No Work Package", "", $J213),DetailBudgetCategory_Aleph,$I213),""))))) / AR$6 * AR$7, 0), 0)</f>
        <v>0</v>
      </c>
      <c r="AS213" s="166">
        <f t="array" ref="AS213">IFERROR(IF(ROW()-16&lt;NoRowsBudget, IF($J213="Profit Margin",SUM(AS$16:AS212)*ProfitMargin,IF($J213="VAT",SUM(AS$16:AS212)*VAT,IF(Budget_period="Monthly",SUMIFS(INDIRECT(AS$8),DetailBudgetWPs_Aleph,IF($J213 = "No Work Package", "", $J213),DetailBudgetCategory_Aleph,$I213),IF(Budget_period="Quarterly",SUMIFS(INDIRECT(AS$9),DetailBudgetWPs_Aleph,IF($J213 = "No Work Package", "", $J213),DetailBudgetCategory_Aleph,$I213),IF(Budget_period="Annually",SUMIFS(INDIRECT(AS$10),DetailBudgetWPs_Aleph,IF($J213 = "No Work Package", "", $J213),DetailBudgetCategory_Aleph,$I213),""))))) / AS$6 * AS$7, 0), 0)</f>
        <v>0</v>
      </c>
      <c r="AT213" s="166">
        <f t="array" ref="AT213">IFERROR(IF(ROW()-16&lt;NoRowsBudget, IF($J213="Profit Margin",SUM(AT$16:AT212)*ProfitMargin,IF($J213="VAT",SUM(AT$16:AT212)*VAT,IF(Budget_period="Monthly",SUMIFS(INDIRECT(AT$8),DetailBudgetWPs_Aleph,IF($J213 = "No Work Package", "", $J213),DetailBudgetCategory_Aleph,$I213),IF(Budget_period="Quarterly",SUMIFS(INDIRECT(AT$9),DetailBudgetWPs_Aleph,IF($J213 = "No Work Package", "", $J213),DetailBudgetCategory_Aleph,$I213),IF(Budget_period="Annually",SUMIFS(INDIRECT(AT$10),DetailBudgetWPs_Aleph,IF($J213 = "No Work Package", "", $J213),DetailBudgetCategory_Aleph,$I213),""))))) / AT$6 * AT$7, 0), 0)</f>
        <v>0</v>
      </c>
      <c r="AU213" s="166">
        <f t="array" ref="AU213">IFERROR(IF(ROW()-16&lt;NoRowsBudget, IF($J213="Profit Margin",SUM(AU$16:AU212)*ProfitMargin,IF($J213="VAT",SUM(AU$16:AU212)*VAT,IF(Budget_period="Monthly",SUMIFS(INDIRECT(AU$8),DetailBudgetWPs_Aleph,IF($J213 = "No Work Package", "", $J213),DetailBudgetCategory_Aleph,$I213),IF(Budget_period="Quarterly",SUMIFS(INDIRECT(AU$9),DetailBudgetWPs_Aleph,IF($J213 = "No Work Package", "", $J213),DetailBudgetCategory_Aleph,$I213),IF(Budget_period="Annually",SUMIFS(INDIRECT(AU$10),DetailBudgetWPs_Aleph,IF($J213 = "No Work Package", "", $J213),DetailBudgetCategory_Aleph,$I213),""))))) / AU$6 * AU$7, 0), 0)</f>
        <v>0</v>
      </c>
      <c r="AV213" s="166">
        <f t="array" ref="AV213">IFERROR(IF(ROW()-16&lt;NoRowsBudget, IF($J213="Profit Margin",SUM(AV$16:AV212)*ProfitMargin,IF($J213="VAT",SUM(AV$16:AV212)*VAT,IF(Budget_period="Monthly",SUMIFS(INDIRECT(AV$8),DetailBudgetWPs_Aleph,IF($J213 = "No Work Package", "", $J213),DetailBudgetCategory_Aleph,$I213),IF(Budget_period="Quarterly",SUMIFS(INDIRECT(AV$9),DetailBudgetWPs_Aleph,IF($J213 = "No Work Package", "", $J213),DetailBudgetCategory_Aleph,$I213),IF(Budget_period="Annually",SUMIFS(INDIRECT(AV$10),DetailBudgetWPs_Aleph,IF($J213 = "No Work Package", "", $J213),DetailBudgetCategory_Aleph,$I213),""))))) / AV$6 * AV$7, 0), 0)</f>
        <v>0</v>
      </c>
      <c r="AW213" s="166">
        <f t="array" ref="AW213">IFERROR(IF(ROW()-16&lt;NoRowsBudget, IF($J213="Profit Margin",SUM(AW$16:AW212)*ProfitMargin,IF($J213="VAT",SUM(AW$16:AW212)*VAT,IF(Budget_period="Monthly",SUMIFS(INDIRECT(AW$8),DetailBudgetWPs_Aleph,IF($J213 = "No Work Package", "", $J213),DetailBudgetCategory_Aleph,$I213),IF(Budget_period="Quarterly",SUMIFS(INDIRECT(AW$9),DetailBudgetWPs_Aleph,IF($J213 = "No Work Package", "", $J213),DetailBudgetCategory_Aleph,$I213),IF(Budget_period="Annually",SUMIFS(INDIRECT(AW$10),DetailBudgetWPs_Aleph,IF($J213 = "No Work Package", "", $J213),DetailBudgetCategory_Aleph,$I213),""))))) / AW$6 * AW$7, 0), 0)</f>
        <v>0</v>
      </c>
      <c r="AX213" s="166">
        <f t="array" ref="AX213">IFERROR(IF(ROW()-16&lt;NoRowsBudget, IF($J213="Profit Margin",SUM(AX$16:AX212)*ProfitMargin,IF($J213="VAT",SUM(AX$16:AX212)*VAT,IF(Budget_period="Monthly",SUMIFS(INDIRECT(AX$8),DetailBudgetWPs_Aleph,IF($J213 = "No Work Package", "", $J213),DetailBudgetCategory_Aleph,$I213),IF(Budget_period="Quarterly",SUMIFS(INDIRECT(AX$9),DetailBudgetWPs_Aleph,IF($J213 = "No Work Package", "", $J213),DetailBudgetCategory_Aleph,$I213),IF(Budget_period="Annually",SUMIFS(INDIRECT(AX$10),DetailBudgetWPs_Aleph,IF($J213 = "No Work Package", "", $J213),DetailBudgetCategory_Aleph,$I213),""))))) / AX$6 * AX$7, 0), 0)</f>
        <v>0</v>
      </c>
      <c r="AY213" s="166">
        <f t="array" ref="AY213">IFERROR(IF(ROW()-16&lt;NoRowsBudget, IF($J213="Profit Margin",SUM(AY$16:AY212)*ProfitMargin,IF($J213="VAT",SUM(AY$16:AY212)*VAT,IF(Budget_period="Monthly",SUMIFS(INDIRECT(AY$8),DetailBudgetWPs_Aleph,IF($J213 = "No Work Package", "", $J213),DetailBudgetCategory_Aleph,$I213),IF(Budget_period="Quarterly",SUMIFS(INDIRECT(AY$9),DetailBudgetWPs_Aleph,IF($J213 = "No Work Package", "", $J213),DetailBudgetCategory_Aleph,$I213),IF(Budget_period="Annually",SUMIFS(INDIRECT(AY$10),DetailBudgetWPs_Aleph,IF($J213 = "No Work Package", "", $J213),DetailBudgetCategory_Aleph,$I213),""))))) / AY$6 * AY$7, 0), 0)</f>
        <v>0</v>
      </c>
      <c r="AZ213" s="166">
        <f t="array" ref="AZ213">IFERROR(IF(ROW()-16&lt;NoRowsBudget, IF($J213="Profit Margin",SUM(AZ$16:AZ212)*ProfitMargin,IF($J213="VAT",SUM(AZ$16:AZ212)*VAT,IF(Budget_period="Monthly",SUMIFS(INDIRECT(AZ$8),DetailBudgetWPs_Aleph,IF($J213 = "No Work Package", "", $J213),DetailBudgetCategory_Aleph,$I213),IF(Budget_period="Quarterly",SUMIFS(INDIRECT(AZ$9),DetailBudgetWPs_Aleph,IF($J213 = "No Work Package", "", $J213),DetailBudgetCategory_Aleph,$I213),IF(Budget_period="Annually",SUMIFS(INDIRECT(AZ$10),DetailBudgetWPs_Aleph,IF($J213 = "No Work Package", "", $J213),DetailBudgetCategory_Aleph,$I213),""))))) / AZ$6 * AZ$7, 0), 0)</f>
        <v>0</v>
      </c>
      <c r="BA213" s="166">
        <f t="array" ref="BA213">IFERROR(IF(ROW()-16&lt;NoRowsBudget, IF($J213="Profit Margin",SUM(BA$16:BA212)*ProfitMargin,IF($J213="VAT",SUM(BA$16:BA212)*VAT,IF(Budget_period="Monthly",SUMIFS(INDIRECT(BA$8),DetailBudgetWPs_Aleph,IF($J213 = "No Work Package", "", $J213),DetailBudgetCategory_Aleph,$I213),IF(Budget_period="Quarterly",SUMIFS(INDIRECT(BA$9),DetailBudgetWPs_Aleph,IF($J213 = "No Work Package", "", $J213),DetailBudgetCategory_Aleph,$I213),IF(Budget_period="Annually",SUMIFS(INDIRECT(BA$10),DetailBudgetWPs_Aleph,IF($J213 = "No Work Package", "", $J213),DetailBudgetCategory_Aleph,$I213),""))))) / BA$6 * BA$7, 0), 0)</f>
        <v>0</v>
      </c>
      <c r="BB213" s="166">
        <f t="array" ref="BB213">IFERROR(IF(ROW()-16&lt;NoRowsBudget, IF($J213="Profit Margin",SUM(BB$16:BB212)*ProfitMargin,IF($J213="VAT",SUM(BB$16:BB212)*VAT,IF(Budget_period="Monthly",SUMIFS(INDIRECT(BB$8),DetailBudgetWPs_Aleph,IF($J213 = "No Work Package", "", $J213),DetailBudgetCategory_Aleph,$I213),IF(Budget_period="Quarterly",SUMIFS(INDIRECT(BB$9),DetailBudgetWPs_Aleph,IF($J213 = "No Work Package", "", $J213),DetailBudgetCategory_Aleph,$I213),IF(Budget_period="Annually",SUMIFS(INDIRECT(BB$10),DetailBudgetWPs_Aleph,IF($J213 = "No Work Package", "", $J213),DetailBudgetCategory_Aleph,$I213),""))))) / BB$6 * BB$7, 0), 0)</f>
        <v>0</v>
      </c>
      <c r="BC213" s="166">
        <f t="array" ref="BC213">IFERROR(IF(ROW()-16&lt;NoRowsBudget, IF($J213="Profit Margin",SUM(BC$16:BC212)*ProfitMargin,IF($J213="VAT",SUM(BC$16:BC212)*VAT,IF(Budget_period="Monthly",SUMIFS(INDIRECT(BC$8),DetailBudgetWPs_Aleph,IF($J213 = "No Work Package", "", $J213),DetailBudgetCategory_Aleph,$I213),IF(Budget_period="Quarterly",SUMIFS(INDIRECT(BC$9),DetailBudgetWPs_Aleph,IF($J213 = "No Work Package", "", $J213),DetailBudgetCategory_Aleph,$I213),IF(Budget_period="Annually",SUMIFS(INDIRECT(BC$10),DetailBudgetWPs_Aleph,IF($J213 = "No Work Package", "", $J213),DetailBudgetCategory_Aleph,$I213),""))))) / BC$6 * BC$7, 0), 0)</f>
        <v>0</v>
      </c>
      <c r="BD213" s="166">
        <f t="array" ref="BD213">IFERROR(IF(ROW()-16&lt;NoRowsBudget, IF($J213="Profit Margin",SUM(BD$16:BD212)*ProfitMargin,IF($J213="VAT",SUM(BD$16:BD212)*VAT,IF(Budget_period="Monthly",SUMIFS(INDIRECT(BD$8),DetailBudgetWPs_Aleph,IF($J213 = "No Work Package", "", $J213),DetailBudgetCategory_Aleph,$I213),IF(Budget_period="Quarterly",SUMIFS(INDIRECT(BD$9),DetailBudgetWPs_Aleph,IF($J213 = "No Work Package", "", $J213),DetailBudgetCategory_Aleph,$I213),IF(Budget_period="Annually",SUMIFS(INDIRECT(BD$10),DetailBudgetWPs_Aleph,IF($J213 = "No Work Package", "", $J213),DetailBudgetCategory_Aleph,$I213),""))))) / BD$6 * BD$7, 0), 0)</f>
        <v>0</v>
      </c>
      <c r="BE213" s="166">
        <f t="array" ref="BE213">IFERROR(IF(ROW()-16&lt;NoRowsBudget, IF($J213="Profit Margin",SUM(BE$16:BE212)*ProfitMargin,IF($J213="VAT",SUM(BE$16:BE212)*VAT,IF(Budget_period="Monthly",SUMIFS(INDIRECT(BE$8),DetailBudgetWPs_Aleph,IF($J213 = "No Work Package", "", $J213),DetailBudgetCategory_Aleph,$I213),IF(Budget_period="Quarterly",SUMIFS(INDIRECT(BE$9),DetailBudgetWPs_Aleph,IF($J213 = "No Work Package", "", $J213),DetailBudgetCategory_Aleph,$I213),IF(Budget_period="Annually",SUMIFS(INDIRECT(BE$10),DetailBudgetWPs_Aleph,IF($J213 = "No Work Package", "", $J213),DetailBudgetCategory_Aleph,$I213),""))))) / BE$6 * BE$7, 0), 0)</f>
        <v>0</v>
      </c>
      <c r="BF213" s="166">
        <f t="array" ref="BF213">IFERROR(IF(ROW()-16&lt;NoRowsBudget, IF($J213="Profit Margin",SUM(BF$16:BF212)*ProfitMargin,IF($J213="VAT",SUM(BF$16:BF212)*VAT,IF(Budget_period="Monthly",SUMIFS(INDIRECT(BF$8),DetailBudgetWPs_Aleph,IF($J213 = "No Work Package", "", $J213),DetailBudgetCategory_Aleph,$I213),IF(Budget_period="Quarterly",SUMIFS(INDIRECT(BF$9),DetailBudgetWPs_Aleph,IF($J213 = "No Work Package", "", $J213),DetailBudgetCategory_Aleph,$I213),IF(Budget_period="Annually",SUMIFS(INDIRECT(BF$10),DetailBudgetWPs_Aleph,IF($J213 = "No Work Package", "", $J213),DetailBudgetCategory_Aleph,$I213),""))))) / BF$6 * BF$7, 0), 0)</f>
        <v>0</v>
      </c>
      <c r="BG213" s="166">
        <f t="array" ref="BG213">IFERROR(IF(ROW()-16&lt;NoRowsBudget, IF($J213="Profit Margin",SUM(BG$16:BG212)*ProfitMargin,IF($J213="VAT",SUM(BG$16:BG212)*VAT,IF(Budget_period="Monthly",SUMIFS(INDIRECT(BG$8),DetailBudgetWPs_Aleph,IF($J213 = "No Work Package", "", $J213),DetailBudgetCategory_Aleph,$I213),IF(Budget_period="Quarterly",SUMIFS(INDIRECT(BG$9),DetailBudgetWPs_Aleph,IF($J213 = "No Work Package", "", $J213),DetailBudgetCategory_Aleph,$I213),IF(Budget_period="Annually",SUMIFS(INDIRECT(BG$10),DetailBudgetWPs_Aleph,IF($J213 = "No Work Package", "", $J213),DetailBudgetCategory_Aleph,$I213),""))))) / BG$6 * BG$7, 0), 0)</f>
        <v>0</v>
      </c>
      <c r="BH213" s="166">
        <f t="array" ref="BH213">IFERROR(IF(ROW()-16&lt;NoRowsBudget, IF($J213="Profit Margin",SUM(BH$16:BH212)*ProfitMargin,IF($J213="VAT",SUM(BH$16:BH212)*VAT,IF(Budget_period="Monthly",SUMIFS(INDIRECT(BH$8),DetailBudgetWPs_Aleph,IF($J213 = "No Work Package", "", $J213),DetailBudgetCategory_Aleph,$I213),IF(Budget_period="Quarterly",SUMIFS(INDIRECT(BH$9),DetailBudgetWPs_Aleph,IF($J213 = "No Work Package", "", $J213),DetailBudgetCategory_Aleph,$I213),IF(Budget_period="Annually",SUMIFS(INDIRECT(BH$10),DetailBudgetWPs_Aleph,IF($J213 = "No Work Package", "", $J213),DetailBudgetCategory_Aleph,$I213),""))))) / BH$6 * BH$7, 0), 0)</f>
        <v>0</v>
      </c>
      <c r="BI213" s="166">
        <f t="array" ref="BI213">IFERROR(IF(ROW()-16&lt;NoRowsBudget, IF($J213="Profit Margin",SUM(BI$16:BI212)*ProfitMargin,IF($J213="VAT",SUM(BI$16:BI212)*VAT,IF(Budget_period="Monthly",SUMIFS(INDIRECT(BI$8),DetailBudgetWPs_Aleph,IF($J213 = "No Work Package", "", $J213),DetailBudgetCategory_Aleph,$I213),IF(Budget_period="Quarterly",SUMIFS(INDIRECT(BI$9),DetailBudgetWPs_Aleph,IF($J213 = "No Work Package", "", $J213),DetailBudgetCategory_Aleph,$I213),IF(Budget_period="Annually",SUMIFS(INDIRECT(BI$10),DetailBudgetWPs_Aleph,IF($J213 = "No Work Package", "", $J213),DetailBudgetCategory_Aleph,$I213),""))))) / BI$6 * BI$7, 0), 0)</f>
        <v>0</v>
      </c>
      <c r="BJ213" s="166">
        <f t="array" ref="BJ213">IFERROR(IF(ROW()-16&lt;NoRowsBudget, IF($J213="Profit Margin",SUM(BJ$16:BJ212)*ProfitMargin,IF($J213="VAT",SUM(BJ$16:BJ212)*VAT,IF(Budget_period="Monthly",SUMIFS(INDIRECT(BJ$8),DetailBudgetWPs_Aleph,IF($J213 = "No Work Package", "", $J213),DetailBudgetCategory_Aleph,$I213),IF(Budget_period="Quarterly",SUMIFS(INDIRECT(BJ$9),DetailBudgetWPs_Aleph,IF($J213 = "No Work Package", "", $J213),DetailBudgetCategory_Aleph,$I213),IF(Budget_period="Annually",SUMIFS(INDIRECT(BJ$10),DetailBudgetWPs_Aleph,IF($J213 = "No Work Package", "", $J213),DetailBudgetCategory_Aleph,$I213),""))))) / BJ$6 * BJ$7, 0), 0)</f>
        <v>0</v>
      </c>
      <c r="BK213" s="166">
        <f t="array" ref="BK213">IFERROR(IF(ROW()-16&lt;NoRowsBudget, IF($J213="Profit Margin",SUM(BK$16:BK212)*ProfitMargin,IF($J213="VAT",SUM(BK$16:BK212)*VAT,IF(Budget_period="Monthly",SUMIFS(INDIRECT(BK$8),DetailBudgetWPs_Aleph,IF($J213 = "No Work Package", "", $J213),DetailBudgetCategory_Aleph,$I213),IF(Budget_period="Quarterly",SUMIFS(INDIRECT(BK$9),DetailBudgetWPs_Aleph,IF($J213 = "No Work Package", "", $J213),DetailBudgetCategory_Aleph,$I213),IF(Budget_period="Annually",SUMIFS(INDIRECT(BK$10),DetailBudgetWPs_Aleph,IF($J213 = "No Work Package", "", $J213),DetailBudgetCategory_Aleph,$I213),""))))) / BK$6 * BK$7, 0), 0)</f>
        <v>0</v>
      </c>
      <c r="BL213" s="166">
        <f t="array" ref="BL213">IFERROR(IF(ROW()-16&lt;NoRowsBudget, IF($J213="Profit Margin",SUM(BL$16:BL212)*ProfitMargin,IF($J213="VAT",SUM(BL$16:BL212)*VAT,IF(Budget_period="Monthly",SUMIFS(INDIRECT(BL$8),DetailBudgetWPs_Aleph,IF($J213 = "No Work Package", "", $J213),DetailBudgetCategory_Aleph,$I213),IF(Budget_period="Quarterly",SUMIFS(INDIRECT(BL$9),DetailBudgetWPs_Aleph,IF($J213 = "No Work Package", "", $J213),DetailBudgetCategory_Aleph,$I213),IF(Budget_period="Annually",SUMIFS(INDIRECT(BL$10),DetailBudgetWPs_Aleph,IF($J213 = "No Work Package", "", $J213),DetailBudgetCategory_Aleph,$I213),""))))) / BL$6 * BL$7, 0), 0)</f>
        <v>0</v>
      </c>
      <c r="BM213" s="166">
        <f t="array" ref="BM213">IFERROR(IF(ROW()-16&lt;NoRowsBudget, IF($J213="Profit Margin",SUM(BM$16:BM212)*ProfitMargin,IF($J213="VAT",SUM(BM$16:BM212)*VAT,IF(Budget_period="Monthly",SUMIFS(INDIRECT(BM$8),DetailBudgetWPs_Aleph,IF($J213 = "No Work Package", "", $J213),DetailBudgetCategory_Aleph,$I213),IF(Budget_period="Quarterly",SUMIFS(INDIRECT(BM$9),DetailBudgetWPs_Aleph,IF($J213 = "No Work Package", "", $J213),DetailBudgetCategory_Aleph,$I213),IF(Budget_period="Annually",SUMIFS(INDIRECT(BM$10),DetailBudgetWPs_Aleph,IF($J213 = "No Work Package", "", $J213),DetailBudgetCategory_Aleph,$I213),""))))) / BM$6 * BM$7, 0), 0)</f>
        <v>0</v>
      </c>
      <c r="BN213" s="166">
        <f t="array" ref="BN213">IFERROR(IF(ROW()-16&lt;NoRowsBudget, IF($J213="Profit Margin",SUM(BN$16:BN212)*ProfitMargin,IF($J213="VAT",SUM(BN$16:BN212)*VAT,IF(Budget_period="Monthly",SUMIFS(INDIRECT(BN$8),DetailBudgetWPs_Aleph,IF($J213 = "No Work Package", "", $J213),DetailBudgetCategory_Aleph,$I213),IF(Budget_period="Quarterly",SUMIFS(INDIRECT(BN$9),DetailBudgetWPs_Aleph,IF($J213 = "No Work Package", "", $J213),DetailBudgetCategory_Aleph,$I213),IF(Budget_period="Annually",SUMIFS(INDIRECT(BN$10),DetailBudgetWPs_Aleph,IF($J213 = "No Work Package", "", $J213),DetailBudgetCategory_Aleph,$I213),""))))) / BN$6 * BN$7, 0), 0)</f>
        <v>0</v>
      </c>
      <c r="BO213" s="166">
        <f t="array" ref="BO213">IFERROR(IF(ROW()-16&lt;NoRowsBudget, IF($J213="Profit Margin",SUM(BO$16:BO212)*ProfitMargin,IF($J213="VAT",SUM(BO$16:BO212)*VAT,IF(Budget_period="Monthly",SUMIFS(INDIRECT(BO$8),DetailBudgetWPs_Aleph,IF($J213 = "No Work Package", "", $J213),DetailBudgetCategory_Aleph,$I213),IF(Budget_period="Quarterly",SUMIFS(INDIRECT(BO$9),DetailBudgetWPs_Aleph,IF($J213 = "No Work Package", "", $J213),DetailBudgetCategory_Aleph,$I213),IF(Budget_period="Annually",SUMIFS(INDIRECT(BO$10),DetailBudgetWPs_Aleph,IF($J213 = "No Work Package", "", $J213),DetailBudgetCategory_Aleph,$I213),""))))) / BO$6 * BO$7, 0), 0)</f>
        <v>0</v>
      </c>
      <c r="BP213" s="166">
        <f t="array" ref="BP213">IFERROR(IF(ROW()-16&lt;NoRowsBudget, IF($J213="Profit Margin",SUM(BP$16:BP212)*ProfitMargin,IF($J213="VAT",SUM(BP$16:BP212)*VAT,IF(Budget_period="Monthly",SUMIFS(INDIRECT(BP$8),DetailBudgetWPs_Aleph,IF($J213 = "No Work Package", "", $J213),DetailBudgetCategory_Aleph,$I213),IF(Budget_period="Quarterly",SUMIFS(INDIRECT(BP$9),DetailBudgetWPs_Aleph,IF($J213 = "No Work Package", "", $J213),DetailBudgetCategory_Aleph,$I213),IF(Budget_period="Annually",SUMIFS(INDIRECT(BP$10),DetailBudgetWPs_Aleph,IF($J213 = "No Work Package", "", $J213),DetailBudgetCategory_Aleph,$I213),""))))) / BP$6 * BP$7, 0), 0)</f>
        <v>0</v>
      </c>
      <c r="BQ213" s="166">
        <f t="array" ref="BQ213">IFERROR(IF(ROW()-16&lt;NoRowsBudget, IF($J213="Profit Margin",SUM(BQ$16:BQ212)*ProfitMargin,IF($J213="VAT",SUM(BQ$16:BQ212)*VAT,IF(Budget_period="Monthly",SUMIFS(INDIRECT(BQ$8),DetailBudgetWPs_Aleph,IF($J213 = "No Work Package", "", $J213),DetailBudgetCategory_Aleph,$I213),IF(Budget_period="Quarterly",SUMIFS(INDIRECT(BQ$9),DetailBudgetWPs_Aleph,IF($J213 = "No Work Package", "", $J213),DetailBudgetCategory_Aleph,$I213),IF(Budget_period="Annually",SUMIFS(INDIRECT(BQ$10),DetailBudgetWPs_Aleph,IF($J213 = "No Work Package", "", $J213),DetailBudgetCategory_Aleph,$I213),""))))) / BQ$6 * BQ$7, 0), 0)</f>
        <v>0</v>
      </c>
      <c r="BR213" s="166">
        <f t="array" ref="BR213">IFERROR(IF(ROW()-16&lt;NoRowsBudget, IF($J213="Profit Margin",SUM(BR$16:BR212)*ProfitMargin,IF($J213="VAT",SUM(BR$16:BR212)*VAT,IF(Budget_period="Monthly",SUMIFS(INDIRECT(BR$8),DetailBudgetWPs_Aleph,IF($J213 = "No Work Package", "", $J213),DetailBudgetCategory_Aleph,$I213),IF(Budget_period="Quarterly",SUMIFS(INDIRECT(BR$9),DetailBudgetWPs_Aleph,IF($J213 = "No Work Package", "", $J213),DetailBudgetCategory_Aleph,$I213),IF(Budget_period="Annually",SUMIFS(INDIRECT(BR$10),DetailBudgetWPs_Aleph,IF($J213 = "No Work Package", "", $J213),DetailBudgetCategory_Aleph,$I213),""))))) / BR$6 * BR$7, 0), 0)</f>
        <v>0</v>
      </c>
      <c r="BS213" s="166">
        <f t="array" ref="BS213">IFERROR(IF(ROW()-16&lt;NoRowsBudget, IF($J213="Profit Margin",SUM(BS$16:BS212)*ProfitMargin,IF($J213="VAT",SUM(BS$16:BS212)*VAT,IF(Budget_period="Monthly",SUMIFS(INDIRECT(BS$8),DetailBudgetWPs_Aleph,IF($J213 = "No Work Package", "", $J213),DetailBudgetCategory_Aleph,$I213),IF(Budget_period="Quarterly",SUMIFS(INDIRECT(BS$9),DetailBudgetWPs_Aleph,IF($J213 = "No Work Package", "", $J213),DetailBudgetCategory_Aleph,$I213),IF(Budget_period="Annually",SUMIFS(INDIRECT(BS$10),DetailBudgetWPs_Aleph,IF($J213 = "No Work Package", "", $J213),DetailBudgetCategory_Aleph,$I213),""))))) / BS$6 * BS$7, 0), 0)</f>
        <v>0</v>
      </c>
    </row>
    <row r="214" ht="15.75" customHeight="1">
      <c r="A214" s="114"/>
      <c r="B214" s="15" t="str">
        <f>IF(ROW()-16&lt;NoRowsBudget,OrgName,"")</f>
        <v/>
      </c>
      <c r="C214" s="15" t="str">
        <f>IF(ROW()-16&lt;NoRowsBudget,ProjectName,"")</f>
        <v/>
      </c>
      <c r="D214" s="15" t="str">
        <f>IF(ROW()-16&lt;NoRowsBudget,ProjectRef,"")</f>
        <v/>
      </c>
      <c r="E214" s="15" t="str">
        <f>IF(ROW()-16&lt;NoRowsBudget,ApplicationID,"")</f>
        <v/>
      </c>
      <c r="F214" s="15" t="str">
        <f>IF(ROW()-16&lt;NoRowsBudget,Version,"")</f>
        <v/>
      </c>
      <c r="G214" s="164" t="str">
        <f>IF(ROW()-16&lt;NoRowsBudget,StartDate,"")</f>
        <v/>
      </c>
      <c r="H214" s="164" t="str">
        <f>IF(ROW()-16&lt;NoRowsBudget,EndDate,"")</f>
        <v/>
      </c>
      <c r="I214" s="15" t="str">
        <f t="array" ref="I214">IF(ROW()-16&lt;(NoRowsBudget-3),INDEX(CostCategories,CEILING((ROW()-15)/NoWPs,1)),IF(ROW()-16=NoRowsBudget-3,"Overheads",IF(ROW()-16=NoRowsBudget-2,"Profit Margin",IF(ROW()-16=NoRowsBudget-1,"VAT",""))))</f>
        <v/>
      </c>
      <c r="J214" s="15" t="str">
        <f t="array" ref="J214">IF(ROW()-16&lt;NoRowsBudget-3,INDEX(WPUnique,,MOD(ROW()-16,NoWPs)+1),IF(ROW()-16=NoRowsBudget-3,"Overheads",IF(ROW()-16=NoRowsBudget-2,"Profit Margin",IF(ROW()-16=NoRowsBudget-1,"VAT",""))))</f>
        <v/>
      </c>
      <c r="K214" s="172" t="str">
        <f>IFERROR(IF(OR($J214="Indirect Cost",$J214="VAT",$J214="Profit Margin"),"",VLOOKUP(J214,'1. Basic Info'!$B$40:$C$52,2,FALSE)),BudgetExport!J214)</f>
        <v/>
      </c>
      <c r="L214" s="166">
        <f t="array" ref="L214">IFERROR(IF(ROW()-16&lt;NoRowsBudget, IF($J214="Profit Margin",SUM(L$16:L213)*ProfitMargin,IF($J214="VAT",SUM(L$16:L213)*VAT,IF(Budget_period="Monthly",SUMIFS(INDIRECT(L$8),DetailBudgetWPs_Aleph,IF($J214 = "No Work Package", "", $J214),DetailBudgetCategory_Aleph,$I214),IF(Budget_period="Quarterly",SUMIFS(INDIRECT(L$9),DetailBudgetWPs_Aleph,IF($J214 = "No Work Package", "", $J214),DetailBudgetCategory_Aleph,$I214),IF(Budget_period="Annually",SUMIFS(INDIRECT(L$10),DetailBudgetWPs_Aleph,IF($J214 = "No Work Package", "", $J214),DetailBudgetCategory_Aleph,$I214),""))))) / L$6 * L$7, 0), 0)</f>
        <v>0</v>
      </c>
      <c r="M214" s="166">
        <f t="array" ref="M214">IFERROR(IF(ROW()-16&lt;NoRowsBudget, IF($J214="Profit Margin",SUM(M$16:M213)*ProfitMargin,IF($J214="VAT",SUM(M$16:M213)*VAT,IF(Budget_period="Monthly",SUMIFS(INDIRECT(M$8),DetailBudgetWPs_Aleph,IF($J214 = "No Work Package", "", $J214),DetailBudgetCategory_Aleph,$I214),IF(Budget_period="Quarterly",SUMIFS(INDIRECT(M$9),DetailBudgetWPs_Aleph,IF($J214 = "No Work Package", "", $J214),DetailBudgetCategory_Aleph,$I214),IF(Budget_period="Annually",SUMIFS(INDIRECT(M$10),DetailBudgetWPs_Aleph,IF($J214 = "No Work Package", "", $J214),DetailBudgetCategory_Aleph,$I214),""))))) / M$6 * M$7, 0), 0)</f>
        <v>0</v>
      </c>
      <c r="N214" s="166">
        <f t="array" ref="N214">IFERROR(IF(ROW()-16&lt;NoRowsBudget, IF($J214="Profit Margin",SUM(N$16:N213)*ProfitMargin,IF($J214="VAT",SUM(N$16:N213)*VAT,IF(Budget_period="Monthly",SUMIFS(INDIRECT(N$8),DetailBudgetWPs_Aleph,IF($J214 = "No Work Package", "", $J214),DetailBudgetCategory_Aleph,$I214),IF(Budget_period="Quarterly",SUMIFS(INDIRECT(N$9),DetailBudgetWPs_Aleph,IF($J214 = "No Work Package", "", $J214),DetailBudgetCategory_Aleph,$I214),IF(Budget_period="Annually",SUMIFS(INDIRECT(N$10),DetailBudgetWPs_Aleph,IF($J214 = "No Work Package", "", $J214),DetailBudgetCategory_Aleph,$I214),""))))) / N$6 * N$7, 0), 0)</f>
        <v>0</v>
      </c>
      <c r="O214" s="166">
        <f t="array" ref="O214">IFERROR(IF(ROW()-16&lt;NoRowsBudget, IF($J214="Profit Margin",SUM(O$16:O213)*ProfitMargin,IF($J214="VAT",SUM(O$16:O213)*VAT,IF(Budget_period="Monthly",SUMIFS(INDIRECT(O$8),DetailBudgetWPs_Aleph,IF($J214 = "No Work Package", "", $J214),DetailBudgetCategory_Aleph,$I214),IF(Budget_period="Quarterly",SUMIFS(INDIRECT(O$9),DetailBudgetWPs_Aleph,IF($J214 = "No Work Package", "", $J214),DetailBudgetCategory_Aleph,$I214),IF(Budget_period="Annually",SUMIFS(INDIRECT(O$10),DetailBudgetWPs_Aleph,IF($J214 = "No Work Package", "", $J214),DetailBudgetCategory_Aleph,$I214),""))))) / O$6 * O$7, 0), 0)</f>
        <v>0</v>
      </c>
      <c r="P214" s="166">
        <f t="array" ref="P214">IFERROR(IF(ROW()-16&lt;NoRowsBudget, IF($J214="Profit Margin",SUM(P$16:P213)*ProfitMargin,IF($J214="VAT",SUM(P$16:P213)*VAT,IF(Budget_period="Monthly",SUMIFS(INDIRECT(P$8),DetailBudgetWPs_Aleph,IF($J214 = "No Work Package", "", $J214),DetailBudgetCategory_Aleph,$I214),IF(Budget_period="Quarterly",SUMIFS(INDIRECT(P$9),DetailBudgetWPs_Aleph,IF($J214 = "No Work Package", "", $J214),DetailBudgetCategory_Aleph,$I214),IF(Budget_period="Annually",SUMIFS(INDIRECT(P$10),DetailBudgetWPs_Aleph,IF($J214 = "No Work Package", "", $J214),DetailBudgetCategory_Aleph,$I214),""))))) / P$6 * P$7, 0), 0)</f>
        <v>0</v>
      </c>
      <c r="Q214" s="166">
        <f t="array" ref="Q214">IFERROR(IF(ROW()-16&lt;NoRowsBudget, IF($J214="Profit Margin",SUM(Q$16:Q213)*ProfitMargin,IF($J214="VAT",SUM(Q$16:Q213)*VAT,IF(Budget_period="Monthly",SUMIFS(INDIRECT(Q$8),DetailBudgetWPs_Aleph,IF($J214 = "No Work Package", "", $J214),DetailBudgetCategory_Aleph,$I214),IF(Budget_period="Quarterly",SUMIFS(INDIRECT(Q$9),DetailBudgetWPs_Aleph,IF($J214 = "No Work Package", "", $J214),DetailBudgetCategory_Aleph,$I214),IF(Budget_period="Annually",SUMIFS(INDIRECT(Q$10),DetailBudgetWPs_Aleph,IF($J214 = "No Work Package", "", $J214),DetailBudgetCategory_Aleph,$I214),""))))) / Q$6 * Q$7, 0), 0)</f>
        <v>0</v>
      </c>
      <c r="R214" s="166">
        <f t="array" ref="R214">IFERROR(IF(ROW()-16&lt;NoRowsBudget, IF($J214="Profit Margin",SUM(R$16:R213)*ProfitMargin,IF($J214="VAT",SUM(R$16:R213)*VAT,IF(Budget_period="Monthly",SUMIFS(INDIRECT(R$8),DetailBudgetWPs_Aleph,IF($J214 = "No Work Package", "", $J214),DetailBudgetCategory_Aleph,$I214),IF(Budget_period="Quarterly",SUMIFS(INDIRECT(R$9),DetailBudgetWPs_Aleph,IF($J214 = "No Work Package", "", $J214),DetailBudgetCategory_Aleph,$I214),IF(Budget_period="Annually",SUMIFS(INDIRECT(R$10),DetailBudgetWPs_Aleph,IF($J214 = "No Work Package", "", $J214),DetailBudgetCategory_Aleph,$I214),""))))) / R$6 * R$7, 0), 0)</f>
        <v>0</v>
      </c>
      <c r="S214" s="166">
        <f t="array" ref="S214">IFERROR(IF(ROW()-16&lt;NoRowsBudget, IF($J214="Profit Margin",SUM(S$16:S213)*ProfitMargin,IF($J214="VAT",SUM(S$16:S213)*VAT,IF(Budget_period="Monthly",SUMIFS(INDIRECT(S$8),DetailBudgetWPs_Aleph,IF($J214 = "No Work Package", "", $J214),DetailBudgetCategory_Aleph,$I214),IF(Budget_period="Quarterly",SUMIFS(INDIRECT(S$9),DetailBudgetWPs_Aleph,IF($J214 = "No Work Package", "", $J214),DetailBudgetCategory_Aleph,$I214),IF(Budget_period="Annually",SUMIFS(INDIRECT(S$10),DetailBudgetWPs_Aleph,IF($J214 = "No Work Package", "", $J214),DetailBudgetCategory_Aleph,$I214),""))))) / S$6 * S$7, 0), 0)</f>
        <v>0</v>
      </c>
      <c r="T214" s="166">
        <f t="array" ref="T214">IFERROR(IF(ROW()-16&lt;NoRowsBudget, IF($J214="Profit Margin",SUM(T$16:T213)*ProfitMargin,IF($J214="VAT",SUM(T$16:T213)*VAT,IF(Budget_period="Monthly",SUMIFS(INDIRECT(T$8),DetailBudgetWPs_Aleph,IF($J214 = "No Work Package", "", $J214),DetailBudgetCategory_Aleph,$I214),IF(Budget_period="Quarterly",SUMIFS(INDIRECT(T$9),DetailBudgetWPs_Aleph,IF($J214 = "No Work Package", "", $J214),DetailBudgetCategory_Aleph,$I214),IF(Budget_period="Annually",SUMIFS(INDIRECT(T$10),DetailBudgetWPs_Aleph,IF($J214 = "No Work Package", "", $J214),DetailBudgetCategory_Aleph,$I214),""))))) / T$6 * T$7, 0), 0)</f>
        <v>0</v>
      </c>
      <c r="U214" s="166">
        <f t="array" ref="U214">IFERROR(IF(ROW()-16&lt;NoRowsBudget, IF($J214="Profit Margin",SUM(U$16:U213)*ProfitMargin,IF($J214="VAT",SUM(U$16:U213)*VAT,IF(Budget_period="Monthly",SUMIFS(INDIRECT(U$8),DetailBudgetWPs_Aleph,IF($J214 = "No Work Package", "", $J214),DetailBudgetCategory_Aleph,$I214),IF(Budget_period="Quarterly",SUMIFS(INDIRECT(U$9),DetailBudgetWPs_Aleph,IF($J214 = "No Work Package", "", $J214),DetailBudgetCategory_Aleph,$I214),IF(Budget_period="Annually",SUMIFS(INDIRECT(U$10),DetailBudgetWPs_Aleph,IF($J214 = "No Work Package", "", $J214),DetailBudgetCategory_Aleph,$I214),""))))) / U$6 * U$7, 0), 0)</f>
        <v>0</v>
      </c>
      <c r="V214" s="166">
        <f t="array" ref="V214">IFERROR(IF(ROW()-16&lt;NoRowsBudget, IF($J214="Profit Margin",SUM(V$16:V213)*ProfitMargin,IF($J214="VAT",SUM(V$16:V213)*VAT,IF(Budget_period="Monthly",SUMIFS(INDIRECT(V$8),DetailBudgetWPs_Aleph,IF($J214 = "No Work Package", "", $J214),DetailBudgetCategory_Aleph,$I214),IF(Budget_period="Quarterly",SUMIFS(INDIRECT(V$9),DetailBudgetWPs_Aleph,IF($J214 = "No Work Package", "", $J214),DetailBudgetCategory_Aleph,$I214),IF(Budget_period="Annually",SUMIFS(INDIRECT(V$10),DetailBudgetWPs_Aleph,IF($J214 = "No Work Package", "", $J214),DetailBudgetCategory_Aleph,$I214),""))))) / V$6 * V$7, 0), 0)</f>
        <v>0</v>
      </c>
      <c r="W214" s="166">
        <f t="array" ref="W214">IFERROR(IF(ROW()-16&lt;NoRowsBudget, IF($J214="Profit Margin",SUM(W$16:W213)*ProfitMargin,IF($J214="VAT",SUM(W$16:W213)*VAT,IF(Budget_period="Monthly",SUMIFS(INDIRECT(W$8),DetailBudgetWPs_Aleph,IF($J214 = "No Work Package", "", $J214),DetailBudgetCategory_Aleph,$I214),IF(Budget_period="Quarterly",SUMIFS(INDIRECT(W$9),DetailBudgetWPs_Aleph,IF($J214 = "No Work Package", "", $J214),DetailBudgetCategory_Aleph,$I214),IF(Budget_period="Annually",SUMIFS(INDIRECT(W$10),DetailBudgetWPs_Aleph,IF($J214 = "No Work Package", "", $J214),DetailBudgetCategory_Aleph,$I214),""))))) / W$6 * W$7, 0), 0)</f>
        <v>0</v>
      </c>
      <c r="X214" s="166">
        <f t="array" ref="X214">IFERROR(IF(ROW()-16&lt;NoRowsBudget, IF($J214="Profit Margin",SUM(X$16:X213)*ProfitMargin,IF($J214="VAT",SUM(X$16:X213)*VAT,IF(Budget_period="Monthly",SUMIFS(INDIRECT(X$8),DetailBudgetWPs_Aleph,IF($J214 = "No Work Package", "", $J214),DetailBudgetCategory_Aleph,$I214),IF(Budget_period="Quarterly",SUMIFS(INDIRECT(X$9),DetailBudgetWPs_Aleph,IF($J214 = "No Work Package", "", $J214),DetailBudgetCategory_Aleph,$I214),IF(Budget_period="Annually",SUMIFS(INDIRECT(X$10),DetailBudgetWPs_Aleph,IF($J214 = "No Work Package", "", $J214),DetailBudgetCategory_Aleph,$I214),""))))) / X$6 * X$7, 0), 0)</f>
        <v>0</v>
      </c>
      <c r="Y214" s="166">
        <f t="array" ref="Y214">IFERROR(IF(ROW()-16&lt;NoRowsBudget, IF($J214="Profit Margin",SUM(Y$16:Y213)*ProfitMargin,IF($J214="VAT",SUM(Y$16:Y213)*VAT,IF(Budget_period="Monthly",SUMIFS(INDIRECT(Y$8),DetailBudgetWPs_Aleph,IF($J214 = "No Work Package", "", $J214),DetailBudgetCategory_Aleph,$I214),IF(Budget_period="Quarterly",SUMIFS(INDIRECT(Y$9),DetailBudgetWPs_Aleph,IF($J214 = "No Work Package", "", $J214),DetailBudgetCategory_Aleph,$I214),IF(Budget_period="Annually",SUMIFS(INDIRECT(Y$10),DetailBudgetWPs_Aleph,IF($J214 = "No Work Package", "", $J214),DetailBudgetCategory_Aleph,$I214),""))))) / Y$6 * Y$7, 0), 0)</f>
        <v>0</v>
      </c>
      <c r="Z214" s="166">
        <f t="array" ref="Z214">IFERROR(IF(ROW()-16&lt;NoRowsBudget, IF($J214="Profit Margin",SUM(Z$16:Z213)*ProfitMargin,IF($J214="VAT",SUM(Z$16:Z213)*VAT,IF(Budget_period="Monthly",SUMIFS(INDIRECT(Z$8),DetailBudgetWPs_Aleph,IF($J214 = "No Work Package", "", $J214),DetailBudgetCategory_Aleph,$I214),IF(Budget_period="Quarterly",SUMIFS(INDIRECT(Z$9),DetailBudgetWPs_Aleph,IF($J214 = "No Work Package", "", $J214),DetailBudgetCategory_Aleph,$I214),IF(Budget_period="Annually",SUMIFS(INDIRECT(Z$10),DetailBudgetWPs_Aleph,IF($J214 = "No Work Package", "", $J214),DetailBudgetCategory_Aleph,$I214),""))))) / Z$6 * Z$7, 0), 0)</f>
        <v>0</v>
      </c>
      <c r="AA214" s="166">
        <f t="array" ref="AA214">IFERROR(IF(ROW()-16&lt;NoRowsBudget, IF($J214="Profit Margin",SUM(AA$16:AA213)*ProfitMargin,IF($J214="VAT",SUM(AA$16:AA213)*VAT,IF(Budget_period="Monthly",SUMIFS(INDIRECT(AA$8),DetailBudgetWPs_Aleph,IF($J214 = "No Work Package", "", $J214),DetailBudgetCategory_Aleph,$I214),IF(Budget_period="Quarterly",SUMIFS(INDIRECT(AA$9),DetailBudgetWPs_Aleph,IF($J214 = "No Work Package", "", $J214),DetailBudgetCategory_Aleph,$I214),IF(Budget_period="Annually",SUMIFS(INDIRECT(AA$10),DetailBudgetWPs_Aleph,IF($J214 = "No Work Package", "", $J214),DetailBudgetCategory_Aleph,$I214),""))))) / AA$6 * AA$7, 0), 0)</f>
        <v>0</v>
      </c>
      <c r="AB214" s="166">
        <f t="array" ref="AB214">IFERROR(IF(ROW()-16&lt;NoRowsBudget, IF($J214="Profit Margin",SUM(AB$16:AB213)*ProfitMargin,IF($J214="VAT",SUM(AB$16:AB213)*VAT,IF(Budget_period="Monthly",SUMIFS(INDIRECT(AB$8),DetailBudgetWPs_Aleph,IF($J214 = "No Work Package", "", $J214),DetailBudgetCategory_Aleph,$I214),IF(Budget_period="Quarterly",SUMIFS(INDIRECT(AB$9),DetailBudgetWPs_Aleph,IF($J214 = "No Work Package", "", $J214),DetailBudgetCategory_Aleph,$I214),IF(Budget_period="Annually",SUMIFS(INDIRECT(AB$10),DetailBudgetWPs_Aleph,IF($J214 = "No Work Package", "", $J214),DetailBudgetCategory_Aleph,$I214),""))))) / AB$6 * AB$7, 0), 0)</f>
        <v>0</v>
      </c>
      <c r="AC214" s="166">
        <f t="array" ref="AC214">IFERROR(IF(ROW()-16&lt;NoRowsBudget, IF($J214="Profit Margin",SUM(AC$16:AC213)*ProfitMargin,IF($J214="VAT",SUM(AC$16:AC213)*VAT,IF(Budget_period="Monthly",SUMIFS(INDIRECT(AC$8),DetailBudgetWPs_Aleph,IF($J214 = "No Work Package", "", $J214),DetailBudgetCategory_Aleph,$I214),IF(Budget_period="Quarterly",SUMIFS(INDIRECT(AC$9),DetailBudgetWPs_Aleph,IF($J214 = "No Work Package", "", $J214),DetailBudgetCategory_Aleph,$I214),IF(Budget_period="Annually",SUMIFS(INDIRECT(AC$10),DetailBudgetWPs_Aleph,IF($J214 = "No Work Package", "", $J214),DetailBudgetCategory_Aleph,$I214),""))))) / AC$6 * AC$7, 0), 0)</f>
        <v>0</v>
      </c>
      <c r="AD214" s="166">
        <f t="array" ref="AD214">IFERROR(IF(ROW()-16&lt;NoRowsBudget, IF($J214="Profit Margin",SUM(AD$16:AD213)*ProfitMargin,IF($J214="VAT",SUM(AD$16:AD213)*VAT,IF(Budget_period="Monthly",SUMIFS(INDIRECT(AD$8),DetailBudgetWPs_Aleph,IF($J214 = "No Work Package", "", $J214),DetailBudgetCategory_Aleph,$I214),IF(Budget_period="Quarterly",SUMIFS(INDIRECT(AD$9),DetailBudgetWPs_Aleph,IF($J214 = "No Work Package", "", $J214),DetailBudgetCategory_Aleph,$I214),IF(Budget_period="Annually",SUMIFS(INDIRECT(AD$10),DetailBudgetWPs_Aleph,IF($J214 = "No Work Package", "", $J214),DetailBudgetCategory_Aleph,$I214),""))))) / AD$6 * AD$7, 0), 0)</f>
        <v>0</v>
      </c>
      <c r="AE214" s="166">
        <f t="array" ref="AE214">IFERROR(IF(ROW()-16&lt;NoRowsBudget, IF($J214="Profit Margin",SUM(AE$16:AE213)*ProfitMargin,IF($J214="VAT",SUM(AE$16:AE213)*VAT,IF(Budget_period="Monthly",SUMIFS(INDIRECT(AE$8),DetailBudgetWPs_Aleph,IF($J214 = "No Work Package", "", $J214),DetailBudgetCategory_Aleph,$I214),IF(Budget_period="Quarterly",SUMIFS(INDIRECT(AE$9),DetailBudgetWPs_Aleph,IF($J214 = "No Work Package", "", $J214),DetailBudgetCategory_Aleph,$I214),IF(Budget_period="Annually",SUMIFS(INDIRECT(AE$10),DetailBudgetWPs_Aleph,IF($J214 = "No Work Package", "", $J214),DetailBudgetCategory_Aleph,$I214),""))))) / AE$6 * AE$7, 0), 0)</f>
        <v>0</v>
      </c>
      <c r="AF214" s="166">
        <f t="array" ref="AF214">IFERROR(IF(ROW()-16&lt;NoRowsBudget, IF($J214="Profit Margin",SUM(AF$16:AF213)*ProfitMargin,IF($J214="VAT",SUM(AF$16:AF213)*VAT,IF(Budget_period="Monthly",SUMIFS(INDIRECT(AF$8),DetailBudgetWPs_Aleph,IF($J214 = "No Work Package", "", $J214),DetailBudgetCategory_Aleph,$I214),IF(Budget_period="Quarterly",SUMIFS(INDIRECT(AF$9),DetailBudgetWPs_Aleph,IF($J214 = "No Work Package", "", $J214),DetailBudgetCategory_Aleph,$I214),IF(Budget_period="Annually",SUMIFS(INDIRECT(AF$10),DetailBudgetWPs_Aleph,IF($J214 = "No Work Package", "", $J214),DetailBudgetCategory_Aleph,$I214),""))))) / AF$6 * AF$7, 0), 0)</f>
        <v>0</v>
      </c>
      <c r="AG214" s="166">
        <f t="array" ref="AG214">IFERROR(IF(ROW()-16&lt;NoRowsBudget, IF($J214="Profit Margin",SUM(AG$16:AG213)*ProfitMargin,IF($J214="VAT",SUM(AG$16:AG213)*VAT,IF(Budget_period="Monthly",SUMIFS(INDIRECT(AG$8),DetailBudgetWPs_Aleph,IF($J214 = "No Work Package", "", $J214),DetailBudgetCategory_Aleph,$I214),IF(Budget_period="Quarterly",SUMIFS(INDIRECT(AG$9),DetailBudgetWPs_Aleph,IF($J214 = "No Work Package", "", $J214),DetailBudgetCategory_Aleph,$I214),IF(Budget_period="Annually",SUMIFS(INDIRECT(AG$10),DetailBudgetWPs_Aleph,IF($J214 = "No Work Package", "", $J214),DetailBudgetCategory_Aleph,$I214),""))))) / AG$6 * AG$7, 0), 0)</f>
        <v>0</v>
      </c>
      <c r="AH214" s="166">
        <f t="array" ref="AH214">IFERROR(IF(ROW()-16&lt;NoRowsBudget, IF($J214="Profit Margin",SUM(AH$16:AH213)*ProfitMargin,IF($J214="VAT",SUM(AH$16:AH213)*VAT,IF(Budget_period="Monthly",SUMIFS(INDIRECT(AH$8),DetailBudgetWPs_Aleph,IF($J214 = "No Work Package", "", $J214),DetailBudgetCategory_Aleph,$I214),IF(Budget_period="Quarterly",SUMIFS(INDIRECT(AH$9),DetailBudgetWPs_Aleph,IF($J214 = "No Work Package", "", $J214),DetailBudgetCategory_Aleph,$I214),IF(Budget_period="Annually",SUMIFS(INDIRECT(AH$10),DetailBudgetWPs_Aleph,IF($J214 = "No Work Package", "", $J214),DetailBudgetCategory_Aleph,$I214),""))))) / AH$6 * AH$7, 0), 0)</f>
        <v>0</v>
      </c>
      <c r="AI214" s="166">
        <f t="array" ref="AI214">IFERROR(IF(ROW()-16&lt;NoRowsBudget, IF($J214="Profit Margin",SUM(AI$16:AI213)*ProfitMargin,IF($J214="VAT",SUM(AI$16:AI213)*VAT,IF(Budget_period="Monthly",SUMIFS(INDIRECT(AI$8),DetailBudgetWPs_Aleph,IF($J214 = "No Work Package", "", $J214),DetailBudgetCategory_Aleph,$I214),IF(Budget_period="Quarterly",SUMIFS(INDIRECT(AI$9),DetailBudgetWPs_Aleph,IF($J214 = "No Work Package", "", $J214),DetailBudgetCategory_Aleph,$I214),IF(Budget_period="Annually",SUMIFS(INDIRECT(AI$10),DetailBudgetWPs_Aleph,IF($J214 = "No Work Package", "", $J214),DetailBudgetCategory_Aleph,$I214),""))))) / AI$6 * AI$7, 0), 0)</f>
        <v>0</v>
      </c>
      <c r="AJ214" s="166">
        <f t="array" ref="AJ214">IFERROR(IF(ROW()-16&lt;NoRowsBudget, IF($J214="Profit Margin",SUM(AJ$16:AJ213)*ProfitMargin,IF($J214="VAT",SUM(AJ$16:AJ213)*VAT,IF(Budget_period="Monthly",SUMIFS(INDIRECT(AJ$8),DetailBudgetWPs_Aleph,IF($J214 = "No Work Package", "", $J214),DetailBudgetCategory_Aleph,$I214),IF(Budget_period="Quarterly",SUMIFS(INDIRECT(AJ$9),DetailBudgetWPs_Aleph,IF($J214 = "No Work Package", "", $J214),DetailBudgetCategory_Aleph,$I214),IF(Budget_period="Annually",SUMIFS(INDIRECT(AJ$10),DetailBudgetWPs_Aleph,IF($J214 = "No Work Package", "", $J214),DetailBudgetCategory_Aleph,$I214),""))))) / AJ$6 * AJ$7, 0), 0)</f>
        <v>0</v>
      </c>
      <c r="AK214" s="166">
        <f t="array" ref="AK214">IFERROR(IF(ROW()-16&lt;NoRowsBudget, IF($J214="Profit Margin",SUM(AK$16:AK213)*ProfitMargin,IF($J214="VAT",SUM(AK$16:AK213)*VAT,IF(Budget_period="Monthly",SUMIFS(INDIRECT(AK$8),DetailBudgetWPs_Aleph,IF($J214 = "No Work Package", "", $J214),DetailBudgetCategory_Aleph,$I214),IF(Budget_period="Quarterly",SUMIFS(INDIRECT(AK$9),DetailBudgetWPs_Aleph,IF($J214 = "No Work Package", "", $J214),DetailBudgetCategory_Aleph,$I214),IF(Budget_period="Annually",SUMIFS(INDIRECT(AK$10),DetailBudgetWPs_Aleph,IF($J214 = "No Work Package", "", $J214),DetailBudgetCategory_Aleph,$I214),""))))) / AK$6 * AK$7, 0), 0)</f>
        <v>0</v>
      </c>
      <c r="AL214" s="166">
        <f t="array" ref="AL214">IFERROR(IF(ROW()-16&lt;NoRowsBudget, IF($J214="Profit Margin",SUM(AL$16:AL213)*ProfitMargin,IF($J214="VAT",SUM(AL$16:AL213)*VAT,IF(Budget_period="Monthly",SUMIFS(INDIRECT(AL$8),DetailBudgetWPs_Aleph,IF($J214 = "No Work Package", "", $J214),DetailBudgetCategory_Aleph,$I214),IF(Budget_period="Quarterly",SUMIFS(INDIRECT(AL$9),DetailBudgetWPs_Aleph,IF($J214 = "No Work Package", "", $J214),DetailBudgetCategory_Aleph,$I214),IF(Budget_period="Annually",SUMIFS(INDIRECT(AL$10),DetailBudgetWPs_Aleph,IF($J214 = "No Work Package", "", $J214),DetailBudgetCategory_Aleph,$I214),""))))) / AL$6 * AL$7, 0), 0)</f>
        <v>0</v>
      </c>
      <c r="AM214" s="166">
        <f t="array" ref="AM214">IFERROR(IF(ROW()-16&lt;NoRowsBudget, IF($J214="Profit Margin",SUM(AM$16:AM213)*ProfitMargin,IF($J214="VAT",SUM(AM$16:AM213)*VAT,IF(Budget_period="Monthly",SUMIFS(INDIRECT(AM$8),DetailBudgetWPs_Aleph,IF($J214 = "No Work Package", "", $J214),DetailBudgetCategory_Aleph,$I214),IF(Budget_period="Quarterly",SUMIFS(INDIRECT(AM$9),DetailBudgetWPs_Aleph,IF($J214 = "No Work Package", "", $J214),DetailBudgetCategory_Aleph,$I214),IF(Budget_period="Annually",SUMIFS(INDIRECT(AM$10),DetailBudgetWPs_Aleph,IF($J214 = "No Work Package", "", $J214),DetailBudgetCategory_Aleph,$I214),""))))) / AM$6 * AM$7, 0), 0)</f>
        <v>0</v>
      </c>
      <c r="AN214" s="166">
        <f t="array" ref="AN214">IFERROR(IF(ROW()-16&lt;NoRowsBudget, IF($J214="Profit Margin",SUM(AN$16:AN213)*ProfitMargin,IF($J214="VAT",SUM(AN$16:AN213)*VAT,IF(Budget_period="Monthly",SUMIFS(INDIRECT(AN$8),DetailBudgetWPs_Aleph,IF($J214 = "No Work Package", "", $J214),DetailBudgetCategory_Aleph,$I214),IF(Budget_period="Quarterly",SUMIFS(INDIRECT(AN$9),DetailBudgetWPs_Aleph,IF($J214 = "No Work Package", "", $J214),DetailBudgetCategory_Aleph,$I214),IF(Budget_period="Annually",SUMIFS(INDIRECT(AN$10),DetailBudgetWPs_Aleph,IF($J214 = "No Work Package", "", $J214),DetailBudgetCategory_Aleph,$I214),""))))) / AN$6 * AN$7, 0), 0)</f>
        <v>0</v>
      </c>
      <c r="AO214" s="166">
        <f t="array" ref="AO214">IFERROR(IF(ROW()-16&lt;NoRowsBudget, IF($J214="Profit Margin",SUM(AO$16:AO213)*ProfitMargin,IF($J214="VAT",SUM(AO$16:AO213)*VAT,IF(Budget_period="Monthly",SUMIFS(INDIRECT(AO$8),DetailBudgetWPs_Aleph,IF($J214 = "No Work Package", "", $J214),DetailBudgetCategory_Aleph,$I214),IF(Budget_period="Quarterly",SUMIFS(INDIRECT(AO$9),DetailBudgetWPs_Aleph,IF($J214 = "No Work Package", "", $J214),DetailBudgetCategory_Aleph,$I214),IF(Budget_period="Annually",SUMIFS(INDIRECT(AO$10),DetailBudgetWPs_Aleph,IF($J214 = "No Work Package", "", $J214),DetailBudgetCategory_Aleph,$I214),""))))) / AO$6 * AO$7, 0), 0)</f>
        <v>0</v>
      </c>
      <c r="AP214" s="166">
        <f t="array" ref="AP214">IFERROR(IF(ROW()-16&lt;NoRowsBudget, IF($J214="Profit Margin",SUM(AP$16:AP213)*ProfitMargin,IF($J214="VAT",SUM(AP$16:AP213)*VAT,IF(Budget_period="Monthly",SUMIFS(INDIRECT(AP$8),DetailBudgetWPs_Aleph,IF($J214 = "No Work Package", "", $J214),DetailBudgetCategory_Aleph,$I214),IF(Budget_period="Quarterly",SUMIFS(INDIRECT(AP$9),DetailBudgetWPs_Aleph,IF($J214 = "No Work Package", "", $J214),DetailBudgetCategory_Aleph,$I214),IF(Budget_period="Annually",SUMIFS(INDIRECT(AP$10),DetailBudgetWPs_Aleph,IF($J214 = "No Work Package", "", $J214),DetailBudgetCategory_Aleph,$I214),""))))) / AP$6 * AP$7, 0), 0)</f>
        <v>0</v>
      </c>
      <c r="AQ214" s="166">
        <f t="array" ref="AQ214">IFERROR(IF(ROW()-16&lt;NoRowsBudget, IF($J214="Profit Margin",SUM(AQ$16:AQ213)*ProfitMargin,IF($J214="VAT",SUM(AQ$16:AQ213)*VAT,IF(Budget_period="Monthly",SUMIFS(INDIRECT(AQ$8),DetailBudgetWPs_Aleph,IF($J214 = "No Work Package", "", $J214),DetailBudgetCategory_Aleph,$I214),IF(Budget_period="Quarterly",SUMIFS(INDIRECT(AQ$9),DetailBudgetWPs_Aleph,IF($J214 = "No Work Package", "", $J214),DetailBudgetCategory_Aleph,$I214),IF(Budget_period="Annually",SUMIFS(INDIRECT(AQ$10),DetailBudgetWPs_Aleph,IF($J214 = "No Work Package", "", $J214),DetailBudgetCategory_Aleph,$I214),""))))) / AQ$6 * AQ$7, 0), 0)</f>
        <v>0</v>
      </c>
      <c r="AR214" s="166">
        <f t="array" ref="AR214">IFERROR(IF(ROW()-16&lt;NoRowsBudget, IF($J214="Profit Margin",SUM(AR$16:AR213)*ProfitMargin,IF($J214="VAT",SUM(AR$16:AR213)*VAT,IF(Budget_period="Monthly",SUMIFS(INDIRECT(AR$8),DetailBudgetWPs_Aleph,IF($J214 = "No Work Package", "", $J214),DetailBudgetCategory_Aleph,$I214),IF(Budget_period="Quarterly",SUMIFS(INDIRECT(AR$9),DetailBudgetWPs_Aleph,IF($J214 = "No Work Package", "", $J214),DetailBudgetCategory_Aleph,$I214),IF(Budget_period="Annually",SUMIFS(INDIRECT(AR$10),DetailBudgetWPs_Aleph,IF($J214 = "No Work Package", "", $J214),DetailBudgetCategory_Aleph,$I214),""))))) / AR$6 * AR$7, 0), 0)</f>
        <v>0</v>
      </c>
      <c r="AS214" s="166">
        <f t="array" ref="AS214">IFERROR(IF(ROW()-16&lt;NoRowsBudget, IF($J214="Profit Margin",SUM(AS$16:AS213)*ProfitMargin,IF($J214="VAT",SUM(AS$16:AS213)*VAT,IF(Budget_period="Monthly",SUMIFS(INDIRECT(AS$8),DetailBudgetWPs_Aleph,IF($J214 = "No Work Package", "", $J214),DetailBudgetCategory_Aleph,$I214),IF(Budget_period="Quarterly",SUMIFS(INDIRECT(AS$9),DetailBudgetWPs_Aleph,IF($J214 = "No Work Package", "", $J214),DetailBudgetCategory_Aleph,$I214),IF(Budget_period="Annually",SUMIFS(INDIRECT(AS$10),DetailBudgetWPs_Aleph,IF($J214 = "No Work Package", "", $J214),DetailBudgetCategory_Aleph,$I214),""))))) / AS$6 * AS$7, 0), 0)</f>
        <v>0</v>
      </c>
      <c r="AT214" s="166">
        <f t="array" ref="AT214">IFERROR(IF(ROW()-16&lt;NoRowsBudget, IF($J214="Profit Margin",SUM(AT$16:AT213)*ProfitMargin,IF($J214="VAT",SUM(AT$16:AT213)*VAT,IF(Budget_period="Monthly",SUMIFS(INDIRECT(AT$8),DetailBudgetWPs_Aleph,IF($J214 = "No Work Package", "", $J214),DetailBudgetCategory_Aleph,$I214),IF(Budget_period="Quarterly",SUMIFS(INDIRECT(AT$9),DetailBudgetWPs_Aleph,IF($J214 = "No Work Package", "", $J214),DetailBudgetCategory_Aleph,$I214),IF(Budget_period="Annually",SUMIFS(INDIRECT(AT$10),DetailBudgetWPs_Aleph,IF($J214 = "No Work Package", "", $J214),DetailBudgetCategory_Aleph,$I214),""))))) / AT$6 * AT$7, 0), 0)</f>
        <v>0</v>
      </c>
      <c r="AU214" s="166">
        <f t="array" ref="AU214">IFERROR(IF(ROW()-16&lt;NoRowsBudget, IF($J214="Profit Margin",SUM(AU$16:AU213)*ProfitMargin,IF($J214="VAT",SUM(AU$16:AU213)*VAT,IF(Budget_period="Monthly",SUMIFS(INDIRECT(AU$8),DetailBudgetWPs_Aleph,IF($J214 = "No Work Package", "", $J214),DetailBudgetCategory_Aleph,$I214),IF(Budget_period="Quarterly",SUMIFS(INDIRECT(AU$9),DetailBudgetWPs_Aleph,IF($J214 = "No Work Package", "", $J214),DetailBudgetCategory_Aleph,$I214),IF(Budget_period="Annually",SUMIFS(INDIRECT(AU$10),DetailBudgetWPs_Aleph,IF($J214 = "No Work Package", "", $J214),DetailBudgetCategory_Aleph,$I214),""))))) / AU$6 * AU$7, 0), 0)</f>
        <v>0</v>
      </c>
      <c r="AV214" s="166">
        <f t="array" ref="AV214">IFERROR(IF(ROW()-16&lt;NoRowsBudget, IF($J214="Profit Margin",SUM(AV$16:AV213)*ProfitMargin,IF($J214="VAT",SUM(AV$16:AV213)*VAT,IF(Budget_period="Monthly",SUMIFS(INDIRECT(AV$8),DetailBudgetWPs_Aleph,IF($J214 = "No Work Package", "", $J214),DetailBudgetCategory_Aleph,$I214),IF(Budget_period="Quarterly",SUMIFS(INDIRECT(AV$9),DetailBudgetWPs_Aleph,IF($J214 = "No Work Package", "", $J214),DetailBudgetCategory_Aleph,$I214),IF(Budget_period="Annually",SUMIFS(INDIRECT(AV$10),DetailBudgetWPs_Aleph,IF($J214 = "No Work Package", "", $J214),DetailBudgetCategory_Aleph,$I214),""))))) / AV$6 * AV$7, 0), 0)</f>
        <v>0</v>
      </c>
      <c r="AW214" s="166">
        <f t="array" ref="AW214">IFERROR(IF(ROW()-16&lt;NoRowsBudget, IF($J214="Profit Margin",SUM(AW$16:AW213)*ProfitMargin,IF($J214="VAT",SUM(AW$16:AW213)*VAT,IF(Budget_period="Monthly",SUMIFS(INDIRECT(AW$8),DetailBudgetWPs_Aleph,IF($J214 = "No Work Package", "", $J214),DetailBudgetCategory_Aleph,$I214),IF(Budget_period="Quarterly",SUMIFS(INDIRECT(AW$9),DetailBudgetWPs_Aleph,IF($J214 = "No Work Package", "", $J214),DetailBudgetCategory_Aleph,$I214),IF(Budget_period="Annually",SUMIFS(INDIRECT(AW$10),DetailBudgetWPs_Aleph,IF($J214 = "No Work Package", "", $J214),DetailBudgetCategory_Aleph,$I214),""))))) / AW$6 * AW$7, 0), 0)</f>
        <v>0</v>
      </c>
      <c r="AX214" s="166">
        <f t="array" ref="AX214">IFERROR(IF(ROW()-16&lt;NoRowsBudget, IF($J214="Profit Margin",SUM(AX$16:AX213)*ProfitMargin,IF($J214="VAT",SUM(AX$16:AX213)*VAT,IF(Budget_period="Monthly",SUMIFS(INDIRECT(AX$8),DetailBudgetWPs_Aleph,IF($J214 = "No Work Package", "", $J214),DetailBudgetCategory_Aleph,$I214),IF(Budget_period="Quarterly",SUMIFS(INDIRECT(AX$9),DetailBudgetWPs_Aleph,IF($J214 = "No Work Package", "", $J214),DetailBudgetCategory_Aleph,$I214),IF(Budget_period="Annually",SUMIFS(INDIRECT(AX$10),DetailBudgetWPs_Aleph,IF($J214 = "No Work Package", "", $J214),DetailBudgetCategory_Aleph,$I214),""))))) / AX$6 * AX$7, 0), 0)</f>
        <v>0</v>
      </c>
      <c r="AY214" s="166">
        <f t="array" ref="AY214">IFERROR(IF(ROW()-16&lt;NoRowsBudget, IF($J214="Profit Margin",SUM(AY$16:AY213)*ProfitMargin,IF($J214="VAT",SUM(AY$16:AY213)*VAT,IF(Budget_period="Monthly",SUMIFS(INDIRECT(AY$8),DetailBudgetWPs_Aleph,IF($J214 = "No Work Package", "", $J214),DetailBudgetCategory_Aleph,$I214),IF(Budget_period="Quarterly",SUMIFS(INDIRECT(AY$9),DetailBudgetWPs_Aleph,IF($J214 = "No Work Package", "", $J214),DetailBudgetCategory_Aleph,$I214),IF(Budget_period="Annually",SUMIFS(INDIRECT(AY$10),DetailBudgetWPs_Aleph,IF($J214 = "No Work Package", "", $J214),DetailBudgetCategory_Aleph,$I214),""))))) / AY$6 * AY$7, 0), 0)</f>
        <v>0</v>
      </c>
      <c r="AZ214" s="166">
        <f t="array" ref="AZ214">IFERROR(IF(ROW()-16&lt;NoRowsBudget, IF($J214="Profit Margin",SUM(AZ$16:AZ213)*ProfitMargin,IF($J214="VAT",SUM(AZ$16:AZ213)*VAT,IF(Budget_period="Monthly",SUMIFS(INDIRECT(AZ$8),DetailBudgetWPs_Aleph,IF($J214 = "No Work Package", "", $J214),DetailBudgetCategory_Aleph,$I214),IF(Budget_period="Quarterly",SUMIFS(INDIRECT(AZ$9),DetailBudgetWPs_Aleph,IF($J214 = "No Work Package", "", $J214),DetailBudgetCategory_Aleph,$I214),IF(Budget_period="Annually",SUMIFS(INDIRECT(AZ$10),DetailBudgetWPs_Aleph,IF($J214 = "No Work Package", "", $J214),DetailBudgetCategory_Aleph,$I214),""))))) / AZ$6 * AZ$7, 0), 0)</f>
        <v>0</v>
      </c>
      <c r="BA214" s="166">
        <f t="array" ref="BA214">IFERROR(IF(ROW()-16&lt;NoRowsBudget, IF($J214="Profit Margin",SUM(BA$16:BA213)*ProfitMargin,IF($J214="VAT",SUM(BA$16:BA213)*VAT,IF(Budget_period="Monthly",SUMIFS(INDIRECT(BA$8),DetailBudgetWPs_Aleph,IF($J214 = "No Work Package", "", $J214),DetailBudgetCategory_Aleph,$I214),IF(Budget_period="Quarterly",SUMIFS(INDIRECT(BA$9),DetailBudgetWPs_Aleph,IF($J214 = "No Work Package", "", $J214),DetailBudgetCategory_Aleph,$I214),IF(Budget_period="Annually",SUMIFS(INDIRECT(BA$10),DetailBudgetWPs_Aleph,IF($J214 = "No Work Package", "", $J214),DetailBudgetCategory_Aleph,$I214),""))))) / BA$6 * BA$7, 0), 0)</f>
        <v>0</v>
      </c>
      <c r="BB214" s="166">
        <f t="array" ref="BB214">IFERROR(IF(ROW()-16&lt;NoRowsBudget, IF($J214="Profit Margin",SUM(BB$16:BB213)*ProfitMargin,IF($J214="VAT",SUM(BB$16:BB213)*VAT,IF(Budget_period="Monthly",SUMIFS(INDIRECT(BB$8),DetailBudgetWPs_Aleph,IF($J214 = "No Work Package", "", $J214),DetailBudgetCategory_Aleph,$I214),IF(Budget_period="Quarterly",SUMIFS(INDIRECT(BB$9),DetailBudgetWPs_Aleph,IF($J214 = "No Work Package", "", $J214),DetailBudgetCategory_Aleph,$I214),IF(Budget_period="Annually",SUMIFS(INDIRECT(BB$10),DetailBudgetWPs_Aleph,IF($J214 = "No Work Package", "", $J214),DetailBudgetCategory_Aleph,$I214),""))))) / BB$6 * BB$7, 0), 0)</f>
        <v>0</v>
      </c>
      <c r="BC214" s="166">
        <f t="array" ref="BC214">IFERROR(IF(ROW()-16&lt;NoRowsBudget, IF($J214="Profit Margin",SUM(BC$16:BC213)*ProfitMargin,IF($J214="VAT",SUM(BC$16:BC213)*VAT,IF(Budget_period="Monthly",SUMIFS(INDIRECT(BC$8),DetailBudgetWPs_Aleph,IF($J214 = "No Work Package", "", $J214),DetailBudgetCategory_Aleph,$I214),IF(Budget_period="Quarterly",SUMIFS(INDIRECT(BC$9),DetailBudgetWPs_Aleph,IF($J214 = "No Work Package", "", $J214),DetailBudgetCategory_Aleph,$I214),IF(Budget_period="Annually",SUMIFS(INDIRECT(BC$10),DetailBudgetWPs_Aleph,IF($J214 = "No Work Package", "", $J214),DetailBudgetCategory_Aleph,$I214),""))))) / BC$6 * BC$7, 0), 0)</f>
        <v>0</v>
      </c>
      <c r="BD214" s="166">
        <f t="array" ref="BD214">IFERROR(IF(ROW()-16&lt;NoRowsBudget, IF($J214="Profit Margin",SUM(BD$16:BD213)*ProfitMargin,IF($J214="VAT",SUM(BD$16:BD213)*VAT,IF(Budget_period="Monthly",SUMIFS(INDIRECT(BD$8),DetailBudgetWPs_Aleph,IF($J214 = "No Work Package", "", $J214),DetailBudgetCategory_Aleph,$I214),IF(Budget_period="Quarterly",SUMIFS(INDIRECT(BD$9),DetailBudgetWPs_Aleph,IF($J214 = "No Work Package", "", $J214),DetailBudgetCategory_Aleph,$I214),IF(Budget_period="Annually",SUMIFS(INDIRECT(BD$10),DetailBudgetWPs_Aleph,IF($J214 = "No Work Package", "", $J214),DetailBudgetCategory_Aleph,$I214),""))))) / BD$6 * BD$7, 0), 0)</f>
        <v>0</v>
      </c>
      <c r="BE214" s="166">
        <f t="array" ref="BE214">IFERROR(IF(ROW()-16&lt;NoRowsBudget, IF($J214="Profit Margin",SUM(BE$16:BE213)*ProfitMargin,IF($J214="VAT",SUM(BE$16:BE213)*VAT,IF(Budget_period="Monthly",SUMIFS(INDIRECT(BE$8),DetailBudgetWPs_Aleph,IF($J214 = "No Work Package", "", $J214),DetailBudgetCategory_Aleph,$I214),IF(Budget_period="Quarterly",SUMIFS(INDIRECT(BE$9),DetailBudgetWPs_Aleph,IF($J214 = "No Work Package", "", $J214),DetailBudgetCategory_Aleph,$I214),IF(Budget_period="Annually",SUMIFS(INDIRECT(BE$10),DetailBudgetWPs_Aleph,IF($J214 = "No Work Package", "", $J214),DetailBudgetCategory_Aleph,$I214),""))))) / BE$6 * BE$7, 0), 0)</f>
        <v>0</v>
      </c>
      <c r="BF214" s="166">
        <f t="array" ref="BF214">IFERROR(IF(ROW()-16&lt;NoRowsBudget, IF($J214="Profit Margin",SUM(BF$16:BF213)*ProfitMargin,IF($J214="VAT",SUM(BF$16:BF213)*VAT,IF(Budget_period="Monthly",SUMIFS(INDIRECT(BF$8),DetailBudgetWPs_Aleph,IF($J214 = "No Work Package", "", $J214),DetailBudgetCategory_Aleph,$I214),IF(Budget_period="Quarterly",SUMIFS(INDIRECT(BF$9),DetailBudgetWPs_Aleph,IF($J214 = "No Work Package", "", $J214),DetailBudgetCategory_Aleph,$I214),IF(Budget_period="Annually",SUMIFS(INDIRECT(BF$10),DetailBudgetWPs_Aleph,IF($J214 = "No Work Package", "", $J214),DetailBudgetCategory_Aleph,$I214),""))))) / BF$6 * BF$7, 0), 0)</f>
        <v>0</v>
      </c>
      <c r="BG214" s="166">
        <f t="array" ref="BG214">IFERROR(IF(ROW()-16&lt;NoRowsBudget, IF($J214="Profit Margin",SUM(BG$16:BG213)*ProfitMargin,IF($J214="VAT",SUM(BG$16:BG213)*VAT,IF(Budget_period="Monthly",SUMIFS(INDIRECT(BG$8),DetailBudgetWPs_Aleph,IF($J214 = "No Work Package", "", $J214),DetailBudgetCategory_Aleph,$I214),IF(Budget_period="Quarterly",SUMIFS(INDIRECT(BG$9),DetailBudgetWPs_Aleph,IF($J214 = "No Work Package", "", $J214),DetailBudgetCategory_Aleph,$I214),IF(Budget_period="Annually",SUMIFS(INDIRECT(BG$10),DetailBudgetWPs_Aleph,IF($J214 = "No Work Package", "", $J214),DetailBudgetCategory_Aleph,$I214),""))))) / BG$6 * BG$7, 0), 0)</f>
        <v>0</v>
      </c>
      <c r="BH214" s="166">
        <f t="array" ref="BH214">IFERROR(IF(ROW()-16&lt;NoRowsBudget, IF($J214="Profit Margin",SUM(BH$16:BH213)*ProfitMargin,IF($J214="VAT",SUM(BH$16:BH213)*VAT,IF(Budget_period="Monthly",SUMIFS(INDIRECT(BH$8),DetailBudgetWPs_Aleph,IF($J214 = "No Work Package", "", $J214),DetailBudgetCategory_Aleph,$I214),IF(Budget_period="Quarterly",SUMIFS(INDIRECT(BH$9),DetailBudgetWPs_Aleph,IF($J214 = "No Work Package", "", $J214),DetailBudgetCategory_Aleph,$I214),IF(Budget_period="Annually",SUMIFS(INDIRECT(BH$10),DetailBudgetWPs_Aleph,IF($J214 = "No Work Package", "", $J214),DetailBudgetCategory_Aleph,$I214),""))))) / BH$6 * BH$7, 0), 0)</f>
        <v>0</v>
      </c>
      <c r="BI214" s="166">
        <f t="array" ref="BI214">IFERROR(IF(ROW()-16&lt;NoRowsBudget, IF($J214="Profit Margin",SUM(BI$16:BI213)*ProfitMargin,IF($J214="VAT",SUM(BI$16:BI213)*VAT,IF(Budget_period="Monthly",SUMIFS(INDIRECT(BI$8),DetailBudgetWPs_Aleph,IF($J214 = "No Work Package", "", $J214),DetailBudgetCategory_Aleph,$I214),IF(Budget_period="Quarterly",SUMIFS(INDIRECT(BI$9),DetailBudgetWPs_Aleph,IF($J214 = "No Work Package", "", $J214),DetailBudgetCategory_Aleph,$I214),IF(Budget_period="Annually",SUMIFS(INDIRECT(BI$10),DetailBudgetWPs_Aleph,IF($J214 = "No Work Package", "", $J214),DetailBudgetCategory_Aleph,$I214),""))))) / BI$6 * BI$7, 0), 0)</f>
        <v>0</v>
      </c>
      <c r="BJ214" s="166">
        <f t="array" ref="BJ214">IFERROR(IF(ROW()-16&lt;NoRowsBudget, IF($J214="Profit Margin",SUM(BJ$16:BJ213)*ProfitMargin,IF($J214="VAT",SUM(BJ$16:BJ213)*VAT,IF(Budget_period="Monthly",SUMIFS(INDIRECT(BJ$8),DetailBudgetWPs_Aleph,IF($J214 = "No Work Package", "", $J214),DetailBudgetCategory_Aleph,$I214),IF(Budget_period="Quarterly",SUMIFS(INDIRECT(BJ$9),DetailBudgetWPs_Aleph,IF($J214 = "No Work Package", "", $J214),DetailBudgetCategory_Aleph,$I214),IF(Budget_period="Annually",SUMIFS(INDIRECT(BJ$10),DetailBudgetWPs_Aleph,IF($J214 = "No Work Package", "", $J214),DetailBudgetCategory_Aleph,$I214),""))))) / BJ$6 * BJ$7, 0), 0)</f>
        <v>0</v>
      </c>
      <c r="BK214" s="166">
        <f t="array" ref="BK214">IFERROR(IF(ROW()-16&lt;NoRowsBudget, IF($J214="Profit Margin",SUM(BK$16:BK213)*ProfitMargin,IF($J214="VAT",SUM(BK$16:BK213)*VAT,IF(Budget_period="Monthly",SUMIFS(INDIRECT(BK$8),DetailBudgetWPs_Aleph,IF($J214 = "No Work Package", "", $J214),DetailBudgetCategory_Aleph,$I214),IF(Budget_period="Quarterly",SUMIFS(INDIRECT(BK$9),DetailBudgetWPs_Aleph,IF($J214 = "No Work Package", "", $J214),DetailBudgetCategory_Aleph,$I214),IF(Budget_period="Annually",SUMIFS(INDIRECT(BK$10),DetailBudgetWPs_Aleph,IF($J214 = "No Work Package", "", $J214),DetailBudgetCategory_Aleph,$I214),""))))) / BK$6 * BK$7, 0), 0)</f>
        <v>0</v>
      </c>
      <c r="BL214" s="166">
        <f t="array" ref="BL214">IFERROR(IF(ROW()-16&lt;NoRowsBudget, IF($J214="Profit Margin",SUM(BL$16:BL213)*ProfitMargin,IF($J214="VAT",SUM(BL$16:BL213)*VAT,IF(Budget_period="Monthly",SUMIFS(INDIRECT(BL$8),DetailBudgetWPs_Aleph,IF($J214 = "No Work Package", "", $J214),DetailBudgetCategory_Aleph,$I214),IF(Budget_period="Quarterly",SUMIFS(INDIRECT(BL$9),DetailBudgetWPs_Aleph,IF($J214 = "No Work Package", "", $J214),DetailBudgetCategory_Aleph,$I214),IF(Budget_period="Annually",SUMIFS(INDIRECT(BL$10),DetailBudgetWPs_Aleph,IF($J214 = "No Work Package", "", $J214),DetailBudgetCategory_Aleph,$I214),""))))) / BL$6 * BL$7, 0), 0)</f>
        <v>0</v>
      </c>
      <c r="BM214" s="166">
        <f t="array" ref="BM214">IFERROR(IF(ROW()-16&lt;NoRowsBudget, IF($J214="Profit Margin",SUM(BM$16:BM213)*ProfitMargin,IF($J214="VAT",SUM(BM$16:BM213)*VAT,IF(Budget_period="Monthly",SUMIFS(INDIRECT(BM$8),DetailBudgetWPs_Aleph,IF($J214 = "No Work Package", "", $J214),DetailBudgetCategory_Aleph,$I214),IF(Budget_period="Quarterly",SUMIFS(INDIRECT(BM$9),DetailBudgetWPs_Aleph,IF($J214 = "No Work Package", "", $J214),DetailBudgetCategory_Aleph,$I214),IF(Budget_period="Annually",SUMIFS(INDIRECT(BM$10),DetailBudgetWPs_Aleph,IF($J214 = "No Work Package", "", $J214),DetailBudgetCategory_Aleph,$I214),""))))) / BM$6 * BM$7, 0), 0)</f>
        <v>0</v>
      </c>
      <c r="BN214" s="166">
        <f t="array" ref="BN214">IFERROR(IF(ROW()-16&lt;NoRowsBudget, IF($J214="Profit Margin",SUM(BN$16:BN213)*ProfitMargin,IF($J214="VAT",SUM(BN$16:BN213)*VAT,IF(Budget_period="Monthly",SUMIFS(INDIRECT(BN$8),DetailBudgetWPs_Aleph,IF($J214 = "No Work Package", "", $J214),DetailBudgetCategory_Aleph,$I214),IF(Budget_period="Quarterly",SUMIFS(INDIRECT(BN$9),DetailBudgetWPs_Aleph,IF($J214 = "No Work Package", "", $J214),DetailBudgetCategory_Aleph,$I214),IF(Budget_period="Annually",SUMIFS(INDIRECT(BN$10),DetailBudgetWPs_Aleph,IF($J214 = "No Work Package", "", $J214),DetailBudgetCategory_Aleph,$I214),""))))) / BN$6 * BN$7, 0), 0)</f>
        <v>0</v>
      </c>
      <c r="BO214" s="166">
        <f t="array" ref="BO214">IFERROR(IF(ROW()-16&lt;NoRowsBudget, IF($J214="Profit Margin",SUM(BO$16:BO213)*ProfitMargin,IF($J214="VAT",SUM(BO$16:BO213)*VAT,IF(Budget_period="Monthly",SUMIFS(INDIRECT(BO$8),DetailBudgetWPs_Aleph,IF($J214 = "No Work Package", "", $J214),DetailBudgetCategory_Aleph,$I214),IF(Budget_period="Quarterly",SUMIFS(INDIRECT(BO$9),DetailBudgetWPs_Aleph,IF($J214 = "No Work Package", "", $J214),DetailBudgetCategory_Aleph,$I214),IF(Budget_period="Annually",SUMIFS(INDIRECT(BO$10),DetailBudgetWPs_Aleph,IF($J214 = "No Work Package", "", $J214),DetailBudgetCategory_Aleph,$I214),""))))) / BO$6 * BO$7, 0), 0)</f>
        <v>0</v>
      </c>
      <c r="BP214" s="166">
        <f t="array" ref="BP214">IFERROR(IF(ROW()-16&lt;NoRowsBudget, IF($J214="Profit Margin",SUM(BP$16:BP213)*ProfitMargin,IF($J214="VAT",SUM(BP$16:BP213)*VAT,IF(Budget_period="Monthly",SUMIFS(INDIRECT(BP$8),DetailBudgetWPs_Aleph,IF($J214 = "No Work Package", "", $J214),DetailBudgetCategory_Aleph,$I214),IF(Budget_period="Quarterly",SUMIFS(INDIRECT(BP$9),DetailBudgetWPs_Aleph,IF($J214 = "No Work Package", "", $J214),DetailBudgetCategory_Aleph,$I214),IF(Budget_period="Annually",SUMIFS(INDIRECT(BP$10),DetailBudgetWPs_Aleph,IF($J214 = "No Work Package", "", $J214),DetailBudgetCategory_Aleph,$I214),""))))) / BP$6 * BP$7, 0), 0)</f>
        <v>0</v>
      </c>
      <c r="BQ214" s="166">
        <f t="array" ref="BQ214">IFERROR(IF(ROW()-16&lt;NoRowsBudget, IF($J214="Profit Margin",SUM(BQ$16:BQ213)*ProfitMargin,IF($J214="VAT",SUM(BQ$16:BQ213)*VAT,IF(Budget_period="Monthly",SUMIFS(INDIRECT(BQ$8),DetailBudgetWPs_Aleph,IF($J214 = "No Work Package", "", $J214),DetailBudgetCategory_Aleph,$I214),IF(Budget_period="Quarterly",SUMIFS(INDIRECT(BQ$9),DetailBudgetWPs_Aleph,IF($J214 = "No Work Package", "", $J214),DetailBudgetCategory_Aleph,$I214),IF(Budget_period="Annually",SUMIFS(INDIRECT(BQ$10),DetailBudgetWPs_Aleph,IF($J214 = "No Work Package", "", $J214),DetailBudgetCategory_Aleph,$I214),""))))) / BQ$6 * BQ$7, 0), 0)</f>
        <v>0</v>
      </c>
      <c r="BR214" s="166">
        <f t="array" ref="BR214">IFERROR(IF(ROW()-16&lt;NoRowsBudget, IF($J214="Profit Margin",SUM(BR$16:BR213)*ProfitMargin,IF($J214="VAT",SUM(BR$16:BR213)*VAT,IF(Budget_period="Monthly",SUMIFS(INDIRECT(BR$8),DetailBudgetWPs_Aleph,IF($J214 = "No Work Package", "", $J214),DetailBudgetCategory_Aleph,$I214),IF(Budget_period="Quarterly",SUMIFS(INDIRECT(BR$9),DetailBudgetWPs_Aleph,IF($J214 = "No Work Package", "", $J214),DetailBudgetCategory_Aleph,$I214),IF(Budget_period="Annually",SUMIFS(INDIRECT(BR$10),DetailBudgetWPs_Aleph,IF($J214 = "No Work Package", "", $J214),DetailBudgetCategory_Aleph,$I214),""))))) / BR$6 * BR$7, 0), 0)</f>
        <v>0</v>
      </c>
      <c r="BS214" s="166">
        <f t="array" ref="BS214">IFERROR(IF(ROW()-16&lt;NoRowsBudget, IF($J214="Profit Margin",SUM(BS$16:BS213)*ProfitMargin,IF($J214="VAT",SUM(BS$16:BS213)*VAT,IF(Budget_period="Monthly",SUMIFS(INDIRECT(BS$8),DetailBudgetWPs_Aleph,IF($J214 = "No Work Package", "", $J214),DetailBudgetCategory_Aleph,$I214),IF(Budget_period="Quarterly",SUMIFS(INDIRECT(BS$9),DetailBudgetWPs_Aleph,IF($J214 = "No Work Package", "", $J214),DetailBudgetCategory_Aleph,$I214),IF(Budget_period="Annually",SUMIFS(INDIRECT(BS$10),DetailBudgetWPs_Aleph,IF($J214 = "No Work Package", "", $J214),DetailBudgetCategory_Aleph,$I214),""))))) / BS$6 * BS$7, 0), 0)</f>
        <v>0</v>
      </c>
    </row>
    <row r="215" ht="15.75" customHeight="1">
      <c r="A215" s="114"/>
      <c r="B215" s="15" t="str">
        <f>IF(ROW()-16&lt;NoRowsBudget,OrgName,"")</f>
        <v/>
      </c>
      <c r="C215" s="15" t="str">
        <f>IF(ROW()-16&lt;NoRowsBudget,ProjectName,"")</f>
        <v/>
      </c>
      <c r="D215" s="15" t="str">
        <f>IF(ROW()-16&lt;NoRowsBudget,ProjectRef,"")</f>
        <v/>
      </c>
      <c r="E215" s="15" t="str">
        <f>IF(ROW()-16&lt;NoRowsBudget,ApplicationID,"")</f>
        <v/>
      </c>
      <c r="F215" s="15" t="str">
        <f>IF(ROW()-16&lt;NoRowsBudget,Version,"")</f>
        <v/>
      </c>
      <c r="G215" s="164" t="str">
        <f>IF(ROW()-16&lt;NoRowsBudget,StartDate,"")</f>
        <v/>
      </c>
      <c r="H215" s="164" t="str">
        <f>IF(ROW()-16&lt;NoRowsBudget,EndDate,"")</f>
        <v/>
      </c>
      <c r="I215" s="15" t="str">
        <f t="array" ref="I215">IF(ROW()-16&lt;(NoRowsBudget-3),INDEX(CostCategories,CEILING((ROW()-15)/NoWPs,1)),IF(ROW()-16=NoRowsBudget-3,"Overheads",IF(ROW()-16=NoRowsBudget-2,"Profit Margin",IF(ROW()-16=NoRowsBudget-1,"VAT",""))))</f>
        <v/>
      </c>
      <c r="J215" s="15" t="str">
        <f t="array" ref="J215">IF(ROW()-16&lt;NoRowsBudget-3,INDEX(WPUnique,,MOD(ROW()-16,NoWPs)+1),IF(ROW()-16=NoRowsBudget-3,"Overheads",IF(ROW()-16=NoRowsBudget-2,"Profit Margin",IF(ROW()-16=NoRowsBudget-1,"VAT",""))))</f>
        <v/>
      </c>
      <c r="K215" s="172" t="str">
        <f>IFERROR(IF(OR($J215="Indirect Cost",$J215="VAT",$J215="Profit Margin"),"",VLOOKUP(J215,'1. Basic Info'!$B$40:$C$52,2,FALSE)),BudgetExport!J215)</f>
        <v/>
      </c>
      <c r="L215" s="166">
        <f t="array" ref="L215">IFERROR(IF(ROW()-16&lt;NoRowsBudget, IF($J215="Profit Margin",SUM(L$16:L214)*ProfitMargin,IF($J215="VAT",SUM(L$16:L214)*VAT,IF(Budget_period="Monthly",SUMIFS(INDIRECT(L$8),DetailBudgetWPs_Aleph,IF($J215 = "No Work Package", "", $J215),DetailBudgetCategory_Aleph,$I215),IF(Budget_period="Quarterly",SUMIFS(INDIRECT(L$9),DetailBudgetWPs_Aleph,IF($J215 = "No Work Package", "", $J215),DetailBudgetCategory_Aleph,$I215),IF(Budget_period="Annually",SUMIFS(INDIRECT(L$10),DetailBudgetWPs_Aleph,IF($J215 = "No Work Package", "", $J215),DetailBudgetCategory_Aleph,$I215),""))))) / L$6 * L$7, 0), 0)</f>
        <v>0</v>
      </c>
      <c r="M215" s="166">
        <f t="array" ref="M215">IFERROR(IF(ROW()-16&lt;NoRowsBudget, IF($J215="Profit Margin",SUM(M$16:M214)*ProfitMargin,IF($J215="VAT",SUM(M$16:M214)*VAT,IF(Budget_period="Monthly",SUMIFS(INDIRECT(M$8),DetailBudgetWPs_Aleph,IF($J215 = "No Work Package", "", $J215),DetailBudgetCategory_Aleph,$I215),IF(Budget_period="Quarterly",SUMIFS(INDIRECT(M$9),DetailBudgetWPs_Aleph,IF($J215 = "No Work Package", "", $J215),DetailBudgetCategory_Aleph,$I215),IF(Budget_period="Annually",SUMIFS(INDIRECT(M$10),DetailBudgetWPs_Aleph,IF($J215 = "No Work Package", "", $J215),DetailBudgetCategory_Aleph,$I215),""))))) / M$6 * M$7, 0), 0)</f>
        <v>0</v>
      </c>
      <c r="N215" s="166">
        <f t="array" ref="N215">IFERROR(IF(ROW()-16&lt;NoRowsBudget, IF($J215="Profit Margin",SUM(N$16:N214)*ProfitMargin,IF($J215="VAT",SUM(N$16:N214)*VAT,IF(Budget_period="Monthly",SUMIFS(INDIRECT(N$8),DetailBudgetWPs_Aleph,IF($J215 = "No Work Package", "", $J215),DetailBudgetCategory_Aleph,$I215),IF(Budget_period="Quarterly",SUMIFS(INDIRECT(N$9),DetailBudgetWPs_Aleph,IF($J215 = "No Work Package", "", $J215),DetailBudgetCategory_Aleph,$I215),IF(Budget_period="Annually",SUMIFS(INDIRECT(N$10),DetailBudgetWPs_Aleph,IF($J215 = "No Work Package", "", $J215),DetailBudgetCategory_Aleph,$I215),""))))) / N$6 * N$7, 0), 0)</f>
        <v>0</v>
      </c>
      <c r="O215" s="166">
        <f t="array" ref="O215">IFERROR(IF(ROW()-16&lt;NoRowsBudget, IF($J215="Profit Margin",SUM(O$16:O214)*ProfitMargin,IF($J215="VAT",SUM(O$16:O214)*VAT,IF(Budget_period="Monthly",SUMIFS(INDIRECT(O$8),DetailBudgetWPs_Aleph,IF($J215 = "No Work Package", "", $J215),DetailBudgetCategory_Aleph,$I215),IF(Budget_period="Quarterly",SUMIFS(INDIRECT(O$9),DetailBudgetWPs_Aleph,IF($J215 = "No Work Package", "", $J215),DetailBudgetCategory_Aleph,$I215),IF(Budget_period="Annually",SUMIFS(INDIRECT(O$10),DetailBudgetWPs_Aleph,IF($J215 = "No Work Package", "", $J215),DetailBudgetCategory_Aleph,$I215),""))))) / O$6 * O$7, 0), 0)</f>
        <v>0</v>
      </c>
      <c r="P215" s="166">
        <f t="array" ref="P215">IFERROR(IF(ROW()-16&lt;NoRowsBudget, IF($J215="Profit Margin",SUM(P$16:P214)*ProfitMargin,IF($J215="VAT",SUM(P$16:P214)*VAT,IF(Budget_period="Monthly",SUMIFS(INDIRECT(P$8),DetailBudgetWPs_Aleph,IF($J215 = "No Work Package", "", $J215),DetailBudgetCategory_Aleph,$I215),IF(Budget_period="Quarterly",SUMIFS(INDIRECT(P$9),DetailBudgetWPs_Aleph,IF($J215 = "No Work Package", "", $J215),DetailBudgetCategory_Aleph,$I215),IF(Budget_period="Annually",SUMIFS(INDIRECT(P$10),DetailBudgetWPs_Aleph,IF($J215 = "No Work Package", "", $J215),DetailBudgetCategory_Aleph,$I215),""))))) / P$6 * P$7, 0), 0)</f>
        <v>0</v>
      </c>
      <c r="Q215" s="166">
        <f t="array" ref="Q215">IFERROR(IF(ROW()-16&lt;NoRowsBudget, IF($J215="Profit Margin",SUM(Q$16:Q214)*ProfitMargin,IF($J215="VAT",SUM(Q$16:Q214)*VAT,IF(Budget_period="Monthly",SUMIFS(INDIRECT(Q$8),DetailBudgetWPs_Aleph,IF($J215 = "No Work Package", "", $J215),DetailBudgetCategory_Aleph,$I215),IF(Budget_period="Quarterly",SUMIFS(INDIRECT(Q$9),DetailBudgetWPs_Aleph,IF($J215 = "No Work Package", "", $J215),DetailBudgetCategory_Aleph,$I215),IF(Budget_period="Annually",SUMIFS(INDIRECT(Q$10),DetailBudgetWPs_Aleph,IF($J215 = "No Work Package", "", $J215),DetailBudgetCategory_Aleph,$I215),""))))) / Q$6 * Q$7, 0), 0)</f>
        <v>0</v>
      </c>
      <c r="R215" s="166">
        <f t="array" ref="R215">IFERROR(IF(ROW()-16&lt;NoRowsBudget, IF($J215="Profit Margin",SUM(R$16:R214)*ProfitMargin,IF($J215="VAT",SUM(R$16:R214)*VAT,IF(Budget_period="Monthly",SUMIFS(INDIRECT(R$8),DetailBudgetWPs_Aleph,IF($J215 = "No Work Package", "", $J215),DetailBudgetCategory_Aleph,$I215),IF(Budget_period="Quarterly",SUMIFS(INDIRECT(R$9),DetailBudgetWPs_Aleph,IF($J215 = "No Work Package", "", $J215),DetailBudgetCategory_Aleph,$I215),IF(Budget_period="Annually",SUMIFS(INDIRECT(R$10),DetailBudgetWPs_Aleph,IF($J215 = "No Work Package", "", $J215),DetailBudgetCategory_Aleph,$I215),""))))) / R$6 * R$7, 0), 0)</f>
        <v>0</v>
      </c>
      <c r="S215" s="166">
        <f t="array" ref="S215">IFERROR(IF(ROW()-16&lt;NoRowsBudget, IF($J215="Profit Margin",SUM(S$16:S214)*ProfitMargin,IF($J215="VAT",SUM(S$16:S214)*VAT,IF(Budget_period="Monthly",SUMIFS(INDIRECT(S$8),DetailBudgetWPs_Aleph,IF($J215 = "No Work Package", "", $J215),DetailBudgetCategory_Aleph,$I215),IF(Budget_period="Quarterly",SUMIFS(INDIRECT(S$9),DetailBudgetWPs_Aleph,IF($J215 = "No Work Package", "", $J215),DetailBudgetCategory_Aleph,$I215),IF(Budget_period="Annually",SUMIFS(INDIRECT(S$10),DetailBudgetWPs_Aleph,IF($J215 = "No Work Package", "", $J215),DetailBudgetCategory_Aleph,$I215),""))))) / S$6 * S$7, 0), 0)</f>
        <v>0</v>
      </c>
      <c r="T215" s="166">
        <f t="array" ref="T215">IFERROR(IF(ROW()-16&lt;NoRowsBudget, IF($J215="Profit Margin",SUM(T$16:T214)*ProfitMargin,IF($J215="VAT",SUM(T$16:T214)*VAT,IF(Budget_period="Monthly",SUMIFS(INDIRECT(T$8),DetailBudgetWPs_Aleph,IF($J215 = "No Work Package", "", $J215),DetailBudgetCategory_Aleph,$I215),IF(Budget_period="Quarterly",SUMIFS(INDIRECT(T$9),DetailBudgetWPs_Aleph,IF($J215 = "No Work Package", "", $J215),DetailBudgetCategory_Aleph,$I215),IF(Budget_period="Annually",SUMIFS(INDIRECT(T$10),DetailBudgetWPs_Aleph,IF($J215 = "No Work Package", "", $J215),DetailBudgetCategory_Aleph,$I215),""))))) / T$6 * T$7, 0), 0)</f>
        <v>0</v>
      </c>
      <c r="U215" s="166">
        <f t="array" ref="U215">IFERROR(IF(ROW()-16&lt;NoRowsBudget, IF($J215="Profit Margin",SUM(U$16:U214)*ProfitMargin,IF($J215="VAT",SUM(U$16:U214)*VAT,IF(Budget_period="Monthly",SUMIFS(INDIRECT(U$8),DetailBudgetWPs_Aleph,IF($J215 = "No Work Package", "", $J215),DetailBudgetCategory_Aleph,$I215),IF(Budget_period="Quarterly",SUMIFS(INDIRECT(U$9),DetailBudgetWPs_Aleph,IF($J215 = "No Work Package", "", $J215),DetailBudgetCategory_Aleph,$I215),IF(Budget_period="Annually",SUMIFS(INDIRECT(U$10),DetailBudgetWPs_Aleph,IF($J215 = "No Work Package", "", $J215),DetailBudgetCategory_Aleph,$I215),""))))) / U$6 * U$7, 0), 0)</f>
        <v>0</v>
      </c>
      <c r="V215" s="166">
        <f t="array" ref="V215">IFERROR(IF(ROW()-16&lt;NoRowsBudget, IF($J215="Profit Margin",SUM(V$16:V214)*ProfitMargin,IF($J215="VAT",SUM(V$16:V214)*VAT,IF(Budget_period="Monthly",SUMIFS(INDIRECT(V$8),DetailBudgetWPs_Aleph,IF($J215 = "No Work Package", "", $J215),DetailBudgetCategory_Aleph,$I215),IF(Budget_period="Quarterly",SUMIFS(INDIRECT(V$9),DetailBudgetWPs_Aleph,IF($J215 = "No Work Package", "", $J215),DetailBudgetCategory_Aleph,$I215),IF(Budget_period="Annually",SUMIFS(INDIRECT(V$10),DetailBudgetWPs_Aleph,IF($J215 = "No Work Package", "", $J215),DetailBudgetCategory_Aleph,$I215),""))))) / V$6 * V$7, 0), 0)</f>
        <v>0</v>
      </c>
      <c r="W215" s="166">
        <f t="array" ref="W215">IFERROR(IF(ROW()-16&lt;NoRowsBudget, IF($J215="Profit Margin",SUM(W$16:W214)*ProfitMargin,IF($J215="VAT",SUM(W$16:W214)*VAT,IF(Budget_period="Monthly",SUMIFS(INDIRECT(W$8),DetailBudgetWPs_Aleph,IF($J215 = "No Work Package", "", $J215),DetailBudgetCategory_Aleph,$I215),IF(Budget_period="Quarterly",SUMIFS(INDIRECT(W$9),DetailBudgetWPs_Aleph,IF($J215 = "No Work Package", "", $J215),DetailBudgetCategory_Aleph,$I215),IF(Budget_period="Annually",SUMIFS(INDIRECT(W$10),DetailBudgetWPs_Aleph,IF($J215 = "No Work Package", "", $J215),DetailBudgetCategory_Aleph,$I215),""))))) / W$6 * W$7, 0), 0)</f>
        <v>0</v>
      </c>
      <c r="X215" s="166">
        <f t="array" ref="X215">IFERROR(IF(ROW()-16&lt;NoRowsBudget, IF($J215="Profit Margin",SUM(X$16:X214)*ProfitMargin,IF($J215="VAT",SUM(X$16:X214)*VAT,IF(Budget_period="Monthly",SUMIFS(INDIRECT(X$8),DetailBudgetWPs_Aleph,IF($J215 = "No Work Package", "", $J215),DetailBudgetCategory_Aleph,$I215),IF(Budget_period="Quarterly",SUMIFS(INDIRECT(X$9),DetailBudgetWPs_Aleph,IF($J215 = "No Work Package", "", $J215),DetailBudgetCategory_Aleph,$I215),IF(Budget_period="Annually",SUMIFS(INDIRECT(X$10),DetailBudgetWPs_Aleph,IF($J215 = "No Work Package", "", $J215),DetailBudgetCategory_Aleph,$I215),""))))) / X$6 * X$7, 0), 0)</f>
        <v>0</v>
      </c>
      <c r="Y215" s="166">
        <f t="array" ref="Y215">IFERROR(IF(ROW()-16&lt;NoRowsBudget, IF($J215="Profit Margin",SUM(Y$16:Y214)*ProfitMargin,IF($J215="VAT",SUM(Y$16:Y214)*VAT,IF(Budget_period="Monthly",SUMIFS(INDIRECT(Y$8),DetailBudgetWPs_Aleph,IF($J215 = "No Work Package", "", $J215),DetailBudgetCategory_Aleph,$I215),IF(Budget_period="Quarterly",SUMIFS(INDIRECT(Y$9),DetailBudgetWPs_Aleph,IF($J215 = "No Work Package", "", $J215),DetailBudgetCategory_Aleph,$I215),IF(Budget_period="Annually",SUMIFS(INDIRECT(Y$10),DetailBudgetWPs_Aleph,IF($J215 = "No Work Package", "", $J215),DetailBudgetCategory_Aleph,$I215),""))))) / Y$6 * Y$7, 0), 0)</f>
        <v>0</v>
      </c>
      <c r="Z215" s="166">
        <f t="array" ref="Z215">IFERROR(IF(ROW()-16&lt;NoRowsBudget, IF($J215="Profit Margin",SUM(Z$16:Z214)*ProfitMargin,IF($J215="VAT",SUM(Z$16:Z214)*VAT,IF(Budget_period="Monthly",SUMIFS(INDIRECT(Z$8),DetailBudgetWPs_Aleph,IF($J215 = "No Work Package", "", $J215),DetailBudgetCategory_Aleph,$I215),IF(Budget_period="Quarterly",SUMIFS(INDIRECT(Z$9),DetailBudgetWPs_Aleph,IF($J215 = "No Work Package", "", $J215),DetailBudgetCategory_Aleph,$I215),IF(Budget_period="Annually",SUMIFS(INDIRECT(Z$10),DetailBudgetWPs_Aleph,IF($J215 = "No Work Package", "", $J215),DetailBudgetCategory_Aleph,$I215),""))))) / Z$6 * Z$7, 0), 0)</f>
        <v>0</v>
      </c>
      <c r="AA215" s="166">
        <f t="array" ref="AA215">IFERROR(IF(ROW()-16&lt;NoRowsBudget, IF($J215="Profit Margin",SUM(AA$16:AA214)*ProfitMargin,IF($J215="VAT",SUM(AA$16:AA214)*VAT,IF(Budget_period="Monthly",SUMIFS(INDIRECT(AA$8),DetailBudgetWPs_Aleph,IF($J215 = "No Work Package", "", $J215),DetailBudgetCategory_Aleph,$I215),IF(Budget_period="Quarterly",SUMIFS(INDIRECT(AA$9),DetailBudgetWPs_Aleph,IF($J215 = "No Work Package", "", $J215),DetailBudgetCategory_Aleph,$I215),IF(Budget_period="Annually",SUMIFS(INDIRECT(AA$10),DetailBudgetWPs_Aleph,IF($J215 = "No Work Package", "", $J215),DetailBudgetCategory_Aleph,$I215),""))))) / AA$6 * AA$7, 0), 0)</f>
        <v>0</v>
      </c>
      <c r="AB215" s="166">
        <f t="array" ref="AB215">IFERROR(IF(ROW()-16&lt;NoRowsBudget, IF($J215="Profit Margin",SUM(AB$16:AB214)*ProfitMargin,IF($J215="VAT",SUM(AB$16:AB214)*VAT,IF(Budget_period="Monthly",SUMIFS(INDIRECT(AB$8),DetailBudgetWPs_Aleph,IF($J215 = "No Work Package", "", $J215),DetailBudgetCategory_Aleph,$I215),IF(Budget_period="Quarterly",SUMIFS(INDIRECT(AB$9),DetailBudgetWPs_Aleph,IF($J215 = "No Work Package", "", $J215),DetailBudgetCategory_Aleph,$I215),IF(Budget_period="Annually",SUMIFS(INDIRECT(AB$10),DetailBudgetWPs_Aleph,IF($J215 = "No Work Package", "", $J215),DetailBudgetCategory_Aleph,$I215),""))))) / AB$6 * AB$7, 0), 0)</f>
        <v>0</v>
      </c>
      <c r="AC215" s="166">
        <f t="array" ref="AC215">IFERROR(IF(ROW()-16&lt;NoRowsBudget, IF($J215="Profit Margin",SUM(AC$16:AC214)*ProfitMargin,IF($J215="VAT",SUM(AC$16:AC214)*VAT,IF(Budget_period="Monthly",SUMIFS(INDIRECT(AC$8),DetailBudgetWPs_Aleph,IF($J215 = "No Work Package", "", $J215),DetailBudgetCategory_Aleph,$I215),IF(Budget_period="Quarterly",SUMIFS(INDIRECT(AC$9),DetailBudgetWPs_Aleph,IF($J215 = "No Work Package", "", $J215),DetailBudgetCategory_Aleph,$I215),IF(Budget_period="Annually",SUMIFS(INDIRECT(AC$10),DetailBudgetWPs_Aleph,IF($J215 = "No Work Package", "", $J215),DetailBudgetCategory_Aleph,$I215),""))))) / AC$6 * AC$7, 0), 0)</f>
        <v>0</v>
      </c>
      <c r="AD215" s="166">
        <f t="array" ref="AD215">IFERROR(IF(ROW()-16&lt;NoRowsBudget, IF($J215="Profit Margin",SUM(AD$16:AD214)*ProfitMargin,IF($J215="VAT",SUM(AD$16:AD214)*VAT,IF(Budget_period="Monthly",SUMIFS(INDIRECT(AD$8),DetailBudgetWPs_Aleph,IF($J215 = "No Work Package", "", $J215),DetailBudgetCategory_Aleph,$I215),IF(Budget_period="Quarterly",SUMIFS(INDIRECT(AD$9),DetailBudgetWPs_Aleph,IF($J215 = "No Work Package", "", $J215),DetailBudgetCategory_Aleph,$I215),IF(Budget_period="Annually",SUMIFS(INDIRECT(AD$10),DetailBudgetWPs_Aleph,IF($J215 = "No Work Package", "", $J215),DetailBudgetCategory_Aleph,$I215),""))))) / AD$6 * AD$7, 0), 0)</f>
        <v>0</v>
      </c>
      <c r="AE215" s="166">
        <f t="array" ref="AE215">IFERROR(IF(ROW()-16&lt;NoRowsBudget, IF($J215="Profit Margin",SUM(AE$16:AE214)*ProfitMargin,IF($J215="VAT",SUM(AE$16:AE214)*VAT,IF(Budget_period="Monthly",SUMIFS(INDIRECT(AE$8),DetailBudgetWPs_Aleph,IF($J215 = "No Work Package", "", $J215),DetailBudgetCategory_Aleph,$I215),IF(Budget_period="Quarterly",SUMIFS(INDIRECT(AE$9),DetailBudgetWPs_Aleph,IF($J215 = "No Work Package", "", $J215),DetailBudgetCategory_Aleph,$I215),IF(Budget_period="Annually",SUMIFS(INDIRECT(AE$10),DetailBudgetWPs_Aleph,IF($J215 = "No Work Package", "", $J215),DetailBudgetCategory_Aleph,$I215),""))))) / AE$6 * AE$7, 0), 0)</f>
        <v>0</v>
      </c>
      <c r="AF215" s="166">
        <f t="array" ref="AF215">IFERROR(IF(ROW()-16&lt;NoRowsBudget, IF($J215="Profit Margin",SUM(AF$16:AF214)*ProfitMargin,IF($J215="VAT",SUM(AF$16:AF214)*VAT,IF(Budget_period="Monthly",SUMIFS(INDIRECT(AF$8),DetailBudgetWPs_Aleph,IF($J215 = "No Work Package", "", $J215),DetailBudgetCategory_Aleph,$I215),IF(Budget_period="Quarterly",SUMIFS(INDIRECT(AF$9),DetailBudgetWPs_Aleph,IF($J215 = "No Work Package", "", $J215),DetailBudgetCategory_Aleph,$I215),IF(Budget_period="Annually",SUMIFS(INDIRECT(AF$10),DetailBudgetWPs_Aleph,IF($J215 = "No Work Package", "", $J215),DetailBudgetCategory_Aleph,$I215),""))))) / AF$6 * AF$7, 0), 0)</f>
        <v>0</v>
      </c>
      <c r="AG215" s="166">
        <f t="array" ref="AG215">IFERROR(IF(ROW()-16&lt;NoRowsBudget, IF($J215="Profit Margin",SUM(AG$16:AG214)*ProfitMargin,IF($J215="VAT",SUM(AG$16:AG214)*VAT,IF(Budget_period="Monthly",SUMIFS(INDIRECT(AG$8),DetailBudgetWPs_Aleph,IF($J215 = "No Work Package", "", $J215),DetailBudgetCategory_Aleph,$I215),IF(Budget_period="Quarterly",SUMIFS(INDIRECT(AG$9),DetailBudgetWPs_Aleph,IF($J215 = "No Work Package", "", $J215),DetailBudgetCategory_Aleph,$I215),IF(Budget_period="Annually",SUMIFS(INDIRECT(AG$10),DetailBudgetWPs_Aleph,IF($J215 = "No Work Package", "", $J215),DetailBudgetCategory_Aleph,$I215),""))))) / AG$6 * AG$7, 0), 0)</f>
        <v>0</v>
      </c>
      <c r="AH215" s="166">
        <f t="array" ref="AH215">IFERROR(IF(ROW()-16&lt;NoRowsBudget, IF($J215="Profit Margin",SUM(AH$16:AH214)*ProfitMargin,IF($J215="VAT",SUM(AH$16:AH214)*VAT,IF(Budget_period="Monthly",SUMIFS(INDIRECT(AH$8),DetailBudgetWPs_Aleph,IF($J215 = "No Work Package", "", $J215),DetailBudgetCategory_Aleph,$I215),IF(Budget_period="Quarterly",SUMIFS(INDIRECT(AH$9),DetailBudgetWPs_Aleph,IF($J215 = "No Work Package", "", $J215),DetailBudgetCategory_Aleph,$I215),IF(Budget_period="Annually",SUMIFS(INDIRECT(AH$10),DetailBudgetWPs_Aleph,IF($J215 = "No Work Package", "", $J215),DetailBudgetCategory_Aleph,$I215),""))))) / AH$6 * AH$7, 0), 0)</f>
        <v>0</v>
      </c>
      <c r="AI215" s="166">
        <f t="array" ref="AI215">IFERROR(IF(ROW()-16&lt;NoRowsBudget, IF($J215="Profit Margin",SUM(AI$16:AI214)*ProfitMargin,IF($J215="VAT",SUM(AI$16:AI214)*VAT,IF(Budget_period="Monthly",SUMIFS(INDIRECT(AI$8),DetailBudgetWPs_Aleph,IF($J215 = "No Work Package", "", $J215),DetailBudgetCategory_Aleph,$I215),IF(Budget_period="Quarterly",SUMIFS(INDIRECT(AI$9),DetailBudgetWPs_Aleph,IF($J215 = "No Work Package", "", $J215),DetailBudgetCategory_Aleph,$I215),IF(Budget_period="Annually",SUMIFS(INDIRECT(AI$10),DetailBudgetWPs_Aleph,IF($J215 = "No Work Package", "", $J215),DetailBudgetCategory_Aleph,$I215),""))))) / AI$6 * AI$7, 0), 0)</f>
        <v>0</v>
      </c>
      <c r="AJ215" s="166">
        <f t="array" ref="AJ215">IFERROR(IF(ROW()-16&lt;NoRowsBudget, IF($J215="Profit Margin",SUM(AJ$16:AJ214)*ProfitMargin,IF($J215="VAT",SUM(AJ$16:AJ214)*VAT,IF(Budget_period="Monthly",SUMIFS(INDIRECT(AJ$8),DetailBudgetWPs_Aleph,IF($J215 = "No Work Package", "", $J215),DetailBudgetCategory_Aleph,$I215),IF(Budget_period="Quarterly",SUMIFS(INDIRECT(AJ$9),DetailBudgetWPs_Aleph,IF($J215 = "No Work Package", "", $J215),DetailBudgetCategory_Aleph,$I215),IF(Budget_period="Annually",SUMIFS(INDIRECT(AJ$10),DetailBudgetWPs_Aleph,IF($J215 = "No Work Package", "", $J215),DetailBudgetCategory_Aleph,$I215),""))))) / AJ$6 * AJ$7, 0), 0)</f>
        <v>0</v>
      </c>
      <c r="AK215" s="166">
        <f t="array" ref="AK215">IFERROR(IF(ROW()-16&lt;NoRowsBudget, IF($J215="Profit Margin",SUM(AK$16:AK214)*ProfitMargin,IF($J215="VAT",SUM(AK$16:AK214)*VAT,IF(Budget_period="Monthly",SUMIFS(INDIRECT(AK$8),DetailBudgetWPs_Aleph,IF($J215 = "No Work Package", "", $J215),DetailBudgetCategory_Aleph,$I215),IF(Budget_period="Quarterly",SUMIFS(INDIRECT(AK$9),DetailBudgetWPs_Aleph,IF($J215 = "No Work Package", "", $J215),DetailBudgetCategory_Aleph,$I215),IF(Budget_period="Annually",SUMIFS(INDIRECT(AK$10),DetailBudgetWPs_Aleph,IF($J215 = "No Work Package", "", $J215),DetailBudgetCategory_Aleph,$I215),""))))) / AK$6 * AK$7, 0), 0)</f>
        <v>0</v>
      </c>
      <c r="AL215" s="166">
        <f t="array" ref="AL215">IFERROR(IF(ROW()-16&lt;NoRowsBudget, IF($J215="Profit Margin",SUM(AL$16:AL214)*ProfitMargin,IF($J215="VAT",SUM(AL$16:AL214)*VAT,IF(Budget_period="Monthly",SUMIFS(INDIRECT(AL$8),DetailBudgetWPs_Aleph,IF($J215 = "No Work Package", "", $J215),DetailBudgetCategory_Aleph,$I215),IF(Budget_period="Quarterly",SUMIFS(INDIRECT(AL$9),DetailBudgetWPs_Aleph,IF($J215 = "No Work Package", "", $J215),DetailBudgetCategory_Aleph,$I215),IF(Budget_period="Annually",SUMIFS(INDIRECT(AL$10),DetailBudgetWPs_Aleph,IF($J215 = "No Work Package", "", $J215),DetailBudgetCategory_Aleph,$I215),""))))) / AL$6 * AL$7, 0), 0)</f>
        <v>0</v>
      </c>
      <c r="AM215" s="166">
        <f t="array" ref="AM215">IFERROR(IF(ROW()-16&lt;NoRowsBudget, IF($J215="Profit Margin",SUM(AM$16:AM214)*ProfitMargin,IF($J215="VAT",SUM(AM$16:AM214)*VAT,IF(Budget_period="Monthly",SUMIFS(INDIRECT(AM$8),DetailBudgetWPs_Aleph,IF($J215 = "No Work Package", "", $J215),DetailBudgetCategory_Aleph,$I215),IF(Budget_period="Quarterly",SUMIFS(INDIRECT(AM$9),DetailBudgetWPs_Aleph,IF($J215 = "No Work Package", "", $J215),DetailBudgetCategory_Aleph,$I215),IF(Budget_period="Annually",SUMIFS(INDIRECT(AM$10),DetailBudgetWPs_Aleph,IF($J215 = "No Work Package", "", $J215),DetailBudgetCategory_Aleph,$I215),""))))) / AM$6 * AM$7, 0), 0)</f>
        <v>0</v>
      </c>
      <c r="AN215" s="166">
        <f t="array" ref="AN215">IFERROR(IF(ROW()-16&lt;NoRowsBudget, IF($J215="Profit Margin",SUM(AN$16:AN214)*ProfitMargin,IF($J215="VAT",SUM(AN$16:AN214)*VAT,IF(Budget_period="Monthly",SUMIFS(INDIRECT(AN$8),DetailBudgetWPs_Aleph,IF($J215 = "No Work Package", "", $J215),DetailBudgetCategory_Aleph,$I215),IF(Budget_period="Quarterly",SUMIFS(INDIRECT(AN$9),DetailBudgetWPs_Aleph,IF($J215 = "No Work Package", "", $J215),DetailBudgetCategory_Aleph,$I215),IF(Budget_period="Annually",SUMIFS(INDIRECT(AN$10),DetailBudgetWPs_Aleph,IF($J215 = "No Work Package", "", $J215),DetailBudgetCategory_Aleph,$I215),""))))) / AN$6 * AN$7, 0), 0)</f>
        <v>0</v>
      </c>
      <c r="AO215" s="166">
        <f t="array" ref="AO215">IFERROR(IF(ROW()-16&lt;NoRowsBudget, IF($J215="Profit Margin",SUM(AO$16:AO214)*ProfitMargin,IF($J215="VAT",SUM(AO$16:AO214)*VAT,IF(Budget_period="Monthly",SUMIFS(INDIRECT(AO$8),DetailBudgetWPs_Aleph,IF($J215 = "No Work Package", "", $J215),DetailBudgetCategory_Aleph,$I215),IF(Budget_period="Quarterly",SUMIFS(INDIRECT(AO$9),DetailBudgetWPs_Aleph,IF($J215 = "No Work Package", "", $J215),DetailBudgetCategory_Aleph,$I215),IF(Budget_period="Annually",SUMIFS(INDIRECT(AO$10),DetailBudgetWPs_Aleph,IF($J215 = "No Work Package", "", $J215),DetailBudgetCategory_Aleph,$I215),""))))) / AO$6 * AO$7, 0), 0)</f>
        <v>0</v>
      </c>
      <c r="AP215" s="166">
        <f t="array" ref="AP215">IFERROR(IF(ROW()-16&lt;NoRowsBudget, IF($J215="Profit Margin",SUM(AP$16:AP214)*ProfitMargin,IF($J215="VAT",SUM(AP$16:AP214)*VAT,IF(Budget_period="Monthly",SUMIFS(INDIRECT(AP$8),DetailBudgetWPs_Aleph,IF($J215 = "No Work Package", "", $J215),DetailBudgetCategory_Aleph,$I215),IF(Budget_period="Quarterly",SUMIFS(INDIRECT(AP$9),DetailBudgetWPs_Aleph,IF($J215 = "No Work Package", "", $J215),DetailBudgetCategory_Aleph,$I215),IF(Budget_period="Annually",SUMIFS(INDIRECT(AP$10),DetailBudgetWPs_Aleph,IF($J215 = "No Work Package", "", $J215),DetailBudgetCategory_Aleph,$I215),""))))) / AP$6 * AP$7, 0), 0)</f>
        <v>0</v>
      </c>
      <c r="AQ215" s="166">
        <f t="array" ref="AQ215">IFERROR(IF(ROW()-16&lt;NoRowsBudget, IF($J215="Profit Margin",SUM(AQ$16:AQ214)*ProfitMargin,IF($J215="VAT",SUM(AQ$16:AQ214)*VAT,IF(Budget_period="Monthly",SUMIFS(INDIRECT(AQ$8),DetailBudgetWPs_Aleph,IF($J215 = "No Work Package", "", $J215),DetailBudgetCategory_Aleph,$I215),IF(Budget_period="Quarterly",SUMIFS(INDIRECT(AQ$9),DetailBudgetWPs_Aleph,IF($J215 = "No Work Package", "", $J215),DetailBudgetCategory_Aleph,$I215),IF(Budget_period="Annually",SUMIFS(INDIRECT(AQ$10),DetailBudgetWPs_Aleph,IF($J215 = "No Work Package", "", $J215),DetailBudgetCategory_Aleph,$I215),""))))) / AQ$6 * AQ$7, 0), 0)</f>
        <v>0</v>
      </c>
      <c r="AR215" s="166">
        <f t="array" ref="AR215">IFERROR(IF(ROW()-16&lt;NoRowsBudget, IF($J215="Profit Margin",SUM(AR$16:AR214)*ProfitMargin,IF($J215="VAT",SUM(AR$16:AR214)*VAT,IF(Budget_period="Monthly",SUMIFS(INDIRECT(AR$8),DetailBudgetWPs_Aleph,IF($J215 = "No Work Package", "", $J215),DetailBudgetCategory_Aleph,$I215),IF(Budget_period="Quarterly",SUMIFS(INDIRECT(AR$9),DetailBudgetWPs_Aleph,IF($J215 = "No Work Package", "", $J215),DetailBudgetCategory_Aleph,$I215),IF(Budget_period="Annually",SUMIFS(INDIRECT(AR$10),DetailBudgetWPs_Aleph,IF($J215 = "No Work Package", "", $J215),DetailBudgetCategory_Aleph,$I215),""))))) / AR$6 * AR$7, 0), 0)</f>
        <v>0</v>
      </c>
      <c r="AS215" s="166">
        <f t="array" ref="AS215">IFERROR(IF(ROW()-16&lt;NoRowsBudget, IF($J215="Profit Margin",SUM(AS$16:AS214)*ProfitMargin,IF($J215="VAT",SUM(AS$16:AS214)*VAT,IF(Budget_period="Monthly",SUMIFS(INDIRECT(AS$8),DetailBudgetWPs_Aleph,IF($J215 = "No Work Package", "", $J215),DetailBudgetCategory_Aleph,$I215),IF(Budget_period="Quarterly",SUMIFS(INDIRECT(AS$9),DetailBudgetWPs_Aleph,IF($J215 = "No Work Package", "", $J215),DetailBudgetCategory_Aleph,$I215),IF(Budget_period="Annually",SUMIFS(INDIRECT(AS$10),DetailBudgetWPs_Aleph,IF($J215 = "No Work Package", "", $J215),DetailBudgetCategory_Aleph,$I215),""))))) / AS$6 * AS$7, 0), 0)</f>
        <v>0</v>
      </c>
      <c r="AT215" s="166">
        <f t="array" ref="AT215">IFERROR(IF(ROW()-16&lt;NoRowsBudget, IF($J215="Profit Margin",SUM(AT$16:AT214)*ProfitMargin,IF($J215="VAT",SUM(AT$16:AT214)*VAT,IF(Budget_period="Monthly",SUMIFS(INDIRECT(AT$8),DetailBudgetWPs_Aleph,IF($J215 = "No Work Package", "", $J215),DetailBudgetCategory_Aleph,$I215),IF(Budget_period="Quarterly",SUMIFS(INDIRECT(AT$9),DetailBudgetWPs_Aleph,IF($J215 = "No Work Package", "", $J215),DetailBudgetCategory_Aleph,$I215),IF(Budget_period="Annually",SUMIFS(INDIRECT(AT$10),DetailBudgetWPs_Aleph,IF($J215 = "No Work Package", "", $J215),DetailBudgetCategory_Aleph,$I215),""))))) / AT$6 * AT$7, 0), 0)</f>
        <v>0</v>
      </c>
      <c r="AU215" s="166">
        <f t="array" ref="AU215">IFERROR(IF(ROW()-16&lt;NoRowsBudget, IF($J215="Profit Margin",SUM(AU$16:AU214)*ProfitMargin,IF($J215="VAT",SUM(AU$16:AU214)*VAT,IF(Budget_period="Monthly",SUMIFS(INDIRECT(AU$8),DetailBudgetWPs_Aleph,IF($J215 = "No Work Package", "", $J215),DetailBudgetCategory_Aleph,$I215),IF(Budget_period="Quarterly",SUMIFS(INDIRECT(AU$9),DetailBudgetWPs_Aleph,IF($J215 = "No Work Package", "", $J215),DetailBudgetCategory_Aleph,$I215),IF(Budget_period="Annually",SUMIFS(INDIRECT(AU$10),DetailBudgetWPs_Aleph,IF($J215 = "No Work Package", "", $J215),DetailBudgetCategory_Aleph,$I215),""))))) / AU$6 * AU$7, 0), 0)</f>
        <v>0</v>
      </c>
      <c r="AV215" s="166">
        <f t="array" ref="AV215">IFERROR(IF(ROW()-16&lt;NoRowsBudget, IF($J215="Profit Margin",SUM(AV$16:AV214)*ProfitMargin,IF($J215="VAT",SUM(AV$16:AV214)*VAT,IF(Budget_period="Monthly",SUMIFS(INDIRECT(AV$8),DetailBudgetWPs_Aleph,IF($J215 = "No Work Package", "", $J215),DetailBudgetCategory_Aleph,$I215),IF(Budget_period="Quarterly",SUMIFS(INDIRECT(AV$9),DetailBudgetWPs_Aleph,IF($J215 = "No Work Package", "", $J215),DetailBudgetCategory_Aleph,$I215),IF(Budget_period="Annually",SUMIFS(INDIRECT(AV$10),DetailBudgetWPs_Aleph,IF($J215 = "No Work Package", "", $J215),DetailBudgetCategory_Aleph,$I215),""))))) / AV$6 * AV$7, 0), 0)</f>
        <v>0</v>
      </c>
      <c r="AW215" s="166">
        <f t="array" ref="AW215">IFERROR(IF(ROW()-16&lt;NoRowsBudget, IF($J215="Profit Margin",SUM(AW$16:AW214)*ProfitMargin,IF($J215="VAT",SUM(AW$16:AW214)*VAT,IF(Budget_period="Monthly",SUMIFS(INDIRECT(AW$8),DetailBudgetWPs_Aleph,IF($J215 = "No Work Package", "", $J215),DetailBudgetCategory_Aleph,$I215),IF(Budget_period="Quarterly",SUMIFS(INDIRECT(AW$9),DetailBudgetWPs_Aleph,IF($J215 = "No Work Package", "", $J215),DetailBudgetCategory_Aleph,$I215),IF(Budget_period="Annually",SUMIFS(INDIRECT(AW$10),DetailBudgetWPs_Aleph,IF($J215 = "No Work Package", "", $J215),DetailBudgetCategory_Aleph,$I215),""))))) / AW$6 * AW$7, 0), 0)</f>
        <v>0</v>
      </c>
      <c r="AX215" s="166">
        <f t="array" ref="AX215">IFERROR(IF(ROW()-16&lt;NoRowsBudget, IF($J215="Profit Margin",SUM(AX$16:AX214)*ProfitMargin,IF($J215="VAT",SUM(AX$16:AX214)*VAT,IF(Budget_period="Monthly",SUMIFS(INDIRECT(AX$8),DetailBudgetWPs_Aleph,IF($J215 = "No Work Package", "", $J215),DetailBudgetCategory_Aleph,$I215),IF(Budget_period="Quarterly",SUMIFS(INDIRECT(AX$9),DetailBudgetWPs_Aleph,IF($J215 = "No Work Package", "", $J215),DetailBudgetCategory_Aleph,$I215),IF(Budget_period="Annually",SUMIFS(INDIRECT(AX$10),DetailBudgetWPs_Aleph,IF($J215 = "No Work Package", "", $J215),DetailBudgetCategory_Aleph,$I215),""))))) / AX$6 * AX$7, 0), 0)</f>
        <v>0</v>
      </c>
      <c r="AY215" s="166">
        <f t="array" ref="AY215">IFERROR(IF(ROW()-16&lt;NoRowsBudget, IF($J215="Profit Margin",SUM(AY$16:AY214)*ProfitMargin,IF($J215="VAT",SUM(AY$16:AY214)*VAT,IF(Budget_period="Monthly",SUMIFS(INDIRECT(AY$8),DetailBudgetWPs_Aleph,IF($J215 = "No Work Package", "", $J215),DetailBudgetCategory_Aleph,$I215),IF(Budget_period="Quarterly",SUMIFS(INDIRECT(AY$9),DetailBudgetWPs_Aleph,IF($J215 = "No Work Package", "", $J215),DetailBudgetCategory_Aleph,$I215),IF(Budget_period="Annually",SUMIFS(INDIRECT(AY$10),DetailBudgetWPs_Aleph,IF($J215 = "No Work Package", "", $J215),DetailBudgetCategory_Aleph,$I215),""))))) / AY$6 * AY$7, 0), 0)</f>
        <v>0</v>
      </c>
      <c r="AZ215" s="166">
        <f t="array" ref="AZ215">IFERROR(IF(ROW()-16&lt;NoRowsBudget, IF($J215="Profit Margin",SUM(AZ$16:AZ214)*ProfitMargin,IF($J215="VAT",SUM(AZ$16:AZ214)*VAT,IF(Budget_period="Monthly",SUMIFS(INDIRECT(AZ$8),DetailBudgetWPs_Aleph,IF($J215 = "No Work Package", "", $J215),DetailBudgetCategory_Aleph,$I215),IF(Budget_period="Quarterly",SUMIFS(INDIRECT(AZ$9),DetailBudgetWPs_Aleph,IF($J215 = "No Work Package", "", $J215),DetailBudgetCategory_Aleph,$I215),IF(Budget_period="Annually",SUMIFS(INDIRECT(AZ$10),DetailBudgetWPs_Aleph,IF($J215 = "No Work Package", "", $J215),DetailBudgetCategory_Aleph,$I215),""))))) / AZ$6 * AZ$7, 0), 0)</f>
        <v>0</v>
      </c>
      <c r="BA215" s="166">
        <f t="array" ref="BA215">IFERROR(IF(ROW()-16&lt;NoRowsBudget, IF($J215="Profit Margin",SUM(BA$16:BA214)*ProfitMargin,IF($J215="VAT",SUM(BA$16:BA214)*VAT,IF(Budget_period="Monthly",SUMIFS(INDIRECT(BA$8),DetailBudgetWPs_Aleph,IF($J215 = "No Work Package", "", $J215),DetailBudgetCategory_Aleph,$I215),IF(Budget_period="Quarterly",SUMIFS(INDIRECT(BA$9),DetailBudgetWPs_Aleph,IF($J215 = "No Work Package", "", $J215),DetailBudgetCategory_Aleph,$I215),IF(Budget_period="Annually",SUMIFS(INDIRECT(BA$10),DetailBudgetWPs_Aleph,IF($J215 = "No Work Package", "", $J215),DetailBudgetCategory_Aleph,$I215),""))))) / BA$6 * BA$7, 0), 0)</f>
        <v>0</v>
      </c>
      <c r="BB215" s="166">
        <f t="array" ref="BB215">IFERROR(IF(ROW()-16&lt;NoRowsBudget, IF($J215="Profit Margin",SUM(BB$16:BB214)*ProfitMargin,IF($J215="VAT",SUM(BB$16:BB214)*VAT,IF(Budget_period="Monthly",SUMIFS(INDIRECT(BB$8),DetailBudgetWPs_Aleph,IF($J215 = "No Work Package", "", $J215),DetailBudgetCategory_Aleph,$I215),IF(Budget_period="Quarterly",SUMIFS(INDIRECT(BB$9),DetailBudgetWPs_Aleph,IF($J215 = "No Work Package", "", $J215),DetailBudgetCategory_Aleph,$I215),IF(Budget_period="Annually",SUMIFS(INDIRECT(BB$10),DetailBudgetWPs_Aleph,IF($J215 = "No Work Package", "", $J215),DetailBudgetCategory_Aleph,$I215),""))))) / BB$6 * BB$7, 0), 0)</f>
        <v>0</v>
      </c>
      <c r="BC215" s="166">
        <f t="array" ref="BC215">IFERROR(IF(ROW()-16&lt;NoRowsBudget, IF($J215="Profit Margin",SUM(BC$16:BC214)*ProfitMargin,IF($J215="VAT",SUM(BC$16:BC214)*VAT,IF(Budget_period="Monthly",SUMIFS(INDIRECT(BC$8),DetailBudgetWPs_Aleph,IF($J215 = "No Work Package", "", $J215),DetailBudgetCategory_Aleph,$I215),IF(Budget_period="Quarterly",SUMIFS(INDIRECT(BC$9),DetailBudgetWPs_Aleph,IF($J215 = "No Work Package", "", $J215),DetailBudgetCategory_Aleph,$I215),IF(Budget_period="Annually",SUMIFS(INDIRECT(BC$10),DetailBudgetWPs_Aleph,IF($J215 = "No Work Package", "", $J215),DetailBudgetCategory_Aleph,$I215),""))))) / BC$6 * BC$7, 0), 0)</f>
        <v>0</v>
      </c>
      <c r="BD215" s="166">
        <f t="array" ref="BD215">IFERROR(IF(ROW()-16&lt;NoRowsBudget, IF($J215="Profit Margin",SUM(BD$16:BD214)*ProfitMargin,IF($J215="VAT",SUM(BD$16:BD214)*VAT,IF(Budget_period="Monthly",SUMIFS(INDIRECT(BD$8),DetailBudgetWPs_Aleph,IF($J215 = "No Work Package", "", $J215),DetailBudgetCategory_Aleph,$I215),IF(Budget_period="Quarterly",SUMIFS(INDIRECT(BD$9),DetailBudgetWPs_Aleph,IF($J215 = "No Work Package", "", $J215),DetailBudgetCategory_Aleph,$I215),IF(Budget_period="Annually",SUMIFS(INDIRECT(BD$10),DetailBudgetWPs_Aleph,IF($J215 = "No Work Package", "", $J215),DetailBudgetCategory_Aleph,$I215),""))))) / BD$6 * BD$7, 0), 0)</f>
        <v>0</v>
      </c>
      <c r="BE215" s="166">
        <f t="array" ref="BE215">IFERROR(IF(ROW()-16&lt;NoRowsBudget, IF($J215="Profit Margin",SUM(BE$16:BE214)*ProfitMargin,IF($J215="VAT",SUM(BE$16:BE214)*VAT,IF(Budget_period="Monthly",SUMIFS(INDIRECT(BE$8),DetailBudgetWPs_Aleph,IF($J215 = "No Work Package", "", $J215),DetailBudgetCategory_Aleph,$I215),IF(Budget_period="Quarterly",SUMIFS(INDIRECT(BE$9),DetailBudgetWPs_Aleph,IF($J215 = "No Work Package", "", $J215),DetailBudgetCategory_Aleph,$I215),IF(Budget_period="Annually",SUMIFS(INDIRECT(BE$10),DetailBudgetWPs_Aleph,IF($J215 = "No Work Package", "", $J215),DetailBudgetCategory_Aleph,$I215),""))))) / BE$6 * BE$7, 0), 0)</f>
        <v>0</v>
      </c>
      <c r="BF215" s="166">
        <f t="array" ref="BF215">IFERROR(IF(ROW()-16&lt;NoRowsBudget, IF($J215="Profit Margin",SUM(BF$16:BF214)*ProfitMargin,IF($J215="VAT",SUM(BF$16:BF214)*VAT,IF(Budget_period="Monthly",SUMIFS(INDIRECT(BF$8),DetailBudgetWPs_Aleph,IF($J215 = "No Work Package", "", $J215),DetailBudgetCategory_Aleph,$I215),IF(Budget_period="Quarterly",SUMIFS(INDIRECT(BF$9),DetailBudgetWPs_Aleph,IF($J215 = "No Work Package", "", $J215),DetailBudgetCategory_Aleph,$I215),IF(Budget_period="Annually",SUMIFS(INDIRECT(BF$10),DetailBudgetWPs_Aleph,IF($J215 = "No Work Package", "", $J215),DetailBudgetCategory_Aleph,$I215),""))))) / BF$6 * BF$7, 0), 0)</f>
        <v>0</v>
      </c>
      <c r="BG215" s="166">
        <f t="array" ref="BG215">IFERROR(IF(ROW()-16&lt;NoRowsBudget, IF($J215="Profit Margin",SUM(BG$16:BG214)*ProfitMargin,IF($J215="VAT",SUM(BG$16:BG214)*VAT,IF(Budget_period="Monthly",SUMIFS(INDIRECT(BG$8),DetailBudgetWPs_Aleph,IF($J215 = "No Work Package", "", $J215),DetailBudgetCategory_Aleph,$I215),IF(Budget_period="Quarterly",SUMIFS(INDIRECT(BG$9),DetailBudgetWPs_Aleph,IF($J215 = "No Work Package", "", $J215),DetailBudgetCategory_Aleph,$I215),IF(Budget_period="Annually",SUMIFS(INDIRECT(BG$10),DetailBudgetWPs_Aleph,IF($J215 = "No Work Package", "", $J215),DetailBudgetCategory_Aleph,$I215),""))))) / BG$6 * BG$7, 0), 0)</f>
        <v>0</v>
      </c>
      <c r="BH215" s="166">
        <f t="array" ref="BH215">IFERROR(IF(ROW()-16&lt;NoRowsBudget, IF($J215="Profit Margin",SUM(BH$16:BH214)*ProfitMargin,IF($J215="VAT",SUM(BH$16:BH214)*VAT,IF(Budget_period="Monthly",SUMIFS(INDIRECT(BH$8),DetailBudgetWPs_Aleph,IF($J215 = "No Work Package", "", $J215),DetailBudgetCategory_Aleph,$I215),IF(Budget_period="Quarterly",SUMIFS(INDIRECT(BH$9),DetailBudgetWPs_Aleph,IF($J215 = "No Work Package", "", $J215),DetailBudgetCategory_Aleph,$I215),IF(Budget_period="Annually",SUMIFS(INDIRECT(BH$10),DetailBudgetWPs_Aleph,IF($J215 = "No Work Package", "", $J215),DetailBudgetCategory_Aleph,$I215),""))))) / BH$6 * BH$7, 0), 0)</f>
        <v>0</v>
      </c>
      <c r="BI215" s="166">
        <f t="array" ref="BI215">IFERROR(IF(ROW()-16&lt;NoRowsBudget, IF($J215="Profit Margin",SUM(BI$16:BI214)*ProfitMargin,IF($J215="VAT",SUM(BI$16:BI214)*VAT,IF(Budget_period="Monthly",SUMIFS(INDIRECT(BI$8),DetailBudgetWPs_Aleph,IF($J215 = "No Work Package", "", $J215),DetailBudgetCategory_Aleph,$I215),IF(Budget_period="Quarterly",SUMIFS(INDIRECT(BI$9),DetailBudgetWPs_Aleph,IF($J215 = "No Work Package", "", $J215),DetailBudgetCategory_Aleph,$I215),IF(Budget_period="Annually",SUMIFS(INDIRECT(BI$10),DetailBudgetWPs_Aleph,IF($J215 = "No Work Package", "", $J215),DetailBudgetCategory_Aleph,$I215),""))))) / BI$6 * BI$7, 0), 0)</f>
        <v>0</v>
      </c>
      <c r="BJ215" s="166">
        <f t="array" ref="BJ215">IFERROR(IF(ROW()-16&lt;NoRowsBudget, IF($J215="Profit Margin",SUM(BJ$16:BJ214)*ProfitMargin,IF($J215="VAT",SUM(BJ$16:BJ214)*VAT,IF(Budget_period="Monthly",SUMIFS(INDIRECT(BJ$8),DetailBudgetWPs_Aleph,IF($J215 = "No Work Package", "", $J215),DetailBudgetCategory_Aleph,$I215),IF(Budget_period="Quarterly",SUMIFS(INDIRECT(BJ$9),DetailBudgetWPs_Aleph,IF($J215 = "No Work Package", "", $J215),DetailBudgetCategory_Aleph,$I215),IF(Budget_period="Annually",SUMIFS(INDIRECT(BJ$10),DetailBudgetWPs_Aleph,IF($J215 = "No Work Package", "", $J215),DetailBudgetCategory_Aleph,$I215),""))))) / BJ$6 * BJ$7, 0), 0)</f>
        <v>0</v>
      </c>
      <c r="BK215" s="166">
        <f t="array" ref="BK215">IFERROR(IF(ROW()-16&lt;NoRowsBudget, IF($J215="Profit Margin",SUM(BK$16:BK214)*ProfitMargin,IF($J215="VAT",SUM(BK$16:BK214)*VAT,IF(Budget_period="Monthly",SUMIFS(INDIRECT(BK$8),DetailBudgetWPs_Aleph,IF($J215 = "No Work Package", "", $J215),DetailBudgetCategory_Aleph,$I215),IF(Budget_period="Quarterly",SUMIFS(INDIRECT(BK$9),DetailBudgetWPs_Aleph,IF($J215 = "No Work Package", "", $J215),DetailBudgetCategory_Aleph,$I215),IF(Budget_period="Annually",SUMIFS(INDIRECT(BK$10),DetailBudgetWPs_Aleph,IF($J215 = "No Work Package", "", $J215),DetailBudgetCategory_Aleph,$I215),""))))) / BK$6 * BK$7, 0), 0)</f>
        <v>0</v>
      </c>
      <c r="BL215" s="166">
        <f t="array" ref="BL215">IFERROR(IF(ROW()-16&lt;NoRowsBudget, IF($J215="Profit Margin",SUM(BL$16:BL214)*ProfitMargin,IF($J215="VAT",SUM(BL$16:BL214)*VAT,IF(Budget_period="Monthly",SUMIFS(INDIRECT(BL$8),DetailBudgetWPs_Aleph,IF($J215 = "No Work Package", "", $J215),DetailBudgetCategory_Aleph,$I215),IF(Budget_period="Quarterly",SUMIFS(INDIRECT(BL$9),DetailBudgetWPs_Aleph,IF($J215 = "No Work Package", "", $J215),DetailBudgetCategory_Aleph,$I215),IF(Budget_period="Annually",SUMIFS(INDIRECT(BL$10),DetailBudgetWPs_Aleph,IF($J215 = "No Work Package", "", $J215),DetailBudgetCategory_Aleph,$I215),""))))) / BL$6 * BL$7, 0), 0)</f>
        <v>0</v>
      </c>
      <c r="BM215" s="166">
        <f t="array" ref="BM215">IFERROR(IF(ROW()-16&lt;NoRowsBudget, IF($J215="Profit Margin",SUM(BM$16:BM214)*ProfitMargin,IF($J215="VAT",SUM(BM$16:BM214)*VAT,IF(Budget_period="Monthly",SUMIFS(INDIRECT(BM$8),DetailBudgetWPs_Aleph,IF($J215 = "No Work Package", "", $J215),DetailBudgetCategory_Aleph,$I215),IF(Budget_period="Quarterly",SUMIFS(INDIRECT(BM$9),DetailBudgetWPs_Aleph,IF($J215 = "No Work Package", "", $J215),DetailBudgetCategory_Aleph,$I215),IF(Budget_period="Annually",SUMIFS(INDIRECT(BM$10),DetailBudgetWPs_Aleph,IF($J215 = "No Work Package", "", $J215),DetailBudgetCategory_Aleph,$I215),""))))) / BM$6 * BM$7, 0), 0)</f>
        <v>0</v>
      </c>
      <c r="BN215" s="166">
        <f t="array" ref="BN215">IFERROR(IF(ROW()-16&lt;NoRowsBudget, IF($J215="Profit Margin",SUM(BN$16:BN214)*ProfitMargin,IF($J215="VAT",SUM(BN$16:BN214)*VAT,IF(Budget_period="Monthly",SUMIFS(INDIRECT(BN$8),DetailBudgetWPs_Aleph,IF($J215 = "No Work Package", "", $J215),DetailBudgetCategory_Aleph,$I215),IF(Budget_period="Quarterly",SUMIFS(INDIRECT(BN$9),DetailBudgetWPs_Aleph,IF($J215 = "No Work Package", "", $J215),DetailBudgetCategory_Aleph,$I215),IF(Budget_period="Annually",SUMIFS(INDIRECT(BN$10),DetailBudgetWPs_Aleph,IF($J215 = "No Work Package", "", $J215),DetailBudgetCategory_Aleph,$I215),""))))) / BN$6 * BN$7, 0), 0)</f>
        <v>0</v>
      </c>
      <c r="BO215" s="166">
        <f t="array" ref="BO215">IFERROR(IF(ROW()-16&lt;NoRowsBudget, IF($J215="Profit Margin",SUM(BO$16:BO214)*ProfitMargin,IF($J215="VAT",SUM(BO$16:BO214)*VAT,IF(Budget_period="Monthly",SUMIFS(INDIRECT(BO$8),DetailBudgetWPs_Aleph,IF($J215 = "No Work Package", "", $J215),DetailBudgetCategory_Aleph,$I215),IF(Budget_period="Quarterly",SUMIFS(INDIRECT(BO$9),DetailBudgetWPs_Aleph,IF($J215 = "No Work Package", "", $J215),DetailBudgetCategory_Aleph,$I215),IF(Budget_period="Annually",SUMIFS(INDIRECT(BO$10),DetailBudgetWPs_Aleph,IF($J215 = "No Work Package", "", $J215),DetailBudgetCategory_Aleph,$I215),""))))) / BO$6 * BO$7, 0), 0)</f>
        <v>0</v>
      </c>
      <c r="BP215" s="166">
        <f t="array" ref="BP215">IFERROR(IF(ROW()-16&lt;NoRowsBudget, IF($J215="Profit Margin",SUM(BP$16:BP214)*ProfitMargin,IF($J215="VAT",SUM(BP$16:BP214)*VAT,IF(Budget_period="Monthly",SUMIFS(INDIRECT(BP$8),DetailBudgetWPs_Aleph,IF($J215 = "No Work Package", "", $J215),DetailBudgetCategory_Aleph,$I215),IF(Budget_period="Quarterly",SUMIFS(INDIRECT(BP$9),DetailBudgetWPs_Aleph,IF($J215 = "No Work Package", "", $J215),DetailBudgetCategory_Aleph,$I215),IF(Budget_period="Annually",SUMIFS(INDIRECT(BP$10),DetailBudgetWPs_Aleph,IF($J215 = "No Work Package", "", $J215),DetailBudgetCategory_Aleph,$I215),""))))) / BP$6 * BP$7, 0), 0)</f>
        <v>0</v>
      </c>
      <c r="BQ215" s="166">
        <f t="array" ref="BQ215">IFERROR(IF(ROW()-16&lt;NoRowsBudget, IF($J215="Profit Margin",SUM(BQ$16:BQ214)*ProfitMargin,IF($J215="VAT",SUM(BQ$16:BQ214)*VAT,IF(Budget_period="Monthly",SUMIFS(INDIRECT(BQ$8),DetailBudgetWPs_Aleph,IF($J215 = "No Work Package", "", $J215),DetailBudgetCategory_Aleph,$I215),IF(Budget_period="Quarterly",SUMIFS(INDIRECT(BQ$9),DetailBudgetWPs_Aleph,IF($J215 = "No Work Package", "", $J215),DetailBudgetCategory_Aleph,$I215),IF(Budget_period="Annually",SUMIFS(INDIRECT(BQ$10),DetailBudgetWPs_Aleph,IF($J215 = "No Work Package", "", $J215),DetailBudgetCategory_Aleph,$I215),""))))) / BQ$6 * BQ$7, 0), 0)</f>
        <v>0</v>
      </c>
      <c r="BR215" s="166">
        <f t="array" ref="BR215">IFERROR(IF(ROW()-16&lt;NoRowsBudget, IF($J215="Profit Margin",SUM(BR$16:BR214)*ProfitMargin,IF($J215="VAT",SUM(BR$16:BR214)*VAT,IF(Budget_period="Monthly",SUMIFS(INDIRECT(BR$8),DetailBudgetWPs_Aleph,IF($J215 = "No Work Package", "", $J215),DetailBudgetCategory_Aleph,$I215),IF(Budget_period="Quarterly",SUMIFS(INDIRECT(BR$9),DetailBudgetWPs_Aleph,IF($J215 = "No Work Package", "", $J215),DetailBudgetCategory_Aleph,$I215),IF(Budget_period="Annually",SUMIFS(INDIRECT(BR$10),DetailBudgetWPs_Aleph,IF($J215 = "No Work Package", "", $J215),DetailBudgetCategory_Aleph,$I215),""))))) / BR$6 * BR$7, 0), 0)</f>
        <v>0</v>
      </c>
      <c r="BS215" s="166">
        <f t="array" ref="BS215">IFERROR(IF(ROW()-16&lt;NoRowsBudget, IF($J215="Profit Margin",SUM(BS$16:BS214)*ProfitMargin,IF($J215="VAT",SUM(BS$16:BS214)*VAT,IF(Budget_period="Monthly",SUMIFS(INDIRECT(BS$8),DetailBudgetWPs_Aleph,IF($J215 = "No Work Package", "", $J215),DetailBudgetCategory_Aleph,$I215),IF(Budget_period="Quarterly",SUMIFS(INDIRECT(BS$9),DetailBudgetWPs_Aleph,IF($J215 = "No Work Package", "", $J215),DetailBudgetCategory_Aleph,$I215),IF(Budget_period="Annually",SUMIFS(INDIRECT(BS$10),DetailBudgetWPs_Aleph,IF($J215 = "No Work Package", "", $J215),DetailBudgetCategory_Aleph,$I215),""))))) / BS$6 * BS$7, 0), 0)</f>
        <v>0</v>
      </c>
    </row>
    <row r="216" ht="15.75" customHeight="1">
      <c r="A216" s="114"/>
      <c r="B216" s="15" t="str">
        <f>IF(ROW()-16&lt;NoRowsBudget,OrgName,"")</f>
        <v/>
      </c>
      <c r="C216" s="15" t="str">
        <f>IF(ROW()-16&lt;NoRowsBudget,ProjectName,"")</f>
        <v/>
      </c>
      <c r="D216" s="15" t="str">
        <f>IF(ROW()-16&lt;NoRowsBudget,ProjectRef,"")</f>
        <v/>
      </c>
      <c r="E216" s="15" t="str">
        <f>IF(ROW()-16&lt;NoRowsBudget,ApplicationID,"")</f>
        <v/>
      </c>
      <c r="F216" s="15" t="str">
        <f>IF(ROW()-16&lt;NoRowsBudget,Version,"")</f>
        <v/>
      </c>
      <c r="G216" s="164" t="str">
        <f>IF(ROW()-16&lt;NoRowsBudget,StartDate,"")</f>
        <v/>
      </c>
      <c r="H216" s="164" t="str">
        <f>IF(ROW()-16&lt;NoRowsBudget,EndDate,"")</f>
        <v/>
      </c>
      <c r="I216" s="15" t="str">
        <f t="array" ref="I216">IF(ROW()-16&lt;(NoRowsBudget-3),INDEX(CostCategories,CEILING((ROW()-15)/NoWPs,1)),IF(ROW()-16=NoRowsBudget-3,"Overheads",IF(ROW()-16=NoRowsBudget-2,"Profit Margin",IF(ROW()-16=NoRowsBudget-1,"VAT",""))))</f>
        <v/>
      </c>
      <c r="J216" s="15" t="str">
        <f t="array" ref="J216">IF(ROW()-16&lt;NoRowsBudget-3,INDEX(WPUnique,,MOD(ROW()-16,NoWPs)+1),IF(ROW()-16=NoRowsBudget-3,"Overheads",IF(ROW()-16=NoRowsBudget-2,"Profit Margin",IF(ROW()-16=NoRowsBudget-1,"VAT",""))))</f>
        <v/>
      </c>
      <c r="K216" s="172" t="str">
        <f>IFERROR(IF(OR($J216="Indirect Cost",$J216="VAT",$J216="Profit Margin"),"",VLOOKUP(J216,'1. Basic Info'!$B$40:$C$52,2,FALSE)),BudgetExport!J216)</f>
        <v/>
      </c>
      <c r="L216" s="166">
        <f t="array" ref="L216">IFERROR(IF(ROW()-16&lt;NoRowsBudget, IF($J216="Profit Margin",SUM(L$16:L215)*ProfitMargin,IF($J216="VAT",SUM(L$16:L215)*VAT,IF(Budget_period="Monthly",SUMIFS(INDIRECT(L$8),DetailBudgetWPs_Aleph,IF($J216 = "No Work Package", "", $J216),DetailBudgetCategory_Aleph,$I216),IF(Budget_period="Quarterly",SUMIFS(INDIRECT(L$9),DetailBudgetWPs_Aleph,IF($J216 = "No Work Package", "", $J216),DetailBudgetCategory_Aleph,$I216),IF(Budget_period="Annually",SUMIFS(INDIRECT(L$10),DetailBudgetWPs_Aleph,IF($J216 = "No Work Package", "", $J216),DetailBudgetCategory_Aleph,$I216),""))))) / L$6 * L$7, 0), 0)</f>
        <v>0</v>
      </c>
      <c r="M216" s="166">
        <f t="array" ref="M216">IFERROR(IF(ROW()-16&lt;NoRowsBudget, IF($J216="Profit Margin",SUM(M$16:M215)*ProfitMargin,IF($J216="VAT",SUM(M$16:M215)*VAT,IF(Budget_period="Monthly",SUMIFS(INDIRECT(M$8),DetailBudgetWPs_Aleph,IF($J216 = "No Work Package", "", $J216),DetailBudgetCategory_Aleph,$I216),IF(Budget_period="Quarterly",SUMIFS(INDIRECT(M$9),DetailBudgetWPs_Aleph,IF($J216 = "No Work Package", "", $J216),DetailBudgetCategory_Aleph,$I216),IF(Budget_period="Annually",SUMIFS(INDIRECT(M$10),DetailBudgetWPs_Aleph,IF($J216 = "No Work Package", "", $J216),DetailBudgetCategory_Aleph,$I216),""))))) / M$6 * M$7, 0), 0)</f>
        <v>0</v>
      </c>
      <c r="N216" s="166">
        <f t="array" ref="N216">IFERROR(IF(ROW()-16&lt;NoRowsBudget, IF($J216="Profit Margin",SUM(N$16:N215)*ProfitMargin,IF($J216="VAT",SUM(N$16:N215)*VAT,IF(Budget_period="Monthly",SUMIFS(INDIRECT(N$8),DetailBudgetWPs_Aleph,IF($J216 = "No Work Package", "", $J216),DetailBudgetCategory_Aleph,$I216),IF(Budget_period="Quarterly",SUMIFS(INDIRECT(N$9),DetailBudgetWPs_Aleph,IF($J216 = "No Work Package", "", $J216),DetailBudgetCategory_Aleph,$I216),IF(Budget_period="Annually",SUMIFS(INDIRECT(N$10),DetailBudgetWPs_Aleph,IF($J216 = "No Work Package", "", $J216),DetailBudgetCategory_Aleph,$I216),""))))) / N$6 * N$7, 0), 0)</f>
        <v>0</v>
      </c>
      <c r="O216" s="166">
        <f t="array" ref="O216">IFERROR(IF(ROW()-16&lt;NoRowsBudget, IF($J216="Profit Margin",SUM(O$16:O215)*ProfitMargin,IF($J216="VAT",SUM(O$16:O215)*VAT,IF(Budget_period="Monthly",SUMIFS(INDIRECT(O$8),DetailBudgetWPs_Aleph,IF($J216 = "No Work Package", "", $J216),DetailBudgetCategory_Aleph,$I216),IF(Budget_period="Quarterly",SUMIFS(INDIRECT(O$9),DetailBudgetWPs_Aleph,IF($J216 = "No Work Package", "", $J216),DetailBudgetCategory_Aleph,$I216),IF(Budget_period="Annually",SUMIFS(INDIRECT(O$10),DetailBudgetWPs_Aleph,IF($J216 = "No Work Package", "", $J216),DetailBudgetCategory_Aleph,$I216),""))))) / O$6 * O$7, 0), 0)</f>
        <v>0</v>
      </c>
      <c r="P216" s="166">
        <f t="array" ref="P216">IFERROR(IF(ROW()-16&lt;NoRowsBudget, IF($J216="Profit Margin",SUM(P$16:P215)*ProfitMargin,IF($J216="VAT",SUM(P$16:P215)*VAT,IF(Budget_period="Monthly",SUMIFS(INDIRECT(P$8),DetailBudgetWPs_Aleph,IF($J216 = "No Work Package", "", $J216),DetailBudgetCategory_Aleph,$I216),IF(Budget_period="Quarterly",SUMIFS(INDIRECT(P$9),DetailBudgetWPs_Aleph,IF($J216 = "No Work Package", "", $J216),DetailBudgetCategory_Aleph,$I216),IF(Budget_period="Annually",SUMIFS(INDIRECT(P$10),DetailBudgetWPs_Aleph,IF($J216 = "No Work Package", "", $J216),DetailBudgetCategory_Aleph,$I216),""))))) / P$6 * P$7, 0), 0)</f>
        <v>0</v>
      </c>
      <c r="Q216" s="166">
        <f t="array" ref="Q216">IFERROR(IF(ROW()-16&lt;NoRowsBudget, IF($J216="Profit Margin",SUM(Q$16:Q215)*ProfitMargin,IF($J216="VAT",SUM(Q$16:Q215)*VAT,IF(Budget_period="Monthly",SUMIFS(INDIRECT(Q$8),DetailBudgetWPs_Aleph,IF($J216 = "No Work Package", "", $J216),DetailBudgetCategory_Aleph,$I216),IF(Budget_period="Quarterly",SUMIFS(INDIRECT(Q$9),DetailBudgetWPs_Aleph,IF($J216 = "No Work Package", "", $J216),DetailBudgetCategory_Aleph,$I216),IF(Budget_period="Annually",SUMIFS(INDIRECT(Q$10),DetailBudgetWPs_Aleph,IF($J216 = "No Work Package", "", $J216),DetailBudgetCategory_Aleph,$I216),""))))) / Q$6 * Q$7, 0), 0)</f>
        <v>0</v>
      </c>
      <c r="R216" s="166">
        <f t="array" ref="R216">IFERROR(IF(ROW()-16&lt;NoRowsBudget, IF($J216="Profit Margin",SUM(R$16:R215)*ProfitMargin,IF($J216="VAT",SUM(R$16:R215)*VAT,IF(Budget_period="Monthly",SUMIFS(INDIRECT(R$8),DetailBudgetWPs_Aleph,IF($J216 = "No Work Package", "", $J216),DetailBudgetCategory_Aleph,$I216),IF(Budget_period="Quarterly",SUMIFS(INDIRECT(R$9),DetailBudgetWPs_Aleph,IF($J216 = "No Work Package", "", $J216),DetailBudgetCategory_Aleph,$I216),IF(Budget_period="Annually",SUMIFS(INDIRECT(R$10),DetailBudgetWPs_Aleph,IF($J216 = "No Work Package", "", $J216),DetailBudgetCategory_Aleph,$I216),""))))) / R$6 * R$7, 0), 0)</f>
        <v>0</v>
      </c>
      <c r="S216" s="166">
        <f t="array" ref="S216">IFERROR(IF(ROW()-16&lt;NoRowsBudget, IF($J216="Profit Margin",SUM(S$16:S215)*ProfitMargin,IF($J216="VAT",SUM(S$16:S215)*VAT,IF(Budget_period="Monthly",SUMIFS(INDIRECT(S$8),DetailBudgetWPs_Aleph,IF($J216 = "No Work Package", "", $J216),DetailBudgetCategory_Aleph,$I216),IF(Budget_period="Quarterly",SUMIFS(INDIRECT(S$9),DetailBudgetWPs_Aleph,IF($J216 = "No Work Package", "", $J216),DetailBudgetCategory_Aleph,$I216),IF(Budget_period="Annually",SUMIFS(INDIRECT(S$10),DetailBudgetWPs_Aleph,IF($J216 = "No Work Package", "", $J216),DetailBudgetCategory_Aleph,$I216),""))))) / S$6 * S$7, 0), 0)</f>
        <v>0</v>
      </c>
      <c r="T216" s="166">
        <f t="array" ref="T216">IFERROR(IF(ROW()-16&lt;NoRowsBudget, IF($J216="Profit Margin",SUM(T$16:T215)*ProfitMargin,IF($J216="VAT",SUM(T$16:T215)*VAT,IF(Budget_period="Monthly",SUMIFS(INDIRECT(T$8),DetailBudgetWPs_Aleph,IF($J216 = "No Work Package", "", $J216),DetailBudgetCategory_Aleph,$I216),IF(Budget_period="Quarterly",SUMIFS(INDIRECT(T$9),DetailBudgetWPs_Aleph,IF($J216 = "No Work Package", "", $J216),DetailBudgetCategory_Aleph,$I216),IF(Budget_period="Annually",SUMIFS(INDIRECT(T$10),DetailBudgetWPs_Aleph,IF($J216 = "No Work Package", "", $J216),DetailBudgetCategory_Aleph,$I216),""))))) / T$6 * T$7, 0), 0)</f>
        <v>0</v>
      </c>
      <c r="U216" s="166">
        <f t="array" ref="U216">IFERROR(IF(ROW()-16&lt;NoRowsBudget, IF($J216="Profit Margin",SUM(U$16:U215)*ProfitMargin,IF($J216="VAT",SUM(U$16:U215)*VAT,IF(Budget_period="Monthly",SUMIFS(INDIRECT(U$8),DetailBudgetWPs_Aleph,IF($J216 = "No Work Package", "", $J216),DetailBudgetCategory_Aleph,$I216),IF(Budget_period="Quarterly",SUMIFS(INDIRECT(U$9),DetailBudgetWPs_Aleph,IF($J216 = "No Work Package", "", $J216),DetailBudgetCategory_Aleph,$I216),IF(Budget_period="Annually",SUMIFS(INDIRECT(U$10),DetailBudgetWPs_Aleph,IF($J216 = "No Work Package", "", $J216),DetailBudgetCategory_Aleph,$I216),""))))) / U$6 * U$7, 0), 0)</f>
        <v>0</v>
      </c>
      <c r="V216" s="166">
        <f t="array" ref="V216">IFERROR(IF(ROW()-16&lt;NoRowsBudget, IF($J216="Profit Margin",SUM(V$16:V215)*ProfitMargin,IF($J216="VAT",SUM(V$16:V215)*VAT,IF(Budget_period="Monthly",SUMIFS(INDIRECT(V$8),DetailBudgetWPs_Aleph,IF($J216 = "No Work Package", "", $J216),DetailBudgetCategory_Aleph,$I216),IF(Budget_period="Quarterly",SUMIFS(INDIRECT(V$9),DetailBudgetWPs_Aleph,IF($J216 = "No Work Package", "", $J216),DetailBudgetCategory_Aleph,$I216),IF(Budget_period="Annually",SUMIFS(INDIRECT(V$10),DetailBudgetWPs_Aleph,IF($J216 = "No Work Package", "", $J216),DetailBudgetCategory_Aleph,$I216),""))))) / V$6 * V$7, 0), 0)</f>
        <v>0</v>
      </c>
      <c r="W216" s="166">
        <f t="array" ref="W216">IFERROR(IF(ROW()-16&lt;NoRowsBudget, IF($J216="Profit Margin",SUM(W$16:W215)*ProfitMargin,IF($J216="VAT",SUM(W$16:W215)*VAT,IF(Budget_period="Monthly",SUMIFS(INDIRECT(W$8),DetailBudgetWPs_Aleph,IF($J216 = "No Work Package", "", $J216),DetailBudgetCategory_Aleph,$I216),IF(Budget_period="Quarterly",SUMIFS(INDIRECT(W$9),DetailBudgetWPs_Aleph,IF($J216 = "No Work Package", "", $J216),DetailBudgetCategory_Aleph,$I216),IF(Budget_period="Annually",SUMIFS(INDIRECT(W$10),DetailBudgetWPs_Aleph,IF($J216 = "No Work Package", "", $J216),DetailBudgetCategory_Aleph,$I216),""))))) / W$6 * W$7, 0), 0)</f>
        <v>0</v>
      </c>
      <c r="X216" s="166">
        <f t="array" ref="X216">IFERROR(IF(ROW()-16&lt;NoRowsBudget, IF($J216="Profit Margin",SUM(X$16:X215)*ProfitMargin,IF($J216="VAT",SUM(X$16:X215)*VAT,IF(Budget_period="Monthly",SUMIFS(INDIRECT(X$8),DetailBudgetWPs_Aleph,IF($J216 = "No Work Package", "", $J216),DetailBudgetCategory_Aleph,$I216),IF(Budget_period="Quarterly",SUMIFS(INDIRECT(X$9),DetailBudgetWPs_Aleph,IF($J216 = "No Work Package", "", $J216),DetailBudgetCategory_Aleph,$I216),IF(Budget_period="Annually",SUMIFS(INDIRECT(X$10),DetailBudgetWPs_Aleph,IF($J216 = "No Work Package", "", $J216),DetailBudgetCategory_Aleph,$I216),""))))) / X$6 * X$7, 0), 0)</f>
        <v>0</v>
      </c>
      <c r="Y216" s="166">
        <f t="array" ref="Y216">IFERROR(IF(ROW()-16&lt;NoRowsBudget, IF($J216="Profit Margin",SUM(Y$16:Y215)*ProfitMargin,IF($J216="VAT",SUM(Y$16:Y215)*VAT,IF(Budget_period="Monthly",SUMIFS(INDIRECT(Y$8),DetailBudgetWPs_Aleph,IF($J216 = "No Work Package", "", $J216),DetailBudgetCategory_Aleph,$I216),IF(Budget_period="Quarterly",SUMIFS(INDIRECT(Y$9),DetailBudgetWPs_Aleph,IF($J216 = "No Work Package", "", $J216),DetailBudgetCategory_Aleph,$I216),IF(Budget_period="Annually",SUMIFS(INDIRECT(Y$10),DetailBudgetWPs_Aleph,IF($J216 = "No Work Package", "", $J216),DetailBudgetCategory_Aleph,$I216),""))))) / Y$6 * Y$7, 0), 0)</f>
        <v>0</v>
      </c>
      <c r="Z216" s="166">
        <f t="array" ref="Z216">IFERROR(IF(ROW()-16&lt;NoRowsBudget, IF($J216="Profit Margin",SUM(Z$16:Z215)*ProfitMargin,IF($J216="VAT",SUM(Z$16:Z215)*VAT,IF(Budget_period="Monthly",SUMIFS(INDIRECT(Z$8),DetailBudgetWPs_Aleph,IF($J216 = "No Work Package", "", $J216),DetailBudgetCategory_Aleph,$I216),IF(Budget_period="Quarterly",SUMIFS(INDIRECT(Z$9),DetailBudgetWPs_Aleph,IF($J216 = "No Work Package", "", $J216),DetailBudgetCategory_Aleph,$I216),IF(Budget_period="Annually",SUMIFS(INDIRECT(Z$10),DetailBudgetWPs_Aleph,IF($J216 = "No Work Package", "", $J216),DetailBudgetCategory_Aleph,$I216),""))))) / Z$6 * Z$7, 0), 0)</f>
        <v>0</v>
      </c>
      <c r="AA216" s="166">
        <f t="array" ref="AA216">IFERROR(IF(ROW()-16&lt;NoRowsBudget, IF($J216="Profit Margin",SUM(AA$16:AA215)*ProfitMargin,IF($J216="VAT",SUM(AA$16:AA215)*VAT,IF(Budget_period="Monthly",SUMIFS(INDIRECT(AA$8),DetailBudgetWPs_Aleph,IF($J216 = "No Work Package", "", $J216),DetailBudgetCategory_Aleph,$I216),IF(Budget_period="Quarterly",SUMIFS(INDIRECT(AA$9),DetailBudgetWPs_Aleph,IF($J216 = "No Work Package", "", $J216),DetailBudgetCategory_Aleph,$I216),IF(Budget_period="Annually",SUMIFS(INDIRECT(AA$10),DetailBudgetWPs_Aleph,IF($J216 = "No Work Package", "", $J216),DetailBudgetCategory_Aleph,$I216),""))))) / AA$6 * AA$7, 0), 0)</f>
        <v>0</v>
      </c>
      <c r="AB216" s="166">
        <f t="array" ref="AB216">IFERROR(IF(ROW()-16&lt;NoRowsBudget, IF($J216="Profit Margin",SUM(AB$16:AB215)*ProfitMargin,IF($J216="VAT",SUM(AB$16:AB215)*VAT,IF(Budget_period="Monthly",SUMIFS(INDIRECT(AB$8),DetailBudgetWPs_Aleph,IF($J216 = "No Work Package", "", $J216),DetailBudgetCategory_Aleph,$I216),IF(Budget_period="Quarterly",SUMIFS(INDIRECT(AB$9),DetailBudgetWPs_Aleph,IF($J216 = "No Work Package", "", $J216),DetailBudgetCategory_Aleph,$I216),IF(Budget_period="Annually",SUMIFS(INDIRECT(AB$10),DetailBudgetWPs_Aleph,IF($J216 = "No Work Package", "", $J216),DetailBudgetCategory_Aleph,$I216),""))))) / AB$6 * AB$7, 0), 0)</f>
        <v>0</v>
      </c>
      <c r="AC216" s="166">
        <f t="array" ref="AC216">IFERROR(IF(ROW()-16&lt;NoRowsBudget, IF($J216="Profit Margin",SUM(AC$16:AC215)*ProfitMargin,IF($J216="VAT",SUM(AC$16:AC215)*VAT,IF(Budget_period="Monthly",SUMIFS(INDIRECT(AC$8),DetailBudgetWPs_Aleph,IF($J216 = "No Work Package", "", $J216),DetailBudgetCategory_Aleph,$I216),IF(Budget_period="Quarterly",SUMIFS(INDIRECT(AC$9),DetailBudgetWPs_Aleph,IF($J216 = "No Work Package", "", $J216),DetailBudgetCategory_Aleph,$I216),IF(Budget_period="Annually",SUMIFS(INDIRECT(AC$10),DetailBudgetWPs_Aleph,IF($J216 = "No Work Package", "", $J216),DetailBudgetCategory_Aleph,$I216),""))))) / AC$6 * AC$7, 0), 0)</f>
        <v>0</v>
      </c>
      <c r="AD216" s="166">
        <f t="array" ref="AD216">IFERROR(IF(ROW()-16&lt;NoRowsBudget, IF($J216="Profit Margin",SUM(AD$16:AD215)*ProfitMargin,IF($J216="VAT",SUM(AD$16:AD215)*VAT,IF(Budget_period="Monthly",SUMIFS(INDIRECT(AD$8),DetailBudgetWPs_Aleph,IF($J216 = "No Work Package", "", $J216),DetailBudgetCategory_Aleph,$I216),IF(Budget_period="Quarterly",SUMIFS(INDIRECT(AD$9),DetailBudgetWPs_Aleph,IF($J216 = "No Work Package", "", $J216),DetailBudgetCategory_Aleph,$I216),IF(Budget_period="Annually",SUMIFS(INDIRECT(AD$10),DetailBudgetWPs_Aleph,IF($J216 = "No Work Package", "", $J216),DetailBudgetCategory_Aleph,$I216),""))))) / AD$6 * AD$7, 0), 0)</f>
        <v>0</v>
      </c>
      <c r="AE216" s="166">
        <f t="array" ref="AE216">IFERROR(IF(ROW()-16&lt;NoRowsBudget, IF($J216="Profit Margin",SUM(AE$16:AE215)*ProfitMargin,IF($J216="VAT",SUM(AE$16:AE215)*VAT,IF(Budget_period="Monthly",SUMIFS(INDIRECT(AE$8),DetailBudgetWPs_Aleph,IF($J216 = "No Work Package", "", $J216),DetailBudgetCategory_Aleph,$I216),IF(Budget_period="Quarterly",SUMIFS(INDIRECT(AE$9),DetailBudgetWPs_Aleph,IF($J216 = "No Work Package", "", $J216),DetailBudgetCategory_Aleph,$I216),IF(Budget_period="Annually",SUMIFS(INDIRECT(AE$10),DetailBudgetWPs_Aleph,IF($J216 = "No Work Package", "", $J216),DetailBudgetCategory_Aleph,$I216),""))))) / AE$6 * AE$7, 0), 0)</f>
        <v>0</v>
      </c>
      <c r="AF216" s="166">
        <f t="array" ref="AF216">IFERROR(IF(ROW()-16&lt;NoRowsBudget, IF($J216="Profit Margin",SUM(AF$16:AF215)*ProfitMargin,IF($J216="VAT",SUM(AF$16:AF215)*VAT,IF(Budget_period="Monthly",SUMIFS(INDIRECT(AF$8),DetailBudgetWPs_Aleph,IF($J216 = "No Work Package", "", $J216),DetailBudgetCategory_Aleph,$I216),IF(Budget_period="Quarterly",SUMIFS(INDIRECT(AF$9),DetailBudgetWPs_Aleph,IF($J216 = "No Work Package", "", $J216),DetailBudgetCategory_Aleph,$I216),IF(Budget_period="Annually",SUMIFS(INDIRECT(AF$10),DetailBudgetWPs_Aleph,IF($J216 = "No Work Package", "", $J216),DetailBudgetCategory_Aleph,$I216),""))))) / AF$6 * AF$7, 0), 0)</f>
        <v>0</v>
      </c>
      <c r="AG216" s="166">
        <f t="array" ref="AG216">IFERROR(IF(ROW()-16&lt;NoRowsBudget, IF($J216="Profit Margin",SUM(AG$16:AG215)*ProfitMargin,IF($J216="VAT",SUM(AG$16:AG215)*VAT,IF(Budget_period="Monthly",SUMIFS(INDIRECT(AG$8),DetailBudgetWPs_Aleph,IF($J216 = "No Work Package", "", $J216),DetailBudgetCategory_Aleph,$I216),IF(Budget_period="Quarterly",SUMIFS(INDIRECT(AG$9),DetailBudgetWPs_Aleph,IF($J216 = "No Work Package", "", $J216),DetailBudgetCategory_Aleph,$I216),IF(Budget_period="Annually",SUMIFS(INDIRECT(AG$10),DetailBudgetWPs_Aleph,IF($J216 = "No Work Package", "", $J216),DetailBudgetCategory_Aleph,$I216),""))))) / AG$6 * AG$7, 0), 0)</f>
        <v>0</v>
      </c>
      <c r="AH216" s="166">
        <f t="array" ref="AH216">IFERROR(IF(ROW()-16&lt;NoRowsBudget, IF($J216="Profit Margin",SUM(AH$16:AH215)*ProfitMargin,IF($J216="VAT",SUM(AH$16:AH215)*VAT,IF(Budget_period="Monthly",SUMIFS(INDIRECT(AH$8),DetailBudgetWPs_Aleph,IF($J216 = "No Work Package", "", $J216),DetailBudgetCategory_Aleph,$I216),IF(Budget_period="Quarterly",SUMIFS(INDIRECT(AH$9),DetailBudgetWPs_Aleph,IF($J216 = "No Work Package", "", $J216),DetailBudgetCategory_Aleph,$I216),IF(Budget_period="Annually",SUMIFS(INDIRECT(AH$10),DetailBudgetWPs_Aleph,IF($J216 = "No Work Package", "", $J216),DetailBudgetCategory_Aleph,$I216),""))))) / AH$6 * AH$7, 0), 0)</f>
        <v>0</v>
      </c>
      <c r="AI216" s="166">
        <f t="array" ref="AI216">IFERROR(IF(ROW()-16&lt;NoRowsBudget, IF($J216="Profit Margin",SUM(AI$16:AI215)*ProfitMargin,IF($J216="VAT",SUM(AI$16:AI215)*VAT,IF(Budget_period="Monthly",SUMIFS(INDIRECT(AI$8),DetailBudgetWPs_Aleph,IF($J216 = "No Work Package", "", $J216),DetailBudgetCategory_Aleph,$I216),IF(Budget_period="Quarterly",SUMIFS(INDIRECT(AI$9),DetailBudgetWPs_Aleph,IF($J216 = "No Work Package", "", $J216),DetailBudgetCategory_Aleph,$I216),IF(Budget_period="Annually",SUMIFS(INDIRECT(AI$10),DetailBudgetWPs_Aleph,IF($J216 = "No Work Package", "", $J216),DetailBudgetCategory_Aleph,$I216),""))))) / AI$6 * AI$7, 0), 0)</f>
        <v>0</v>
      </c>
      <c r="AJ216" s="166">
        <f t="array" ref="AJ216">IFERROR(IF(ROW()-16&lt;NoRowsBudget, IF($J216="Profit Margin",SUM(AJ$16:AJ215)*ProfitMargin,IF($J216="VAT",SUM(AJ$16:AJ215)*VAT,IF(Budget_period="Monthly",SUMIFS(INDIRECT(AJ$8),DetailBudgetWPs_Aleph,IF($J216 = "No Work Package", "", $J216),DetailBudgetCategory_Aleph,$I216),IF(Budget_period="Quarterly",SUMIFS(INDIRECT(AJ$9),DetailBudgetWPs_Aleph,IF($J216 = "No Work Package", "", $J216),DetailBudgetCategory_Aleph,$I216),IF(Budget_period="Annually",SUMIFS(INDIRECT(AJ$10),DetailBudgetWPs_Aleph,IF($J216 = "No Work Package", "", $J216),DetailBudgetCategory_Aleph,$I216),""))))) / AJ$6 * AJ$7, 0), 0)</f>
        <v>0</v>
      </c>
      <c r="AK216" s="166">
        <f t="array" ref="AK216">IFERROR(IF(ROW()-16&lt;NoRowsBudget, IF($J216="Profit Margin",SUM(AK$16:AK215)*ProfitMargin,IF($J216="VAT",SUM(AK$16:AK215)*VAT,IF(Budget_period="Monthly",SUMIFS(INDIRECT(AK$8),DetailBudgetWPs_Aleph,IF($J216 = "No Work Package", "", $J216),DetailBudgetCategory_Aleph,$I216),IF(Budget_period="Quarterly",SUMIFS(INDIRECT(AK$9),DetailBudgetWPs_Aleph,IF($J216 = "No Work Package", "", $J216),DetailBudgetCategory_Aleph,$I216),IF(Budget_period="Annually",SUMIFS(INDIRECT(AK$10),DetailBudgetWPs_Aleph,IF($J216 = "No Work Package", "", $J216),DetailBudgetCategory_Aleph,$I216),""))))) / AK$6 * AK$7, 0), 0)</f>
        <v>0</v>
      </c>
      <c r="AL216" s="166">
        <f t="array" ref="AL216">IFERROR(IF(ROW()-16&lt;NoRowsBudget, IF($J216="Profit Margin",SUM(AL$16:AL215)*ProfitMargin,IF($J216="VAT",SUM(AL$16:AL215)*VAT,IF(Budget_period="Monthly",SUMIFS(INDIRECT(AL$8),DetailBudgetWPs_Aleph,IF($J216 = "No Work Package", "", $J216),DetailBudgetCategory_Aleph,$I216),IF(Budget_period="Quarterly",SUMIFS(INDIRECT(AL$9),DetailBudgetWPs_Aleph,IF($J216 = "No Work Package", "", $J216),DetailBudgetCategory_Aleph,$I216),IF(Budget_period="Annually",SUMIFS(INDIRECT(AL$10),DetailBudgetWPs_Aleph,IF($J216 = "No Work Package", "", $J216),DetailBudgetCategory_Aleph,$I216),""))))) / AL$6 * AL$7, 0), 0)</f>
        <v>0</v>
      </c>
      <c r="AM216" s="166">
        <f t="array" ref="AM216">IFERROR(IF(ROW()-16&lt;NoRowsBudget, IF($J216="Profit Margin",SUM(AM$16:AM215)*ProfitMargin,IF($J216="VAT",SUM(AM$16:AM215)*VAT,IF(Budget_period="Monthly",SUMIFS(INDIRECT(AM$8),DetailBudgetWPs_Aleph,IF($J216 = "No Work Package", "", $J216),DetailBudgetCategory_Aleph,$I216),IF(Budget_period="Quarterly",SUMIFS(INDIRECT(AM$9),DetailBudgetWPs_Aleph,IF($J216 = "No Work Package", "", $J216),DetailBudgetCategory_Aleph,$I216),IF(Budget_period="Annually",SUMIFS(INDIRECT(AM$10),DetailBudgetWPs_Aleph,IF($J216 = "No Work Package", "", $J216),DetailBudgetCategory_Aleph,$I216),""))))) / AM$6 * AM$7, 0), 0)</f>
        <v>0</v>
      </c>
      <c r="AN216" s="166">
        <f t="array" ref="AN216">IFERROR(IF(ROW()-16&lt;NoRowsBudget, IF($J216="Profit Margin",SUM(AN$16:AN215)*ProfitMargin,IF($J216="VAT",SUM(AN$16:AN215)*VAT,IF(Budget_period="Monthly",SUMIFS(INDIRECT(AN$8),DetailBudgetWPs_Aleph,IF($J216 = "No Work Package", "", $J216),DetailBudgetCategory_Aleph,$I216),IF(Budget_period="Quarterly",SUMIFS(INDIRECT(AN$9),DetailBudgetWPs_Aleph,IF($J216 = "No Work Package", "", $J216),DetailBudgetCategory_Aleph,$I216),IF(Budget_period="Annually",SUMIFS(INDIRECT(AN$10),DetailBudgetWPs_Aleph,IF($J216 = "No Work Package", "", $J216),DetailBudgetCategory_Aleph,$I216),""))))) / AN$6 * AN$7, 0), 0)</f>
        <v>0</v>
      </c>
      <c r="AO216" s="166">
        <f t="array" ref="AO216">IFERROR(IF(ROW()-16&lt;NoRowsBudget, IF($J216="Profit Margin",SUM(AO$16:AO215)*ProfitMargin,IF($J216="VAT",SUM(AO$16:AO215)*VAT,IF(Budget_period="Monthly",SUMIFS(INDIRECT(AO$8),DetailBudgetWPs_Aleph,IF($J216 = "No Work Package", "", $J216),DetailBudgetCategory_Aleph,$I216),IF(Budget_period="Quarterly",SUMIFS(INDIRECT(AO$9),DetailBudgetWPs_Aleph,IF($J216 = "No Work Package", "", $J216),DetailBudgetCategory_Aleph,$I216),IF(Budget_period="Annually",SUMIFS(INDIRECT(AO$10),DetailBudgetWPs_Aleph,IF($J216 = "No Work Package", "", $J216),DetailBudgetCategory_Aleph,$I216),""))))) / AO$6 * AO$7, 0), 0)</f>
        <v>0</v>
      </c>
      <c r="AP216" s="166">
        <f t="array" ref="AP216">IFERROR(IF(ROW()-16&lt;NoRowsBudget, IF($J216="Profit Margin",SUM(AP$16:AP215)*ProfitMargin,IF($J216="VAT",SUM(AP$16:AP215)*VAT,IF(Budget_period="Monthly",SUMIFS(INDIRECT(AP$8),DetailBudgetWPs_Aleph,IF($J216 = "No Work Package", "", $J216),DetailBudgetCategory_Aleph,$I216),IF(Budget_period="Quarterly",SUMIFS(INDIRECT(AP$9),DetailBudgetWPs_Aleph,IF($J216 = "No Work Package", "", $J216),DetailBudgetCategory_Aleph,$I216),IF(Budget_period="Annually",SUMIFS(INDIRECT(AP$10),DetailBudgetWPs_Aleph,IF($J216 = "No Work Package", "", $J216),DetailBudgetCategory_Aleph,$I216),""))))) / AP$6 * AP$7, 0), 0)</f>
        <v>0</v>
      </c>
      <c r="AQ216" s="166">
        <f t="array" ref="AQ216">IFERROR(IF(ROW()-16&lt;NoRowsBudget, IF($J216="Profit Margin",SUM(AQ$16:AQ215)*ProfitMargin,IF($J216="VAT",SUM(AQ$16:AQ215)*VAT,IF(Budget_period="Monthly",SUMIFS(INDIRECT(AQ$8),DetailBudgetWPs_Aleph,IF($J216 = "No Work Package", "", $J216),DetailBudgetCategory_Aleph,$I216),IF(Budget_period="Quarterly",SUMIFS(INDIRECT(AQ$9),DetailBudgetWPs_Aleph,IF($J216 = "No Work Package", "", $J216),DetailBudgetCategory_Aleph,$I216),IF(Budget_period="Annually",SUMIFS(INDIRECT(AQ$10),DetailBudgetWPs_Aleph,IF($J216 = "No Work Package", "", $J216),DetailBudgetCategory_Aleph,$I216),""))))) / AQ$6 * AQ$7, 0), 0)</f>
        <v>0</v>
      </c>
      <c r="AR216" s="166">
        <f t="array" ref="AR216">IFERROR(IF(ROW()-16&lt;NoRowsBudget, IF($J216="Profit Margin",SUM(AR$16:AR215)*ProfitMargin,IF($J216="VAT",SUM(AR$16:AR215)*VAT,IF(Budget_period="Monthly",SUMIFS(INDIRECT(AR$8),DetailBudgetWPs_Aleph,IF($J216 = "No Work Package", "", $J216),DetailBudgetCategory_Aleph,$I216),IF(Budget_period="Quarterly",SUMIFS(INDIRECT(AR$9),DetailBudgetWPs_Aleph,IF($J216 = "No Work Package", "", $J216),DetailBudgetCategory_Aleph,$I216),IF(Budget_period="Annually",SUMIFS(INDIRECT(AR$10),DetailBudgetWPs_Aleph,IF($J216 = "No Work Package", "", $J216),DetailBudgetCategory_Aleph,$I216),""))))) / AR$6 * AR$7, 0), 0)</f>
        <v>0</v>
      </c>
      <c r="AS216" s="166">
        <f t="array" ref="AS216">IFERROR(IF(ROW()-16&lt;NoRowsBudget, IF($J216="Profit Margin",SUM(AS$16:AS215)*ProfitMargin,IF($J216="VAT",SUM(AS$16:AS215)*VAT,IF(Budget_period="Monthly",SUMIFS(INDIRECT(AS$8),DetailBudgetWPs_Aleph,IF($J216 = "No Work Package", "", $J216),DetailBudgetCategory_Aleph,$I216),IF(Budget_period="Quarterly",SUMIFS(INDIRECT(AS$9),DetailBudgetWPs_Aleph,IF($J216 = "No Work Package", "", $J216),DetailBudgetCategory_Aleph,$I216),IF(Budget_period="Annually",SUMIFS(INDIRECT(AS$10),DetailBudgetWPs_Aleph,IF($J216 = "No Work Package", "", $J216),DetailBudgetCategory_Aleph,$I216),""))))) / AS$6 * AS$7, 0), 0)</f>
        <v>0</v>
      </c>
      <c r="AT216" s="166">
        <f t="array" ref="AT216">IFERROR(IF(ROW()-16&lt;NoRowsBudget, IF($J216="Profit Margin",SUM(AT$16:AT215)*ProfitMargin,IF($J216="VAT",SUM(AT$16:AT215)*VAT,IF(Budget_period="Monthly",SUMIFS(INDIRECT(AT$8),DetailBudgetWPs_Aleph,IF($J216 = "No Work Package", "", $J216),DetailBudgetCategory_Aleph,$I216),IF(Budget_period="Quarterly",SUMIFS(INDIRECT(AT$9),DetailBudgetWPs_Aleph,IF($J216 = "No Work Package", "", $J216),DetailBudgetCategory_Aleph,$I216),IF(Budget_period="Annually",SUMIFS(INDIRECT(AT$10),DetailBudgetWPs_Aleph,IF($J216 = "No Work Package", "", $J216),DetailBudgetCategory_Aleph,$I216),""))))) / AT$6 * AT$7, 0), 0)</f>
        <v>0</v>
      </c>
      <c r="AU216" s="166">
        <f t="array" ref="AU216">IFERROR(IF(ROW()-16&lt;NoRowsBudget, IF($J216="Profit Margin",SUM(AU$16:AU215)*ProfitMargin,IF($J216="VAT",SUM(AU$16:AU215)*VAT,IF(Budget_period="Monthly",SUMIFS(INDIRECT(AU$8),DetailBudgetWPs_Aleph,IF($J216 = "No Work Package", "", $J216),DetailBudgetCategory_Aleph,$I216),IF(Budget_period="Quarterly",SUMIFS(INDIRECT(AU$9),DetailBudgetWPs_Aleph,IF($J216 = "No Work Package", "", $J216),DetailBudgetCategory_Aleph,$I216),IF(Budget_period="Annually",SUMIFS(INDIRECT(AU$10),DetailBudgetWPs_Aleph,IF($J216 = "No Work Package", "", $J216),DetailBudgetCategory_Aleph,$I216),""))))) / AU$6 * AU$7, 0), 0)</f>
        <v>0</v>
      </c>
      <c r="AV216" s="166">
        <f t="array" ref="AV216">IFERROR(IF(ROW()-16&lt;NoRowsBudget, IF($J216="Profit Margin",SUM(AV$16:AV215)*ProfitMargin,IF($J216="VAT",SUM(AV$16:AV215)*VAT,IF(Budget_period="Monthly",SUMIFS(INDIRECT(AV$8),DetailBudgetWPs_Aleph,IF($J216 = "No Work Package", "", $J216),DetailBudgetCategory_Aleph,$I216),IF(Budget_period="Quarterly",SUMIFS(INDIRECT(AV$9),DetailBudgetWPs_Aleph,IF($J216 = "No Work Package", "", $J216),DetailBudgetCategory_Aleph,$I216),IF(Budget_period="Annually",SUMIFS(INDIRECT(AV$10),DetailBudgetWPs_Aleph,IF($J216 = "No Work Package", "", $J216),DetailBudgetCategory_Aleph,$I216),""))))) / AV$6 * AV$7, 0), 0)</f>
        <v>0</v>
      </c>
      <c r="AW216" s="166">
        <f t="array" ref="AW216">IFERROR(IF(ROW()-16&lt;NoRowsBudget, IF($J216="Profit Margin",SUM(AW$16:AW215)*ProfitMargin,IF($J216="VAT",SUM(AW$16:AW215)*VAT,IF(Budget_period="Monthly",SUMIFS(INDIRECT(AW$8),DetailBudgetWPs_Aleph,IF($J216 = "No Work Package", "", $J216),DetailBudgetCategory_Aleph,$I216),IF(Budget_period="Quarterly",SUMIFS(INDIRECT(AW$9),DetailBudgetWPs_Aleph,IF($J216 = "No Work Package", "", $J216),DetailBudgetCategory_Aleph,$I216),IF(Budget_period="Annually",SUMIFS(INDIRECT(AW$10),DetailBudgetWPs_Aleph,IF($J216 = "No Work Package", "", $J216),DetailBudgetCategory_Aleph,$I216),""))))) / AW$6 * AW$7, 0), 0)</f>
        <v>0</v>
      </c>
      <c r="AX216" s="166">
        <f t="array" ref="AX216">IFERROR(IF(ROW()-16&lt;NoRowsBudget, IF($J216="Profit Margin",SUM(AX$16:AX215)*ProfitMargin,IF($J216="VAT",SUM(AX$16:AX215)*VAT,IF(Budget_period="Monthly",SUMIFS(INDIRECT(AX$8),DetailBudgetWPs_Aleph,IF($J216 = "No Work Package", "", $J216),DetailBudgetCategory_Aleph,$I216),IF(Budget_period="Quarterly",SUMIFS(INDIRECT(AX$9),DetailBudgetWPs_Aleph,IF($J216 = "No Work Package", "", $J216),DetailBudgetCategory_Aleph,$I216),IF(Budget_period="Annually",SUMIFS(INDIRECT(AX$10),DetailBudgetWPs_Aleph,IF($J216 = "No Work Package", "", $J216),DetailBudgetCategory_Aleph,$I216),""))))) / AX$6 * AX$7, 0), 0)</f>
        <v>0</v>
      </c>
      <c r="AY216" s="166">
        <f t="array" ref="AY216">IFERROR(IF(ROW()-16&lt;NoRowsBudget, IF($J216="Profit Margin",SUM(AY$16:AY215)*ProfitMargin,IF($J216="VAT",SUM(AY$16:AY215)*VAT,IF(Budget_period="Monthly",SUMIFS(INDIRECT(AY$8),DetailBudgetWPs_Aleph,IF($J216 = "No Work Package", "", $J216),DetailBudgetCategory_Aleph,$I216),IF(Budget_period="Quarterly",SUMIFS(INDIRECT(AY$9),DetailBudgetWPs_Aleph,IF($J216 = "No Work Package", "", $J216),DetailBudgetCategory_Aleph,$I216),IF(Budget_period="Annually",SUMIFS(INDIRECT(AY$10),DetailBudgetWPs_Aleph,IF($J216 = "No Work Package", "", $J216),DetailBudgetCategory_Aleph,$I216),""))))) / AY$6 * AY$7, 0), 0)</f>
        <v>0</v>
      </c>
      <c r="AZ216" s="166">
        <f t="array" ref="AZ216">IFERROR(IF(ROW()-16&lt;NoRowsBudget, IF($J216="Profit Margin",SUM(AZ$16:AZ215)*ProfitMargin,IF($J216="VAT",SUM(AZ$16:AZ215)*VAT,IF(Budget_period="Monthly",SUMIFS(INDIRECT(AZ$8),DetailBudgetWPs_Aleph,IF($J216 = "No Work Package", "", $J216),DetailBudgetCategory_Aleph,$I216),IF(Budget_period="Quarterly",SUMIFS(INDIRECT(AZ$9),DetailBudgetWPs_Aleph,IF($J216 = "No Work Package", "", $J216),DetailBudgetCategory_Aleph,$I216),IF(Budget_period="Annually",SUMIFS(INDIRECT(AZ$10),DetailBudgetWPs_Aleph,IF($J216 = "No Work Package", "", $J216),DetailBudgetCategory_Aleph,$I216),""))))) / AZ$6 * AZ$7, 0), 0)</f>
        <v>0</v>
      </c>
      <c r="BA216" s="166">
        <f t="array" ref="BA216">IFERROR(IF(ROW()-16&lt;NoRowsBudget, IF($J216="Profit Margin",SUM(BA$16:BA215)*ProfitMargin,IF($J216="VAT",SUM(BA$16:BA215)*VAT,IF(Budget_period="Monthly",SUMIFS(INDIRECT(BA$8),DetailBudgetWPs_Aleph,IF($J216 = "No Work Package", "", $J216),DetailBudgetCategory_Aleph,$I216),IF(Budget_period="Quarterly",SUMIFS(INDIRECT(BA$9),DetailBudgetWPs_Aleph,IF($J216 = "No Work Package", "", $J216),DetailBudgetCategory_Aleph,$I216),IF(Budget_period="Annually",SUMIFS(INDIRECT(BA$10),DetailBudgetWPs_Aleph,IF($J216 = "No Work Package", "", $J216),DetailBudgetCategory_Aleph,$I216),""))))) / BA$6 * BA$7, 0), 0)</f>
        <v>0</v>
      </c>
      <c r="BB216" s="166">
        <f t="array" ref="BB216">IFERROR(IF(ROW()-16&lt;NoRowsBudget, IF($J216="Profit Margin",SUM(BB$16:BB215)*ProfitMargin,IF($J216="VAT",SUM(BB$16:BB215)*VAT,IF(Budget_period="Monthly",SUMIFS(INDIRECT(BB$8),DetailBudgetWPs_Aleph,IF($J216 = "No Work Package", "", $J216),DetailBudgetCategory_Aleph,$I216),IF(Budget_period="Quarterly",SUMIFS(INDIRECT(BB$9),DetailBudgetWPs_Aleph,IF($J216 = "No Work Package", "", $J216),DetailBudgetCategory_Aleph,$I216),IF(Budget_period="Annually",SUMIFS(INDIRECT(BB$10),DetailBudgetWPs_Aleph,IF($J216 = "No Work Package", "", $J216),DetailBudgetCategory_Aleph,$I216),""))))) / BB$6 * BB$7, 0), 0)</f>
        <v>0</v>
      </c>
      <c r="BC216" s="166">
        <f t="array" ref="BC216">IFERROR(IF(ROW()-16&lt;NoRowsBudget, IF($J216="Profit Margin",SUM(BC$16:BC215)*ProfitMargin,IF($J216="VAT",SUM(BC$16:BC215)*VAT,IF(Budget_period="Monthly",SUMIFS(INDIRECT(BC$8),DetailBudgetWPs_Aleph,IF($J216 = "No Work Package", "", $J216),DetailBudgetCategory_Aleph,$I216),IF(Budget_period="Quarterly",SUMIFS(INDIRECT(BC$9),DetailBudgetWPs_Aleph,IF($J216 = "No Work Package", "", $J216),DetailBudgetCategory_Aleph,$I216),IF(Budget_period="Annually",SUMIFS(INDIRECT(BC$10),DetailBudgetWPs_Aleph,IF($J216 = "No Work Package", "", $J216),DetailBudgetCategory_Aleph,$I216),""))))) / BC$6 * BC$7, 0), 0)</f>
        <v>0</v>
      </c>
      <c r="BD216" s="166">
        <f t="array" ref="BD216">IFERROR(IF(ROW()-16&lt;NoRowsBudget, IF($J216="Profit Margin",SUM(BD$16:BD215)*ProfitMargin,IF($J216="VAT",SUM(BD$16:BD215)*VAT,IF(Budget_period="Monthly",SUMIFS(INDIRECT(BD$8),DetailBudgetWPs_Aleph,IF($J216 = "No Work Package", "", $J216),DetailBudgetCategory_Aleph,$I216),IF(Budget_period="Quarterly",SUMIFS(INDIRECT(BD$9),DetailBudgetWPs_Aleph,IF($J216 = "No Work Package", "", $J216),DetailBudgetCategory_Aleph,$I216),IF(Budget_period="Annually",SUMIFS(INDIRECT(BD$10),DetailBudgetWPs_Aleph,IF($J216 = "No Work Package", "", $J216),DetailBudgetCategory_Aleph,$I216),""))))) / BD$6 * BD$7, 0), 0)</f>
        <v>0</v>
      </c>
      <c r="BE216" s="166">
        <f t="array" ref="BE216">IFERROR(IF(ROW()-16&lt;NoRowsBudget, IF($J216="Profit Margin",SUM(BE$16:BE215)*ProfitMargin,IF($J216="VAT",SUM(BE$16:BE215)*VAT,IF(Budget_period="Monthly",SUMIFS(INDIRECT(BE$8),DetailBudgetWPs_Aleph,IF($J216 = "No Work Package", "", $J216),DetailBudgetCategory_Aleph,$I216),IF(Budget_period="Quarterly",SUMIFS(INDIRECT(BE$9),DetailBudgetWPs_Aleph,IF($J216 = "No Work Package", "", $J216),DetailBudgetCategory_Aleph,$I216),IF(Budget_period="Annually",SUMIFS(INDIRECT(BE$10),DetailBudgetWPs_Aleph,IF($J216 = "No Work Package", "", $J216),DetailBudgetCategory_Aleph,$I216),""))))) / BE$6 * BE$7, 0), 0)</f>
        <v>0</v>
      </c>
      <c r="BF216" s="166">
        <f t="array" ref="BF216">IFERROR(IF(ROW()-16&lt;NoRowsBudget, IF($J216="Profit Margin",SUM(BF$16:BF215)*ProfitMargin,IF($J216="VAT",SUM(BF$16:BF215)*VAT,IF(Budget_period="Monthly",SUMIFS(INDIRECT(BF$8),DetailBudgetWPs_Aleph,IF($J216 = "No Work Package", "", $J216),DetailBudgetCategory_Aleph,$I216),IF(Budget_period="Quarterly",SUMIFS(INDIRECT(BF$9),DetailBudgetWPs_Aleph,IF($J216 = "No Work Package", "", $J216),DetailBudgetCategory_Aleph,$I216),IF(Budget_period="Annually",SUMIFS(INDIRECT(BF$10),DetailBudgetWPs_Aleph,IF($J216 = "No Work Package", "", $J216),DetailBudgetCategory_Aleph,$I216),""))))) / BF$6 * BF$7, 0), 0)</f>
        <v>0</v>
      </c>
      <c r="BG216" s="166">
        <f t="array" ref="BG216">IFERROR(IF(ROW()-16&lt;NoRowsBudget, IF($J216="Profit Margin",SUM(BG$16:BG215)*ProfitMargin,IF($J216="VAT",SUM(BG$16:BG215)*VAT,IF(Budget_period="Monthly",SUMIFS(INDIRECT(BG$8),DetailBudgetWPs_Aleph,IF($J216 = "No Work Package", "", $J216),DetailBudgetCategory_Aleph,$I216),IF(Budget_period="Quarterly",SUMIFS(INDIRECT(BG$9),DetailBudgetWPs_Aleph,IF($J216 = "No Work Package", "", $J216),DetailBudgetCategory_Aleph,$I216),IF(Budget_period="Annually",SUMIFS(INDIRECT(BG$10),DetailBudgetWPs_Aleph,IF($J216 = "No Work Package", "", $J216),DetailBudgetCategory_Aleph,$I216),""))))) / BG$6 * BG$7, 0), 0)</f>
        <v>0</v>
      </c>
      <c r="BH216" s="166">
        <f t="array" ref="BH216">IFERROR(IF(ROW()-16&lt;NoRowsBudget, IF($J216="Profit Margin",SUM(BH$16:BH215)*ProfitMargin,IF($J216="VAT",SUM(BH$16:BH215)*VAT,IF(Budget_period="Monthly",SUMIFS(INDIRECT(BH$8),DetailBudgetWPs_Aleph,IF($J216 = "No Work Package", "", $J216),DetailBudgetCategory_Aleph,$I216),IF(Budget_period="Quarterly",SUMIFS(INDIRECT(BH$9),DetailBudgetWPs_Aleph,IF($J216 = "No Work Package", "", $J216),DetailBudgetCategory_Aleph,$I216),IF(Budget_period="Annually",SUMIFS(INDIRECT(BH$10),DetailBudgetWPs_Aleph,IF($J216 = "No Work Package", "", $J216),DetailBudgetCategory_Aleph,$I216),""))))) / BH$6 * BH$7, 0), 0)</f>
        <v>0</v>
      </c>
      <c r="BI216" s="166">
        <f t="array" ref="BI216">IFERROR(IF(ROW()-16&lt;NoRowsBudget, IF($J216="Profit Margin",SUM(BI$16:BI215)*ProfitMargin,IF($J216="VAT",SUM(BI$16:BI215)*VAT,IF(Budget_period="Monthly",SUMIFS(INDIRECT(BI$8),DetailBudgetWPs_Aleph,IF($J216 = "No Work Package", "", $J216),DetailBudgetCategory_Aleph,$I216),IF(Budget_period="Quarterly",SUMIFS(INDIRECT(BI$9),DetailBudgetWPs_Aleph,IF($J216 = "No Work Package", "", $J216),DetailBudgetCategory_Aleph,$I216),IF(Budget_period="Annually",SUMIFS(INDIRECT(BI$10),DetailBudgetWPs_Aleph,IF($J216 = "No Work Package", "", $J216),DetailBudgetCategory_Aleph,$I216),""))))) / BI$6 * BI$7, 0), 0)</f>
        <v>0</v>
      </c>
      <c r="BJ216" s="166">
        <f t="array" ref="BJ216">IFERROR(IF(ROW()-16&lt;NoRowsBudget, IF($J216="Profit Margin",SUM(BJ$16:BJ215)*ProfitMargin,IF($J216="VAT",SUM(BJ$16:BJ215)*VAT,IF(Budget_period="Monthly",SUMIFS(INDIRECT(BJ$8),DetailBudgetWPs_Aleph,IF($J216 = "No Work Package", "", $J216),DetailBudgetCategory_Aleph,$I216),IF(Budget_period="Quarterly",SUMIFS(INDIRECT(BJ$9),DetailBudgetWPs_Aleph,IF($J216 = "No Work Package", "", $J216),DetailBudgetCategory_Aleph,$I216),IF(Budget_period="Annually",SUMIFS(INDIRECT(BJ$10),DetailBudgetWPs_Aleph,IF($J216 = "No Work Package", "", $J216),DetailBudgetCategory_Aleph,$I216),""))))) / BJ$6 * BJ$7, 0), 0)</f>
        <v>0</v>
      </c>
      <c r="BK216" s="166">
        <f t="array" ref="BK216">IFERROR(IF(ROW()-16&lt;NoRowsBudget, IF($J216="Profit Margin",SUM(BK$16:BK215)*ProfitMargin,IF($J216="VAT",SUM(BK$16:BK215)*VAT,IF(Budget_period="Monthly",SUMIFS(INDIRECT(BK$8),DetailBudgetWPs_Aleph,IF($J216 = "No Work Package", "", $J216),DetailBudgetCategory_Aleph,$I216),IF(Budget_period="Quarterly",SUMIFS(INDIRECT(BK$9),DetailBudgetWPs_Aleph,IF($J216 = "No Work Package", "", $J216),DetailBudgetCategory_Aleph,$I216),IF(Budget_period="Annually",SUMIFS(INDIRECT(BK$10),DetailBudgetWPs_Aleph,IF($J216 = "No Work Package", "", $J216),DetailBudgetCategory_Aleph,$I216),""))))) / BK$6 * BK$7, 0), 0)</f>
        <v>0</v>
      </c>
      <c r="BL216" s="166">
        <f t="array" ref="BL216">IFERROR(IF(ROW()-16&lt;NoRowsBudget, IF($J216="Profit Margin",SUM(BL$16:BL215)*ProfitMargin,IF($J216="VAT",SUM(BL$16:BL215)*VAT,IF(Budget_period="Monthly",SUMIFS(INDIRECT(BL$8),DetailBudgetWPs_Aleph,IF($J216 = "No Work Package", "", $J216),DetailBudgetCategory_Aleph,$I216),IF(Budget_period="Quarterly",SUMIFS(INDIRECT(BL$9),DetailBudgetWPs_Aleph,IF($J216 = "No Work Package", "", $J216),DetailBudgetCategory_Aleph,$I216),IF(Budget_period="Annually",SUMIFS(INDIRECT(BL$10),DetailBudgetWPs_Aleph,IF($J216 = "No Work Package", "", $J216),DetailBudgetCategory_Aleph,$I216),""))))) / BL$6 * BL$7, 0), 0)</f>
        <v>0</v>
      </c>
      <c r="BM216" s="166">
        <f t="array" ref="BM216">IFERROR(IF(ROW()-16&lt;NoRowsBudget, IF($J216="Profit Margin",SUM(BM$16:BM215)*ProfitMargin,IF($J216="VAT",SUM(BM$16:BM215)*VAT,IF(Budget_period="Monthly",SUMIFS(INDIRECT(BM$8),DetailBudgetWPs_Aleph,IF($J216 = "No Work Package", "", $J216),DetailBudgetCategory_Aleph,$I216),IF(Budget_period="Quarterly",SUMIFS(INDIRECT(BM$9),DetailBudgetWPs_Aleph,IF($J216 = "No Work Package", "", $J216),DetailBudgetCategory_Aleph,$I216),IF(Budget_period="Annually",SUMIFS(INDIRECT(BM$10),DetailBudgetWPs_Aleph,IF($J216 = "No Work Package", "", $J216),DetailBudgetCategory_Aleph,$I216),""))))) / BM$6 * BM$7, 0), 0)</f>
        <v>0</v>
      </c>
      <c r="BN216" s="166">
        <f t="array" ref="BN216">IFERROR(IF(ROW()-16&lt;NoRowsBudget, IF($J216="Profit Margin",SUM(BN$16:BN215)*ProfitMargin,IF($J216="VAT",SUM(BN$16:BN215)*VAT,IF(Budget_period="Monthly",SUMIFS(INDIRECT(BN$8),DetailBudgetWPs_Aleph,IF($J216 = "No Work Package", "", $J216),DetailBudgetCategory_Aleph,$I216),IF(Budget_period="Quarterly",SUMIFS(INDIRECT(BN$9),DetailBudgetWPs_Aleph,IF($J216 = "No Work Package", "", $J216),DetailBudgetCategory_Aleph,$I216),IF(Budget_period="Annually",SUMIFS(INDIRECT(BN$10),DetailBudgetWPs_Aleph,IF($J216 = "No Work Package", "", $J216),DetailBudgetCategory_Aleph,$I216),""))))) / BN$6 * BN$7, 0), 0)</f>
        <v>0</v>
      </c>
      <c r="BO216" s="166">
        <f t="array" ref="BO216">IFERROR(IF(ROW()-16&lt;NoRowsBudget, IF($J216="Profit Margin",SUM(BO$16:BO215)*ProfitMargin,IF($J216="VAT",SUM(BO$16:BO215)*VAT,IF(Budget_period="Monthly",SUMIFS(INDIRECT(BO$8),DetailBudgetWPs_Aleph,IF($J216 = "No Work Package", "", $J216),DetailBudgetCategory_Aleph,$I216),IF(Budget_period="Quarterly",SUMIFS(INDIRECT(BO$9),DetailBudgetWPs_Aleph,IF($J216 = "No Work Package", "", $J216),DetailBudgetCategory_Aleph,$I216),IF(Budget_period="Annually",SUMIFS(INDIRECT(BO$10),DetailBudgetWPs_Aleph,IF($J216 = "No Work Package", "", $J216),DetailBudgetCategory_Aleph,$I216),""))))) / BO$6 * BO$7, 0), 0)</f>
        <v>0</v>
      </c>
      <c r="BP216" s="166">
        <f t="array" ref="BP216">IFERROR(IF(ROW()-16&lt;NoRowsBudget, IF($J216="Profit Margin",SUM(BP$16:BP215)*ProfitMargin,IF($J216="VAT",SUM(BP$16:BP215)*VAT,IF(Budget_period="Monthly",SUMIFS(INDIRECT(BP$8),DetailBudgetWPs_Aleph,IF($J216 = "No Work Package", "", $J216),DetailBudgetCategory_Aleph,$I216),IF(Budget_period="Quarterly",SUMIFS(INDIRECT(BP$9),DetailBudgetWPs_Aleph,IF($J216 = "No Work Package", "", $J216),DetailBudgetCategory_Aleph,$I216),IF(Budget_period="Annually",SUMIFS(INDIRECT(BP$10),DetailBudgetWPs_Aleph,IF($J216 = "No Work Package", "", $J216),DetailBudgetCategory_Aleph,$I216),""))))) / BP$6 * BP$7, 0), 0)</f>
        <v>0</v>
      </c>
      <c r="BQ216" s="166">
        <f t="array" ref="BQ216">IFERROR(IF(ROW()-16&lt;NoRowsBudget, IF($J216="Profit Margin",SUM(BQ$16:BQ215)*ProfitMargin,IF($J216="VAT",SUM(BQ$16:BQ215)*VAT,IF(Budget_period="Monthly",SUMIFS(INDIRECT(BQ$8),DetailBudgetWPs_Aleph,IF($J216 = "No Work Package", "", $J216),DetailBudgetCategory_Aleph,$I216),IF(Budget_period="Quarterly",SUMIFS(INDIRECT(BQ$9),DetailBudgetWPs_Aleph,IF($J216 = "No Work Package", "", $J216),DetailBudgetCategory_Aleph,$I216),IF(Budget_period="Annually",SUMIFS(INDIRECT(BQ$10),DetailBudgetWPs_Aleph,IF($J216 = "No Work Package", "", $J216),DetailBudgetCategory_Aleph,$I216),""))))) / BQ$6 * BQ$7, 0), 0)</f>
        <v>0</v>
      </c>
      <c r="BR216" s="166">
        <f t="array" ref="BR216">IFERROR(IF(ROW()-16&lt;NoRowsBudget, IF($J216="Profit Margin",SUM(BR$16:BR215)*ProfitMargin,IF($J216="VAT",SUM(BR$16:BR215)*VAT,IF(Budget_period="Monthly",SUMIFS(INDIRECT(BR$8),DetailBudgetWPs_Aleph,IF($J216 = "No Work Package", "", $J216),DetailBudgetCategory_Aleph,$I216),IF(Budget_period="Quarterly",SUMIFS(INDIRECT(BR$9),DetailBudgetWPs_Aleph,IF($J216 = "No Work Package", "", $J216),DetailBudgetCategory_Aleph,$I216),IF(Budget_period="Annually",SUMIFS(INDIRECT(BR$10),DetailBudgetWPs_Aleph,IF($J216 = "No Work Package", "", $J216),DetailBudgetCategory_Aleph,$I216),""))))) / BR$6 * BR$7, 0), 0)</f>
        <v>0</v>
      </c>
      <c r="BS216" s="166">
        <f t="array" ref="BS216">IFERROR(IF(ROW()-16&lt;NoRowsBudget, IF($J216="Profit Margin",SUM(BS$16:BS215)*ProfitMargin,IF($J216="VAT",SUM(BS$16:BS215)*VAT,IF(Budget_period="Monthly",SUMIFS(INDIRECT(BS$8),DetailBudgetWPs_Aleph,IF($J216 = "No Work Package", "", $J216),DetailBudgetCategory_Aleph,$I216),IF(Budget_period="Quarterly",SUMIFS(INDIRECT(BS$9),DetailBudgetWPs_Aleph,IF($J216 = "No Work Package", "", $J216),DetailBudgetCategory_Aleph,$I216),IF(Budget_period="Annually",SUMIFS(INDIRECT(BS$10),DetailBudgetWPs_Aleph,IF($J216 = "No Work Package", "", $J216),DetailBudgetCategory_Aleph,$I216),""))))) / BS$6 * BS$7, 0), 0)</f>
        <v>0</v>
      </c>
    </row>
    <row r="217" ht="15.75" customHeight="1">
      <c r="A217" s="114"/>
      <c r="B217" s="15" t="str">
        <f>IF(ROW()-16&lt;NoRowsBudget,OrgName,"")</f>
        <v/>
      </c>
      <c r="C217" s="15" t="str">
        <f>IF(ROW()-16&lt;NoRowsBudget,ProjectName,"")</f>
        <v/>
      </c>
      <c r="D217" s="15" t="str">
        <f>IF(ROW()-16&lt;NoRowsBudget,ProjectRef,"")</f>
        <v/>
      </c>
      <c r="E217" s="15" t="str">
        <f>IF(ROW()-16&lt;NoRowsBudget,ApplicationID,"")</f>
        <v/>
      </c>
      <c r="F217" s="15" t="str">
        <f>IF(ROW()-16&lt;NoRowsBudget,Version,"")</f>
        <v/>
      </c>
      <c r="G217" s="164" t="str">
        <f>IF(ROW()-16&lt;NoRowsBudget,StartDate,"")</f>
        <v/>
      </c>
      <c r="H217" s="164" t="str">
        <f>IF(ROW()-16&lt;NoRowsBudget,EndDate,"")</f>
        <v/>
      </c>
      <c r="I217" s="15" t="str">
        <f t="array" ref="I217">IF(ROW()-16&lt;(NoRowsBudget-3),INDEX(CostCategories,CEILING((ROW()-15)/NoWPs,1)),IF(ROW()-16=NoRowsBudget-3,"Overheads",IF(ROW()-16=NoRowsBudget-2,"Profit Margin",IF(ROW()-16=NoRowsBudget-1,"VAT",""))))</f>
        <v/>
      </c>
      <c r="J217" s="15" t="str">
        <f t="array" ref="J217">IF(ROW()-16&lt;NoRowsBudget-3,INDEX(WPUnique,,MOD(ROW()-16,NoWPs)+1),IF(ROW()-16=NoRowsBudget-3,"Overheads",IF(ROW()-16=NoRowsBudget-2,"Profit Margin",IF(ROW()-16=NoRowsBudget-1,"VAT",""))))</f>
        <v/>
      </c>
      <c r="K217" s="172" t="str">
        <f>IFERROR(IF(OR($J217="Indirect Cost",$J217="VAT",$J217="Profit Margin"),"",VLOOKUP(J217,'1. Basic Info'!$B$40:$C$52,2,FALSE)),BudgetExport!J217)</f>
        <v/>
      </c>
      <c r="L217" s="166">
        <f t="array" ref="L217">IFERROR(IF(ROW()-16&lt;NoRowsBudget, IF($J217="Profit Margin",SUM(L$16:L216)*ProfitMargin,IF($J217="VAT",SUM(L$16:L216)*VAT,IF(Budget_period="Monthly",SUMIFS(INDIRECT(L$8),DetailBudgetWPs_Aleph,IF($J217 = "No Work Package", "", $J217),DetailBudgetCategory_Aleph,$I217),IF(Budget_period="Quarterly",SUMIFS(INDIRECT(L$9),DetailBudgetWPs_Aleph,IF($J217 = "No Work Package", "", $J217),DetailBudgetCategory_Aleph,$I217),IF(Budget_period="Annually",SUMIFS(INDIRECT(L$10),DetailBudgetWPs_Aleph,IF($J217 = "No Work Package", "", $J217),DetailBudgetCategory_Aleph,$I217),""))))) / L$6 * L$7, 0), 0)</f>
        <v>0</v>
      </c>
      <c r="M217" s="166">
        <f t="array" ref="M217">IFERROR(IF(ROW()-16&lt;NoRowsBudget, IF($J217="Profit Margin",SUM(M$16:M216)*ProfitMargin,IF($J217="VAT",SUM(M$16:M216)*VAT,IF(Budget_period="Monthly",SUMIFS(INDIRECT(M$8),DetailBudgetWPs_Aleph,IF($J217 = "No Work Package", "", $J217),DetailBudgetCategory_Aleph,$I217),IF(Budget_period="Quarterly",SUMIFS(INDIRECT(M$9),DetailBudgetWPs_Aleph,IF($J217 = "No Work Package", "", $J217),DetailBudgetCategory_Aleph,$I217),IF(Budget_period="Annually",SUMIFS(INDIRECT(M$10),DetailBudgetWPs_Aleph,IF($J217 = "No Work Package", "", $J217),DetailBudgetCategory_Aleph,$I217),""))))) / M$6 * M$7, 0), 0)</f>
        <v>0</v>
      </c>
      <c r="N217" s="166">
        <f t="array" ref="N217">IFERROR(IF(ROW()-16&lt;NoRowsBudget, IF($J217="Profit Margin",SUM(N$16:N216)*ProfitMargin,IF($J217="VAT",SUM(N$16:N216)*VAT,IF(Budget_period="Monthly",SUMIFS(INDIRECT(N$8),DetailBudgetWPs_Aleph,IF($J217 = "No Work Package", "", $J217),DetailBudgetCategory_Aleph,$I217),IF(Budget_period="Quarterly",SUMIFS(INDIRECT(N$9),DetailBudgetWPs_Aleph,IF($J217 = "No Work Package", "", $J217),DetailBudgetCategory_Aleph,$I217),IF(Budget_period="Annually",SUMIFS(INDIRECT(N$10),DetailBudgetWPs_Aleph,IF($J217 = "No Work Package", "", $J217),DetailBudgetCategory_Aleph,$I217),""))))) / N$6 * N$7, 0), 0)</f>
        <v>0</v>
      </c>
      <c r="O217" s="166">
        <f t="array" ref="O217">IFERROR(IF(ROW()-16&lt;NoRowsBudget, IF($J217="Profit Margin",SUM(O$16:O216)*ProfitMargin,IF($J217="VAT",SUM(O$16:O216)*VAT,IF(Budget_period="Monthly",SUMIFS(INDIRECT(O$8),DetailBudgetWPs_Aleph,IF($J217 = "No Work Package", "", $J217),DetailBudgetCategory_Aleph,$I217),IF(Budget_period="Quarterly",SUMIFS(INDIRECT(O$9),DetailBudgetWPs_Aleph,IF($J217 = "No Work Package", "", $J217),DetailBudgetCategory_Aleph,$I217),IF(Budget_period="Annually",SUMIFS(INDIRECT(O$10),DetailBudgetWPs_Aleph,IF($J217 = "No Work Package", "", $J217),DetailBudgetCategory_Aleph,$I217),""))))) / O$6 * O$7, 0), 0)</f>
        <v>0</v>
      </c>
      <c r="P217" s="166">
        <f t="array" ref="P217">IFERROR(IF(ROW()-16&lt;NoRowsBudget, IF($J217="Profit Margin",SUM(P$16:P216)*ProfitMargin,IF($J217="VAT",SUM(P$16:P216)*VAT,IF(Budget_period="Monthly",SUMIFS(INDIRECT(P$8),DetailBudgetWPs_Aleph,IF($J217 = "No Work Package", "", $J217),DetailBudgetCategory_Aleph,$I217),IF(Budget_period="Quarterly",SUMIFS(INDIRECT(P$9),DetailBudgetWPs_Aleph,IF($J217 = "No Work Package", "", $J217),DetailBudgetCategory_Aleph,$I217),IF(Budget_period="Annually",SUMIFS(INDIRECT(P$10),DetailBudgetWPs_Aleph,IF($J217 = "No Work Package", "", $J217),DetailBudgetCategory_Aleph,$I217),""))))) / P$6 * P$7, 0), 0)</f>
        <v>0</v>
      </c>
      <c r="Q217" s="166">
        <f t="array" ref="Q217">IFERROR(IF(ROW()-16&lt;NoRowsBudget, IF($J217="Profit Margin",SUM(Q$16:Q216)*ProfitMargin,IF($J217="VAT",SUM(Q$16:Q216)*VAT,IF(Budget_period="Monthly",SUMIFS(INDIRECT(Q$8),DetailBudgetWPs_Aleph,IF($J217 = "No Work Package", "", $J217),DetailBudgetCategory_Aleph,$I217),IF(Budget_period="Quarterly",SUMIFS(INDIRECT(Q$9),DetailBudgetWPs_Aleph,IF($J217 = "No Work Package", "", $J217),DetailBudgetCategory_Aleph,$I217),IF(Budget_period="Annually",SUMIFS(INDIRECT(Q$10),DetailBudgetWPs_Aleph,IF($J217 = "No Work Package", "", $J217),DetailBudgetCategory_Aleph,$I217),""))))) / Q$6 * Q$7, 0), 0)</f>
        <v>0</v>
      </c>
      <c r="R217" s="166">
        <f t="array" ref="R217">IFERROR(IF(ROW()-16&lt;NoRowsBudget, IF($J217="Profit Margin",SUM(R$16:R216)*ProfitMargin,IF($J217="VAT",SUM(R$16:R216)*VAT,IF(Budget_period="Monthly",SUMIFS(INDIRECT(R$8),DetailBudgetWPs_Aleph,IF($J217 = "No Work Package", "", $J217),DetailBudgetCategory_Aleph,$I217),IF(Budget_period="Quarterly",SUMIFS(INDIRECT(R$9),DetailBudgetWPs_Aleph,IF($J217 = "No Work Package", "", $J217),DetailBudgetCategory_Aleph,$I217),IF(Budget_period="Annually",SUMIFS(INDIRECT(R$10),DetailBudgetWPs_Aleph,IF($J217 = "No Work Package", "", $J217),DetailBudgetCategory_Aleph,$I217),""))))) / R$6 * R$7, 0), 0)</f>
        <v>0</v>
      </c>
      <c r="S217" s="166">
        <f t="array" ref="S217">IFERROR(IF(ROW()-16&lt;NoRowsBudget, IF($J217="Profit Margin",SUM(S$16:S216)*ProfitMargin,IF($J217="VAT",SUM(S$16:S216)*VAT,IF(Budget_period="Monthly",SUMIFS(INDIRECT(S$8),DetailBudgetWPs_Aleph,IF($J217 = "No Work Package", "", $J217),DetailBudgetCategory_Aleph,$I217),IF(Budget_period="Quarterly",SUMIFS(INDIRECT(S$9),DetailBudgetWPs_Aleph,IF($J217 = "No Work Package", "", $J217),DetailBudgetCategory_Aleph,$I217),IF(Budget_period="Annually",SUMIFS(INDIRECT(S$10),DetailBudgetWPs_Aleph,IF($J217 = "No Work Package", "", $J217),DetailBudgetCategory_Aleph,$I217),""))))) / S$6 * S$7, 0), 0)</f>
        <v>0</v>
      </c>
      <c r="T217" s="166">
        <f t="array" ref="T217">IFERROR(IF(ROW()-16&lt;NoRowsBudget, IF($J217="Profit Margin",SUM(T$16:T216)*ProfitMargin,IF($J217="VAT",SUM(T$16:T216)*VAT,IF(Budget_period="Monthly",SUMIFS(INDIRECT(T$8),DetailBudgetWPs_Aleph,IF($J217 = "No Work Package", "", $J217),DetailBudgetCategory_Aleph,$I217),IF(Budget_period="Quarterly",SUMIFS(INDIRECT(T$9),DetailBudgetWPs_Aleph,IF($J217 = "No Work Package", "", $J217),DetailBudgetCategory_Aleph,$I217),IF(Budget_period="Annually",SUMIFS(INDIRECT(T$10),DetailBudgetWPs_Aleph,IF($J217 = "No Work Package", "", $J217),DetailBudgetCategory_Aleph,$I217),""))))) / T$6 * T$7, 0), 0)</f>
        <v>0</v>
      </c>
      <c r="U217" s="166">
        <f t="array" ref="U217">IFERROR(IF(ROW()-16&lt;NoRowsBudget, IF($J217="Profit Margin",SUM(U$16:U216)*ProfitMargin,IF($J217="VAT",SUM(U$16:U216)*VAT,IF(Budget_period="Monthly",SUMIFS(INDIRECT(U$8),DetailBudgetWPs_Aleph,IF($J217 = "No Work Package", "", $J217),DetailBudgetCategory_Aleph,$I217),IF(Budget_period="Quarterly",SUMIFS(INDIRECT(U$9),DetailBudgetWPs_Aleph,IF($J217 = "No Work Package", "", $J217),DetailBudgetCategory_Aleph,$I217),IF(Budget_period="Annually",SUMIFS(INDIRECT(U$10),DetailBudgetWPs_Aleph,IF($J217 = "No Work Package", "", $J217),DetailBudgetCategory_Aleph,$I217),""))))) / U$6 * U$7, 0), 0)</f>
        <v>0</v>
      </c>
      <c r="V217" s="166">
        <f t="array" ref="V217">IFERROR(IF(ROW()-16&lt;NoRowsBudget, IF($J217="Profit Margin",SUM(V$16:V216)*ProfitMargin,IF($J217="VAT",SUM(V$16:V216)*VAT,IF(Budget_period="Monthly",SUMIFS(INDIRECT(V$8),DetailBudgetWPs_Aleph,IF($J217 = "No Work Package", "", $J217),DetailBudgetCategory_Aleph,$I217),IF(Budget_period="Quarterly",SUMIFS(INDIRECT(V$9),DetailBudgetWPs_Aleph,IF($J217 = "No Work Package", "", $J217),DetailBudgetCategory_Aleph,$I217),IF(Budget_period="Annually",SUMIFS(INDIRECT(V$10),DetailBudgetWPs_Aleph,IF($J217 = "No Work Package", "", $J217),DetailBudgetCategory_Aleph,$I217),""))))) / V$6 * V$7, 0), 0)</f>
        <v>0</v>
      </c>
      <c r="W217" s="166">
        <f t="array" ref="W217">IFERROR(IF(ROW()-16&lt;NoRowsBudget, IF($J217="Profit Margin",SUM(W$16:W216)*ProfitMargin,IF($J217="VAT",SUM(W$16:W216)*VAT,IF(Budget_period="Monthly",SUMIFS(INDIRECT(W$8),DetailBudgetWPs_Aleph,IF($J217 = "No Work Package", "", $J217),DetailBudgetCategory_Aleph,$I217),IF(Budget_period="Quarterly",SUMIFS(INDIRECT(W$9),DetailBudgetWPs_Aleph,IF($J217 = "No Work Package", "", $J217),DetailBudgetCategory_Aleph,$I217),IF(Budget_period="Annually",SUMIFS(INDIRECT(W$10),DetailBudgetWPs_Aleph,IF($J217 = "No Work Package", "", $J217),DetailBudgetCategory_Aleph,$I217),""))))) / W$6 * W$7, 0), 0)</f>
        <v>0</v>
      </c>
      <c r="X217" s="166">
        <f t="array" ref="X217">IFERROR(IF(ROW()-16&lt;NoRowsBudget, IF($J217="Profit Margin",SUM(X$16:X216)*ProfitMargin,IF($J217="VAT",SUM(X$16:X216)*VAT,IF(Budget_period="Monthly",SUMIFS(INDIRECT(X$8),DetailBudgetWPs_Aleph,IF($J217 = "No Work Package", "", $J217),DetailBudgetCategory_Aleph,$I217),IF(Budget_period="Quarterly",SUMIFS(INDIRECT(X$9),DetailBudgetWPs_Aleph,IF($J217 = "No Work Package", "", $J217),DetailBudgetCategory_Aleph,$I217),IF(Budget_period="Annually",SUMIFS(INDIRECT(X$10),DetailBudgetWPs_Aleph,IF($J217 = "No Work Package", "", $J217),DetailBudgetCategory_Aleph,$I217),""))))) / X$6 * X$7, 0), 0)</f>
        <v>0</v>
      </c>
      <c r="Y217" s="166">
        <f t="array" ref="Y217">IFERROR(IF(ROW()-16&lt;NoRowsBudget, IF($J217="Profit Margin",SUM(Y$16:Y216)*ProfitMargin,IF($J217="VAT",SUM(Y$16:Y216)*VAT,IF(Budget_period="Monthly",SUMIFS(INDIRECT(Y$8),DetailBudgetWPs_Aleph,IF($J217 = "No Work Package", "", $J217),DetailBudgetCategory_Aleph,$I217),IF(Budget_period="Quarterly",SUMIFS(INDIRECT(Y$9),DetailBudgetWPs_Aleph,IF($J217 = "No Work Package", "", $J217),DetailBudgetCategory_Aleph,$I217),IF(Budget_period="Annually",SUMIFS(INDIRECT(Y$10),DetailBudgetWPs_Aleph,IF($J217 = "No Work Package", "", $J217),DetailBudgetCategory_Aleph,$I217),""))))) / Y$6 * Y$7, 0), 0)</f>
        <v>0</v>
      </c>
      <c r="Z217" s="166">
        <f t="array" ref="Z217">IFERROR(IF(ROW()-16&lt;NoRowsBudget, IF($J217="Profit Margin",SUM(Z$16:Z216)*ProfitMargin,IF($J217="VAT",SUM(Z$16:Z216)*VAT,IF(Budget_period="Monthly",SUMIFS(INDIRECT(Z$8),DetailBudgetWPs_Aleph,IF($J217 = "No Work Package", "", $J217),DetailBudgetCategory_Aleph,$I217),IF(Budget_period="Quarterly",SUMIFS(INDIRECT(Z$9),DetailBudgetWPs_Aleph,IF($J217 = "No Work Package", "", $J217),DetailBudgetCategory_Aleph,$I217),IF(Budget_period="Annually",SUMIFS(INDIRECT(Z$10),DetailBudgetWPs_Aleph,IF($J217 = "No Work Package", "", $J217),DetailBudgetCategory_Aleph,$I217),""))))) / Z$6 * Z$7, 0), 0)</f>
        <v>0</v>
      </c>
      <c r="AA217" s="166">
        <f t="array" ref="AA217">IFERROR(IF(ROW()-16&lt;NoRowsBudget, IF($J217="Profit Margin",SUM(AA$16:AA216)*ProfitMargin,IF($J217="VAT",SUM(AA$16:AA216)*VAT,IF(Budget_period="Monthly",SUMIFS(INDIRECT(AA$8),DetailBudgetWPs_Aleph,IF($J217 = "No Work Package", "", $J217),DetailBudgetCategory_Aleph,$I217),IF(Budget_period="Quarterly",SUMIFS(INDIRECT(AA$9),DetailBudgetWPs_Aleph,IF($J217 = "No Work Package", "", $J217),DetailBudgetCategory_Aleph,$I217),IF(Budget_period="Annually",SUMIFS(INDIRECT(AA$10),DetailBudgetWPs_Aleph,IF($J217 = "No Work Package", "", $J217),DetailBudgetCategory_Aleph,$I217),""))))) / AA$6 * AA$7, 0), 0)</f>
        <v>0</v>
      </c>
      <c r="AB217" s="166">
        <f t="array" ref="AB217">IFERROR(IF(ROW()-16&lt;NoRowsBudget, IF($J217="Profit Margin",SUM(AB$16:AB216)*ProfitMargin,IF($J217="VAT",SUM(AB$16:AB216)*VAT,IF(Budget_period="Monthly",SUMIFS(INDIRECT(AB$8),DetailBudgetWPs_Aleph,IF($J217 = "No Work Package", "", $J217),DetailBudgetCategory_Aleph,$I217),IF(Budget_period="Quarterly",SUMIFS(INDIRECT(AB$9),DetailBudgetWPs_Aleph,IF($J217 = "No Work Package", "", $J217),DetailBudgetCategory_Aleph,$I217),IF(Budget_period="Annually",SUMIFS(INDIRECT(AB$10),DetailBudgetWPs_Aleph,IF($J217 = "No Work Package", "", $J217),DetailBudgetCategory_Aleph,$I217),""))))) / AB$6 * AB$7, 0), 0)</f>
        <v>0</v>
      </c>
      <c r="AC217" s="166">
        <f t="array" ref="AC217">IFERROR(IF(ROW()-16&lt;NoRowsBudget, IF($J217="Profit Margin",SUM(AC$16:AC216)*ProfitMargin,IF($J217="VAT",SUM(AC$16:AC216)*VAT,IF(Budget_period="Monthly",SUMIFS(INDIRECT(AC$8),DetailBudgetWPs_Aleph,IF($J217 = "No Work Package", "", $J217),DetailBudgetCategory_Aleph,$I217),IF(Budget_period="Quarterly",SUMIFS(INDIRECT(AC$9),DetailBudgetWPs_Aleph,IF($J217 = "No Work Package", "", $J217),DetailBudgetCategory_Aleph,$I217),IF(Budget_period="Annually",SUMIFS(INDIRECT(AC$10),DetailBudgetWPs_Aleph,IF($J217 = "No Work Package", "", $J217),DetailBudgetCategory_Aleph,$I217),""))))) / AC$6 * AC$7, 0), 0)</f>
        <v>0</v>
      </c>
      <c r="AD217" s="166">
        <f t="array" ref="AD217">IFERROR(IF(ROW()-16&lt;NoRowsBudget, IF($J217="Profit Margin",SUM(AD$16:AD216)*ProfitMargin,IF($J217="VAT",SUM(AD$16:AD216)*VAT,IF(Budget_period="Monthly",SUMIFS(INDIRECT(AD$8),DetailBudgetWPs_Aleph,IF($J217 = "No Work Package", "", $J217),DetailBudgetCategory_Aleph,$I217),IF(Budget_period="Quarterly",SUMIFS(INDIRECT(AD$9),DetailBudgetWPs_Aleph,IF($J217 = "No Work Package", "", $J217),DetailBudgetCategory_Aleph,$I217),IF(Budget_period="Annually",SUMIFS(INDIRECT(AD$10),DetailBudgetWPs_Aleph,IF($J217 = "No Work Package", "", $J217),DetailBudgetCategory_Aleph,$I217),""))))) / AD$6 * AD$7, 0), 0)</f>
        <v>0</v>
      </c>
      <c r="AE217" s="166">
        <f t="array" ref="AE217">IFERROR(IF(ROW()-16&lt;NoRowsBudget, IF($J217="Profit Margin",SUM(AE$16:AE216)*ProfitMargin,IF($J217="VAT",SUM(AE$16:AE216)*VAT,IF(Budget_period="Monthly",SUMIFS(INDIRECT(AE$8),DetailBudgetWPs_Aleph,IF($J217 = "No Work Package", "", $J217),DetailBudgetCategory_Aleph,$I217),IF(Budget_period="Quarterly",SUMIFS(INDIRECT(AE$9),DetailBudgetWPs_Aleph,IF($J217 = "No Work Package", "", $J217),DetailBudgetCategory_Aleph,$I217),IF(Budget_period="Annually",SUMIFS(INDIRECT(AE$10),DetailBudgetWPs_Aleph,IF($J217 = "No Work Package", "", $J217),DetailBudgetCategory_Aleph,$I217),""))))) / AE$6 * AE$7, 0), 0)</f>
        <v>0</v>
      </c>
      <c r="AF217" s="166">
        <f t="array" ref="AF217">IFERROR(IF(ROW()-16&lt;NoRowsBudget, IF($J217="Profit Margin",SUM(AF$16:AF216)*ProfitMargin,IF($J217="VAT",SUM(AF$16:AF216)*VAT,IF(Budget_period="Monthly",SUMIFS(INDIRECT(AF$8),DetailBudgetWPs_Aleph,IF($J217 = "No Work Package", "", $J217),DetailBudgetCategory_Aleph,$I217),IF(Budget_period="Quarterly",SUMIFS(INDIRECT(AF$9),DetailBudgetWPs_Aleph,IF($J217 = "No Work Package", "", $J217),DetailBudgetCategory_Aleph,$I217),IF(Budget_period="Annually",SUMIFS(INDIRECT(AF$10),DetailBudgetWPs_Aleph,IF($J217 = "No Work Package", "", $J217),DetailBudgetCategory_Aleph,$I217),""))))) / AF$6 * AF$7, 0), 0)</f>
        <v>0</v>
      </c>
      <c r="AG217" s="166">
        <f t="array" ref="AG217">IFERROR(IF(ROW()-16&lt;NoRowsBudget, IF($J217="Profit Margin",SUM(AG$16:AG216)*ProfitMargin,IF($J217="VAT",SUM(AG$16:AG216)*VAT,IF(Budget_period="Monthly",SUMIFS(INDIRECT(AG$8),DetailBudgetWPs_Aleph,IF($J217 = "No Work Package", "", $J217),DetailBudgetCategory_Aleph,$I217),IF(Budget_period="Quarterly",SUMIFS(INDIRECT(AG$9),DetailBudgetWPs_Aleph,IF($J217 = "No Work Package", "", $J217),DetailBudgetCategory_Aleph,$I217),IF(Budget_period="Annually",SUMIFS(INDIRECT(AG$10),DetailBudgetWPs_Aleph,IF($J217 = "No Work Package", "", $J217),DetailBudgetCategory_Aleph,$I217),""))))) / AG$6 * AG$7, 0), 0)</f>
        <v>0</v>
      </c>
      <c r="AH217" s="166">
        <f t="array" ref="AH217">IFERROR(IF(ROW()-16&lt;NoRowsBudget, IF($J217="Profit Margin",SUM(AH$16:AH216)*ProfitMargin,IF($J217="VAT",SUM(AH$16:AH216)*VAT,IF(Budget_period="Monthly",SUMIFS(INDIRECT(AH$8),DetailBudgetWPs_Aleph,IF($J217 = "No Work Package", "", $J217),DetailBudgetCategory_Aleph,$I217),IF(Budget_period="Quarterly",SUMIFS(INDIRECT(AH$9),DetailBudgetWPs_Aleph,IF($J217 = "No Work Package", "", $J217),DetailBudgetCategory_Aleph,$I217),IF(Budget_period="Annually",SUMIFS(INDIRECT(AH$10),DetailBudgetWPs_Aleph,IF($J217 = "No Work Package", "", $J217),DetailBudgetCategory_Aleph,$I217),""))))) / AH$6 * AH$7, 0), 0)</f>
        <v>0</v>
      </c>
      <c r="AI217" s="166">
        <f t="array" ref="AI217">IFERROR(IF(ROW()-16&lt;NoRowsBudget, IF($J217="Profit Margin",SUM(AI$16:AI216)*ProfitMargin,IF($J217="VAT",SUM(AI$16:AI216)*VAT,IF(Budget_period="Monthly",SUMIFS(INDIRECT(AI$8),DetailBudgetWPs_Aleph,IF($J217 = "No Work Package", "", $J217),DetailBudgetCategory_Aleph,$I217),IF(Budget_period="Quarterly",SUMIFS(INDIRECT(AI$9),DetailBudgetWPs_Aleph,IF($J217 = "No Work Package", "", $J217),DetailBudgetCategory_Aleph,$I217),IF(Budget_period="Annually",SUMIFS(INDIRECT(AI$10),DetailBudgetWPs_Aleph,IF($J217 = "No Work Package", "", $J217),DetailBudgetCategory_Aleph,$I217),""))))) / AI$6 * AI$7, 0), 0)</f>
        <v>0</v>
      </c>
      <c r="AJ217" s="166">
        <f t="array" ref="AJ217">IFERROR(IF(ROW()-16&lt;NoRowsBudget, IF($J217="Profit Margin",SUM(AJ$16:AJ216)*ProfitMargin,IF($J217="VAT",SUM(AJ$16:AJ216)*VAT,IF(Budget_period="Monthly",SUMIFS(INDIRECT(AJ$8),DetailBudgetWPs_Aleph,IF($J217 = "No Work Package", "", $J217),DetailBudgetCategory_Aleph,$I217),IF(Budget_period="Quarterly",SUMIFS(INDIRECT(AJ$9),DetailBudgetWPs_Aleph,IF($J217 = "No Work Package", "", $J217),DetailBudgetCategory_Aleph,$I217),IF(Budget_period="Annually",SUMIFS(INDIRECT(AJ$10),DetailBudgetWPs_Aleph,IF($J217 = "No Work Package", "", $J217),DetailBudgetCategory_Aleph,$I217),""))))) / AJ$6 * AJ$7, 0), 0)</f>
        <v>0</v>
      </c>
      <c r="AK217" s="166">
        <f t="array" ref="AK217">IFERROR(IF(ROW()-16&lt;NoRowsBudget, IF($J217="Profit Margin",SUM(AK$16:AK216)*ProfitMargin,IF($J217="VAT",SUM(AK$16:AK216)*VAT,IF(Budget_period="Monthly",SUMIFS(INDIRECT(AK$8),DetailBudgetWPs_Aleph,IF($J217 = "No Work Package", "", $J217),DetailBudgetCategory_Aleph,$I217),IF(Budget_period="Quarterly",SUMIFS(INDIRECT(AK$9),DetailBudgetWPs_Aleph,IF($J217 = "No Work Package", "", $J217),DetailBudgetCategory_Aleph,$I217),IF(Budget_period="Annually",SUMIFS(INDIRECT(AK$10),DetailBudgetWPs_Aleph,IF($J217 = "No Work Package", "", $J217),DetailBudgetCategory_Aleph,$I217),""))))) / AK$6 * AK$7, 0), 0)</f>
        <v>0</v>
      </c>
      <c r="AL217" s="166">
        <f t="array" ref="AL217">IFERROR(IF(ROW()-16&lt;NoRowsBudget, IF($J217="Profit Margin",SUM(AL$16:AL216)*ProfitMargin,IF($J217="VAT",SUM(AL$16:AL216)*VAT,IF(Budget_period="Monthly",SUMIFS(INDIRECT(AL$8),DetailBudgetWPs_Aleph,IF($J217 = "No Work Package", "", $J217),DetailBudgetCategory_Aleph,$I217),IF(Budget_period="Quarterly",SUMIFS(INDIRECT(AL$9),DetailBudgetWPs_Aleph,IF($J217 = "No Work Package", "", $J217),DetailBudgetCategory_Aleph,$I217),IF(Budget_period="Annually",SUMIFS(INDIRECT(AL$10),DetailBudgetWPs_Aleph,IF($J217 = "No Work Package", "", $J217),DetailBudgetCategory_Aleph,$I217),""))))) / AL$6 * AL$7, 0), 0)</f>
        <v>0</v>
      </c>
      <c r="AM217" s="166">
        <f t="array" ref="AM217">IFERROR(IF(ROW()-16&lt;NoRowsBudget, IF($J217="Profit Margin",SUM(AM$16:AM216)*ProfitMargin,IF($J217="VAT",SUM(AM$16:AM216)*VAT,IF(Budget_period="Monthly",SUMIFS(INDIRECT(AM$8),DetailBudgetWPs_Aleph,IF($J217 = "No Work Package", "", $J217),DetailBudgetCategory_Aleph,$I217),IF(Budget_period="Quarterly",SUMIFS(INDIRECT(AM$9),DetailBudgetWPs_Aleph,IF($J217 = "No Work Package", "", $J217),DetailBudgetCategory_Aleph,$I217),IF(Budget_period="Annually",SUMIFS(INDIRECT(AM$10),DetailBudgetWPs_Aleph,IF($J217 = "No Work Package", "", $J217),DetailBudgetCategory_Aleph,$I217),""))))) / AM$6 * AM$7, 0), 0)</f>
        <v>0</v>
      </c>
      <c r="AN217" s="166">
        <f t="array" ref="AN217">IFERROR(IF(ROW()-16&lt;NoRowsBudget, IF($J217="Profit Margin",SUM(AN$16:AN216)*ProfitMargin,IF($J217="VAT",SUM(AN$16:AN216)*VAT,IF(Budget_period="Monthly",SUMIFS(INDIRECT(AN$8),DetailBudgetWPs_Aleph,IF($J217 = "No Work Package", "", $J217),DetailBudgetCategory_Aleph,$I217),IF(Budget_period="Quarterly",SUMIFS(INDIRECT(AN$9),DetailBudgetWPs_Aleph,IF($J217 = "No Work Package", "", $J217),DetailBudgetCategory_Aleph,$I217),IF(Budget_period="Annually",SUMIFS(INDIRECT(AN$10),DetailBudgetWPs_Aleph,IF($J217 = "No Work Package", "", $J217),DetailBudgetCategory_Aleph,$I217),""))))) / AN$6 * AN$7, 0), 0)</f>
        <v>0</v>
      </c>
      <c r="AO217" s="166">
        <f t="array" ref="AO217">IFERROR(IF(ROW()-16&lt;NoRowsBudget, IF($J217="Profit Margin",SUM(AO$16:AO216)*ProfitMargin,IF($J217="VAT",SUM(AO$16:AO216)*VAT,IF(Budget_period="Monthly",SUMIFS(INDIRECT(AO$8),DetailBudgetWPs_Aleph,IF($J217 = "No Work Package", "", $J217),DetailBudgetCategory_Aleph,$I217),IF(Budget_period="Quarterly",SUMIFS(INDIRECT(AO$9),DetailBudgetWPs_Aleph,IF($J217 = "No Work Package", "", $J217),DetailBudgetCategory_Aleph,$I217),IF(Budget_period="Annually",SUMIFS(INDIRECT(AO$10),DetailBudgetWPs_Aleph,IF($J217 = "No Work Package", "", $J217),DetailBudgetCategory_Aleph,$I217),""))))) / AO$6 * AO$7, 0), 0)</f>
        <v>0</v>
      </c>
      <c r="AP217" s="166">
        <f t="array" ref="AP217">IFERROR(IF(ROW()-16&lt;NoRowsBudget, IF($J217="Profit Margin",SUM(AP$16:AP216)*ProfitMargin,IF($J217="VAT",SUM(AP$16:AP216)*VAT,IF(Budget_period="Monthly",SUMIFS(INDIRECT(AP$8),DetailBudgetWPs_Aleph,IF($J217 = "No Work Package", "", $J217),DetailBudgetCategory_Aleph,$I217),IF(Budget_period="Quarterly",SUMIFS(INDIRECT(AP$9),DetailBudgetWPs_Aleph,IF($J217 = "No Work Package", "", $J217),DetailBudgetCategory_Aleph,$I217),IF(Budget_period="Annually",SUMIFS(INDIRECT(AP$10),DetailBudgetWPs_Aleph,IF($J217 = "No Work Package", "", $J217),DetailBudgetCategory_Aleph,$I217),""))))) / AP$6 * AP$7, 0), 0)</f>
        <v>0</v>
      </c>
      <c r="AQ217" s="166">
        <f t="array" ref="AQ217">IFERROR(IF(ROW()-16&lt;NoRowsBudget, IF($J217="Profit Margin",SUM(AQ$16:AQ216)*ProfitMargin,IF($J217="VAT",SUM(AQ$16:AQ216)*VAT,IF(Budget_period="Monthly",SUMIFS(INDIRECT(AQ$8),DetailBudgetWPs_Aleph,IF($J217 = "No Work Package", "", $J217),DetailBudgetCategory_Aleph,$I217),IF(Budget_period="Quarterly",SUMIFS(INDIRECT(AQ$9),DetailBudgetWPs_Aleph,IF($J217 = "No Work Package", "", $J217),DetailBudgetCategory_Aleph,$I217),IF(Budget_period="Annually",SUMIFS(INDIRECT(AQ$10),DetailBudgetWPs_Aleph,IF($J217 = "No Work Package", "", $J217),DetailBudgetCategory_Aleph,$I217),""))))) / AQ$6 * AQ$7, 0), 0)</f>
        <v>0</v>
      </c>
      <c r="AR217" s="166">
        <f t="array" ref="AR217">IFERROR(IF(ROW()-16&lt;NoRowsBudget, IF($J217="Profit Margin",SUM(AR$16:AR216)*ProfitMargin,IF($J217="VAT",SUM(AR$16:AR216)*VAT,IF(Budget_period="Monthly",SUMIFS(INDIRECT(AR$8),DetailBudgetWPs_Aleph,IF($J217 = "No Work Package", "", $J217),DetailBudgetCategory_Aleph,$I217),IF(Budget_period="Quarterly",SUMIFS(INDIRECT(AR$9),DetailBudgetWPs_Aleph,IF($J217 = "No Work Package", "", $J217),DetailBudgetCategory_Aleph,$I217),IF(Budget_period="Annually",SUMIFS(INDIRECT(AR$10),DetailBudgetWPs_Aleph,IF($J217 = "No Work Package", "", $J217),DetailBudgetCategory_Aleph,$I217),""))))) / AR$6 * AR$7, 0), 0)</f>
        <v>0</v>
      </c>
      <c r="AS217" s="166">
        <f t="array" ref="AS217">IFERROR(IF(ROW()-16&lt;NoRowsBudget, IF($J217="Profit Margin",SUM(AS$16:AS216)*ProfitMargin,IF($J217="VAT",SUM(AS$16:AS216)*VAT,IF(Budget_period="Monthly",SUMIFS(INDIRECT(AS$8),DetailBudgetWPs_Aleph,IF($J217 = "No Work Package", "", $J217),DetailBudgetCategory_Aleph,$I217),IF(Budget_period="Quarterly",SUMIFS(INDIRECT(AS$9),DetailBudgetWPs_Aleph,IF($J217 = "No Work Package", "", $J217),DetailBudgetCategory_Aleph,$I217),IF(Budget_period="Annually",SUMIFS(INDIRECT(AS$10),DetailBudgetWPs_Aleph,IF($J217 = "No Work Package", "", $J217),DetailBudgetCategory_Aleph,$I217),""))))) / AS$6 * AS$7, 0), 0)</f>
        <v>0</v>
      </c>
      <c r="AT217" s="166">
        <f t="array" ref="AT217">IFERROR(IF(ROW()-16&lt;NoRowsBudget, IF($J217="Profit Margin",SUM(AT$16:AT216)*ProfitMargin,IF($J217="VAT",SUM(AT$16:AT216)*VAT,IF(Budget_period="Monthly",SUMIFS(INDIRECT(AT$8),DetailBudgetWPs_Aleph,IF($J217 = "No Work Package", "", $J217),DetailBudgetCategory_Aleph,$I217),IF(Budget_period="Quarterly",SUMIFS(INDIRECT(AT$9),DetailBudgetWPs_Aleph,IF($J217 = "No Work Package", "", $J217),DetailBudgetCategory_Aleph,$I217),IF(Budget_period="Annually",SUMIFS(INDIRECT(AT$10),DetailBudgetWPs_Aleph,IF($J217 = "No Work Package", "", $J217),DetailBudgetCategory_Aleph,$I217),""))))) / AT$6 * AT$7, 0), 0)</f>
        <v>0</v>
      </c>
      <c r="AU217" s="166">
        <f t="array" ref="AU217">IFERROR(IF(ROW()-16&lt;NoRowsBudget, IF($J217="Profit Margin",SUM(AU$16:AU216)*ProfitMargin,IF($J217="VAT",SUM(AU$16:AU216)*VAT,IF(Budget_period="Monthly",SUMIFS(INDIRECT(AU$8),DetailBudgetWPs_Aleph,IF($J217 = "No Work Package", "", $J217),DetailBudgetCategory_Aleph,$I217),IF(Budget_period="Quarterly",SUMIFS(INDIRECT(AU$9),DetailBudgetWPs_Aleph,IF($J217 = "No Work Package", "", $J217),DetailBudgetCategory_Aleph,$I217),IF(Budget_period="Annually",SUMIFS(INDIRECT(AU$10),DetailBudgetWPs_Aleph,IF($J217 = "No Work Package", "", $J217),DetailBudgetCategory_Aleph,$I217),""))))) / AU$6 * AU$7, 0), 0)</f>
        <v>0</v>
      </c>
      <c r="AV217" s="166">
        <f t="array" ref="AV217">IFERROR(IF(ROW()-16&lt;NoRowsBudget, IF($J217="Profit Margin",SUM(AV$16:AV216)*ProfitMargin,IF($J217="VAT",SUM(AV$16:AV216)*VAT,IF(Budget_period="Monthly",SUMIFS(INDIRECT(AV$8),DetailBudgetWPs_Aleph,IF($J217 = "No Work Package", "", $J217),DetailBudgetCategory_Aleph,$I217),IF(Budget_period="Quarterly",SUMIFS(INDIRECT(AV$9),DetailBudgetWPs_Aleph,IF($J217 = "No Work Package", "", $J217),DetailBudgetCategory_Aleph,$I217),IF(Budget_period="Annually",SUMIFS(INDIRECT(AV$10),DetailBudgetWPs_Aleph,IF($J217 = "No Work Package", "", $J217),DetailBudgetCategory_Aleph,$I217),""))))) / AV$6 * AV$7, 0), 0)</f>
        <v>0</v>
      </c>
      <c r="AW217" s="166">
        <f t="array" ref="AW217">IFERROR(IF(ROW()-16&lt;NoRowsBudget, IF($J217="Profit Margin",SUM(AW$16:AW216)*ProfitMargin,IF($J217="VAT",SUM(AW$16:AW216)*VAT,IF(Budget_period="Monthly",SUMIFS(INDIRECT(AW$8),DetailBudgetWPs_Aleph,IF($J217 = "No Work Package", "", $J217),DetailBudgetCategory_Aleph,$I217),IF(Budget_period="Quarterly",SUMIFS(INDIRECT(AW$9),DetailBudgetWPs_Aleph,IF($J217 = "No Work Package", "", $J217),DetailBudgetCategory_Aleph,$I217),IF(Budget_period="Annually",SUMIFS(INDIRECT(AW$10),DetailBudgetWPs_Aleph,IF($J217 = "No Work Package", "", $J217),DetailBudgetCategory_Aleph,$I217),""))))) / AW$6 * AW$7, 0), 0)</f>
        <v>0</v>
      </c>
      <c r="AX217" s="166">
        <f t="array" ref="AX217">IFERROR(IF(ROW()-16&lt;NoRowsBudget, IF($J217="Profit Margin",SUM(AX$16:AX216)*ProfitMargin,IF($J217="VAT",SUM(AX$16:AX216)*VAT,IF(Budget_period="Monthly",SUMIFS(INDIRECT(AX$8),DetailBudgetWPs_Aleph,IF($J217 = "No Work Package", "", $J217),DetailBudgetCategory_Aleph,$I217),IF(Budget_period="Quarterly",SUMIFS(INDIRECT(AX$9),DetailBudgetWPs_Aleph,IF($J217 = "No Work Package", "", $J217),DetailBudgetCategory_Aleph,$I217),IF(Budget_period="Annually",SUMIFS(INDIRECT(AX$10),DetailBudgetWPs_Aleph,IF($J217 = "No Work Package", "", $J217),DetailBudgetCategory_Aleph,$I217),""))))) / AX$6 * AX$7, 0), 0)</f>
        <v>0</v>
      </c>
      <c r="AY217" s="166">
        <f t="array" ref="AY217">IFERROR(IF(ROW()-16&lt;NoRowsBudget, IF($J217="Profit Margin",SUM(AY$16:AY216)*ProfitMargin,IF($J217="VAT",SUM(AY$16:AY216)*VAT,IF(Budget_period="Monthly",SUMIFS(INDIRECT(AY$8),DetailBudgetWPs_Aleph,IF($J217 = "No Work Package", "", $J217),DetailBudgetCategory_Aleph,$I217),IF(Budget_period="Quarterly",SUMIFS(INDIRECT(AY$9),DetailBudgetWPs_Aleph,IF($J217 = "No Work Package", "", $J217),DetailBudgetCategory_Aleph,$I217),IF(Budget_period="Annually",SUMIFS(INDIRECT(AY$10),DetailBudgetWPs_Aleph,IF($J217 = "No Work Package", "", $J217),DetailBudgetCategory_Aleph,$I217),""))))) / AY$6 * AY$7, 0), 0)</f>
        <v>0</v>
      </c>
      <c r="AZ217" s="166">
        <f t="array" ref="AZ217">IFERROR(IF(ROW()-16&lt;NoRowsBudget, IF($J217="Profit Margin",SUM(AZ$16:AZ216)*ProfitMargin,IF($J217="VAT",SUM(AZ$16:AZ216)*VAT,IF(Budget_period="Monthly",SUMIFS(INDIRECT(AZ$8),DetailBudgetWPs_Aleph,IF($J217 = "No Work Package", "", $J217),DetailBudgetCategory_Aleph,$I217),IF(Budget_period="Quarterly",SUMIFS(INDIRECT(AZ$9),DetailBudgetWPs_Aleph,IF($J217 = "No Work Package", "", $J217),DetailBudgetCategory_Aleph,$I217),IF(Budget_period="Annually",SUMIFS(INDIRECT(AZ$10),DetailBudgetWPs_Aleph,IF($J217 = "No Work Package", "", $J217),DetailBudgetCategory_Aleph,$I217),""))))) / AZ$6 * AZ$7, 0), 0)</f>
        <v>0</v>
      </c>
      <c r="BA217" s="166">
        <f t="array" ref="BA217">IFERROR(IF(ROW()-16&lt;NoRowsBudget, IF($J217="Profit Margin",SUM(BA$16:BA216)*ProfitMargin,IF($J217="VAT",SUM(BA$16:BA216)*VAT,IF(Budget_period="Monthly",SUMIFS(INDIRECT(BA$8),DetailBudgetWPs_Aleph,IF($J217 = "No Work Package", "", $J217),DetailBudgetCategory_Aleph,$I217),IF(Budget_period="Quarterly",SUMIFS(INDIRECT(BA$9),DetailBudgetWPs_Aleph,IF($J217 = "No Work Package", "", $J217),DetailBudgetCategory_Aleph,$I217),IF(Budget_period="Annually",SUMIFS(INDIRECT(BA$10),DetailBudgetWPs_Aleph,IF($J217 = "No Work Package", "", $J217),DetailBudgetCategory_Aleph,$I217),""))))) / BA$6 * BA$7, 0), 0)</f>
        <v>0</v>
      </c>
      <c r="BB217" s="166">
        <f t="array" ref="BB217">IFERROR(IF(ROW()-16&lt;NoRowsBudget, IF($J217="Profit Margin",SUM(BB$16:BB216)*ProfitMargin,IF($J217="VAT",SUM(BB$16:BB216)*VAT,IF(Budget_period="Monthly",SUMIFS(INDIRECT(BB$8),DetailBudgetWPs_Aleph,IF($J217 = "No Work Package", "", $J217),DetailBudgetCategory_Aleph,$I217),IF(Budget_period="Quarterly",SUMIFS(INDIRECT(BB$9),DetailBudgetWPs_Aleph,IF($J217 = "No Work Package", "", $J217),DetailBudgetCategory_Aleph,$I217),IF(Budget_period="Annually",SUMIFS(INDIRECT(BB$10),DetailBudgetWPs_Aleph,IF($J217 = "No Work Package", "", $J217),DetailBudgetCategory_Aleph,$I217),""))))) / BB$6 * BB$7, 0), 0)</f>
        <v>0</v>
      </c>
      <c r="BC217" s="166">
        <f t="array" ref="BC217">IFERROR(IF(ROW()-16&lt;NoRowsBudget, IF($J217="Profit Margin",SUM(BC$16:BC216)*ProfitMargin,IF($J217="VAT",SUM(BC$16:BC216)*VAT,IF(Budget_period="Monthly",SUMIFS(INDIRECT(BC$8),DetailBudgetWPs_Aleph,IF($J217 = "No Work Package", "", $J217),DetailBudgetCategory_Aleph,$I217),IF(Budget_period="Quarterly",SUMIFS(INDIRECT(BC$9),DetailBudgetWPs_Aleph,IF($J217 = "No Work Package", "", $J217),DetailBudgetCategory_Aleph,$I217),IF(Budget_period="Annually",SUMIFS(INDIRECT(BC$10),DetailBudgetWPs_Aleph,IF($J217 = "No Work Package", "", $J217),DetailBudgetCategory_Aleph,$I217),""))))) / BC$6 * BC$7, 0), 0)</f>
        <v>0</v>
      </c>
      <c r="BD217" s="166">
        <f t="array" ref="BD217">IFERROR(IF(ROW()-16&lt;NoRowsBudget, IF($J217="Profit Margin",SUM(BD$16:BD216)*ProfitMargin,IF($J217="VAT",SUM(BD$16:BD216)*VAT,IF(Budget_period="Monthly",SUMIFS(INDIRECT(BD$8),DetailBudgetWPs_Aleph,IF($J217 = "No Work Package", "", $J217),DetailBudgetCategory_Aleph,$I217),IF(Budget_period="Quarterly",SUMIFS(INDIRECT(BD$9),DetailBudgetWPs_Aleph,IF($J217 = "No Work Package", "", $J217),DetailBudgetCategory_Aleph,$I217),IF(Budget_period="Annually",SUMIFS(INDIRECT(BD$10),DetailBudgetWPs_Aleph,IF($J217 = "No Work Package", "", $J217),DetailBudgetCategory_Aleph,$I217),""))))) / BD$6 * BD$7, 0), 0)</f>
        <v>0</v>
      </c>
      <c r="BE217" s="166">
        <f t="array" ref="BE217">IFERROR(IF(ROW()-16&lt;NoRowsBudget, IF($J217="Profit Margin",SUM(BE$16:BE216)*ProfitMargin,IF($J217="VAT",SUM(BE$16:BE216)*VAT,IF(Budget_period="Monthly",SUMIFS(INDIRECT(BE$8),DetailBudgetWPs_Aleph,IF($J217 = "No Work Package", "", $J217),DetailBudgetCategory_Aleph,$I217),IF(Budget_period="Quarterly",SUMIFS(INDIRECT(BE$9),DetailBudgetWPs_Aleph,IF($J217 = "No Work Package", "", $J217),DetailBudgetCategory_Aleph,$I217),IF(Budget_period="Annually",SUMIFS(INDIRECT(BE$10),DetailBudgetWPs_Aleph,IF($J217 = "No Work Package", "", $J217),DetailBudgetCategory_Aleph,$I217),""))))) / BE$6 * BE$7, 0), 0)</f>
        <v>0</v>
      </c>
      <c r="BF217" s="166">
        <f t="array" ref="BF217">IFERROR(IF(ROW()-16&lt;NoRowsBudget, IF($J217="Profit Margin",SUM(BF$16:BF216)*ProfitMargin,IF($J217="VAT",SUM(BF$16:BF216)*VAT,IF(Budget_period="Monthly",SUMIFS(INDIRECT(BF$8),DetailBudgetWPs_Aleph,IF($J217 = "No Work Package", "", $J217),DetailBudgetCategory_Aleph,$I217),IF(Budget_period="Quarterly",SUMIFS(INDIRECT(BF$9),DetailBudgetWPs_Aleph,IF($J217 = "No Work Package", "", $J217),DetailBudgetCategory_Aleph,$I217),IF(Budget_period="Annually",SUMIFS(INDIRECT(BF$10),DetailBudgetWPs_Aleph,IF($J217 = "No Work Package", "", $J217),DetailBudgetCategory_Aleph,$I217),""))))) / BF$6 * BF$7, 0), 0)</f>
        <v>0</v>
      </c>
      <c r="BG217" s="166">
        <f t="array" ref="BG217">IFERROR(IF(ROW()-16&lt;NoRowsBudget, IF($J217="Profit Margin",SUM(BG$16:BG216)*ProfitMargin,IF($J217="VAT",SUM(BG$16:BG216)*VAT,IF(Budget_period="Monthly",SUMIFS(INDIRECT(BG$8),DetailBudgetWPs_Aleph,IF($J217 = "No Work Package", "", $J217),DetailBudgetCategory_Aleph,$I217),IF(Budget_period="Quarterly",SUMIFS(INDIRECT(BG$9),DetailBudgetWPs_Aleph,IF($J217 = "No Work Package", "", $J217),DetailBudgetCategory_Aleph,$I217),IF(Budget_period="Annually",SUMIFS(INDIRECT(BG$10),DetailBudgetWPs_Aleph,IF($J217 = "No Work Package", "", $J217),DetailBudgetCategory_Aleph,$I217),""))))) / BG$6 * BG$7, 0), 0)</f>
        <v>0</v>
      </c>
      <c r="BH217" s="166">
        <f t="array" ref="BH217">IFERROR(IF(ROW()-16&lt;NoRowsBudget, IF($J217="Profit Margin",SUM(BH$16:BH216)*ProfitMargin,IF($J217="VAT",SUM(BH$16:BH216)*VAT,IF(Budget_period="Monthly",SUMIFS(INDIRECT(BH$8),DetailBudgetWPs_Aleph,IF($J217 = "No Work Package", "", $J217),DetailBudgetCategory_Aleph,$I217),IF(Budget_period="Quarterly",SUMIFS(INDIRECT(BH$9),DetailBudgetWPs_Aleph,IF($J217 = "No Work Package", "", $J217),DetailBudgetCategory_Aleph,$I217),IF(Budget_period="Annually",SUMIFS(INDIRECT(BH$10),DetailBudgetWPs_Aleph,IF($J217 = "No Work Package", "", $J217),DetailBudgetCategory_Aleph,$I217),""))))) / BH$6 * BH$7, 0), 0)</f>
        <v>0</v>
      </c>
      <c r="BI217" s="166">
        <f t="array" ref="BI217">IFERROR(IF(ROW()-16&lt;NoRowsBudget, IF($J217="Profit Margin",SUM(BI$16:BI216)*ProfitMargin,IF($J217="VAT",SUM(BI$16:BI216)*VAT,IF(Budget_period="Monthly",SUMIFS(INDIRECT(BI$8),DetailBudgetWPs_Aleph,IF($J217 = "No Work Package", "", $J217),DetailBudgetCategory_Aleph,$I217),IF(Budget_period="Quarterly",SUMIFS(INDIRECT(BI$9),DetailBudgetWPs_Aleph,IF($J217 = "No Work Package", "", $J217),DetailBudgetCategory_Aleph,$I217),IF(Budget_period="Annually",SUMIFS(INDIRECT(BI$10),DetailBudgetWPs_Aleph,IF($J217 = "No Work Package", "", $J217),DetailBudgetCategory_Aleph,$I217),""))))) / BI$6 * BI$7, 0), 0)</f>
        <v>0</v>
      </c>
      <c r="BJ217" s="166">
        <f t="array" ref="BJ217">IFERROR(IF(ROW()-16&lt;NoRowsBudget, IF($J217="Profit Margin",SUM(BJ$16:BJ216)*ProfitMargin,IF($J217="VAT",SUM(BJ$16:BJ216)*VAT,IF(Budget_period="Monthly",SUMIFS(INDIRECT(BJ$8),DetailBudgetWPs_Aleph,IF($J217 = "No Work Package", "", $J217),DetailBudgetCategory_Aleph,$I217),IF(Budget_period="Quarterly",SUMIFS(INDIRECT(BJ$9),DetailBudgetWPs_Aleph,IF($J217 = "No Work Package", "", $J217),DetailBudgetCategory_Aleph,$I217),IF(Budget_period="Annually",SUMIFS(INDIRECT(BJ$10),DetailBudgetWPs_Aleph,IF($J217 = "No Work Package", "", $J217),DetailBudgetCategory_Aleph,$I217),""))))) / BJ$6 * BJ$7, 0), 0)</f>
        <v>0</v>
      </c>
      <c r="BK217" s="166">
        <f t="array" ref="BK217">IFERROR(IF(ROW()-16&lt;NoRowsBudget, IF($J217="Profit Margin",SUM(BK$16:BK216)*ProfitMargin,IF($J217="VAT",SUM(BK$16:BK216)*VAT,IF(Budget_period="Monthly",SUMIFS(INDIRECT(BK$8),DetailBudgetWPs_Aleph,IF($J217 = "No Work Package", "", $J217),DetailBudgetCategory_Aleph,$I217),IF(Budget_period="Quarterly",SUMIFS(INDIRECT(BK$9),DetailBudgetWPs_Aleph,IF($J217 = "No Work Package", "", $J217),DetailBudgetCategory_Aleph,$I217),IF(Budget_period="Annually",SUMIFS(INDIRECT(BK$10),DetailBudgetWPs_Aleph,IF($J217 = "No Work Package", "", $J217),DetailBudgetCategory_Aleph,$I217),""))))) / BK$6 * BK$7, 0), 0)</f>
        <v>0</v>
      </c>
      <c r="BL217" s="166">
        <f t="array" ref="BL217">IFERROR(IF(ROW()-16&lt;NoRowsBudget, IF($J217="Profit Margin",SUM(BL$16:BL216)*ProfitMargin,IF($J217="VAT",SUM(BL$16:BL216)*VAT,IF(Budget_period="Monthly",SUMIFS(INDIRECT(BL$8),DetailBudgetWPs_Aleph,IF($J217 = "No Work Package", "", $J217),DetailBudgetCategory_Aleph,$I217),IF(Budget_period="Quarterly",SUMIFS(INDIRECT(BL$9),DetailBudgetWPs_Aleph,IF($J217 = "No Work Package", "", $J217),DetailBudgetCategory_Aleph,$I217),IF(Budget_period="Annually",SUMIFS(INDIRECT(BL$10),DetailBudgetWPs_Aleph,IF($J217 = "No Work Package", "", $J217),DetailBudgetCategory_Aleph,$I217),""))))) / BL$6 * BL$7, 0), 0)</f>
        <v>0</v>
      </c>
      <c r="BM217" s="166">
        <f t="array" ref="BM217">IFERROR(IF(ROW()-16&lt;NoRowsBudget, IF($J217="Profit Margin",SUM(BM$16:BM216)*ProfitMargin,IF($J217="VAT",SUM(BM$16:BM216)*VAT,IF(Budget_period="Monthly",SUMIFS(INDIRECT(BM$8),DetailBudgetWPs_Aleph,IF($J217 = "No Work Package", "", $J217),DetailBudgetCategory_Aleph,$I217),IF(Budget_period="Quarterly",SUMIFS(INDIRECT(BM$9),DetailBudgetWPs_Aleph,IF($J217 = "No Work Package", "", $J217),DetailBudgetCategory_Aleph,$I217),IF(Budget_period="Annually",SUMIFS(INDIRECT(BM$10),DetailBudgetWPs_Aleph,IF($J217 = "No Work Package", "", $J217),DetailBudgetCategory_Aleph,$I217),""))))) / BM$6 * BM$7, 0), 0)</f>
        <v>0</v>
      </c>
      <c r="BN217" s="166">
        <f t="array" ref="BN217">IFERROR(IF(ROW()-16&lt;NoRowsBudget, IF($J217="Profit Margin",SUM(BN$16:BN216)*ProfitMargin,IF($J217="VAT",SUM(BN$16:BN216)*VAT,IF(Budget_period="Monthly",SUMIFS(INDIRECT(BN$8),DetailBudgetWPs_Aleph,IF($J217 = "No Work Package", "", $J217),DetailBudgetCategory_Aleph,$I217),IF(Budget_period="Quarterly",SUMIFS(INDIRECT(BN$9),DetailBudgetWPs_Aleph,IF($J217 = "No Work Package", "", $J217),DetailBudgetCategory_Aleph,$I217),IF(Budget_period="Annually",SUMIFS(INDIRECT(BN$10),DetailBudgetWPs_Aleph,IF($J217 = "No Work Package", "", $J217),DetailBudgetCategory_Aleph,$I217),""))))) / BN$6 * BN$7, 0), 0)</f>
        <v>0</v>
      </c>
      <c r="BO217" s="166">
        <f t="array" ref="BO217">IFERROR(IF(ROW()-16&lt;NoRowsBudget, IF($J217="Profit Margin",SUM(BO$16:BO216)*ProfitMargin,IF($J217="VAT",SUM(BO$16:BO216)*VAT,IF(Budget_period="Monthly",SUMIFS(INDIRECT(BO$8),DetailBudgetWPs_Aleph,IF($J217 = "No Work Package", "", $J217),DetailBudgetCategory_Aleph,$I217),IF(Budget_period="Quarterly",SUMIFS(INDIRECT(BO$9),DetailBudgetWPs_Aleph,IF($J217 = "No Work Package", "", $J217),DetailBudgetCategory_Aleph,$I217),IF(Budget_period="Annually",SUMIFS(INDIRECT(BO$10),DetailBudgetWPs_Aleph,IF($J217 = "No Work Package", "", $J217),DetailBudgetCategory_Aleph,$I217),""))))) / BO$6 * BO$7, 0), 0)</f>
        <v>0</v>
      </c>
      <c r="BP217" s="166">
        <f t="array" ref="BP217">IFERROR(IF(ROW()-16&lt;NoRowsBudget, IF($J217="Profit Margin",SUM(BP$16:BP216)*ProfitMargin,IF($J217="VAT",SUM(BP$16:BP216)*VAT,IF(Budget_period="Monthly",SUMIFS(INDIRECT(BP$8),DetailBudgetWPs_Aleph,IF($J217 = "No Work Package", "", $J217),DetailBudgetCategory_Aleph,$I217),IF(Budget_period="Quarterly",SUMIFS(INDIRECT(BP$9),DetailBudgetWPs_Aleph,IF($J217 = "No Work Package", "", $J217),DetailBudgetCategory_Aleph,$I217),IF(Budget_period="Annually",SUMIFS(INDIRECT(BP$10),DetailBudgetWPs_Aleph,IF($J217 = "No Work Package", "", $J217),DetailBudgetCategory_Aleph,$I217),""))))) / BP$6 * BP$7, 0), 0)</f>
        <v>0</v>
      </c>
      <c r="BQ217" s="166">
        <f t="array" ref="BQ217">IFERROR(IF(ROW()-16&lt;NoRowsBudget, IF($J217="Profit Margin",SUM(BQ$16:BQ216)*ProfitMargin,IF($J217="VAT",SUM(BQ$16:BQ216)*VAT,IF(Budget_period="Monthly",SUMIFS(INDIRECT(BQ$8),DetailBudgetWPs_Aleph,IF($J217 = "No Work Package", "", $J217),DetailBudgetCategory_Aleph,$I217),IF(Budget_period="Quarterly",SUMIFS(INDIRECT(BQ$9),DetailBudgetWPs_Aleph,IF($J217 = "No Work Package", "", $J217),DetailBudgetCategory_Aleph,$I217),IF(Budget_period="Annually",SUMIFS(INDIRECT(BQ$10),DetailBudgetWPs_Aleph,IF($J217 = "No Work Package", "", $J217),DetailBudgetCategory_Aleph,$I217),""))))) / BQ$6 * BQ$7, 0), 0)</f>
        <v>0</v>
      </c>
      <c r="BR217" s="166">
        <f t="array" ref="BR217">IFERROR(IF(ROW()-16&lt;NoRowsBudget, IF($J217="Profit Margin",SUM(BR$16:BR216)*ProfitMargin,IF($J217="VAT",SUM(BR$16:BR216)*VAT,IF(Budget_period="Monthly",SUMIFS(INDIRECT(BR$8),DetailBudgetWPs_Aleph,IF($J217 = "No Work Package", "", $J217),DetailBudgetCategory_Aleph,$I217),IF(Budget_period="Quarterly",SUMIFS(INDIRECT(BR$9),DetailBudgetWPs_Aleph,IF($J217 = "No Work Package", "", $J217),DetailBudgetCategory_Aleph,$I217),IF(Budget_period="Annually",SUMIFS(INDIRECT(BR$10),DetailBudgetWPs_Aleph,IF($J217 = "No Work Package", "", $J217),DetailBudgetCategory_Aleph,$I217),""))))) / BR$6 * BR$7, 0), 0)</f>
        <v>0</v>
      </c>
      <c r="BS217" s="166">
        <f t="array" ref="BS217">IFERROR(IF(ROW()-16&lt;NoRowsBudget, IF($J217="Profit Margin",SUM(BS$16:BS216)*ProfitMargin,IF($J217="VAT",SUM(BS$16:BS216)*VAT,IF(Budget_period="Monthly",SUMIFS(INDIRECT(BS$8),DetailBudgetWPs_Aleph,IF($J217 = "No Work Package", "", $J217),DetailBudgetCategory_Aleph,$I217),IF(Budget_period="Quarterly",SUMIFS(INDIRECT(BS$9),DetailBudgetWPs_Aleph,IF($J217 = "No Work Package", "", $J217),DetailBudgetCategory_Aleph,$I217),IF(Budget_period="Annually",SUMIFS(INDIRECT(BS$10),DetailBudgetWPs_Aleph,IF($J217 = "No Work Package", "", $J217),DetailBudgetCategory_Aleph,$I217),""))))) / BS$6 * BS$7, 0), 0)</f>
        <v>0</v>
      </c>
    </row>
    <row r="218" ht="15.75" customHeight="1">
      <c r="A218" s="114"/>
      <c r="B218" s="15" t="str">
        <f>IF(ROW()-16&lt;NoRowsBudget,OrgName,"")</f>
        <v/>
      </c>
      <c r="C218" s="15" t="str">
        <f>IF(ROW()-16&lt;NoRowsBudget,ProjectName,"")</f>
        <v/>
      </c>
      <c r="D218" s="15" t="str">
        <f>IF(ROW()-16&lt;NoRowsBudget,ProjectRef,"")</f>
        <v/>
      </c>
      <c r="E218" s="15" t="str">
        <f>IF(ROW()-16&lt;NoRowsBudget,ApplicationID,"")</f>
        <v/>
      </c>
      <c r="F218" s="15" t="str">
        <f>IF(ROW()-16&lt;NoRowsBudget,Version,"")</f>
        <v/>
      </c>
      <c r="G218" s="164" t="str">
        <f>IF(ROW()-16&lt;NoRowsBudget,StartDate,"")</f>
        <v/>
      </c>
      <c r="H218" s="164" t="str">
        <f>IF(ROW()-16&lt;NoRowsBudget,EndDate,"")</f>
        <v/>
      </c>
      <c r="I218" s="15" t="str">
        <f t="array" ref="I218">IF(ROW()-16&lt;(NoRowsBudget-3),INDEX(CostCategories,CEILING((ROW()-15)/NoWPs,1)),IF(ROW()-16=NoRowsBudget-3,"Overheads",IF(ROW()-16=NoRowsBudget-2,"Profit Margin",IF(ROW()-16=NoRowsBudget-1,"VAT",""))))</f>
        <v/>
      </c>
      <c r="J218" s="15" t="str">
        <f t="array" ref="J218">IF(ROW()-16&lt;NoRowsBudget-3,INDEX(WPUnique,,MOD(ROW()-16,NoWPs)+1),IF(ROW()-16=NoRowsBudget-3,"Overheads",IF(ROW()-16=NoRowsBudget-2,"Profit Margin",IF(ROW()-16=NoRowsBudget-1,"VAT",""))))</f>
        <v/>
      </c>
      <c r="K218" s="172" t="str">
        <f>IFERROR(IF(OR($J218="Indirect Cost",$J218="VAT",$J218="Profit Margin"),"",VLOOKUP(J218,'1. Basic Info'!$B$40:$C$52,2,FALSE)),BudgetExport!J218)</f>
        <v/>
      </c>
      <c r="L218" s="166">
        <f t="array" ref="L218">IFERROR(IF(ROW()-16&lt;NoRowsBudget, IF($J218="Profit Margin",SUM(L$16:L217)*ProfitMargin,IF($J218="VAT",SUM(L$16:L217)*VAT,IF(Budget_period="Monthly",SUMIFS(INDIRECT(L$8),DetailBudgetWPs_Aleph,IF($J218 = "No Work Package", "", $J218),DetailBudgetCategory_Aleph,$I218),IF(Budget_period="Quarterly",SUMIFS(INDIRECT(L$9),DetailBudgetWPs_Aleph,IF($J218 = "No Work Package", "", $J218),DetailBudgetCategory_Aleph,$I218),IF(Budget_period="Annually",SUMIFS(INDIRECT(L$10),DetailBudgetWPs_Aleph,IF($J218 = "No Work Package", "", $J218),DetailBudgetCategory_Aleph,$I218),""))))) / L$6 * L$7, 0), 0)</f>
        <v>0</v>
      </c>
      <c r="M218" s="166">
        <f t="array" ref="M218">IFERROR(IF(ROW()-16&lt;NoRowsBudget, IF($J218="Profit Margin",SUM(M$16:M217)*ProfitMargin,IF($J218="VAT",SUM(M$16:M217)*VAT,IF(Budget_period="Monthly",SUMIFS(INDIRECT(M$8),DetailBudgetWPs_Aleph,IF($J218 = "No Work Package", "", $J218),DetailBudgetCategory_Aleph,$I218),IF(Budget_period="Quarterly",SUMIFS(INDIRECT(M$9),DetailBudgetWPs_Aleph,IF($J218 = "No Work Package", "", $J218),DetailBudgetCategory_Aleph,$I218),IF(Budget_period="Annually",SUMIFS(INDIRECT(M$10),DetailBudgetWPs_Aleph,IF($J218 = "No Work Package", "", $J218),DetailBudgetCategory_Aleph,$I218),""))))) / M$6 * M$7, 0), 0)</f>
        <v>0</v>
      </c>
      <c r="N218" s="166">
        <f t="array" ref="N218">IFERROR(IF(ROW()-16&lt;NoRowsBudget, IF($J218="Profit Margin",SUM(N$16:N217)*ProfitMargin,IF($J218="VAT",SUM(N$16:N217)*VAT,IF(Budget_period="Monthly",SUMIFS(INDIRECT(N$8),DetailBudgetWPs_Aleph,IF($J218 = "No Work Package", "", $J218),DetailBudgetCategory_Aleph,$I218),IF(Budget_period="Quarterly",SUMIFS(INDIRECT(N$9),DetailBudgetWPs_Aleph,IF($J218 = "No Work Package", "", $J218),DetailBudgetCategory_Aleph,$I218),IF(Budget_period="Annually",SUMIFS(INDIRECT(N$10),DetailBudgetWPs_Aleph,IF($J218 = "No Work Package", "", $J218),DetailBudgetCategory_Aleph,$I218),""))))) / N$6 * N$7, 0), 0)</f>
        <v>0</v>
      </c>
      <c r="O218" s="166">
        <f t="array" ref="O218">IFERROR(IF(ROW()-16&lt;NoRowsBudget, IF($J218="Profit Margin",SUM(O$16:O217)*ProfitMargin,IF($J218="VAT",SUM(O$16:O217)*VAT,IF(Budget_period="Monthly",SUMIFS(INDIRECT(O$8),DetailBudgetWPs_Aleph,IF($J218 = "No Work Package", "", $J218),DetailBudgetCategory_Aleph,$I218),IF(Budget_period="Quarterly",SUMIFS(INDIRECT(O$9),DetailBudgetWPs_Aleph,IF($J218 = "No Work Package", "", $J218),DetailBudgetCategory_Aleph,$I218),IF(Budget_period="Annually",SUMIFS(INDIRECT(O$10),DetailBudgetWPs_Aleph,IF($J218 = "No Work Package", "", $J218),DetailBudgetCategory_Aleph,$I218),""))))) / O$6 * O$7, 0), 0)</f>
        <v>0</v>
      </c>
      <c r="P218" s="166">
        <f t="array" ref="P218">IFERROR(IF(ROW()-16&lt;NoRowsBudget, IF($J218="Profit Margin",SUM(P$16:P217)*ProfitMargin,IF($J218="VAT",SUM(P$16:P217)*VAT,IF(Budget_period="Monthly",SUMIFS(INDIRECT(P$8),DetailBudgetWPs_Aleph,IF($J218 = "No Work Package", "", $J218),DetailBudgetCategory_Aleph,$I218),IF(Budget_period="Quarterly",SUMIFS(INDIRECT(P$9),DetailBudgetWPs_Aleph,IF($J218 = "No Work Package", "", $J218),DetailBudgetCategory_Aleph,$I218),IF(Budget_period="Annually",SUMIFS(INDIRECT(P$10),DetailBudgetWPs_Aleph,IF($J218 = "No Work Package", "", $J218),DetailBudgetCategory_Aleph,$I218),""))))) / P$6 * P$7, 0), 0)</f>
        <v>0</v>
      </c>
      <c r="Q218" s="166">
        <f t="array" ref="Q218">IFERROR(IF(ROW()-16&lt;NoRowsBudget, IF($J218="Profit Margin",SUM(Q$16:Q217)*ProfitMargin,IF($J218="VAT",SUM(Q$16:Q217)*VAT,IF(Budget_period="Monthly",SUMIFS(INDIRECT(Q$8),DetailBudgetWPs_Aleph,IF($J218 = "No Work Package", "", $J218),DetailBudgetCategory_Aleph,$I218),IF(Budget_period="Quarterly",SUMIFS(INDIRECT(Q$9),DetailBudgetWPs_Aleph,IF($J218 = "No Work Package", "", $J218),DetailBudgetCategory_Aleph,$I218),IF(Budget_period="Annually",SUMIFS(INDIRECT(Q$10),DetailBudgetWPs_Aleph,IF($J218 = "No Work Package", "", $J218),DetailBudgetCategory_Aleph,$I218),""))))) / Q$6 * Q$7, 0), 0)</f>
        <v>0</v>
      </c>
      <c r="R218" s="166">
        <f t="array" ref="R218">IFERROR(IF(ROW()-16&lt;NoRowsBudget, IF($J218="Profit Margin",SUM(R$16:R217)*ProfitMargin,IF($J218="VAT",SUM(R$16:R217)*VAT,IF(Budget_period="Monthly",SUMIFS(INDIRECT(R$8),DetailBudgetWPs_Aleph,IF($J218 = "No Work Package", "", $J218),DetailBudgetCategory_Aleph,$I218),IF(Budget_period="Quarterly",SUMIFS(INDIRECT(R$9),DetailBudgetWPs_Aleph,IF($J218 = "No Work Package", "", $J218),DetailBudgetCategory_Aleph,$I218),IF(Budget_period="Annually",SUMIFS(INDIRECT(R$10),DetailBudgetWPs_Aleph,IF($J218 = "No Work Package", "", $J218),DetailBudgetCategory_Aleph,$I218),""))))) / R$6 * R$7, 0), 0)</f>
        <v>0</v>
      </c>
      <c r="S218" s="166">
        <f t="array" ref="S218">IFERROR(IF(ROW()-16&lt;NoRowsBudget, IF($J218="Profit Margin",SUM(S$16:S217)*ProfitMargin,IF($J218="VAT",SUM(S$16:S217)*VAT,IF(Budget_period="Monthly",SUMIFS(INDIRECT(S$8),DetailBudgetWPs_Aleph,IF($J218 = "No Work Package", "", $J218),DetailBudgetCategory_Aleph,$I218),IF(Budget_period="Quarterly",SUMIFS(INDIRECT(S$9),DetailBudgetWPs_Aleph,IF($J218 = "No Work Package", "", $J218),DetailBudgetCategory_Aleph,$I218),IF(Budget_period="Annually",SUMIFS(INDIRECT(S$10),DetailBudgetWPs_Aleph,IF($J218 = "No Work Package", "", $J218),DetailBudgetCategory_Aleph,$I218),""))))) / S$6 * S$7, 0), 0)</f>
        <v>0</v>
      </c>
      <c r="T218" s="166">
        <f t="array" ref="T218">IFERROR(IF(ROW()-16&lt;NoRowsBudget, IF($J218="Profit Margin",SUM(T$16:T217)*ProfitMargin,IF($J218="VAT",SUM(T$16:T217)*VAT,IF(Budget_period="Monthly",SUMIFS(INDIRECT(T$8),DetailBudgetWPs_Aleph,IF($J218 = "No Work Package", "", $J218),DetailBudgetCategory_Aleph,$I218),IF(Budget_period="Quarterly",SUMIFS(INDIRECT(T$9),DetailBudgetWPs_Aleph,IF($J218 = "No Work Package", "", $J218),DetailBudgetCategory_Aleph,$I218),IF(Budget_period="Annually",SUMIFS(INDIRECT(T$10),DetailBudgetWPs_Aleph,IF($J218 = "No Work Package", "", $J218),DetailBudgetCategory_Aleph,$I218),""))))) / T$6 * T$7, 0), 0)</f>
        <v>0</v>
      </c>
      <c r="U218" s="166">
        <f t="array" ref="U218">IFERROR(IF(ROW()-16&lt;NoRowsBudget, IF($J218="Profit Margin",SUM(U$16:U217)*ProfitMargin,IF($J218="VAT",SUM(U$16:U217)*VAT,IF(Budget_period="Monthly",SUMIFS(INDIRECT(U$8),DetailBudgetWPs_Aleph,IF($J218 = "No Work Package", "", $J218),DetailBudgetCategory_Aleph,$I218),IF(Budget_period="Quarterly",SUMIFS(INDIRECT(U$9),DetailBudgetWPs_Aleph,IF($J218 = "No Work Package", "", $J218),DetailBudgetCategory_Aleph,$I218),IF(Budget_period="Annually",SUMIFS(INDIRECT(U$10),DetailBudgetWPs_Aleph,IF($J218 = "No Work Package", "", $J218),DetailBudgetCategory_Aleph,$I218),""))))) / U$6 * U$7, 0), 0)</f>
        <v>0</v>
      </c>
      <c r="V218" s="166">
        <f t="array" ref="V218">IFERROR(IF(ROW()-16&lt;NoRowsBudget, IF($J218="Profit Margin",SUM(V$16:V217)*ProfitMargin,IF($J218="VAT",SUM(V$16:V217)*VAT,IF(Budget_period="Monthly",SUMIFS(INDIRECT(V$8),DetailBudgetWPs_Aleph,IF($J218 = "No Work Package", "", $J218),DetailBudgetCategory_Aleph,$I218),IF(Budget_period="Quarterly",SUMIFS(INDIRECT(V$9),DetailBudgetWPs_Aleph,IF($J218 = "No Work Package", "", $J218),DetailBudgetCategory_Aleph,$I218),IF(Budget_period="Annually",SUMIFS(INDIRECT(V$10),DetailBudgetWPs_Aleph,IF($J218 = "No Work Package", "", $J218),DetailBudgetCategory_Aleph,$I218),""))))) / V$6 * V$7, 0), 0)</f>
        <v>0</v>
      </c>
      <c r="W218" s="166">
        <f t="array" ref="W218">IFERROR(IF(ROW()-16&lt;NoRowsBudget, IF($J218="Profit Margin",SUM(W$16:W217)*ProfitMargin,IF($J218="VAT",SUM(W$16:W217)*VAT,IF(Budget_period="Monthly",SUMIFS(INDIRECT(W$8),DetailBudgetWPs_Aleph,IF($J218 = "No Work Package", "", $J218),DetailBudgetCategory_Aleph,$I218),IF(Budget_period="Quarterly",SUMIFS(INDIRECT(W$9),DetailBudgetWPs_Aleph,IF($J218 = "No Work Package", "", $J218),DetailBudgetCategory_Aleph,$I218),IF(Budget_period="Annually",SUMIFS(INDIRECT(W$10),DetailBudgetWPs_Aleph,IF($J218 = "No Work Package", "", $J218),DetailBudgetCategory_Aleph,$I218),""))))) / W$6 * W$7, 0), 0)</f>
        <v>0</v>
      </c>
      <c r="X218" s="166">
        <f t="array" ref="X218">IFERROR(IF(ROW()-16&lt;NoRowsBudget, IF($J218="Profit Margin",SUM(X$16:X217)*ProfitMargin,IF($J218="VAT",SUM(X$16:X217)*VAT,IF(Budget_period="Monthly",SUMIFS(INDIRECT(X$8),DetailBudgetWPs_Aleph,IF($J218 = "No Work Package", "", $J218),DetailBudgetCategory_Aleph,$I218),IF(Budget_period="Quarterly",SUMIFS(INDIRECT(X$9),DetailBudgetWPs_Aleph,IF($J218 = "No Work Package", "", $J218),DetailBudgetCategory_Aleph,$I218),IF(Budget_period="Annually",SUMIFS(INDIRECT(X$10),DetailBudgetWPs_Aleph,IF($J218 = "No Work Package", "", $J218),DetailBudgetCategory_Aleph,$I218),""))))) / X$6 * X$7, 0), 0)</f>
        <v>0</v>
      </c>
      <c r="Y218" s="166">
        <f t="array" ref="Y218">IFERROR(IF(ROW()-16&lt;NoRowsBudget, IF($J218="Profit Margin",SUM(Y$16:Y217)*ProfitMargin,IF($J218="VAT",SUM(Y$16:Y217)*VAT,IF(Budget_period="Monthly",SUMIFS(INDIRECT(Y$8),DetailBudgetWPs_Aleph,IF($J218 = "No Work Package", "", $J218),DetailBudgetCategory_Aleph,$I218),IF(Budget_period="Quarterly",SUMIFS(INDIRECT(Y$9),DetailBudgetWPs_Aleph,IF($J218 = "No Work Package", "", $J218),DetailBudgetCategory_Aleph,$I218),IF(Budget_period="Annually",SUMIFS(INDIRECT(Y$10),DetailBudgetWPs_Aleph,IF($J218 = "No Work Package", "", $J218),DetailBudgetCategory_Aleph,$I218),""))))) / Y$6 * Y$7, 0), 0)</f>
        <v>0</v>
      </c>
      <c r="Z218" s="166">
        <f t="array" ref="Z218">IFERROR(IF(ROW()-16&lt;NoRowsBudget, IF($J218="Profit Margin",SUM(Z$16:Z217)*ProfitMargin,IF($J218="VAT",SUM(Z$16:Z217)*VAT,IF(Budget_period="Monthly",SUMIFS(INDIRECT(Z$8),DetailBudgetWPs_Aleph,IF($J218 = "No Work Package", "", $J218),DetailBudgetCategory_Aleph,$I218),IF(Budget_period="Quarterly",SUMIFS(INDIRECT(Z$9),DetailBudgetWPs_Aleph,IF($J218 = "No Work Package", "", $J218),DetailBudgetCategory_Aleph,$I218),IF(Budget_period="Annually",SUMIFS(INDIRECT(Z$10),DetailBudgetWPs_Aleph,IF($J218 = "No Work Package", "", $J218),DetailBudgetCategory_Aleph,$I218),""))))) / Z$6 * Z$7, 0), 0)</f>
        <v>0</v>
      </c>
      <c r="AA218" s="166">
        <f t="array" ref="AA218">IFERROR(IF(ROW()-16&lt;NoRowsBudget, IF($J218="Profit Margin",SUM(AA$16:AA217)*ProfitMargin,IF($J218="VAT",SUM(AA$16:AA217)*VAT,IF(Budget_period="Monthly",SUMIFS(INDIRECT(AA$8),DetailBudgetWPs_Aleph,IF($J218 = "No Work Package", "", $J218),DetailBudgetCategory_Aleph,$I218),IF(Budget_period="Quarterly",SUMIFS(INDIRECT(AA$9),DetailBudgetWPs_Aleph,IF($J218 = "No Work Package", "", $J218),DetailBudgetCategory_Aleph,$I218),IF(Budget_period="Annually",SUMIFS(INDIRECT(AA$10),DetailBudgetWPs_Aleph,IF($J218 = "No Work Package", "", $J218),DetailBudgetCategory_Aleph,$I218),""))))) / AA$6 * AA$7, 0), 0)</f>
        <v>0</v>
      </c>
      <c r="AB218" s="166">
        <f t="array" ref="AB218">IFERROR(IF(ROW()-16&lt;NoRowsBudget, IF($J218="Profit Margin",SUM(AB$16:AB217)*ProfitMargin,IF($J218="VAT",SUM(AB$16:AB217)*VAT,IF(Budget_period="Monthly",SUMIFS(INDIRECT(AB$8),DetailBudgetWPs_Aleph,IF($J218 = "No Work Package", "", $J218),DetailBudgetCategory_Aleph,$I218),IF(Budget_period="Quarterly",SUMIFS(INDIRECT(AB$9),DetailBudgetWPs_Aleph,IF($J218 = "No Work Package", "", $J218),DetailBudgetCategory_Aleph,$I218),IF(Budget_period="Annually",SUMIFS(INDIRECT(AB$10),DetailBudgetWPs_Aleph,IF($J218 = "No Work Package", "", $J218),DetailBudgetCategory_Aleph,$I218),""))))) / AB$6 * AB$7, 0), 0)</f>
        <v>0</v>
      </c>
      <c r="AC218" s="166">
        <f t="array" ref="AC218">IFERROR(IF(ROW()-16&lt;NoRowsBudget, IF($J218="Profit Margin",SUM(AC$16:AC217)*ProfitMargin,IF($J218="VAT",SUM(AC$16:AC217)*VAT,IF(Budget_period="Monthly",SUMIFS(INDIRECT(AC$8),DetailBudgetWPs_Aleph,IF($J218 = "No Work Package", "", $J218),DetailBudgetCategory_Aleph,$I218),IF(Budget_period="Quarterly",SUMIFS(INDIRECT(AC$9),DetailBudgetWPs_Aleph,IF($J218 = "No Work Package", "", $J218),DetailBudgetCategory_Aleph,$I218),IF(Budget_period="Annually",SUMIFS(INDIRECT(AC$10),DetailBudgetWPs_Aleph,IF($J218 = "No Work Package", "", $J218),DetailBudgetCategory_Aleph,$I218),""))))) / AC$6 * AC$7, 0), 0)</f>
        <v>0</v>
      </c>
      <c r="AD218" s="166">
        <f t="array" ref="AD218">IFERROR(IF(ROW()-16&lt;NoRowsBudget, IF($J218="Profit Margin",SUM(AD$16:AD217)*ProfitMargin,IF($J218="VAT",SUM(AD$16:AD217)*VAT,IF(Budget_period="Monthly",SUMIFS(INDIRECT(AD$8),DetailBudgetWPs_Aleph,IF($J218 = "No Work Package", "", $J218),DetailBudgetCategory_Aleph,$I218),IF(Budget_period="Quarterly",SUMIFS(INDIRECT(AD$9),DetailBudgetWPs_Aleph,IF($J218 = "No Work Package", "", $J218),DetailBudgetCategory_Aleph,$I218),IF(Budget_period="Annually",SUMIFS(INDIRECT(AD$10),DetailBudgetWPs_Aleph,IF($J218 = "No Work Package", "", $J218),DetailBudgetCategory_Aleph,$I218),""))))) / AD$6 * AD$7, 0), 0)</f>
        <v>0</v>
      </c>
      <c r="AE218" s="166">
        <f t="array" ref="AE218">IFERROR(IF(ROW()-16&lt;NoRowsBudget, IF($J218="Profit Margin",SUM(AE$16:AE217)*ProfitMargin,IF($J218="VAT",SUM(AE$16:AE217)*VAT,IF(Budget_period="Monthly",SUMIFS(INDIRECT(AE$8),DetailBudgetWPs_Aleph,IF($J218 = "No Work Package", "", $J218),DetailBudgetCategory_Aleph,$I218),IF(Budget_period="Quarterly",SUMIFS(INDIRECT(AE$9),DetailBudgetWPs_Aleph,IF($J218 = "No Work Package", "", $J218),DetailBudgetCategory_Aleph,$I218),IF(Budget_period="Annually",SUMIFS(INDIRECT(AE$10),DetailBudgetWPs_Aleph,IF($J218 = "No Work Package", "", $J218),DetailBudgetCategory_Aleph,$I218),""))))) / AE$6 * AE$7, 0), 0)</f>
        <v>0</v>
      </c>
      <c r="AF218" s="166">
        <f t="array" ref="AF218">IFERROR(IF(ROW()-16&lt;NoRowsBudget, IF($J218="Profit Margin",SUM(AF$16:AF217)*ProfitMargin,IF($J218="VAT",SUM(AF$16:AF217)*VAT,IF(Budget_period="Monthly",SUMIFS(INDIRECT(AF$8),DetailBudgetWPs_Aleph,IF($J218 = "No Work Package", "", $J218),DetailBudgetCategory_Aleph,$I218),IF(Budget_period="Quarterly",SUMIFS(INDIRECT(AF$9),DetailBudgetWPs_Aleph,IF($J218 = "No Work Package", "", $J218),DetailBudgetCategory_Aleph,$I218),IF(Budget_period="Annually",SUMIFS(INDIRECT(AF$10),DetailBudgetWPs_Aleph,IF($J218 = "No Work Package", "", $J218),DetailBudgetCategory_Aleph,$I218),""))))) / AF$6 * AF$7, 0), 0)</f>
        <v>0</v>
      </c>
      <c r="AG218" s="166">
        <f t="array" ref="AG218">IFERROR(IF(ROW()-16&lt;NoRowsBudget, IF($J218="Profit Margin",SUM(AG$16:AG217)*ProfitMargin,IF($J218="VAT",SUM(AG$16:AG217)*VAT,IF(Budget_period="Monthly",SUMIFS(INDIRECT(AG$8),DetailBudgetWPs_Aleph,IF($J218 = "No Work Package", "", $J218),DetailBudgetCategory_Aleph,$I218),IF(Budget_period="Quarterly",SUMIFS(INDIRECT(AG$9),DetailBudgetWPs_Aleph,IF($J218 = "No Work Package", "", $J218),DetailBudgetCategory_Aleph,$I218),IF(Budget_period="Annually",SUMIFS(INDIRECT(AG$10),DetailBudgetWPs_Aleph,IF($J218 = "No Work Package", "", $J218),DetailBudgetCategory_Aleph,$I218),""))))) / AG$6 * AG$7, 0), 0)</f>
        <v>0</v>
      </c>
      <c r="AH218" s="166">
        <f t="array" ref="AH218">IFERROR(IF(ROW()-16&lt;NoRowsBudget, IF($J218="Profit Margin",SUM(AH$16:AH217)*ProfitMargin,IF($J218="VAT",SUM(AH$16:AH217)*VAT,IF(Budget_period="Monthly",SUMIFS(INDIRECT(AH$8),DetailBudgetWPs_Aleph,IF($J218 = "No Work Package", "", $J218),DetailBudgetCategory_Aleph,$I218),IF(Budget_period="Quarterly",SUMIFS(INDIRECT(AH$9),DetailBudgetWPs_Aleph,IF($J218 = "No Work Package", "", $J218),DetailBudgetCategory_Aleph,$I218),IF(Budget_period="Annually",SUMIFS(INDIRECT(AH$10),DetailBudgetWPs_Aleph,IF($J218 = "No Work Package", "", $J218),DetailBudgetCategory_Aleph,$I218),""))))) / AH$6 * AH$7, 0), 0)</f>
        <v>0</v>
      </c>
      <c r="AI218" s="166">
        <f t="array" ref="AI218">IFERROR(IF(ROW()-16&lt;NoRowsBudget, IF($J218="Profit Margin",SUM(AI$16:AI217)*ProfitMargin,IF($J218="VAT",SUM(AI$16:AI217)*VAT,IF(Budget_period="Monthly",SUMIFS(INDIRECT(AI$8),DetailBudgetWPs_Aleph,IF($J218 = "No Work Package", "", $J218),DetailBudgetCategory_Aleph,$I218),IF(Budget_period="Quarterly",SUMIFS(INDIRECT(AI$9),DetailBudgetWPs_Aleph,IF($J218 = "No Work Package", "", $J218),DetailBudgetCategory_Aleph,$I218),IF(Budget_period="Annually",SUMIFS(INDIRECT(AI$10),DetailBudgetWPs_Aleph,IF($J218 = "No Work Package", "", $J218),DetailBudgetCategory_Aleph,$I218),""))))) / AI$6 * AI$7, 0), 0)</f>
        <v>0</v>
      </c>
      <c r="AJ218" s="166">
        <f t="array" ref="AJ218">IFERROR(IF(ROW()-16&lt;NoRowsBudget, IF($J218="Profit Margin",SUM(AJ$16:AJ217)*ProfitMargin,IF($J218="VAT",SUM(AJ$16:AJ217)*VAT,IF(Budget_period="Monthly",SUMIFS(INDIRECT(AJ$8),DetailBudgetWPs_Aleph,IF($J218 = "No Work Package", "", $J218),DetailBudgetCategory_Aleph,$I218),IF(Budget_period="Quarterly",SUMIFS(INDIRECT(AJ$9),DetailBudgetWPs_Aleph,IF($J218 = "No Work Package", "", $J218),DetailBudgetCategory_Aleph,$I218),IF(Budget_period="Annually",SUMIFS(INDIRECT(AJ$10),DetailBudgetWPs_Aleph,IF($J218 = "No Work Package", "", $J218),DetailBudgetCategory_Aleph,$I218),""))))) / AJ$6 * AJ$7, 0), 0)</f>
        <v>0</v>
      </c>
      <c r="AK218" s="166">
        <f t="array" ref="AK218">IFERROR(IF(ROW()-16&lt;NoRowsBudget, IF($J218="Profit Margin",SUM(AK$16:AK217)*ProfitMargin,IF($J218="VAT",SUM(AK$16:AK217)*VAT,IF(Budget_period="Monthly",SUMIFS(INDIRECT(AK$8),DetailBudgetWPs_Aleph,IF($J218 = "No Work Package", "", $J218),DetailBudgetCategory_Aleph,$I218),IF(Budget_period="Quarterly",SUMIFS(INDIRECT(AK$9),DetailBudgetWPs_Aleph,IF($J218 = "No Work Package", "", $J218),DetailBudgetCategory_Aleph,$I218),IF(Budget_period="Annually",SUMIFS(INDIRECT(AK$10),DetailBudgetWPs_Aleph,IF($J218 = "No Work Package", "", $J218),DetailBudgetCategory_Aleph,$I218),""))))) / AK$6 * AK$7, 0), 0)</f>
        <v>0</v>
      </c>
      <c r="AL218" s="166">
        <f t="array" ref="AL218">IFERROR(IF(ROW()-16&lt;NoRowsBudget, IF($J218="Profit Margin",SUM(AL$16:AL217)*ProfitMargin,IF($J218="VAT",SUM(AL$16:AL217)*VAT,IF(Budget_period="Monthly",SUMIFS(INDIRECT(AL$8),DetailBudgetWPs_Aleph,IF($J218 = "No Work Package", "", $J218),DetailBudgetCategory_Aleph,$I218),IF(Budget_period="Quarterly",SUMIFS(INDIRECT(AL$9),DetailBudgetWPs_Aleph,IF($J218 = "No Work Package", "", $J218),DetailBudgetCategory_Aleph,$I218),IF(Budget_period="Annually",SUMIFS(INDIRECT(AL$10),DetailBudgetWPs_Aleph,IF($J218 = "No Work Package", "", $J218),DetailBudgetCategory_Aleph,$I218),""))))) / AL$6 * AL$7, 0), 0)</f>
        <v>0</v>
      </c>
      <c r="AM218" s="166">
        <f t="array" ref="AM218">IFERROR(IF(ROW()-16&lt;NoRowsBudget, IF($J218="Profit Margin",SUM(AM$16:AM217)*ProfitMargin,IF($J218="VAT",SUM(AM$16:AM217)*VAT,IF(Budget_period="Monthly",SUMIFS(INDIRECT(AM$8),DetailBudgetWPs_Aleph,IF($J218 = "No Work Package", "", $J218),DetailBudgetCategory_Aleph,$I218),IF(Budget_period="Quarterly",SUMIFS(INDIRECT(AM$9),DetailBudgetWPs_Aleph,IF($J218 = "No Work Package", "", $J218),DetailBudgetCategory_Aleph,$I218),IF(Budget_period="Annually",SUMIFS(INDIRECT(AM$10),DetailBudgetWPs_Aleph,IF($J218 = "No Work Package", "", $J218),DetailBudgetCategory_Aleph,$I218),""))))) / AM$6 * AM$7, 0), 0)</f>
        <v>0</v>
      </c>
      <c r="AN218" s="166">
        <f t="array" ref="AN218">IFERROR(IF(ROW()-16&lt;NoRowsBudget, IF($J218="Profit Margin",SUM(AN$16:AN217)*ProfitMargin,IF($J218="VAT",SUM(AN$16:AN217)*VAT,IF(Budget_period="Monthly",SUMIFS(INDIRECT(AN$8),DetailBudgetWPs_Aleph,IF($J218 = "No Work Package", "", $J218),DetailBudgetCategory_Aleph,$I218),IF(Budget_period="Quarterly",SUMIFS(INDIRECT(AN$9),DetailBudgetWPs_Aleph,IF($J218 = "No Work Package", "", $J218),DetailBudgetCategory_Aleph,$I218),IF(Budget_period="Annually",SUMIFS(INDIRECT(AN$10),DetailBudgetWPs_Aleph,IF($J218 = "No Work Package", "", $J218),DetailBudgetCategory_Aleph,$I218),""))))) / AN$6 * AN$7, 0), 0)</f>
        <v>0</v>
      </c>
      <c r="AO218" s="166">
        <f t="array" ref="AO218">IFERROR(IF(ROW()-16&lt;NoRowsBudget, IF($J218="Profit Margin",SUM(AO$16:AO217)*ProfitMargin,IF($J218="VAT",SUM(AO$16:AO217)*VAT,IF(Budget_period="Monthly",SUMIFS(INDIRECT(AO$8),DetailBudgetWPs_Aleph,IF($J218 = "No Work Package", "", $J218),DetailBudgetCategory_Aleph,$I218),IF(Budget_period="Quarterly",SUMIFS(INDIRECT(AO$9),DetailBudgetWPs_Aleph,IF($J218 = "No Work Package", "", $J218),DetailBudgetCategory_Aleph,$I218),IF(Budget_period="Annually",SUMIFS(INDIRECT(AO$10),DetailBudgetWPs_Aleph,IF($J218 = "No Work Package", "", $J218),DetailBudgetCategory_Aleph,$I218),""))))) / AO$6 * AO$7, 0), 0)</f>
        <v>0</v>
      </c>
      <c r="AP218" s="166">
        <f t="array" ref="AP218">IFERROR(IF(ROW()-16&lt;NoRowsBudget, IF($J218="Profit Margin",SUM(AP$16:AP217)*ProfitMargin,IF($J218="VAT",SUM(AP$16:AP217)*VAT,IF(Budget_period="Monthly",SUMIFS(INDIRECT(AP$8),DetailBudgetWPs_Aleph,IF($J218 = "No Work Package", "", $J218),DetailBudgetCategory_Aleph,$I218),IF(Budget_period="Quarterly",SUMIFS(INDIRECT(AP$9),DetailBudgetWPs_Aleph,IF($J218 = "No Work Package", "", $J218),DetailBudgetCategory_Aleph,$I218),IF(Budget_period="Annually",SUMIFS(INDIRECT(AP$10),DetailBudgetWPs_Aleph,IF($J218 = "No Work Package", "", $J218),DetailBudgetCategory_Aleph,$I218),""))))) / AP$6 * AP$7, 0), 0)</f>
        <v>0</v>
      </c>
      <c r="AQ218" s="166">
        <f t="array" ref="AQ218">IFERROR(IF(ROW()-16&lt;NoRowsBudget, IF($J218="Profit Margin",SUM(AQ$16:AQ217)*ProfitMargin,IF($J218="VAT",SUM(AQ$16:AQ217)*VAT,IF(Budget_period="Monthly",SUMIFS(INDIRECT(AQ$8),DetailBudgetWPs_Aleph,IF($J218 = "No Work Package", "", $J218),DetailBudgetCategory_Aleph,$I218),IF(Budget_period="Quarterly",SUMIFS(INDIRECT(AQ$9),DetailBudgetWPs_Aleph,IF($J218 = "No Work Package", "", $J218),DetailBudgetCategory_Aleph,$I218),IF(Budget_period="Annually",SUMIFS(INDIRECT(AQ$10),DetailBudgetWPs_Aleph,IF($J218 = "No Work Package", "", $J218),DetailBudgetCategory_Aleph,$I218),""))))) / AQ$6 * AQ$7, 0), 0)</f>
        <v>0</v>
      </c>
      <c r="AR218" s="166">
        <f t="array" ref="AR218">IFERROR(IF(ROW()-16&lt;NoRowsBudget, IF($J218="Profit Margin",SUM(AR$16:AR217)*ProfitMargin,IF($J218="VAT",SUM(AR$16:AR217)*VAT,IF(Budget_period="Monthly",SUMIFS(INDIRECT(AR$8),DetailBudgetWPs_Aleph,IF($J218 = "No Work Package", "", $J218),DetailBudgetCategory_Aleph,$I218),IF(Budget_period="Quarterly",SUMIFS(INDIRECT(AR$9),DetailBudgetWPs_Aleph,IF($J218 = "No Work Package", "", $J218),DetailBudgetCategory_Aleph,$I218),IF(Budget_period="Annually",SUMIFS(INDIRECT(AR$10),DetailBudgetWPs_Aleph,IF($J218 = "No Work Package", "", $J218),DetailBudgetCategory_Aleph,$I218),""))))) / AR$6 * AR$7, 0), 0)</f>
        <v>0</v>
      </c>
      <c r="AS218" s="166">
        <f t="array" ref="AS218">IFERROR(IF(ROW()-16&lt;NoRowsBudget, IF($J218="Profit Margin",SUM(AS$16:AS217)*ProfitMargin,IF($J218="VAT",SUM(AS$16:AS217)*VAT,IF(Budget_period="Monthly",SUMIFS(INDIRECT(AS$8),DetailBudgetWPs_Aleph,IF($J218 = "No Work Package", "", $J218),DetailBudgetCategory_Aleph,$I218),IF(Budget_period="Quarterly",SUMIFS(INDIRECT(AS$9),DetailBudgetWPs_Aleph,IF($J218 = "No Work Package", "", $J218),DetailBudgetCategory_Aleph,$I218),IF(Budget_period="Annually",SUMIFS(INDIRECT(AS$10),DetailBudgetWPs_Aleph,IF($J218 = "No Work Package", "", $J218),DetailBudgetCategory_Aleph,$I218),""))))) / AS$6 * AS$7, 0), 0)</f>
        <v>0</v>
      </c>
      <c r="AT218" s="166">
        <f t="array" ref="AT218">IFERROR(IF(ROW()-16&lt;NoRowsBudget, IF($J218="Profit Margin",SUM(AT$16:AT217)*ProfitMargin,IF($J218="VAT",SUM(AT$16:AT217)*VAT,IF(Budget_period="Monthly",SUMIFS(INDIRECT(AT$8),DetailBudgetWPs_Aleph,IF($J218 = "No Work Package", "", $J218),DetailBudgetCategory_Aleph,$I218),IF(Budget_period="Quarterly",SUMIFS(INDIRECT(AT$9),DetailBudgetWPs_Aleph,IF($J218 = "No Work Package", "", $J218),DetailBudgetCategory_Aleph,$I218),IF(Budget_period="Annually",SUMIFS(INDIRECT(AT$10),DetailBudgetWPs_Aleph,IF($J218 = "No Work Package", "", $J218),DetailBudgetCategory_Aleph,$I218),""))))) / AT$6 * AT$7, 0), 0)</f>
        <v>0</v>
      </c>
      <c r="AU218" s="166">
        <f t="array" ref="AU218">IFERROR(IF(ROW()-16&lt;NoRowsBudget, IF($J218="Profit Margin",SUM(AU$16:AU217)*ProfitMargin,IF($J218="VAT",SUM(AU$16:AU217)*VAT,IF(Budget_period="Monthly",SUMIFS(INDIRECT(AU$8),DetailBudgetWPs_Aleph,IF($J218 = "No Work Package", "", $J218),DetailBudgetCategory_Aleph,$I218),IF(Budget_period="Quarterly",SUMIFS(INDIRECT(AU$9),DetailBudgetWPs_Aleph,IF($J218 = "No Work Package", "", $J218),DetailBudgetCategory_Aleph,$I218),IF(Budget_period="Annually",SUMIFS(INDIRECT(AU$10),DetailBudgetWPs_Aleph,IF($J218 = "No Work Package", "", $J218),DetailBudgetCategory_Aleph,$I218),""))))) / AU$6 * AU$7, 0), 0)</f>
        <v>0</v>
      </c>
      <c r="AV218" s="166">
        <f t="array" ref="AV218">IFERROR(IF(ROW()-16&lt;NoRowsBudget, IF($J218="Profit Margin",SUM(AV$16:AV217)*ProfitMargin,IF($J218="VAT",SUM(AV$16:AV217)*VAT,IF(Budget_period="Monthly",SUMIFS(INDIRECT(AV$8),DetailBudgetWPs_Aleph,IF($J218 = "No Work Package", "", $J218),DetailBudgetCategory_Aleph,$I218),IF(Budget_period="Quarterly",SUMIFS(INDIRECT(AV$9),DetailBudgetWPs_Aleph,IF($J218 = "No Work Package", "", $J218),DetailBudgetCategory_Aleph,$I218),IF(Budget_period="Annually",SUMIFS(INDIRECT(AV$10),DetailBudgetWPs_Aleph,IF($J218 = "No Work Package", "", $J218),DetailBudgetCategory_Aleph,$I218),""))))) / AV$6 * AV$7, 0), 0)</f>
        <v>0</v>
      </c>
      <c r="AW218" s="166">
        <f t="array" ref="AW218">IFERROR(IF(ROW()-16&lt;NoRowsBudget, IF($J218="Profit Margin",SUM(AW$16:AW217)*ProfitMargin,IF($J218="VAT",SUM(AW$16:AW217)*VAT,IF(Budget_period="Monthly",SUMIFS(INDIRECT(AW$8),DetailBudgetWPs_Aleph,IF($J218 = "No Work Package", "", $J218),DetailBudgetCategory_Aleph,$I218),IF(Budget_period="Quarterly",SUMIFS(INDIRECT(AW$9),DetailBudgetWPs_Aleph,IF($J218 = "No Work Package", "", $J218),DetailBudgetCategory_Aleph,$I218),IF(Budget_period="Annually",SUMIFS(INDIRECT(AW$10),DetailBudgetWPs_Aleph,IF($J218 = "No Work Package", "", $J218),DetailBudgetCategory_Aleph,$I218),""))))) / AW$6 * AW$7, 0), 0)</f>
        <v>0</v>
      </c>
      <c r="AX218" s="166">
        <f t="array" ref="AX218">IFERROR(IF(ROW()-16&lt;NoRowsBudget, IF($J218="Profit Margin",SUM(AX$16:AX217)*ProfitMargin,IF($J218="VAT",SUM(AX$16:AX217)*VAT,IF(Budget_period="Monthly",SUMIFS(INDIRECT(AX$8),DetailBudgetWPs_Aleph,IF($J218 = "No Work Package", "", $J218),DetailBudgetCategory_Aleph,$I218),IF(Budget_period="Quarterly",SUMIFS(INDIRECT(AX$9),DetailBudgetWPs_Aleph,IF($J218 = "No Work Package", "", $J218),DetailBudgetCategory_Aleph,$I218),IF(Budget_period="Annually",SUMIFS(INDIRECT(AX$10),DetailBudgetWPs_Aleph,IF($J218 = "No Work Package", "", $J218),DetailBudgetCategory_Aleph,$I218),""))))) / AX$6 * AX$7, 0), 0)</f>
        <v>0</v>
      </c>
      <c r="AY218" s="166">
        <f t="array" ref="AY218">IFERROR(IF(ROW()-16&lt;NoRowsBudget, IF($J218="Profit Margin",SUM(AY$16:AY217)*ProfitMargin,IF($J218="VAT",SUM(AY$16:AY217)*VAT,IF(Budget_period="Monthly",SUMIFS(INDIRECT(AY$8),DetailBudgetWPs_Aleph,IF($J218 = "No Work Package", "", $J218),DetailBudgetCategory_Aleph,$I218),IF(Budget_period="Quarterly",SUMIFS(INDIRECT(AY$9),DetailBudgetWPs_Aleph,IF($J218 = "No Work Package", "", $J218),DetailBudgetCategory_Aleph,$I218),IF(Budget_period="Annually",SUMIFS(INDIRECT(AY$10),DetailBudgetWPs_Aleph,IF($J218 = "No Work Package", "", $J218),DetailBudgetCategory_Aleph,$I218),""))))) / AY$6 * AY$7, 0), 0)</f>
        <v>0</v>
      </c>
      <c r="AZ218" s="166">
        <f t="array" ref="AZ218">IFERROR(IF(ROW()-16&lt;NoRowsBudget, IF($J218="Profit Margin",SUM(AZ$16:AZ217)*ProfitMargin,IF($J218="VAT",SUM(AZ$16:AZ217)*VAT,IF(Budget_period="Monthly",SUMIFS(INDIRECT(AZ$8),DetailBudgetWPs_Aleph,IF($J218 = "No Work Package", "", $J218),DetailBudgetCategory_Aleph,$I218),IF(Budget_period="Quarterly",SUMIFS(INDIRECT(AZ$9),DetailBudgetWPs_Aleph,IF($J218 = "No Work Package", "", $J218),DetailBudgetCategory_Aleph,$I218),IF(Budget_period="Annually",SUMIFS(INDIRECT(AZ$10),DetailBudgetWPs_Aleph,IF($J218 = "No Work Package", "", $J218),DetailBudgetCategory_Aleph,$I218),""))))) / AZ$6 * AZ$7, 0), 0)</f>
        <v>0</v>
      </c>
      <c r="BA218" s="166">
        <f t="array" ref="BA218">IFERROR(IF(ROW()-16&lt;NoRowsBudget, IF($J218="Profit Margin",SUM(BA$16:BA217)*ProfitMargin,IF($J218="VAT",SUM(BA$16:BA217)*VAT,IF(Budget_period="Monthly",SUMIFS(INDIRECT(BA$8),DetailBudgetWPs_Aleph,IF($J218 = "No Work Package", "", $J218),DetailBudgetCategory_Aleph,$I218),IF(Budget_period="Quarterly",SUMIFS(INDIRECT(BA$9),DetailBudgetWPs_Aleph,IF($J218 = "No Work Package", "", $J218),DetailBudgetCategory_Aleph,$I218),IF(Budget_period="Annually",SUMIFS(INDIRECT(BA$10),DetailBudgetWPs_Aleph,IF($J218 = "No Work Package", "", $J218),DetailBudgetCategory_Aleph,$I218),""))))) / BA$6 * BA$7, 0), 0)</f>
        <v>0</v>
      </c>
      <c r="BB218" s="166">
        <f t="array" ref="BB218">IFERROR(IF(ROW()-16&lt;NoRowsBudget, IF($J218="Profit Margin",SUM(BB$16:BB217)*ProfitMargin,IF($J218="VAT",SUM(BB$16:BB217)*VAT,IF(Budget_period="Monthly",SUMIFS(INDIRECT(BB$8),DetailBudgetWPs_Aleph,IF($J218 = "No Work Package", "", $J218),DetailBudgetCategory_Aleph,$I218),IF(Budget_period="Quarterly",SUMIFS(INDIRECT(BB$9),DetailBudgetWPs_Aleph,IF($J218 = "No Work Package", "", $J218),DetailBudgetCategory_Aleph,$I218),IF(Budget_period="Annually",SUMIFS(INDIRECT(BB$10),DetailBudgetWPs_Aleph,IF($J218 = "No Work Package", "", $J218),DetailBudgetCategory_Aleph,$I218),""))))) / BB$6 * BB$7, 0), 0)</f>
        <v>0</v>
      </c>
      <c r="BC218" s="166">
        <f t="array" ref="BC218">IFERROR(IF(ROW()-16&lt;NoRowsBudget, IF($J218="Profit Margin",SUM(BC$16:BC217)*ProfitMargin,IF($J218="VAT",SUM(BC$16:BC217)*VAT,IF(Budget_period="Monthly",SUMIFS(INDIRECT(BC$8),DetailBudgetWPs_Aleph,IF($J218 = "No Work Package", "", $J218),DetailBudgetCategory_Aleph,$I218),IF(Budget_period="Quarterly",SUMIFS(INDIRECT(BC$9),DetailBudgetWPs_Aleph,IF($J218 = "No Work Package", "", $J218),DetailBudgetCategory_Aleph,$I218),IF(Budget_period="Annually",SUMIFS(INDIRECT(BC$10),DetailBudgetWPs_Aleph,IF($J218 = "No Work Package", "", $J218),DetailBudgetCategory_Aleph,$I218),""))))) / BC$6 * BC$7, 0), 0)</f>
        <v>0</v>
      </c>
      <c r="BD218" s="166">
        <f t="array" ref="BD218">IFERROR(IF(ROW()-16&lt;NoRowsBudget, IF($J218="Profit Margin",SUM(BD$16:BD217)*ProfitMargin,IF($J218="VAT",SUM(BD$16:BD217)*VAT,IF(Budget_period="Monthly",SUMIFS(INDIRECT(BD$8),DetailBudgetWPs_Aleph,IF($J218 = "No Work Package", "", $J218),DetailBudgetCategory_Aleph,$I218),IF(Budget_period="Quarterly",SUMIFS(INDIRECT(BD$9),DetailBudgetWPs_Aleph,IF($J218 = "No Work Package", "", $J218),DetailBudgetCategory_Aleph,$I218),IF(Budget_period="Annually",SUMIFS(INDIRECT(BD$10),DetailBudgetWPs_Aleph,IF($J218 = "No Work Package", "", $J218),DetailBudgetCategory_Aleph,$I218),""))))) / BD$6 * BD$7, 0), 0)</f>
        <v>0</v>
      </c>
      <c r="BE218" s="166">
        <f t="array" ref="BE218">IFERROR(IF(ROW()-16&lt;NoRowsBudget, IF($J218="Profit Margin",SUM(BE$16:BE217)*ProfitMargin,IF($J218="VAT",SUM(BE$16:BE217)*VAT,IF(Budget_period="Monthly",SUMIFS(INDIRECT(BE$8),DetailBudgetWPs_Aleph,IF($J218 = "No Work Package", "", $J218),DetailBudgetCategory_Aleph,$I218),IF(Budget_period="Quarterly",SUMIFS(INDIRECT(BE$9),DetailBudgetWPs_Aleph,IF($J218 = "No Work Package", "", $J218),DetailBudgetCategory_Aleph,$I218),IF(Budget_period="Annually",SUMIFS(INDIRECT(BE$10),DetailBudgetWPs_Aleph,IF($J218 = "No Work Package", "", $J218),DetailBudgetCategory_Aleph,$I218),""))))) / BE$6 * BE$7, 0), 0)</f>
        <v>0</v>
      </c>
      <c r="BF218" s="166">
        <f t="array" ref="BF218">IFERROR(IF(ROW()-16&lt;NoRowsBudget, IF($J218="Profit Margin",SUM(BF$16:BF217)*ProfitMargin,IF($J218="VAT",SUM(BF$16:BF217)*VAT,IF(Budget_period="Monthly",SUMIFS(INDIRECT(BF$8),DetailBudgetWPs_Aleph,IF($J218 = "No Work Package", "", $J218),DetailBudgetCategory_Aleph,$I218),IF(Budget_period="Quarterly",SUMIFS(INDIRECT(BF$9),DetailBudgetWPs_Aleph,IF($J218 = "No Work Package", "", $J218),DetailBudgetCategory_Aleph,$I218),IF(Budget_period="Annually",SUMIFS(INDIRECT(BF$10),DetailBudgetWPs_Aleph,IF($J218 = "No Work Package", "", $J218),DetailBudgetCategory_Aleph,$I218),""))))) / BF$6 * BF$7, 0), 0)</f>
        <v>0</v>
      </c>
      <c r="BG218" s="166">
        <f t="array" ref="BG218">IFERROR(IF(ROW()-16&lt;NoRowsBudget, IF($J218="Profit Margin",SUM(BG$16:BG217)*ProfitMargin,IF($J218="VAT",SUM(BG$16:BG217)*VAT,IF(Budget_period="Monthly",SUMIFS(INDIRECT(BG$8),DetailBudgetWPs_Aleph,IF($J218 = "No Work Package", "", $J218),DetailBudgetCategory_Aleph,$I218),IF(Budget_period="Quarterly",SUMIFS(INDIRECT(BG$9),DetailBudgetWPs_Aleph,IF($J218 = "No Work Package", "", $J218),DetailBudgetCategory_Aleph,$I218),IF(Budget_period="Annually",SUMIFS(INDIRECT(BG$10),DetailBudgetWPs_Aleph,IF($J218 = "No Work Package", "", $J218),DetailBudgetCategory_Aleph,$I218),""))))) / BG$6 * BG$7, 0), 0)</f>
        <v>0</v>
      </c>
      <c r="BH218" s="166">
        <f t="array" ref="BH218">IFERROR(IF(ROW()-16&lt;NoRowsBudget, IF($J218="Profit Margin",SUM(BH$16:BH217)*ProfitMargin,IF($J218="VAT",SUM(BH$16:BH217)*VAT,IF(Budget_period="Monthly",SUMIFS(INDIRECT(BH$8),DetailBudgetWPs_Aleph,IF($J218 = "No Work Package", "", $J218),DetailBudgetCategory_Aleph,$I218),IF(Budget_period="Quarterly",SUMIFS(INDIRECT(BH$9),DetailBudgetWPs_Aleph,IF($J218 = "No Work Package", "", $J218),DetailBudgetCategory_Aleph,$I218),IF(Budget_period="Annually",SUMIFS(INDIRECT(BH$10),DetailBudgetWPs_Aleph,IF($J218 = "No Work Package", "", $J218),DetailBudgetCategory_Aleph,$I218),""))))) / BH$6 * BH$7, 0), 0)</f>
        <v>0</v>
      </c>
      <c r="BI218" s="166">
        <f t="array" ref="BI218">IFERROR(IF(ROW()-16&lt;NoRowsBudget, IF($J218="Profit Margin",SUM(BI$16:BI217)*ProfitMargin,IF($J218="VAT",SUM(BI$16:BI217)*VAT,IF(Budget_period="Monthly",SUMIFS(INDIRECT(BI$8),DetailBudgetWPs_Aleph,IF($J218 = "No Work Package", "", $J218),DetailBudgetCategory_Aleph,$I218),IF(Budget_period="Quarterly",SUMIFS(INDIRECT(BI$9),DetailBudgetWPs_Aleph,IF($J218 = "No Work Package", "", $J218),DetailBudgetCategory_Aleph,$I218),IF(Budget_period="Annually",SUMIFS(INDIRECT(BI$10),DetailBudgetWPs_Aleph,IF($J218 = "No Work Package", "", $J218),DetailBudgetCategory_Aleph,$I218),""))))) / BI$6 * BI$7, 0), 0)</f>
        <v>0</v>
      </c>
      <c r="BJ218" s="166">
        <f t="array" ref="BJ218">IFERROR(IF(ROW()-16&lt;NoRowsBudget, IF($J218="Profit Margin",SUM(BJ$16:BJ217)*ProfitMargin,IF($J218="VAT",SUM(BJ$16:BJ217)*VAT,IF(Budget_period="Monthly",SUMIFS(INDIRECT(BJ$8),DetailBudgetWPs_Aleph,IF($J218 = "No Work Package", "", $J218),DetailBudgetCategory_Aleph,$I218),IF(Budget_period="Quarterly",SUMIFS(INDIRECT(BJ$9),DetailBudgetWPs_Aleph,IF($J218 = "No Work Package", "", $J218),DetailBudgetCategory_Aleph,$I218),IF(Budget_period="Annually",SUMIFS(INDIRECT(BJ$10),DetailBudgetWPs_Aleph,IF($J218 = "No Work Package", "", $J218),DetailBudgetCategory_Aleph,$I218),""))))) / BJ$6 * BJ$7, 0), 0)</f>
        <v>0</v>
      </c>
      <c r="BK218" s="166">
        <f t="array" ref="BK218">IFERROR(IF(ROW()-16&lt;NoRowsBudget, IF($J218="Profit Margin",SUM(BK$16:BK217)*ProfitMargin,IF($J218="VAT",SUM(BK$16:BK217)*VAT,IF(Budget_period="Monthly",SUMIFS(INDIRECT(BK$8),DetailBudgetWPs_Aleph,IF($J218 = "No Work Package", "", $J218),DetailBudgetCategory_Aleph,$I218),IF(Budget_period="Quarterly",SUMIFS(INDIRECT(BK$9),DetailBudgetWPs_Aleph,IF($J218 = "No Work Package", "", $J218),DetailBudgetCategory_Aleph,$I218),IF(Budget_period="Annually",SUMIFS(INDIRECT(BK$10),DetailBudgetWPs_Aleph,IF($J218 = "No Work Package", "", $J218),DetailBudgetCategory_Aleph,$I218),""))))) / BK$6 * BK$7, 0), 0)</f>
        <v>0</v>
      </c>
      <c r="BL218" s="166">
        <f t="array" ref="BL218">IFERROR(IF(ROW()-16&lt;NoRowsBudget, IF($J218="Profit Margin",SUM(BL$16:BL217)*ProfitMargin,IF($J218="VAT",SUM(BL$16:BL217)*VAT,IF(Budget_period="Monthly",SUMIFS(INDIRECT(BL$8),DetailBudgetWPs_Aleph,IF($J218 = "No Work Package", "", $J218),DetailBudgetCategory_Aleph,$I218),IF(Budget_period="Quarterly",SUMIFS(INDIRECT(BL$9),DetailBudgetWPs_Aleph,IF($J218 = "No Work Package", "", $J218),DetailBudgetCategory_Aleph,$I218),IF(Budget_period="Annually",SUMIFS(INDIRECT(BL$10),DetailBudgetWPs_Aleph,IF($J218 = "No Work Package", "", $J218),DetailBudgetCategory_Aleph,$I218),""))))) / BL$6 * BL$7, 0), 0)</f>
        <v>0</v>
      </c>
      <c r="BM218" s="166">
        <f t="array" ref="BM218">IFERROR(IF(ROW()-16&lt;NoRowsBudget, IF($J218="Profit Margin",SUM(BM$16:BM217)*ProfitMargin,IF($J218="VAT",SUM(BM$16:BM217)*VAT,IF(Budget_period="Monthly",SUMIFS(INDIRECT(BM$8),DetailBudgetWPs_Aleph,IF($J218 = "No Work Package", "", $J218),DetailBudgetCategory_Aleph,$I218),IF(Budget_period="Quarterly",SUMIFS(INDIRECT(BM$9),DetailBudgetWPs_Aleph,IF($J218 = "No Work Package", "", $J218),DetailBudgetCategory_Aleph,$I218),IF(Budget_period="Annually",SUMIFS(INDIRECT(BM$10),DetailBudgetWPs_Aleph,IF($J218 = "No Work Package", "", $J218),DetailBudgetCategory_Aleph,$I218),""))))) / BM$6 * BM$7, 0), 0)</f>
        <v>0</v>
      </c>
      <c r="BN218" s="166">
        <f t="array" ref="BN218">IFERROR(IF(ROW()-16&lt;NoRowsBudget, IF($J218="Profit Margin",SUM(BN$16:BN217)*ProfitMargin,IF($J218="VAT",SUM(BN$16:BN217)*VAT,IF(Budget_period="Monthly",SUMIFS(INDIRECT(BN$8),DetailBudgetWPs_Aleph,IF($J218 = "No Work Package", "", $J218),DetailBudgetCategory_Aleph,$I218),IF(Budget_period="Quarterly",SUMIFS(INDIRECT(BN$9),DetailBudgetWPs_Aleph,IF($J218 = "No Work Package", "", $J218),DetailBudgetCategory_Aleph,$I218),IF(Budget_period="Annually",SUMIFS(INDIRECT(BN$10),DetailBudgetWPs_Aleph,IF($J218 = "No Work Package", "", $J218),DetailBudgetCategory_Aleph,$I218),""))))) / BN$6 * BN$7, 0), 0)</f>
        <v>0</v>
      </c>
      <c r="BO218" s="166">
        <f t="array" ref="BO218">IFERROR(IF(ROW()-16&lt;NoRowsBudget, IF($J218="Profit Margin",SUM(BO$16:BO217)*ProfitMargin,IF($J218="VAT",SUM(BO$16:BO217)*VAT,IF(Budget_period="Monthly",SUMIFS(INDIRECT(BO$8),DetailBudgetWPs_Aleph,IF($J218 = "No Work Package", "", $J218),DetailBudgetCategory_Aleph,$I218),IF(Budget_period="Quarterly",SUMIFS(INDIRECT(BO$9),DetailBudgetWPs_Aleph,IF($J218 = "No Work Package", "", $J218),DetailBudgetCategory_Aleph,$I218),IF(Budget_period="Annually",SUMIFS(INDIRECT(BO$10),DetailBudgetWPs_Aleph,IF($J218 = "No Work Package", "", $J218),DetailBudgetCategory_Aleph,$I218),""))))) / BO$6 * BO$7, 0), 0)</f>
        <v>0</v>
      </c>
      <c r="BP218" s="166">
        <f t="array" ref="BP218">IFERROR(IF(ROW()-16&lt;NoRowsBudget, IF($J218="Profit Margin",SUM(BP$16:BP217)*ProfitMargin,IF($J218="VAT",SUM(BP$16:BP217)*VAT,IF(Budget_period="Monthly",SUMIFS(INDIRECT(BP$8),DetailBudgetWPs_Aleph,IF($J218 = "No Work Package", "", $J218),DetailBudgetCategory_Aleph,$I218),IF(Budget_period="Quarterly",SUMIFS(INDIRECT(BP$9),DetailBudgetWPs_Aleph,IF($J218 = "No Work Package", "", $J218),DetailBudgetCategory_Aleph,$I218),IF(Budget_period="Annually",SUMIFS(INDIRECT(BP$10),DetailBudgetWPs_Aleph,IF($J218 = "No Work Package", "", $J218),DetailBudgetCategory_Aleph,$I218),""))))) / BP$6 * BP$7, 0), 0)</f>
        <v>0</v>
      </c>
      <c r="BQ218" s="166">
        <f t="array" ref="BQ218">IFERROR(IF(ROW()-16&lt;NoRowsBudget, IF($J218="Profit Margin",SUM(BQ$16:BQ217)*ProfitMargin,IF($J218="VAT",SUM(BQ$16:BQ217)*VAT,IF(Budget_period="Monthly",SUMIFS(INDIRECT(BQ$8),DetailBudgetWPs_Aleph,IF($J218 = "No Work Package", "", $J218),DetailBudgetCategory_Aleph,$I218),IF(Budget_period="Quarterly",SUMIFS(INDIRECT(BQ$9),DetailBudgetWPs_Aleph,IF($J218 = "No Work Package", "", $J218),DetailBudgetCategory_Aleph,$I218),IF(Budget_period="Annually",SUMIFS(INDIRECT(BQ$10),DetailBudgetWPs_Aleph,IF($J218 = "No Work Package", "", $J218),DetailBudgetCategory_Aleph,$I218),""))))) / BQ$6 * BQ$7, 0), 0)</f>
        <v>0</v>
      </c>
      <c r="BR218" s="166">
        <f t="array" ref="BR218">IFERROR(IF(ROW()-16&lt;NoRowsBudget, IF($J218="Profit Margin",SUM(BR$16:BR217)*ProfitMargin,IF($J218="VAT",SUM(BR$16:BR217)*VAT,IF(Budget_period="Monthly",SUMIFS(INDIRECT(BR$8),DetailBudgetWPs_Aleph,IF($J218 = "No Work Package", "", $J218),DetailBudgetCategory_Aleph,$I218),IF(Budget_period="Quarterly",SUMIFS(INDIRECT(BR$9),DetailBudgetWPs_Aleph,IF($J218 = "No Work Package", "", $J218),DetailBudgetCategory_Aleph,$I218),IF(Budget_period="Annually",SUMIFS(INDIRECT(BR$10),DetailBudgetWPs_Aleph,IF($J218 = "No Work Package", "", $J218),DetailBudgetCategory_Aleph,$I218),""))))) / BR$6 * BR$7, 0), 0)</f>
        <v>0</v>
      </c>
      <c r="BS218" s="166">
        <f t="array" ref="BS218">IFERROR(IF(ROW()-16&lt;NoRowsBudget, IF($J218="Profit Margin",SUM(BS$16:BS217)*ProfitMargin,IF($J218="VAT",SUM(BS$16:BS217)*VAT,IF(Budget_period="Monthly",SUMIFS(INDIRECT(BS$8),DetailBudgetWPs_Aleph,IF($J218 = "No Work Package", "", $J218),DetailBudgetCategory_Aleph,$I218),IF(Budget_period="Quarterly",SUMIFS(INDIRECT(BS$9),DetailBudgetWPs_Aleph,IF($J218 = "No Work Package", "", $J218),DetailBudgetCategory_Aleph,$I218),IF(Budget_period="Annually",SUMIFS(INDIRECT(BS$10),DetailBudgetWPs_Aleph,IF($J218 = "No Work Package", "", $J218),DetailBudgetCategory_Aleph,$I218),""))))) / BS$6 * BS$7, 0), 0)</f>
        <v>0</v>
      </c>
    </row>
    <row r="219" ht="15.75" customHeight="1">
      <c r="A219" s="114"/>
      <c r="B219" s="15" t="str">
        <f>IF(ROW()-16&lt;NoRowsBudget,OrgName,"")</f>
        <v/>
      </c>
      <c r="C219" s="15" t="str">
        <f>IF(ROW()-16&lt;NoRowsBudget,ProjectName,"")</f>
        <v/>
      </c>
      <c r="D219" s="15" t="str">
        <f>IF(ROW()-16&lt;NoRowsBudget,ProjectRef,"")</f>
        <v/>
      </c>
      <c r="E219" s="15" t="str">
        <f>IF(ROW()-16&lt;NoRowsBudget,ApplicationID,"")</f>
        <v/>
      </c>
      <c r="F219" s="15" t="str">
        <f>IF(ROW()-16&lt;NoRowsBudget,Version,"")</f>
        <v/>
      </c>
      <c r="G219" s="164" t="str">
        <f>IF(ROW()-16&lt;NoRowsBudget,StartDate,"")</f>
        <v/>
      </c>
      <c r="H219" s="164" t="str">
        <f>IF(ROW()-16&lt;NoRowsBudget,EndDate,"")</f>
        <v/>
      </c>
      <c r="I219" s="15" t="str">
        <f t="array" ref="I219">IF(ROW()-16&lt;(NoRowsBudget-3),INDEX(CostCategories,CEILING((ROW()-15)/NoWPs,1)),IF(ROW()-16=NoRowsBudget-3,"Overheads",IF(ROW()-16=NoRowsBudget-2,"Profit Margin",IF(ROW()-16=NoRowsBudget-1,"VAT",""))))</f>
        <v/>
      </c>
      <c r="J219" s="15" t="str">
        <f t="array" ref="J219">IF(ROW()-16&lt;NoRowsBudget-3,INDEX(WPUnique,,MOD(ROW()-16,NoWPs)+1),IF(ROW()-16=NoRowsBudget-3,"Overheads",IF(ROW()-16=NoRowsBudget-2,"Profit Margin",IF(ROW()-16=NoRowsBudget-1,"VAT",""))))</f>
        <v/>
      </c>
      <c r="K219" s="172" t="str">
        <f>IFERROR(IF(OR($J219="Indirect Cost",$J219="VAT",$J219="Profit Margin"),"",VLOOKUP(J219,'1. Basic Info'!$B$40:$C$52,2,FALSE)),BudgetExport!J219)</f>
        <v/>
      </c>
      <c r="L219" s="166">
        <f t="array" ref="L219">IFERROR(IF(ROW()-16&lt;NoRowsBudget, IF($J219="Profit Margin",SUM(L$16:L218)*ProfitMargin,IF($J219="VAT",SUM(L$16:L218)*VAT,IF(Budget_period="Monthly",SUMIFS(INDIRECT(L$8),DetailBudgetWPs_Aleph,IF($J219 = "No Work Package", "", $J219),DetailBudgetCategory_Aleph,$I219),IF(Budget_period="Quarterly",SUMIFS(INDIRECT(L$9),DetailBudgetWPs_Aleph,IF($J219 = "No Work Package", "", $J219),DetailBudgetCategory_Aleph,$I219),IF(Budget_period="Annually",SUMIFS(INDIRECT(L$10),DetailBudgetWPs_Aleph,IF($J219 = "No Work Package", "", $J219),DetailBudgetCategory_Aleph,$I219),""))))) / L$6 * L$7, 0), 0)</f>
        <v>0</v>
      </c>
      <c r="M219" s="166">
        <f t="array" ref="M219">IFERROR(IF(ROW()-16&lt;NoRowsBudget, IF($J219="Profit Margin",SUM(M$16:M218)*ProfitMargin,IF($J219="VAT",SUM(M$16:M218)*VAT,IF(Budget_period="Monthly",SUMIFS(INDIRECT(M$8),DetailBudgetWPs_Aleph,IF($J219 = "No Work Package", "", $J219),DetailBudgetCategory_Aleph,$I219),IF(Budget_period="Quarterly",SUMIFS(INDIRECT(M$9),DetailBudgetWPs_Aleph,IF($J219 = "No Work Package", "", $J219),DetailBudgetCategory_Aleph,$I219),IF(Budget_period="Annually",SUMIFS(INDIRECT(M$10),DetailBudgetWPs_Aleph,IF($J219 = "No Work Package", "", $J219),DetailBudgetCategory_Aleph,$I219),""))))) / M$6 * M$7, 0), 0)</f>
        <v>0</v>
      </c>
      <c r="N219" s="166">
        <f t="array" ref="N219">IFERROR(IF(ROW()-16&lt;NoRowsBudget, IF($J219="Profit Margin",SUM(N$16:N218)*ProfitMargin,IF($J219="VAT",SUM(N$16:N218)*VAT,IF(Budget_period="Monthly",SUMIFS(INDIRECT(N$8),DetailBudgetWPs_Aleph,IF($J219 = "No Work Package", "", $J219),DetailBudgetCategory_Aleph,$I219),IF(Budget_period="Quarterly",SUMIFS(INDIRECT(N$9),DetailBudgetWPs_Aleph,IF($J219 = "No Work Package", "", $J219),DetailBudgetCategory_Aleph,$I219),IF(Budget_period="Annually",SUMIFS(INDIRECT(N$10),DetailBudgetWPs_Aleph,IF($J219 = "No Work Package", "", $J219),DetailBudgetCategory_Aleph,$I219),""))))) / N$6 * N$7, 0), 0)</f>
        <v>0</v>
      </c>
      <c r="O219" s="166">
        <f t="array" ref="O219">IFERROR(IF(ROW()-16&lt;NoRowsBudget, IF($J219="Profit Margin",SUM(O$16:O218)*ProfitMargin,IF($J219="VAT",SUM(O$16:O218)*VAT,IF(Budget_period="Monthly",SUMIFS(INDIRECT(O$8),DetailBudgetWPs_Aleph,IF($J219 = "No Work Package", "", $J219),DetailBudgetCategory_Aleph,$I219),IF(Budget_period="Quarterly",SUMIFS(INDIRECT(O$9),DetailBudgetWPs_Aleph,IF($J219 = "No Work Package", "", $J219),DetailBudgetCategory_Aleph,$I219),IF(Budget_period="Annually",SUMIFS(INDIRECT(O$10),DetailBudgetWPs_Aleph,IF($J219 = "No Work Package", "", $J219),DetailBudgetCategory_Aleph,$I219),""))))) / O$6 * O$7, 0), 0)</f>
        <v>0</v>
      </c>
      <c r="P219" s="166">
        <f t="array" ref="P219">IFERROR(IF(ROW()-16&lt;NoRowsBudget, IF($J219="Profit Margin",SUM(P$16:P218)*ProfitMargin,IF($J219="VAT",SUM(P$16:P218)*VAT,IF(Budget_period="Monthly",SUMIFS(INDIRECT(P$8),DetailBudgetWPs_Aleph,IF($J219 = "No Work Package", "", $J219),DetailBudgetCategory_Aleph,$I219),IF(Budget_period="Quarterly",SUMIFS(INDIRECT(P$9),DetailBudgetWPs_Aleph,IF($J219 = "No Work Package", "", $J219),DetailBudgetCategory_Aleph,$I219),IF(Budget_period="Annually",SUMIFS(INDIRECT(P$10),DetailBudgetWPs_Aleph,IF($J219 = "No Work Package", "", $J219),DetailBudgetCategory_Aleph,$I219),""))))) / P$6 * P$7, 0), 0)</f>
        <v>0</v>
      </c>
      <c r="Q219" s="166">
        <f t="array" ref="Q219">IFERROR(IF(ROW()-16&lt;NoRowsBudget, IF($J219="Profit Margin",SUM(Q$16:Q218)*ProfitMargin,IF($J219="VAT",SUM(Q$16:Q218)*VAT,IF(Budget_period="Monthly",SUMIFS(INDIRECT(Q$8),DetailBudgetWPs_Aleph,IF($J219 = "No Work Package", "", $J219),DetailBudgetCategory_Aleph,$I219),IF(Budget_period="Quarterly",SUMIFS(INDIRECT(Q$9),DetailBudgetWPs_Aleph,IF($J219 = "No Work Package", "", $J219),DetailBudgetCategory_Aleph,$I219),IF(Budget_period="Annually",SUMIFS(INDIRECT(Q$10),DetailBudgetWPs_Aleph,IF($J219 = "No Work Package", "", $J219),DetailBudgetCategory_Aleph,$I219),""))))) / Q$6 * Q$7, 0), 0)</f>
        <v>0</v>
      </c>
      <c r="R219" s="166">
        <f t="array" ref="R219">IFERROR(IF(ROW()-16&lt;NoRowsBudget, IF($J219="Profit Margin",SUM(R$16:R218)*ProfitMargin,IF($J219="VAT",SUM(R$16:R218)*VAT,IF(Budget_period="Monthly",SUMIFS(INDIRECT(R$8),DetailBudgetWPs_Aleph,IF($J219 = "No Work Package", "", $J219),DetailBudgetCategory_Aleph,$I219),IF(Budget_period="Quarterly",SUMIFS(INDIRECT(R$9),DetailBudgetWPs_Aleph,IF($J219 = "No Work Package", "", $J219),DetailBudgetCategory_Aleph,$I219),IF(Budget_period="Annually",SUMIFS(INDIRECT(R$10),DetailBudgetWPs_Aleph,IF($J219 = "No Work Package", "", $J219),DetailBudgetCategory_Aleph,$I219),""))))) / R$6 * R$7, 0), 0)</f>
        <v>0</v>
      </c>
      <c r="S219" s="166">
        <f t="array" ref="S219">IFERROR(IF(ROW()-16&lt;NoRowsBudget, IF($J219="Profit Margin",SUM(S$16:S218)*ProfitMargin,IF($J219="VAT",SUM(S$16:S218)*VAT,IF(Budget_period="Monthly",SUMIFS(INDIRECT(S$8),DetailBudgetWPs_Aleph,IF($J219 = "No Work Package", "", $J219),DetailBudgetCategory_Aleph,$I219),IF(Budget_period="Quarterly",SUMIFS(INDIRECT(S$9),DetailBudgetWPs_Aleph,IF($J219 = "No Work Package", "", $J219),DetailBudgetCategory_Aleph,$I219),IF(Budget_period="Annually",SUMIFS(INDIRECT(S$10),DetailBudgetWPs_Aleph,IF($J219 = "No Work Package", "", $J219),DetailBudgetCategory_Aleph,$I219),""))))) / S$6 * S$7, 0), 0)</f>
        <v>0</v>
      </c>
      <c r="T219" s="166">
        <f t="array" ref="T219">IFERROR(IF(ROW()-16&lt;NoRowsBudget, IF($J219="Profit Margin",SUM(T$16:T218)*ProfitMargin,IF($J219="VAT",SUM(T$16:T218)*VAT,IF(Budget_period="Monthly",SUMIFS(INDIRECT(T$8),DetailBudgetWPs_Aleph,IF($J219 = "No Work Package", "", $J219),DetailBudgetCategory_Aleph,$I219),IF(Budget_period="Quarterly",SUMIFS(INDIRECT(T$9),DetailBudgetWPs_Aleph,IF($J219 = "No Work Package", "", $J219),DetailBudgetCategory_Aleph,$I219),IF(Budget_period="Annually",SUMIFS(INDIRECT(T$10),DetailBudgetWPs_Aleph,IF($J219 = "No Work Package", "", $J219),DetailBudgetCategory_Aleph,$I219),""))))) / T$6 * T$7, 0), 0)</f>
        <v>0</v>
      </c>
      <c r="U219" s="166">
        <f t="array" ref="U219">IFERROR(IF(ROW()-16&lt;NoRowsBudget, IF($J219="Profit Margin",SUM(U$16:U218)*ProfitMargin,IF($J219="VAT",SUM(U$16:U218)*VAT,IF(Budget_period="Monthly",SUMIFS(INDIRECT(U$8),DetailBudgetWPs_Aleph,IF($J219 = "No Work Package", "", $J219),DetailBudgetCategory_Aleph,$I219),IF(Budget_period="Quarterly",SUMIFS(INDIRECT(U$9),DetailBudgetWPs_Aleph,IF($J219 = "No Work Package", "", $J219),DetailBudgetCategory_Aleph,$I219),IF(Budget_period="Annually",SUMIFS(INDIRECT(U$10),DetailBudgetWPs_Aleph,IF($J219 = "No Work Package", "", $J219),DetailBudgetCategory_Aleph,$I219),""))))) / U$6 * U$7, 0), 0)</f>
        <v>0</v>
      </c>
      <c r="V219" s="166">
        <f t="array" ref="V219">IFERROR(IF(ROW()-16&lt;NoRowsBudget, IF($J219="Profit Margin",SUM(V$16:V218)*ProfitMargin,IF($J219="VAT",SUM(V$16:V218)*VAT,IF(Budget_period="Monthly",SUMIFS(INDIRECT(V$8),DetailBudgetWPs_Aleph,IF($J219 = "No Work Package", "", $J219),DetailBudgetCategory_Aleph,$I219),IF(Budget_period="Quarterly",SUMIFS(INDIRECT(V$9),DetailBudgetWPs_Aleph,IF($J219 = "No Work Package", "", $J219),DetailBudgetCategory_Aleph,$I219),IF(Budget_period="Annually",SUMIFS(INDIRECT(V$10),DetailBudgetWPs_Aleph,IF($J219 = "No Work Package", "", $J219),DetailBudgetCategory_Aleph,$I219),""))))) / V$6 * V$7, 0), 0)</f>
        <v>0</v>
      </c>
      <c r="W219" s="166">
        <f t="array" ref="W219">IFERROR(IF(ROW()-16&lt;NoRowsBudget, IF($J219="Profit Margin",SUM(W$16:W218)*ProfitMargin,IF($J219="VAT",SUM(W$16:W218)*VAT,IF(Budget_period="Monthly",SUMIFS(INDIRECT(W$8),DetailBudgetWPs_Aleph,IF($J219 = "No Work Package", "", $J219),DetailBudgetCategory_Aleph,$I219),IF(Budget_period="Quarterly",SUMIFS(INDIRECT(W$9),DetailBudgetWPs_Aleph,IF($J219 = "No Work Package", "", $J219),DetailBudgetCategory_Aleph,$I219),IF(Budget_period="Annually",SUMIFS(INDIRECT(W$10),DetailBudgetWPs_Aleph,IF($J219 = "No Work Package", "", $J219),DetailBudgetCategory_Aleph,$I219),""))))) / W$6 * W$7, 0), 0)</f>
        <v>0</v>
      </c>
      <c r="X219" s="166">
        <f t="array" ref="X219">IFERROR(IF(ROW()-16&lt;NoRowsBudget, IF($J219="Profit Margin",SUM(X$16:X218)*ProfitMargin,IF($J219="VAT",SUM(X$16:X218)*VAT,IF(Budget_period="Monthly",SUMIFS(INDIRECT(X$8),DetailBudgetWPs_Aleph,IF($J219 = "No Work Package", "", $J219),DetailBudgetCategory_Aleph,$I219),IF(Budget_period="Quarterly",SUMIFS(INDIRECT(X$9),DetailBudgetWPs_Aleph,IF($J219 = "No Work Package", "", $J219),DetailBudgetCategory_Aleph,$I219),IF(Budget_period="Annually",SUMIFS(INDIRECT(X$10),DetailBudgetWPs_Aleph,IF($J219 = "No Work Package", "", $J219),DetailBudgetCategory_Aleph,$I219),""))))) / X$6 * X$7, 0), 0)</f>
        <v>0</v>
      </c>
      <c r="Y219" s="166">
        <f t="array" ref="Y219">IFERROR(IF(ROW()-16&lt;NoRowsBudget, IF($J219="Profit Margin",SUM(Y$16:Y218)*ProfitMargin,IF($J219="VAT",SUM(Y$16:Y218)*VAT,IF(Budget_period="Monthly",SUMIFS(INDIRECT(Y$8),DetailBudgetWPs_Aleph,IF($J219 = "No Work Package", "", $J219),DetailBudgetCategory_Aleph,$I219),IF(Budget_period="Quarterly",SUMIFS(INDIRECT(Y$9),DetailBudgetWPs_Aleph,IF($J219 = "No Work Package", "", $J219),DetailBudgetCategory_Aleph,$I219),IF(Budget_period="Annually",SUMIFS(INDIRECT(Y$10),DetailBudgetWPs_Aleph,IF($J219 = "No Work Package", "", $J219),DetailBudgetCategory_Aleph,$I219),""))))) / Y$6 * Y$7, 0), 0)</f>
        <v>0</v>
      </c>
      <c r="Z219" s="166">
        <f t="array" ref="Z219">IFERROR(IF(ROW()-16&lt;NoRowsBudget, IF($J219="Profit Margin",SUM(Z$16:Z218)*ProfitMargin,IF($J219="VAT",SUM(Z$16:Z218)*VAT,IF(Budget_period="Monthly",SUMIFS(INDIRECT(Z$8),DetailBudgetWPs_Aleph,IF($J219 = "No Work Package", "", $J219),DetailBudgetCategory_Aleph,$I219),IF(Budget_period="Quarterly",SUMIFS(INDIRECT(Z$9),DetailBudgetWPs_Aleph,IF($J219 = "No Work Package", "", $J219),DetailBudgetCategory_Aleph,$I219),IF(Budget_period="Annually",SUMIFS(INDIRECT(Z$10),DetailBudgetWPs_Aleph,IF($J219 = "No Work Package", "", $J219),DetailBudgetCategory_Aleph,$I219),""))))) / Z$6 * Z$7, 0), 0)</f>
        <v>0</v>
      </c>
      <c r="AA219" s="166">
        <f t="array" ref="AA219">IFERROR(IF(ROW()-16&lt;NoRowsBudget, IF($J219="Profit Margin",SUM(AA$16:AA218)*ProfitMargin,IF($J219="VAT",SUM(AA$16:AA218)*VAT,IF(Budget_period="Monthly",SUMIFS(INDIRECT(AA$8),DetailBudgetWPs_Aleph,IF($J219 = "No Work Package", "", $J219),DetailBudgetCategory_Aleph,$I219),IF(Budget_period="Quarterly",SUMIFS(INDIRECT(AA$9),DetailBudgetWPs_Aleph,IF($J219 = "No Work Package", "", $J219),DetailBudgetCategory_Aleph,$I219),IF(Budget_period="Annually",SUMIFS(INDIRECT(AA$10),DetailBudgetWPs_Aleph,IF($J219 = "No Work Package", "", $J219),DetailBudgetCategory_Aleph,$I219),""))))) / AA$6 * AA$7, 0), 0)</f>
        <v>0</v>
      </c>
      <c r="AB219" s="166">
        <f t="array" ref="AB219">IFERROR(IF(ROW()-16&lt;NoRowsBudget, IF($J219="Profit Margin",SUM(AB$16:AB218)*ProfitMargin,IF($J219="VAT",SUM(AB$16:AB218)*VAT,IF(Budget_period="Monthly",SUMIFS(INDIRECT(AB$8),DetailBudgetWPs_Aleph,IF($J219 = "No Work Package", "", $J219),DetailBudgetCategory_Aleph,$I219),IF(Budget_period="Quarterly",SUMIFS(INDIRECT(AB$9),DetailBudgetWPs_Aleph,IF($J219 = "No Work Package", "", $J219),DetailBudgetCategory_Aleph,$I219),IF(Budget_period="Annually",SUMIFS(INDIRECT(AB$10),DetailBudgetWPs_Aleph,IF($J219 = "No Work Package", "", $J219),DetailBudgetCategory_Aleph,$I219),""))))) / AB$6 * AB$7, 0), 0)</f>
        <v>0</v>
      </c>
      <c r="AC219" s="166">
        <f t="array" ref="AC219">IFERROR(IF(ROW()-16&lt;NoRowsBudget, IF($J219="Profit Margin",SUM(AC$16:AC218)*ProfitMargin,IF($J219="VAT",SUM(AC$16:AC218)*VAT,IF(Budget_period="Monthly",SUMIFS(INDIRECT(AC$8),DetailBudgetWPs_Aleph,IF($J219 = "No Work Package", "", $J219),DetailBudgetCategory_Aleph,$I219),IF(Budget_period="Quarterly",SUMIFS(INDIRECT(AC$9),DetailBudgetWPs_Aleph,IF($J219 = "No Work Package", "", $J219),DetailBudgetCategory_Aleph,$I219),IF(Budget_period="Annually",SUMIFS(INDIRECT(AC$10),DetailBudgetWPs_Aleph,IF($J219 = "No Work Package", "", $J219),DetailBudgetCategory_Aleph,$I219),""))))) / AC$6 * AC$7, 0), 0)</f>
        <v>0</v>
      </c>
      <c r="AD219" s="166">
        <f t="array" ref="AD219">IFERROR(IF(ROW()-16&lt;NoRowsBudget, IF($J219="Profit Margin",SUM(AD$16:AD218)*ProfitMargin,IF($J219="VAT",SUM(AD$16:AD218)*VAT,IF(Budget_period="Monthly",SUMIFS(INDIRECT(AD$8),DetailBudgetWPs_Aleph,IF($J219 = "No Work Package", "", $J219),DetailBudgetCategory_Aleph,$I219),IF(Budget_period="Quarterly",SUMIFS(INDIRECT(AD$9),DetailBudgetWPs_Aleph,IF($J219 = "No Work Package", "", $J219),DetailBudgetCategory_Aleph,$I219),IF(Budget_period="Annually",SUMIFS(INDIRECT(AD$10),DetailBudgetWPs_Aleph,IF($J219 = "No Work Package", "", $J219),DetailBudgetCategory_Aleph,$I219),""))))) / AD$6 * AD$7, 0), 0)</f>
        <v>0</v>
      </c>
      <c r="AE219" s="166">
        <f t="array" ref="AE219">IFERROR(IF(ROW()-16&lt;NoRowsBudget, IF($J219="Profit Margin",SUM(AE$16:AE218)*ProfitMargin,IF($J219="VAT",SUM(AE$16:AE218)*VAT,IF(Budget_period="Monthly",SUMIFS(INDIRECT(AE$8),DetailBudgetWPs_Aleph,IF($J219 = "No Work Package", "", $J219),DetailBudgetCategory_Aleph,$I219),IF(Budget_period="Quarterly",SUMIFS(INDIRECT(AE$9),DetailBudgetWPs_Aleph,IF($J219 = "No Work Package", "", $J219),DetailBudgetCategory_Aleph,$I219),IF(Budget_period="Annually",SUMIFS(INDIRECT(AE$10),DetailBudgetWPs_Aleph,IF($J219 = "No Work Package", "", $J219),DetailBudgetCategory_Aleph,$I219),""))))) / AE$6 * AE$7, 0), 0)</f>
        <v>0</v>
      </c>
      <c r="AF219" s="166">
        <f t="array" ref="AF219">IFERROR(IF(ROW()-16&lt;NoRowsBudget, IF($J219="Profit Margin",SUM(AF$16:AF218)*ProfitMargin,IF($J219="VAT",SUM(AF$16:AF218)*VAT,IF(Budget_period="Monthly",SUMIFS(INDIRECT(AF$8),DetailBudgetWPs_Aleph,IF($J219 = "No Work Package", "", $J219),DetailBudgetCategory_Aleph,$I219),IF(Budget_period="Quarterly",SUMIFS(INDIRECT(AF$9),DetailBudgetWPs_Aleph,IF($J219 = "No Work Package", "", $J219),DetailBudgetCategory_Aleph,$I219),IF(Budget_period="Annually",SUMIFS(INDIRECT(AF$10),DetailBudgetWPs_Aleph,IF($J219 = "No Work Package", "", $J219),DetailBudgetCategory_Aleph,$I219),""))))) / AF$6 * AF$7, 0), 0)</f>
        <v>0</v>
      </c>
      <c r="AG219" s="166">
        <f t="array" ref="AG219">IFERROR(IF(ROW()-16&lt;NoRowsBudget, IF($J219="Profit Margin",SUM(AG$16:AG218)*ProfitMargin,IF($J219="VAT",SUM(AG$16:AG218)*VAT,IF(Budget_period="Monthly",SUMIFS(INDIRECT(AG$8),DetailBudgetWPs_Aleph,IF($J219 = "No Work Package", "", $J219),DetailBudgetCategory_Aleph,$I219),IF(Budget_period="Quarterly",SUMIFS(INDIRECT(AG$9),DetailBudgetWPs_Aleph,IF($J219 = "No Work Package", "", $J219),DetailBudgetCategory_Aleph,$I219),IF(Budget_period="Annually",SUMIFS(INDIRECT(AG$10),DetailBudgetWPs_Aleph,IF($J219 = "No Work Package", "", $J219),DetailBudgetCategory_Aleph,$I219),""))))) / AG$6 * AG$7, 0), 0)</f>
        <v>0</v>
      </c>
      <c r="AH219" s="166">
        <f t="array" ref="AH219">IFERROR(IF(ROW()-16&lt;NoRowsBudget, IF($J219="Profit Margin",SUM(AH$16:AH218)*ProfitMargin,IF($J219="VAT",SUM(AH$16:AH218)*VAT,IF(Budget_period="Monthly",SUMIFS(INDIRECT(AH$8),DetailBudgetWPs_Aleph,IF($J219 = "No Work Package", "", $J219),DetailBudgetCategory_Aleph,$I219),IF(Budget_period="Quarterly",SUMIFS(INDIRECT(AH$9),DetailBudgetWPs_Aleph,IF($J219 = "No Work Package", "", $J219),DetailBudgetCategory_Aleph,$I219),IF(Budget_period="Annually",SUMIFS(INDIRECT(AH$10),DetailBudgetWPs_Aleph,IF($J219 = "No Work Package", "", $J219),DetailBudgetCategory_Aleph,$I219),""))))) / AH$6 * AH$7, 0), 0)</f>
        <v>0</v>
      </c>
      <c r="AI219" s="166">
        <f t="array" ref="AI219">IFERROR(IF(ROW()-16&lt;NoRowsBudget, IF($J219="Profit Margin",SUM(AI$16:AI218)*ProfitMargin,IF($J219="VAT",SUM(AI$16:AI218)*VAT,IF(Budget_period="Monthly",SUMIFS(INDIRECT(AI$8),DetailBudgetWPs_Aleph,IF($J219 = "No Work Package", "", $J219),DetailBudgetCategory_Aleph,$I219),IF(Budget_period="Quarterly",SUMIFS(INDIRECT(AI$9),DetailBudgetWPs_Aleph,IF($J219 = "No Work Package", "", $J219),DetailBudgetCategory_Aleph,$I219),IF(Budget_period="Annually",SUMIFS(INDIRECT(AI$10),DetailBudgetWPs_Aleph,IF($J219 = "No Work Package", "", $J219),DetailBudgetCategory_Aleph,$I219),""))))) / AI$6 * AI$7, 0), 0)</f>
        <v>0</v>
      </c>
      <c r="AJ219" s="166">
        <f t="array" ref="AJ219">IFERROR(IF(ROW()-16&lt;NoRowsBudget, IF($J219="Profit Margin",SUM(AJ$16:AJ218)*ProfitMargin,IF($J219="VAT",SUM(AJ$16:AJ218)*VAT,IF(Budget_period="Monthly",SUMIFS(INDIRECT(AJ$8),DetailBudgetWPs_Aleph,IF($J219 = "No Work Package", "", $J219),DetailBudgetCategory_Aleph,$I219),IF(Budget_period="Quarterly",SUMIFS(INDIRECT(AJ$9),DetailBudgetWPs_Aleph,IF($J219 = "No Work Package", "", $J219),DetailBudgetCategory_Aleph,$I219),IF(Budget_period="Annually",SUMIFS(INDIRECT(AJ$10),DetailBudgetWPs_Aleph,IF($J219 = "No Work Package", "", $J219),DetailBudgetCategory_Aleph,$I219),""))))) / AJ$6 * AJ$7, 0), 0)</f>
        <v>0</v>
      </c>
      <c r="AK219" s="166">
        <f t="array" ref="AK219">IFERROR(IF(ROW()-16&lt;NoRowsBudget, IF($J219="Profit Margin",SUM(AK$16:AK218)*ProfitMargin,IF($J219="VAT",SUM(AK$16:AK218)*VAT,IF(Budget_period="Monthly",SUMIFS(INDIRECT(AK$8),DetailBudgetWPs_Aleph,IF($J219 = "No Work Package", "", $J219),DetailBudgetCategory_Aleph,$I219),IF(Budget_period="Quarterly",SUMIFS(INDIRECT(AK$9),DetailBudgetWPs_Aleph,IF($J219 = "No Work Package", "", $J219),DetailBudgetCategory_Aleph,$I219),IF(Budget_period="Annually",SUMIFS(INDIRECT(AK$10),DetailBudgetWPs_Aleph,IF($J219 = "No Work Package", "", $J219),DetailBudgetCategory_Aleph,$I219),""))))) / AK$6 * AK$7, 0), 0)</f>
        <v>0</v>
      </c>
      <c r="AL219" s="166">
        <f t="array" ref="AL219">IFERROR(IF(ROW()-16&lt;NoRowsBudget, IF($J219="Profit Margin",SUM(AL$16:AL218)*ProfitMargin,IF($J219="VAT",SUM(AL$16:AL218)*VAT,IF(Budget_period="Monthly",SUMIFS(INDIRECT(AL$8),DetailBudgetWPs_Aleph,IF($J219 = "No Work Package", "", $J219),DetailBudgetCategory_Aleph,$I219),IF(Budget_period="Quarterly",SUMIFS(INDIRECT(AL$9),DetailBudgetWPs_Aleph,IF($J219 = "No Work Package", "", $J219),DetailBudgetCategory_Aleph,$I219),IF(Budget_period="Annually",SUMIFS(INDIRECT(AL$10),DetailBudgetWPs_Aleph,IF($J219 = "No Work Package", "", $J219),DetailBudgetCategory_Aleph,$I219),""))))) / AL$6 * AL$7, 0), 0)</f>
        <v>0</v>
      </c>
      <c r="AM219" s="166">
        <f t="array" ref="AM219">IFERROR(IF(ROW()-16&lt;NoRowsBudget, IF($J219="Profit Margin",SUM(AM$16:AM218)*ProfitMargin,IF($J219="VAT",SUM(AM$16:AM218)*VAT,IF(Budget_period="Monthly",SUMIFS(INDIRECT(AM$8),DetailBudgetWPs_Aleph,IF($J219 = "No Work Package", "", $J219),DetailBudgetCategory_Aleph,$I219),IF(Budget_period="Quarterly",SUMIFS(INDIRECT(AM$9),DetailBudgetWPs_Aleph,IF($J219 = "No Work Package", "", $J219),DetailBudgetCategory_Aleph,$I219),IF(Budget_period="Annually",SUMIFS(INDIRECT(AM$10),DetailBudgetWPs_Aleph,IF($J219 = "No Work Package", "", $J219),DetailBudgetCategory_Aleph,$I219),""))))) / AM$6 * AM$7, 0), 0)</f>
        <v>0</v>
      </c>
      <c r="AN219" s="166">
        <f t="array" ref="AN219">IFERROR(IF(ROW()-16&lt;NoRowsBudget, IF($J219="Profit Margin",SUM(AN$16:AN218)*ProfitMargin,IF($J219="VAT",SUM(AN$16:AN218)*VAT,IF(Budget_period="Monthly",SUMIFS(INDIRECT(AN$8),DetailBudgetWPs_Aleph,IF($J219 = "No Work Package", "", $J219),DetailBudgetCategory_Aleph,$I219),IF(Budget_period="Quarterly",SUMIFS(INDIRECT(AN$9),DetailBudgetWPs_Aleph,IF($J219 = "No Work Package", "", $J219),DetailBudgetCategory_Aleph,$I219),IF(Budget_period="Annually",SUMIFS(INDIRECT(AN$10),DetailBudgetWPs_Aleph,IF($J219 = "No Work Package", "", $J219),DetailBudgetCategory_Aleph,$I219),""))))) / AN$6 * AN$7, 0), 0)</f>
        <v>0</v>
      </c>
      <c r="AO219" s="166">
        <f t="array" ref="AO219">IFERROR(IF(ROW()-16&lt;NoRowsBudget, IF($J219="Profit Margin",SUM(AO$16:AO218)*ProfitMargin,IF($J219="VAT",SUM(AO$16:AO218)*VAT,IF(Budget_period="Monthly",SUMIFS(INDIRECT(AO$8),DetailBudgetWPs_Aleph,IF($J219 = "No Work Package", "", $J219),DetailBudgetCategory_Aleph,$I219),IF(Budget_period="Quarterly",SUMIFS(INDIRECT(AO$9),DetailBudgetWPs_Aleph,IF($J219 = "No Work Package", "", $J219),DetailBudgetCategory_Aleph,$I219),IF(Budget_period="Annually",SUMIFS(INDIRECT(AO$10),DetailBudgetWPs_Aleph,IF($J219 = "No Work Package", "", $J219),DetailBudgetCategory_Aleph,$I219),""))))) / AO$6 * AO$7, 0), 0)</f>
        <v>0</v>
      </c>
      <c r="AP219" s="166">
        <f t="array" ref="AP219">IFERROR(IF(ROW()-16&lt;NoRowsBudget, IF($J219="Profit Margin",SUM(AP$16:AP218)*ProfitMargin,IF($J219="VAT",SUM(AP$16:AP218)*VAT,IF(Budget_period="Monthly",SUMIFS(INDIRECT(AP$8),DetailBudgetWPs_Aleph,IF($J219 = "No Work Package", "", $J219),DetailBudgetCategory_Aleph,$I219),IF(Budget_period="Quarterly",SUMIFS(INDIRECT(AP$9),DetailBudgetWPs_Aleph,IF($J219 = "No Work Package", "", $J219),DetailBudgetCategory_Aleph,$I219),IF(Budget_period="Annually",SUMIFS(INDIRECT(AP$10),DetailBudgetWPs_Aleph,IF($J219 = "No Work Package", "", $J219),DetailBudgetCategory_Aleph,$I219),""))))) / AP$6 * AP$7, 0), 0)</f>
        <v>0</v>
      </c>
      <c r="AQ219" s="166">
        <f t="array" ref="AQ219">IFERROR(IF(ROW()-16&lt;NoRowsBudget, IF($J219="Profit Margin",SUM(AQ$16:AQ218)*ProfitMargin,IF($J219="VAT",SUM(AQ$16:AQ218)*VAT,IF(Budget_period="Monthly",SUMIFS(INDIRECT(AQ$8),DetailBudgetWPs_Aleph,IF($J219 = "No Work Package", "", $J219),DetailBudgetCategory_Aleph,$I219),IF(Budget_period="Quarterly",SUMIFS(INDIRECT(AQ$9),DetailBudgetWPs_Aleph,IF($J219 = "No Work Package", "", $J219),DetailBudgetCategory_Aleph,$I219),IF(Budget_period="Annually",SUMIFS(INDIRECT(AQ$10),DetailBudgetWPs_Aleph,IF($J219 = "No Work Package", "", $J219),DetailBudgetCategory_Aleph,$I219),""))))) / AQ$6 * AQ$7, 0), 0)</f>
        <v>0</v>
      </c>
      <c r="AR219" s="166">
        <f t="array" ref="AR219">IFERROR(IF(ROW()-16&lt;NoRowsBudget, IF($J219="Profit Margin",SUM(AR$16:AR218)*ProfitMargin,IF($J219="VAT",SUM(AR$16:AR218)*VAT,IF(Budget_period="Monthly",SUMIFS(INDIRECT(AR$8),DetailBudgetWPs_Aleph,IF($J219 = "No Work Package", "", $J219),DetailBudgetCategory_Aleph,$I219),IF(Budget_period="Quarterly",SUMIFS(INDIRECT(AR$9),DetailBudgetWPs_Aleph,IF($J219 = "No Work Package", "", $J219),DetailBudgetCategory_Aleph,$I219),IF(Budget_period="Annually",SUMIFS(INDIRECT(AR$10),DetailBudgetWPs_Aleph,IF($J219 = "No Work Package", "", $J219),DetailBudgetCategory_Aleph,$I219),""))))) / AR$6 * AR$7, 0), 0)</f>
        <v>0</v>
      </c>
      <c r="AS219" s="166">
        <f t="array" ref="AS219">IFERROR(IF(ROW()-16&lt;NoRowsBudget, IF($J219="Profit Margin",SUM(AS$16:AS218)*ProfitMargin,IF($J219="VAT",SUM(AS$16:AS218)*VAT,IF(Budget_period="Monthly",SUMIFS(INDIRECT(AS$8),DetailBudgetWPs_Aleph,IF($J219 = "No Work Package", "", $J219),DetailBudgetCategory_Aleph,$I219),IF(Budget_period="Quarterly",SUMIFS(INDIRECT(AS$9),DetailBudgetWPs_Aleph,IF($J219 = "No Work Package", "", $J219),DetailBudgetCategory_Aleph,$I219),IF(Budget_period="Annually",SUMIFS(INDIRECT(AS$10),DetailBudgetWPs_Aleph,IF($J219 = "No Work Package", "", $J219),DetailBudgetCategory_Aleph,$I219),""))))) / AS$6 * AS$7, 0), 0)</f>
        <v>0</v>
      </c>
      <c r="AT219" s="166">
        <f t="array" ref="AT219">IFERROR(IF(ROW()-16&lt;NoRowsBudget, IF($J219="Profit Margin",SUM(AT$16:AT218)*ProfitMargin,IF($J219="VAT",SUM(AT$16:AT218)*VAT,IF(Budget_period="Monthly",SUMIFS(INDIRECT(AT$8),DetailBudgetWPs_Aleph,IF($J219 = "No Work Package", "", $J219),DetailBudgetCategory_Aleph,$I219),IF(Budget_period="Quarterly",SUMIFS(INDIRECT(AT$9),DetailBudgetWPs_Aleph,IF($J219 = "No Work Package", "", $J219),DetailBudgetCategory_Aleph,$I219),IF(Budget_period="Annually",SUMIFS(INDIRECT(AT$10),DetailBudgetWPs_Aleph,IF($J219 = "No Work Package", "", $J219),DetailBudgetCategory_Aleph,$I219),""))))) / AT$6 * AT$7, 0), 0)</f>
        <v>0</v>
      </c>
      <c r="AU219" s="166">
        <f t="array" ref="AU219">IFERROR(IF(ROW()-16&lt;NoRowsBudget, IF($J219="Profit Margin",SUM(AU$16:AU218)*ProfitMargin,IF($J219="VAT",SUM(AU$16:AU218)*VAT,IF(Budget_period="Monthly",SUMIFS(INDIRECT(AU$8),DetailBudgetWPs_Aleph,IF($J219 = "No Work Package", "", $J219),DetailBudgetCategory_Aleph,$I219),IF(Budget_period="Quarterly",SUMIFS(INDIRECT(AU$9),DetailBudgetWPs_Aleph,IF($J219 = "No Work Package", "", $J219),DetailBudgetCategory_Aleph,$I219),IF(Budget_period="Annually",SUMIFS(INDIRECT(AU$10),DetailBudgetWPs_Aleph,IF($J219 = "No Work Package", "", $J219),DetailBudgetCategory_Aleph,$I219),""))))) / AU$6 * AU$7, 0), 0)</f>
        <v>0</v>
      </c>
      <c r="AV219" s="166">
        <f t="array" ref="AV219">IFERROR(IF(ROW()-16&lt;NoRowsBudget, IF($J219="Profit Margin",SUM(AV$16:AV218)*ProfitMargin,IF($J219="VAT",SUM(AV$16:AV218)*VAT,IF(Budget_period="Monthly",SUMIFS(INDIRECT(AV$8),DetailBudgetWPs_Aleph,IF($J219 = "No Work Package", "", $J219),DetailBudgetCategory_Aleph,$I219),IF(Budget_period="Quarterly",SUMIFS(INDIRECT(AV$9),DetailBudgetWPs_Aleph,IF($J219 = "No Work Package", "", $J219),DetailBudgetCategory_Aleph,$I219),IF(Budget_period="Annually",SUMIFS(INDIRECT(AV$10),DetailBudgetWPs_Aleph,IF($J219 = "No Work Package", "", $J219),DetailBudgetCategory_Aleph,$I219),""))))) / AV$6 * AV$7, 0), 0)</f>
        <v>0</v>
      </c>
      <c r="AW219" s="166">
        <f t="array" ref="AW219">IFERROR(IF(ROW()-16&lt;NoRowsBudget, IF($J219="Profit Margin",SUM(AW$16:AW218)*ProfitMargin,IF($J219="VAT",SUM(AW$16:AW218)*VAT,IF(Budget_period="Monthly",SUMIFS(INDIRECT(AW$8),DetailBudgetWPs_Aleph,IF($J219 = "No Work Package", "", $J219),DetailBudgetCategory_Aleph,$I219),IF(Budget_period="Quarterly",SUMIFS(INDIRECT(AW$9),DetailBudgetWPs_Aleph,IF($J219 = "No Work Package", "", $J219),DetailBudgetCategory_Aleph,$I219),IF(Budget_period="Annually",SUMIFS(INDIRECT(AW$10),DetailBudgetWPs_Aleph,IF($J219 = "No Work Package", "", $J219),DetailBudgetCategory_Aleph,$I219),""))))) / AW$6 * AW$7, 0), 0)</f>
        <v>0</v>
      </c>
      <c r="AX219" s="166">
        <f t="array" ref="AX219">IFERROR(IF(ROW()-16&lt;NoRowsBudget, IF($J219="Profit Margin",SUM(AX$16:AX218)*ProfitMargin,IF($J219="VAT",SUM(AX$16:AX218)*VAT,IF(Budget_period="Monthly",SUMIFS(INDIRECT(AX$8),DetailBudgetWPs_Aleph,IF($J219 = "No Work Package", "", $J219),DetailBudgetCategory_Aleph,$I219),IF(Budget_period="Quarterly",SUMIFS(INDIRECT(AX$9),DetailBudgetWPs_Aleph,IF($J219 = "No Work Package", "", $J219),DetailBudgetCategory_Aleph,$I219),IF(Budget_period="Annually",SUMIFS(INDIRECT(AX$10),DetailBudgetWPs_Aleph,IF($J219 = "No Work Package", "", $J219),DetailBudgetCategory_Aleph,$I219),""))))) / AX$6 * AX$7, 0), 0)</f>
        <v>0</v>
      </c>
      <c r="AY219" s="166">
        <f t="array" ref="AY219">IFERROR(IF(ROW()-16&lt;NoRowsBudget, IF($J219="Profit Margin",SUM(AY$16:AY218)*ProfitMargin,IF($J219="VAT",SUM(AY$16:AY218)*VAT,IF(Budget_period="Monthly",SUMIFS(INDIRECT(AY$8),DetailBudgetWPs_Aleph,IF($J219 = "No Work Package", "", $J219),DetailBudgetCategory_Aleph,$I219),IF(Budget_period="Quarterly",SUMIFS(INDIRECT(AY$9),DetailBudgetWPs_Aleph,IF($J219 = "No Work Package", "", $J219),DetailBudgetCategory_Aleph,$I219),IF(Budget_period="Annually",SUMIFS(INDIRECT(AY$10),DetailBudgetWPs_Aleph,IF($J219 = "No Work Package", "", $J219),DetailBudgetCategory_Aleph,$I219),""))))) / AY$6 * AY$7, 0), 0)</f>
        <v>0</v>
      </c>
      <c r="AZ219" s="166">
        <f t="array" ref="AZ219">IFERROR(IF(ROW()-16&lt;NoRowsBudget, IF($J219="Profit Margin",SUM(AZ$16:AZ218)*ProfitMargin,IF($J219="VAT",SUM(AZ$16:AZ218)*VAT,IF(Budget_period="Monthly",SUMIFS(INDIRECT(AZ$8),DetailBudgetWPs_Aleph,IF($J219 = "No Work Package", "", $J219),DetailBudgetCategory_Aleph,$I219),IF(Budget_period="Quarterly",SUMIFS(INDIRECT(AZ$9),DetailBudgetWPs_Aleph,IF($J219 = "No Work Package", "", $J219),DetailBudgetCategory_Aleph,$I219),IF(Budget_period="Annually",SUMIFS(INDIRECT(AZ$10),DetailBudgetWPs_Aleph,IF($J219 = "No Work Package", "", $J219),DetailBudgetCategory_Aleph,$I219),""))))) / AZ$6 * AZ$7, 0), 0)</f>
        <v>0</v>
      </c>
      <c r="BA219" s="166">
        <f t="array" ref="BA219">IFERROR(IF(ROW()-16&lt;NoRowsBudget, IF($J219="Profit Margin",SUM(BA$16:BA218)*ProfitMargin,IF($J219="VAT",SUM(BA$16:BA218)*VAT,IF(Budget_period="Monthly",SUMIFS(INDIRECT(BA$8),DetailBudgetWPs_Aleph,IF($J219 = "No Work Package", "", $J219),DetailBudgetCategory_Aleph,$I219),IF(Budget_period="Quarterly",SUMIFS(INDIRECT(BA$9),DetailBudgetWPs_Aleph,IF($J219 = "No Work Package", "", $J219),DetailBudgetCategory_Aleph,$I219),IF(Budget_period="Annually",SUMIFS(INDIRECT(BA$10),DetailBudgetWPs_Aleph,IF($J219 = "No Work Package", "", $J219),DetailBudgetCategory_Aleph,$I219),""))))) / BA$6 * BA$7, 0), 0)</f>
        <v>0</v>
      </c>
      <c r="BB219" s="166">
        <f t="array" ref="BB219">IFERROR(IF(ROW()-16&lt;NoRowsBudget, IF($J219="Profit Margin",SUM(BB$16:BB218)*ProfitMargin,IF($J219="VAT",SUM(BB$16:BB218)*VAT,IF(Budget_period="Monthly",SUMIFS(INDIRECT(BB$8),DetailBudgetWPs_Aleph,IF($J219 = "No Work Package", "", $J219),DetailBudgetCategory_Aleph,$I219),IF(Budget_period="Quarterly",SUMIFS(INDIRECT(BB$9),DetailBudgetWPs_Aleph,IF($J219 = "No Work Package", "", $J219),DetailBudgetCategory_Aleph,$I219),IF(Budget_period="Annually",SUMIFS(INDIRECT(BB$10),DetailBudgetWPs_Aleph,IF($J219 = "No Work Package", "", $J219),DetailBudgetCategory_Aleph,$I219),""))))) / BB$6 * BB$7, 0), 0)</f>
        <v>0</v>
      </c>
      <c r="BC219" s="166">
        <f t="array" ref="BC219">IFERROR(IF(ROW()-16&lt;NoRowsBudget, IF($J219="Profit Margin",SUM(BC$16:BC218)*ProfitMargin,IF($J219="VAT",SUM(BC$16:BC218)*VAT,IF(Budget_period="Monthly",SUMIFS(INDIRECT(BC$8),DetailBudgetWPs_Aleph,IF($J219 = "No Work Package", "", $J219),DetailBudgetCategory_Aleph,$I219),IF(Budget_period="Quarterly",SUMIFS(INDIRECT(BC$9),DetailBudgetWPs_Aleph,IF($J219 = "No Work Package", "", $J219),DetailBudgetCategory_Aleph,$I219),IF(Budget_period="Annually",SUMIFS(INDIRECT(BC$10),DetailBudgetWPs_Aleph,IF($J219 = "No Work Package", "", $J219),DetailBudgetCategory_Aleph,$I219),""))))) / BC$6 * BC$7, 0), 0)</f>
        <v>0</v>
      </c>
      <c r="BD219" s="166">
        <f t="array" ref="BD219">IFERROR(IF(ROW()-16&lt;NoRowsBudget, IF($J219="Profit Margin",SUM(BD$16:BD218)*ProfitMargin,IF($J219="VAT",SUM(BD$16:BD218)*VAT,IF(Budget_period="Monthly",SUMIFS(INDIRECT(BD$8),DetailBudgetWPs_Aleph,IF($J219 = "No Work Package", "", $J219),DetailBudgetCategory_Aleph,$I219),IF(Budget_period="Quarterly",SUMIFS(INDIRECT(BD$9),DetailBudgetWPs_Aleph,IF($J219 = "No Work Package", "", $J219),DetailBudgetCategory_Aleph,$I219),IF(Budget_period="Annually",SUMIFS(INDIRECT(BD$10),DetailBudgetWPs_Aleph,IF($J219 = "No Work Package", "", $J219),DetailBudgetCategory_Aleph,$I219),""))))) / BD$6 * BD$7, 0), 0)</f>
        <v>0</v>
      </c>
      <c r="BE219" s="166">
        <f t="array" ref="BE219">IFERROR(IF(ROW()-16&lt;NoRowsBudget, IF($J219="Profit Margin",SUM(BE$16:BE218)*ProfitMargin,IF($J219="VAT",SUM(BE$16:BE218)*VAT,IF(Budget_period="Monthly",SUMIFS(INDIRECT(BE$8),DetailBudgetWPs_Aleph,IF($J219 = "No Work Package", "", $J219),DetailBudgetCategory_Aleph,$I219),IF(Budget_period="Quarterly",SUMIFS(INDIRECT(BE$9),DetailBudgetWPs_Aleph,IF($J219 = "No Work Package", "", $J219),DetailBudgetCategory_Aleph,$I219),IF(Budget_period="Annually",SUMIFS(INDIRECT(BE$10),DetailBudgetWPs_Aleph,IF($J219 = "No Work Package", "", $J219),DetailBudgetCategory_Aleph,$I219),""))))) / BE$6 * BE$7, 0), 0)</f>
        <v>0</v>
      </c>
      <c r="BF219" s="166">
        <f t="array" ref="BF219">IFERROR(IF(ROW()-16&lt;NoRowsBudget, IF($J219="Profit Margin",SUM(BF$16:BF218)*ProfitMargin,IF($J219="VAT",SUM(BF$16:BF218)*VAT,IF(Budget_period="Monthly",SUMIFS(INDIRECT(BF$8),DetailBudgetWPs_Aleph,IF($J219 = "No Work Package", "", $J219),DetailBudgetCategory_Aleph,$I219),IF(Budget_period="Quarterly",SUMIFS(INDIRECT(BF$9),DetailBudgetWPs_Aleph,IF($J219 = "No Work Package", "", $J219),DetailBudgetCategory_Aleph,$I219),IF(Budget_period="Annually",SUMIFS(INDIRECT(BF$10),DetailBudgetWPs_Aleph,IF($J219 = "No Work Package", "", $J219),DetailBudgetCategory_Aleph,$I219),""))))) / BF$6 * BF$7, 0), 0)</f>
        <v>0</v>
      </c>
      <c r="BG219" s="166">
        <f t="array" ref="BG219">IFERROR(IF(ROW()-16&lt;NoRowsBudget, IF($J219="Profit Margin",SUM(BG$16:BG218)*ProfitMargin,IF($J219="VAT",SUM(BG$16:BG218)*VAT,IF(Budget_period="Monthly",SUMIFS(INDIRECT(BG$8),DetailBudgetWPs_Aleph,IF($J219 = "No Work Package", "", $J219),DetailBudgetCategory_Aleph,$I219),IF(Budget_period="Quarterly",SUMIFS(INDIRECT(BG$9),DetailBudgetWPs_Aleph,IF($J219 = "No Work Package", "", $J219),DetailBudgetCategory_Aleph,$I219),IF(Budget_period="Annually",SUMIFS(INDIRECT(BG$10),DetailBudgetWPs_Aleph,IF($J219 = "No Work Package", "", $J219),DetailBudgetCategory_Aleph,$I219),""))))) / BG$6 * BG$7, 0), 0)</f>
        <v>0</v>
      </c>
      <c r="BH219" s="166">
        <f t="array" ref="BH219">IFERROR(IF(ROW()-16&lt;NoRowsBudget, IF($J219="Profit Margin",SUM(BH$16:BH218)*ProfitMargin,IF($J219="VAT",SUM(BH$16:BH218)*VAT,IF(Budget_period="Monthly",SUMIFS(INDIRECT(BH$8),DetailBudgetWPs_Aleph,IF($J219 = "No Work Package", "", $J219),DetailBudgetCategory_Aleph,$I219),IF(Budget_period="Quarterly",SUMIFS(INDIRECT(BH$9),DetailBudgetWPs_Aleph,IF($J219 = "No Work Package", "", $J219),DetailBudgetCategory_Aleph,$I219),IF(Budget_period="Annually",SUMIFS(INDIRECT(BH$10),DetailBudgetWPs_Aleph,IF($J219 = "No Work Package", "", $J219),DetailBudgetCategory_Aleph,$I219),""))))) / BH$6 * BH$7, 0), 0)</f>
        <v>0</v>
      </c>
      <c r="BI219" s="166">
        <f t="array" ref="BI219">IFERROR(IF(ROW()-16&lt;NoRowsBudget, IF($J219="Profit Margin",SUM(BI$16:BI218)*ProfitMargin,IF($J219="VAT",SUM(BI$16:BI218)*VAT,IF(Budget_period="Monthly",SUMIFS(INDIRECT(BI$8),DetailBudgetWPs_Aleph,IF($J219 = "No Work Package", "", $J219),DetailBudgetCategory_Aleph,$I219),IF(Budget_period="Quarterly",SUMIFS(INDIRECT(BI$9),DetailBudgetWPs_Aleph,IF($J219 = "No Work Package", "", $J219),DetailBudgetCategory_Aleph,$I219),IF(Budget_period="Annually",SUMIFS(INDIRECT(BI$10),DetailBudgetWPs_Aleph,IF($J219 = "No Work Package", "", $J219),DetailBudgetCategory_Aleph,$I219),""))))) / BI$6 * BI$7, 0), 0)</f>
        <v>0</v>
      </c>
      <c r="BJ219" s="166">
        <f t="array" ref="BJ219">IFERROR(IF(ROW()-16&lt;NoRowsBudget, IF($J219="Profit Margin",SUM(BJ$16:BJ218)*ProfitMargin,IF($J219="VAT",SUM(BJ$16:BJ218)*VAT,IF(Budget_period="Monthly",SUMIFS(INDIRECT(BJ$8),DetailBudgetWPs_Aleph,IF($J219 = "No Work Package", "", $J219),DetailBudgetCategory_Aleph,$I219),IF(Budget_period="Quarterly",SUMIFS(INDIRECT(BJ$9),DetailBudgetWPs_Aleph,IF($J219 = "No Work Package", "", $J219),DetailBudgetCategory_Aleph,$I219),IF(Budget_period="Annually",SUMIFS(INDIRECT(BJ$10),DetailBudgetWPs_Aleph,IF($J219 = "No Work Package", "", $J219),DetailBudgetCategory_Aleph,$I219),""))))) / BJ$6 * BJ$7, 0), 0)</f>
        <v>0</v>
      </c>
      <c r="BK219" s="166">
        <f t="array" ref="BK219">IFERROR(IF(ROW()-16&lt;NoRowsBudget, IF($J219="Profit Margin",SUM(BK$16:BK218)*ProfitMargin,IF($J219="VAT",SUM(BK$16:BK218)*VAT,IF(Budget_period="Monthly",SUMIFS(INDIRECT(BK$8),DetailBudgetWPs_Aleph,IF($J219 = "No Work Package", "", $J219),DetailBudgetCategory_Aleph,$I219),IF(Budget_period="Quarterly",SUMIFS(INDIRECT(BK$9),DetailBudgetWPs_Aleph,IF($J219 = "No Work Package", "", $J219),DetailBudgetCategory_Aleph,$I219),IF(Budget_period="Annually",SUMIFS(INDIRECT(BK$10),DetailBudgetWPs_Aleph,IF($J219 = "No Work Package", "", $J219),DetailBudgetCategory_Aleph,$I219),""))))) / BK$6 * BK$7, 0), 0)</f>
        <v>0</v>
      </c>
      <c r="BL219" s="166">
        <f t="array" ref="BL219">IFERROR(IF(ROW()-16&lt;NoRowsBudget, IF($J219="Profit Margin",SUM(BL$16:BL218)*ProfitMargin,IF($J219="VAT",SUM(BL$16:BL218)*VAT,IF(Budget_period="Monthly",SUMIFS(INDIRECT(BL$8),DetailBudgetWPs_Aleph,IF($J219 = "No Work Package", "", $J219),DetailBudgetCategory_Aleph,$I219),IF(Budget_period="Quarterly",SUMIFS(INDIRECT(BL$9),DetailBudgetWPs_Aleph,IF($J219 = "No Work Package", "", $J219),DetailBudgetCategory_Aleph,$I219),IF(Budget_period="Annually",SUMIFS(INDIRECT(BL$10),DetailBudgetWPs_Aleph,IF($J219 = "No Work Package", "", $J219),DetailBudgetCategory_Aleph,$I219),""))))) / BL$6 * BL$7, 0), 0)</f>
        <v>0</v>
      </c>
      <c r="BM219" s="166">
        <f t="array" ref="BM219">IFERROR(IF(ROW()-16&lt;NoRowsBudget, IF($J219="Profit Margin",SUM(BM$16:BM218)*ProfitMargin,IF($J219="VAT",SUM(BM$16:BM218)*VAT,IF(Budget_period="Monthly",SUMIFS(INDIRECT(BM$8),DetailBudgetWPs_Aleph,IF($J219 = "No Work Package", "", $J219),DetailBudgetCategory_Aleph,$I219),IF(Budget_period="Quarterly",SUMIFS(INDIRECT(BM$9),DetailBudgetWPs_Aleph,IF($J219 = "No Work Package", "", $J219),DetailBudgetCategory_Aleph,$I219),IF(Budget_period="Annually",SUMIFS(INDIRECT(BM$10),DetailBudgetWPs_Aleph,IF($J219 = "No Work Package", "", $J219),DetailBudgetCategory_Aleph,$I219),""))))) / BM$6 * BM$7, 0), 0)</f>
        <v>0</v>
      </c>
      <c r="BN219" s="166">
        <f t="array" ref="BN219">IFERROR(IF(ROW()-16&lt;NoRowsBudget, IF($J219="Profit Margin",SUM(BN$16:BN218)*ProfitMargin,IF($J219="VAT",SUM(BN$16:BN218)*VAT,IF(Budget_period="Monthly",SUMIFS(INDIRECT(BN$8),DetailBudgetWPs_Aleph,IF($J219 = "No Work Package", "", $J219),DetailBudgetCategory_Aleph,$I219),IF(Budget_period="Quarterly",SUMIFS(INDIRECT(BN$9),DetailBudgetWPs_Aleph,IF($J219 = "No Work Package", "", $J219),DetailBudgetCategory_Aleph,$I219),IF(Budget_period="Annually",SUMIFS(INDIRECT(BN$10),DetailBudgetWPs_Aleph,IF($J219 = "No Work Package", "", $J219),DetailBudgetCategory_Aleph,$I219),""))))) / BN$6 * BN$7, 0), 0)</f>
        <v>0</v>
      </c>
      <c r="BO219" s="166">
        <f t="array" ref="BO219">IFERROR(IF(ROW()-16&lt;NoRowsBudget, IF($J219="Profit Margin",SUM(BO$16:BO218)*ProfitMargin,IF($J219="VAT",SUM(BO$16:BO218)*VAT,IF(Budget_period="Monthly",SUMIFS(INDIRECT(BO$8),DetailBudgetWPs_Aleph,IF($J219 = "No Work Package", "", $J219),DetailBudgetCategory_Aleph,$I219),IF(Budget_period="Quarterly",SUMIFS(INDIRECT(BO$9),DetailBudgetWPs_Aleph,IF($J219 = "No Work Package", "", $J219),DetailBudgetCategory_Aleph,$I219),IF(Budget_period="Annually",SUMIFS(INDIRECT(BO$10),DetailBudgetWPs_Aleph,IF($J219 = "No Work Package", "", $J219),DetailBudgetCategory_Aleph,$I219),""))))) / BO$6 * BO$7, 0), 0)</f>
        <v>0</v>
      </c>
      <c r="BP219" s="166">
        <f t="array" ref="BP219">IFERROR(IF(ROW()-16&lt;NoRowsBudget, IF($J219="Profit Margin",SUM(BP$16:BP218)*ProfitMargin,IF($J219="VAT",SUM(BP$16:BP218)*VAT,IF(Budget_period="Monthly",SUMIFS(INDIRECT(BP$8),DetailBudgetWPs_Aleph,IF($J219 = "No Work Package", "", $J219),DetailBudgetCategory_Aleph,$I219),IF(Budget_period="Quarterly",SUMIFS(INDIRECT(BP$9),DetailBudgetWPs_Aleph,IF($J219 = "No Work Package", "", $J219),DetailBudgetCategory_Aleph,$I219),IF(Budget_period="Annually",SUMIFS(INDIRECT(BP$10),DetailBudgetWPs_Aleph,IF($J219 = "No Work Package", "", $J219),DetailBudgetCategory_Aleph,$I219),""))))) / BP$6 * BP$7, 0), 0)</f>
        <v>0</v>
      </c>
      <c r="BQ219" s="166">
        <f t="array" ref="BQ219">IFERROR(IF(ROW()-16&lt;NoRowsBudget, IF($J219="Profit Margin",SUM(BQ$16:BQ218)*ProfitMargin,IF($J219="VAT",SUM(BQ$16:BQ218)*VAT,IF(Budget_period="Monthly",SUMIFS(INDIRECT(BQ$8),DetailBudgetWPs_Aleph,IF($J219 = "No Work Package", "", $J219),DetailBudgetCategory_Aleph,$I219),IF(Budget_period="Quarterly",SUMIFS(INDIRECT(BQ$9),DetailBudgetWPs_Aleph,IF($J219 = "No Work Package", "", $J219),DetailBudgetCategory_Aleph,$I219),IF(Budget_period="Annually",SUMIFS(INDIRECT(BQ$10),DetailBudgetWPs_Aleph,IF($J219 = "No Work Package", "", $J219),DetailBudgetCategory_Aleph,$I219),""))))) / BQ$6 * BQ$7, 0), 0)</f>
        <v>0</v>
      </c>
      <c r="BR219" s="166">
        <f t="array" ref="BR219">IFERROR(IF(ROW()-16&lt;NoRowsBudget, IF($J219="Profit Margin",SUM(BR$16:BR218)*ProfitMargin,IF($J219="VAT",SUM(BR$16:BR218)*VAT,IF(Budget_period="Monthly",SUMIFS(INDIRECT(BR$8),DetailBudgetWPs_Aleph,IF($J219 = "No Work Package", "", $J219),DetailBudgetCategory_Aleph,$I219),IF(Budget_period="Quarterly",SUMIFS(INDIRECT(BR$9),DetailBudgetWPs_Aleph,IF($J219 = "No Work Package", "", $J219),DetailBudgetCategory_Aleph,$I219),IF(Budget_period="Annually",SUMIFS(INDIRECT(BR$10),DetailBudgetWPs_Aleph,IF($J219 = "No Work Package", "", $J219),DetailBudgetCategory_Aleph,$I219),""))))) / BR$6 * BR$7, 0), 0)</f>
        <v>0</v>
      </c>
      <c r="BS219" s="166">
        <f t="array" ref="BS219">IFERROR(IF(ROW()-16&lt;NoRowsBudget, IF($J219="Profit Margin",SUM(BS$16:BS218)*ProfitMargin,IF($J219="VAT",SUM(BS$16:BS218)*VAT,IF(Budget_period="Monthly",SUMIFS(INDIRECT(BS$8),DetailBudgetWPs_Aleph,IF($J219 = "No Work Package", "", $J219),DetailBudgetCategory_Aleph,$I219),IF(Budget_period="Quarterly",SUMIFS(INDIRECT(BS$9),DetailBudgetWPs_Aleph,IF($J219 = "No Work Package", "", $J219),DetailBudgetCategory_Aleph,$I219),IF(Budget_period="Annually",SUMIFS(INDIRECT(BS$10),DetailBudgetWPs_Aleph,IF($J219 = "No Work Package", "", $J219),DetailBudgetCategory_Aleph,$I219),""))))) / BS$6 * BS$7, 0), 0)</f>
        <v>0</v>
      </c>
    </row>
    <row r="220" ht="15.75" customHeight="1">
      <c r="A220" s="114"/>
      <c r="B220" s="15" t="str">
        <f>IF(ROW()-16&lt;NoRowsBudget,OrgName,"")</f>
        <v/>
      </c>
      <c r="C220" s="15" t="str">
        <f>IF(ROW()-16&lt;NoRowsBudget,ProjectName,"")</f>
        <v/>
      </c>
      <c r="D220" s="15" t="str">
        <f>IF(ROW()-16&lt;NoRowsBudget,ProjectRef,"")</f>
        <v/>
      </c>
      <c r="E220" s="15" t="str">
        <f>IF(ROW()-16&lt;NoRowsBudget,ApplicationID,"")</f>
        <v/>
      </c>
      <c r="F220" s="15" t="str">
        <f>IF(ROW()-16&lt;NoRowsBudget,Version,"")</f>
        <v/>
      </c>
      <c r="G220" s="164" t="str">
        <f>IF(ROW()-16&lt;NoRowsBudget,StartDate,"")</f>
        <v/>
      </c>
      <c r="H220" s="164" t="str">
        <f>IF(ROW()-16&lt;NoRowsBudget,EndDate,"")</f>
        <v/>
      </c>
      <c r="I220" s="15" t="str">
        <f t="array" ref="I220">IF(ROW()-16&lt;(NoRowsBudget-3),INDEX(CostCategories,CEILING((ROW()-15)/NoWPs,1)),IF(ROW()-16=NoRowsBudget-3,"Overheads",IF(ROW()-16=NoRowsBudget-2,"Profit Margin",IF(ROW()-16=NoRowsBudget-1,"VAT",""))))</f>
        <v/>
      </c>
      <c r="J220" s="15" t="str">
        <f t="array" ref="J220">IF(ROW()-16&lt;NoRowsBudget-3,INDEX(WPUnique,,MOD(ROW()-16,NoWPs)+1),IF(ROW()-16=NoRowsBudget-3,"Overheads",IF(ROW()-16=NoRowsBudget-2,"Profit Margin",IF(ROW()-16=NoRowsBudget-1,"VAT",""))))</f>
        <v/>
      </c>
      <c r="K220" s="172" t="str">
        <f>IFERROR(IF(OR($J220="Indirect Cost",$J220="VAT",$J220="Profit Margin"),"",VLOOKUP(J220,'1. Basic Info'!$B$40:$C$52,2,FALSE)),BudgetExport!J220)</f>
        <v/>
      </c>
      <c r="L220" s="166">
        <f t="array" ref="L220">IFERROR(IF(ROW()-16&lt;NoRowsBudget, IF($J220="Profit Margin",SUM(L$16:L219)*ProfitMargin,IF($J220="VAT",SUM(L$16:L219)*VAT,IF(Budget_period="Monthly",SUMIFS(INDIRECT(L$8),DetailBudgetWPs_Aleph,IF($J220 = "No Work Package", "", $J220),DetailBudgetCategory_Aleph,$I220),IF(Budget_period="Quarterly",SUMIFS(INDIRECT(L$9),DetailBudgetWPs_Aleph,IF($J220 = "No Work Package", "", $J220),DetailBudgetCategory_Aleph,$I220),IF(Budget_period="Annually",SUMIFS(INDIRECT(L$10),DetailBudgetWPs_Aleph,IF($J220 = "No Work Package", "", $J220),DetailBudgetCategory_Aleph,$I220),""))))) / L$6 * L$7, 0), 0)</f>
        <v>0</v>
      </c>
      <c r="M220" s="166">
        <f t="array" ref="M220">IFERROR(IF(ROW()-16&lt;NoRowsBudget, IF($J220="Profit Margin",SUM(M$16:M219)*ProfitMargin,IF($J220="VAT",SUM(M$16:M219)*VAT,IF(Budget_period="Monthly",SUMIFS(INDIRECT(M$8),DetailBudgetWPs_Aleph,IF($J220 = "No Work Package", "", $J220),DetailBudgetCategory_Aleph,$I220),IF(Budget_period="Quarterly",SUMIFS(INDIRECT(M$9),DetailBudgetWPs_Aleph,IF($J220 = "No Work Package", "", $J220),DetailBudgetCategory_Aleph,$I220),IF(Budget_period="Annually",SUMIFS(INDIRECT(M$10),DetailBudgetWPs_Aleph,IF($J220 = "No Work Package", "", $J220),DetailBudgetCategory_Aleph,$I220),""))))) / M$6 * M$7, 0), 0)</f>
        <v>0</v>
      </c>
      <c r="N220" s="166">
        <f t="array" ref="N220">IFERROR(IF(ROW()-16&lt;NoRowsBudget, IF($J220="Profit Margin",SUM(N$16:N219)*ProfitMargin,IF($J220="VAT",SUM(N$16:N219)*VAT,IF(Budget_period="Monthly",SUMIFS(INDIRECT(N$8),DetailBudgetWPs_Aleph,IF($J220 = "No Work Package", "", $J220),DetailBudgetCategory_Aleph,$I220),IF(Budget_period="Quarterly",SUMIFS(INDIRECT(N$9),DetailBudgetWPs_Aleph,IF($J220 = "No Work Package", "", $J220),DetailBudgetCategory_Aleph,$I220),IF(Budget_period="Annually",SUMIFS(INDIRECT(N$10),DetailBudgetWPs_Aleph,IF($J220 = "No Work Package", "", $J220),DetailBudgetCategory_Aleph,$I220),""))))) / N$6 * N$7, 0), 0)</f>
        <v>0</v>
      </c>
      <c r="O220" s="166">
        <f t="array" ref="O220">IFERROR(IF(ROW()-16&lt;NoRowsBudget, IF($J220="Profit Margin",SUM(O$16:O219)*ProfitMargin,IF($J220="VAT",SUM(O$16:O219)*VAT,IF(Budget_period="Monthly",SUMIFS(INDIRECT(O$8),DetailBudgetWPs_Aleph,IF($J220 = "No Work Package", "", $J220),DetailBudgetCategory_Aleph,$I220),IF(Budget_period="Quarterly",SUMIFS(INDIRECT(O$9),DetailBudgetWPs_Aleph,IF($J220 = "No Work Package", "", $J220),DetailBudgetCategory_Aleph,$I220),IF(Budget_period="Annually",SUMIFS(INDIRECT(O$10),DetailBudgetWPs_Aleph,IF($J220 = "No Work Package", "", $J220),DetailBudgetCategory_Aleph,$I220),""))))) / O$6 * O$7, 0), 0)</f>
        <v>0</v>
      </c>
      <c r="P220" s="166">
        <f t="array" ref="P220">IFERROR(IF(ROW()-16&lt;NoRowsBudget, IF($J220="Profit Margin",SUM(P$16:P219)*ProfitMargin,IF($J220="VAT",SUM(P$16:P219)*VAT,IF(Budget_period="Monthly",SUMIFS(INDIRECT(P$8),DetailBudgetWPs_Aleph,IF($J220 = "No Work Package", "", $J220),DetailBudgetCategory_Aleph,$I220),IF(Budget_period="Quarterly",SUMIFS(INDIRECT(P$9),DetailBudgetWPs_Aleph,IF($J220 = "No Work Package", "", $J220),DetailBudgetCategory_Aleph,$I220),IF(Budget_period="Annually",SUMIFS(INDIRECT(P$10),DetailBudgetWPs_Aleph,IF($J220 = "No Work Package", "", $J220),DetailBudgetCategory_Aleph,$I220),""))))) / P$6 * P$7, 0), 0)</f>
        <v>0</v>
      </c>
      <c r="Q220" s="166">
        <f t="array" ref="Q220">IFERROR(IF(ROW()-16&lt;NoRowsBudget, IF($J220="Profit Margin",SUM(Q$16:Q219)*ProfitMargin,IF($J220="VAT",SUM(Q$16:Q219)*VAT,IF(Budget_period="Monthly",SUMIFS(INDIRECT(Q$8),DetailBudgetWPs_Aleph,IF($J220 = "No Work Package", "", $J220),DetailBudgetCategory_Aleph,$I220),IF(Budget_period="Quarterly",SUMIFS(INDIRECT(Q$9),DetailBudgetWPs_Aleph,IF($J220 = "No Work Package", "", $J220),DetailBudgetCategory_Aleph,$I220),IF(Budget_period="Annually",SUMIFS(INDIRECT(Q$10),DetailBudgetWPs_Aleph,IF($J220 = "No Work Package", "", $J220),DetailBudgetCategory_Aleph,$I220),""))))) / Q$6 * Q$7, 0), 0)</f>
        <v>0</v>
      </c>
      <c r="R220" s="166">
        <f t="array" ref="R220">IFERROR(IF(ROW()-16&lt;NoRowsBudget, IF($J220="Profit Margin",SUM(R$16:R219)*ProfitMargin,IF($J220="VAT",SUM(R$16:R219)*VAT,IF(Budget_period="Monthly",SUMIFS(INDIRECT(R$8),DetailBudgetWPs_Aleph,IF($J220 = "No Work Package", "", $J220),DetailBudgetCategory_Aleph,$I220),IF(Budget_period="Quarterly",SUMIFS(INDIRECT(R$9),DetailBudgetWPs_Aleph,IF($J220 = "No Work Package", "", $J220),DetailBudgetCategory_Aleph,$I220),IF(Budget_period="Annually",SUMIFS(INDIRECT(R$10),DetailBudgetWPs_Aleph,IF($J220 = "No Work Package", "", $J220),DetailBudgetCategory_Aleph,$I220),""))))) / R$6 * R$7, 0), 0)</f>
        <v>0</v>
      </c>
      <c r="S220" s="166">
        <f t="array" ref="S220">IFERROR(IF(ROW()-16&lt;NoRowsBudget, IF($J220="Profit Margin",SUM(S$16:S219)*ProfitMargin,IF($J220="VAT",SUM(S$16:S219)*VAT,IF(Budget_period="Monthly",SUMIFS(INDIRECT(S$8),DetailBudgetWPs_Aleph,IF($J220 = "No Work Package", "", $J220),DetailBudgetCategory_Aleph,$I220),IF(Budget_period="Quarterly",SUMIFS(INDIRECT(S$9),DetailBudgetWPs_Aleph,IF($J220 = "No Work Package", "", $J220),DetailBudgetCategory_Aleph,$I220),IF(Budget_period="Annually",SUMIFS(INDIRECT(S$10),DetailBudgetWPs_Aleph,IF($J220 = "No Work Package", "", $J220),DetailBudgetCategory_Aleph,$I220),""))))) / S$6 * S$7, 0), 0)</f>
        <v>0</v>
      </c>
      <c r="T220" s="166">
        <f t="array" ref="T220">IFERROR(IF(ROW()-16&lt;NoRowsBudget, IF($J220="Profit Margin",SUM(T$16:T219)*ProfitMargin,IF($J220="VAT",SUM(T$16:T219)*VAT,IF(Budget_period="Monthly",SUMIFS(INDIRECT(T$8),DetailBudgetWPs_Aleph,IF($J220 = "No Work Package", "", $J220),DetailBudgetCategory_Aleph,$I220),IF(Budget_period="Quarterly",SUMIFS(INDIRECT(T$9),DetailBudgetWPs_Aleph,IF($J220 = "No Work Package", "", $J220),DetailBudgetCategory_Aleph,$I220),IF(Budget_period="Annually",SUMIFS(INDIRECT(T$10),DetailBudgetWPs_Aleph,IF($J220 = "No Work Package", "", $J220),DetailBudgetCategory_Aleph,$I220),""))))) / T$6 * T$7, 0), 0)</f>
        <v>0</v>
      </c>
      <c r="U220" s="166">
        <f t="array" ref="U220">IFERROR(IF(ROW()-16&lt;NoRowsBudget, IF($J220="Profit Margin",SUM(U$16:U219)*ProfitMargin,IF($J220="VAT",SUM(U$16:U219)*VAT,IF(Budget_period="Monthly",SUMIFS(INDIRECT(U$8),DetailBudgetWPs_Aleph,IF($J220 = "No Work Package", "", $J220),DetailBudgetCategory_Aleph,$I220),IF(Budget_period="Quarterly",SUMIFS(INDIRECT(U$9),DetailBudgetWPs_Aleph,IF($J220 = "No Work Package", "", $J220),DetailBudgetCategory_Aleph,$I220),IF(Budget_period="Annually",SUMIFS(INDIRECT(U$10),DetailBudgetWPs_Aleph,IF($J220 = "No Work Package", "", $J220),DetailBudgetCategory_Aleph,$I220),""))))) / U$6 * U$7, 0), 0)</f>
        <v>0</v>
      </c>
      <c r="V220" s="166">
        <f t="array" ref="V220">IFERROR(IF(ROW()-16&lt;NoRowsBudget, IF($J220="Profit Margin",SUM(V$16:V219)*ProfitMargin,IF($J220="VAT",SUM(V$16:V219)*VAT,IF(Budget_period="Monthly",SUMIFS(INDIRECT(V$8),DetailBudgetWPs_Aleph,IF($J220 = "No Work Package", "", $J220),DetailBudgetCategory_Aleph,$I220),IF(Budget_period="Quarterly",SUMIFS(INDIRECT(V$9),DetailBudgetWPs_Aleph,IF($J220 = "No Work Package", "", $J220),DetailBudgetCategory_Aleph,$I220),IF(Budget_period="Annually",SUMIFS(INDIRECT(V$10),DetailBudgetWPs_Aleph,IF($J220 = "No Work Package", "", $J220),DetailBudgetCategory_Aleph,$I220),""))))) / V$6 * V$7, 0), 0)</f>
        <v>0</v>
      </c>
      <c r="W220" s="166">
        <f t="array" ref="W220">IFERROR(IF(ROW()-16&lt;NoRowsBudget, IF($J220="Profit Margin",SUM(W$16:W219)*ProfitMargin,IF($J220="VAT",SUM(W$16:W219)*VAT,IF(Budget_period="Monthly",SUMIFS(INDIRECT(W$8),DetailBudgetWPs_Aleph,IF($J220 = "No Work Package", "", $J220),DetailBudgetCategory_Aleph,$I220),IF(Budget_period="Quarterly",SUMIFS(INDIRECT(W$9),DetailBudgetWPs_Aleph,IF($J220 = "No Work Package", "", $J220),DetailBudgetCategory_Aleph,$I220),IF(Budget_period="Annually",SUMIFS(INDIRECT(W$10),DetailBudgetWPs_Aleph,IF($J220 = "No Work Package", "", $J220),DetailBudgetCategory_Aleph,$I220),""))))) / W$6 * W$7, 0), 0)</f>
        <v>0</v>
      </c>
      <c r="X220" s="166">
        <f t="array" ref="X220">IFERROR(IF(ROW()-16&lt;NoRowsBudget, IF($J220="Profit Margin",SUM(X$16:X219)*ProfitMargin,IF($J220="VAT",SUM(X$16:X219)*VAT,IF(Budget_period="Monthly",SUMIFS(INDIRECT(X$8),DetailBudgetWPs_Aleph,IF($J220 = "No Work Package", "", $J220),DetailBudgetCategory_Aleph,$I220),IF(Budget_period="Quarterly",SUMIFS(INDIRECT(X$9),DetailBudgetWPs_Aleph,IF($J220 = "No Work Package", "", $J220),DetailBudgetCategory_Aleph,$I220),IF(Budget_period="Annually",SUMIFS(INDIRECT(X$10),DetailBudgetWPs_Aleph,IF($J220 = "No Work Package", "", $J220),DetailBudgetCategory_Aleph,$I220),""))))) / X$6 * X$7, 0), 0)</f>
        <v>0</v>
      </c>
      <c r="Y220" s="166">
        <f t="array" ref="Y220">IFERROR(IF(ROW()-16&lt;NoRowsBudget, IF($J220="Profit Margin",SUM(Y$16:Y219)*ProfitMargin,IF($J220="VAT",SUM(Y$16:Y219)*VAT,IF(Budget_period="Monthly",SUMIFS(INDIRECT(Y$8),DetailBudgetWPs_Aleph,IF($J220 = "No Work Package", "", $J220),DetailBudgetCategory_Aleph,$I220),IF(Budget_period="Quarterly",SUMIFS(INDIRECT(Y$9),DetailBudgetWPs_Aleph,IF($J220 = "No Work Package", "", $J220),DetailBudgetCategory_Aleph,$I220),IF(Budget_period="Annually",SUMIFS(INDIRECT(Y$10),DetailBudgetWPs_Aleph,IF($J220 = "No Work Package", "", $J220),DetailBudgetCategory_Aleph,$I220),""))))) / Y$6 * Y$7, 0), 0)</f>
        <v>0</v>
      </c>
      <c r="Z220" s="166">
        <f t="array" ref="Z220">IFERROR(IF(ROW()-16&lt;NoRowsBudget, IF($J220="Profit Margin",SUM(Z$16:Z219)*ProfitMargin,IF($J220="VAT",SUM(Z$16:Z219)*VAT,IF(Budget_period="Monthly",SUMIFS(INDIRECT(Z$8),DetailBudgetWPs_Aleph,IF($J220 = "No Work Package", "", $J220),DetailBudgetCategory_Aleph,$I220),IF(Budget_period="Quarterly",SUMIFS(INDIRECT(Z$9),DetailBudgetWPs_Aleph,IF($J220 = "No Work Package", "", $J220),DetailBudgetCategory_Aleph,$I220),IF(Budget_period="Annually",SUMIFS(INDIRECT(Z$10),DetailBudgetWPs_Aleph,IF($J220 = "No Work Package", "", $J220),DetailBudgetCategory_Aleph,$I220),""))))) / Z$6 * Z$7, 0), 0)</f>
        <v>0</v>
      </c>
      <c r="AA220" s="166">
        <f t="array" ref="AA220">IFERROR(IF(ROW()-16&lt;NoRowsBudget, IF($J220="Profit Margin",SUM(AA$16:AA219)*ProfitMargin,IF($J220="VAT",SUM(AA$16:AA219)*VAT,IF(Budget_period="Monthly",SUMIFS(INDIRECT(AA$8),DetailBudgetWPs_Aleph,IF($J220 = "No Work Package", "", $J220),DetailBudgetCategory_Aleph,$I220),IF(Budget_period="Quarterly",SUMIFS(INDIRECT(AA$9),DetailBudgetWPs_Aleph,IF($J220 = "No Work Package", "", $J220),DetailBudgetCategory_Aleph,$I220),IF(Budget_period="Annually",SUMIFS(INDIRECT(AA$10),DetailBudgetWPs_Aleph,IF($J220 = "No Work Package", "", $J220),DetailBudgetCategory_Aleph,$I220),""))))) / AA$6 * AA$7, 0), 0)</f>
        <v>0</v>
      </c>
      <c r="AB220" s="166">
        <f t="array" ref="AB220">IFERROR(IF(ROW()-16&lt;NoRowsBudget, IF($J220="Profit Margin",SUM(AB$16:AB219)*ProfitMargin,IF($J220="VAT",SUM(AB$16:AB219)*VAT,IF(Budget_period="Monthly",SUMIFS(INDIRECT(AB$8),DetailBudgetWPs_Aleph,IF($J220 = "No Work Package", "", $J220),DetailBudgetCategory_Aleph,$I220),IF(Budget_period="Quarterly",SUMIFS(INDIRECT(AB$9),DetailBudgetWPs_Aleph,IF($J220 = "No Work Package", "", $J220),DetailBudgetCategory_Aleph,$I220),IF(Budget_period="Annually",SUMIFS(INDIRECT(AB$10),DetailBudgetWPs_Aleph,IF($J220 = "No Work Package", "", $J220),DetailBudgetCategory_Aleph,$I220),""))))) / AB$6 * AB$7, 0), 0)</f>
        <v>0</v>
      </c>
      <c r="AC220" s="166">
        <f t="array" ref="AC220">IFERROR(IF(ROW()-16&lt;NoRowsBudget, IF($J220="Profit Margin",SUM(AC$16:AC219)*ProfitMargin,IF($J220="VAT",SUM(AC$16:AC219)*VAT,IF(Budget_period="Monthly",SUMIFS(INDIRECT(AC$8),DetailBudgetWPs_Aleph,IF($J220 = "No Work Package", "", $J220),DetailBudgetCategory_Aleph,$I220),IF(Budget_period="Quarterly",SUMIFS(INDIRECT(AC$9),DetailBudgetWPs_Aleph,IF($J220 = "No Work Package", "", $J220),DetailBudgetCategory_Aleph,$I220),IF(Budget_period="Annually",SUMIFS(INDIRECT(AC$10),DetailBudgetWPs_Aleph,IF($J220 = "No Work Package", "", $J220),DetailBudgetCategory_Aleph,$I220),""))))) / AC$6 * AC$7, 0), 0)</f>
        <v>0</v>
      </c>
      <c r="AD220" s="166">
        <f t="array" ref="AD220">IFERROR(IF(ROW()-16&lt;NoRowsBudget, IF($J220="Profit Margin",SUM(AD$16:AD219)*ProfitMargin,IF($J220="VAT",SUM(AD$16:AD219)*VAT,IF(Budget_period="Monthly",SUMIFS(INDIRECT(AD$8),DetailBudgetWPs_Aleph,IF($J220 = "No Work Package", "", $J220),DetailBudgetCategory_Aleph,$I220),IF(Budget_period="Quarterly",SUMIFS(INDIRECT(AD$9),DetailBudgetWPs_Aleph,IF($J220 = "No Work Package", "", $J220),DetailBudgetCategory_Aleph,$I220),IF(Budget_period="Annually",SUMIFS(INDIRECT(AD$10),DetailBudgetWPs_Aleph,IF($J220 = "No Work Package", "", $J220),DetailBudgetCategory_Aleph,$I220),""))))) / AD$6 * AD$7, 0), 0)</f>
        <v>0</v>
      </c>
      <c r="AE220" s="166">
        <f t="array" ref="AE220">IFERROR(IF(ROW()-16&lt;NoRowsBudget, IF($J220="Profit Margin",SUM(AE$16:AE219)*ProfitMargin,IF($J220="VAT",SUM(AE$16:AE219)*VAT,IF(Budget_period="Monthly",SUMIFS(INDIRECT(AE$8),DetailBudgetWPs_Aleph,IF($J220 = "No Work Package", "", $J220),DetailBudgetCategory_Aleph,$I220),IF(Budget_period="Quarterly",SUMIFS(INDIRECT(AE$9),DetailBudgetWPs_Aleph,IF($J220 = "No Work Package", "", $J220),DetailBudgetCategory_Aleph,$I220),IF(Budget_period="Annually",SUMIFS(INDIRECT(AE$10),DetailBudgetWPs_Aleph,IF($J220 = "No Work Package", "", $J220),DetailBudgetCategory_Aleph,$I220),""))))) / AE$6 * AE$7, 0), 0)</f>
        <v>0</v>
      </c>
      <c r="AF220" s="166">
        <f t="array" ref="AF220">IFERROR(IF(ROW()-16&lt;NoRowsBudget, IF($J220="Profit Margin",SUM(AF$16:AF219)*ProfitMargin,IF($J220="VAT",SUM(AF$16:AF219)*VAT,IF(Budget_period="Monthly",SUMIFS(INDIRECT(AF$8),DetailBudgetWPs_Aleph,IF($J220 = "No Work Package", "", $J220),DetailBudgetCategory_Aleph,$I220),IF(Budget_period="Quarterly",SUMIFS(INDIRECT(AF$9),DetailBudgetWPs_Aleph,IF($J220 = "No Work Package", "", $J220),DetailBudgetCategory_Aleph,$I220),IF(Budget_period="Annually",SUMIFS(INDIRECT(AF$10),DetailBudgetWPs_Aleph,IF($J220 = "No Work Package", "", $J220),DetailBudgetCategory_Aleph,$I220),""))))) / AF$6 * AF$7, 0), 0)</f>
        <v>0</v>
      </c>
      <c r="AG220" s="166">
        <f t="array" ref="AG220">IFERROR(IF(ROW()-16&lt;NoRowsBudget, IF($J220="Profit Margin",SUM(AG$16:AG219)*ProfitMargin,IF($J220="VAT",SUM(AG$16:AG219)*VAT,IF(Budget_period="Monthly",SUMIFS(INDIRECT(AG$8),DetailBudgetWPs_Aleph,IF($J220 = "No Work Package", "", $J220),DetailBudgetCategory_Aleph,$I220),IF(Budget_period="Quarterly",SUMIFS(INDIRECT(AG$9),DetailBudgetWPs_Aleph,IF($J220 = "No Work Package", "", $J220),DetailBudgetCategory_Aleph,$I220),IF(Budget_period="Annually",SUMIFS(INDIRECT(AG$10),DetailBudgetWPs_Aleph,IF($J220 = "No Work Package", "", $J220),DetailBudgetCategory_Aleph,$I220),""))))) / AG$6 * AG$7, 0), 0)</f>
        <v>0</v>
      </c>
      <c r="AH220" s="166">
        <f t="array" ref="AH220">IFERROR(IF(ROW()-16&lt;NoRowsBudget, IF($J220="Profit Margin",SUM(AH$16:AH219)*ProfitMargin,IF($J220="VAT",SUM(AH$16:AH219)*VAT,IF(Budget_period="Monthly",SUMIFS(INDIRECT(AH$8),DetailBudgetWPs_Aleph,IF($J220 = "No Work Package", "", $J220),DetailBudgetCategory_Aleph,$I220),IF(Budget_period="Quarterly",SUMIFS(INDIRECT(AH$9),DetailBudgetWPs_Aleph,IF($J220 = "No Work Package", "", $J220),DetailBudgetCategory_Aleph,$I220),IF(Budget_period="Annually",SUMIFS(INDIRECT(AH$10),DetailBudgetWPs_Aleph,IF($J220 = "No Work Package", "", $J220),DetailBudgetCategory_Aleph,$I220),""))))) / AH$6 * AH$7, 0), 0)</f>
        <v>0</v>
      </c>
      <c r="AI220" s="166">
        <f t="array" ref="AI220">IFERROR(IF(ROW()-16&lt;NoRowsBudget, IF($J220="Profit Margin",SUM(AI$16:AI219)*ProfitMargin,IF($J220="VAT",SUM(AI$16:AI219)*VAT,IF(Budget_period="Monthly",SUMIFS(INDIRECT(AI$8),DetailBudgetWPs_Aleph,IF($J220 = "No Work Package", "", $J220),DetailBudgetCategory_Aleph,$I220),IF(Budget_period="Quarterly",SUMIFS(INDIRECT(AI$9),DetailBudgetWPs_Aleph,IF($J220 = "No Work Package", "", $J220),DetailBudgetCategory_Aleph,$I220),IF(Budget_period="Annually",SUMIFS(INDIRECT(AI$10),DetailBudgetWPs_Aleph,IF($J220 = "No Work Package", "", $J220),DetailBudgetCategory_Aleph,$I220),""))))) / AI$6 * AI$7, 0), 0)</f>
        <v>0</v>
      </c>
      <c r="AJ220" s="166">
        <f t="array" ref="AJ220">IFERROR(IF(ROW()-16&lt;NoRowsBudget, IF($J220="Profit Margin",SUM(AJ$16:AJ219)*ProfitMargin,IF($J220="VAT",SUM(AJ$16:AJ219)*VAT,IF(Budget_period="Monthly",SUMIFS(INDIRECT(AJ$8),DetailBudgetWPs_Aleph,IF($J220 = "No Work Package", "", $J220),DetailBudgetCategory_Aleph,$I220),IF(Budget_period="Quarterly",SUMIFS(INDIRECT(AJ$9),DetailBudgetWPs_Aleph,IF($J220 = "No Work Package", "", $J220),DetailBudgetCategory_Aleph,$I220),IF(Budget_period="Annually",SUMIFS(INDIRECT(AJ$10),DetailBudgetWPs_Aleph,IF($J220 = "No Work Package", "", $J220),DetailBudgetCategory_Aleph,$I220),""))))) / AJ$6 * AJ$7, 0), 0)</f>
        <v>0</v>
      </c>
      <c r="AK220" s="166">
        <f t="array" ref="AK220">IFERROR(IF(ROW()-16&lt;NoRowsBudget, IF($J220="Profit Margin",SUM(AK$16:AK219)*ProfitMargin,IF($J220="VAT",SUM(AK$16:AK219)*VAT,IF(Budget_period="Monthly",SUMIFS(INDIRECT(AK$8),DetailBudgetWPs_Aleph,IF($J220 = "No Work Package", "", $J220),DetailBudgetCategory_Aleph,$I220),IF(Budget_period="Quarterly",SUMIFS(INDIRECT(AK$9),DetailBudgetWPs_Aleph,IF($J220 = "No Work Package", "", $J220),DetailBudgetCategory_Aleph,$I220),IF(Budget_period="Annually",SUMIFS(INDIRECT(AK$10),DetailBudgetWPs_Aleph,IF($J220 = "No Work Package", "", $J220),DetailBudgetCategory_Aleph,$I220),""))))) / AK$6 * AK$7, 0), 0)</f>
        <v>0</v>
      </c>
      <c r="AL220" s="166">
        <f t="array" ref="AL220">IFERROR(IF(ROW()-16&lt;NoRowsBudget, IF($J220="Profit Margin",SUM(AL$16:AL219)*ProfitMargin,IF($J220="VAT",SUM(AL$16:AL219)*VAT,IF(Budget_period="Monthly",SUMIFS(INDIRECT(AL$8),DetailBudgetWPs_Aleph,IF($J220 = "No Work Package", "", $J220),DetailBudgetCategory_Aleph,$I220),IF(Budget_period="Quarterly",SUMIFS(INDIRECT(AL$9),DetailBudgetWPs_Aleph,IF($J220 = "No Work Package", "", $J220),DetailBudgetCategory_Aleph,$I220),IF(Budget_period="Annually",SUMIFS(INDIRECT(AL$10),DetailBudgetWPs_Aleph,IF($J220 = "No Work Package", "", $J220),DetailBudgetCategory_Aleph,$I220),""))))) / AL$6 * AL$7, 0), 0)</f>
        <v>0</v>
      </c>
      <c r="AM220" s="166">
        <f t="array" ref="AM220">IFERROR(IF(ROW()-16&lt;NoRowsBudget, IF($J220="Profit Margin",SUM(AM$16:AM219)*ProfitMargin,IF($J220="VAT",SUM(AM$16:AM219)*VAT,IF(Budget_period="Monthly",SUMIFS(INDIRECT(AM$8),DetailBudgetWPs_Aleph,IF($J220 = "No Work Package", "", $J220),DetailBudgetCategory_Aleph,$I220),IF(Budget_period="Quarterly",SUMIFS(INDIRECT(AM$9),DetailBudgetWPs_Aleph,IF($J220 = "No Work Package", "", $J220),DetailBudgetCategory_Aleph,$I220),IF(Budget_period="Annually",SUMIFS(INDIRECT(AM$10),DetailBudgetWPs_Aleph,IF($J220 = "No Work Package", "", $J220),DetailBudgetCategory_Aleph,$I220),""))))) / AM$6 * AM$7, 0), 0)</f>
        <v>0</v>
      </c>
      <c r="AN220" s="166">
        <f t="array" ref="AN220">IFERROR(IF(ROW()-16&lt;NoRowsBudget, IF($J220="Profit Margin",SUM(AN$16:AN219)*ProfitMargin,IF($J220="VAT",SUM(AN$16:AN219)*VAT,IF(Budget_period="Monthly",SUMIFS(INDIRECT(AN$8),DetailBudgetWPs_Aleph,IF($J220 = "No Work Package", "", $J220),DetailBudgetCategory_Aleph,$I220),IF(Budget_period="Quarterly",SUMIFS(INDIRECT(AN$9),DetailBudgetWPs_Aleph,IF($J220 = "No Work Package", "", $J220),DetailBudgetCategory_Aleph,$I220),IF(Budget_period="Annually",SUMIFS(INDIRECT(AN$10),DetailBudgetWPs_Aleph,IF($J220 = "No Work Package", "", $J220),DetailBudgetCategory_Aleph,$I220),""))))) / AN$6 * AN$7, 0), 0)</f>
        <v>0</v>
      </c>
      <c r="AO220" s="166">
        <f t="array" ref="AO220">IFERROR(IF(ROW()-16&lt;NoRowsBudget, IF($J220="Profit Margin",SUM(AO$16:AO219)*ProfitMargin,IF($J220="VAT",SUM(AO$16:AO219)*VAT,IF(Budget_period="Monthly",SUMIFS(INDIRECT(AO$8),DetailBudgetWPs_Aleph,IF($J220 = "No Work Package", "", $J220),DetailBudgetCategory_Aleph,$I220),IF(Budget_period="Quarterly",SUMIFS(INDIRECT(AO$9),DetailBudgetWPs_Aleph,IF($J220 = "No Work Package", "", $J220),DetailBudgetCategory_Aleph,$I220),IF(Budget_period="Annually",SUMIFS(INDIRECT(AO$10),DetailBudgetWPs_Aleph,IF($J220 = "No Work Package", "", $J220),DetailBudgetCategory_Aleph,$I220),""))))) / AO$6 * AO$7, 0), 0)</f>
        <v>0</v>
      </c>
      <c r="AP220" s="166">
        <f t="array" ref="AP220">IFERROR(IF(ROW()-16&lt;NoRowsBudget, IF($J220="Profit Margin",SUM(AP$16:AP219)*ProfitMargin,IF($J220="VAT",SUM(AP$16:AP219)*VAT,IF(Budget_period="Monthly",SUMIFS(INDIRECT(AP$8),DetailBudgetWPs_Aleph,IF($J220 = "No Work Package", "", $J220),DetailBudgetCategory_Aleph,$I220),IF(Budget_period="Quarterly",SUMIFS(INDIRECT(AP$9),DetailBudgetWPs_Aleph,IF($J220 = "No Work Package", "", $J220),DetailBudgetCategory_Aleph,$I220),IF(Budget_period="Annually",SUMIFS(INDIRECT(AP$10),DetailBudgetWPs_Aleph,IF($J220 = "No Work Package", "", $J220),DetailBudgetCategory_Aleph,$I220),""))))) / AP$6 * AP$7, 0), 0)</f>
        <v>0</v>
      </c>
      <c r="AQ220" s="166">
        <f t="array" ref="AQ220">IFERROR(IF(ROW()-16&lt;NoRowsBudget, IF($J220="Profit Margin",SUM(AQ$16:AQ219)*ProfitMargin,IF($J220="VAT",SUM(AQ$16:AQ219)*VAT,IF(Budget_period="Monthly",SUMIFS(INDIRECT(AQ$8),DetailBudgetWPs_Aleph,IF($J220 = "No Work Package", "", $J220),DetailBudgetCategory_Aleph,$I220),IF(Budget_period="Quarterly",SUMIFS(INDIRECT(AQ$9),DetailBudgetWPs_Aleph,IF($J220 = "No Work Package", "", $J220),DetailBudgetCategory_Aleph,$I220),IF(Budget_period="Annually",SUMIFS(INDIRECT(AQ$10),DetailBudgetWPs_Aleph,IF($J220 = "No Work Package", "", $J220),DetailBudgetCategory_Aleph,$I220),""))))) / AQ$6 * AQ$7, 0), 0)</f>
        <v>0</v>
      </c>
      <c r="AR220" s="166">
        <f t="array" ref="AR220">IFERROR(IF(ROW()-16&lt;NoRowsBudget, IF($J220="Profit Margin",SUM(AR$16:AR219)*ProfitMargin,IF($J220="VAT",SUM(AR$16:AR219)*VAT,IF(Budget_period="Monthly",SUMIFS(INDIRECT(AR$8),DetailBudgetWPs_Aleph,IF($J220 = "No Work Package", "", $J220),DetailBudgetCategory_Aleph,$I220),IF(Budget_period="Quarterly",SUMIFS(INDIRECT(AR$9),DetailBudgetWPs_Aleph,IF($J220 = "No Work Package", "", $J220),DetailBudgetCategory_Aleph,$I220),IF(Budget_period="Annually",SUMIFS(INDIRECT(AR$10),DetailBudgetWPs_Aleph,IF($J220 = "No Work Package", "", $J220),DetailBudgetCategory_Aleph,$I220),""))))) / AR$6 * AR$7, 0), 0)</f>
        <v>0</v>
      </c>
      <c r="AS220" s="166">
        <f t="array" ref="AS220">IFERROR(IF(ROW()-16&lt;NoRowsBudget, IF($J220="Profit Margin",SUM(AS$16:AS219)*ProfitMargin,IF($J220="VAT",SUM(AS$16:AS219)*VAT,IF(Budget_period="Monthly",SUMIFS(INDIRECT(AS$8),DetailBudgetWPs_Aleph,IF($J220 = "No Work Package", "", $J220),DetailBudgetCategory_Aleph,$I220),IF(Budget_period="Quarterly",SUMIFS(INDIRECT(AS$9),DetailBudgetWPs_Aleph,IF($J220 = "No Work Package", "", $J220),DetailBudgetCategory_Aleph,$I220),IF(Budget_period="Annually",SUMIFS(INDIRECT(AS$10),DetailBudgetWPs_Aleph,IF($J220 = "No Work Package", "", $J220),DetailBudgetCategory_Aleph,$I220),""))))) / AS$6 * AS$7, 0), 0)</f>
        <v>0</v>
      </c>
      <c r="AT220" s="166">
        <f t="array" ref="AT220">IFERROR(IF(ROW()-16&lt;NoRowsBudget, IF($J220="Profit Margin",SUM(AT$16:AT219)*ProfitMargin,IF($J220="VAT",SUM(AT$16:AT219)*VAT,IF(Budget_period="Monthly",SUMIFS(INDIRECT(AT$8),DetailBudgetWPs_Aleph,IF($J220 = "No Work Package", "", $J220),DetailBudgetCategory_Aleph,$I220),IF(Budget_period="Quarterly",SUMIFS(INDIRECT(AT$9),DetailBudgetWPs_Aleph,IF($J220 = "No Work Package", "", $J220),DetailBudgetCategory_Aleph,$I220),IF(Budget_period="Annually",SUMIFS(INDIRECT(AT$10),DetailBudgetWPs_Aleph,IF($J220 = "No Work Package", "", $J220),DetailBudgetCategory_Aleph,$I220),""))))) / AT$6 * AT$7, 0), 0)</f>
        <v>0</v>
      </c>
      <c r="AU220" s="166">
        <f t="array" ref="AU220">IFERROR(IF(ROW()-16&lt;NoRowsBudget, IF($J220="Profit Margin",SUM(AU$16:AU219)*ProfitMargin,IF($J220="VAT",SUM(AU$16:AU219)*VAT,IF(Budget_period="Monthly",SUMIFS(INDIRECT(AU$8),DetailBudgetWPs_Aleph,IF($J220 = "No Work Package", "", $J220),DetailBudgetCategory_Aleph,$I220),IF(Budget_period="Quarterly",SUMIFS(INDIRECT(AU$9),DetailBudgetWPs_Aleph,IF($J220 = "No Work Package", "", $J220),DetailBudgetCategory_Aleph,$I220),IF(Budget_period="Annually",SUMIFS(INDIRECT(AU$10),DetailBudgetWPs_Aleph,IF($J220 = "No Work Package", "", $J220),DetailBudgetCategory_Aleph,$I220),""))))) / AU$6 * AU$7, 0), 0)</f>
        <v>0</v>
      </c>
      <c r="AV220" s="166">
        <f t="array" ref="AV220">IFERROR(IF(ROW()-16&lt;NoRowsBudget, IF($J220="Profit Margin",SUM(AV$16:AV219)*ProfitMargin,IF($J220="VAT",SUM(AV$16:AV219)*VAT,IF(Budget_period="Monthly",SUMIFS(INDIRECT(AV$8),DetailBudgetWPs_Aleph,IF($J220 = "No Work Package", "", $J220),DetailBudgetCategory_Aleph,$I220),IF(Budget_period="Quarterly",SUMIFS(INDIRECT(AV$9),DetailBudgetWPs_Aleph,IF($J220 = "No Work Package", "", $J220),DetailBudgetCategory_Aleph,$I220),IF(Budget_period="Annually",SUMIFS(INDIRECT(AV$10),DetailBudgetWPs_Aleph,IF($J220 = "No Work Package", "", $J220),DetailBudgetCategory_Aleph,$I220),""))))) / AV$6 * AV$7, 0), 0)</f>
        <v>0</v>
      </c>
      <c r="AW220" s="166">
        <f t="array" ref="AW220">IFERROR(IF(ROW()-16&lt;NoRowsBudget, IF($J220="Profit Margin",SUM(AW$16:AW219)*ProfitMargin,IF($J220="VAT",SUM(AW$16:AW219)*VAT,IF(Budget_period="Monthly",SUMIFS(INDIRECT(AW$8),DetailBudgetWPs_Aleph,IF($J220 = "No Work Package", "", $J220),DetailBudgetCategory_Aleph,$I220),IF(Budget_period="Quarterly",SUMIFS(INDIRECT(AW$9),DetailBudgetWPs_Aleph,IF($J220 = "No Work Package", "", $J220),DetailBudgetCategory_Aleph,$I220),IF(Budget_period="Annually",SUMIFS(INDIRECT(AW$10),DetailBudgetWPs_Aleph,IF($J220 = "No Work Package", "", $J220),DetailBudgetCategory_Aleph,$I220),""))))) / AW$6 * AW$7, 0), 0)</f>
        <v>0</v>
      </c>
      <c r="AX220" s="166">
        <f t="array" ref="AX220">IFERROR(IF(ROW()-16&lt;NoRowsBudget, IF($J220="Profit Margin",SUM(AX$16:AX219)*ProfitMargin,IF($J220="VAT",SUM(AX$16:AX219)*VAT,IF(Budget_period="Monthly",SUMIFS(INDIRECT(AX$8),DetailBudgetWPs_Aleph,IF($J220 = "No Work Package", "", $J220),DetailBudgetCategory_Aleph,$I220),IF(Budget_period="Quarterly",SUMIFS(INDIRECT(AX$9),DetailBudgetWPs_Aleph,IF($J220 = "No Work Package", "", $J220),DetailBudgetCategory_Aleph,$I220),IF(Budget_period="Annually",SUMIFS(INDIRECT(AX$10),DetailBudgetWPs_Aleph,IF($J220 = "No Work Package", "", $J220),DetailBudgetCategory_Aleph,$I220),""))))) / AX$6 * AX$7, 0), 0)</f>
        <v>0</v>
      </c>
      <c r="AY220" s="166">
        <f t="array" ref="AY220">IFERROR(IF(ROW()-16&lt;NoRowsBudget, IF($J220="Profit Margin",SUM(AY$16:AY219)*ProfitMargin,IF($J220="VAT",SUM(AY$16:AY219)*VAT,IF(Budget_period="Monthly",SUMIFS(INDIRECT(AY$8),DetailBudgetWPs_Aleph,IF($J220 = "No Work Package", "", $J220),DetailBudgetCategory_Aleph,$I220),IF(Budget_period="Quarterly",SUMIFS(INDIRECT(AY$9),DetailBudgetWPs_Aleph,IF($J220 = "No Work Package", "", $J220),DetailBudgetCategory_Aleph,$I220),IF(Budget_period="Annually",SUMIFS(INDIRECT(AY$10),DetailBudgetWPs_Aleph,IF($J220 = "No Work Package", "", $J220),DetailBudgetCategory_Aleph,$I220),""))))) / AY$6 * AY$7, 0), 0)</f>
        <v>0</v>
      </c>
      <c r="AZ220" s="166">
        <f t="array" ref="AZ220">IFERROR(IF(ROW()-16&lt;NoRowsBudget, IF($J220="Profit Margin",SUM(AZ$16:AZ219)*ProfitMargin,IF($J220="VAT",SUM(AZ$16:AZ219)*VAT,IF(Budget_period="Monthly",SUMIFS(INDIRECT(AZ$8),DetailBudgetWPs_Aleph,IF($J220 = "No Work Package", "", $J220),DetailBudgetCategory_Aleph,$I220),IF(Budget_period="Quarterly",SUMIFS(INDIRECT(AZ$9),DetailBudgetWPs_Aleph,IF($J220 = "No Work Package", "", $J220),DetailBudgetCategory_Aleph,$I220),IF(Budget_period="Annually",SUMIFS(INDIRECT(AZ$10),DetailBudgetWPs_Aleph,IF($J220 = "No Work Package", "", $J220),DetailBudgetCategory_Aleph,$I220),""))))) / AZ$6 * AZ$7, 0), 0)</f>
        <v>0</v>
      </c>
      <c r="BA220" s="166">
        <f t="array" ref="BA220">IFERROR(IF(ROW()-16&lt;NoRowsBudget, IF($J220="Profit Margin",SUM(BA$16:BA219)*ProfitMargin,IF($J220="VAT",SUM(BA$16:BA219)*VAT,IF(Budget_period="Monthly",SUMIFS(INDIRECT(BA$8),DetailBudgetWPs_Aleph,IF($J220 = "No Work Package", "", $J220),DetailBudgetCategory_Aleph,$I220),IF(Budget_period="Quarterly",SUMIFS(INDIRECT(BA$9),DetailBudgetWPs_Aleph,IF($J220 = "No Work Package", "", $J220),DetailBudgetCategory_Aleph,$I220),IF(Budget_period="Annually",SUMIFS(INDIRECT(BA$10),DetailBudgetWPs_Aleph,IF($J220 = "No Work Package", "", $J220),DetailBudgetCategory_Aleph,$I220),""))))) / BA$6 * BA$7, 0), 0)</f>
        <v>0</v>
      </c>
      <c r="BB220" s="166">
        <f t="array" ref="BB220">IFERROR(IF(ROW()-16&lt;NoRowsBudget, IF($J220="Profit Margin",SUM(BB$16:BB219)*ProfitMargin,IF($J220="VAT",SUM(BB$16:BB219)*VAT,IF(Budget_period="Monthly",SUMIFS(INDIRECT(BB$8),DetailBudgetWPs_Aleph,IF($J220 = "No Work Package", "", $J220),DetailBudgetCategory_Aleph,$I220),IF(Budget_period="Quarterly",SUMIFS(INDIRECT(BB$9),DetailBudgetWPs_Aleph,IF($J220 = "No Work Package", "", $J220),DetailBudgetCategory_Aleph,$I220),IF(Budget_period="Annually",SUMIFS(INDIRECT(BB$10),DetailBudgetWPs_Aleph,IF($J220 = "No Work Package", "", $J220),DetailBudgetCategory_Aleph,$I220),""))))) / BB$6 * BB$7, 0), 0)</f>
        <v>0</v>
      </c>
      <c r="BC220" s="166">
        <f t="array" ref="BC220">IFERROR(IF(ROW()-16&lt;NoRowsBudget, IF($J220="Profit Margin",SUM(BC$16:BC219)*ProfitMargin,IF($J220="VAT",SUM(BC$16:BC219)*VAT,IF(Budget_period="Monthly",SUMIFS(INDIRECT(BC$8),DetailBudgetWPs_Aleph,IF($J220 = "No Work Package", "", $J220),DetailBudgetCategory_Aleph,$I220),IF(Budget_period="Quarterly",SUMIFS(INDIRECT(BC$9),DetailBudgetWPs_Aleph,IF($J220 = "No Work Package", "", $J220),DetailBudgetCategory_Aleph,$I220),IF(Budget_period="Annually",SUMIFS(INDIRECT(BC$10),DetailBudgetWPs_Aleph,IF($J220 = "No Work Package", "", $J220),DetailBudgetCategory_Aleph,$I220),""))))) / BC$6 * BC$7, 0), 0)</f>
        <v>0</v>
      </c>
      <c r="BD220" s="166">
        <f t="array" ref="BD220">IFERROR(IF(ROW()-16&lt;NoRowsBudget, IF($J220="Profit Margin",SUM(BD$16:BD219)*ProfitMargin,IF($J220="VAT",SUM(BD$16:BD219)*VAT,IF(Budget_period="Monthly",SUMIFS(INDIRECT(BD$8),DetailBudgetWPs_Aleph,IF($J220 = "No Work Package", "", $J220),DetailBudgetCategory_Aleph,$I220),IF(Budget_period="Quarterly",SUMIFS(INDIRECT(BD$9),DetailBudgetWPs_Aleph,IF($J220 = "No Work Package", "", $J220),DetailBudgetCategory_Aleph,$I220),IF(Budget_period="Annually",SUMIFS(INDIRECT(BD$10),DetailBudgetWPs_Aleph,IF($J220 = "No Work Package", "", $J220),DetailBudgetCategory_Aleph,$I220),""))))) / BD$6 * BD$7, 0), 0)</f>
        <v>0</v>
      </c>
      <c r="BE220" s="166">
        <f t="array" ref="BE220">IFERROR(IF(ROW()-16&lt;NoRowsBudget, IF($J220="Profit Margin",SUM(BE$16:BE219)*ProfitMargin,IF($J220="VAT",SUM(BE$16:BE219)*VAT,IF(Budget_period="Monthly",SUMIFS(INDIRECT(BE$8),DetailBudgetWPs_Aleph,IF($J220 = "No Work Package", "", $J220),DetailBudgetCategory_Aleph,$I220),IF(Budget_period="Quarterly",SUMIFS(INDIRECT(BE$9),DetailBudgetWPs_Aleph,IF($J220 = "No Work Package", "", $J220),DetailBudgetCategory_Aleph,$I220),IF(Budget_period="Annually",SUMIFS(INDIRECT(BE$10),DetailBudgetWPs_Aleph,IF($J220 = "No Work Package", "", $J220),DetailBudgetCategory_Aleph,$I220),""))))) / BE$6 * BE$7, 0), 0)</f>
        <v>0</v>
      </c>
      <c r="BF220" s="166">
        <f t="array" ref="BF220">IFERROR(IF(ROW()-16&lt;NoRowsBudget, IF($J220="Profit Margin",SUM(BF$16:BF219)*ProfitMargin,IF($J220="VAT",SUM(BF$16:BF219)*VAT,IF(Budget_period="Monthly",SUMIFS(INDIRECT(BF$8),DetailBudgetWPs_Aleph,IF($J220 = "No Work Package", "", $J220),DetailBudgetCategory_Aleph,$I220),IF(Budget_period="Quarterly",SUMIFS(INDIRECT(BF$9),DetailBudgetWPs_Aleph,IF($J220 = "No Work Package", "", $J220),DetailBudgetCategory_Aleph,$I220),IF(Budget_period="Annually",SUMIFS(INDIRECT(BF$10),DetailBudgetWPs_Aleph,IF($J220 = "No Work Package", "", $J220),DetailBudgetCategory_Aleph,$I220),""))))) / BF$6 * BF$7, 0), 0)</f>
        <v>0</v>
      </c>
      <c r="BG220" s="166">
        <f t="array" ref="BG220">IFERROR(IF(ROW()-16&lt;NoRowsBudget, IF($J220="Profit Margin",SUM(BG$16:BG219)*ProfitMargin,IF($J220="VAT",SUM(BG$16:BG219)*VAT,IF(Budget_period="Monthly",SUMIFS(INDIRECT(BG$8),DetailBudgetWPs_Aleph,IF($J220 = "No Work Package", "", $J220),DetailBudgetCategory_Aleph,$I220),IF(Budget_period="Quarterly",SUMIFS(INDIRECT(BG$9),DetailBudgetWPs_Aleph,IF($J220 = "No Work Package", "", $J220),DetailBudgetCategory_Aleph,$I220),IF(Budget_period="Annually",SUMIFS(INDIRECT(BG$10),DetailBudgetWPs_Aleph,IF($J220 = "No Work Package", "", $J220),DetailBudgetCategory_Aleph,$I220),""))))) / BG$6 * BG$7, 0), 0)</f>
        <v>0</v>
      </c>
      <c r="BH220" s="166">
        <f t="array" ref="BH220">IFERROR(IF(ROW()-16&lt;NoRowsBudget, IF($J220="Profit Margin",SUM(BH$16:BH219)*ProfitMargin,IF($J220="VAT",SUM(BH$16:BH219)*VAT,IF(Budget_period="Monthly",SUMIFS(INDIRECT(BH$8),DetailBudgetWPs_Aleph,IF($J220 = "No Work Package", "", $J220),DetailBudgetCategory_Aleph,$I220),IF(Budget_period="Quarterly",SUMIFS(INDIRECT(BH$9),DetailBudgetWPs_Aleph,IF($J220 = "No Work Package", "", $J220),DetailBudgetCategory_Aleph,$I220),IF(Budget_period="Annually",SUMIFS(INDIRECT(BH$10),DetailBudgetWPs_Aleph,IF($J220 = "No Work Package", "", $J220),DetailBudgetCategory_Aleph,$I220),""))))) / BH$6 * BH$7, 0), 0)</f>
        <v>0</v>
      </c>
      <c r="BI220" s="166">
        <f t="array" ref="BI220">IFERROR(IF(ROW()-16&lt;NoRowsBudget, IF($J220="Profit Margin",SUM(BI$16:BI219)*ProfitMargin,IF($J220="VAT",SUM(BI$16:BI219)*VAT,IF(Budget_period="Monthly",SUMIFS(INDIRECT(BI$8),DetailBudgetWPs_Aleph,IF($J220 = "No Work Package", "", $J220),DetailBudgetCategory_Aleph,$I220),IF(Budget_period="Quarterly",SUMIFS(INDIRECT(BI$9),DetailBudgetWPs_Aleph,IF($J220 = "No Work Package", "", $J220),DetailBudgetCategory_Aleph,$I220),IF(Budget_period="Annually",SUMIFS(INDIRECT(BI$10),DetailBudgetWPs_Aleph,IF($J220 = "No Work Package", "", $J220),DetailBudgetCategory_Aleph,$I220),""))))) / BI$6 * BI$7, 0), 0)</f>
        <v>0</v>
      </c>
      <c r="BJ220" s="166">
        <f t="array" ref="BJ220">IFERROR(IF(ROW()-16&lt;NoRowsBudget, IF($J220="Profit Margin",SUM(BJ$16:BJ219)*ProfitMargin,IF($J220="VAT",SUM(BJ$16:BJ219)*VAT,IF(Budget_period="Monthly",SUMIFS(INDIRECT(BJ$8),DetailBudgetWPs_Aleph,IF($J220 = "No Work Package", "", $J220),DetailBudgetCategory_Aleph,$I220),IF(Budget_period="Quarterly",SUMIFS(INDIRECT(BJ$9),DetailBudgetWPs_Aleph,IF($J220 = "No Work Package", "", $J220),DetailBudgetCategory_Aleph,$I220),IF(Budget_period="Annually",SUMIFS(INDIRECT(BJ$10),DetailBudgetWPs_Aleph,IF($J220 = "No Work Package", "", $J220),DetailBudgetCategory_Aleph,$I220),""))))) / BJ$6 * BJ$7, 0), 0)</f>
        <v>0</v>
      </c>
      <c r="BK220" s="166">
        <f t="array" ref="BK220">IFERROR(IF(ROW()-16&lt;NoRowsBudget, IF($J220="Profit Margin",SUM(BK$16:BK219)*ProfitMargin,IF($J220="VAT",SUM(BK$16:BK219)*VAT,IF(Budget_period="Monthly",SUMIFS(INDIRECT(BK$8),DetailBudgetWPs_Aleph,IF($J220 = "No Work Package", "", $J220),DetailBudgetCategory_Aleph,$I220),IF(Budget_period="Quarterly",SUMIFS(INDIRECT(BK$9),DetailBudgetWPs_Aleph,IF($J220 = "No Work Package", "", $J220),DetailBudgetCategory_Aleph,$I220),IF(Budget_period="Annually",SUMIFS(INDIRECT(BK$10),DetailBudgetWPs_Aleph,IF($J220 = "No Work Package", "", $J220),DetailBudgetCategory_Aleph,$I220),""))))) / BK$6 * BK$7, 0), 0)</f>
        <v>0</v>
      </c>
      <c r="BL220" s="166">
        <f t="array" ref="BL220">IFERROR(IF(ROW()-16&lt;NoRowsBudget, IF($J220="Profit Margin",SUM(BL$16:BL219)*ProfitMargin,IF($J220="VAT",SUM(BL$16:BL219)*VAT,IF(Budget_period="Monthly",SUMIFS(INDIRECT(BL$8),DetailBudgetWPs_Aleph,IF($J220 = "No Work Package", "", $J220),DetailBudgetCategory_Aleph,$I220),IF(Budget_period="Quarterly",SUMIFS(INDIRECT(BL$9),DetailBudgetWPs_Aleph,IF($J220 = "No Work Package", "", $J220),DetailBudgetCategory_Aleph,$I220),IF(Budget_period="Annually",SUMIFS(INDIRECT(BL$10),DetailBudgetWPs_Aleph,IF($J220 = "No Work Package", "", $J220),DetailBudgetCategory_Aleph,$I220),""))))) / BL$6 * BL$7, 0), 0)</f>
        <v>0</v>
      </c>
      <c r="BM220" s="166">
        <f t="array" ref="BM220">IFERROR(IF(ROW()-16&lt;NoRowsBudget, IF($J220="Profit Margin",SUM(BM$16:BM219)*ProfitMargin,IF($J220="VAT",SUM(BM$16:BM219)*VAT,IF(Budget_period="Monthly",SUMIFS(INDIRECT(BM$8),DetailBudgetWPs_Aleph,IF($J220 = "No Work Package", "", $J220),DetailBudgetCategory_Aleph,$I220),IF(Budget_period="Quarterly",SUMIFS(INDIRECT(BM$9),DetailBudgetWPs_Aleph,IF($J220 = "No Work Package", "", $J220),DetailBudgetCategory_Aleph,$I220),IF(Budget_period="Annually",SUMIFS(INDIRECT(BM$10),DetailBudgetWPs_Aleph,IF($J220 = "No Work Package", "", $J220),DetailBudgetCategory_Aleph,$I220),""))))) / BM$6 * BM$7, 0), 0)</f>
        <v>0</v>
      </c>
      <c r="BN220" s="166">
        <f t="array" ref="BN220">IFERROR(IF(ROW()-16&lt;NoRowsBudget, IF($J220="Profit Margin",SUM(BN$16:BN219)*ProfitMargin,IF($J220="VAT",SUM(BN$16:BN219)*VAT,IF(Budget_period="Monthly",SUMIFS(INDIRECT(BN$8),DetailBudgetWPs_Aleph,IF($J220 = "No Work Package", "", $J220),DetailBudgetCategory_Aleph,$I220),IF(Budget_period="Quarterly",SUMIFS(INDIRECT(BN$9),DetailBudgetWPs_Aleph,IF($J220 = "No Work Package", "", $J220),DetailBudgetCategory_Aleph,$I220),IF(Budget_period="Annually",SUMIFS(INDIRECT(BN$10),DetailBudgetWPs_Aleph,IF($J220 = "No Work Package", "", $J220),DetailBudgetCategory_Aleph,$I220),""))))) / BN$6 * BN$7, 0), 0)</f>
        <v>0</v>
      </c>
      <c r="BO220" s="166">
        <f t="array" ref="BO220">IFERROR(IF(ROW()-16&lt;NoRowsBudget, IF($J220="Profit Margin",SUM(BO$16:BO219)*ProfitMargin,IF($J220="VAT",SUM(BO$16:BO219)*VAT,IF(Budget_period="Monthly",SUMIFS(INDIRECT(BO$8),DetailBudgetWPs_Aleph,IF($J220 = "No Work Package", "", $J220),DetailBudgetCategory_Aleph,$I220),IF(Budget_period="Quarterly",SUMIFS(INDIRECT(BO$9),DetailBudgetWPs_Aleph,IF($J220 = "No Work Package", "", $J220),DetailBudgetCategory_Aleph,$I220),IF(Budget_period="Annually",SUMIFS(INDIRECT(BO$10),DetailBudgetWPs_Aleph,IF($J220 = "No Work Package", "", $J220),DetailBudgetCategory_Aleph,$I220),""))))) / BO$6 * BO$7, 0), 0)</f>
        <v>0</v>
      </c>
      <c r="BP220" s="166">
        <f t="array" ref="BP220">IFERROR(IF(ROW()-16&lt;NoRowsBudget, IF($J220="Profit Margin",SUM(BP$16:BP219)*ProfitMargin,IF($J220="VAT",SUM(BP$16:BP219)*VAT,IF(Budget_period="Monthly",SUMIFS(INDIRECT(BP$8),DetailBudgetWPs_Aleph,IF($J220 = "No Work Package", "", $J220),DetailBudgetCategory_Aleph,$I220),IF(Budget_period="Quarterly",SUMIFS(INDIRECT(BP$9),DetailBudgetWPs_Aleph,IF($J220 = "No Work Package", "", $J220),DetailBudgetCategory_Aleph,$I220),IF(Budget_period="Annually",SUMIFS(INDIRECT(BP$10),DetailBudgetWPs_Aleph,IF($J220 = "No Work Package", "", $J220),DetailBudgetCategory_Aleph,$I220),""))))) / BP$6 * BP$7, 0), 0)</f>
        <v>0</v>
      </c>
      <c r="BQ220" s="166">
        <f t="array" ref="BQ220">IFERROR(IF(ROW()-16&lt;NoRowsBudget, IF($J220="Profit Margin",SUM(BQ$16:BQ219)*ProfitMargin,IF($J220="VAT",SUM(BQ$16:BQ219)*VAT,IF(Budget_period="Monthly",SUMIFS(INDIRECT(BQ$8),DetailBudgetWPs_Aleph,IF($J220 = "No Work Package", "", $J220),DetailBudgetCategory_Aleph,$I220),IF(Budget_period="Quarterly",SUMIFS(INDIRECT(BQ$9),DetailBudgetWPs_Aleph,IF($J220 = "No Work Package", "", $J220),DetailBudgetCategory_Aleph,$I220),IF(Budget_period="Annually",SUMIFS(INDIRECT(BQ$10),DetailBudgetWPs_Aleph,IF($J220 = "No Work Package", "", $J220),DetailBudgetCategory_Aleph,$I220),""))))) / BQ$6 * BQ$7, 0), 0)</f>
        <v>0</v>
      </c>
      <c r="BR220" s="166">
        <f t="array" ref="BR220">IFERROR(IF(ROW()-16&lt;NoRowsBudget, IF($J220="Profit Margin",SUM(BR$16:BR219)*ProfitMargin,IF($J220="VAT",SUM(BR$16:BR219)*VAT,IF(Budget_period="Monthly",SUMIFS(INDIRECT(BR$8),DetailBudgetWPs_Aleph,IF($J220 = "No Work Package", "", $J220),DetailBudgetCategory_Aleph,$I220),IF(Budget_period="Quarterly",SUMIFS(INDIRECT(BR$9),DetailBudgetWPs_Aleph,IF($J220 = "No Work Package", "", $J220),DetailBudgetCategory_Aleph,$I220),IF(Budget_period="Annually",SUMIFS(INDIRECT(BR$10),DetailBudgetWPs_Aleph,IF($J220 = "No Work Package", "", $J220),DetailBudgetCategory_Aleph,$I220),""))))) / BR$6 * BR$7, 0), 0)</f>
        <v>0</v>
      </c>
      <c r="BS220" s="166">
        <f t="array" ref="BS220">IFERROR(IF(ROW()-16&lt;NoRowsBudget, IF($J220="Profit Margin",SUM(BS$16:BS219)*ProfitMargin,IF($J220="VAT",SUM(BS$16:BS219)*VAT,IF(Budget_period="Monthly",SUMIFS(INDIRECT(BS$8),DetailBudgetWPs_Aleph,IF($J220 = "No Work Package", "", $J220),DetailBudgetCategory_Aleph,$I220),IF(Budget_period="Quarterly",SUMIFS(INDIRECT(BS$9),DetailBudgetWPs_Aleph,IF($J220 = "No Work Package", "", $J220),DetailBudgetCategory_Aleph,$I220),IF(Budget_period="Annually",SUMIFS(INDIRECT(BS$10),DetailBudgetWPs_Aleph,IF($J220 = "No Work Package", "", $J220),DetailBudgetCategory_Aleph,$I220),""))))) / BS$6 * BS$7, 0), 0)</f>
        <v>0</v>
      </c>
    </row>
    <row r="221" ht="15.75" customHeight="1">
      <c r="A221" s="114"/>
      <c r="B221" s="15" t="str">
        <f>IF(ROW()-16&lt;NoRowsBudget,OrgName,"")</f>
        <v/>
      </c>
      <c r="C221" s="15" t="str">
        <f>IF(ROW()-16&lt;NoRowsBudget,ProjectName,"")</f>
        <v/>
      </c>
      <c r="D221" s="15" t="str">
        <f>IF(ROW()-16&lt;NoRowsBudget,ProjectRef,"")</f>
        <v/>
      </c>
      <c r="E221" s="15" t="str">
        <f>IF(ROW()-16&lt;NoRowsBudget,ApplicationID,"")</f>
        <v/>
      </c>
      <c r="F221" s="15" t="str">
        <f>IF(ROW()-16&lt;NoRowsBudget,Version,"")</f>
        <v/>
      </c>
      <c r="G221" s="164" t="str">
        <f>IF(ROW()-16&lt;NoRowsBudget,StartDate,"")</f>
        <v/>
      </c>
      <c r="H221" s="164" t="str">
        <f>IF(ROW()-16&lt;NoRowsBudget,EndDate,"")</f>
        <v/>
      </c>
      <c r="I221" s="15" t="str">
        <f t="array" ref="I221">IF(ROW()-16&lt;(NoRowsBudget-3),INDEX(CostCategories,CEILING((ROW()-15)/NoWPs,1)),IF(ROW()-16=NoRowsBudget-3,"Overheads",IF(ROW()-16=NoRowsBudget-2,"Profit Margin",IF(ROW()-16=NoRowsBudget-1,"VAT",""))))</f>
        <v/>
      </c>
      <c r="J221" s="15" t="str">
        <f t="array" ref="J221">IF(ROW()-16&lt;NoRowsBudget-3,INDEX(WPUnique,,MOD(ROW()-16,NoWPs)+1),IF(ROW()-16=NoRowsBudget-3,"Overheads",IF(ROW()-16=NoRowsBudget-2,"Profit Margin",IF(ROW()-16=NoRowsBudget-1,"VAT",""))))</f>
        <v/>
      </c>
      <c r="K221" s="172" t="str">
        <f>IFERROR(IF(OR($J221="Indirect Cost",$J221="VAT",$J221="Profit Margin"),"",VLOOKUP(J221,'1. Basic Info'!$B$40:$C$52,2,FALSE)),BudgetExport!J221)</f>
        <v/>
      </c>
      <c r="L221" s="166">
        <f t="array" ref="L221">IFERROR(IF(ROW()-16&lt;NoRowsBudget, IF($J221="Profit Margin",SUM(L$16:L220)*ProfitMargin,IF($J221="VAT",SUM(L$16:L220)*VAT,IF(Budget_period="Monthly",SUMIFS(INDIRECT(L$8),DetailBudgetWPs_Aleph,IF($J221 = "No Work Package", "", $J221),DetailBudgetCategory_Aleph,$I221),IF(Budget_period="Quarterly",SUMIFS(INDIRECT(L$9),DetailBudgetWPs_Aleph,IF($J221 = "No Work Package", "", $J221),DetailBudgetCategory_Aleph,$I221),IF(Budget_period="Annually",SUMIFS(INDIRECT(L$10),DetailBudgetWPs_Aleph,IF($J221 = "No Work Package", "", $J221),DetailBudgetCategory_Aleph,$I221),""))))) / L$6 * L$7, 0), 0)</f>
        <v>0</v>
      </c>
      <c r="M221" s="166">
        <f t="array" ref="M221">IFERROR(IF(ROW()-16&lt;NoRowsBudget, IF($J221="Profit Margin",SUM(M$16:M220)*ProfitMargin,IF($J221="VAT",SUM(M$16:M220)*VAT,IF(Budget_period="Monthly",SUMIFS(INDIRECT(M$8),DetailBudgetWPs_Aleph,IF($J221 = "No Work Package", "", $J221),DetailBudgetCategory_Aleph,$I221),IF(Budget_period="Quarterly",SUMIFS(INDIRECT(M$9),DetailBudgetWPs_Aleph,IF($J221 = "No Work Package", "", $J221),DetailBudgetCategory_Aleph,$I221),IF(Budget_period="Annually",SUMIFS(INDIRECT(M$10),DetailBudgetWPs_Aleph,IF($J221 = "No Work Package", "", $J221),DetailBudgetCategory_Aleph,$I221),""))))) / M$6 * M$7, 0), 0)</f>
        <v>0</v>
      </c>
      <c r="N221" s="166">
        <f t="array" ref="N221">IFERROR(IF(ROW()-16&lt;NoRowsBudget, IF($J221="Profit Margin",SUM(N$16:N220)*ProfitMargin,IF($J221="VAT",SUM(N$16:N220)*VAT,IF(Budget_period="Monthly",SUMIFS(INDIRECT(N$8),DetailBudgetWPs_Aleph,IF($J221 = "No Work Package", "", $J221),DetailBudgetCategory_Aleph,$I221),IF(Budget_period="Quarterly",SUMIFS(INDIRECT(N$9),DetailBudgetWPs_Aleph,IF($J221 = "No Work Package", "", $J221),DetailBudgetCategory_Aleph,$I221),IF(Budget_period="Annually",SUMIFS(INDIRECT(N$10),DetailBudgetWPs_Aleph,IF($J221 = "No Work Package", "", $J221),DetailBudgetCategory_Aleph,$I221),""))))) / N$6 * N$7, 0), 0)</f>
        <v>0</v>
      </c>
      <c r="O221" s="166">
        <f t="array" ref="O221">IFERROR(IF(ROW()-16&lt;NoRowsBudget, IF($J221="Profit Margin",SUM(O$16:O220)*ProfitMargin,IF($J221="VAT",SUM(O$16:O220)*VAT,IF(Budget_period="Monthly",SUMIFS(INDIRECT(O$8),DetailBudgetWPs_Aleph,IF($J221 = "No Work Package", "", $J221),DetailBudgetCategory_Aleph,$I221),IF(Budget_period="Quarterly",SUMIFS(INDIRECT(O$9),DetailBudgetWPs_Aleph,IF($J221 = "No Work Package", "", $J221),DetailBudgetCategory_Aleph,$I221),IF(Budget_period="Annually",SUMIFS(INDIRECT(O$10),DetailBudgetWPs_Aleph,IF($J221 = "No Work Package", "", $J221),DetailBudgetCategory_Aleph,$I221),""))))) / O$6 * O$7, 0), 0)</f>
        <v>0</v>
      </c>
      <c r="P221" s="166">
        <f t="array" ref="P221">IFERROR(IF(ROW()-16&lt;NoRowsBudget, IF($J221="Profit Margin",SUM(P$16:P220)*ProfitMargin,IF($J221="VAT",SUM(P$16:P220)*VAT,IF(Budget_period="Monthly",SUMIFS(INDIRECT(P$8),DetailBudgetWPs_Aleph,IF($J221 = "No Work Package", "", $J221),DetailBudgetCategory_Aleph,$I221),IF(Budget_period="Quarterly",SUMIFS(INDIRECT(P$9),DetailBudgetWPs_Aleph,IF($J221 = "No Work Package", "", $J221),DetailBudgetCategory_Aleph,$I221),IF(Budget_period="Annually",SUMIFS(INDIRECT(P$10),DetailBudgetWPs_Aleph,IF($J221 = "No Work Package", "", $J221),DetailBudgetCategory_Aleph,$I221),""))))) / P$6 * P$7, 0), 0)</f>
        <v>0</v>
      </c>
      <c r="Q221" s="166">
        <f t="array" ref="Q221">IFERROR(IF(ROW()-16&lt;NoRowsBudget, IF($J221="Profit Margin",SUM(Q$16:Q220)*ProfitMargin,IF($J221="VAT",SUM(Q$16:Q220)*VAT,IF(Budget_period="Monthly",SUMIFS(INDIRECT(Q$8),DetailBudgetWPs_Aleph,IF($J221 = "No Work Package", "", $J221),DetailBudgetCategory_Aleph,$I221),IF(Budget_period="Quarterly",SUMIFS(INDIRECT(Q$9),DetailBudgetWPs_Aleph,IF($J221 = "No Work Package", "", $J221),DetailBudgetCategory_Aleph,$I221),IF(Budget_period="Annually",SUMIFS(INDIRECT(Q$10),DetailBudgetWPs_Aleph,IF($J221 = "No Work Package", "", $J221),DetailBudgetCategory_Aleph,$I221),""))))) / Q$6 * Q$7, 0), 0)</f>
        <v>0</v>
      </c>
      <c r="R221" s="166">
        <f t="array" ref="R221">IFERROR(IF(ROW()-16&lt;NoRowsBudget, IF($J221="Profit Margin",SUM(R$16:R220)*ProfitMargin,IF($J221="VAT",SUM(R$16:R220)*VAT,IF(Budget_period="Monthly",SUMIFS(INDIRECT(R$8),DetailBudgetWPs_Aleph,IF($J221 = "No Work Package", "", $J221),DetailBudgetCategory_Aleph,$I221),IF(Budget_period="Quarterly",SUMIFS(INDIRECT(R$9),DetailBudgetWPs_Aleph,IF($J221 = "No Work Package", "", $J221),DetailBudgetCategory_Aleph,$I221),IF(Budget_period="Annually",SUMIFS(INDIRECT(R$10),DetailBudgetWPs_Aleph,IF($J221 = "No Work Package", "", $J221),DetailBudgetCategory_Aleph,$I221),""))))) / R$6 * R$7, 0), 0)</f>
        <v>0</v>
      </c>
      <c r="S221" s="166">
        <f t="array" ref="S221">IFERROR(IF(ROW()-16&lt;NoRowsBudget, IF($J221="Profit Margin",SUM(S$16:S220)*ProfitMargin,IF($J221="VAT",SUM(S$16:S220)*VAT,IF(Budget_period="Monthly",SUMIFS(INDIRECT(S$8),DetailBudgetWPs_Aleph,IF($J221 = "No Work Package", "", $J221),DetailBudgetCategory_Aleph,$I221),IF(Budget_period="Quarterly",SUMIFS(INDIRECT(S$9),DetailBudgetWPs_Aleph,IF($J221 = "No Work Package", "", $J221),DetailBudgetCategory_Aleph,$I221),IF(Budget_period="Annually",SUMIFS(INDIRECT(S$10),DetailBudgetWPs_Aleph,IF($J221 = "No Work Package", "", $J221),DetailBudgetCategory_Aleph,$I221),""))))) / S$6 * S$7, 0), 0)</f>
        <v>0</v>
      </c>
      <c r="T221" s="166">
        <f t="array" ref="T221">IFERROR(IF(ROW()-16&lt;NoRowsBudget, IF($J221="Profit Margin",SUM(T$16:T220)*ProfitMargin,IF($J221="VAT",SUM(T$16:T220)*VAT,IF(Budget_period="Monthly",SUMIFS(INDIRECT(T$8),DetailBudgetWPs_Aleph,IF($J221 = "No Work Package", "", $J221),DetailBudgetCategory_Aleph,$I221),IF(Budget_period="Quarterly",SUMIFS(INDIRECT(T$9),DetailBudgetWPs_Aleph,IF($J221 = "No Work Package", "", $J221),DetailBudgetCategory_Aleph,$I221),IF(Budget_period="Annually",SUMIFS(INDIRECT(T$10),DetailBudgetWPs_Aleph,IF($J221 = "No Work Package", "", $J221),DetailBudgetCategory_Aleph,$I221),""))))) / T$6 * T$7, 0), 0)</f>
        <v>0</v>
      </c>
      <c r="U221" s="166">
        <f t="array" ref="U221">IFERROR(IF(ROW()-16&lt;NoRowsBudget, IF($J221="Profit Margin",SUM(U$16:U220)*ProfitMargin,IF($J221="VAT",SUM(U$16:U220)*VAT,IF(Budget_period="Monthly",SUMIFS(INDIRECT(U$8),DetailBudgetWPs_Aleph,IF($J221 = "No Work Package", "", $J221),DetailBudgetCategory_Aleph,$I221),IF(Budget_period="Quarterly",SUMIFS(INDIRECT(U$9),DetailBudgetWPs_Aleph,IF($J221 = "No Work Package", "", $J221),DetailBudgetCategory_Aleph,$I221),IF(Budget_period="Annually",SUMIFS(INDIRECT(U$10),DetailBudgetWPs_Aleph,IF($J221 = "No Work Package", "", $J221),DetailBudgetCategory_Aleph,$I221),""))))) / U$6 * U$7, 0), 0)</f>
        <v>0</v>
      </c>
      <c r="V221" s="166">
        <f t="array" ref="V221">IFERROR(IF(ROW()-16&lt;NoRowsBudget, IF($J221="Profit Margin",SUM(V$16:V220)*ProfitMargin,IF($J221="VAT",SUM(V$16:V220)*VAT,IF(Budget_period="Monthly",SUMIFS(INDIRECT(V$8),DetailBudgetWPs_Aleph,IF($J221 = "No Work Package", "", $J221),DetailBudgetCategory_Aleph,$I221),IF(Budget_period="Quarterly",SUMIFS(INDIRECT(V$9),DetailBudgetWPs_Aleph,IF($J221 = "No Work Package", "", $J221),DetailBudgetCategory_Aleph,$I221),IF(Budget_period="Annually",SUMIFS(INDIRECT(V$10),DetailBudgetWPs_Aleph,IF($J221 = "No Work Package", "", $J221),DetailBudgetCategory_Aleph,$I221),""))))) / V$6 * V$7, 0), 0)</f>
        <v>0</v>
      </c>
      <c r="W221" s="166">
        <f t="array" ref="W221">IFERROR(IF(ROW()-16&lt;NoRowsBudget, IF($J221="Profit Margin",SUM(W$16:W220)*ProfitMargin,IF($J221="VAT",SUM(W$16:W220)*VAT,IF(Budget_period="Monthly",SUMIFS(INDIRECT(W$8),DetailBudgetWPs_Aleph,IF($J221 = "No Work Package", "", $J221),DetailBudgetCategory_Aleph,$I221),IF(Budget_period="Quarterly",SUMIFS(INDIRECT(W$9),DetailBudgetWPs_Aleph,IF($J221 = "No Work Package", "", $J221),DetailBudgetCategory_Aleph,$I221),IF(Budget_period="Annually",SUMIFS(INDIRECT(W$10),DetailBudgetWPs_Aleph,IF($J221 = "No Work Package", "", $J221),DetailBudgetCategory_Aleph,$I221),""))))) / W$6 * W$7, 0), 0)</f>
        <v>0</v>
      </c>
      <c r="X221" s="166">
        <f t="array" ref="X221">IFERROR(IF(ROW()-16&lt;NoRowsBudget, IF($J221="Profit Margin",SUM(X$16:X220)*ProfitMargin,IF($J221="VAT",SUM(X$16:X220)*VAT,IF(Budget_period="Monthly",SUMIFS(INDIRECT(X$8),DetailBudgetWPs_Aleph,IF($J221 = "No Work Package", "", $J221),DetailBudgetCategory_Aleph,$I221),IF(Budget_period="Quarterly",SUMIFS(INDIRECT(X$9),DetailBudgetWPs_Aleph,IF($J221 = "No Work Package", "", $J221),DetailBudgetCategory_Aleph,$I221),IF(Budget_period="Annually",SUMIFS(INDIRECT(X$10),DetailBudgetWPs_Aleph,IF($J221 = "No Work Package", "", $J221),DetailBudgetCategory_Aleph,$I221),""))))) / X$6 * X$7, 0), 0)</f>
        <v>0</v>
      </c>
      <c r="Y221" s="166">
        <f t="array" ref="Y221">IFERROR(IF(ROW()-16&lt;NoRowsBudget, IF($J221="Profit Margin",SUM(Y$16:Y220)*ProfitMargin,IF($J221="VAT",SUM(Y$16:Y220)*VAT,IF(Budget_period="Monthly",SUMIFS(INDIRECT(Y$8),DetailBudgetWPs_Aleph,IF($J221 = "No Work Package", "", $J221),DetailBudgetCategory_Aleph,$I221),IF(Budget_period="Quarterly",SUMIFS(INDIRECT(Y$9),DetailBudgetWPs_Aleph,IF($J221 = "No Work Package", "", $J221),DetailBudgetCategory_Aleph,$I221),IF(Budget_period="Annually",SUMIFS(INDIRECT(Y$10),DetailBudgetWPs_Aleph,IF($J221 = "No Work Package", "", $J221),DetailBudgetCategory_Aleph,$I221),""))))) / Y$6 * Y$7, 0), 0)</f>
        <v>0</v>
      </c>
      <c r="Z221" s="166">
        <f t="array" ref="Z221">IFERROR(IF(ROW()-16&lt;NoRowsBudget, IF($J221="Profit Margin",SUM(Z$16:Z220)*ProfitMargin,IF($J221="VAT",SUM(Z$16:Z220)*VAT,IF(Budget_period="Monthly",SUMIFS(INDIRECT(Z$8),DetailBudgetWPs_Aleph,IF($J221 = "No Work Package", "", $J221),DetailBudgetCategory_Aleph,$I221),IF(Budget_period="Quarterly",SUMIFS(INDIRECT(Z$9),DetailBudgetWPs_Aleph,IF($J221 = "No Work Package", "", $J221),DetailBudgetCategory_Aleph,$I221),IF(Budget_period="Annually",SUMIFS(INDIRECT(Z$10),DetailBudgetWPs_Aleph,IF($J221 = "No Work Package", "", $J221),DetailBudgetCategory_Aleph,$I221),""))))) / Z$6 * Z$7, 0), 0)</f>
        <v>0</v>
      </c>
      <c r="AA221" s="166">
        <f t="array" ref="AA221">IFERROR(IF(ROW()-16&lt;NoRowsBudget, IF($J221="Profit Margin",SUM(AA$16:AA220)*ProfitMargin,IF($J221="VAT",SUM(AA$16:AA220)*VAT,IF(Budget_period="Monthly",SUMIFS(INDIRECT(AA$8),DetailBudgetWPs_Aleph,IF($J221 = "No Work Package", "", $J221),DetailBudgetCategory_Aleph,$I221),IF(Budget_period="Quarterly",SUMIFS(INDIRECT(AA$9),DetailBudgetWPs_Aleph,IF($J221 = "No Work Package", "", $J221),DetailBudgetCategory_Aleph,$I221),IF(Budget_period="Annually",SUMIFS(INDIRECT(AA$10),DetailBudgetWPs_Aleph,IF($J221 = "No Work Package", "", $J221),DetailBudgetCategory_Aleph,$I221),""))))) / AA$6 * AA$7, 0), 0)</f>
        <v>0</v>
      </c>
      <c r="AB221" s="166">
        <f t="array" ref="AB221">IFERROR(IF(ROW()-16&lt;NoRowsBudget, IF($J221="Profit Margin",SUM(AB$16:AB220)*ProfitMargin,IF($J221="VAT",SUM(AB$16:AB220)*VAT,IF(Budget_period="Monthly",SUMIFS(INDIRECT(AB$8),DetailBudgetWPs_Aleph,IF($J221 = "No Work Package", "", $J221),DetailBudgetCategory_Aleph,$I221),IF(Budget_period="Quarterly",SUMIFS(INDIRECT(AB$9),DetailBudgetWPs_Aleph,IF($J221 = "No Work Package", "", $J221),DetailBudgetCategory_Aleph,$I221),IF(Budget_period="Annually",SUMIFS(INDIRECT(AB$10),DetailBudgetWPs_Aleph,IF($J221 = "No Work Package", "", $J221),DetailBudgetCategory_Aleph,$I221),""))))) / AB$6 * AB$7, 0), 0)</f>
        <v>0</v>
      </c>
      <c r="AC221" s="166">
        <f t="array" ref="AC221">IFERROR(IF(ROW()-16&lt;NoRowsBudget, IF($J221="Profit Margin",SUM(AC$16:AC220)*ProfitMargin,IF($J221="VAT",SUM(AC$16:AC220)*VAT,IF(Budget_period="Monthly",SUMIFS(INDIRECT(AC$8),DetailBudgetWPs_Aleph,IF($J221 = "No Work Package", "", $J221),DetailBudgetCategory_Aleph,$I221),IF(Budget_period="Quarterly",SUMIFS(INDIRECT(AC$9),DetailBudgetWPs_Aleph,IF($J221 = "No Work Package", "", $J221),DetailBudgetCategory_Aleph,$I221),IF(Budget_period="Annually",SUMIFS(INDIRECT(AC$10),DetailBudgetWPs_Aleph,IF($J221 = "No Work Package", "", $J221),DetailBudgetCategory_Aleph,$I221),""))))) / AC$6 * AC$7, 0), 0)</f>
        <v>0</v>
      </c>
      <c r="AD221" s="166">
        <f t="array" ref="AD221">IFERROR(IF(ROW()-16&lt;NoRowsBudget, IF($J221="Profit Margin",SUM(AD$16:AD220)*ProfitMargin,IF($J221="VAT",SUM(AD$16:AD220)*VAT,IF(Budget_period="Monthly",SUMIFS(INDIRECT(AD$8),DetailBudgetWPs_Aleph,IF($J221 = "No Work Package", "", $J221),DetailBudgetCategory_Aleph,$I221),IF(Budget_period="Quarterly",SUMIFS(INDIRECT(AD$9),DetailBudgetWPs_Aleph,IF($J221 = "No Work Package", "", $J221),DetailBudgetCategory_Aleph,$I221),IF(Budget_period="Annually",SUMIFS(INDIRECT(AD$10),DetailBudgetWPs_Aleph,IF($J221 = "No Work Package", "", $J221),DetailBudgetCategory_Aleph,$I221),""))))) / AD$6 * AD$7, 0), 0)</f>
        <v>0</v>
      </c>
      <c r="AE221" s="166">
        <f t="array" ref="AE221">IFERROR(IF(ROW()-16&lt;NoRowsBudget, IF($J221="Profit Margin",SUM(AE$16:AE220)*ProfitMargin,IF($J221="VAT",SUM(AE$16:AE220)*VAT,IF(Budget_period="Monthly",SUMIFS(INDIRECT(AE$8),DetailBudgetWPs_Aleph,IF($J221 = "No Work Package", "", $J221),DetailBudgetCategory_Aleph,$I221),IF(Budget_period="Quarterly",SUMIFS(INDIRECT(AE$9),DetailBudgetWPs_Aleph,IF($J221 = "No Work Package", "", $J221),DetailBudgetCategory_Aleph,$I221),IF(Budget_period="Annually",SUMIFS(INDIRECT(AE$10),DetailBudgetWPs_Aleph,IF($J221 = "No Work Package", "", $J221),DetailBudgetCategory_Aleph,$I221),""))))) / AE$6 * AE$7, 0), 0)</f>
        <v>0</v>
      </c>
      <c r="AF221" s="166">
        <f t="array" ref="AF221">IFERROR(IF(ROW()-16&lt;NoRowsBudget, IF($J221="Profit Margin",SUM(AF$16:AF220)*ProfitMargin,IF($J221="VAT",SUM(AF$16:AF220)*VAT,IF(Budget_period="Monthly",SUMIFS(INDIRECT(AF$8),DetailBudgetWPs_Aleph,IF($J221 = "No Work Package", "", $J221),DetailBudgetCategory_Aleph,$I221),IF(Budget_period="Quarterly",SUMIFS(INDIRECT(AF$9),DetailBudgetWPs_Aleph,IF($J221 = "No Work Package", "", $J221),DetailBudgetCategory_Aleph,$I221),IF(Budget_period="Annually",SUMIFS(INDIRECT(AF$10),DetailBudgetWPs_Aleph,IF($J221 = "No Work Package", "", $J221),DetailBudgetCategory_Aleph,$I221),""))))) / AF$6 * AF$7, 0), 0)</f>
        <v>0</v>
      </c>
      <c r="AG221" s="166">
        <f t="array" ref="AG221">IFERROR(IF(ROW()-16&lt;NoRowsBudget, IF($J221="Profit Margin",SUM(AG$16:AG220)*ProfitMargin,IF($J221="VAT",SUM(AG$16:AG220)*VAT,IF(Budget_period="Monthly",SUMIFS(INDIRECT(AG$8),DetailBudgetWPs_Aleph,IF($J221 = "No Work Package", "", $J221),DetailBudgetCategory_Aleph,$I221),IF(Budget_period="Quarterly",SUMIFS(INDIRECT(AG$9),DetailBudgetWPs_Aleph,IF($J221 = "No Work Package", "", $J221),DetailBudgetCategory_Aleph,$I221),IF(Budget_period="Annually",SUMIFS(INDIRECT(AG$10),DetailBudgetWPs_Aleph,IF($J221 = "No Work Package", "", $J221),DetailBudgetCategory_Aleph,$I221),""))))) / AG$6 * AG$7, 0), 0)</f>
        <v>0</v>
      </c>
      <c r="AH221" s="166">
        <f t="array" ref="AH221">IFERROR(IF(ROW()-16&lt;NoRowsBudget, IF($J221="Profit Margin",SUM(AH$16:AH220)*ProfitMargin,IF($J221="VAT",SUM(AH$16:AH220)*VAT,IF(Budget_period="Monthly",SUMIFS(INDIRECT(AH$8),DetailBudgetWPs_Aleph,IF($J221 = "No Work Package", "", $J221),DetailBudgetCategory_Aleph,$I221),IF(Budget_period="Quarterly",SUMIFS(INDIRECT(AH$9),DetailBudgetWPs_Aleph,IF($J221 = "No Work Package", "", $J221),DetailBudgetCategory_Aleph,$I221),IF(Budget_period="Annually",SUMIFS(INDIRECT(AH$10),DetailBudgetWPs_Aleph,IF($J221 = "No Work Package", "", $J221),DetailBudgetCategory_Aleph,$I221),""))))) / AH$6 * AH$7, 0), 0)</f>
        <v>0</v>
      </c>
      <c r="AI221" s="166">
        <f t="array" ref="AI221">IFERROR(IF(ROW()-16&lt;NoRowsBudget, IF($J221="Profit Margin",SUM(AI$16:AI220)*ProfitMargin,IF($J221="VAT",SUM(AI$16:AI220)*VAT,IF(Budget_period="Monthly",SUMIFS(INDIRECT(AI$8),DetailBudgetWPs_Aleph,IF($J221 = "No Work Package", "", $J221),DetailBudgetCategory_Aleph,$I221),IF(Budget_period="Quarterly",SUMIFS(INDIRECT(AI$9),DetailBudgetWPs_Aleph,IF($J221 = "No Work Package", "", $J221),DetailBudgetCategory_Aleph,$I221),IF(Budget_period="Annually",SUMIFS(INDIRECT(AI$10),DetailBudgetWPs_Aleph,IF($J221 = "No Work Package", "", $J221),DetailBudgetCategory_Aleph,$I221),""))))) / AI$6 * AI$7, 0), 0)</f>
        <v>0</v>
      </c>
      <c r="AJ221" s="166">
        <f t="array" ref="AJ221">IFERROR(IF(ROW()-16&lt;NoRowsBudget, IF($J221="Profit Margin",SUM(AJ$16:AJ220)*ProfitMargin,IF($J221="VAT",SUM(AJ$16:AJ220)*VAT,IF(Budget_period="Monthly",SUMIFS(INDIRECT(AJ$8),DetailBudgetWPs_Aleph,IF($J221 = "No Work Package", "", $J221),DetailBudgetCategory_Aleph,$I221),IF(Budget_period="Quarterly",SUMIFS(INDIRECT(AJ$9),DetailBudgetWPs_Aleph,IF($J221 = "No Work Package", "", $J221),DetailBudgetCategory_Aleph,$I221),IF(Budget_period="Annually",SUMIFS(INDIRECT(AJ$10),DetailBudgetWPs_Aleph,IF($J221 = "No Work Package", "", $J221),DetailBudgetCategory_Aleph,$I221),""))))) / AJ$6 * AJ$7, 0), 0)</f>
        <v>0</v>
      </c>
      <c r="AK221" s="166">
        <f t="array" ref="AK221">IFERROR(IF(ROW()-16&lt;NoRowsBudget, IF($J221="Profit Margin",SUM(AK$16:AK220)*ProfitMargin,IF($J221="VAT",SUM(AK$16:AK220)*VAT,IF(Budget_period="Monthly",SUMIFS(INDIRECT(AK$8),DetailBudgetWPs_Aleph,IF($J221 = "No Work Package", "", $J221),DetailBudgetCategory_Aleph,$I221),IF(Budget_period="Quarterly",SUMIFS(INDIRECT(AK$9),DetailBudgetWPs_Aleph,IF($J221 = "No Work Package", "", $J221),DetailBudgetCategory_Aleph,$I221),IF(Budget_period="Annually",SUMIFS(INDIRECT(AK$10),DetailBudgetWPs_Aleph,IF($J221 = "No Work Package", "", $J221),DetailBudgetCategory_Aleph,$I221),""))))) / AK$6 * AK$7, 0), 0)</f>
        <v>0</v>
      </c>
      <c r="AL221" s="166">
        <f t="array" ref="AL221">IFERROR(IF(ROW()-16&lt;NoRowsBudget, IF($J221="Profit Margin",SUM(AL$16:AL220)*ProfitMargin,IF($J221="VAT",SUM(AL$16:AL220)*VAT,IF(Budget_period="Monthly",SUMIFS(INDIRECT(AL$8),DetailBudgetWPs_Aleph,IF($J221 = "No Work Package", "", $J221),DetailBudgetCategory_Aleph,$I221),IF(Budget_period="Quarterly",SUMIFS(INDIRECT(AL$9),DetailBudgetWPs_Aleph,IF($J221 = "No Work Package", "", $J221),DetailBudgetCategory_Aleph,$I221),IF(Budget_period="Annually",SUMIFS(INDIRECT(AL$10),DetailBudgetWPs_Aleph,IF($J221 = "No Work Package", "", $J221),DetailBudgetCategory_Aleph,$I221),""))))) / AL$6 * AL$7, 0), 0)</f>
        <v>0</v>
      </c>
      <c r="AM221" s="166">
        <f t="array" ref="AM221">IFERROR(IF(ROW()-16&lt;NoRowsBudget, IF($J221="Profit Margin",SUM(AM$16:AM220)*ProfitMargin,IF($J221="VAT",SUM(AM$16:AM220)*VAT,IF(Budget_period="Monthly",SUMIFS(INDIRECT(AM$8),DetailBudgetWPs_Aleph,IF($J221 = "No Work Package", "", $J221),DetailBudgetCategory_Aleph,$I221),IF(Budget_period="Quarterly",SUMIFS(INDIRECT(AM$9),DetailBudgetWPs_Aleph,IF($J221 = "No Work Package", "", $J221),DetailBudgetCategory_Aleph,$I221),IF(Budget_period="Annually",SUMIFS(INDIRECT(AM$10),DetailBudgetWPs_Aleph,IF($J221 = "No Work Package", "", $J221),DetailBudgetCategory_Aleph,$I221),""))))) / AM$6 * AM$7, 0), 0)</f>
        <v>0</v>
      </c>
      <c r="AN221" s="166">
        <f t="array" ref="AN221">IFERROR(IF(ROW()-16&lt;NoRowsBudget, IF($J221="Profit Margin",SUM(AN$16:AN220)*ProfitMargin,IF($J221="VAT",SUM(AN$16:AN220)*VAT,IF(Budget_period="Monthly",SUMIFS(INDIRECT(AN$8),DetailBudgetWPs_Aleph,IF($J221 = "No Work Package", "", $J221),DetailBudgetCategory_Aleph,$I221),IF(Budget_period="Quarterly",SUMIFS(INDIRECT(AN$9),DetailBudgetWPs_Aleph,IF($J221 = "No Work Package", "", $J221),DetailBudgetCategory_Aleph,$I221),IF(Budget_period="Annually",SUMIFS(INDIRECT(AN$10),DetailBudgetWPs_Aleph,IF($J221 = "No Work Package", "", $J221),DetailBudgetCategory_Aleph,$I221),""))))) / AN$6 * AN$7, 0), 0)</f>
        <v>0</v>
      </c>
      <c r="AO221" s="166">
        <f t="array" ref="AO221">IFERROR(IF(ROW()-16&lt;NoRowsBudget, IF($J221="Profit Margin",SUM(AO$16:AO220)*ProfitMargin,IF($J221="VAT",SUM(AO$16:AO220)*VAT,IF(Budget_period="Monthly",SUMIFS(INDIRECT(AO$8),DetailBudgetWPs_Aleph,IF($J221 = "No Work Package", "", $J221),DetailBudgetCategory_Aleph,$I221),IF(Budget_period="Quarterly",SUMIFS(INDIRECT(AO$9),DetailBudgetWPs_Aleph,IF($J221 = "No Work Package", "", $J221),DetailBudgetCategory_Aleph,$I221),IF(Budget_period="Annually",SUMIFS(INDIRECT(AO$10),DetailBudgetWPs_Aleph,IF($J221 = "No Work Package", "", $J221),DetailBudgetCategory_Aleph,$I221),""))))) / AO$6 * AO$7, 0), 0)</f>
        <v>0</v>
      </c>
      <c r="AP221" s="166">
        <f t="array" ref="AP221">IFERROR(IF(ROW()-16&lt;NoRowsBudget, IF($J221="Profit Margin",SUM(AP$16:AP220)*ProfitMargin,IF($J221="VAT",SUM(AP$16:AP220)*VAT,IF(Budget_period="Monthly",SUMIFS(INDIRECT(AP$8),DetailBudgetWPs_Aleph,IF($J221 = "No Work Package", "", $J221),DetailBudgetCategory_Aleph,$I221),IF(Budget_period="Quarterly",SUMIFS(INDIRECT(AP$9),DetailBudgetWPs_Aleph,IF($J221 = "No Work Package", "", $J221),DetailBudgetCategory_Aleph,$I221),IF(Budget_period="Annually",SUMIFS(INDIRECT(AP$10),DetailBudgetWPs_Aleph,IF($J221 = "No Work Package", "", $J221),DetailBudgetCategory_Aleph,$I221),""))))) / AP$6 * AP$7, 0), 0)</f>
        <v>0</v>
      </c>
      <c r="AQ221" s="166">
        <f t="array" ref="AQ221">IFERROR(IF(ROW()-16&lt;NoRowsBudget, IF($J221="Profit Margin",SUM(AQ$16:AQ220)*ProfitMargin,IF($J221="VAT",SUM(AQ$16:AQ220)*VAT,IF(Budget_period="Monthly",SUMIFS(INDIRECT(AQ$8),DetailBudgetWPs_Aleph,IF($J221 = "No Work Package", "", $J221),DetailBudgetCategory_Aleph,$I221),IF(Budget_period="Quarterly",SUMIFS(INDIRECT(AQ$9),DetailBudgetWPs_Aleph,IF($J221 = "No Work Package", "", $J221),DetailBudgetCategory_Aleph,$I221),IF(Budget_period="Annually",SUMIFS(INDIRECT(AQ$10),DetailBudgetWPs_Aleph,IF($J221 = "No Work Package", "", $J221),DetailBudgetCategory_Aleph,$I221),""))))) / AQ$6 * AQ$7, 0), 0)</f>
        <v>0</v>
      </c>
      <c r="AR221" s="166">
        <f t="array" ref="AR221">IFERROR(IF(ROW()-16&lt;NoRowsBudget, IF($J221="Profit Margin",SUM(AR$16:AR220)*ProfitMargin,IF($J221="VAT",SUM(AR$16:AR220)*VAT,IF(Budget_period="Monthly",SUMIFS(INDIRECT(AR$8),DetailBudgetWPs_Aleph,IF($J221 = "No Work Package", "", $J221),DetailBudgetCategory_Aleph,$I221),IF(Budget_period="Quarterly",SUMIFS(INDIRECT(AR$9),DetailBudgetWPs_Aleph,IF($J221 = "No Work Package", "", $J221),DetailBudgetCategory_Aleph,$I221),IF(Budget_period="Annually",SUMIFS(INDIRECT(AR$10),DetailBudgetWPs_Aleph,IF($J221 = "No Work Package", "", $J221),DetailBudgetCategory_Aleph,$I221),""))))) / AR$6 * AR$7, 0), 0)</f>
        <v>0</v>
      </c>
      <c r="AS221" s="166">
        <f t="array" ref="AS221">IFERROR(IF(ROW()-16&lt;NoRowsBudget, IF($J221="Profit Margin",SUM(AS$16:AS220)*ProfitMargin,IF($J221="VAT",SUM(AS$16:AS220)*VAT,IF(Budget_period="Monthly",SUMIFS(INDIRECT(AS$8),DetailBudgetWPs_Aleph,IF($J221 = "No Work Package", "", $J221),DetailBudgetCategory_Aleph,$I221),IF(Budget_period="Quarterly",SUMIFS(INDIRECT(AS$9),DetailBudgetWPs_Aleph,IF($J221 = "No Work Package", "", $J221),DetailBudgetCategory_Aleph,$I221),IF(Budget_period="Annually",SUMIFS(INDIRECT(AS$10),DetailBudgetWPs_Aleph,IF($J221 = "No Work Package", "", $J221),DetailBudgetCategory_Aleph,$I221),""))))) / AS$6 * AS$7, 0), 0)</f>
        <v>0</v>
      </c>
      <c r="AT221" s="166">
        <f t="array" ref="AT221">IFERROR(IF(ROW()-16&lt;NoRowsBudget, IF($J221="Profit Margin",SUM(AT$16:AT220)*ProfitMargin,IF($J221="VAT",SUM(AT$16:AT220)*VAT,IF(Budget_period="Monthly",SUMIFS(INDIRECT(AT$8),DetailBudgetWPs_Aleph,IF($J221 = "No Work Package", "", $J221),DetailBudgetCategory_Aleph,$I221),IF(Budget_period="Quarterly",SUMIFS(INDIRECT(AT$9),DetailBudgetWPs_Aleph,IF($J221 = "No Work Package", "", $J221),DetailBudgetCategory_Aleph,$I221),IF(Budget_period="Annually",SUMIFS(INDIRECT(AT$10),DetailBudgetWPs_Aleph,IF($J221 = "No Work Package", "", $J221),DetailBudgetCategory_Aleph,$I221),""))))) / AT$6 * AT$7, 0), 0)</f>
        <v>0</v>
      </c>
      <c r="AU221" s="166">
        <f t="array" ref="AU221">IFERROR(IF(ROW()-16&lt;NoRowsBudget, IF($J221="Profit Margin",SUM(AU$16:AU220)*ProfitMargin,IF($J221="VAT",SUM(AU$16:AU220)*VAT,IF(Budget_period="Monthly",SUMIFS(INDIRECT(AU$8),DetailBudgetWPs_Aleph,IF($J221 = "No Work Package", "", $J221),DetailBudgetCategory_Aleph,$I221),IF(Budget_period="Quarterly",SUMIFS(INDIRECT(AU$9),DetailBudgetWPs_Aleph,IF($J221 = "No Work Package", "", $J221),DetailBudgetCategory_Aleph,$I221),IF(Budget_period="Annually",SUMIFS(INDIRECT(AU$10),DetailBudgetWPs_Aleph,IF($J221 = "No Work Package", "", $J221),DetailBudgetCategory_Aleph,$I221),""))))) / AU$6 * AU$7, 0), 0)</f>
        <v>0</v>
      </c>
      <c r="AV221" s="166">
        <f t="array" ref="AV221">IFERROR(IF(ROW()-16&lt;NoRowsBudget, IF($J221="Profit Margin",SUM(AV$16:AV220)*ProfitMargin,IF($J221="VAT",SUM(AV$16:AV220)*VAT,IF(Budget_period="Monthly",SUMIFS(INDIRECT(AV$8),DetailBudgetWPs_Aleph,IF($J221 = "No Work Package", "", $J221),DetailBudgetCategory_Aleph,$I221),IF(Budget_period="Quarterly",SUMIFS(INDIRECT(AV$9),DetailBudgetWPs_Aleph,IF($J221 = "No Work Package", "", $J221),DetailBudgetCategory_Aleph,$I221),IF(Budget_period="Annually",SUMIFS(INDIRECT(AV$10),DetailBudgetWPs_Aleph,IF($J221 = "No Work Package", "", $J221),DetailBudgetCategory_Aleph,$I221),""))))) / AV$6 * AV$7, 0), 0)</f>
        <v>0</v>
      </c>
      <c r="AW221" s="166">
        <f t="array" ref="AW221">IFERROR(IF(ROW()-16&lt;NoRowsBudget, IF($J221="Profit Margin",SUM(AW$16:AW220)*ProfitMargin,IF($J221="VAT",SUM(AW$16:AW220)*VAT,IF(Budget_period="Monthly",SUMIFS(INDIRECT(AW$8),DetailBudgetWPs_Aleph,IF($J221 = "No Work Package", "", $J221),DetailBudgetCategory_Aleph,$I221),IF(Budget_period="Quarterly",SUMIFS(INDIRECT(AW$9),DetailBudgetWPs_Aleph,IF($J221 = "No Work Package", "", $J221),DetailBudgetCategory_Aleph,$I221),IF(Budget_period="Annually",SUMIFS(INDIRECT(AW$10),DetailBudgetWPs_Aleph,IF($J221 = "No Work Package", "", $J221),DetailBudgetCategory_Aleph,$I221),""))))) / AW$6 * AW$7, 0), 0)</f>
        <v>0</v>
      </c>
      <c r="AX221" s="166">
        <f t="array" ref="AX221">IFERROR(IF(ROW()-16&lt;NoRowsBudget, IF($J221="Profit Margin",SUM(AX$16:AX220)*ProfitMargin,IF($J221="VAT",SUM(AX$16:AX220)*VAT,IF(Budget_period="Monthly",SUMIFS(INDIRECT(AX$8),DetailBudgetWPs_Aleph,IF($J221 = "No Work Package", "", $J221),DetailBudgetCategory_Aleph,$I221),IF(Budget_period="Quarterly",SUMIFS(INDIRECT(AX$9),DetailBudgetWPs_Aleph,IF($J221 = "No Work Package", "", $J221),DetailBudgetCategory_Aleph,$I221),IF(Budget_period="Annually",SUMIFS(INDIRECT(AX$10),DetailBudgetWPs_Aleph,IF($J221 = "No Work Package", "", $J221),DetailBudgetCategory_Aleph,$I221),""))))) / AX$6 * AX$7, 0), 0)</f>
        <v>0</v>
      </c>
      <c r="AY221" s="166">
        <f t="array" ref="AY221">IFERROR(IF(ROW()-16&lt;NoRowsBudget, IF($J221="Profit Margin",SUM(AY$16:AY220)*ProfitMargin,IF($J221="VAT",SUM(AY$16:AY220)*VAT,IF(Budget_period="Monthly",SUMIFS(INDIRECT(AY$8),DetailBudgetWPs_Aleph,IF($J221 = "No Work Package", "", $J221),DetailBudgetCategory_Aleph,$I221),IF(Budget_period="Quarterly",SUMIFS(INDIRECT(AY$9),DetailBudgetWPs_Aleph,IF($J221 = "No Work Package", "", $J221),DetailBudgetCategory_Aleph,$I221),IF(Budget_period="Annually",SUMIFS(INDIRECT(AY$10),DetailBudgetWPs_Aleph,IF($J221 = "No Work Package", "", $J221),DetailBudgetCategory_Aleph,$I221),""))))) / AY$6 * AY$7, 0), 0)</f>
        <v>0</v>
      </c>
      <c r="AZ221" s="166">
        <f t="array" ref="AZ221">IFERROR(IF(ROW()-16&lt;NoRowsBudget, IF($J221="Profit Margin",SUM(AZ$16:AZ220)*ProfitMargin,IF($J221="VAT",SUM(AZ$16:AZ220)*VAT,IF(Budget_period="Monthly",SUMIFS(INDIRECT(AZ$8),DetailBudgetWPs_Aleph,IF($J221 = "No Work Package", "", $J221),DetailBudgetCategory_Aleph,$I221),IF(Budget_period="Quarterly",SUMIFS(INDIRECT(AZ$9),DetailBudgetWPs_Aleph,IF($J221 = "No Work Package", "", $J221),DetailBudgetCategory_Aleph,$I221),IF(Budget_period="Annually",SUMIFS(INDIRECT(AZ$10),DetailBudgetWPs_Aleph,IF($J221 = "No Work Package", "", $J221),DetailBudgetCategory_Aleph,$I221),""))))) / AZ$6 * AZ$7, 0), 0)</f>
        <v>0</v>
      </c>
      <c r="BA221" s="166">
        <f t="array" ref="BA221">IFERROR(IF(ROW()-16&lt;NoRowsBudget, IF($J221="Profit Margin",SUM(BA$16:BA220)*ProfitMargin,IF($J221="VAT",SUM(BA$16:BA220)*VAT,IF(Budget_period="Monthly",SUMIFS(INDIRECT(BA$8),DetailBudgetWPs_Aleph,IF($J221 = "No Work Package", "", $J221),DetailBudgetCategory_Aleph,$I221),IF(Budget_period="Quarterly",SUMIFS(INDIRECT(BA$9),DetailBudgetWPs_Aleph,IF($J221 = "No Work Package", "", $J221),DetailBudgetCategory_Aleph,$I221),IF(Budget_period="Annually",SUMIFS(INDIRECT(BA$10),DetailBudgetWPs_Aleph,IF($J221 = "No Work Package", "", $J221),DetailBudgetCategory_Aleph,$I221),""))))) / BA$6 * BA$7, 0), 0)</f>
        <v>0</v>
      </c>
      <c r="BB221" s="166">
        <f t="array" ref="BB221">IFERROR(IF(ROW()-16&lt;NoRowsBudget, IF($J221="Profit Margin",SUM(BB$16:BB220)*ProfitMargin,IF($J221="VAT",SUM(BB$16:BB220)*VAT,IF(Budget_period="Monthly",SUMIFS(INDIRECT(BB$8),DetailBudgetWPs_Aleph,IF($J221 = "No Work Package", "", $J221),DetailBudgetCategory_Aleph,$I221),IF(Budget_period="Quarterly",SUMIFS(INDIRECT(BB$9),DetailBudgetWPs_Aleph,IF($J221 = "No Work Package", "", $J221),DetailBudgetCategory_Aleph,$I221),IF(Budget_period="Annually",SUMIFS(INDIRECT(BB$10),DetailBudgetWPs_Aleph,IF($J221 = "No Work Package", "", $J221),DetailBudgetCategory_Aleph,$I221),""))))) / BB$6 * BB$7, 0), 0)</f>
        <v>0</v>
      </c>
      <c r="BC221" s="166">
        <f t="array" ref="BC221">IFERROR(IF(ROW()-16&lt;NoRowsBudget, IF($J221="Profit Margin",SUM(BC$16:BC220)*ProfitMargin,IF($J221="VAT",SUM(BC$16:BC220)*VAT,IF(Budget_period="Monthly",SUMIFS(INDIRECT(BC$8),DetailBudgetWPs_Aleph,IF($J221 = "No Work Package", "", $J221),DetailBudgetCategory_Aleph,$I221),IF(Budget_period="Quarterly",SUMIFS(INDIRECT(BC$9),DetailBudgetWPs_Aleph,IF($J221 = "No Work Package", "", $J221),DetailBudgetCategory_Aleph,$I221),IF(Budget_period="Annually",SUMIFS(INDIRECT(BC$10),DetailBudgetWPs_Aleph,IF($J221 = "No Work Package", "", $J221),DetailBudgetCategory_Aleph,$I221),""))))) / BC$6 * BC$7, 0), 0)</f>
        <v>0</v>
      </c>
      <c r="BD221" s="166">
        <f t="array" ref="BD221">IFERROR(IF(ROW()-16&lt;NoRowsBudget, IF($J221="Profit Margin",SUM(BD$16:BD220)*ProfitMargin,IF($J221="VAT",SUM(BD$16:BD220)*VAT,IF(Budget_period="Monthly",SUMIFS(INDIRECT(BD$8),DetailBudgetWPs_Aleph,IF($J221 = "No Work Package", "", $J221),DetailBudgetCategory_Aleph,$I221),IF(Budget_period="Quarterly",SUMIFS(INDIRECT(BD$9),DetailBudgetWPs_Aleph,IF($J221 = "No Work Package", "", $J221),DetailBudgetCategory_Aleph,$I221),IF(Budget_period="Annually",SUMIFS(INDIRECT(BD$10),DetailBudgetWPs_Aleph,IF($J221 = "No Work Package", "", $J221),DetailBudgetCategory_Aleph,$I221),""))))) / BD$6 * BD$7, 0), 0)</f>
        <v>0</v>
      </c>
      <c r="BE221" s="166">
        <f t="array" ref="BE221">IFERROR(IF(ROW()-16&lt;NoRowsBudget, IF($J221="Profit Margin",SUM(BE$16:BE220)*ProfitMargin,IF($J221="VAT",SUM(BE$16:BE220)*VAT,IF(Budget_period="Monthly",SUMIFS(INDIRECT(BE$8),DetailBudgetWPs_Aleph,IF($J221 = "No Work Package", "", $J221),DetailBudgetCategory_Aleph,$I221),IF(Budget_period="Quarterly",SUMIFS(INDIRECT(BE$9),DetailBudgetWPs_Aleph,IF($J221 = "No Work Package", "", $J221),DetailBudgetCategory_Aleph,$I221),IF(Budget_period="Annually",SUMIFS(INDIRECT(BE$10),DetailBudgetWPs_Aleph,IF($J221 = "No Work Package", "", $J221),DetailBudgetCategory_Aleph,$I221),""))))) / BE$6 * BE$7, 0), 0)</f>
        <v>0</v>
      </c>
      <c r="BF221" s="166">
        <f t="array" ref="BF221">IFERROR(IF(ROW()-16&lt;NoRowsBudget, IF($J221="Profit Margin",SUM(BF$16:BF220)*ProfitMargin,IF($J221="VAT",SUM(BF$16:BF220)*VAT,IF(Budget_period="Monthly",SUMIFS(INDIRECT(BF$8),DetailBudgetWPs_Aleph,IF($J221 = "No Work Package", "", $J221),DetailBudgetCategory_Aleph,$I221),IF(Budget_period="Quarterly",SUMIFS(INDIRECT(BF$9),DetailBudgetWPs_Aleph,IF($J221 = "No Work Package", "", $J221),DetailBudgetCategory_Aleph,$I221),IF(Budget_period="Annually",SUMIFS(INDIRECT(BF$10),DetailBudgetWPs_Aleph,IF($J221 = "No Work Package", "", $J221),DetailBudgetCategory_Aleph,$I221),""))))) / BF$6 * BF$7, 0), 0)</f>
        <v>0</v>
      </c>
      <c r="BG221" s="166">
        <f t="array" ref="BG221">IFERROR(IF(ROW()-16&lt;NoRowsBudget, IF($J221="Profit Margin",SUM(BG$16:BG220)*ProfitMargin,IF($J221="VAT",SUM(BG$16:BG220)*VAT,IF(Budget_period="Monthly",SUMIFS(INDIRECT(BG$8),DetailBudgetWPs_Aleph,IF($J221 = "No Work Package", "", $J221),DetailBudgetCategory_Aleph,$I221),IF(Budget_period="Quarterly",SUMIFS(INDIRECT(BG$9),DetailBudgetWPs_Aleph,IF($J221 = "No Work Package", "", $J221),DetailBudgetCategory_Aleph,$I221),IF(Budget_period="Annually",SUMIFS(INDIRECT(BG$10),DetailBudgetWPs_Aleph,IF($J221 = "No Work Package", "", $J221),DetailBudgetCategory_Aleph,$I221),""))))) / BG$6 * BG$7, 0), 0)</f>
        <v>0</v>
      </c>
      <c r="BH221" s="166">
        <f t="array" ref="BH221">IFERROR(IF(ROW()-16&lt;NoRowsBudget, IF($J221="Profit Margin",SUM(BH$16:BH220)*ProfitMargin,IF($J221="VAT",SUM(BH$16:BH220)*VAT,IF(Budget_period="Monthly",SUMIFS(INDIRECT(BH$8),DetailBudgetWPs_Aleph,IF($J221 = "No Work Package", "", $J221),DetailBudgetCategory_Aleph,$I221),IF(Budget_period="Quarterly",SUMIFS(INDIRECT(BH$9),DetailBudgetWPs_Aleph,IF($J221 = "No Work Package", "", $J221),DetailBudgetCategory_Aleph,$I221),IF(Budget_period="Annually",SUMIFS(INDIRECT(BH$10),DetailBudgetWPs_Aleph,IF($J221 = "No Work Package", "", $J221),DetailBudgetCategory_Aleph,$I221),""))))) / BH$6 * BH$7, 0), 0)</f>
        <v>0</v>
      </c>
      <c r="BI221" s="166">
        <f t="array" ref="BI221">IFERROR(IF(ROW()-16&lt;NoRowsBudget, IF($J221="Profit Margin",SUM(BI$16:BI220)*ProfitMargin,IF($J221="VAT",SUM(BI$16:BI220)*VAT,IF(Budget_period="Monthly",SUMIFS(INDIRECT(BI$8),DetailBudgetWPs_Aleph,IF($J221 = "No Work Package", "", $J221),DetailBudgetCategory_Aleph,$I221),IF(Budget_period="Quarterly",SUMIFS(INDIRECT(BI$9),DetailBudgetWPs_Aleph,IF($J221 = "No Work Package", "", $J221),DetailBudgetCategory_Aleph,$I221),IF(Budget_period="Annually",SUMIFS(INDIRECT(BI$10),DetailBudgetWPs_Aleph,IF($J221 = "No Work Package", "", $J221),DetailBudgetCategory_Aleph,$I221),""))))) / BI$6 * BI$7, 0), 0)</f>
        <v>0</v>
      </c>
      <c r="BJ221" s="166">
        <f t="array" ref="BJ221">IFERROR(IF(ROW()-16&lt;NoRowsBudget, IF($J221="Profit Margin",SUM(BJ$16:BJ220)*ProfitMargin,IF($J221="VAT",SUM(BJ$16:BJ220)*VAT,IF(Budget_period="Monthly",SUMIFS(INDIRECT(BJ$8),DetailBudgetWPs_Aleph,IF($J221 = "No Work Package", "", $J221),DetailBudgetCategory_Aleph,$I221),IF(Budget_period="Quarterly",SUMIFS(INDIRECT(BJ$9),DetailBudgetWPs_Aleph,IF($J221 = "No Work Package", "", $J221),DetailBudgetCategory_Aleph,$I221),IF(Budget_period="Annually",SUMIFS(INDIRECT(BJ$10),DetailBudgetWPs_Aleph,IF($J221 = "No Work Package", "", $J221),DetailBudgetCategory_Aleph,$I221),""))))) / BJ$6 * BJ$7, 0), 0)</f>
        <v>0</v>
      </c>
      <c r="BK221" s="166">
        <f t="array" ref="BK221">IFERROR(IF(ROW()-16&lt;NoRowsBudget, IF($J221="Profit Margin",SUM(BK$16:BK220)*ProfitMargin,IF($J221="VAT",SUM(BK$16:BK220)*VAT,IF(Budget_period="Monthly",SUMIFS(INDIRECT(BK$8),DetailBudgetWPs_Aleph,IF($J221 = "No Work Package", "", $J221),DetailBudgetCategory_Aleph,$I221),IF(Budget_period="Quarterly",SUMIFS(INDIRECT(BK$9),DetailBudgetWPs_Aleph,IF($J221 = "No Work Package", "", $J221),DetailBudgetCategory_Aleph,$I221),IF(Budget_period="Annually",SUMIFS(INDIRECT(BK$10),DetailBudgetWPs_Aleph,IF($J221 = "No Work Package", "", $J221),DetailBudgetCategory_Aleph,$I221),""))))) / BK$6 * BK$7, 0), 0)</f>
        <v>0</v>
      </c>
      <c r="BL221" s="166">
        <f t="array" ref="BL221">IFERROR(IF(ROW()-16&lt;NoRowsBudget, IF($J221="Profit Margin",SUM(BL$16:BL220)*ProfitMargin,IF($J221="VAT",SUM(BL$16:BL220)*VAT,IF(Budget_period="Monthly",SUMIFS(INDIRECT(BL$8),DetailBudgetWPs_Aleph,IF($J221 = "No Work Package", "", $J221),DetailBudgetCategory_Aleph,$I221),IF(Budget_period="Quarterly",SUMIFS(INDIRECT(BL$9),DetailBudgetWPs_Aleph,IF($J221 = "No Work Package", "", $J221),DetailBudgetCategory_Aleph,$I221),IF(Budget_period="Annually",SUMIFS(INDIRECT(BL$10),DetailBudgetWPs_Aleph,IF($J221 = "No Work Package", "", $J221),DetailBudgetCategory_Aleph,$I221),""))))) / BL$6 * BL$7, 0), 0)</f>
        <v>0</v>
      </c>
      <c r="BM221" s="166">
        <f t="array" ref="BM221">IFERROR(IF(ROW()-16&lt;NoRowsBudget, IF($J221="Profit Margin",SUM(BM$16:BM220)*ProfitMargin,IF($J221="VAT",SUM(BM$16:BM220)*VAT,IF(Budget_period="Monthly",SUMIFS(INDIRECT(BM$8),DetailBudgetWPs_Aleph,IF($J221 = "No Work Package", "", $J221),DetailBudgetCategory_Aleph,$I221),IF(Budget_period="Quarterly",SUMIFS(INDIRECT(BM$9),DetailBudgetWPs_Aleph,IF($J221 = "No Work Package", "", $J221),DetailBudgetCategory_Aleph,$I221),IF(Budget_period="Annually",SUMIFS(INDIRECT(BM$10),DetailBudgetWPs_Aleph,IF($J221 = "No Work Package", "", $J221),DetailBudgetCategory_Aleph,$I221),""))))) / BM$6 * BM$7, 0), 0)</f>
        <v>0</v>
      </c>
      <c r="BN221" s="166">
        <f t="array" ref="BN221">IFERROR(IF(ROW()-16&lt;NoRowsBudget, IF($J221="Profit Margin",SUM(BN$16:BN220)*ProfitMargin,IF($J221="VAT",SUM(BN$16:BN220)*VAT,IF(Budget_period="Monthly",SUMIFS(INDIRECT(BN$8),DetailBudgetWPs_Aleph,IF($J221 = "No Work Package", "", $J221),DetailBudgetCategory_Aleph,$I221),IF(Budget_period="Quarterly",SUMIFS(INDIRECT(BN$9),DetailBudgetWPs_Aleph,IF($J221 = "No Work Package", "", $J221),DetailBudgetCategory_Aleph,$I221),IF(Budget_period="Annually",SUMIFS(INDIRECT(BN$10),DetailBudgetWPs_Aleph,IF($J221 = "No Work Package", "", $J221),DetailBudgetCategory_Aleph,$I221),""))))) / BN$6 * BN$7, 0), 0)</f>
        <v>0</v>
      </c>
      <c r="BO221" s="166">
        <f t="array" ref="BO221">IFERROR(IF(ROW()-16&lt;NoRowsBudget, IF($J221="Profit Margin",SUM(BO$16:BO220)*ProfitMargin,IF($J221="VAT",SUM(BO$16:BO220)*VAT,IF(Budget_period="Monthly",SUMIFS(INDIRECT(BO$8),DetailBudgetWPs_Aleph,IF($J221 = "No Work Package", "", $J221),DetailBudgetCategory_Aleph,$I221),IF(Budget_period="Quarterly",SUMIFS(INDIRECT(BO$9),DetailBudgetWPs_Aleph,IF($J221 = "No Work Package", "", $J221),DetailBudgetCategory_Aleph,$I221),IF(Budget_period="Annually",SUMIFS(INDIRECT(BO$10),DetailBudgetWPs_Aleph,IF($J221 = "No Work Package", "", $J221),DetailBudgetCategory_Aleph,$I221),""))))) / BO$6 * BO$7, 0), 0)</f>
        <v>0</v>
      </c>
      <c r="BP221" s="166">
        <f t="array" ref="BP221">IFERROR(IF(ROW()-16&lt;NoRowsBudget, IF($J221="Profit Margin",SUM(BP$16:BP220)*ProfitMargin,IF($J221="VAT",SUM(BP$16:BP220)*VAT,IF(Budget_period="Monthly",SUMIFS(INDIRECT(BP$8),DetailBudgetWPs_Aleph,IF($J221 = "No Work Package", "", $J221),DetailBudgetCategory_Aleph,$I221),IF(Budget_period="Quarterly",SUMIFS(INDIRECT(BP$9),DetailBudgetWPs_Aleph,IF($J221 = "No Work Package", "", $J221),DetailBudgetCategory_Aleph,$I221),IF(Budget_period="Annually",SUMIFS(INDIRECT(BP$10),DetailBudgetWPs_Aleph,IF($J221 = "No Work Package", "", $J221),DetailBudgetCategory_Aleph,$I221),""))))) / BP$6 * BP$7, 0), 0)</f>
        <v>0</v>
      </c>
      <c r="BQ221" s="166">
        <f t="array" ref="BQ221">IFERROR(IF(ROW()-16&lt;NoRowsBudget, IF($J221="Profit Margin",SUM(BQ$16:BQ220)*ProfitMargin,IF($J221="VAT",SUM(BQ$16:BQ220)*VAT,IF(Budget_period="Monthly",SUMIFS(INDIRECT(BQ$8),DetailBudgetWPs_Aleph,IF($J221 = "No Work Package", "", $J221),DetailBudgetCategory_Aleph,$I221),IF(Budget_period="Quarterly",SUMIFS(INDIRECT(BQ$9),DetailBudgetWPs_Aleph,IF($J221 = "No Work Package", "", $J221),DetailBudgetCategory_Aleph,$I221),IF(Budget_period="Annually",SUMIFS(INDIRECT(BQ$10),DetailBudgetWPs_Aleph,IF($J221 = "No Work Package", "", $J221),DetailBudgetCategory_Aleph,$I221),""))))) / BQ$6 * BQ$7, 0), 0)</f>
        <v>0</v>
      </c>
      <c r="BR221" s="166">
        <f t="array" ref="BR221">IFERROR(IF(ROW()-16&lt;NoRowsBudget, IF($J221="Profit Margin",SUM(BR$16:BR220)*ProfitMargin,IF($J221="VAT",SUM(BR$16:BR220)*VAT,IF(Budget_period="Monthly",SUMIFS(INDIRECT(BR$8),DetailBudgetWPs_Aleph,IF($J221 = "No Work Package", "", $J221),DetailBudgetCategory_Aleph,$I221),IF(Budget_period="Quarterly",SUMIFS(INDIRECT(BR$9),DetailBudgetWPs_Aleph,IF($J221 = "No Work Package", "", $J221),DetailBudgetCategory_Aleph,$I221),IF(Budget_period="Annually",SUMIFS(INDIRECT(BR$10),DetailBudgetWPs_Aleph,IF($J221 = "No Work Package", "", $J221),DetailBudgetCategory_Aleph,$I221),""))))) / BR$6 * BR$7, 0), 0)</f>
        <v>0</v>
      </c>
      <c r="BS221" s="166">
        <f t="array" ref="BS221">IFERROR(IF(ROW()-16&lt;NoRowsBudget, IF($J221="Profit Margin",SUM(BS$16:BS220)*ProfitMargin,IF($J221="VAT",SUM(BS$16:BS220)*VAT,IF(Budget_period="Monthly",SUMIFS(INDIRECT(BS$8),DetailBudgetWPs_Aleph,IF($J221 = "No Work Package", "", $J221),DetailBudgetCategory_Aleph,$I221),IF(Budget_period="Quarterly",SUMIFS(INDIRECT(BS$9),DetailBudgetWPs_Aleph,IF($J221 = "No Work Package", "", $J221),DetailBudgetCategory_Aleph,$I221),IF(Budget_period="Annually",SUMIFS(INDIRECT(BS$10),DetailBudgetWPs_Aleph,IF($J221 = "No Work Package", "", $J221),DetailBudgetCategory_Aleph,$I221),""))))) / BS$6 * BS$7, 0), 0)</f>
        <v>0</v>
      </c>
    </row>
    <row r="222" ht="15.75" customHeight="1">
      <c r="A222" s="114"/>
      <c r="B222" s="15" t="str">
        <f>IF(ROW()-16&lt;NoRowsBudget,OrgName,"")</f>
        <v/>
      </c>
      <c r="C222" s="15" t="str">
        <f>IF(ROW()-16&lt;NoRowsBudget,ProjectName,"")</f>
        <v/>
      </c>
      <c r="D222" s="15" t="str">
        <f>IF(ROW()-16&lt;NoRowsBudget,ProjectRef,"")</f>
        <v/>
      </c>
      <c r="E222" s="15" t="str">
        <f>IF(ROW()-16&lt;NoRowsBudget,ApplicationID,"")</f>
        <v/>
      </c>
      <c r="F222" s="15" t="str">
        <f>IF(ROW()-16&lt;NoRowsBudget,Version,"")</f>
        <v/>
      </c>
      <c r="G222" s="164" t="str">
        <f>IF(ROW()-16&lt;NoRowsBudget,StartDate,"")</f>
        <v/>
      </c>
      <c r="H222" s="164" t="str">
        <f>IF(ROW()-16&lt;NoRowsBudget,EndDate,"")</f>
        <v/>
      </c>
      <c r="I222" s="15" t="str">
        <f t="array" ref="I222">IF(ROW()-16&lt;(NoRowsBudget-3),INDEX(CostCategories,CEILING((ROW()-15)/NoWPs,1)),IF(ROW()-16=NoRowsBudget-3,"Overheads",IF(ROW()-16=NoRowsBudget-2,"Profit Margin",IF(ROW()-16=NoRowsBudget-1,"VAT",""))))</f>
        <v/>
      </c>
      <c r="J222" s="15" t="str">
        <f t="array" ref="J222">IF(ROW()-16&lt;NoRowsBudget-3,INDEX(WPUnique,,MOD(ROW()-16,NoWPs)+1),IF(ROW()-16=NoRowsBudget-3,"Overheads",IF(ROW()-16=NoRowsBudget-2,"Profit Margin",IF(ROW()-16=NoRowsBudget-1,"VAT",""))))</f>
        <v/>
      </c>
      <c r="K222" s="172" t="str">
        <f>IFERROR(IF(OR($J222="Indirect Cost",$J222="VAT",$J222="Profit Margin"),"",VLOOKUP(J222,'1. Basic Info'!$B$40:$C$52,2,FALSE)),BudgetExport!J222)</f>
        <v/>
      </c>
      <c r="L222" s="166">
        <f t="array" ref="L222">IFERROR(IF(ROW()-16&lt;NoRowsBudget, IF($J222="Profit Margin",SUM(L$16:L221)*ProfitMargin,IF($J222="VAT",SUM(L$16:L221)*VAT,IF(Budget_period="Monthly",SUMIFS(INDIRECT(L$8),DetailBudgetWPs_Aleph,IF($J222 = "No Work Package", "", $J222),DetailBudgetCategory_Aleph,$I222),IF(Budget_period="Quarterly",SUMIFS(INDIRECT(L$9),DetailBudgetWPs_Aleph,IF($J222 = "No Work Package", "", $J222),DetailBudgetCategory_Aleph,$I222),IF(Budget_period="Annually",SUMIFS(INDIRECT(L$10),DetailBudgetWPs_Aleph,IF($J222 = "No Work Package", "", $J222),DetailBudgetCategory_Aleph,$I222),""))))) / L$6 * L$7, 0), 0)</f>
        <v>0</v>
      </c>
      <c r="M222" s="166">
        <f t="array" ref="M222">IFERROR(IF(ROW()-16&lt;NoRowsBudget, IF($J222="Profit Margin",SUM(M$16:M221)*ProfitMargin,IF($J222="VAT",SUM(M$16:M221)*VAT,IF(Budget_period="Monthly",SUMIFS(INDIRECT(M$8),DetailBudgetWPs_Aleph,IF($J222 = "No Work Package", "", $J222),DetailBudgetCategory_Aleph,$I222),IF(Budget_period="Quarterly",SUMIFS(INDIRECT(M$9),DetailBudgetWPs_Aleph,IF($J222 = "No Work Package", "", $J222),DetailBudgetCategory_Aleph,$I222),IF(Budget_period="Annually",SUMIFS(INDIRECT(M$10),DetailBudgetWPs_Aleph,IF($J222 = "No Work Package", "", $J222),DetailBudgetCategory_Aleph,$I222),""))))) / M$6 * M$7, 0), 0)</f>
        <v>0</v>
      </c>
      <c r="N222" s="166">
        <f t="array" ref="N222">IFERROR(IF(ROW()-16&lt;NoRowsBudget, IF($J222="Profit Margin",SUM(N$16:N221)*ProfitMargin,IF($J222="VAT",SUM(N$16:N221)*VAT,IF(Budget_period="Monthly",SUMIFS(INDIRECT(N$8),DetailBudgetWPs_Aleph,IF($J222 = "No Work Package", "", $J222),DetailBudgetCategory_Aleph,$I222),IF(Budget_period="Quarterly",SUMIFS(INDIRECT(N$9),DetailBudgetWPs_Aleph,IF($J222 = "No Work Package", "", $J222),DetailBudgetCategory_Aleph,$I222),IF(Budget_period="Annually",SUMIFS(INDIRECT(N$10),DetailBudgetWPs_Aleph,IF($J222 = "No Work Package", "", $J222),DetailBudgetCategory_Aleph,$I222),""))))) / N$6 * N$7, 0), 0)</f>
        <v>0</v>
      </c>
      <c r="O222" s="166">
        <f t="array" ref="O222">IFERROR(IF(ROW()-16&lt;NoRowsBudget, IF($J222="Profit Margin",SUM(O$16:O221)*ProfitMargin,IF($J222="VAT",SUM(O$16:O221)*VAT,IF(Budget_period="Monthly",SUMIFS(INDIRECT(O$8),DetailBudgetWPs_Aleph,IF($J222 = "No Work Package", "", $J222),DetailBudgetCategory_Aleph,$I222),IF(Budget_period="Quarterly",SUMIFS(INDIRECT(O$9),DetailBudgetWPs_Aleph,IF($J222 = "No Work Package", "", $J222),DetailBudgetCategory_Aleph,$I222),IF(Budget_period="Annually",SUMIFS(INDIRECT(O$10),DetailBudgetWPs_Aleph,IF($J222 = "No Work Package", "", $J222),DetailBudgetCategory_Aleph,$I222),""))))) / O$6 * O$7, 0), 0)</f>
        <v>0</v>
      </c>
      <c r="P222" s="166">
        <f t="array" ref="P222">IFERROR(IF(ROW()-16&lt;NoRowsBudget, IF($J222="Profit Margin",SUM(P$16:P221)*ProfitMargin,IF($J222="VAT",SUM(P$16:P221)*VAT,IF(Budget_period="Monthly",SUMIFS(INDIRECT(P$8),DetailBudgetWPs_Aleph,IF($J222 = "No Work Package", "", $J222),DetailBudgetCategory_Aleph,$I222),IF(Budget_period="Quarterly",SUMIFS(INDIRECT(P$9),DetailBudgetWPs_Aleph,IF($J222 = "No Work Package", "", $J222),DetailBudgetCategory_Aleph,$I222),IF(Budget_period="Annually",SUMIFS(INDIRECT(P$10),DetailBudgetWPs_Aleph,IF($J222 = "No Work Package", "", $J222),DetailBudgetCategory_Aleph,$I222),""))))) / P$6 * P$7, 0), 0)</f>
        <v>0</v>
      </c>
      <c r="Q222" s="166">
        <f t="array" ref="Q222">IFERROR(IF(ROW()-16&lt;NoRowsBudget, IF($J222="Profit Margin",SUM(Q$16:Q221)*ProfitMargin,IF($J222="VAT",SUM(Q$16:Q221)*VAT,IF(Budget_period="Monthly",SUMIFS(INDIRECT(Q$8),DetailBudgetWPs_Aleph,IF($J222 = "No Work Package", "", $J222),DetailBudgetCategory_Aleph,$I222),IF(Budget_period="Quarterly",SUMIFS(INDIRECT(Q$9),DetailBudgetWPs_Aleph,IF($J222 = "No Work Package", "", $J222),DetailBudgetCategory_Aleph,$I222),IF(Budget_period="Annually",SUMIFS(INDIRECT(Q$10),DetailBudgetWPs_Aleph,IF($J222 = "No Work Package", "", $J222),DetailBudgetCategory_Aleph,$I222),""))))) / Q$6 * Q$7, 0), 0)</f>
        <v>0</v>
      </c>
      <c r="R222" s="166">
        <f t="array" ref="R222">IFERROR(IF(ROW()-16&lt;NoRowsBudget, IF($J222="Profit Margin",SUM(R$16:R221)*ProfitMargin,IF($J222="VAT",SUM(R$16:R221)*VAT,IF(Budget_period="Monthly",SUMIFS(INDIRECT(R$8),DetailBudgetWPs_Aleph,IF($J222 = "No Work Package", "", $J222),DetailBudgetCategory_Aleph,$I222),IF(Budget_period="Quarterly",SUMIFS(INDIRECT(R$9),DetailBudgetWPs_Aleph,IF($J222 = "No Work Package", "", $J222),DetailBudgetCategory_Aleph,$I222),IF(Budget_period="Annually",SUMIFS(INDIRECT(R$10),DetailBudgetWPs_Aleph,IF($J222 = "No Work Package", "", $J222),DetailBudgetCategory_Aleph,$I222),""))))) / R$6 * R$7, 0), 0)</f>
        <v>0</v>
      </c>
      <c r="S222" s="166">
        <f t="array" ref="S222">IFERROR(IF(ROW()-16&lt;NoRowsBudget, IF($J222="Profit Margin",SUM(S$16:S221)*ProfitMargin,IF($J222="VAT",SUM(S$16:S221)*VAT,IF(Budget_period="Monthly",SUMIFS(INDIRECT(S$8),DetailBudgetWPs_Aleph,IF($J222 = "No Work Package", "", $J222),DetailBudgetCategory_Aleph,$I222),IF(Budget_period="Quarterly",SUMIFS(INDIRECT(S$9),DetailBudgetWPs_Aleph,IF($J222 = "No Work Package", "", $J222),DetailBudgetCategory_Aleph,$I222),IF(Budget_period="Annually",SUMIFS(INDIRECT(S$10),DetailBudgetWPs_Aleph,IF($J222 = "No Work Package", "", $J222),DetailBudgetCategory_Aleph,$I222),""))))) / S$6 * S$7, 0), 0)</f>
        <v>0</v>
      </c>
      <c r="T222" s="166">
        <f t="array" ref="T222">IFERROR(IF(ROW()-16&lt;NoRowsBudget, IF($J222="Profit Margin",SUM(T$16:T221)*ProfitMargin,IF($J222="VAT",SUM(T$16:T221)*VAT,IF(Budget_period="Monthly",SUMIFS(INDIRECT(T$8),DetailBudgetWPs_Aleph,IF($J222 = "No Work Package", "", $J222),DetailBudgetCategory_Aleph,$I222),IF(Budget_period="Quarterly",SUMIFS(INDIRECT(T$9),DetailBudgetWPs_Aleph,IF($J222 = "No Work Package", "", $J222),DetailBudgetCategory_Aleph,$I222),IF(Budget_period="Annually",SUMIFS(INDIRECT(T$10),DetailBudgetWPs_Aleph,IF($J222 = "No Work Package", "", $J222),DetailBudgetCategory_Aleph,$I222),""))))) / T$6 * T$7, 0), 0)</f>
        <v>0</v>
      </c>
      <c r="U222" s="166">
        <f t="array" ref="U222">IFERROR(IF(ROW()-16&lt;NoRowsBudget, IF($J222="Profit Margin",SUM(U$16:U221)*ProfitMargin,IF($J222="VAT",SUM(U$16:U221)*VAT,IF(Budget_period="Monthly",SUMIFS(INDIRECT(U$8),DetailBudgetWPs_Aleph,IF($J222 = "No Work Package", "", $J222),DetailBudgetCategory_Aleph,$I222),IF(Budget_period="Quarterly",SUMIFS(INDIRECT(U$9),DetailBudgetWPs_Aleph,IF($J222 = "No Work Package", "", $J222),DetailBudgetCategory_Aleph,$I222),IF(Budget_period="Annually",SUMIFS(INDIRECT(U$10),DetailBudgetWPs_Aleph,IF($J222 = "No Work Package", "", $J222),DetailBudgetCategory_Aleph,$I222),""))))) / U$6 * U$7, 0), 0)</f>
        <v>0</v>
      </c>
      <c r="V222" s="166">
        <f t="array" ref="V222">IFERROR(IF(ROW()-16&lt;NoRowsBudget, IF($J222="Profit Margin",SUM(V$16:V221)*ProfitMargin,IF($J222="VAT",SUM(V$16:V221)*VAT,IF(Budget_period="Monthly",SUMIFS(INDIRECT(V$8),DetailBudgetWPs_Aleph,IF($J222 = "No Work Package", "", $J222),DetailBudgetCategory_Aleph,$I222),IF(Budget_period="Quarterly",SUMIFS(INDIRECT(V$9),DetailBudgetWPs_Aleph,IF($J222 = "No Work Package", "", $J222),DetailBudgetCategory_Aleph,$I222),IF(Budget_period="Annually",SUMIFS(INDIRECT(V$10),DetailBudgetWPs_Aleph,IF($J222 = "No Work Package", "", $J222),DetailBudgetCategory_Aleph,$I222),""))))) / V$6 * V$7, 0), 0)</f>
        <v>0</v>
      </c>
      <c r="W222" s="166">
        <f t="array" ref="W222">IFERROR(IF(ROW()-16&lt;NoRowsBudget, IF($J222="Profit Margin",SUM(W$16:W221)*ProfitMargin,IF($J222="VAT",SUM(W$16:W221)*VAT,IF(Budget_period="Monthly",SUMIFS(INDIRECT(W$8),DetailBudgetWPs_Aleph,IF($J222 = "No Work Package", "", $J222),DetailBudgetCategory_Aleph,$I222),IF(Budget_period="Quarterly",SUMIFS(INDIRECT(W$9),DetailBudgetWPs_Aleph,IF($J222 = "No Work Package", "", $J222),DetailBudgetCategory_Aleph,$I222),IF(Budget_period="Annually",SUMIFS(INDIRECT(W$10),DetailBudgetWPs_Aleph,IF($J222 = "No Work Package", "", $J222),DetailBudgetCategory_Aleph,$I222),""))))) / W$6 * W$7, 0), 0)</f>
        <v>0</v>
      </c>
      <c r="X222" s="166">
        <f t="array" ref="X222">IFERROR(IF(ROW()-16&lt;NoRowsBudget, IF($J222="Profit Margin",SUM(X$16:X221)*ProfitMargin,IF($J222="VAT",SUM(X$16:X221)*VAT,IF(Budget_period="Monthly",SUMIFS(INDIRECT(X$8),DetailBudgetWPs_Aleph,IF($J222 = "No Work Package", "", $J222),DetailBudgetCategory_Aleph,$I222),IF(Budget_period="Quarterly",SUMIFS(INDIRECT(X$9),DetailBudgetWPs_Aleph,IF($J222 = "No Work Package", "", $J222),DetailBudgetCategory_Aleph,$I222),IF(Budget_period="Annually",SUMIFS(INDIRECT(X$10),DetailBudgetWPs_Aleph,IF($J222 = "No Work Package", "", $J222),DetailBudgetCategory_Aleph,$I222),""))))) / X$6 * X$7, 0), 0)</f>
        <v>0</v>
      </c>
      <c r="Y222" s="166">
        <f t="array" ref="Y222">IFERROR(IF(ROW()-16&lt;NoRowsBudget, IF($J222="Profit Margin",SUM(Y$16:Y221)*ProfitMargin,IF($J222="VAT",SUM(Y$16:Y221)*VAT,IF(Budget_period="Monthly",SUMIFS(INDIRECT(Y$8),DetailBudgetWPs_Aleph,IF($J222 = "No Work Package", "", $J222),DetailBudgetCategory_Aleph,$I222),IF(Budget_period="Quarterly",SUMIFS(INDIRECT(Y$9),DetailBudgetWPs_Aleph,IF($J222 = "No Work Package", "", $J222),DetailBudgetCategory_Aleph,$I222),IF(Budget_period="Annually",SUMIFS(INDIRECT(Y$10),DetailBudgetWPs_Aleph,IF($J222 = "No Work Package", "", $J222),DetailBudgetCategory_Aleph,$I222),""))))) / Y$6 * Y$7, 0), 0)</f>
        <v>0</v>
      </c>
      <c r="Z222" s="166">
        <f t="array" ref="Z222">IFERROR(IF(ROW()-16&lt;NoRowsBudget, IF($J222="Profit Margin",SUM(Z$16:Z221)*ProfitMargin,IF($J222="VAT",SUM(Z$16:Z221)*VAT,IF(Budget_period="Monthly",SUMIFS(INDIRECT(Z$8),DetailBudgetWPs_Aleph,IF($J222 = "No Work Package", "", $J222),DetailBudgetCategory_Aleph,$I222),IF(Budget_period="Quarterly",SUMIFS(INDIRECT(Z$9),DetailBudgetWPs_Aleph,IF($J222 = "No Work Package", "", $J222),DetailBudgetCategory_Aleph,$I222),IF(Budget_period="Annually",SUMIFS(INDIRECT(Z$10),DetailBudgetWPs_Aleph,IF($J222 = "No Work Package", "", $J222),DetailBudgetCategory_Aleph,$I222),""))))) / Z$6 * Z$7, 0), 0)</f>
        <v>0</v>
      </c>
      <c r="AA222" s="166">
        <f t="array" ref="AA222">IFERROR(IF(ROW()-16&lt;NoRowsBudget, IF($J222="Profit Margin",SUM(AA$16:AA221)*ProfitMargin,IF($J222="VAT",SUM(AA$16:AA221)*VAT,IF(Budget_period="Monthly",SUMIFS(INDIRECT(AA$8),DetailBudgetWPs_Aleph,IF($J222 = "No Work Package", "", $J222),DetailBudgetCategory_Aleph,$I222),IF(Budget_period="Quarterly",SUMIFS(INDIRECT(AA$9),DetailBudgetWPs_Aleph,IF($J222 = "No Work Package", "", $J222),DetailBudgetCategory_Aleph,$I222),IF(Budget_period="Annually",SUMIFS(INDIRECT(AA$10),DetailBudgetWPs_Aleph,IF($J222 = "No Work Package", "", $J222),DetailBudgetCategory_Aleph,$I222),""))))) / AA$6 * AA$7, 0), 0)</f>
        <v>0</v>
      </c>
      <c r="AB222" s="166">
        <f t="array" ref="AB222">IFERROR(IF(ROW()-16&lt;NoRowsBudget, IF($J222="Profit Margin",SUM(AB$16:AB221)*ProfitMargin,IF($J222="VAT",SUM(AB$16:AB221)*VAT,IF(Budget_period="Monthly",SUMIFS(INDIRECT(AB$8),DetailBudgetWPs_Aleph,IF($J222 = "No Work Package", "", $J222),DetailBudgetCategory_Aleph,$I222),IF(Budget_period="Quarterly",SUMIFS(INDIRECT(AB$9),DetailBudgetWPs_Aleph,IF($J222 = "No Work Package", "", $J222),DetailBudgetCategory_Aleph,$I222),IF(Budget_period="Annually",SUMIFS(INDIRECT(AB$10),DetailBudgetWPs_Aleph,IF($J222 = "No Work Package", "", $J222),DetailBudgetCategory_Aleph,$I222),""))))) / AB$6 * AB$7, 0), 0)</f>
        <v>0</v>
      </c>
      <c r="AC222" s="166">
        <f t="array" ref="AC222">IFERROR(IF(ROW()-16&lt;NoRowsBudget, IF($J222="Profit Margin",SUM(AC$16:AC221)*ProfitMargin,IF($J222="VAT",SUM(AC$16:AC221)*VAT,IF(Budget_period="Monthly",SUMIFS(INDIRECT(AC$8),DetailBudgetWPs_Aleph,IF($J222 = "No Work Package", "", $J222),DetailBudgetCategory_Aleph,$I222),IF(Budget_period="Quarterly",SUMIFS(INDIRECT(AC$9),DetailBudgetWPs_Aleph,IF($J222 = "No Work Package", "", $J222),DetailBudgetCategory_Aleph,$I222),IF(Budget_period="Annually",SUMIFS(INDIRECT(AC$10),DetailBudgetWPs_Aleph,IF($J222 = "No Work Package", "", $J222),DetailBudgetCategory_Aleph,$I222),""))))) / AC$6 * AC$7, 0), 0)</f>
        <v>0</v>
      </c>
      <c r="AD222" s="166">
        <f t="array" ref="AD222">IFERROR(IF(ROW()-16&lt;NoRowsBudget, IF($J222="Profit Margin",SUM(AD$16:AD221)*ProfitMargin,IF($J222="VAT",SUM(AD$16:AD221)*VAT,IF(Budget_period="Monthly",SUMIFS(INDIRECT(AD$8),DetailBudgetWPs_Aleph,IF($J222 = "No Work Package", "", $J222),DetailBudgetCategory_Aleph,$I222),IF(Budget_period="Quarterly",SUMIFS(INDIRECT(AD$9),DetailBudgetWPs_Aleph,IF($J222 = "No Work Package", "", $J222),DetailBudgetCategory_Aleph,$I222),IF(Budget_period="Annually",SUMIFS(INDIRECT(AD$10),DetailBudgetWPs_Aleph,IF($J222 = "No Work Package", "", $J222),DetailBudgetCategory_Aleph,$I222),""))))) / AD$6 * AD$7, 0), 0)</f>
        <v>0</v>
      </c>
      <c r="AE222" s="166">
        <f t="array" ref="AE222">IFERROR(IF(ROW()-16&lt;NoRowsBudget, IF($J222="Profit Margin",SUM(AE$16:AE221)*ProfitMargin,IF($J222="VAT",SUM(AE$16:AE221)*VAT,IF(Budget_period="Monthly",SUMIFS(INDIRECT(AE$8),DetailBudgetWPs_Aleph,IF($J222 = "No Work Package", "", $J222),DetailBudgetCategory_Aleph,$I222),IF(Budget_period="Quarterly",SUMIFS(INDIRECT(AE$9),DetailBudgetWPs_Aleph,IF($J222 = "No Work Package", "", $J222),DetailBudgetCategory_Aleph,$I222),IF(Budget_period="Annually",SUMIFS(INDIRECT(AE$10),DetailBudgetWPs_Aleph,IF($J222 = "No Work Package", "", $J222),DetailBudgetCategory_Aleph,$I222),""))))) / AE$6 * AE$7, 0), 0)</f>
        <v>0</v>
      </c>
      <c r="AF222" s="166">
        <f t="array" ref="AF222">IFERROR(IF(ROW()-16&lt;NoRowsBudget, IF($J222="Profit Margin",SUM(AF$16:AF221)*ProfitMargin,IF($J222="VAT",SUM(AF$16:AF221)*VAT,IF(Budget_period="Monthly",SUMIFS(INDIRECT(AF$8),DetailBudgetWPs_Aleph,IF($J222 = "No Work Package", "", $J222),DetailBudgetCategory_Aleph,$I222),IF(Budget_period="Quarterly",SUMIFS(INDIRECT(AF$9),DetailBudgetWPs_Aleph,IF($J222 = "No Work Package", "", $J222),DetailBudgetCategory_Aleph,$I222),IF(Budget_period="Annually",SUMIFS(INDIRECT(AF$10),DetailBudgetWPs_Aleph,IF($J222 = "No Work Package", "", $J222),DetailBudgetCategory_Aleph,$I222),""))))) / AF$6 * AF$7, 0), 0)</f>
        <v>0</v>
      </c>
      <c r="AG222" s="166">
        <f t="array" ref="AG222">IFERROR(IF(ROW()-16&lt;NoRowsBudget, IF($J222="Profit Margin",SUM(AG$16:AG221)*ProfitMargin,IF($J222="VAT",SUM(AG$16:AG221)*VAT,IF(Budget_period="Monthly",SUMIFS(INDIRECT(AG$8),DetailBudgetWPs_Aleph,IF($J222 = "No Work Package", "", $J222),DetailBudgetCategory_Aleph,$I222),IF(Budget_period="Quarterly",SUMIFS(INDIRECT(AG$9),DetailBudgetWPs_Aleph,IF($J222 = "No Work Package", "", $J222),DetailBudgetCategory_Aleph,$I222),IF(Budget_period="Annually",SUMIFS(INDIRECT(AG$10),DetailBudgetWPs_Aleph,IF($J222 = "No Work Package", "", $J222),DetailBudgetCategory_Aleph,$I222),""))))) / AG$6 * AG$7, 0), 0)</f>
        <v>0</v>
      </c>
      <c r="AH222" s="166">
        <f t="array" ref="AH222">IFERROR(IF(ROW()-16&lt;NoRowsBudget, IF($J222="Profit Margin",SUM(AH$16:AH221)*ProfitMargin,IF($J222="VAT",SUM(AH$16:AH221)*VAT,IF(Budget_period="Monthly",SUMIFS(INDIRECT(AH$8),DetailBudgetWPs_Aleph,IF($J222 = "No Work Package", "", $J222),DetailBudgetCategory_Aleph,$I222),IF(Budget_period="Quarterly",SUMIFS(INDIRECT(AH$9),DetailBudgetWPs_Aleph,IF($J222 = "No Work Package", "", $J222),DetailBudgetCategory_Aleph,$I222),IF(Budget_period="Annually",SUMIFS(INDIRECT(AH$10),DetailBudgetWPs_Aleph,IF($J222 = "No Work Package", "", $J222),DetailBudgetCategory_Aleph,$I222),""))))) / AH$6 * AH$7, 0), 0)</f>
        <v>0</v>
      </c>
      <c r="AI222" s="166">
        <f t="array" ref="AI222">IFERROR(IF(ROW()-16&lt;NoRowsBudget, IF($J222="Profit Margin",SUM(AI$16:AI221)*ProfitMargin,IF($J222="VAT",SUM(AI$16:AI221)*VAT,IF(Budget_period="Monthly",SUMIFS(INDIRECT(AI$8),DetailBudgetWPs_Aleph,IF($J222 = "No Work Package", "", $J222),DetailBudgetCategory_Aleph,$I222),IF(Budget_period="Quarterly",SUMIFS(INDIRECT(AI$9),DetailBudgetWPs_Aleph,IF($J222 = "No Work Package", "", $J222),DetailBudgetCategory_Aleph,$I222),IF(Budget_period="Annually",SUMIFS(INDIRECT(AI$10),DetailBudgetWPs_Aleph,IF($J222 = "No Work Package", "", $J222),DetailBudgetCategory_Aleph,$I222),""))))) / AI$6 * AI$7, 0), 0)</f>
        <v>0</v>
      </c>
      <c r="AJ222" s="166">
        <f t="array" ref="AJ222">IFERROR(IF(ROW()-16&lt;NoRowsBudget, IF($J222="Profit Margin",SUM(AJ$16:AJ221)*ProfitMargin,IF($J222="VAT",SUM(AJ$16:AJ221)*VAT,IF(Budget_period="Monthly",SUMIFS(INDIRECT(AJ$8),DetailBudgetWPs_Aleph,IF($J222 = "No Work Package", "", $J222),DetailBudgetCategory_Aleph,$I222),IF(Budget_period="Quarterly",SUMIFS(INDIRECT(AJ$9),DetailBudgetWPs_Aleph,IF($J222 = "No Work Package", "", $J222),DetailBudgetCategory_Aleph,$I222),IF(Budget_period="Annually",SUMIFS(INDIRECT(AJ$10),DetailBudgetWPs_Aleph,IF($J222 = "No Work Package", "", $J222),DetailBudgetCategory_Aleph,$I222),""))))) / AJ$6 * AJ$7, 0), 0)</f>
        <v>0</v>
      </c>
      <c r="AK222" s="166">
        <f t="array" ref="AK222">IFERROR(IF(ROW()-16&lt;NoRowsBudget, IF($J222="Profit Margin",SUM(AK$16:AK221)*ProfitMargin,IF($J222="VAT",SUM(AK$16:AK221)*VAT,IF(Budget_period="Monthly",SUMIFS(INDIRECT(AK$8),DetailBudgetWPs_Aleph,IF($J222 = "No Work Package", "", $J222),DetailBudgetCategory_Aleph,$I222),IF(Budget_period="Quarterly",SUMIFS(INDIRECT(AK$9),DetailBudgetWPs_Aleph,IF($J222 = "No Work Package", "", $J222),DetailBudgetCategory_Aleph,$I222),IF(Budget_period="Annually",SUMIFS(INDIRECT(AK$10),DetailBudgetWPs_Aleph,IF($J222 = "No Work Package", "", $J222),DetailBudgetCategory_Aleph,$I222),""))))) / AK$6 * AK$7, 0), 0)</f>
        <v>0</v>
      </c>
      <c r="AL222" s="166">
        <f t="array" ref="AL222">IFERROR(IF(ROW()-16&lt;NoRowsBudget, IF($J222="Profit Margin",SUM(AL$16:AL221)*ProfitMargin,IF($J222="VAT",SUM(AL$16:AL221)*VAT,IF(Budget_period="Monthly",SUMIFS(INDIRECT(AL$8),DetailBudgetWPs_Aleph,IF($J222 = "No Work Package", "", $J222),DetailBudgetCategory_Aleph,$I222),IF(Budget_period="Quarterly",SUMIFS(INDIRECT(AL$9),DetailBudgetWPs_Aleph,IF($J222 = "No Work Package", "", $J222),DetailBudgetCategory_Aleph,$I222),IF(Budget_period="Annually",SUMIFS(INDIRECT(AL$10),DetailBudgetWPs_Aleph,IF($J222 = "No Work Package", "", $J222),DetailBudgetCategory_Aleph,$I222),""))))) / AL$6 * AL$7, 0), 0)</f>
        <v>0</v>
      </c>
      <c r="AM222" s="166">
        <f t="array" ref="AM222">IFERROR(IF(ROW()-16&lt;NoRowsBudget, IF($J222="Profit Margin",SUM(AM$16:AM221)*ProfitMargin,IF($J222="VAT",SUM(AM$16:AM221)*VAT,IF(Budget_period="Monthly",SUMIFS(INDIRECT(AM$8),DetailBudgetWPs_Aleph,IF($J222 = "No Work Package", "", $J222),DetailBudgetCategory_Aleph,$I222),IF(Budget_period="Quarterly",SUMIFS(INDIRECT(AM$9),DetailBudgetWPs_Aleph,IF($J222 = "No Work Package", "", $J222),DetailBudgetCategory_Aleph,$I222),IF(Budget_period="Annually",SUMIFS(INDIRECT(AM$10),DetailBudgetWPs_Aleph,IF($J222 = "No Work Package", "", $J222),DetailBudgetCategory_Aleph,$I222),""))))) / AM$6 * AM$7, 0), 0)</f>
        <v>0</v>
      </c>
      <c r="AN222" s="166">
        <f t="array" ref="AN222">IFERROR(IF(ROW()-16&lt;NoRowsBudget, IF($J222="Profit Margin",SUM(AN$16:AN221)*ProfitMargin,IF($J222="VAT",SUM(AN$16:AN221)*VAT,IF(Budget_period="Monthly",SUMIFS(INDIRECT(AN$8),DetailBudgetWPs_Aleph,IF($J222 = "No Work Package", "", $J222),DetailBudgetCategory_Aleph,$I222),IF(Budget_period="Quarterly",SUMIFS(INDIRECT(AN$9),DetailBudgetWPs_Aleph,IF($J222 = "No Work Package", "", $J222),DetailBudgetCategory_Aleph,$I222),IF(Budget_period="Annually",SUMIFS(INDIRECT(AN$10),DetailBudgetWPs_Aleph,IF($J222 = "No Work Package", "", $J222),DetailBudgetCategory_Aleph,$I222),""))))) / AN$6 * AN$7, 0), 0)</f>
        <v>0</v>
      </c>
      <c r="AO222" s="166">
        <f t="array" ref="AO222">IFERROR(IF(ROW()-16&lt;NoRowsBudget, IF($J222="Profit Margin",SUM(AO$16:AO221)*ProfitMargin,IF($J222="VAT",SUM(AO$16:AO221)*VAT,IF(Budget_period="Monthly",SUMIFS(INDIRECT(AO$8),DetailBudgetWPs_Aleph,IF($J222 = "No Work Package", "", $J222),DetailBudgetCategory_Aleph,$I222),IF(Budget_period="Quarterly",SUMIFS(INDIRECT(AO$9),DetailBudgetWPs_Aleph,IF($J222 = "No Work Package", "", $J222),DetailBudgetCategory_Aleph,$I222),IF(Budget_period="Annually",SUMIFS(INDIRECT(AO$10),DetailBudgetWPs_Aleph,IF($J222 = "No Work Package", "", $J222),DetailBudgetCategory_Aleph,$I222),""))))) / AO$6 * AO$7, 0), 0)</f>
        <v>0</v>
      </c>
      <c r="AP222" s="166">
        <f t="array" ref="AP222">IFERROR(IF(ROW()-16&lt;NoRowsBudget, IF($J222="Profit Margin",SUM(AP$16:AP221)*ProfitMargin,IF($J222="VAT",SUM(AP$16:AP221)*VAT,IF(Budget_period="Monthly",SUMIFS(INDIRECT(AP$8),DetailBudgetWPs_Aleph,IF($J222 = "No Work Package", "", $J222),DetailBudgetCategory_Aleph,$I222),IF(Budget_period="Quarterly",SUMIFS(INDIRECT(AP$9),DetailBudgetWPs_Aleph,IF($J222 = "No Work Package", "", $J222),DetailBudgetCategory_Aleph,$I222),IF(Budget_period="Annually",SUMIFS(INDIRECT(AP$10),DetailBudgetWPs_Aleph,IF($J222 = "No Work Package", "", $J222),DetailBudgetCategory_Aleph,$I222),""))))) / AP$6 * AP$7, 0), 0)</f>
        <v>0</v>
      </c>
      <c r="AQ222" s="166">
        <f t="array" ref="AQ222">IFERROR(IF(ROW()-16&lt;NoRowsBudget, IF($J222="Profit Margin",SUM(AQ$16:AQ221)*ProfitMargin,IF($J222="VAT",SUM(AQ$16:AQ221)*VAT,IF(Budget_period="Monthly",SUMIFS(INDIRECT(AQ$8),DetailBudgetWPs_Aleph,IF($J222 = "No Work Package", "", $J222),DetailBudgetCategory_Aleph,$I222),IF(Budget_period="Quarterly",SUMIFS(INDIRECT(AQ$9),DetailBudgetWPs_Aleph,IF($J222 = "No Work Package", "", $J222),DetailBudgetCategory_Aleph,$I222),IF(Budget_period="Annually",SUMIFS(INDIRECT(AQ$10),DetailBudgetWPs_Aleph,IF($J222 = "No Work Package", "", $J222),DetailBudgetCategory_Aleph,$I222),""))))) / AQ$6 * AQ$7, 0), 0)</f>
        <v>0</v>
      </c>
      <c r="AR222" s="166">
        <f t="array" ref="AR222">IFERROR(IF(ROW()-16&lt;NoRowsBudget, IF($J222="Profit Margin",SUM(AR$16:AR221)*ProfitMargin,IF($J222="VAT",SUM(AR$16:AR221)*VAT,IF(Budget_period="Monthly",SUMIFS(INDIRECT(AR$8),DetailBudgetWPs_Aleph,IF($J222 = "No Work Package", "", $J222),DetailBudgetCategory_Aleph,$I222),IF(Budget_period="Quarterly",SUMIFS(INDIRECT(AR$9),DetailBudgetWPs_Aleph,IF($J222 = "No Work Package", "", $J222),DetailBudgetCategory_Aleph,$I222),IF(Budget_period="Annually",SUMIFS(INDIRECT(AR$10),DetailBudgetWPs_Aleph,IF($J222 = "No Work Package", "", $J222),DetailBudgetCategory_Aleph,$I222),""))))) / AR$6 * AR$7, 0), 0)</f>
        <v>0</v>
      </c>
      <c r="AS222" s="166">
        <f t="array" ref="AS222">IFERROR(IF(ROW()-16&lt;NoRowsBudget, IF($J222="Profit Margin",SUM(AS$16:AS221)*ProfitMargin,IF($J222="VAT",SUM(AS$16:AS221)*VAT,IF(Budget_period="Monthly",SUMIFS(INDIRECT(AS$8),DetailBudgetWPs_Aleph,IF($J222 = "No Work Package", "", $J222),DetailBudgetCategory_Aleph,$I222),IF(Budget_period="Quarterly",SUMIFS(INDIRECT(AS$9),DetailBudgetWPs_Aleph,IF($J222 = "No Work Package", "", $J222),DetailBudgetCategory_Aleph,$I222),IF(Budget_period="Annually",SUMIFS(INDIRECT(AS$10),DetailBudgetWPs_Aleph,IF($J222 = "No Work Package", "", $J222),DetailBudgetCategory_Aleph,$I222),""))))) / AS$6 * AS$7, 0), 0)</f>
        <v>0</v>
      </c>
      <c r="AT222" s="166">
        <f t="array" ref="AT222">IFERROR(IF(ROW()-16&lt;NoRowsBudget, IF($J222="Profit Margin",SUM(AT$16:AT221)*ProfitMargin,IF($J222="VAT",SUM(AT$16:AT221)*VAT,IF(Budget_period="Monthly",SUMIFS(INDIRECT(AT$8),DetailBudgetWPs_Aleph,IF($J222 = "No Work Package", "", $J222),DetailBudgetCategory_Aleph,$I222),IF(Budget_period="Quarterly",SUMIFS(INDIRECT(AT$9),DetailBudgetWPs_Aleph,IF($J222 = "No Work Package", "", $J222),DetailBudgetCategory_Aleph,$I222),IF(Budget_period="Annually",SUMIFS(INDIRECT(AT$10),DetailBudgetWPs_Aleph,IF($J222 = "No Work Package", "", $J222),DetailBudgetCategory_Aleph,$I222),""))))) / AT$6 * AT$7, 0), 0)</f>
        <v>0</v>
      </c>
      <c r="AU222" s="166">
        <f t="array" ref="AU222">IFERROR(IF(ROW()-16&lt;NoRowsBudget, IF($J222="Profit Margin",SUM(AU$16:AU221)*ProfitMargin,IF($J222="VAT",SUM(AU$16:AU221)*VAT,IF(Budget_period="Monthly",SUMIFS(INDIRECT(AU$8),DetailBudgetWPs_Aleph,IF($J222 = "No Work Package", "", $J222),DetailBudgetCategory_Aleph,$I222),IF(Budget_period="Quarterly",SUMIFS(INDIRECT(AU$9),DetailBudgetWPs_Aleph,IF($J222 = "No Work Package", "", $J222),DetailBudgetCategory_Aleph,$I222),IF(Budget_period="Annually",SUMIFS(INDIRECT(AU$10),DetailBudgetWPs_Aleph,IF($J222 = "No Work Package", "", $J222),DetailBudgetCategory_Aleph,$I222),""))))) / AU$6 * AU$7, 0), 0)</f>
        <v>0</v>
      </c>
      <c r="AV222" s="166">
        <f t="array" ref="AV222">IFERROR(IF(ROW()-16&lt;NoRowsBudget, IF($J222="Profit Margin",SUM(AV$16:AV221)*ProfitMargin,IF($J222="VAT",SUM(AV$16:AV221)*VAT,IF(Budget_period="Monthly",SUMIFS(INDIRECT(AV$8),DetailBudgetWPs_Aleph,IF($J222 = "No Work Package", "", $J222),DetailBudgetCategory_Aleph,$I222),IF(Budget_period="Quarterly",SUMIFS(INDIRECT(AV$9),DetailBudgetWPs_Aleph,IF($J222 = "No Work Package", "", $J222),DetailBudgetCategory_Aleph,$I222),IF(Budget_period="Annually",SUMIFS(INDIRECT(AV$10),DetailBudgetWPs_Aleph,IF($J222 = "No Work Package", "", $J222),DetailBudgetCategory_Aleph,$I222),""))))) / AV$6 * AV$7, 0), 0)</f>
        <v>0</v>
      </c>
      <c r="AW222" s="166">
        <f t="array" ref="AW222">IFERROR(IF(ROW()-16&lt;NoRowsBudget, IF($J222="Profit Margin",SUM(AW$16:AW221)*ProfitMargin,IF($J222="VAT",SUM(AW$16:AW221)*VAT,IF(Budget_period="Monthly",SUMIFS(INDIRECT(AW$8),DetailBudgetWPs_Aleph,IF($J222 = "No Work Package", "", $J222),DetailBudgetCategory_Aleph,$I222),IF(Budget_period="Quarterly",SUMIFS(INDIRECT(AW$9),DetailBudgetWPs_Aleph,IF($J222 = "No Work Package", "", $J222),DetailBudgetCategory_Aleph,$I222),IF(Budget_period="Annually",SUMIFS(INDIRECT(AW$10),DetailBudgetWPs_Aleph,IF($J222 = "No Work Package", "", $J222),DetailBudgetCategory_Aleph,$I222),""))))) / AW$6 * AW$7, 0), 0)</f>
        <v>0</v>
      </c>
      <c r="AX222" s="166">
        <f t="array" ref="AX222">IFERROR(IF(ROW()-16&lt;NoRowsBudget, IF($J222="Profit Margin",SUM(AX$16:AX221)*ProfitMargin,IF($J222="VAT",SUM(AX$16:AX221)*VAT,IF(Budget_period="Monthly",SUMIFS(INDIRECT(AX$8),DetailBudgetWPs_Aleph,IF($J222 = "No Work Package", "", $J222),DetailBudgetCategory_Aleph,$I222),IF(Budget_period="Quarterly",SUMIFS(INDIRECT(AX$9),DetailBudgetWPs_Aleph,IF($J222 = "No Work Package", "", $J222),DetailBudgetCategory_Aleph,$I222),IF(Budget_period="Annually",SUMIFS(INDIRECT(AX$10),DetailBudgetWPs_Aleph,IF($J222 = "No Work Package", "", $J222),DetailBudgetCategory_Aleph,$I222),""))))) / AX$6 * AX$7, 0), 0)</f>
        <v>0</v>
      </c>
      <c r="AY222" s="166">
        <f t="array" ref="AY222">IFERROR(IF(ROW()-16&lt;NoRowsBudget, IF($J222="Profit Margin",SUM(AY$16:AY221)*ProfitMargin,IF($J222="VAT",SUM(AY$16:AY221)*VAT,IF(Budget_period="Monthly",SUMIFS(INDIRECT(AY$8),DetailBudgetWPs_Aleph,IF($J222 = "No Work Package", "", $J222),DetailBudgetCategory_Aleph,$I222),IF(Budget_period="Quarterly",SUMIFS(INDIRECT(AY$9),DetailBudgetWPs_Aleph,IF($J222 = "No Work Package", "", $J222),DetailBudgetCategory_Aleph,$I222),IF(Budget_period="Annually",SUMIFS(INDIRECT(AY$10),DetailBudgetWPs_Aleph,IF($J222 = "No Work Package", "", $J222),DetailBudgetCategory_Aleph,$I222),""))))) / AY$6 * AY$7, 0), 0)</f>
        <v>0</v>
      </c>
      <c r="AZ222" s="166">
        <f t="array" ref="AZ222">IFERROR(IF(ROW()-16&lt;NoRowsBudget, IF($J222="Profit Margin",SUM(AZ$16:AZ221)*ProfitMargin,IF($J222="VAT",SUM(AZ$16:AZ221)*VAT,IF(Budget_period="Monthly",SUMIFS(INDIRECT(AZ$8),DetailBudgetWPs_Aleph,IF($J222 = "No Work Package", "", $J222),DetailBudgetCategory_Aleph,$I222),IF(Budget_period="Quarterly",SUMIFS(INDIRECT(AZ$9),DetailBudgetWPs_Aleph,IF($J222 = "No Work Package", "", $J222),DetailBudgetCategory_Aleph,$I222),IF(Budget_period="Annually",SUMIFS(INDIRECT(AZ$10),DetailBudgetWPs_Aleph,IF($J222 = "No Work Package", "", $J222),DetailBudgetCategory_Aleph,$I222),""))))) / AZ$6 * AZ$7, 0), 0)</f>
        <v>0</v>
      </c>
      <c r="BA222" s="166">
        <f t="array" ref="BA222">IFERROR(IF(ROW()-16&lt;NoRowsBudget, IF($J222="Profit Margin",SUM(BA$16:BA221)*ProfitMargin,IF($J222="VAT",SUM(BA$16:BA221)*VAT,IF(Budget_period="Monthly",SUMIFS(INDIRECT(BA$8),DetailBudgetWPs_Aleph,IF($J222 = "No Work Package", "", $J222),DetailBudgetCategory_Aleph,$I222),IF(Budget_period="Quarterly",SUMIFS(INDIRECT(BA$9),DetailBudgetWPs_Aleph,IF($J222 = "No Work Package", "", $J222),DetailBudgetCategory_Aleph,$I222),IF(Budget_period="Annually",SUMIFS(INDIRECT(BA$10),DetailBudgetWPs_Aleph,IF($J222 = "No Work Package", "", $J222),DetailBudgetCategory_Aleph,$I222),""))))) / BA$6 * BA$7, 0), 0)</f>
        <v>0</v>
      </c>
      <c r="BB222" s="166">
        <f t="array" ref="BB222">IFERROR(IF(ROW()-16&lt;NoRowsBudget, IF($J222="Profit Margin",SUM(BB$16:BB221)*ProfitMargin,IF($J222="VAT",SUM(BB$16:BB221)*VAT,IF(Budget_period="Monthly",SUMIFS(INDIRECT(BB$8),DetailBudgetWPs_Aleph,IF($J222 = "No Work Package", "", $J222),DetailBudgetCategory_Aleph,$I222),IF(Budget_period="Quarterly",SUMIFS(INDIRECT(BB$9),DetailBudgetWPs_Aleph,IF($J222 = "No Work Package", "", $J222),DetailBudgetCategory_Aleph,$I222),IF(Budget_period="Annually",SUMIFS(INDIRECT(BB$10),DetailBudgetWPs_Aleph,IF($J222 = "No Work Package", "", $J222),DetailBudgetCategory_Aleph,$I222),""))))) / BB$6 * BB$7, 0), 0)</f>
        <v>0</v>
      </c>
      <c r="BC222" s="166">
        <f t="array" ref="BC222">IFERROR(IF(ROW()-16&lt;NoRowsBudget, IF($J222="Profit Margin",SUM(BC$16:BC221)*ProfitMargin,IF($J222="VAT",SUM(BC$16:BC221)*VAT,IF(Budget_period="Monthly",SUMIFS(INDIRECT(BC$8),DetailBudgetWPs_Aleph,IF($J222 = "No Work Package", "", $J222),DetailBudgetCategory_Aleph,$I222),IF(Budget_period="Quarterly",SUMIFS(INDIRECT(BC$9),DetailBudgetWPs_Aleph,IF($J222 = "No Work Package", "", $J222),DetailBudgetCategory_Aleph,$I222),IF(Budget_period="Annually",SUMIFS(INDIRECT(BC$10),DetailBudgetWPs_Aleph,IF($J222 = "No Work Package", "", $J222),DetailBudgetCategory_Aleph,$I222),""))))) / BC$6 * BC$7, 0), 0)</f>
        <v>0</v>
      </c>
      <c r="BD222" s="166">
        <f t="array" ref="BD222">IFERROR(IF(ROW()-16&lt;NoRowsBudget, IF($J222="Profit Margin",SUM(BD$16:BD221)*ProfitMargin,IF($J222="VAT",SUM(BD$16:BD221)*VAT,IF(Budget_period="Monthly",SUMIFS(INDIRECT(BD$8),DetailBudgetWPs_Aleph,IF($J222 = "No Work Package", "", $J222),DetailBudgetCategory_Aleph,$I222),IF(Budget_period="Quarterly",SUMIFS(INDIRECT(BD$9),DetailBudgetWPs_Aleph,IF($J222 = "No Work Package", "", $J222),DetailBudgetCategory_Aleph,$I222),IF(Budget_period="Annually",SUMIFS(INDIRECT(BD$10),DetailBudgetWPs_Aleph,IF($J222 = "No Work Package", "", $J222),DetailBudgetCategory_Aleph,$I222),""))))) / BD$6 * BD$7, 0), 0)</f>
        <v>0</v>
      </c>
      <c r="BE222" s="166">
        <f t="array" ref="BE222">IFERROR(IF(ROW()-16&lt;NoRowsBudget, IF($J222="Profit Margin",SUM(BE$16:BE221)*ProfitMargin,IF($J222="VAT",SUM(BE$16:BE221)*VAT,IF(Budget_period="Monthly",SUMIFS(INDIRECT(BE$8),DetailBudgetWPs_Aleph,IF($J222 = "No Work Package", "", $J222),DetailBudgetCategory_Aleph,$I222),IF(Budget_period="Quarterly",SUMIFS(INDIRECT(BE$9),DetailBudgetWPs_Aleph,IF($J222 = "No Work Package", "", $J222),DetailBudgetCategory_Aleph,$I222),IF(Budget_period="Annually",SUMIFS(INDIRECT(BE$10),DetailBudgetWPs_Aleph,IF($J222 = "No Work Package", "", $J222),DetailBudgetCategory_Aleph,$I222),""))))) / BE$6 * BE$7, 0), 0)</f>
        <v>0</v>
      </c>
      <c r="BF222" s="166">
        <f t="array" ref="BF222">IFERROR(IF(ROW()-16&lt;NoRowsBudget, IF($J222="Profit Margin",SUM(BF$16:BF221)*ProfitMargin,IF($J222="VAT",SUM(BF$16:BF221)*VAT,IF(Budget_period="Monthly",SUMIFS(INDIRECT(BF$8),DetailBudgetWPs_Aleph,IF($J222 = "No Work Package", "", $J222),DetailBudgetCategory_Aleph,$I222),IF(Budget_period="Quarterly",SUMIFS(INDIRECT(BF$9),DetailBudgetWPs_Aleph,IF($J222 = "No Work Package", "", $J222),DetailBudgetCategory_Aleph,$I222),IF(Budget_period="Annually",SUMIFS(INDIRECT(BF$10),DetailBudgetWPs_Aleph,IF($J222 = "No Work Package", "", $J222),DetailBudgetCategory_Aleph,$I222),""))))) / BF$6 * BF$7, 0), 0)</f>
        <v>0</v>
      </c>
      <c r="BG222" s="166">
        <f t="array" ref="BG222">IFERROR(IF(ROW()-16&lt;NoRowsBudget, IF($J222="Profit Margin",SUM(BG$16:BG221)*ProfitMargin,IF($J222="VAT",SUM(BG$16:BG221)*VAT,IF(Budget_period="Monthly",SUMIFS(INDIRECT(BG$8),DetailBudgetWPs_Aleph,IF($J222 = "No Work Package", "", $J222),DetailBudgetCategory_Aleph,$I222),IF(Budget_period="Quarterly",SUMIFS(INDIRECT(BG$9),DetailBudgetWPs_Aleph,IF($J222 = "No Work Package", "", $J222),DetailBudgetCategory_Aleph,$I222),IF(Budget_period="Annually",SUMIFS(INDIRECT(BG$10),DetailBudgetWPs_Aleph,IF($J222 = "No Work Package", "", $J222),DetailBudgetCategory_Aleph,$I222),""))))) / BG$6 * BG$7, 0), 0)</f>
        <v>0</v>
      </c>
      <c r="BH222" s="166">
        <f t="array" ref="BH222">IFERROR(IF(ROW()-16&lt;NoRowsBudget, IF($J222="Profit Margin",SUM(BH$16:BH221)*ProfitMargin,IF($J222="VAT",SUM(BH$16:BH221)*VAT,IF(Budget_period="Monthly",SUMIFS(INDIRECT(BH$8),DetailBudgetWPs_Aleph,IF($J222 = "No Work Package", "", $J222),DetailBudgetCategory_Aleph,$I222),IF(Budget_period="Quarterly",SUMIFS(INDIRECT(BH$9),DetailBudgetWPs_Aleph,IF($J222 = "No Work Package", "", $J222),DetailBudgetCategory_Aleph,$I222),IF(Budget_period="Annually",SUMIFS(INDIRECT(BH$10),DetailBudgetWPs_Aleph,IF($J222 = "No Work Package", "", $J222),DetailBudgetCategory_Aleph,$I222),""))))) / BH$6 * BH$7, 0), 0)</f>
        <v>0</v>
      </c>
      <c r="BI222" s="166">
        <f t="array" ref="BI222">IFERROR(IF(ROW()-16&lt;NoRowsBudget, IF($J222="Profit Margin",SUM(BI$16:BI221)*ProfitMargin,IF($J222="VAT",SUM(BI$16:BI221)*VAT,IF(Budget_period="Monthly",SUMIFS(INDIRECT(BI$8),DetailBudgetWPs_Aleph,IF($J222 = "No Work Package", "", $J222),DetailBudgetCategory_Aleph,$I222),IF(Budget_period="Quarterly",SUMIFS(INDIRECT(BI$9),DetailBudgetWPs_Aleph,IF($J222 = "No Work Package", "", $J222),DetailBudgetCategory_Aleph,$I222),IF(Budget_period="Annually",SUMIFS(INDIRECT(BI$10),DetailBudgetWPs_Aleph,IF($J222 = "No Work Package", "", $J222),DetailBudgetCategory_Aleph,$I222),""))))) / BI$6 * BI$7, 0), 0)</f>
        <v>0</v>
      </c>
      <c r="BJ222" s="166">
        <f t="array" ref="BJ222">IFERROR(IF(ROW()-16&lt;NoRowsBudget, IF($J222="Profit Margin",SUM(BJ$16:BJ221)*ProfitMargin,IF($J222="VAT",SUM(BJ$16:BJ221)*VAT,IF(Budget_period="Monthly",SUMIFS(INDIRECT(BJ$8),DetailBudgetWPs_Aleph,IF($J222 = "No Work Package", "", $J222),DetailBudgetCategory_Aleph,$I222),IF(Budget_period="Quarterly",SUMIFS(INDIRECT(BJ$9),DetailBudgetWPs_Aleph,IF($J222 = "No Work Package", "", $J222),DetailBudgetCategory_Aleph,$I222),IF(Budget_period="Annually",SUMIFS(INDIRECT(BJ$10),DetailBudgetWPs_Aleph,IF($J222 = "No Work Package", "", $J222),DetailBudgetCategory_Aleph,$I222),""))))) / BJ$6 * BJ$7, 0), 0)</f>
        <v>0</v>
      </c>
      <c r="BK222" s="166">
        <f t="array" ref="BK222">IFERROR(IF(ROW()-16&lt;NoRowsBudget, IF($J222="Profit Margin",SUM(BK$16:BK221)*ProfitMargin,IF($J222="VAT",SUM(BK$16:BK221)*VAT,IF(Budget_period="Monthly",SUMIFS(INDIRECT(BK$8),DetailBudgetWPs_Aleph,IF($J222 = "No Work Package", "", $J222),DetailBudgetCategory_Aleph,$I222),IF(Budget_period="Quarterly",SUMIFS(INDIRECT(BK$9),DetailBudgetWPs_Aleph,IF($J222 = "No Work Package", "", $J222),DetailBudgetCategory_Aleph,$I222),IF(Budget_period="Annually",SUMIFS(INDIRECT(BK$10),DetailBudgetWPs_Aleph,IF($J222 = "No Work Package", "", $J222),DetailBudgetCategory_Aleph,$I222),""))))) / BK$6 * BK$7, 0), 0)</f>
        <v>0</v>
      </c>
      <c r="BL222" s="166">
        <f t="array" ref="BL222">IFERROR(IF(ROW()-16&lt;NoRowsBudget, IF($J222="Profit Margin",SUM(BL$16:BL221)*ProfitMargin,IF($J222="VAT",SUM(BL$16:BL221)*VAT,IF(Budget_period="Monthly",SUMIFS(INDIRECT(BL$8),DetailBudgetWPs_Aleph,IF($J222 = "No Work Package", "", $J222),DetailBudgetCategory_Aleph,$I222),IF(Budget_period="Quarterly",SUMIFS(INDIRECT(BL$9),DetailBudgetWPs_Aleph,IF($J222 = "No Work Package", "", $J222),DetailBudgetCategory_Aleph,$I222),IF(Budget_period="Annually",SUMIFS(INDIRECT(BL$10),DetailBudgetWPs_Aleph,IF($J222 = "No Work Package", "", $J222),DetailBudgetCategory_Aleph,$I222),""))))) / BL$6 * BL$7, 0), 0)</f>
        <v>0</v>
      </c>
      <c r="BM222" s="166">
        <f t="array" ref="BM222">IFERROR(IF(ROW()-16&lt;NoRowsBudget, IF($J222="Profit Margin",SUM(BM$16:BM221)*ProfitMargin,IF($J222="VAT",SUM(BM$16:BM221)*VAT,IF(Budget_period="Monthly",SUMIFS(INDIRECT(BM$8),DetailBudgetWPs_Aleph,IF($J222 = "No Work Package", "", $J222),DetailBudgetCategory_Aleph,$I222),IF(Budget_period="Quarterly",SUMIFS(INDIRECT(BM$9),DetailBudgetWPs_Aleph,IF($J222 = "No Work Package", "", $J222),DetailBudgetCategory_Aleph,$I222),IF(Budget_period="Annually",SUMIFS(INDIRECT(BM$10),DetailBudgetWPs_Aleph,IF($J222 = "No Work Package", "", $J222),DetailBudgetCategory_Aleph,$I222),""))))) / BM$6 * BM$7, 0), 0)</f>
        <v>0</v>
      </c>
      <c r="BN222" s="166">
        <f t="array" ref="BN222">IFERROR(IF(ROW()-16&lt;NoRowsBudget, IF($J222="Profit Margin",SUM(BN$16:BN221)*ProfitMargin,IF($J222="VAT",SUM(BN$16:BN221)*VAT,IF(Budget_period="Monthly",SUMIFS(INDIRECT(BN$8),DetailBudgetWPs_Aleph,IF($J222 = "No Work Package", "", $J222),DetailBudgetCategory_Aleph,$I222),IF(Budget_period="Quarterly",SUMIFS(INDIRECT(BN$9),DetailBudgetWPs_Aleph,IF($J222 = "No Work Package", "", $J222),DetailBudgetCategory_Aleph,$I222),IF(Budget_period="Annually",SUMIFS(INDIRECT(BN$10),DetailBudgetWPs_Aleph,IF($J222 = "No Work Package", "", $J222),DetailBudgetCategory_Aleph,$I222),""))))) / BN$6 * BN$7, 0), 0)</f>
        <v>0</v>
      </c>
      <c r="BO222" s="166">
        <f t="array" ref="BO222">IFERROR(IF(ROW()-16&lt;NoRowsBudget, IF($J222="Profit Margin",SUM(BO$16:BO221)*ProfitMargin,IF($J222="VAT",SUM(BO$16:BO221)*VAT,IF(Budget_period="Monthly",SUMIFS(INDIRECT(BO$8),DetailBudgetWPs_Aleph,IF($J222 = "No Work Package", "", $J222),DetailBudgetCategory_Aleph,$I222),IF(Budget_period="Quarterly",SUMIFS(INDIRECT(BO$9),DetailBudgetWPs_Aleph,IF($J222 = "No Work Package", "", $J222),DetailBudgetCategory_Aleph,$I222),IF(Budget_period="Annually",SUMIFS(INDIRECT(BO$10),DetailBudgetWPs_Aleph,IF($J222 = "No Work Package", "", $J222),DetailBudgetCategory_Aleph,$I222),""))))) / BO$6 * BO$7, 0), 0)</f>
        <v>0</v>
      </c>
      <c r="BP222" s="166">
        <f t="array" ref="BP222">IFERROR(IF(ROW()-16&lt;NoRowsBudget, IF($J222="Profit Margin",SUM(BP$16:BP221)*ProfitMargin,IF($J222="VAT",SUM(BP$16:BP221)*VAT,IF(Budget_period="Monthly",SUMIFS(INDIRECT(BP$8),DetailBudgetWPs_Aleph,IF($J222 = "No Work Package", "", $J222),DetailBudgetCategory_Aleph,$I222),IF(Budget_period="Quarterly",SUMIFS(INDIRECT(BP$9),DetailBudgetWPs_Aleph,IF($J222 = "No Work Package", "", $J222),DetailBudgetCategory_Aleph,$I222),IF(Budget_period="Annually",SUMIFS(INDIRECT(BP$10),DetailBudgetWPs_Aleph,IF($J222 = "No Work Package", "", $J222),DetailBudgetCategory_Aleph,$I222),""))))) / BP$6 * BP$7, 0), 0)</f>
        <v>0</v>
      </c>
      <c r="BQ222" s="166">
        <f t="array" ref="BQ222">IFERROR(IF(ROW()-16&lt;NoRowsBudget, IF($J222="Profit Margin",SUM(BQ$16:BQ221)*ProfitMargin,IF($J222="VAT",SUM(BQ$16:BQ221)*VAT,IF(Budget_period="Monthly",SUMIFS(INDIRECT(BQ$8),DetailBudgetWPs_Aleph,IF($J222 = "No Work Package", "", $J222),DetailBudgetCategory_Aleph,$I222),IF(Budget_period="Quarterly",SUMIFS(INDIRECT(BQ$9),DetailBudgetWPs_Aleph,IF($J222 = "No Work Package", "", $J222),DetailBudgetCategory_Aleph,$I222),IF(Budget_period="Annually",SUMIFS(INDIRECT(BQ$10),DetailBudgetWPs_Aleph,IF($J222 = "No Work Package", "", $J222),DetailBudgetCategory_Aleph,$I222),""))))) / BQ$6 * BQ$7, 0), 0)</f>
        <v>0</v>
      </c>
      <c r="BR222" s="166">
        <f t="array" ref="BR222">IFERROR(IF(ROW()-16&lt;NoRowsBudget, IF($J222="Profit Margin",SUM(BR$16:BR221)*ProfitMargin,IF($J222="VAT",SUM(BR$16:BR221)*VAT,IF(Budget_period="Monthly",SUMIFS(INDIRECT(BR$8),DetailBudgetWPs_Aleph,IF($J222 = "No Work Package", "", $J222),DetailBudgetCategory_Aleph,$I222),IF(Budget_period="Quarterly",SUMIFS(INDIRECT(BR$9),DetailBudgetWPs_Aleph,IF($J222 = "No Work Package", "", $J222),DetailBudgetCategory_Aleph,$I222),IF(Budget_period="Annually",SUMIFS(INDIRECT(BR$10),DetailBudgetWPs_Aleph,IF($J222 = "No Work Package", "", $J222),DetailBudgetCategory_Aleph,$I222),""))))) / BR$6 * BR$7, 0), 0)</f>
        <v>0</v>
      </c>
      <c r="BS222" s="166">
        <f t="array" ref="BS222">IFERROR(IF(ROW()-16&lt;NoRowsBudget, IF($J222="Profit Margin",SUM(BS$16:BS221)*ProfitMargin,IF($J222="VAT",SUM(BS$16:BS221)*VAT,IF(Budget_period="Monthly",SUMIFS(INDIRECT(BS$8),DetailBudgetWPs_Aleph,IF($J222 = "No Work Package", "", $J222),DetailBudgetCategory_Aleph,$I222),IF(Budget_period="Quarterly",SUMIFS(INDIRECT(BS$9),DetailBudgetWPs_Aleph,IF($J222 = "No Work Package", "", $J222),DetailBudgetCategory_Aleph,$I222),IF(Budget_period="Annually",SUMIFS(INDIRECT(BS$10),DetailBudgetWPs_Aleph,IF($J222 = "No Work Package", "", $J222),DetailBudgetCategory_Aleph,$I222),""))))) / BS$6 * BS$7, 0), 0)</f>
        <v>0</v>
      </c>
    </row>
    <row r="223" ht="15.75" customHeight="1">
      <c r="A223" s="114"/>
      <c r="B223" s="15" t="str">
        <f>IF(ROW()-16&lt;NoRowsBudget,OrgName,"")</f>
        <v/>
      </c>
      <c r="C223" s="15" t="str">
        <f>IF(ROW()-16&lt;NoRowsBudget,ProjectName,"")</f>
        <v/>
      </c>
      <c r="D223" s="15" t="str">
        <f>IF(ROW()-16&lt;NoRowsBudget,ProjectRef,"")</f>
        <v/>
      </c>
      <c r="E223" s="15" t="str">
        <f>IF(ROW()-16&lt;NoRowsBudget,ApplicationID,"")</f>
        <v/>
      </c>
      <c r="F223" s="15" t="str">
        <f>IF(ROW()-16&lt;NoRowsBudget,Version,"")</f>
        <v/>
      </c>
      <c r="G223" s="164" t="str">
        <f>IF(ROW()-16&lt;NoRowsBudget,StartDate,"")</f>
        <v/>
      </c>
      <c r="H223" s="164" t="str">
        <f>IF(ROW()-16&lt;NoRowsBudget,EndDate,"")</f>
        <v/>
      </c>
      <c r="I223" s="15" t="str">
        <f t="array" ref="I223">IF(ROW()-16&lt;(NoRowsBudget-3),INDEX(CostCategories,CEILING((ROW()-15)/NoWPs,1)),IF(ROW()-16=NoRowsBudget-3,"Overheads",IF(ROW()-16=NoRowsBudget-2,"Profit Margin",IF(ROW()-16=NoRowsBudget-1,"VAT",""))))</f>
        <v/>
      </c>
      <c r="J223" s="15" t="str">
        <f t="array" ref="J223">IF(ROW()-16&lt;NoRowsBudget-3,INDEX(WPUnique,,MOD(ROW()-16,NoWPs)+1),IF(ROW()-16=NoRowsBudget-3,"Overheads",IF(ROW()-16=NoRowsBudget-2,"Profit Margin",IF(ROW()-16=NoRowsBudget-1,"VAT",""))))</f>
        <v/>
      </c>
      <c r="K223" s="172" t="str">
        <f>IFERROR(IF(OR($J223="Indirect Cost",$J223="VAT",$J223="Profit Margin"),"",VLOOKUP(J223,'1. Basic Info'!$B$40:$C$52,2,FALSE)),BudgetExport!J223)</f>
        <v/>
      </c>
      <c r="L223" s="166">
        <f t="array" ref="L223">IFERROR(IF(ROW()-16&lt;NoRowsBudget, IF($J223="Profit Margin",SUM(L$16:L222)*ProfitMargin,IF($J223="VAT",SUM(L$16:L222)*VAT,IF(Budget_period="Monthly",SUMIFS(INDIRECT(L$8),DetailBudgetWPs_Aleph,IF($J223 = "No Work Package", "", $J223),DetailBudgetCategory_Aleph,$I223),IF(Budget_period="Quarterly",SUMIFS(INDIRECT(L$9),DetailBudgetWPs_Aleph,IF($J223 = "No Work Package", "", $J223),DetailBudgetCategory_Aleph,$I223),IF(Budget_period="Annually",SUMIFS(INDIRECT(L$10),DetailBudgetWPs_Aleph,IF($J223 = "No Work Package", "", $J223),DetailBudgetCategory_Aleph,$I223),""))))) / L$6 * L$7, 0), 0)</f>
        <v>0</v>
      </c>
      <c r="M223" s="166">
        <f t="array" ref="M223">IFERROR(IF(ROW()-16&lt;NoRowsBudget, IF($J223="Profit Margin",SUM(M$16:M222)*ProfitMargin,IF($J223="VAT",SUM(M$16:M222)*VAT,IF(Budget_period="Monthly",SUMIFS(INDIRECT(M$8),DetailBudgetWPs_Aleph,IF($J223 = "No Work Package", "", $J223),DetailBudgetCategory_Aleph,$I223),IF(Budget_period="Quarterly",SUMIFS(INDIRECT(M$9),DetailBudgetWPs_Aleph,IF($J223 = "No Work Package", "", $J223),DetailBudgetCategory_Aleph,$I223),IF(Budget_period="Annually",SUMIFS(INDIRECT(M$10),DetailBudgetWPs_Aleph,IF($J223 = "No Work Package", "", $J223),DetailBudgetCategory_Aleph,$I223),""))))) / M$6 * M$7, 0), 0)</f>
        <v>0</v>
      </c>
      <c r="N223" s="166">
        <f t="array" ref="N223">IFERROR(IF(ROW()-16&lt;NoRowsBudget, IF($J223="Profit Margin",SUM(N$16:N222)*ProfitMargin,IF($J223="VAT",SUM(N$16:N222)*VAT,IF(Budget_period="Monthly",SUMIFS(INDIRECT(N$8),DetailBudgetWPs_Aleph,IF($J223 = "No Work Package", "", $J223),DetailBudgetCategory_Aleph,$I223),IF(Budget_period="Quarterly",SUMIFS(INDIRECT(N$9),DetailBudgetWPs_Aleph,IF($J223 = "No Work Package", "", $J223),DetailBudgetCategory_Aleph,$I223),IF(Budget_period="Annually",SUMIFS(INDIRECT(N$10),DetailBudgetWPs_Aleph,IF($J223 = "No Work Package", "", $J223),DetailBudgetCategory_Aleph,$I223),""))))) / N$6 * N$7, 0), 0)</f>
        <v>0</v>
      </c>
      <c r="O223" s="166">
        <f t="array" ref="O223">IFERROR(IF(ROW()-16&lt;NoRowsBudget, IF($J223="Profit Margin",SUM(O$16:O222)*ProfitMargin,IF($J223="VAT",SUM(O$16:O222)*VAT,IF(Budget_period="Monthly",SUMIFS(INDIRECT(O$8),DetailBudgetWPs_Aleph,IF($J223 = "No Work Package", "", $J223),DetailBudgetCategory_Aleph,$I223),IF(Budget_period="Quarterly",SUMIFS(INDIRECT(O$9),DetailBudgetWPs_Aleph,IF($J223 = "No Work Package", "", $J223),DetailBudgetCategory_Aleph,$I223),IF(Budget_period="Annually",SUMIFS(INDIRECT(O$10),DetailBudgetWPs_Aleph,IF($J223 = "No Work Package", "", $J223),DetailBudgetCategory_Aleph,$I223),""))))) / O$6 * O$7, 0), 0)</f>
        <v>0</v>
      </c>
      <c r="P223" s="166">
        <f t="array" ref="P223">IFERROR(IF(ROW()-16&lt;NoRowsBudget, IF($J223="Profit Margin",SUM(P$16:P222)*ProfitMargin,IF($J223="VAT",SUM(P$16:P222)*VAT,IF(Budget_period="Monthly",SUMIFS(INDIRECT(P$8),DetailBudgetWPs_Aleph,IF($J223 = "No Work Package", "", $J223),DetailBudgetCategory_Aleph,$I223),IF(Budget_period="Quarterly",SUMIFS(INDIRECT(P$9),DetailBudgetWPs_Aleph,IF($J223 = "No Work Package", "", $J223),DetailBudgetCategory_Aleph,$I223),IF(Budget_period="Annually",SUMIFS(INDIRECT(P$10),DetailBudgetWPs_Aleph,IF($J223 = "No Work Package", "", $J223),DetailBudgetCategory_Aleph,$I223),""))))) / P$6 * P$7, 0), 0)</f>
        <v>0</v>
      </c>
      <c r="Q223" s="166">
        <f t="array" ref="Q223">IFERROR(IF(ROW()-16&lt;NoRowsBudget, IF($J223="Profit Margin",SUM(Q$16:Q222)*ProfitMargin,IF($J223="VAT",SUM(Q$16:Q222)*VAT,IF(Budget_period="Monthly",SUMIFS(INDIRECT(Q$8),DetailBudgetWPs_Aleph,IF($J223 = "No Work Package", "", $J223),DetailBudgetCategory_Aleph,$I223),IF(Budget_period="Quarterly",SUMIFS(INDIRECT(Q$9),DetailBudgetWPs_Aleph,IF($J223 = "No Work Package", "", $J223),DetailBudgetCategory_Aleph,$I223),IF(Budget_period="Annually",SUMIFS(INDIRECT(Q$10),DetailBudgetWPs_Aleph,IF($J223 = "No Work Package", "", $J223),DetailBudgetCategory_Aleph,$I223),""))))) / Q$6 * Q$7, 0), 0)</f>
        <v>0</v>
      </c>
      <c r="R223" s="166">
        <f t="array" ref="R223">IFERROR(IF(ROW()-16&lt;NoRowsBudget, IF($J223="Profit Margin",SUM(R$16:R222)*ProfitMargin,IF($J223="VAT",SUM(R$16:R222)*VAT,IF(Budget_period="Monthly",SUMIFS(INDIRECT(R$8),DetailBudgetWPs_Aleph,IF($J223 = "No Work Package", "", $J223),DetailBudgetCategory_Aleph,$I223),IF(Budget_period="Quarterly",SUMIFS(INDIRECT(R$9),DetailBudgetWPs_Aleph,IF($J223 = "No Work Package", "", $J223),DetailBudgetCategory_Aleph,$I223),IF(Budget_period="Annually",SUMIFS(INDIRECT(R$10),DetailBudgetWPs_Aleph,IF($J223 = "No Work Package", "", $J223),DetailBudgetCategory_Aleph,$I223),""))))) / R$6 * R$7, 0), 0)</f>
        <v>0</v>
      </c>
      <c r="S223" s="166">
        <f t="array" ref="S223">IFERROR(IF(ROW()-16&lt;NoRowsBudget, IF($J223="Profit Margin",SUM(S$16:S222)*ProfitMargin,IF($J223="VAT",SUM(S$16:S222)*VAT,IF(Budget_period="Monthly",SUMIFS(INDIRECT(S$8),DetailBudgetWPs_Aleph,IF($J223 = "No Work Package", "", $J223),DetailBudgetCategory_Aleph,$I223),IF(Budget_period="Quarterly",SUMIFS(INDIRECT(S$9),DetailBudgetWPs_Aleph,IF($J223 = "No Work Package", "", $J223),DetailBudgetCategory_Aleph,$I223),IF(Budget_period="Annually",SUMIFS(INDIRECT(S$10),DetailBudgetWPs_Aleph,IF($J223 = "No Work Package", "", $J223),DetailBudgetCategory_Aleph,$I223),""))))) / S$6 * S$7, 0), 0)</f>
        <v>0</v>
      </c>
      <c r="T223" s="166">
        <f t="array" ref="T223">IFERROR(IF(ROW()-16&lt;NoRowsBudget, IF($J223="Profit Margin",SUM(T$16:T222)*ProfitMargin,IF($J223="VAT",SUM(T$16:T222)*VAT,IF(Budget_period="Monthly",SUMIFS(INDIRECT(T$8),DetailBudgetWPs_Aleph,IF($J223 = "No Work Package", "", $J223),DetailBudgetCategory_Aleph,$I223),IF(Budget_period="Quarterly",SUMIFS(INDIRECT(T$9),DetailBudgetWPs_Aleph,IF($J223 = "No Work Package", "", $J223),DetailBudgetCategory_Aleph,$I223),IF(Budget_period="Annually",SUMIFS(INDIRECT(T$10),DetailBudgetWPs_Aleph,IF($J223 = "No Work Package", "", $J223),DetailBudgetCategory_Aleph,$I223),""))))) / T$6 * T$7, 0), 0)</f>
        <v>0</v>
      </c>
      <c r="U223" s="166">
        <f t="array" ref="U223">IFERROR(IF(ROW()-16&lt;NoRowsBudget, IF($J223="Profit Margin",SUM(U$16:U222)*ProfitMargin,IF($J223="VAT",SUM(U$16:U222)*VAT,IF(Budget_period="Monthly",SUMIFS(INDIRECT(U$8),DetailBudgetWPs_Aleph,IF($J223 = "No Work Package", "", $J223),DetailBudgetCategory_Aleph,$I223),IF(Budget_period="Quarterly",SUMIFS(INDIRECT(U$9),DetailBudgetWPs_Aleph,IF($J223 = "No Work Package", "", $J223),DetailBudgetCategory_Aleph,$I223),IF(Budget_period="Annually",SUMIFS(INDIRECT(U$10),DetailBudgetWPs_Aleph,IF($J223 = "No Work Package", "", $J223),DetailBudgetCategory_Aleph,$I223),""))))) / U$6 * U$7, 0), 0)</f>
        <v>0</v>
      </c>
      <c r="V223" s="166">
        <f t="array" ref="V223">IFERROR(IF(ROW()-16&lt;NoRowsBudget, IF($J223="Profit Margin",SUM(V$16:V222)*ProfitMargin,IF($J223="VAT",SUM(V$16:V222)*VAT,IF(Budget_period="Monthly",SUMIFS(INDIRECT(V$8),DetailBudgetWPs_Aleph,IF($J223 = "No Work Package", "", $J223),DetailBudgetCategory_Aleph,$I223),IF(Budget_period="Quarterly",SUMIFS(INDIRECT(V$9),DetailBudgetWPs_Aleph,IF($J223 = "No Work Package", "", $J223),DetailBudgetCategory_Aleph,$I223),IF(Budget_period="Annually",SUMIFS(INDIRECT(V$10),DetailBudgetWPs_Aleph,IF($J223 = "No Work Package", "", $J223),DetailBudgetCategory_Aleph,$I223),""))))) / V$6 * V$7, 0), 0)</f>
        <v>0</v>
      </c>
      <c r="W223" s="166">
        <f t="array" ref="W223">IFERROR(IF(ROW()-16&lt;NoRowsBudget, IF($J223="Profit Margin",SUM(W$16:W222)*ProfitMargin,IF($J223="VAT",SUM(W$16:W222)*VAT,IF(Budget_period="Monthly",SUMIFS(INDIRECT(W$8),DetailBudgetWPs_Aleph,IF($J223 = "No Work Package", "", $J223),DetailBudgetCategory_Aleph,$I223),IF(Budget_period="Quarterly",SUMIFS(INDIRECT(W$9),DetailBudgetWPs_Aleph,IF($J223 = "No Work Package", "", $J223),DetailBudgetCategory_Aleph,$I223),IF(Budget_period="Annually",SUMIFS(INDIRECT(W$10),DetailBudgetWPs_Aleph,IF($J223 = "No Work Package", "", $J223),DetailBudgetCategory_Aleph,$I223),""))))) / W$6 * W$7, 0), 0)</f>
        <v>0</v>
      </c>
      <c r="X223" s="166">
        <f t="array" ref="X223">IFERROR(IF(ROW()-16&lt;NoRowsBudget, IF($J223="Profit Margin",SUM(X$16:X222)*ProfitMargin,IF($J223="VAT",SUM(X$16:X222)*VAT,IF(Budget_period="Monthly",SUMIFS(INDIRECT(X$8),DetailBudgetWPs_Aleph,IF($J223 = "No Work Package", "", $J223),DetailBudgetCategory_Aleph,$I223),IF(Budget_period="Quarterly",SUMIFS(INDIRECT(X$9),DetailBudgetWPs_Aleph,IF($J223 = "No Work Package", "", $J223),DetailBudgetCategory_Aleph,$I223),IF(Budget_period="Annually",SUMIFS(INDIRECT(X$10),DetailBudgetWPs_Aleph,IF($J223 = "No Work Package", "", $J223),DetailBudgetCategory_Aleph,$I223),""))))) / X$6 * X$7, 0), 0)</f>
        <v>0</v>
      </c>
      <c r="Y223" s="166">
        <f t="array" ref="Y223">IFERROR(IF(ROW()-16&lt;NoRowsBudget, IF($J223="Profit Margin",SUM(Y$16:Y222)*ProfitMargin,IF($J223="VAT",SUM(Y$16:Y222)*VAT,IF(Budget_period="Monthly",SUMIFS(INDIRECT(Y$8),DetailBudgetWPs_Aleph,IF($J223 = "No Work Package", "", $J223),DetailBudgetCategory_Aleph,$I223),IF(Budget_period="Quarterly",SUMIFS(INDIRECT(Y$9),DetailBudgetWPs_Aleph,IF($J223 = "No Work Package", "", $J223),DetailBudgetCategory_Aleph,$I223),IF(Budget_period="Annually",SUMIFS(INDIRECT(Y$10),DetailBudgetWPs_Aleph,IF($J223 = "No Work Package", "", $J223),DetailBudgetCategory_Aleph,$I223),""))))) / Y$6 * Y$7, 0), 0)</f>
        <v>0</v>
      </c>
      <c r="Z223" s="166">
        <f t="array" ref="Z223">IFERROR(IF(ROW()-16&lt;NoRowsBudget, IF($J223="Profit Margin",SUM(Z$16:Z222)*ProfitMargin,IF($J223="VAT",SUM(Z$16:Z222)*VAT,IF(Budget_period="Monthly",SUMIFS(INDIRECT(Z$8),DetailBudgetWPs_Aleph,IF($J223 = "No Work Package", "", $J223),DetailBudgetCategory_Aleph,$I223),IF(Budget_period="Quarterly",SUMIFS(INDIRECT(Z$9),DetailBudgetWPs_Aleph,IF($J223 = "No Work Package", "", $J223),DetailBudgetCategory_Aleph,$I223),IF(Budget_period="Annually",SUMIFS(INDIRECT(Z$10),DetailBudgetWPs_Aleph,IF($J223 = "No Work Package", "", $J223),DetailBudgetCategory_Aleph,$I223),""))))) / Z$6 * Z$7, 0), 0)</f>
        <v>0</v>
      </c>
      <c r="AA223" s="166">
        <f t="array" ref="AA223">IFERROR(IF(ROW()-16&lt;NoRowsBudget, IF($J223="Profit Margin",SUM(AA$16:AA222)*ProfitMargin,IF($J223="VAT",SUM(AA$16:AA222)*VAT,IF(Budget_period="Monthly",SUMIFS(INDIRECT(AA$8),DetailBudgetWPs_Aleph,IF($J223 = "No Work Package", "", $J223),DetailBudgetCategory_Aleph,$I223),IF(Budget_period="Quarterly",SUMIFS(INDIRECT(AA$9),DetailBudgetWPs_Aleph,IF($J223 = "No Work Package", "", $J223),DetailBudgetCategory_Aleph,$I223),IF(Budget_period="Annually",SUMIFS(INDIRECT(AA$10),DetailBudgetWPs_Aleph,IF($J223 = "No Work Package", "", $J223),DetailBudgetCategory_Aleph,$I223),""))))) / AA$6 * AA$7, 0), 0)</f>
        <v>0</v>
      </c>
      <c r="AB223" s="166">
        <f t="array" ref="AB223">IFERROR(IF(ROW()-16&lt;NoRowsBudget, IF($J223="Profit Margin",SUM(AB$16:AB222)*ProfitMargin,IF($J223="VAT",SUM(AB$16:AB222)*VAT,IF(Budget_period="Monthly",SUMIFS(INDIRECT(AB$8),DetailBudgetWPs_Aleph,IF($J223 = "No Work Package", "", $J223),DetailBudgetCategory_Aleph,$I223),IF(Budget_period="Quarterly",SUMIFS(INDIRECT(AB$9),DetailBudgetWPs_Aleph,IF($J223 = "No Work Package", "", $J223),DetailBudgetCategory_Aleph,$I223),IF(Budget_period="Annually",SUMIFS(INDIRECT(AB$10),DetailBudgetWPs_Aleph,IF($J223 = "No Work Package", "", $J223),DetailBudgetCategory_Aleph,$I223),""))))) / AB$6 * AB$7, 0), 0)</f>
        <v>0</v>
      </c>
      <c r="AC223" s="166">
        <f t="array" ref="AC223">IFERROR(IF(ROW()-16&lt;NoRowsBudget, IF($J223="Profit Margin",SUM(AC$16:AC222)*ProfitMargin,IF($J223="VAT",SUM(AC$16:AC222)*VAT,IF(Budget_period="Monthly",SUMIFS(INDIRECT(AC$8),DetailBudgetWPs_Aleph,IF($J223 = "No Work Package", "", $J223),DetailBudgetCategory_Aleph,$I223),IF(Budget_period="Quarterly",SUMIFS(INDIRECT(AC$9),DetailBudgetWPs_Aleph,IF($J223 = "No Work Package", "", $J223),DetailBudgetCategory_Aleph,$I223),IF(Budget_period="Annually",SUMIFS(INDIRECT(AC$10),DetailBudgetWPs_Aleph,IF($J223 = "No Work Package", "", $J223),DetailBudgetCategory_Aleph,$I223),""))))) / AC$6 * AC$7, 0), 0)</f>
        <v>0</v>
      </c>
      <c r="AD223" s="166">
        <f t="array" ref="AD223">IFERROR(IF(ROW()-16&lt;NoRowsBudget, IF($J223="Profit Margin",SUM(AD$16:AD222)*ProfitMargin,IF($J223="VAT",SUM(AD$16:AD222)*VAT,IF(Budget_period="Monthly",SUMIFS(INDIRECT(AD$8),DetailBudgetWPs_Aleph,IF($J223 = "No Work Package", "", $J223),DetailBudgetCategory_Aleph,$I223),IF(Budget_period="Quarterly",SUMIFS(INDIRECT(AD$9),DetailBudgetWPs_Aleph,IF($J223 = "No Work Package", "", $J223),DetailBudgetCategory_Aleph,$I223),IF(Budget_period="Annually",SUMIFS(INDIRECT(AD$10),DetailBudgetWPs_Aleph,IF($J223 = "No Work Package", "", $J223),DetailBudgetCategory_Aleph,$I223),""))))) / AD$6 * AD$7, 0), 0)</f>
        <v>0</v>
      </c>
      <c r="AE223" s="166">
        <f t="array" ref="AE223">IFERROR(IF(ROW()-16&lt;NoRowsBudget, IF($J223="Profit Margin",SUM(AE$16:AE222)*ProfitMargin,IF($J223="VAT",SUM(AE$16:AE222)*VAT,IF(Budget_period="Monthly",SUMIFS(INDIRECT(AE$8),DetailBudgetWPs_Aleph,IF($J223 = "No Work Package", "", $J223),DetailBudgetCategory_Aleph,$I223),IF(Budget_period="Quarterly",SUMIFS(INDIRECT(AE$9),DetailBudgetWPs_Aleph,IF($J223 = "No Work Package", "", $J223),DetailBudgetCategory_Aleph,$I223),IF(Budget_period="Annually",SUMIFS(INDIRECT(AE$10),DetailBudgetWPs_Aleph,IF($J223 = "No Work Package", "", $J223),DetailBudgetCategory_Aleph,$I223),""))))) / AE$6 * AE$7, 0), 0)</f>
        <v>0</v>
      </c>
      <c r="AF223" s="166">
        <f t="array" ref="AF223">IFERROR(IF(ROW()-16&lt;NoRowsBudget, IF($J223="Profit Margin",SUM(AF$16:AF222)*ProfitMargin,IF($J223="VAT",SUM(AF$16:AF222)*VAT,IF(Budget_period="Monthly",SUMIFS(INDIRECT(AF$8),DetailBudgetWPs_Aleph,IF($J223 = "No Work Package", "", $J223),DetailBudgetCategory_Aleph,$I223),IF(Budget_period="Quarterly",SUMIFS(INDIRECT(AF$9),DetailBudgetWPs_Aleph,IF($J223 = "No Work Package", "", $J223),DetailBudgetCategory_Aleph,$I223),IF(Budget_period="Annually",SUMIFS(INDIRECT(AF$10),DetailBudgetWPs_Aleph,IF($J223 = "No Work Package", "", $J223),DetailBudgetCategory_Aleph,$I223),""))))) / AF$6 * AF$7, 0), 0)</f>
        <v>0</v>
      </c>
      <c r="AG223" s="166">
        <f t="array" ref="AG223">IFERROR(IF(ROW()-16&lt;NoRowsBudget, IF($J223="Profit Margin",SUM(AG$16:AG222)*ProfitMargin,IF($J223="VAT",SUM(AG$16:AG222)*VAT,IF(Budget_period="Monthly",SUMIFS(INDIRECT(AG$8),DetailBudgetWPs_Aleph,IF($J223 = "No Work Package", "", $J223),DetailBudgetCategory_Aleph,$I223),IF(Budget_period="Quarterly",SUMIFS(INDIRECT(AG$9),DetailBudgetWPs_Aleph,IF($J223 = "No Work Package", "", $J223),DetailBudgetCategory_Aleph,$I223),IF(Budget_period="Annually",SUMIFS(INDIRECT(AG$10),DetailBudgetWPs_Aleph,IF($J223 = "No Work Package", "", $J223),DetailBudgetCategory_Aleph,$I223),""))))) / AG$6 * AG$7, 0), 0)</f>
        <v>0</v>
      </c>
      <c r="AH223" s="166">
        <f t="array" ref="AH223">IFERROR(IF(ROW()-16&lt;NoRowsBudget, IF($J223="Profit Margin",SUM(AH$16:AH222)*ProfitMargin,IF($J223="VAT",SUM(AH$16:AH222)*VAT,IF(Budget_period="Monthly",SUMIFS(INDIRECT(AH$8),DetailBudgetWPs_Aleph,IF($J223 = "No Work Package", "", $J223),DetailBudgetCategory_Aleph,$I223),IF(Budget_period="Quarterly",SUMIFS(INDIRECT(AH$9),DetailBudgetWPs_Aleph,IF($J223 = "No Work Package", "", $J223),DetailBudgetCategory_Aleph,$I223),IF(Budget_period="Annually",SUMIFS(INDIRECT(AH$10),DetailBudgetWPs_Aleph,IF($J223 = "No Work Package", "", $J223),DetailBudgetCategory_Aleph,$I223),""))))) / AH$6 * AH$7, 0), 0)</f>
        <v>0</v>
      </c>
      <c r="AI223" s="166">
        <f t="array" ref="AI223">IFERROR(IF(ROW()-16&lt;NoRowsBudget, IF($J223="Profit Margin",SUM(AI$16:AI222)*ProfitMargin,IF($J223="VAT",SUM(AI$16:AI222)*VAT,IF(Budget_period="Monthly",SUMIFS(INDIRECT(AI$8),DetailBudgetWPs_Aleph,IF($J223 = "No Work Package", "", $J223),DetailBudgetCategory_Aleph,$I223),IF(Budget_period="Quarterly",SUMIFS(INDIRECT(AI$9),DetailBudgetWPs_Aleph,IF($J223 = "No Work Package", "", $J223),DetailBudgetCategory_Aleph,$I223),IF(Budget_period="Annually",SUMIFS(INDIRECT(AI$10),DetailBudgetWPs_Aleph,IF($J223 = "No Work Package", "", $J223),DetailBudgetCategory_Aleph,$I223),""))))) / AI$6 * AI$7, 0), 0)</f>
        <v>0</v>
      </c>
      <c r="AJ223" s="166">
        <f t="array" ref="AJ223">IFERROR(IF(ROW()-16&lt;NoRowsBudget, IF($J223="Profit Margin",SUM(AJ$16:AJ222)*ProfitMargin,IF($J223="VAT",SUM(AJ$16:AJ222)*VAT,IF(Budget_period="Monthly",SUMIFS(INDIRECT(AJ$8),DetailBudgetWPs_Aleph,IF($J223 = "No Work Package", "", $J223),DetailBudgetCategory_Aleph,$I223),IF(Budget_period="Quarterly",SUMIFS(INDIRECT(AJ$9),DetailBudgetWPs_Aleph,IF($J223 = "No Work Package", "", $J223),DetailBudgetCategory_Aleph,$I223),IF(Budget_period="Annually",SUMIFS(INDIRECT(AJ$10),DetailBudgetWPs_Aleph,IF($J223 = "No Work Package", "", $J223),DetailBudgetCategory_Aleph,$I223),""))))) / AJ$6 * AJ$7, 0), 0)</f>
        <v>0</v>
      </c>
      <c r="AK223" s="166">
        <f t="array" ref="AK223">IFERROR(IF(ROW()-16&lt;NoRowsBudget, IF($J223="Profit Margin",SUM(AK$16:AK222)*ProfitMargin,IF($J223="VAT",SUM(AK$16:AK222)*VAT,IF(Budget_period="Monthly",SUMIFS(INDIRECT(AK$8),DetailBudgetWPs_Aleph,IF($J223 = "No Work Package", "", $J223),DetailBudgetCategory_Aleph,$I223),IF(Budget_period="Quarterly",SUMIFS(INDIRECT(AK$9),DetailBudgetWPs_Aleph,IF($J223 = "No Work Package", "", $J223),DetailBudgetCategory_Aleph,$I223),IF(Budget_period="Annually",SUMIFS(INDIRECT(AK$10),DetailBudgetWPs_Aleph,IF($J223 = "No Work Package", "", $J223),DetailBudgetCategory_Aleph,$I223),""))))) / AK$6 * AK$7, 0), 0)</f>
        <v>0</v>
      </c>
      <c r="AL223" s="166">
        <f t="array" ref="AL223">IFERROR(IF(ROW()-16&lt;NoRowsBudget, IF($J223="Profit Margin",SUM(AL$16:AL222)*ProfitMargin,IF($J223="VAT",SUM(AL$16:AL222)*VAT,IF(Budget_period="Monthly",SUMIFS(INDIRECT(AL$8),DetailBudgetWPs_Aleph,IF($J223 = "No Work Package", "", $J223),DetailBudgetCategory_Aleph,$I223),IF(Budget_period="Quarterly",SUMIFS(INDIRECT(AL$9),DetailBudgetWPs_Aleph,IF($J223 = "No Work Package", "", $J223),DetailBudgetCategory_Aleph,$I223),IF(Budget_period="Annually",SUMIFS(INDIRECT(AL$10),DetailBudgetWPs_Aleph,IF($J223 = "No Work Package", "", $J223),DetailBudgetCategory_Aleph,$I223),""))))) / AL$6 * AL$7, 0), 0)</f>
        <v>0</v>
      </c>
      <c r="AM223" s="166">
        <f t="array" ref="AM223">IFERROR(IF(ROW()-16&lt;NoRowsBudget, IF($J223="Profit Margin",SUM(AM$16:AM222)*ProfitMargin,IF($J223="VAT",SUM(AM$16:AM222)*VAT,IF(Budget_period="Monthly",SUMIFS(INDIRECT(AM$8),DetailBudgetWPs_Aleph,IF($J223 = "No Work Package", "", $J223),DetailBudgetCategory_Aleph,$I223),IF(Budget_period="Quarterly",SUMIFS(INDIRECT(AM$9),DetailBudgetWPs_Aleph,IF($J223 = "No Work Package", "", $J223),DetailBudgetCategory_Aleph,$I223),IF(Budget_period="Annually",SUMIFS(INDIRECT(AM$10),DetailBudgetWPs_Aleph,IF($J223 = "No Work Package", "", $J223),DetailBudgetCategory_Aleph,$I223),""))))) / AM$6 * AM$7, 0), 0)</f>
        <v>0</v>
      </c>
      <c r="AN223" s="166">
        <f t="array" ref="AN223">IFERROR(IF(ROW()-16&lt;NoRowsBudget, IF($J223="Profit Margin",SUM(AN$16:AN222)*ProfitMargin,IF($J223="VAT",SUM(AN$16:AN222)*VAT,IF(Budget_period="Monthly",SUMIFS(INDIRECT(AN$8),DetailBudgetWPs_Aleph,IF($J223 = "No Work Package", "", $J223),DetailBudgetCategory_Aleph,$I223),IF(Budget_period="Quarterly",SUMIFS(INDIRECT(AN$9),DetailBudgetWPs_Aleph,IF($J223 = "No Work Package", "", $J223),DetailBudgetCategory_Aleph,$I223),IF(Budget_period="Annually",SUMIFS(INDIRECT(AN$10),DetailBudgetWPs_Aleph,IF($J223 = "No Work Package", "", $J223),DetailBudgetCategory_Aleph,$I223),""))))) / AN$6 * AN$7, 0), 0)</f>
        <v>0</v>
      </c>
      <c r="AO223" s="166">
        <f t="array" ref="AO223">IFERROR(IF(ROW()-16&lt;NoRowsBudget, IF($J223="Profit Margin",SUM(AO$16:AO222)*ProfitMargin,IF($J223="VAT",SUM(AO$16:AO222)*VAT,IF(Budget_period="Monthly",SUMIFS(INDIRECT(AO$8),DetailBudgetWPs_Aleph,IF($J223 = "No Work Package", "", $J223),DetailBudgetCategory_Aleph,$I223),IF(Budget_period="Quarterly",SUMIFS(INDIRECT(AO$9),DetailBudgetWPs_Aleph,IF($J223 = "No Work Package", "", $J223),DetailBudgetCategory_Aleph,$I223),IF(Budget_period="Annually",SUMIFS(INDIRECT(AO$10),DetailBudgetWPs_Aleph,IF($J223 = "No Work Package", "", $J223),DetailBudgetCategory_Aleph,$I223),""))))) / AO$6 * AO$7, 0), 0)</f>
        <v>0</v>
      </c>
      <c r="AP223" s="166">
        <f t="array" ref="AP223">IFERROR(IF(ROW()-16&lt;NoRowsBudget, IF($J223="Profit Margin",SUM(AP$16:AP222)*ProfitMargin,IF($J223="VAT",SUM(AP$16:AP222)*VAT,IF(Budget_period="Monthly",SUMIFS(INDIRECT(AP$8),DetailBudgetWPs_Aleph,IF($J223 = "No Work Package", "", $J223),DetailBudgetCategory_Aleph,$I223),IF(Budget_period="Quarterly",SUMIFS(INDIRECT(AP$9),DetailBudgetWPs_Aleph,IF($J223 = "No Work Package", "", $J223),DetailBudgetCategory_Aleph,$I223),IF(Budget_period="Annually",SUMIFS(INDIRECT(AP$10),DetailBudgetWPs_Aleph,IF($J223 = "No Work Package", "", $J223),DetailBudgetCategory_Aleph,$I223),""))))) / AP$6 * AP$7, 0), 0)</f>
        <v>0</v>
      </c>
      <c r="AQ223" s="166">
        <f t="array" ref="AQ223">IFERROR(IF(ROW()-16&lt;NoRowsBudget, IF($J223="Profit Margin",SUM(AQ$16:AQ222)*ProfitMargin,IF($J223="VAT",SUM(AQ$16:AQ222)*VAT,IF(Budget_period="Monthly",SUMIFS(INDIRECT(AQ$8),DetailBudgetWPs_Aleph,IF($J223 = "No Work Package", "", $J223),DetailBudgetCategory_Aleph,$I223),IF(Budget_period="Quarterly",SUMIFS(INDIRECT(AQ$9),DetailBudgetWPs_Aleph,IF($J223 = "No Work Package", "", $J223),DetailBudgetCategory_Aleph,$I223),IF(Budget_period="Annually",SUMIFS(INDIRECT(AQ$10),DetailBudgetWPs_Aleph,IF($J223 = "No Work Package", "", $J223),DetailBudgetCategory_Aleph,$I223),""))))) / AQ$6 * AQ$7, 0), 0)</f>
        <v>0</v>
      </c>
      <c r="AR223" s="166">
        <f t="array" ref="AR223">IFERROR(IF(ROW()-16&lt;NoRowsBudget, IF($J223="Profit Margin",SUM(AR$16:AR222)*ProfitMargin,IF($J223="VAT",SUM(AR$16:AR222)*VAT,IF(Budget_period="Monthly",SUMIFS(INDIRECT(AR$8),DetailBudgetWPs_Aleph,IF($J223 = "No Work Package", "", $J223),DetailBudgetCategory_Aleph,$I223),IF(Budget_period="Quarterly",SUMIFS(INDIRECT(AR$9),DetailBudgetWPs_Aleph,IF($J223 = "No Work Package", "", $J223),DetailBudgetCategory_Aleph,$I223),IF(Budget_period="Annually",SUMIFS(INDIRECT(AR$10),DetailBudgetWPs_Aleph,IF($J223 = "No Work Package", "", $J223),DetailBudgetCategory_Aleph,$I223),""))))) / AR$6 * AR$7, 0), 0)</f>
        <v>0</v>
      </c>
      <c r="AS223" s="166">
        <f t="array" ref="AS223">IFERROR(IF(ROW()-16&lt;NoRowsBudget, IF($J223="Profit Margin",SUM(AS$16:AS222)*ProfitMargin,IF($J223="VAT",SUM(AS$16:AS222)*VAT,IF(Budget_period="Monthly",SUMIFS(INDIRECT(AS$8),DetailBudgetWPs_Aleph,IF($J223 = "No Work Package", "", $J223),DetailBudgetCategory_Aleph,$I223),IF(Budget_period="Quarterly",SUMIFS(INDIRECT(AS$9),DetailBudgetWPs_Aleph,IF($J223 = "No Work Package", "", $J223),DetailBudgetCategory_Aleph,$I223),IF(Budget_period="Annually",SUMIFS(INDIRECT(AS$10),DetailBudgetWPs_Aleph,IF($J223 = "No Work Package", "", $J223),DetailBudgetCategory_Aleph,$I223),""))))) / AS$6 * AS$7, 0), 0)</f>
        <v>0</v>
      </c>
      <c r="AT223" s="166">
        <f t="array" ref="AT223">IFERROR(IF(ROW()-16&lt;NoRowsBudget, IF($J223="Profit Margin",SUM(AT$16:AT222)*ProfitMargin,IF($J223="VAT",SUM(AT$16:AT222)*VAT,IF(Budget_period="Monthly",SUMIFS(INDIRECT(AT$8),DetailBudgetWPs_Aleph,IF($J223 = "No Work Package", "", $J223),DetailBudgetCategory_Aleph,$I223),IF(Budget_period="Quarterly",SUMIFS(INDIRECT(AT$9),DetailBudgetWPs_Aleph,IF($J223 = "No Work Package", "", $J223),DetailBudgetCategory_Aleph,$I223),IF(Budget_period="Annually",SUMIFS(INDIRECT(AT$10),DetailBudgetWPs_Aleph,IF($J223 = "No Work Package", "", $J223),DetailBudgetCategory_Aleph,$I223),""))))) / AT$6 * AT$7, 0), 0)</f>
        <v>0</v>
      </c>
      <c r="AU223" s="166">
        <f t="array" ref="AU223">IFERROR(IF(ROW()-16&lt;NoRowsBudget, IF($J223="Profit Margin",SUM(AU$16:AU222)*ProfitMargin,IF($J223="VAT",SUM(AU$16:AU222)*VAT,IF(Budget_period="Monthly",SUMIFS(INDIRECT(AU$8),DetailBudgetWPs_Aleph,IF($J223 = "No Work Package", "", $J223),DetailBudgetCategory_Aleph,$I223),IF(Budget_period="Quarterly",SUMIFS(INDIRECT(AU$9),DetailBudgetWPs_Aleph,IF($J223 = "No Work Package", "", $J223),DetailBudgetCategory_Aleph,$I223),IF(Budget_period="Annually",SUMIFS(INDIRECT(AU$10),DetailBudgetWPs_Aleph,IF($J223 = "No Work Package", "", $J223),DetailBudgetCategory_Aleph,$I223),""))))) / AU$6 * AU$7, 0), 0)</f>
        <v>0</v>
      </c>
      <c r="AV223" s="166">
        <f t="array" ref="AV223">IFERROR(IF(ROW()-16&lt;NoRowsBudget, IF($J223="Profit Margin",SUM(AV$16:AV222)*ProfitMargin,IF($J223="VAT",SUM(AV$16:AV222)*VAT,IF(Budget_period="Monthly",SUMIFS(INDIRECT(AV$8),DetailBudgetWPs_Aleph,IF($J223 = "No Work Package", "", $J223),DetailBudgetCategory_Aleph,$I223),IF(Budget_period="Quarterly",SUMIFS(INDIRECT(AV$9),DetailBudgetWPs_Aleph,IF($J223 = "No Work Package", "", $J223),DetailBudgetCategory_Aleph,$I223),IF(Budget_period="Annually",SUMIFS(INDIRECT(AV$10),DetailBudgetWPs_Aleph,IF($J223 = "No Work Package", "", $J223),DetailBudgetCategory_Aleph,$I223),""))))) / AV$6 * AV$7, 0), 0)</f>
        <v>0</v>
      </c>
      <c r="AW223" s="166">
        <f t="array" ref="AW223">IFERROR(IF(ROW()-16&lt;NoRowsBudget, IF($J223="Profit Margin",SUM(AW$16:AW222)*ProfitMargin,IF($J223="VAT",SUM(AW$16:AW222)*VAT,IF(Budget_period="Monthly",SUMIFS(INDIRECT(AW$8),DetailBudgetWPs_Aleph,IF($J223 = "No Work Package", "", $J223),DetailBudgetCategory_Aleph,$I223),IF(Budget_period="Quarterly",SUMIFS(INDIRECT(AW$9),DetailBudgetWPs_Aleph,IF($J223 = "No Work Package", "", $J223),DetailBudgetCategory_Aleph,$I223),IF(Budget_period="Annually",SUMIFS(INDIRECT(AW$10),DetailBudgetWPs_Aleph,IF($J223 = "No Work Package", "", $J223),DetailBudgetCategory_Aleph,$I223),""))))) / AW$6 * AW$7, 0), 0)</f>
        <v>0</v>
      </c>
      <c r="AX223" s="166">
        <f t="array" ref="AX223">IFERROR(IF(ROW()-16&lt;NoRowsBudget, IF($J223="Profit Margin",SUM(AX$16:AX222)*ProfitMargin,IF($J223="VAT",SUM(AX$16:AX222)*VAT,IF(Budget_period="Monthly",SUMIFS(INDIRECT(AX$8),DetailBudgetWPs_Aleph,IF($J223 = "No Work Package", "", $J223),DetailBudgetCategory_Aleph,$I223),IF(Budget_period="Quarterly",SUMIFS(INDIRECT(AX$9),DetailBudgetWPs_Aleph,IF($J223 = "No Work Package", "", $J223),DetailBudgetCategory_Aleph,$I223),IF(Budget_period="Annually",SUMIFS(INDIRECT(AX$10),DetailBudgetWPs_Aleph,IF($J223 = "No Work Package", "", $J223),DetailBudgetCategory_Aleph,$I223),""))))) / AX$6 * AX$7, 0), 0)</f>
        <v>0</v>
      </c>
      <c r="AY223" s="166">
        <f t="array" ref="AY223">IFERROR(IF(ROW()-16&lt;NoRowsBudget, IF($J223="Profit Margin",SUM(AY$16:AY222)*ProfitMargin,IF($J223="VAT",SUM(AY$16:AY222)*VAT,IF(Budget_period="Monthly",SUMIFS(INDIRECT(AY$8),DetailBudgetWPs_Aleph,IF($J223 = "No Work Package", "", $J223),DetailBudgetCategory_Aleph,$I223),IF(Budget_period="Quarterly",SUMIFS(INDIRECT(AY$9),DetailBudgetWPs_Aleph,IF($J223 = "No Work Package", "", $J223),DetailBudgetCategory_Aleph,$I223),IF(Budget_period="Annually",SUMIFS(INDIRECT(AY$10),DetailBudgetWPs_Aleph,IF($J223 = "No Work Package", "", $J223),DetailBudgetCategory_Aleph,$I223),""))))) / AY$6 * AY$7, 0), 0)</f>
        <v>0</v>
      </c>
      <c r="AZ223" s="166">
        <f t="array" ref="AZ223">IFERROR(IF(ROW()-16&lt;NoRowsBudget, IF($J223="Profit Margin",SUM(AZ$16:AZ222)*ProfitMargin,IF($J223="VAT",SUM(AZ$16:AZ222)*VAT,IF(Budget_period="Monthly",SUMIFS(INDIRECT(AZ$8),DetailBudgetWPs_Aleph,IF($J223 = "No Work Package", "", $J223),DetailBudgetCategory_Aleph,$I223),IF(Budget_period="Quarterly",SUMIFS(INDIRECT(AZ$9),DetailBudgetWPs_Aleph,IF($J223 = "No Work Package", "", $J223),DetailBudgetCategory_Aleph,$I223),IF(Budget_period="Annually",SUMIFS(INDIRECT(AZ$10),DetailBudgetWPs_Aleph,IF($J223 = "No Work Package", "", $J223),DetailBudgetCategory_Aleph,$I223),""))))) / AZ$6 * AZ$7, 0), 0)</f>
        <v>0</v>
      </c>
      <c r="BA223" s="166">
        <f t="array" ref="BA223">IFERROR(IF(ROW()-16&lt;NoRowsBudget, IF($J223="Profit Margin",SUM(BA$16:BA222)*ProfitMargin,IF($J223="VAT",SUM(BA$16:BA222)*VAT,IF(Budget_period="Monthly",SUMIFS(INDIRECT(BA$8),DetailBudgetWPs_Aleph,IF($J223 = "No Work Package", "", $J223),DetailBudgetCategory_Aleph,$I223),IF(Budget_period="Quarterly",SUMIFS(INDIRECT(BA$9),DetailBudgetWPs_Aleph,IF($J223 = "No Work Package", "", $J223),DetailBudgetCategory_Aleph,$I223),IF(Budget_period="Annually",SUMIFS(INDIRECT(BA$10),DetailBudgetWPs_Aleph,IF($J223 = "No Work Package", "", $J223),DetailBudgetCategory_Aleph,$I223),""))))) / BA$6 * BA$7, 0), 0)</f>
        <v>0</v>
      </c>
      <c r="BB223" s="166">
        <f t="array" ref="BB223">IFERROR(IF(ROW()-16&lt;NoRowsBudget, IF($J223="Profit Margin",SUM(BB$16:BB222)*ProfitMargin,IF($J223="VAT",SUM(BB$16:BB222)*VAT,IF(Budget_period="Monthly",SUMIFS(INDIRECT(BB$8),DetailBudgetWPs_Aleph,IF($J223 = "No Work Package", "", $J223),DetailBudgetCategory_Aleph,$I223),IF(Budget_period="Quarterly",SUMIFS(INDIRECT(BB$9),DetailBudgetWPs_Aleph,IF($J223 = "No Work Package", "", $J223),DetailBudgetCategory_Aleph,$I223),IF(Budget_period="Annually",SUMIFS(INDIRECT(BB$10),DetailBudgetWPs_Aleph,IF($J223 = "No Work Package", "", $J223),DetailBudgetCategory_Aleph,$I223),""))))) / BB$6 * BB$7, 0), 0)</f>
        <v>0</v>
      </c>
      <c r="BC223" s="166">
        <f t="array" ref="BC223">IFERROR(IF(ROW()-16&lt;NoRowsBudget, IF($J223="Profit Margin",SUM(BC$16:BC222)*ProfitMargin,IF($J223="VAT",SUM(BC$16:BC222)*VAT,IF(Budget_period="Monthly",SUMIFS(INDIRECT(BC$8),DetailBudgetWPs_Aleph,IF($J223 = "No Work Package", "", $J223),DetailBudgetCategory_Aleph,$I223),IF(Budget_period="Quarterly",SUMIFS(INDIRECT(BC$9),DetailBudgetWPs_Aleph,IF($J223 = "No Work Package", "", $J223),DetailBudgetCategory_Aleph,$I223),IF(Budget_period="Annually",SUMIFS(INDIRECT(BC$10),DetailBudgetWPs_Aleph,IF($J223 = "No Work Package", "", $J223),DetailBudgetCategory_Aleph,$I223),""))))) / BC$6 * BC$7, 0), 0)</f>
        <v>0</v>
      </c>
      <c r="BD223" s="166">
        <f t="array" ref="BD223">IFERROR(IF(ROW()-16&lt;NoRowsBudget, IF($J223="Profit Margin",SUM(BD$16:BD222)*ProfitMargin,IF($J223="VAT",SUM(BD$16:BD222)*VAT,IF(Budget_period="Monthly",SUMIFS(INDIRECT(BD$8),DetailBudgetWPs_Aleph,IF($J223 = "No Work Package", "", $J223),DetailBudgetCategory_Aleph,$I223),IF(Budget_period="Quarterly",SUMIFS(INDIRECT(BD$9),DetailBudgetWPs_Aleph,IF($J223 = "No Work Package", "", $J223),DetailBudgetCategory_Aleph,$I223),IF(Budget_period="Annually",SUMIFS(INDIRECT(BD$10),DetailBudgetWPs_Aleph,IF($J223 = "No Work Package", "", $J223),DetailBudgetCategory_Aleph,$I223),""))))) / BD$6 * BD$7, 0), 0)</f>
        <v>0</v>
      </c>
      <c r="BE223" s="166">
        <f t="array" ref="BE223">IFERROR(IF(ROW()-16&lt;NoRowsBudget, IF($J223="Profit Margin",SUM(BE$16:BE222)*ProfitMargin,IF($J223="VAT",SUM(BE$16:BE222)*VAT,IF(Budget_period="Monthly",SUMIFS(INDIRECT(BE$8),DetailBudgetWPs_Aleph,IF($J223 = "No Work Package", "", $J223),DetailBudgetCategory_Aleph,$I223),IF(Budget_period="Quarterly",SUMIFS(INDIRECT(BE$9),DetailBudgetWPs_Aleph,IF($J223 = "No Work Package", "", $J223),DetailBudgetCategory_Aleph,$I223),IF(Budget_period="Annually",SUMIFS(INDIRECT(BE$10),DetailBudgetWPs_Aleph,IF($J223 = "No Work Package", "", $J223),DetailBudgetCategory_Aleph,$I223),""))))) / BE$6 * BE$7, 0), 0)</f>
        <v>0</v>
      </c>
      <c r="BF223" s="166">
        <f t="array" ref="BF223">IFERROR(IF(ROW()-16&lt;NoRowsBudget, IF($J223="Profit Margin",SUM(BF$16:BF222)*ProfitMargin,IF($J223="VAT",SUM(BF$16:BF222)*VAT,IF(Budget_period="Monthly",SUMIFS(INDIRECT(BF$8),DetailBudgetWPs_Aleph,IF($J223 = "No Work Package", "", $J223),DetailBudgetCategory_Aleph,$I223),IF(Budget_period="Quarterly",SUMIFS(INDIRECT(BF$9),DetailBudgetWPs_Aleph,IF($J223 = "No Work Package", "", $J223),DetailBudgetCategory_Aleph,$I223),IF(Budget_period="Annually",SUMIFS(INDIRECT(BF$10),DetailBudgetWPs_Aleph,IF($J223 = "No Work Package", "", $J223),DetailBudgetCategory_Aleph,$I223),""))))) / BF$6 * BF$7, 0), 0)</f>
        <v>0</v>
      </c>
      <c r="BG223" s="166">
        <f t="array" ref="BG223">IFERROR(IF(ROW()-16&lt;NoRowsBudget, IF($J223="Profit Margin",SUM(BG$16:BG222)*ProfitMargin,IF($J223="VAT",SUM(BG$16:BG222)*VAT,IF(Budget_period="Monthly",SUMIFS(INDIRECT(BG$8),DetailBudgetWPs_Aleph,IF($J223 = "No Work Package", "", $J223),DetailBudgetCategory_Aleph,$I223),IF(Budget_period="Quarterly",SUMIFS(INDIRECT(BG$9),DetailBudgetWPs_Aleph,IF($J223 = "No Work Package", "", $J223),DetailBudgetCategory_Aleph,$I223),IF(Budget_period="Annually",SUMIFS(INDIRECT(BG$10),DetailBudgetWPs_Aleph,IF($J223 = "No Work Package", "", $J223),DetailBudgetCategory_Aleph,$I223),""))))) / BG$6 * BG$7, 0), 0)</f>
        <v>0</v>
      </c>
      <c r="BH223" s="166">
        <f t="array" ref="BH223">IFERROR(IF(ROW()-16&lt;NoRowsBudget, IF($J223="Profit Margin",SUM(BH$16:BH222)*ProfitMargin,IF($J223="VAT",SUM(BH$16:BH222)*VAT,IF(Budget_period="Monthly",SUMIFS(INDIRECT(BH$8),DetailBudgetWPs_Aleph,IF($J223 = "No Work Package", "", $J223),DetailBudgetCategory_Aleph,$I223),IF(Budget_period="Quarterly",SUMIFS(INDIRECT(BH$9),DetailBudgetWPs_Aleph,IF($J223 = "No Work Package", "", $J223),DetailBudgetCategory_Aleph,$I223),IF(Budget_period="Annually",SUMIFS(INDIRECT(BH$10),DetailBudgetWPs_Aleph,IF($J223 = "No Work Package", "", $J223),DetailBudgetCategory_Aleph,$I223),""))))) / BH$6 * BH$7, 0), 0)</f>
        <v>0</v>
      </c>
      <c r="BI223" s="166">
        <f t="array" ref="BI223">IFERROR(IF(ROW()-16&lt;NoRowsBudget, IF($J223="Profit Margin",SUM(BI$16:BI222)*ProfitMargin,IF($J223="VAT",SUM(BI$16:BI222)*VAT,IF(Budget_period="Monthly",SUMIFS(INDIRECT(BI$8),DetailBudgetWPs_Aleph,IF($J223 = "No Work Package", "", $J223),DetailBudgetCategory_Aleph,$I223),IF(Budget_period="Quarterly",SUMIFS(INDIRECT(BI$9),DetailBudgetWPs_Aleph,IF($J223 = "No Work Package", "", $J223),DetailBudgetCategory_Aleph,$I223),IF(Budget_period="Annually",SUMIFS(INDIRECT(BI$10),DetailBudgetWPs_Aleph,IF($J223 = "No Work Package", "", $J223),DetailBudgetCategory_Aleph,$I223),""))))) / BI$6 * BI$7, 0), 0)</f>
        <v>0</v>
      </c>
      <c r="BJ223" s="166">
        <f t="array" ref="BJ223">IFERROR(IF(ROW()-16&lt;NoRowsBudget, IF($J223="Profit Margin",SUM(BJ$16:BJ222)*ProfitMargin,IF($J223="VAT",SUM(BJ$16:BJ222)*VAT,IF(Budget_period="Monthly",SUMIFS(INDIRECT(BJ$8),DetailBudgetWPs_Aleph,IF($J223 = "No Work Package", "", $J223),DetailBudgetCategory_Aleph,$I223),IF(Budget_period="Quarterly",SUMIFS(INDIRECT(BJ$9),DetailBudgetWPs_Aleph,IF($J223 = "No Work Package", "", $J223),DetailBudgetCategory_Aleph,$I223),IF(Budget_period="Annually",SUMIFS(INDIRECT(BJ$10),DetailBudgetWPs_Aleph,IF($J223 = "No Work Package", "", $J223),DetailBudgetCategory_Aleph,$I223),""))))) / BJ$6 * BJ$7, 0), 0)</f>
        <v>0</v>
      </c>
      <c r="BK223" s="166">
        <f t="array" ref="BK223">IFERROR(IF(ROW()-16&lt;NoRowsBudget, IF($J223="Profit Margin",SUM(BK$16:BK222)*ProfitMargin,IF($J223="VAT",SUM(BK$16:BK222)*VAT,IF(Budget_period="Monthly",SUMIFS(INDIRECT(BK$8),DetailBudgetWPs_Aleph,IF($J223 = "No Work Package", "", $J223),DetailBudgetCategory_Aleph,$I223),IF(Budget_period="Quarterly",SUMIFS(INDIRECT(BK$9),DetailBudgetWPs_Aleph,IF($J223 = "No Work Package", "", $J223),DetailBudgetCategory_Aleph,$I223),IF(Budget_period="Annually",SUMIFS(INDIRECT(BK$10),DetailBudgetWPs_Aleph,IF($J223 = "No Work Package", "", $J223),DetailBudgetCategory_Aleph,$I223),""))))) / BK$6 * BK$7, 0), 0)</f>
        <v>0</v>
      </c>
      <c r="BL223" s="166">
        <f t="array" ref="BL223">IFERROR(IF(ROW()-16&lt;NoRowsBudget, IF($J223="Profit Margin",SUM(BL$16:BL222)*ProfitMargin,IF($J223="VAT",SUM(BL$16:BL222)*VAT,IF(Budget_period="Monthly",SUMIFS(INDIRECT(BL$8),DetailBudgetWPs_Aleph,IF($J223 = "No Work Package", "", $J223),DetailBudgetCategory_Aleph,$I223),IF(Budget_period="Quarterly",SUMIFS(INDIRECT(BL$9),DetailBudgetWPs_Aleph,IF($J223 = "No Work Package", "", $J223),DetailBudgetCategory_Aleph,$I223),IF(Budget_period="Annually",SUMIFS(INDIRECT(BL$10),DetailBudgetWPs_Aleph,IF($J223 = "No Work Package", "", $J223),DetailBudgetCategory_Aleph,$I223),""))))) / BL$6 * BL$7, 0), 0)</f>
        <v>0</v>
      </c>
      <c r="BM223" s="166">
        <f t="array" ref="BM223">IFERROR(IF(ROW()-16&lt;NoRowsBudget, IF($J223="Profit Margin",SUM(BM$16:BM222)*ProfitMargin,IF($J223="VAT",SUM(BM$16:BM222)*VAT,IF(Budget_period="Monthly",SUMIFS(INDIRECT(BM$8),DetailBudgetWPs_Aleph,IF($J223 = "No Work Package", "", $J223),DetailBudgetCategory_Aleph,$I223),IF(Budget_period="Quarterly",SUMIFS(INDIRECT(BM$9),DetailBudgetWPs_Aleph,IF($J223 = "No Work Package", "", $J223),DetailBudgetCategory_Aleph,$I223),IF(Budget_period="Annually",SUMIFS(INDIRECT(BM$10),DetailBudgetWPs_Aleph,IF($J223 = "No Work Package", "", $J223),DetailBudgetCategory_Aleph,$I223),""))))) / BM$6 * BM$7, 0), 0)</f>
        <v>0</v>
      </c>
      <c r="BN223" s="166">
        <f t="array" ref="BN223">IFERROR(IF(ROW()-16&lt;NoRowsBudget, IF($J223="Profit Margin",SUM(BN$16:BN222)*ProfitMargin,IF($J223="VAT",SUM(BN$16:BN222)*VAT,IF(Budget_period="Monthly",SUMIFS(INDIRECT(BN$8),DetailBudgetWPs_Aleph,IF($J223 = "No Work Package", "", $J223),DetailBudgetCategory_Aleph,$I223),IF(Budget_period="Quarterly",SUMIFS(INDIRECT(BN$9),DetailBudgetWPs_Aleph,IF($J223 = "No Work Package", "", $J223),DetailBudgetCategory_Aleph,$I223),IF(Budget_period="Annually",SUMIFS(INDIRECT(BN$10),DetailBudgetWPs_Aleph,IF($J223 = "No Work Package", "", $J223),DetailBudgetCategory_Aleph,$I223),""))))) / BN$6 * BN$7, 0), 0)</f>
        <v>0</v>
      </c>
      <c r="BO223" s="166">
        <f t="array" ref="BO223">IFERROR(IF(ROW()-16&lt;NoRowsBudget, IF($J223="Profit Margin",SUM(BO$16:BO222)*ProfitMargin,IF($J223="VAT",SUM(BO$16:BO222)*VAT,IF(Budget_period="Monthly",SUMIFS(INDIRECT(BO$8),DetailBudgetWPs_Aleph,IF($J223 = "No Work Package", "", $J223),DetailBudgetCategory_Aleph,$I223),IF(Budget_period="Quarterly",SUMIFS(INDIRECT(BO$9),DetailBudgetWPs_Aleph,IF($J223 = "No Work Package", "", $J223),DetailBudgetCategory_Aleph,$I223),IF(Budget_period="Annually",SUMIFS(INDIRECT(BO$10),DetailBudgetWPs_Aleph,IF($J223 = "No Work Package", "", $J223),DetailBudgetCategory_Aleph,$I223),""))))) / BO$6 * BO$7, 0), 0)</f>
        <v>0</v>
      </c>
      <c r="BP223" s="166">
        <f t="array" ref="BP223">IFERROR(IF(ROW()-16&lt;NoRowsBudget, IF($J223="Profit Margin",SUM(BP$16:BP222)*ProfitMargin,IF($J223="VAT",SUM(BP$16:BP222)*VAT,IF(Budget_period="Monthly",SUMIFS(INDIRECT(BP$8),DetailBudgetWPs_Aleph,IF($J223 = "No Work Package", "", $J223),DetailBudgetCategory_Aleph,$I223),IF(Budget_period="Quarterly",SUMIFS(INDIRECT(BP$9),DetailBudgetWPs_Aleph,IF($J223 = "No Work Package", "", $J223),DetailBudgetCategory_Aleph,$I223),IF(Budget_period="Annually",SUMIFS(INDIRECT(BP$10),DetailBudgetWPs_Aleph,IF($J223 = "No Work Package", "", $J223),DetailBudgetCategory_Aleph,$I223),""))))) / BP$6 * BP$7, 0), 0)</f>
        <v>0</v>
      </c>
      <c r="BQ223" s="166">
        <f t="array" ref="BQ223">IFERROR(IF(ROW()-16&lt;NoRowsBudget, IF($J223="Profit Margin",SUM(BQ$16:BQ222)*ProfitMargin,IF($J223="VAT",SUM(BQ$16:BQ222)*VAT,IF(Budget_period="Monthly",SUMIFS(INDIRECT(BQ$8),DetailBudgetWPs_Aleph,IF($J223 = "No Work Package", "", $J223),DetailBudgetCategory_Aleph,$I223),IF(Budget_period="Quarterly",SUMIFS(INDIRECT(BQ$9),DetailBudgetWPs_Aleph,IF($J223 = "No Work Package", "", $J223),DetailBudgetCategory_Aleph,$I223),IF(Budget_period="Annually",SUMIFS(INDIRECT(BQ$10),DetailBudgetWPs_Aleph,IF($J223 = "No Work Package", "", $J223),DetailBudgetCategory_Aleph,$I223),""))))) / BQ$6 * BQ$7, 0), 0)</f>
        <v>0</v>
      </c>
      <c r="BR223" s="166">
        <f t="array" ref="BR223">IFERROR(IF(ROW()-16&lt;NoRowsBudget, IF($J223="Profit Margin",SUM(BR$16:BR222)*ProfitMargin,IF($J223="VAT",SUM(BR$16:BR222)*VAT,IF(Budget_period="Monthly",SUMIFS(INDIRECT(BR$8),DetailBudgetWPs_Aleph,IF($J223 = "No Work Package", "", $J223),DetailBudgetCategory_Aleph,$I223),IF(Budget_period="Quarterly",SUMIFS(INDIRECT(BR$9),DetailBudgetWPs_Aleph,IF($J223 = "No Work Package", "", $J223),DetailBudgetCategory_Aleph,$I223),IF(Budget_period="Annually",SUMIFS(INDIRECT(BR$10),DetailBudgetWPs_Aleph,IF($J223 = "No Work Package", "", $J223),DetailBudgetCategory_Aleph,$I223),""))))) / BR$6 * BR$7, 0), 0)</f>
        <v>0</v>
      </c>
      <c r="BS223" s="166">
        <f t="array" ref="BS223">IFERROR(IF(ROW()-16&lt;NoRowsBudget, IF($J223="Profit Margin",SUM(BS$16:BS222)*ProfitMargin,IF($J223="VAT",SUM(BS$16:BS222)*VAT,IF(Budget_period="Monthly",SUMIFS(INDIRECT(BS$8),DetailBudgetWPs_Aleph,IF($J223 = "No Work Package", "", $J223),DetailBudgetCategory_Aleph,$I223),IF(Budget_period="Quarterly",SUMIFS(INDIRECT(BS$9),DetailBudgetWPs_Aleph,IF($J223 = "No Work Package", "", $J223),DetailBudgetCategory_Aleph,$I223),IF(Budget_period="Annually",SUMIFS(INDIRECT(BS$10),DetailBudgetWPs_Aleph,IF($J223 = "No Work Package", "", $J223),DetailBudgetCategory_Aleph,$I223),""))))) / BS$6 * BS$7, 0), 0)</f>
        <v>0</v>
      </c>
    </row>
    <row r="224" ht="15.75" customHeight="1">
      <c r="A224" s="114"/>
      <c r="B224" s="15" t="str">
        <f>IF(ROW()-16&lt;NoRowsBudget,OrgName,"")</f>
        <v/>
      </c>
      <c r="C224" s="15" t="str">
        <f>IF(ROW()-16&lt;NoRowsBudget,ProjectName,"")</f>
        <v/>
      </c>
      <c r="D224" s="15" t="str">
        <f>IF(ROW()-16&lt;NoRowsBudget,ProjectRef,"")</f>
        <v/>
      </c>
      <c r="E224" s="15" t="str">
        <f>IF(ROW()-16&lt;NoRowsBudget,ApplicationID,"")</f>
        <v/>
      </c>
      <c r="F224" s="15" t="str">
        <f>IF(ROW()-16&lt;NoRowsBudget,Version,"")</f>
        <v/>
      </c>
      <c r="G224" s="164" t="str">
        <f>IF(ROW()-16&lt;NoRowsBudget,StartDate,"")</f>
        <v/>
      </c>
      <c r="H224" s="164" t="str">
        <f>IF(ROW()-16&lt;NoRowsBudget,EndDate,"")</f>
        <v/>
      </c>
      <c r="I224" s="15" t="str">
        <f t="array" ref="I224">IF(ROW()-16&lt;(NoRowsBudget-3),INDEX(CostCategories,CEILING((ROW()-15)/NoWPs,1)),IF(ROW()-16=NoRowsBudget-3,"Overheads",IF(ROW()-16=NoRowsBudget-2,"Profit Margin",IF(ROW()-16=NoRowsBudget-1,"VAT",""))))</f>
        <v/>
      </c>
      <c r="J224" s="15" t="str">
        <f t="array" ref="J224">IF(ROW()-16&lt;NoRowsBudget-3,INDEX(WPUnique,,MOD(ROW()-16,NoWPs)+1),IF(ROW()-16=NoRowsBudget-3,"Overheads",IF(ROW()-16=NoRowsBudget-2,"Profit Margin",IF(ROW()-16=NoRowsBudget-1,"VAT",""))))</f>
        <v/>
      </c>
      <c r="K224" s="172" t="str">
        <f>IFERROR(IF(OR($J224="Indirect Cost",$J224="VAT",$J224="Profit Margin"),"",VLOOKUP(J224,'1. Basic Info'!$B$40:$C$52,2,FALSE)),BudgetExport!J224)</f>
        <v/>
      </c>
      <c r="L224" s="166">
        <f t="array" ref="L224">IFERROR(IF(ROW()-16&lt;NoRowsBudget, IF($J224="Profit Margin",SUM(L$16:L223)*ProfitMargin,IF($J224="VAT",SUM(L$16:L223)*VAT,IF(Budget_period="Monthly",SUMIFS(INDIRECT(L$8),DetailBudgetWPs_Aleph,IF($J224 = "No Work Package", "", $J224),DetailBudgetCategory_Aleph,$I224),IF(Budget_period="Quarterly",SUMIFS(INDIRECT(L$9),DetailBudgetWPs_Aleph,IF($J224 = "No Work Package", "", $J224),DetailBudgetCategory_Aleph,$I224),IF(Budget_period="Annually",SUMIFS(INDIRECT(L$10),DetailBudgetWPs_Aleph,IF($J224 = "No Work Package", "", $J224),DetailBudgetCategory_Aleph,$I224),""))))) / L$6 * L$7, 0), 0)</f>
        <v>0</v>
      </c>
      <c r="M224" s="166">
        <f t="array" ref="M224">IFERROR(IF(ROW()-16&lt;NoRowsBudget, IF($J224="Profit Margin",SUM(M$16:M223)*ProfitMargin,IF($J224="VAT",SUM(M$16:M223)*VAT,IF(Budget_period="Monthly",SUMIFS(INDIRECT(M$8),DetailBudgetWPs_Aleph,IF($J224 = "No Work Package", "", $J224),DetailBudgetCategory_Aleph,$I224),IF(Budget_period="Quarterly",SUMIFS(INDIRECT(M$9),DetailBudgetWPs_Aleph,IF($J224 = "No Work Package", "", $J224),DetailBudgetCategory_Aleph,$I224),IF(Budget_period="Annually",SUMIFS(INDIRECT(M$10),DetailBudgetWPs_Aleph,IF($J224 = "No Work Package", "", $J224),DetailBudgetCategory_Aleph,$I224),""))))) / M$6 * M$7, 0), 0)</f>
        <v>0</v>
      </c>
      <c r="N224" s="166">
        <f t="array" ref="N224">IFERROR(IF(ROW()-16&lt;NoRowsBudget, IF($J224="Profit Margin",SUM(N$16:N223)*ProfitMargin,IF($J224="VAT",SUM(N$16:N223)*VAT,IF(Budget_period="Monthly",SUMIFS(INDIRECT(N$8),DetailBudgetWPs_Aleph,IF($J224 = "No Work Package", "", $J224),DetailBudgetCategory_Aleph,$I224),IF(Budget_period="Quarterly",SUMIFS(INDIRECT(N$9),DetailBudgetWPs_Aleph,IF($J224 = "No Work Package", "", $J224),DetailBudgetCategory_Aleph,$I224),IF(Budget_period="Annually",SUMIFS(INDIRECT(N$10),DetailBudgetWPs_Aleph,IF($J224 = "No Work Package", "", $J224),DetailBudgetCategory_Aleph,$I224),""))))) / N$6 * N$7, 0), 0)</f>
        <v>0</v>
      </c>
      <c r="O224" s="166">
        <f t="array" ref="O224">IFERROR(IF(ROW()-16&lt;NoRowsBudget, IF($J224="Profit Margin",SUM(O$16:O223)*ProfitMargin,IF($J224="VAT",SUM(O$16:O223)*VAT,IF(Budget_period="Monthly",SUMIFS(INDIRECT(O$8),DetailBudgetWPs_Aleph,IF($J224 = "No Work Package", "", $J224),DetailBudgetCategory_Aleph,$I224),IF(Budget_period="Quarterly",SUMIFS(INDIRECT(O$9),DetailBudgetWPs_Aleph,IF($J224 = "No Work Package", "", $J224),DetailBudgetCategory_Aleph,$I224),IF(Budget_period="Annually",SUMIFS(INDIRECT(O$10),DetailBudgetWPs_Aleph,IF($J224 = "No Work Package", "", $J224),DetailBudgetCategory_Aleph,$I224),""))))) / O$6 * O$7, 0), 0)</f>
        <v>0</v>
      </c>
      <c r="P224" s="166">
        <f t="array" ref="P224">IFERROR(IF(ROW()-16&lt;NoRowsBudget, IF($J224="Profit Margin",SUM(P$16:P223)*ProfitMargin,IF($J224="VAT",SUM(P$16:P223)*VAT,IF(Budget_period="Monthly",SUMIFS(INDIRECT(P$8),DetailBudgetWPs_Aleph,IF($J224 = "No Work Package", "", $J224),DetailBudgetCategory_Aleph,$I224),IF(Budget_period="Quarterly",SUMIFS(INDIRECT(P$9),DetailBudgetWPs_Aleph,IF($J224 = "No Work Package", "", $J224),DetailBudgetCategory_Aleph,$I224),IF(Budget_period="Annually",SUMIFS(INDIRECT(P$10),DetailBudgetWPs_Aleph,IF($J224 = "No Work Package", "", $J224),DetailBudgetCategory_Aleph,$I224),""))))) / P$6 * P$7, 0), 0)</f>
        <v>0</v>
      </c>
      <c r="Q224" s="166">
        <f t="array" ref="Q224">IFERROR(IF(ROW()-16&lt;NoRowsBudget, IF($J224="Profit Margin",SUM(Q$16:Q223)*ProfitMargin,IF($J224="VAT",SUM(Q$16:Q223)*VAT,IF(Budget_period="Monthly",SUMIFS(INDIRECT(Q$8),DetailBudgetWPs_Aleph,IF($J224 = "No Work Package", "", $J224),DetailBudgetCategory_Aleph,$I224),IF(Budget_period="Quarterly",SUMIFS(INDIRECT(Q$9),DetailBudgetWPs_Aleph,IF($J224 = "No Work Package", "", $J224),DetailBudgetCategory_Aleph,$I224),IF(Budget_period="Annually",SUMIFS(INDIRECT(Q$10),DetailBudgetWPs_Aleph,IF($J224 = "No Work Package", "", $J224),DetailBudgetCategory_Aleph,$I224),""))))) / Q$6 * Q$7, 0), 0)</f>
        <v>0</v>
      </c>
      <c r="R224" s="166">
        <f t="array" ref="R224">IFERROR(IF(ROW()-16&lt;NoRowsBudget, IF($J224="Profit Margin",SUM(R$16:R223)*ProfitMargin,IF($J224="VAT",SUM(R$16:R223)*VAT,IF(Budget_period="Monthly",SUMIFS(INDIRECT(R$8),DetailBudgetWPs_Aleph,IF($J224 = "No Work Package", "", $J224),DetailBudgetCategory_Aleph,$I224),IF(Budget_period="Quarterly",SUMIFS(INDIRECT(R$9),DetailBudgetWPs_Aleph,IF($J224 = "No Work Package", "", $J224),DetailBudgetCategory_Aleph,$I224),IF(Budget_period="Annually",SUMIFS(INDIRECT(R$10),DetailBudgetWPs_Aleph,IF($J224 = "No Work Package", "", $J224),DetailBudgetCategory_Aleph,$I224),""))))) / R$6 * R$7, 0), 0)</f>
        <v>0</v>
      </c>
      <c r="S224" s="166">
        <f t="array" ref="S224">IFERROR(IF(ROW()-16&lt;NoRowsBudget, IF($J224="Profit Margin",SUM(S$16:S223)*ProfitMargin,IF($J224="VAT",SUM(S$16:S223)*VAT,IF(Budget_period="Monthly",SUMIFS(INDIRECT(S$8),DetailBudgetWPs_Aleph,IF($J224 = "No Work Package", "", $J224),DetailBudgetCategory_Aleph,$I224),IF(Budget_period="Quarterly",SUMIFS(INDIRECT(S$9),DetailBudgetWPs_Aleph,IF($J224 = "No Work Package", "", $J224),DetailBudgetCategory_Aleph,$I224),IF(Budget_period="Annually",SUMIFS(INDIRECT(S$10),DetailBudgetWPs_Aleph,IF($J224 = "No Work Package", "", $J224),DetailBudgetCategory_Aleph,$I224),""))))) / S$6 * S$7, 0), 0)</f>
        <v>0</v>
      </c>
      <c r="T224" s="166">
        <f t="array" ref="T224">IFERROR(IF(ROW()-16&lt;NoRowsBudget, IF($J224="Profit Margin",SUM(T$16:T223)*ProfitMargin,IF($J224="VAT",SUM(T$16:T223)*VAT,IF(Budget_period="Monthly",SUMIFS(INDIRECT(T$8),DetailBudgetWPs_Aleph,IF($J224 = "No Work Package", "", $J224),DetailBudgetCategory_Aleph,$I224),IF(Budget_period="Quarterly",SUMIFS(INDIRECT(T$9),DetailBudgetWPs_Aleph,IF($J224 = "No Work Package", "", $J224),DetailBudgetCategory_Aleph,$I224),IF(Budget_period="Annually",SUMIFS(INDIRECT(T$10),DetailBudgetWPs_Aleph,IF($J224 = "No Work Package", "", $J224),DetailBudgetCategory_Aleph,$I224),""))))) / T$6 * T$7, 0), 0)</f>
        <v>0</v>
      </c>
      <c r="U224" s="166">
        <f t="array" ref="U224">IFERROR(IF(ROW()-16&lt;NoRowsBudget, IF($J224="Profit Margin",SUM(U$16:U223)*ProfitMargin,IF($J224="VAT",SUM(U$16:U223)*VAT,IF(Budget_period="Monthly",SUMIFS(INDIRECT(U$8),DetailBudgetWPs_Aleph,IF($J224 = "No Work Package", "", $J224),DetailBudgetCategory_Aleph,$I224),IF(Budget_period="Quarterly",SUMIFS(INDIRECT(U$9),DetailBudgetWPs_Aleph,IF($J224 = "No Work Package", "", $J224),DetailBudgetCategory_Aleph,$I224),IF(Budget_period="Annually",SUMIFS(INDIRECT(U$10),DetailBudgetWPs_Aleph,IF($J224 = "No Work Package", "", $J224),DetailBudgetCategory_Aleph,$I224),""))))) / U$6 * U$7, 0), 0)</f>
        <v>0</v>
      </c>
      <c r="V224" s="166">
        <f t="array" ref="V224">IFERROR(IF(ROW()-16&lt;NoRowsBudget, IF($J224="Profit Margin",SUM(V$16:V223)*ProfitMargin,IF($J224="VAT",SUM(V$16:V223)*VAT,IF(Budget_period="Monthly",SUMIFS(INDIRECT(V$8),DetailBudgetWPs_Aleph,IF($J224 = "No Work Package", "", $J224),DetailBudgetCategory_Aleph,$I224),IF(Budget_period="Quarterly",SUMIFS(INDIRECT(V$9),DetailBudgetWPs_Aleph,IF($J224 = "No Work Package", "", $J224),DetailBudgetCategory_Aleph,$I224),IF(Budget_period="Annually",SUMIFS(INDIRECT(V$10),DetailBudgetWPs_Aleph,IF($J224 = "No Work Package", "", $J224),DetailBudgetCategory_Aleph,$I224),""))))) / V$6 * V$7, 0), 0)</f>
        <v>0</v>
      </c>
      <c r="W224" s="166">
        <f t="array" ref="W224">IFERROR(IF(ROW()-16&lt;NoRowsBudget, IF($J224="Profit Margin",SUM(W$16:W223)*ProfitMargin,IF($J224="VAT",SUM(W$16:W223)*VAT,IF(Budget_period="Monthly",SUMIFS(INDIRECT(W$8),DetailBudgetWPs_Aleph,IF($J224 = "No Work Package", "", $J224),DetailBudgetCategory_Aleph,$I224),IF(Budget_period="Quarterly",SUMIFS(INDIRECT(W$9),DetailBudgetWPs_Aleph,IF($J224 = "No Work Package", "", $J224),DetailBudgetCategory_Aleph,$I224),IF(Budget_period="Annually",SUMIFS(INDIRECT(W$10),DetailBudgetWPs_Aleph,IF($J224 = "No Work Package", "", $J224),DetailBudgetCategory_Aleph,$I224),""))))) / W$6 * W$7, 0), 0)</f>
        <v>0</v>
      </c>
      <c r="X224" s="166">
        <f t="array" ref="X224">IFERROR(IF(ROW()-16&lt;NoRowsBudget, IF($J224="Profit Margin",SUM(X$16:X223)*ProfitMargin,IF($J224="VAT",SUM(X$16:X223)*VAT,IF(Budget_period="Monthly",SUMIFS(INDIRECT(X$8),DetailBudgetWPs_Aleph,IF($J224 = "No Work Package", "", $J224),DetailBudgetCategory_Aleph,$I224),IF(Budget_period="Quarterly",SUMIFS(INDIRECT(X$9),DetailBudgetWPs_Aleph,IF($J224 = "No Work Package", "", $J224),DetailBudgetCategory_Aleph,$I224),IF(Budget_period="Annually",SUMIFS(INDIRECT(X$10),DetailBudgetWPs_Aleph,IF($J224 = "No Work Package", "", $J224),DetailBudgetCategory_Aleph,$I224),""))))) / X$6 * X$7, 0), 0)</f>
        <v>0</v>
      </c>
      <c r="Y224" s="166">
        <f t="array" ref="Y224">IFERROR(IF(ROW()-16&lt;NoRowsBudget, IF($J224="Profit Margin",SUM(Y$16:Y223)*ProfitMargin,IF($J224="VAT",SUM(Y$16:Y223)*VAT,IF(Budget_period="Monthly",SUMIFS(INDIRECT(Y$8),DetailBudgetWPs_Aleph,IF($J224 = "No Work Package", "", $J224),DetailBudgetCategory_Aleph,$I224),IF(Budget_period="Quarterly",SUMIFS(INDIRECT(Y$9),DetailBudgetWPs_Aleph,IF($J224 = "No Work Package", "", $J224),DetailBudgetCategory_Aleph,$I224),IF(Budget_period="Annually",SUMIFS(INDIRECT(Y$10),DetailBudgetWPs_Aleph,IF($J224 = "No Work Package", "", $J224),DetailBudgetCategory_Aleph,$I224),""))))) / Y$6 * Y$7, 0), 0)</f>
        <v>0</v>
      </c>
      <c r="Z224" s="166">
        <f t="array" ref="Z224">IFERROR(IF(ROW()-16&lt;NoRowsBudget, IF($J224="Profit Margin",SUM(Z$16:Z223)*ProfitMargin,IF($J224="VAT",SUM(Z$16:Z223)*VAT,IF(Budget_period="Monthly",SUMIFS(INDIRECT(Z$8),DetailBudgetWPs_Aleph,IF($J224 = "No Work Package", "", $J224),DetailBudgetCategory_Aleph,$I224),IF(Budget_period="Quarterly",SUMIFS(INDIRECT(Z$9),DetailBudgetWPs_Aleph,IF($J224 = "No Work Package", "", $J224),DetailBudgetCategory_Aleph,$I224),IF(Budget_period="Annually",SUMIFS(INDIRECT(Z$10),DetailBudgetWPs_Aleph,IF($J224 = "No Work Package", "", $J224),DetailBudgetCategory_Aleph,$I224),""))))) / Z$6 * Z$7, 0), 0)</f>
        <v>0</v>
      </c>
      <c r="AA224" s="166">
        <f t="array" ref="AA224">IFERROR(IF(ROW()-16&lt;NoRowsBudget, IF($J224="Profit Margin",SUM(AA$16:AA223)*ProfitMargin,IF($J224="VAT",SUM(AA$16:AA223)*VAT,IF(Budget_period="Monthly",SUMIFS(INDIRECT(AA$8),DetailBudgetWPs_Aleph,IF($J224 = "No Work Package", "", $J224),DetailBudgetCategory_Aleph,$I224),IF(Budget_period="Quarterly",SUMIFS(INDIRECT(AA$9),DetailBudgetWPs_Aleph,IF($J224 = "No Work Package", "", $J224),DetailBudgetCategory_Aleph,$I224),IF(Budget_period="Annually",SUMIFS(INDIRECT(AA$10),DetailBudgetWPs_Aleph,IF($J224 = "No Work Package", "", $J224),DetailBudgetCategory_Aleph,$I224),""))))) / AA$6 * AA$7, 0), 0)</f>
        <v>0</v>
      </c>
      <c r="AB224" s="166">
        <f t="array" ref="AB224">IFERROR(IF(ROW()-16&lt;NoRowsBudget, IF($J224="Profit Margin",SUM(AB$16:AB223)*ProfitMargin,IF($J224="VAT",SUM(AB$16:AB223)*VAT,IF(Budget_period="Monthly",SUMIFS(INDIRECT(AB$8),DetailBudgetWPs_Aleph,IF($J224 = "No Work Package", "", $J224),DetailBudgetCategory_Aleph,$I224),IF(Budget_period="Quarterly",SUMIFS(INDIRECT(AB$9),DetailBudgetWPs_Aleph,IF($J224 = "No Work Package", "", $J224),DetailBudgetCategory_Aleph,$I224),IF(Budget_period="Annually",SUMIFS(INDIRECT(AB$10),DetailBudgetWPs_Aleph,IF($J224 = "No Work Package", "", $J224),DetailBudgetCategory_Aleph,$I224),""))))) / AB$6 * AB$7, 0), 0)</f>
        <v>0</v>
      </c>
      <c r="AC224" s="166">
        <f t="array" ref="AC224">IFERROR(IF(ROW()-16&lt;NoRowsBudget, IF($J224="Profit Margin",SUM(AC$16:AC223)*ProfitMargin,IF($J224="VAT",SUM(AC$16:AC223)*VAT,IF(Budget_period="Monthly",SUMIFS(INDIRECT(AC$8),DetailBudgetWPs_Aleph,IF($J224 = "No Work Package", "", $J224),DetailBudgetCategory_Aleph,$I224),IF(Budget_period="Quarterly",SUMIFS(INDIRECT(AC$9),DetailBudgetWPs_Aleph,IF($J224 = "No Work Package", "", $J224),DetailBudgetCategory_Aleph,$I224),IF(Budget_period="Annually",SUMIFS(INDIRECT(AC$10),DetailBudgetWPs_Aleph,IF($J224 = "No Work Package", "", $J224),DetailBudgetCategory_Aleph,$I224),""))))) / AC$6 * AC$7, 0), 0)</f>
        <v>0</v>
      </c>
      <c r="AD224" s="166">
        <f t="array" ref="AD224">IFERROR(IF(ROW()-16&lt;NoRowsBudget, IF($J224="Profit Margin",SUM(AD$16:AD223)*ProfitMargin,IF($J224="VAT",SUM(AD$16:AD223)*VAT,IF(Budget_period="Monthly",SUMIFS(INDIRECT(AD$8),DetailBudgetWPs_Aleph,IF($J224 = "No Work Package", "", $J224),DetailBudgetCategory_Aleph,$I224),IF(Budget_period="Quarterly",SUMIFS(INDIRECT(AD$9),DetailBudgetWPs_Aleph,IF($J224 = "No Work Package", "", $J224),DetailBudgetCategory_Aleph,$I224),IF(Budget_period="Annually",SUMIFS(INDIRECT(AD$10),DetailBudgetWPs_Aleph,IF($J224 = "No Work Package", "", $J224),DetailBudgetCategory_Aleph,$I224),""))))) / AD$6 * AD$7, 0), 0)</f>
        <v>0</v>
      </c>
      <c r="AE224" s="166">
        <f t="array" ref="AE224">IFERROR(IF(ROW()-16&lt;NoRowsBudget, IF($J224="Profit Margin",SUM(AE$16:AE223)*ProfitMargin,IF($J224="VAT",SUM(AE$16:AE223)*VAT,IF(Budget_period="Monthly",SUMIFS(INDIRECT(AE$8),DetailBudgetWPs_Aleph,IF($J224 = "No Work Package", "", $J224),DetailBudgetCategory_Aleph,$I224),IF(Budget_period="Quarterly",SUMIFS(INDIRECT(AE$9),DetailBudgetWPs_Aleph,IF($J224 = "No Work Package", "", $J224),DetailBudgetCategory_Aleph,$I224),IF(Budget_period="Annually",SUMIFS(INDIRECT(AE$10),DetailBudgetWPs_Aleph,IF($J224 = "No Work Package", "", $J224),DetailBudgetCategory_Aleph,$I224),""))))) / AE$6 * AE$7, 0), 0)</f>
        <v>0</v>
      </c>
      <c r="AF224" s="166">
        <f t="array" ref="AF224">IFERROR(IF(ROW()-16&lt;NoRowsBudget, IF($J224="Profit Margin",SUM(AF$16:AF223)*ProfitMargin,IF($J224="VAT",SUM(AF$16:AF223)*VAT,IF(Budget_period="Monthly",SUMIFS(INDIRECT(AF$8),DetailBudgetWPs_Aleph,IF($J224 = "No Work Package", "", $J224),DetailBudgetCategory_Aleph,$I224),IF(Budget_period="Quarterly",SUMIFS(INDIRECT(AF$9),DetailBudgetWPs_Aleph,IF($J224 = "No Work Package", "", $J224),DetailBudgetCategory_Aleph,$I224),IF(Budget_period="Annually",SUMIFS(INDIRECT(AF$10),DetailBudgetWPs_Aleph,IF($J224 = "No Work Package", "", $J224),DetailBudgetCategory_Aleph,$I224),""))))) / AF$6 * AF$7, 0), 0)</f>
        <v>0</v>
      </c>
      <c r="AG224" s="166">
        <f t="array" ref="AG224">IFERROR(IF(ROW()-16&lt;NoRowsBudget, IF($J224="Profit Margin",SUM(AG$16:AG223)*ProfitMargin,IF($J224="VAT",SUM(AG$16:AG223)*VAT,IF(Budget_period="Monthly",SUMIFS(INDIRECT(AG$8),DetailBudgetWPs_Aleph,IF($J224 = "No Work Package", "", $J224),DetailBudgetCategory_Aleph,$I224),IF(Budget_period="Quarterly",SUMIFS(INDIRECT(AG$9),DetailBudgetWPs_Aleph,IF($J224 = "No Work Package", "", $J224),DetailBudgetCategory_Aleph,$I224),IF(Budget_period="Annually",SUMIFS(INDIRECT(AG$10),DetailBudgetWPs_Aleph,IF($J224 = "No Work Package", "", $J224),DetailBudgetCategory_Aleph,$I224),""))))) / AG$6 * AG$7, 0), 0)</f>
        <v>0</v>
      </c>
      <c r="AH224" s="166">
        <f t="array" ref="AH224">IFERROR(IF(ROW()-16&lt;NoRowsBudget, IF($J224="Profit Margin",SUM(AH$16:AH223)*ProfitMargin,IF($J224="VAT",SUM(AH$16:AH223)*VAT,IF(Budget_period="Monthly",SUMIFS(INDIRECT(AH$8),DetailBudgetWPs_Aleph,IF($J224 = "No Work Package", "", $J224),DetailBudgetCategory_Aleph,$I224),IF(Budget_period="Quarterly",SUMIFS(INDIRECT(AH$9),DetailBudgetWPs_Aleph,IF($J224 = "No Work Package", "", $J224),DetailBudgetCategory_Aleph,$I224),IF(Budget_period="Annually",SUMIFS(INDIRECT(AH$10),DetailBudgetWPs_Aleph,IF($J224 = "No Work Package", "", $J224),DetailBudgetCategory_Aleph,$I224),""))))) / AH$6 * AH$7, 0), 0)</f>
        <v>0</v>
      </c>
      <c r="AI224" s="166">
        <f t="array" ref="AI224">IFERROR(IF(ROW()-16&lt;NoRowsBudget, IF($J224="Profit Margin",SUM(AI$16:AI223)*ProfitMargin,IF($J224="VAT",SUM(AI$16:AI223)*VAT,IF(Budget_period="Monthly",SUMIFS(INDIRECT(AI$8),DetailBudgetWPs_Aleph,IF($J224 = "No Work Package", "", $J224),DetailBudgetCategory_Aleph,$I224),IF(Budget_period="Quarterly",SUMIFS(INDIRECT(AI$9),DetailBudgetWPs_Aleph,IF($J224 = "No Work Package", "", $J224),DetailBudgetCategory_Aleph,$I224),IF(Budget_period="Annually",SUMIFS(INDIRECT(AI$10),DetailBudgetWPs_Aleph,IF($J224 = "No Work Package", "", $J224),DetailBudgetCategory_Aleph,$I224),""))))) / AI$6 * AI$7, 0), 0)</f>
        <v>0</v>
      </c>
      <c r="AJ224" s="166">
        <f t="array" ref="AJ224">IFERROR(IF(ROW()-16&lt;NoRowsBudget, IF($J224="Profit Margin",SUM(AJ$16:AJ223)*ProfitMargin,IF($J224="VAT",SUM(AJ$16:AJ223)*VAT,IF(Budget_period="Monthly",SUMIFS(INDIRECT(AJ$8),DetailBudgetWPs_Aleph,IF($J224 = "No Work Package", "", $J224),DetailBudgetCategory_Aleph,$I224),IF(Budget_period="Quarterly",SUMIFS(INDIRECT(AJ$9),DetailBudgetWPs_Aleph,IF($J224 = "No Work Package", "", $J224),DetailBudgetCategory_Aleph,$I224),IF(Budget_period="Annually",SUMIFS(INDIRECT(AJ$10),DetailBudgetWPs_Aleph,IF($J224 = "No Work Package", "", $J224),DetailBudgetCategory_Aleph,$I224),""))))) / AJ$6 * AJ$7, 0), 0)</f>
        <v>0</v>
      </c>
      <c r="AK224" s="166">
        <f t="array" ref="AK224">IFERROR(IF(ROW()-16&lt;NoRowsBudget, IF($J224="Profit Margin",SUM(AK$16:AK223)*ProfitMargin,IF($J224="VAT",SUM(AK$16:AK223)*VAT,IF(Budget_period="Monthly",SUMIFS(INDIRECT(AK$8),DetailBudgetWPs_Aleph,IF($J224 = "No Work Package", "", $J224),DetailBudgetCategory_Aleph,$I224),IF(Budget_period="Quarterly",SUMIFS(INDIRECT(AK$9),DetailBudgetWPs_Aleph,IF($J224 = "No Work Package", "", $J224),DetailBudgetCategory_Aleph,$I224),IF(Budget_period="Annually",SUMIFS(INDIRECT(AK$10),DetailBudgetWPs_Aleph,IF($J224 = "No Work Package", "", $J224),DetailBudgetCategory_Aleph,$I224),""))))) / AK$6 * AK$7, 0), 0)</f>
        <v>0</v>
      </c>
      <c r="AL224" s="166">
        <f t="array" ref="AL224">IFERROR(IF(ROW()-16&lt;NoRowsBudget, IF($J224="Profit Margin",SUM(AL$16:AL223)*ProfitMargin,IF($J224="VAT",SUM(AL$16:AL223)*VAT,IF(Budget_period="Monthly",SUMIFS(INDIRECT(AL$8),DetailBudgetWPs_Aleph,IF($J224 = "No Work Package", "", $J224),DetailBudgetCategory_Aleph,$I224),IF(Budget_period="Quarterly",SUMIFS(INDIRECT(AL$9),DetailBudgetWPs_Aleph,IF($J224 = "No Work Package", "", $J224),DetailBudgetCategory_Aleph,$I224),IF(Budget_period="Annually",SUMIFS(INDIRECT(AL$10),DetailBudgetWPs_Aleph,IF($J224 = "No Work Package", "", $J224),DetailBudgetCategory_Aleph,$I224),""))))) / AL$6 * AL$7, 0), 0)</f>
        <v>0</v>
      </c>
      <c r="AM224" s="166">
        <f t="array" ref="AM224">IFERROR(IF(ROW()-16&lt;NoRowsBudget, IF($J224="Profit Margin",SUM(AM$16:AM223)*ProfitMargin,IF($J224="VAT",SUM(AM$16:AM223)*VAT,IF(Budget_period="Monthly",SUMIFS(INDIRECT(AM$8),DetailBudgetWPs_Aleph,IF($J224 = "No Work Package", "", $J224),DetailBudgetCategory_Aleph,$I224),IF(Budget_period="Quarterly",SUMIFS(INDIRECT(AM$9),DetailBudgetWPs_Aleph,IF($J224 = "No Work Package", "", $J224),DetailBudgetCategory_Aleph,$I224),IF(Budget_period="Annually",SUMIFS(INDIRECT(AM$10),DetailBudgetWPs_Aleph,IF($J224 = "No Work Package", "", $J224),DetailBudgetCategory_Aleph,$I224),""))))) / AM$6 * AM$7, 0), 0)</f>
        <v>0</v>
      </c>
      <c r="AN224" s="166">
        <f t="array" ref="AN224">IFERROR(IF(ROW()-16&lt;NoRowsBudget, IF($J224="Profit Margin",SUM(AN$16:AN223)*ProfitMargin,IF($J224="VAT",SUM(AN$16:AN223)*VAT,IF(Budget_period="Monthly",SUMIFS(INDIRECT(AN$8),DetailBudgetWPs_Aleph,IF($J224 = "No Work Package", "", $J224),DetailBudgetCategory_Aleph,$I224),IF(Budget_period="Quarterly",SUMIFS(INDIRECT(AN$9),DetailBudgetWPs_Aleph,IF($J224 = "No Work Package", "", $J224),DetailBudgetCategory_Aleph,$I224),IF(Budget_period="Annually",SUMIFS(INDIRECT(AN$10),DetailBudgetWPs_Aleph,IF($J224 = "No Work Package", "", $J224),DetailBudgetCategory_Aleph,$I224),""))))) / AN$6 * AN$7, 0), 0)</f>
        <v>0</v>
      </c>
      <c r="AO224" s="166">
        <f t="array" ref="AO224">IFERROR(IF(ROW()-16&lt;NoRowsBudget, IF($J224="Profit Margin",SUM(AO$16:AO223)*ProfitMargin,IF($J224="VAT",SUM(AO$16:AO223)*VAT,IF(Budget_period="Monthly",SUMIFS(INDIRECT(AO$8),DetailBudgetWPs_Aleph,IF($J224 = "No Work Package", "", $J224),DetailBudgetCategory_Aleph,$I224),IF(Budget_period="Quarterly",SUMIFS(INDIRECT(AO$9),DetailBudgetWPs_Aleph,IF($J224 = "No Work Package", "", $J224),DetailBudgetCategory_Aleph,$I224),IF(Budget_period="Annually",SUMIFS(INDIRECT(AO$10),DetailBudgetWPs_Aleph,IF($J224 = "No Work Package", "", $J224),DetailBudgetCategory_Aleph,$I224),""))))) / AO$6 * AO$7, 0), 0)</f>
        <v>0</v>
      </c>
      <c r="AP224" s="166">
        <f t="array" ref="AP224">IFERROR(IF(ROW()-16&lt;NoRowsBudget, IF($J224="Profit Margin",SUM(AP$16:AP223)*ProfitMargin,IF($J224="VAT",SUM(AP$16:AP223)*VAT,IF(Budget_period="Monthly",SUMIFS(INDIRECT(AP$8),DetailBudgetWPs_Aleph,IF($J224 = "No Work Package", "", $J224),DetailBudgetCategory_Aleph,$I224),IF(Budget_period="Quarterly",SUMIFS(INDIRECT(AP$9),DetailBudgetWPs_Aleph,IF($J224 = "No Work Package", "", $J224),DetailBudgetCategory_Aleph,$I224),IF(Budget_period="Annually",SUMIFS(INDIRECT(AP$10),DetailBudgetWPs_Aleph,IF($J224 = "No Work Package", "", $J224),DetailBudgetCategory_Aleph,$I224),""))))) / AP$6 * AP$7, 0), 0)</f>
        <v>0</v>
      </c>
      <c r="AQ224" s="166">
        <f t="array" ref="AQ224">IFERROR(IF(ROW()-16&lt;NoRowsBudget, IF($J224="Profit Margin",SUM(AQ$16:AQ223)*ProfitMargin,IF($J224="VAT",SUM(AQ$16:AQ223)*VAT,IF(Budget_period="Monthly",SUMIFS(INDIRECT(AQ$8),DetailBudgetWPs_Aleph,IF($J224 = "No Work Package", "", $J224),DetailBudgetCategory_Aleph,$I224),IF(Budget_period="Quarterly",SUMIFS(INDIRECT(AQ$9),DetailBudgetWPs_Aleph,IF($J224 = "No Work Package", "", $J224),DetailBudgetCategory_Aleph,$I224),IF(Budget_period="Annually",SUMIFS(INDIRECT(AQ$10),DetailBudgetWPs_Aleph,IF($J224 = "No Work Package", "", $J224),DetailBudgetCategory_Aleph,$I224),""))))) / AQ$6 * AQ$7, 0), 0)</f>
        <v>0</v>
      </c>
      <c r="AR224" s="166">
        <f t="array" ref="AR224">IFERROR(IF(ROW()-16&lt;NoRowsBudget, IF($J224="Profit Margin",SUM(AR$16:AR223)*ProfitMargin,IF($J224="VAT",SUM(AR$16:AR223)*VAT,IF(Budget_period="Monthly",SUMIFS(INDIRECT(AR$8),DetailBudgetWPs_Aleph,IF($J224 = "No Work Package", "", $J224),DetailBudgetCategory_Aleph,$I224),IF(Budget_period="Quarterly",SUMIFS(INDIRECT(AR$9),DetailBudgetWPs_Aleph,IF($J224 = "No Work Package", "", $J224),DetailBudgetCategory_Aleph,$I224),IF(Budget_period="Annually",SUMIFS(INDIRECT(AR$10),DetailBudgetWPs_Aleph,IF($J224 = "No Work Package", "", $J224),DetailBudgetCategory_Aleph,$I224),""))))) / AR$6 * AR$7, 0), 0)</f>
        <v>0</v>
      </c>
      <c r="AS224" s="166">
        <f t="array" ref="AS224">IFERROR(IF(ROW()-16&lt;NoRowsBudget, IF($J224="Profit Margin",SUM(AS$16:AS223)*ProfitMargin,IF($J224="VAT",SUM(AS$16:AS223)*VAT,IF(Budget_period="Monthly",SUMIFS(INDIRECT(AS$8),DetailBudgetWPs_Aleph,IF($J224 = "No Work Package", "", $J224),DetailBudgetCategory_Aleph,$I224),IF(Budget_period="Quarterly",SUMIFS(INDIRECT(AS$9),DetailBudgetWPs_Aleph,IF($J224 = "No Work Package", "", $J224),DetailBudgetCategory_Aleph,$I224),IF(Budget_period="Annually",SUMIFS(INDIRECT(AS$10),DetailBudgetWPs_Aleph,IF($J224 = "No Work Package", "", $J224),DetailBudgetCategory_Aleph,$I224),""))))) / AS$6 * AS$7, 0), 0)</f>
        <v>0</v>
      </c>
      <c r="AT224" s="166">
        <f t="array" ref="AT224">IFERROR(IF(ROW()-16&lt;NoRowsBudget, IF($J224="Profit Margin",SUM(AT$16:AT223)*ProfitMargin,IF($J224="VAT",SUM(AT$16:AT223)*VAT,IF(Budget_period="Monthly",SUMIFS(INDIRECT(AT$8),DetailBudgetWPs_Aleph,IF($J224 = "No Work Package", "", $J224),DetailBudgetCategory_Aleph,$I224),IF(Budget_period="Quarterly",SUMIFS(INDIRECT(AT$9),DetailBudgetWPs_Aleph,IF($J224 = "No Work Package", "", $J224),DetailBudgetCategory_Aleph,$I224),IF(Budget_period="Annually",SUMIFS(INDIRECT(AT$10),DetailBudgetWPs_Aleph,IF($J224 = "No Work Package", "", $J224),DetailBudgetCategory_Aleph,$I224),""))))) / AT$6 * AT$7, 0), 0)</f>
        <v>0</v>
      </c>
      <c r="AU224" s="166">
        <f t="array" ref="AU224">IFERROR(IF(ROW()-16&lt;NoRowsBudget, IF($J224="Profit Margin",SUM(AU$16:AU223)*ProfitMargin,IF($J224="VAT",SUM(AU$16:AU223)*VAT,IF(Budget_period="Monthly",SUMIFS(INDIRECT(AU$8),DetailBudgetWPs_Aleph,IF($J224 = "No Work Package", "", $J224),DetailBudgetCategory_Aleph,$I224),IF(Budget_period="Quarterly",SUMIFS(INDIRECT(AU$9),DetailBudgetWPs_Aleph,IF($J224 = "No Work Package", "", $J224),DetailBudgetCategory_Aleph,$I224),IF(Budget_period="Annually",SUMIFS(INDIRECT(AU$10),DetailBudgetWPs_Aleph,IF($J224 = "No Work Package", "", $J224),DetailBudgetCategory_Aleph,$I224),""))))) / AU$6 * AU$7, 0), 0)</f>
        <v>0</v>
      </c>
      <c r="AV224" s="166">
        <f t="array" ref="AV224">IFERROR(IF(ROW()-16&lt;NoRowsBudget, IF($J224="Profit Margin",SUM(AV$16:AV223)*ProfitMargin,IF($J224="VAT",SUM(AV$16:AV223)*VAT,IF(Budget_period="Monthly",SUMIFS(INDIRECT(AV$8),DetailBudgetWPs_Aleph,IF($J224 = "No Work Package", "", $J224),DetailBudgetCategory_Aleph,$I224),IF(Budget_period="Quarterly",SUMIFS(INDIRECT(AV$9),DetailBudgetWPs_Aleph,IF($J224 = "No Work Package", "", $J224),DetailBudgetCategory_Aleph,$I224),IF(Budget_period="Annually",SUMIFS(INDIRECT(AV$10),DetailBudgetWPs_Aleph,IF($J224 = "No Work Package", "", $J224),DetailBudgetCategory_Aleph,$I224),""))))) / AV$6 * AV$7, 0), 0)</f>
        <v>0</v>
      </c>
      <c r="AW224" s="166">
        <f t="array" ref="AW224">IFERROR(IF(ROW()-16&lt;NoRowsBudget, IF($J224="Profit Margin",SUM(AW$16:AW223)*ProfitMargin,IF($J224="VAT",SUM(AW$16:AW223)*VAT,IF(Budget_period="Monthly",SUMIFS(INDIRECT(AW$8),DetailBudgetWPs_Aleph,IF($J224 = "No Work Package", "", $J224),DetailBudgetCategory_Aleph,$I224),IF(Budget_period="Quarterly",SUMIFS(INDIRECT(AW$9),DetailBudgetWPs_Aleph,IF($J224 = "No Work Package", "", $J224),DetailBudgetCategory_Aleph,$I224),IF(Budget_period="Annually",SUMIFS(INDIRECT(AW$10),DetailBudgetWPs_Aleph,IF($J224 = "No Work Package", "", $J224),DetailBudgetCategory_Aleph,$I224),""))))) / AW$6 * AW$7, 0), 0)</f>
        <v>0</v>
      </c>
      <c r="AX224" s="166">
        <f t="array" ref="AX224">IFERROR(IF(ROW()-16&lt;NoRowsBudget, IF($J224="Profit Margin",SUM(AX$16:AX223)*ProfitMargin,IF($J224="VAT",SUM(AX$16:AX223)*VAT,IF(Budget_period="Monthly",SUMIFS(INDIRECT(AX$8),DetailBudgetWPs_Aleph,IF($J224 = "No Work Package", "", $J224),DetailBudgetCategory_Aleph,$I224),IF(Budget_period="Quarterly",SUMIFS(INDIRECT(AX$9),DetailBudgetWPs_Aleph,IF($J224 = "No Work Package", "", $J224),DetailBudgetCategory_Aleph,$I224),IF(Budget_period="Annually",SUMIFS(INDIRECT(AX$10),DetailBudgetWPs_Aleph,IF($J224 = "No Work Package", "", $J224),DetailBudgetCategory_Aleph,$I224),""))))) / AX$6 * AX$7, 0), 0)</f>
        <v>0</v>
      </c>
      <c r="AY224" s="166">
        <f t="array" ref="AY224">IFERROR(IF(ROW()-16&lt;NoRowsBudget, IF($J224="Profit Margin",SUM(AY$16:AY223)*ProfitMargin,IF($J224="VAT",SUM(AY$16:AY223)*VAT,IF(Budget_period="Monthly",SUMIFS(INDIRECT(AY$8),DetailBudgetWPs_Aleph,IF($J224 = "No Work Package", "", $J224),DetailBudgetCategory_Aleph,$I224),IF(Budget_period="Quarterly",SUMIFS(INDIRECT(AY$9),DetailBudgetWPs_Aleph,IF($J224 = "No Work Package", "", $J224),DetailBudgetCategory_Aleph,$I224),IF(Budget_period="Annually",SUMIFS(INDIRECT(AY$10),DetailBudgetWPs_Aleph,IF($J224 = "No Work Package", "", $J224),DetailBudgetCategory_Aleph,$I224),""))))) / AY$6 * AY$7, 0), 0)</f>
        <v>0</v>
      </c>
      <c r="AZ224" s="166">
        <f t="array" ref="AZ224">IFERROR(IF(ROW()-16&lt;NoRowsBudget, IF($J224="Profit Margin",SUM(AZ$16:AZ223)*ProfitMargin,IF($J224="VAT",SUM(AZ$16:AZ223)*VAT,IF(Budget_period="Monthly",SUMIFS(INDIRECT(AZ$8),DetailBudgetWPs_Aleph,IF($J224 = "No Work Package", "", $J224),DetailBudgetCategory_Aleph,$I224),IF(Budget_period="Quarterly",SUMIFS(INDIRECT(AZ$9),DetailBudgetWPs_Aleph,IF($J224 = "No Work Package", "", $J224),DetailBudgetCategory_Aleph,$I224),IF(Budget_period="Annually",SUMIFS(INDIRECT(AZ$10),DetailBudgetWPs_Aleph,IF($J224 = "No Work Package", "", $J224),DetailBudgetCategory_Aleph,$I224),""))))) / AZ$6 * AZ$7, 0), 0)</f>
        <v>0</v>
      </c>
      <c r="BA224" s="166">
        <f t="array" ref="BA224">IFERROR(IF(ROW()-16&lt;NoRowsBudget, IF($J224="Profit Margin",SUM(BA$16:BA223)*ProfitMargin,IF($J224="VAT",SUM(BA$16:BA223)*VAT,IF(Budget_period="Monthly",SUMIFS(INDIRECT(BA$8),DetailBudgetWPs_Aleph,IF($J224 = "No Work Package", "", $J224),DetailBudgetCategory_Aleph,$I224),IF(Budget_period="Quarterly",SUMIFS(INDIRECT(BA$9),DetailBudgetWPs_Aleph,IF($J224 = "No Work Package", "", $J224),DetailBudgetCategory_Aleph,$I224),IF(Budget_period="Annually",SUMIFS(INDIRECT(BA$10),DetailBudgetWPs_Aleph,IF($J224 = "No Work Package", "", $J224),DetailBudgetCategory_Aleph,$I224),""))))) / BA$6 * BA$7, 0), 0)</f>
        <v>0</v>
      </c>
      <c r="BB224" s="166">
        <f t="array" ref="BB224">IFERROR(IF(ROW()-16&lt;NoRowsBudget, IF($J224="Profit Margin",SUM(BB$16:BB223)*ProfitMargin,IF($J224="VAT",SUM(BB$16:BB223)*VAT,IF(Budget_period="Monthly",SUMIFS(INDIRECT(BB$8),DetailBudgetWPs_Aleph,IF($J224 = "No Work Package", "", $J224),DetailBudgetCategory_Aleph,$I224),IF(Budget_period="Quarterly",SUMIFS(INDIRECT(BB$9),DetailBudgetWPs_Aleph,IF($J224 = "No Work Package", "", $J224),DetailBudgetCategory_Aleph,$I224),IF(Budget_period="Annually",SUMIFS(INDIRECT(BB$10),DetailBudgetWPs_Aleph,IF($J224 = "No Work Package", "", $J224),DetailBudgetCategory_Aleph,$I224),""))))) / BB$6 * BB$7, 0), 0)</f>
        <v>0</v>
      </c>
      <c r="BC224" s="166">
        <f t="array" ref="BC224">IFERROR(IF(ROW()-16&lt;NoRowsBudget, IF($J224="Profit Margin",SUM(BC$16:BC223)*ProfitMargin,IF($J224="VAT",SUM(BC$16:BC223)*VAT,IF(Budget_period="Monthly",SUMIFS(INDIRECT(BC$8),DetailBudgetWPs_Aleph,IF($J224 = "No Work Package", "", $J224),DetailBudgetCategory_Aleph,$I224),IF(Budget_period="Quarterly",SUMIFS(INDIRECT(BC$9),DetailBudgetWPs_Aleph,IF($J224 = "No Work Package", "", $J224),DetailBudgetCategory_Aleph,$I224),IF(Budget_period="Annually",SUMIFS(INDIRECT(BC$10),DetailBudgetWPs_Aleph,IF($J224 = "No Work Package", "", $J224),DetailBudgetCategory_Aleph,$I224),""))))) / BC$6 * BC$7, 0), 0)</f>
        <v>0</v>
      </c>
      <c r="BD224" s="166">
        <f t="array" ref="BD224">IFERROR(IF(ROW()-16&lt;NoRowsBudget, IF($J224="Profit Margin",SUM(BD$16:BD223)*ProfitMargin,IF($J224="VAT",SUM(BD$16:BD223)*VAT,IF(Budget_period="Monthly",SUMIFS(INDIRECT(BD$8),DetailBudgetWPs_Aleph,IF($J224 = "No Work Package", "", $J224),DetailBudgetCategory_Aleph,$I224),IF(Budget_period="Quarterly",SUMIFS(INDIRECT(BD$9),DetailBudgetWPs_Aleph,IF($J224 = "No Work Package", "", $J224),DetailBudgetCategory_Aleph,$I224),IF(Budget_period="Annually",SUMIFS(INDIRECT(BD$10),DetailBudgetWPs_Aleph,IF($J224 = "No Work Package", "", $J224),DetailBudgetCategory_Aleph,$I224),""))))) / BD$6 * BD$7, 0), 0)</f>
        <v>0</v>
      </c>
      <c r="BE224" s="166">
        <f t="array" ref="BE224">IFERROR(IF(ROW()-16&lt;NoRowsBudget, IF($J224="Profit Margin",SUM(BE$16:BE223)*ProfitMargin,IF($J224="VAT",SUM(BE$16:BE223)*VAT,IF(Budget_period="Monthly",SUMIFS(INDIRECT(BE$8),DetailBudgetWPs_Aleph,IF($J224 = "No Work Package", "", $J224),DetailBudgetCategory_Aleph,$I224),IF(Budget_period="Quarterly",SUMIFS(INDIRECT(BE$9),DetailBudgetWPs_Aleph,IF($J224 = "No Work Package", "", $J224),DetailBudgetCategory_Aleph,$I224),IF(Budget_period="Annually",SUMIFS(INDIRECT(BE$10),DetailBudgetWPs_Aleph,IF($J224 = "No Work Package", "", $J224),DetailBudgetCategory_Aleph,$I224),""))))) / BE$6 * BE$7, 0), 0)</f>
        <v>0</v>
      </c>
      <c r="BF224" s="166">
        <f t="array" ref="BF224">IFERROR(IF(ROW()-16&lt;NoRowsBudget, IF($J224="Profit Margin",SUM(BF$16:BF223)*ProfitMargin,IF($J224="VAT",SUM(BF$16:BF223)*VAT,IF(Budget_period="Monthly",SUMIFS(INDIRECT(BF$8),DetailBudgetWPs_Aleph,IF($J224 = "No Work Package", "", $J224),DetailBudgetCategory_Aleph,$I224),IF(Budget_period="Quarterly",SUMIFS(INDIRECT(BF$9),DetailBudgetWPs_Aleph,IF($J224 = "No Work Package", "", $J224),DetailBudgetCategory_Aleph,$I224),IF(Budget_period="Annually",SUMIFS(INDIRECT(BF$10),DetailBudgetWPs_Aleph,IF($J224 = "No Work Package", "", $J224),DetailBudgetCategory_Aleph,$I224),""))))) / BF$6 * BF$7, 0), 0)</f>
        <v>0</v>
      </c>
      <c r="BG224" s="166">
        <f t="array" ref="BG224">IFERROR(IF(ROW()-16&lt;NoRowsBudget, IF($J224="Profit Margin",SUM(BG$16:BG223)*ProfitMargin,IF($J224="VAT",SUM(BG$16:BG223)*VAT,IF(Budget_period="Monthly",SUMIFS(INDIRECT(BG$8),DetailBudgetWPs_Aleph,IF($J224 = "No Work Package", "", $J224),DetailBudgetCategory_Aleph,$I224),IF(Budget_period="Quarterly",SUMIFS(INDIRECT(BG$9),DetailBudgetWPs_Aleph,IF($J224 = "No Work Package", "", $J224),DetailBudgetCategory_Aleph,$I224),IF(Budget_period="Annually",SUMIFS(INDIRECT(BG$10),DetailBudgetWPs_Aleph,IF($J224 = "No Work Package", "", $J224),DetailBudgetCategory_Aleph,$I224),""))))) / BG$6 * BG$7, 0), 0)</f>
        <v>0</v>
      </c>
      <c r="BH224" s="166">
        <f t="array" ref="BH224">IFERROR(IF(ROW()-16&lt;NoRowsBudget, IF($J224="Profit Margin",SUM(BH$16:BH223)*ProfitMargin,IF($J224="VAT",SUM(BH$16:BH223)*VAT,IF(Budget_period="Monthly",SUMIFS(INDIRECT(BH$8),DetailBudgetWPs_Aleph,IF($J224 = "No Work Package", "", $J224),DetailBudgetCategory_Aleph,$I224),IF(Budget_period="Quarterly",SUMIFS(INDIRECT(BH$9),DetailBudgetWPs_Aleph,IF($J224 = "No Work Package", "", $J224),DetailBudgetCategory_Aleph,$I224),IF(Budget_period="Annually",SUMIFS(INDIRECT(BH$10),DetailBudgetWPs_Aleph,IF($J224 = "No Work Package", "", $J224),DetailBudgetCategory_Aleph,$I224),""))))) / BH$6 * BH$7, 0), 0)</f>
        <v>0</v>
      </c>
      <c r="BI224" s="166">
        <f t="array" ref="BI224">IFERROR(IF(ROW()-16&lt;NoRowsBudget, IF($J224="Profit Margin",SUM(BI$16:BI223)*ProfitMargin,IF($J224="VAT",SUM(BI$16:BI223)*VAT,IF(Budget_period="Monthly",SUMIFS(INDIRECT(BI$8),DetailBudgetWPs_Aleph,IF($J224 = "No Work Package", "", $J224),DetailBudgetCategory_Aleph,$I224),IF(Budget_period="Quarterly",SUMIFS(INDIRECT(BI$9),DetailBudgetWPs_Aleph,IF($J224 = "No Work Package", "", $J224),DetailBudgetCategory_Aleph,$I224),IF(Budget_period="Annually",SUMIFS(INDIRECT(BI$10),DetailBudgetWPs_Aleph,IF($J224 = "No Work Package", "", $J224),DetailBudgetCategory_Aleph,$I224),""))))) / BI$6 * BI$7, 0), 0)</f>
        <v>0</v>
      </c>
      <c r="BJ224" s="166">
        <f t="array" ref="BJ224">IFERROR(IF(ROW()-16&lt;NoRowsBudget, IF($J224="Profit Margin",SUM(BJ$16:BJ223)*ProfitMargin,IF($J224="VAT",SUM(BJ$16:BJ223)*VAT,IF(Budget_period="Monthly",SUMIFS(INDIRECT(BJ$8),DetailBudgetWPs_Aleph,IF($J224 = "No Work Package", "", $J224),DetailBudgetCategory_Aleph,$I224),IF(Budget_period="Quarterly",SUMIFS(INDIRECT(BJ$9),DetailBudgetWPs_Aleph,IF($J224 = "No Work Package", "", $J224),DetailBudgetCategory_Aleph,$I224),IF(Budget_period="Annually",SUMIFS(INDIRECT(BJ$10),DetailBudgetWPs_Aleph,IF($J224 = "No Work Package", "", $J224),DetailBudgetCategory_Aleph,$I224),""))))) / BJ$6 * BJ$7, 0), 0)</f>
        <v>0</v>
      </c>
      <c r="BK224" s="166">
        <f t="array" ref="BK224">IFERROR(IF(ROW()-16&lt;NoRowsBudget, IF($J224="Profit Margin",SUM(BK$16:BK223)*ProfitMargin,IF($J224="VAT",SUM(BK$16:BK223)*VAT,IF(Budget_period="Monthly",SUMIFS(INDIRECT(BK$8),DetailBudgetWPs_Aleph,IF($J224 = "No Work Package", "", $J224),DetailBudgetCategory_Aleph,$I224),IF(Budget_period="Quarterly",SUMIFS(INDIRECT(BK$9),DetailBudgetWPs_Aleph,IF($J224 = "No Work Package", "", $J224),DetailBudgetCategory_Aleph,$I224),IF(Budget_period="Annually",SUMIFS(INDIRECT(BK$10),DetailBudgetWPs_Aleph,IF($J224 = "No Work Package", "", $J224),DetailBudgetCategory_Aleph,$I224),""))))) / BK$6 * BK$7, 0), 0)</f>
        <v>0</v>
      </c>
      <c r="BL224" s="166">
        <f t="array" ref="BL224">IFERROR(IF(ROW()-16&lt;NoRowsBudget, IF($J224="Profit Margin",SUM(BL$16:BL223)*ProfitMargin,IF($J224="VAT",SUM(BL$16:BL223)*VAT,IF(Budget_period="Monthly",SUMIFS(INDIRECT(BL$8),DetailBudgetWPs_Aleph,IF($J224 = "No Work Package", "", $J224),DetailBudgetCategory_Aleph,$I224),IF(Budget_period="Quarterly",SUMIFS(INDIRECT(BL$9),DetailBudgetWPs_Aleph,IF($J224 = "No Work Package", "", $J224),DetailBudgetCategory_Aleph,$I224),IF(Budget_period="Annually",SUMIFS(INDIRECT(BL$10),DetailBudgetWPs_Aleph,IF($J224 = "No Work Package", "", $J224),DetailBudgetCategory_Aleph,$I224),""))))) / BL$6 * BL$7, 0), 0)</f>
        <v>0</v>
      </c>
      <c r="BM224" s="166">
        <f t="array" ref="BM224">IFERROR(IF(ROW()-16&lt;NoRowsBudget, IF($J224="Profit Margin",SUM(BM$16:BM223)*ProfitMargin,IF($J224="VAT",SUM(BM$16:BM223)*VAT,IF(Budget_period="Monthly",SUMIFS(INDIRECT(BM$8),DetailBudgetWPs_Aleph,IF($J224 = "No Work Package", "", $J224),DetailBudgetCategory_Aleph,$I224),IF(Budget_period="Quarterly",SUMIFS(INDIRECT(BM$9),DetailBudgetWPs_Aleph,IF($J224 = "No Work Package", "", $J224),DetailBudgetCategory_Aleph,$I224),IF(Budget_period="Annually",SUMIFS(INDIRECT(BM$10),DetailBudgetWPs_Aleph,IF($J224 = "No Work Package", "", $J224),DetailBudgetCategory_Aleph,$I224),""))))) / BM$6 * BM$7, 0), 0)</f>
        <v>0</v>
      </c>
      <c r="BN224" s="166">
        <f t="array" ref="BN224">IFERROR(IF(ROW()-16&lt;NoRowsBudget, IF($J224="Profit Margin",SUM(BN$16:BN223)*ProfitMargin,IF($J224="VAT",SUM(BN$16:BN223)*VAT,IF(Budget_period="Monthly",SUMIFS(INDIRECT(BN$8),DetailBudgetWPs_Aleph,IF($J224 = "No Work Package", "", $J224),DetailBudgetCategory_Aleph,$I224),IF(Budget_period="Quarterly",SUMIFS(INDIRECT(BN$9),DetailBudgetWPs_Aleph,IF($J224 = "No Work Package", "", $J224),DetailBudgetCategory_Aleph,$I224),IF(Budget_period="Annually",SUMIFS(INDIRECT(BN$10),DetailBudgetWPs_Aleph,IF($J224 = "No Work Package", "", $J224),DetailBudgetCategory_Aleph,$I224),""))))) / BN$6 * BN$7, 0), 0)</f>
        <v>0</v>
      </c>
      <c r="BO224" s="166">
        <f t="array" ref="BO224">IFERROR(IF(ROW()-16&lt;NoRowsBudget, IF($J224="Profit Margin",SUM(BO$16:BO223)*ProfitMargin,IF($J224="VAT",SUM(BO$16:BO223)*VAT,IF(Budget_period="Monthly",SUMIFS(INDIRECT(BO$8),DetailBudgetWPs_Aleph,IF($J224 = "No Work Package", "", $J224),DetailBudgetCategory_Aleph,$I224),IF(Budget_period="Quarterly",SUMIFS(INDIRECT(BO$9),DetailBudgetWPs_Aleph,IF($J224 = "No Work Package", "", $J224),DetailBudgetCategory_Aleph,$I224),IF(Budget_period="Annually",SUMIFS(INDIRECT(BO$10),DetailBudgetWPs_Aleph,IF($J224 = "No Work Package", "", $J224),DetailBudgetCategory_Aleph,$I224),""))))) / BO$6 * BO$7, 0), 0)</f>
        <v>0</v>
      </c>
      <c r="BP224" s="166">
        <f t="array" ref="BP224">IFERROR(IF(ROW()-16&lt;NoRowsBudget, IF($J224="Profit Margin",SUM(BP$16:BP223)*ProfitMargin,IF($J224="VAT",SUM(BP$16:BP223)*VAT,IF(Budget_period="Monthly",SUMIFS(INDIRECT(BP$8),DetailBudgetWPs_Aleph,IF($J224 = "No Work Package", "", $J224),DetailBudgetCategory_Aleph,$I224),IF(Budget_period="Quarterly",SUMIFS(INDIRECT(BP$9),DetailBudgetWPs_Aleph,IF($J224 = "No Work Package", "", $J224),DetailBudgetCategory_Aleph,$I224),IF(Budget_period="Annually",SUMIFS(INDIRECT(BP$10),DetailBudgetWPs_Aleph,IF($J224 = "No Work Package", "", $J224),DetailBudgetCategory_Aleph,$I224),""))))) / BP$6 * BP$7, 0), 0)</f>
        <v>0</v>
      </c>
      <c r="BQ224" s="166">
        <f t="array" ref="BQ224">IFERROR(IF(ROW()-16&lt;NoRowsBudget, IF($J224="Profit Margin",SUM(BQ$16:BQ223)*ProfitMargin,IF($J224="VAT",SUM(BQ$16:BQ223)*VAT,IF(Budget_period="Monthly",SUMIFS(INDIRECT(BQ$8),DetailBudgetWPs_Aleph,IF($J224 = "No Work Package", "", $J224),DetailBudgetCategory_Aleph,$I224),IF(Budget_period="Quarterly",SUMIFS(INDIRECT(BQ$9),DetailBudgetWPs_Aleph,IF($J224 = "No Work Package", "", $J224),DetailBudgetCategory_Aleph,$I224),IF(Budget_period="Annually",SUMIFS(INDIRECT(BQ$10),DetailBudgetWPs_Aleph,IF($J224 = "No Work Package", "", $J224),DetailBudgetCategory_Aleph,$I224),""))))) / BQ$6 * BQ$7, 0), 0)</f>
        <v>0</v>
      </c>
      <c r="BR224" s="166">
        <f t="array" ref="BR224">IFERROR(IF(ROW()-16&lt;NoRowsBudget, IF($J224="Profit Margin",SUM(BR$16:BR223)*ProfitMargin,IF($J224="VAT",SUM(BR$16:BR223)*VAT,IF(Budget_period="Monthly",SUMIFS(INDIRECT(BR$8),DetailBudgetWPs_Aleph,IF($J224 = "No Work Package", "", $J224),DetailBudgetCategory_Aleph,$I224),IF(Budget_period="Quarterly",SUMIFS(INDIRECT(BR$9),DetailBudgetWPs_Aleph,IF($J224 = "No Work Package", "", $J224),DetailBudgetCategory_Aleph,$I224),IF(Budget_period="Annually",SUMIFS(INDIRECT(BR$10),DetailBudgetWPs_Aleph,IF($J224 = "No Work Package", "", $J224),DetailBudgetCategory_Aleph,$I224),""))))) / BR$6 * BR$7, 0), 0)</f>
        <v>0</v>
      </c>
      <c r="BS224" s="166">
        <f t="array" ref="BS224">IFERROR(IF(ROW()-16&lt;NoRowsBudget, IF($J224="Profit Margin",SUM(BS$16:BS223)*ProfitMargin,IF($J224="VAT",SUM(BS$16:BS223)*VAT,IF(Budget_period="Monthly",SUMIFS(INDIRECT(BS$8),DetailBudgetWPs_Aleph,IF($J224 = "No Work Package", "", $J224),DetailBudgetCategory_Aleph,$I224),IF(Budget_period="Quarterly",SUMIFS(INDIRECT(BS$9),DetailBudgetWPs_Aleph,IF($J224 = "No Work Package", "", $J224),DetailBudgetCategory_Aleph,$I224),IF(Budget_period="Annually",SUMIFS(INDIRECT(BS$10),DetailBudgetWPs_Aleph,IF($J224 = "No Work Package", "", $J224),DetailBudgetCategory_Aleph,$I224),""))))) / BS$6 * BS$7, 0), 0)</f>
        <v>0</v>
      </c>
    </row>
    <row r="225" ht="15.75" customHeight="1">
      <c r="A225" s="114"/>
      <c r="B225" s="15" t="str">
        <f>IF(ROW()-16&lt;NoRowsBudget,OrgName,"")</f>
        <v/>
      </c>
      <c r="C225" s="15" t="str">
        <f>IF(ROW()-16&lt;NoRowsBudget,ProjectName,"")</f>
        <v/>
      </c>
      <c r="D225" s="15" t="str">
        <f>IF(ROW()-16&lt;NoRowsBudget,ProjectRef,"")</f>
        <v/>
      </c>
      <c r="E225" s="15" t="str">
        <f>IF(ROW()-16&lt;NoRowsBudget,ApplicationID,"")</f>
        <v/>
      </c>
      <c r="F225" s="15" t="str">
        <f>IF(ROW()-16&lt;NoRowsBudget,Version,"")</f>
        <v/>
      </c>
      <c r="G225" s="164" t="str">
        <f>IF(ROW()-16&lt;NoRowsBudget,StartDate,"")</f>
        <v/>
      </c>
      <c r="H225" s="164" t="str">
        <f>IF(ROW()-16&lt;NoRowsBudget,EndDate,"")</f>
        <v/>
      </c>
      <c r="I225" s="15" t="str">
        <f t="array" ref="I225">IF(ROW()-16&lt;(NoRowsBudget-3),INDEX(CostCategories,CEILING((ROW()-15)/NoWPs,1)),IF(ROW()-16=NoRowsBudget-3,"Overheads",IF(ROW()-16=NoRowsBudget-2,"Profit Margin",IF(ROW()-16=NoRowsBudget-1,"VAT",""))))</f>
        <v/>
      </c>
      <c r="J225" s="15" t="str">
        <f t="array" ref="J225">IF(ROW()-16&lt;NoRowsBudget-3,INDEX(WPUnique,,MOD(ROW()-16,NoWPs)+1),IF(ROW()-16=NoRowsBudget-3,"Overheads",IF(ROW()-16=NoRowsBudget-2,"Profit Margin",IF(ROW()-16=NoRowsBudget-1,"VAT",""))))</f>
        <v/>
      </c>
      <c r="K225" s="172" t="str">
        <f>IFERROR(IF(OR($J225="Indirect Cost",$J225="VAT",$J225="Profit Margin"),"",VLOOKUP(J225,'1. Basic Info'!$B$40:$C$52,2,FALSE)),BudgetExport!J225)</f>
        <v/>
      </c>
      <c r="L225" s="166">
        <f t="array" ref="L225">IFERROR(IF(ROW()-16&lt;NoRowsBudget, IF($J225="Profit Margin",SUM(L$16:L224)*ProfitMargin,IF($J225="VAT",SUM(L$16:L224)*VAT,IF(Budget_period="Monthly",SUMIFS(INDIRECT(L$8),DetailBudgetWPs_Aleph,IF($J225 = "No Work Package", "", $J225),DetailBudgetCategory_Aleph,$I225),IF(Budget_period="Quarterly",SUMIFS(INDIRECT(L$9),DetailBudgetWPs_Aleph,IF($J225 = "No Work Package", "", $J225),DetailBudgetCategory_Aleph,$I225),IF(Budget_period="Annually",SUMIFS(INDIRECT(L$10),DetailBudgetWPs_Aleph,IF($J225 = "No Work Package", "", $J225),DetailBudgetCategory_Aleph,$I225),""))))) / L$6 * L$7, 0), 0)</f>
        <v>0</v>
      </c>
      <c r="M225" s="166">
        <f t="array" ref="M225">IFERROR(IF(ROW()-16&lt;NoRowsBudget, IF($J225="Profit Margin",SUM(M$16:M224)*ProfitMargin,IF($J225="VAT",SUM(M$16:M224)*VAT,IF(Budget_period="Monthly",SUMIFS(INDIRECT(M$8),DetailBudgetWPs_Aleph,IF($J225 = "No Work Package", "", $J225),DetailBudgetCategory_Aleph,$I225),IF(Budget_period="Quarterly",SUMIFS(INDIRECT(M$9),DetailBudgetWPs_Aleph,IF($J225 = "No Work Package", "", $J225),DetailBudgetCategory_Aleph,$I225),IF(Budget_period="Annually",SUMIFS(INDIRECT(M$10),DetailBudgetWPs_Aleph,IF($J225 = "No Work Package", "", $J225),DetailBudgetCategory_Aleph,$I225),""))))) / M$6 * M$7, 0), 0)</f>
        <v>0</v>
      </c>
      <c r="N225" s="166">
        <f t="array" ref="N225">IFERROR(IF(ROW()-16&lt;NoRowsBudget, IF($J225="Profit Margin",SUM(N$16:N224)*ProfitMargin,IF($J225="VAT",SUM(N$16:N224)*VAT,IF(Budget_period="Monthly",SUMIFS(INDIRECT(N$8),DetailBudgetWPs_Aleph,IF($J225 = "No Work Package", "", $J225),DetailBudgetCategory_Aleph,$I225),IF(Budget_period="Quarterly",SUMIFS(INDIRECT(N$9),DetailBudgetWPs_Aleph,IF($J225 = "No Work Package", "", $J225),DetailBudgetCategory_Aleph,$I225),IF(Budget_period="Annually",SUMIFS(INDIRECT(N$10),DetailBudgetWPs_Aleph,IF($J225 = "No Work Package", "", $J225),DetailBudgetCategory_Aleph,$I225),""))))) / N$6 * N$7, 0), 0)</f>
        <v>0</v>
      </c>
      <c r="O225" s="166">
        <f t="array" ref="O225">IFERROR(IF(ROW()-16&lt;NoRowsBudget, IF($J225="Profit Margin",SUM(O$16:O224)*ProfitMargin,IF($J225="VAT",SUM(O$16:O224)*VAT,IF(Budget_period="Monthly",SUMIFS(INDIRECT(O$8),DetailBudgetWPs_Aleph,IF($J225 = "No Work Package", "", $J225),DetailBudgetCategory_Aleph,$I225),IF(Budget_period="Quarterly",SUMIFS(INDIRECT(O$9),DetailBudgetWPs_Aleph,IF($J225 = "No Work Package", "", $J225),DetailBudgetCategory_Aleph,$I225),IF(Budget_period="Annually",SUMIFS(INDIRECT(O$10),DetailBudgetWPs_Aleph,IF($J225 = "No Work Package", "", $J225),DetailBudgetCategory_Aleph,$I225),""))))) / O$6 * O$7, 0), 0)</f>
        <v>0</v>
      </c>
      <c r="P225" s="166">
        <f t="array" ref="P225">IFERROR(IF(ROW()-16&lt;NoRowsBudget, IF($J225="Profit Margin",SUM(P$16:P224)*ProfitMargin,IF($J225="VAT",SUM(P$16:P224)*VAT,IF(Budget_period="Monthly",SUMIFS(INDIRECT(P$8),DetailBudgetWPs_Aleph,IF($J225 = "No Work Package", "", $J225),DetailBudgetCategory_Aleph,$I225),IF(Budget_period="Quarterly",SUMIFS(INDIRECT(P$9),DetailBudgetWPs_Aleph,IF($J225 = "No Work Package", "", $J225),DetailBudgetCategory_Aleph,$I225),IF(Budget_period="Annually",SUMIFS(INDIRECT(P$10),DetailBudgetWPs_Aleph,IF($J225 = "No Work Package", "", $J225),DetailBudgetCategory_Aleph,$I225),""))))) / P$6 * P$7, 0), 0)</f>
        <v>0</v>
      </c>
      <c r="Q225" s="166">
        <f t="array" ref="Q225">IFERROR(IF(ROW()-16&lt;NoRowsBudget, IF($J225="Profit Margin",SUM(Q$16:Q224)*ProfitMargin,IF($J225="VAT",SUM(Q$16:Q224)*VAT,IF(Budget_period="Monthly",SUMIFS(INDIRECT(Q$8),DetailBudgetWPs_Aleph,IF($J225 = "No Work Package", "", $J225),DetailBudgetCategory_Aleph,$I225),IF(Budget_period="Quarterly",SUMIFS(INDIRECT(Q$9),DetailBudgetWPs_Aleph,IF($J225 = "No Work Package", "", $J225),DetailBudgetCategory_Aleph,$I225),IF(Budget_period="Annually",SUMIFS(INDIRECT(Q$10),DetailBudgetWPs_Aleph,IF($J225 = "No Work Package", "", $J225),DetailBudgetCategory_Aleph,$I225),""))))) / Q$6 * Q$7, 0), 0)</f>
        <v>0</v>
      </c>
      <c r="R225" s="166">
        <f t="array" ref="R225">IFERROR(IF(ROW()-16&lt;NoRowsBudget, IF($J225="Profit Margin",SUM(R$16:R224)*ProfitMargin,IF($J225="VAT",SUM(R$16:R224)*VAT,IF(Budget_period="Monthly",SUMIFS(INDIRECT(R$8),DetailBudgetWPs_Aleph,IF($J225 = "No Work Package", "", $J225),DetailBudgetCategory_Aleph,$I225),IF(Budget_period="Quarterly",SUMIFS(INDIRECT(R$9),DetailBudgetWPs_Aleph,IF($J225 = "No Work Package", "", $J225),DetailBudgetCategory_Aleph,$I225),IF(Budget_period="Annually",SUMIFS(INDIRECT(R$10),DetailBudgetWPs_Aleph,IF($J225 = "No Work Package", "", $J225),DetailBudgetCategory_Aleph,$I225),""))))) / R$6 * R$7, 0), 0)</f>
        <v>0</v>
      </c>
      <c r="S225" s="166">
        <f t="array" ref="S225">IFERROR(IF(ROW()-16&lt;NoRowsBudget, IF($J225="Profit Margin",SUM(S$16:S224)*ProfitMargin,IF($J225="VAT",SUM(S$16:S224)*VAT,IF(Budget_period="Monthly",SUMIFS(INDIRECT(S$8),DetailBudgetWPs_Aleph,IF($J225 = "No Work Package", "", $J225),DetailBudgetCategory_Aleph,$I225),IF(Budget_period="Quarterly",SUMIFS(INDIRECT(S$9),DetailBudgetWPs_Aleph,IF($J225 = "No Work Package", "", $J225),DetailBudgetCategory_Aleph,$I225),IF(Budget_period="Annually",SUMIFS(INDIRECT(S$10),DetailBudgetWPs_Aleph,IF($J225 = "No Work Package", "", $J225),DetailBudgetCategory_Aleph,$I225),""))))) / S$6 * S$7, 0), 0)</f>
        <v>0</v>
      </c>
      <c r="T225" s="166">
        <f t="array" ref="T225">IFERROR(IF(ROW()-16&lt;NoRowsBudget, IF($J225="Profit Margin",SUM(T$16:T224)*ProfitMargin,IF($J225="VAT",SUM(T$16:T224)*VAT,IF(Budget_period="Monthly",SUMIFS(INDIRECT(T$8),DetailBudgetWPs_Aleph,IF($J225 = "No Work Package", "", $J225),DetailBudgetCategory_Aleph,$I225),IF(Budget_period="Quarterly",SUMIFS(INDIRECT(T$9),DetailBudgetWPs_Aleph,IF($J225 = "No Work Package", "", $J225),DetailBudgetCategory_Aleph,$I225),IF(Budget_period="Annually",SUMIFS(INDIRECT(T$10),DetailBudgetWPs_Aleph,IF($J225 = "No Work Package", "", $J225),DetailBudgetCategory_Aleph,$I225),""))))) / T$6 * T$7, 0), 0)</f>
        <v>0</v>
      </c>
      <c r="U225" s="166">
        <f t="array" ref="U225">IFERROR(IF(ROW()-16&lt;NoRowsBudget, IF($J225="Profit Margin",SUM(U$16:U224)*ProfitMargin,IF($J225="VAT",SUM(U$16:U224)*VAT,IF(Budget_period="Monthly",SUMIFS(INDIRECT(U$8),DetailBudgetWPs_Aleph,IF($J225 = "No Work Package", "", $J225),DetailBudgetCategory_Aleph,$I225),IF(Budget_period="Quarterly",SUMIFS(INDIRECT(U$9),DetailBudgetWPs_Aleph,IF($J225 = "No Work Package", "", $J225),DetailBudgetCategory_Aleph,$I225),IF(Budget_period="Annually",SUMIFS(INDIRECT(U$10),DetailBudgetWPs_Aleph,IF($J225 = "No Work Package", "", $J225),DetailBudgetCategory_Aleph,$I225),""))))) / U$6 * U$7, 0), 0)</f>
        <v>0</v>
      </c>
      <c r="V225" s="166">
        <f t="array" ref="V225">IFERROR(IF(ROW()-16&lt;NoRowsBudget, IF($J225="Profit Margin",SUM(V$16:V224)*ProfitMargin,IF($J225="VAT",SUM(V$16:V224)*VAT,IF(Budget_period="Monthly",SUMIFS(INDIRECT(V$8),DetailBudgetWPs_Aleph,IF($J225 = "No Work Package", "", $J225),DetailBudgetCategory_Aleph,$I225),IF(Budget_period="Quarterly",SUMIFS(INDIRECT(V$9),DetailBudgetWPs_Aleph,IF($J225 = "No Work Package", "", $J225),DetailBudgetCategory_Aleph,$I225),IF(Budget_period="Annually",SUMIFS(INDIRECT(V$10),DetailBudgetWPs_Aleph,IF($J225 = "No Work Package", "", $J225),DetailBudgetCategory_Aleph,$I225),""))))) / V$6 * V$7, 0), 0)</f>
        <v>0</v>
      </c>
      <c r="W225" s="166">
        <f t="array" ref="W225">IFERROR(IF(ROW()-16&lt;NoRowsBudget, IF($J225="Profit Margin",SUM(W$16:W224)*ProfitMargin,IF($J225="VAT",SUM(W$16:W224)*VAT,IF(Budget_period="Monthly",SUMIFS(INDIRECT(W$8),DetailBudgetWPs_Aleph,IF($J225 = "No Work Package", "", $J225),DetailBudgetCategory_Aleph,$I225),IF(Budget_period="Quarterly",SUMIFS(INDIRECT(W$9),DetailBudgetWPs_Aleph,IF($J225 = "No Work Package", "", $J225),DetailBudgetCategory_Aleph,$I225),IF(Budget_period="Annually",SUMIFS(INDIRECT(W$10),DetailBudgetWPs_Aleph,IF($J225 = "No Work Package", "", $J225),DetailBudgetCategory_Aleph,$I225),""))))) / W$6 * W$7, 0), 0)</f>
        <v>0</v>
      </c>
      <c r="X225" s="166">
        <f t="array" ref="X225">IFERROR(IF(ROW()-16&lt;NoRowsBudget, IF($J225="Profit Margin",SUM(X$16:X224)*ProfitMargin,IF($J225="VAT",SUM(X$16:X224)*VAT,IF(Budget_period="Monthly",SUMIFS(INDIRECT(X$8),DetailBudgetWPs_Aleph,IF($J225 = "No Work Package", "", $J225),DetailBudgetCategory_Aleph,$I225),IF(Budget_period="Quarterly",SUMIFS(INDIRECT(X$9),DetailBudgetWPs_Aleph,IF($J225 = "No Work Package", "", $J225),DetailBudgetCategory_Aleph,$I225),IF(Budget_period="Annually",SUMIFS(INDIRECT(X$10),DetailBudgetWPs_Aleph,IF($J225 = "No Work Package", "", $J225),DetailBudgetCategory_Aleph,$I225),""))))) / X$6 * X$7, 0), 0)</f>
        <v>0</v>
      </c>
      <c r="Y225" s="166">
        <f t="array" ref="Y225">IFERROR(IF(ROW()-16&lt;NoRowsBudget, IF($J225="Profit Margin",SUM(Y$16:Y224)*ProfitMargin,IF($J225="VAT",SUM(Y$16:Y224)*VAT,IF(Budget_period="Monthly",SUMIFS(INDIRECT(Y$8),DetailBudgetWPs_Aleph,IF($J225 = "No Work Package", "", $J225),DetailBudgetCategory_Aleph,$I225),IF(Budget_period="Quarterly",SUMIFS(INDIRECT(Y$9),DetailBudgetWPs_Aleph,IF($J225 = "No Work Package", "", $J225),DetailBudgetCategory_Aleph,$I225),IF(Budget_period="Annually",SUMIFS(INDIRECT(Y$10),DetailBudgetWPs_Aleph,IF($J225 = "No Work Package", "", $J225),DetailBudgetCategory_Aleph,$I225),""))))) / Y$6 * Y$7, 0), 0)</f>
        <v>0</v>
      </c>
      <c r="Z225" s="166">
        <f t="array" ref="Z225">IFERROR(IF(ROW()-16&lt;NoRowsBudget, IF($J225="Profit Margin",SUM(Z$16:Z224)*ProfitMargin,IF($J225="VAT",SUM(Z$16:Z224)*VAT,IF(Budget_period="Monthly",SUMIFS(INDIRECT(Z$8),DetailBudgetWPs_Aleph,IF($J225 = "No Work Package", "", $J225),DetailBudgetCategory_Aleph,$I225),IF(Budget_period="Quarterly",SUMIFS(INDIRECT(Z$9),DetailBudgetWPs_Aleph,IF($J225 = "No Work Package", "", $J225),DetailBudgetCategory_Aleph,$I225),IF(Budget_period="Annually",SUMIFS(INDIRECT(Z$10),DetailBudgetWPs_Aleph,IF($J225 = "No Work Package", "", $J225),DetailBudgetCategory_Aleph,$I225),""))))) / Z$6 * Z$7, 0), 0)</f>
        <v>0</v>
      </c>
      <c r="AA225" s="166">
        <f t="array" ref="AA225">IFERROR(IF(ROW()-16&lt;NoRowsBudget, IF($J225="Profit Margin",SUM(AA$16:AA224)*ProfitMargin,IF($J225="VAT",SUM(AA$16:AA224)*VAT,IF(Budget_period="Monthly",SUMIFS(INDIRECT(AA$8),DetailBudgetWPs_Aleph,IF($J225 = "No Work Package", "", $J225),DetailBudgetCategory_Aleph,$I225),IF(Budget_period="Quarterly",SUMIFS(INDIRECT(AA$9),DetailBudgetWPs_Aleph,IF($J225 = "No Work Package", "", $J225),DetailBudgetCategory_Aleph,$I225),IF(Budget_period="Annually",SUMIFS(INDIRECT(AA$10),DetailBudgetWPs_Aleph,IF($J225 = "No Work Package", "", $J225),DetailBudgetCategory_Aleph,$I225),""))))) / AA$6 * AA$7, 0), 0)</f>
        <v>0</v>
      </c>
      <c r="AB225" s="166">
        <f t="array" ref="AB225">IFERROR(IF(ROW()-16&lt;NoRowsBudget, IF($J225="Profit Margin",SUM(AB$16:AB224)*ProfitMargin,IF($J225="VAT",SUM(AB$16:AB224)*VAT,IF(Budget_period="Monthly",SUMIFS(INDIRECT(AB$8),DetailBudgetWPs_Aleph,IF($J225 = "No Work Package", "", $J225),DetailBudgetCategory_Aleph,$I225),IF(Budget_period="Quarterly",SUMIFS(INDIRECT(AB$9),DetailBudgetWPs_Aleph,IF($J225 = "No Work Package", "", $J225),DetailBudgetCategory_Aleph,$I225),IF(Budget_period="Annually",SUMIFS(INDIRECT(AB$10),DetailBudgetWPs_Aleph,IF($J225 = "No Work Package", "", $J225),DetailBudgetCategory_Aleph,$I225),""))))) / AB$6 * AB$7, 0), 0)</f>
        <v>0</v>
      </c>
      <c r="AC225" s="166">
        <f t="array" ref="AC225">IFERROR(IF(ROW()-16&lt;NoRowsBudget, IF($J225="Profit Margin",SUM(AC$16:AC224)*ProfitMargin,IF($J225="VAT",SUM(AC$16:AC224)*VAT,IF(Budget_period="Monthly",SUMIFS(INDIRECT(AC$8),DetailBudgetWPs_Aleph,IF($J225 = "No Work Package", "", $J225),DetailBudgetCategory_Aleph,$I225),IF(Budget_period="Quarterly",SUMIFS(INDIRECT(AC$9),DetailBudgetWPs_Aleph,IF($J225 = "No Work Package", "", $J225),DetailBudgetCategory_Aleph,$I225),IF(Budget_period="Annually",SUMIFS(INDIRECT(AC$10),DetailBudgetWPs_Aleph,IF($J225 = "No Work Package", "", $J225),DetailBudgetCategory_Aleph,$I225),""))))) / AC$6 * AC$7, 0), 0)</f>
        <v>0</v>
      </c>
      <c r="AD225" s="166">
        <f t="array" ref="AD225">IFERROR(IF(ROW()-16&lt;NoRowsBudget, IF($J225="Profit Margin",SUM(AD$16:AD224)*ProfitMargin,IF($J225="VAT",SUM(AD$16:AD224)*VAT,IF(Budget_period="Monthly",SUMIFS(INDIRECT(AD$8),DetailBudgetWPs_Aleph,IF($J225 = "No Work Package", "", $J225),DetailBudgetCategory_Aleph,$I225),IF(Budget_period="Quarterly",SUMIFS(INDIRECT(AD$9),DetailBudgetWPs_Aleph,IF($J225 = "No Work Package", "", $J225),DetailBudgetCategory_Aleph,$I225),IF(Budget_period="Annually",SUMIFS(INDIRECT(AD$10),DetailBudgetWPs_Aleph,IF($J225 = "No Work Package", "", $J225),DetailBudgetCategory_Aleph,$I225),""))))) / AD$6 * AD$7, 0), 0)</f>
        <v>0</v>
      </c>
      <c r="AE225" s="166">
        <f t="array" ref="AE225">IFERROR(IF(ROW()-16&lt;NoRowsBudget, IF($J225="Profit Margin",SUM(AE$16:AE224)*ProfitMargin,IF($J225="VAT",SUM(AE$16:AE224)*VAT,IF(Budget_period="Monthly",SUMIFS(INDIRECT(AE$8),DetailBudgetWPs_Aleph,IF($J225 = "No Work Package", "", $J225),DetailBudgetCategory_Aleph,$I225),IF(Budget_period="Quarterly",SUMIFS(INDIRECT(AE$9),DetailBudgetWPs_Aleph,IF($J225 = "No Work Package", "", $J225),DetailBudgetCategory_Aleph,$I225),IF(Budget_period="Annually",SUMIFS(INDIRECT(AE$10),DetailBudgetWPs_Aleph,IF($J225 = "No Work Package", "", $J225),DetailBudgetCategory_Aleph,$I225),""))))) / AE$6 * AE$7, 0), 0)</f>
        <v>0</v>
      </c>
      <c r="AF225" s="166">
        <f t="array" ref="AF225">IFERROR(IF(ROW()-16&lt;NoRowsBudget, IF($J225="Profit Margin",SUM(AF$16:AF224)*ProfitMargin,IF($J225="VAT",SUM(AF$16:AF224)*VAT,IF(Budget_period="Monthly",SUMIFS(INDIRECT(AF$8),DetailBudgetWPs_Aleph,IF($J225 = "No Work Package", "", $J225),DetailBudgetCategory_Aleph,$I225),IF(Budget_period="Quarterly",SUMIFS(INDIRECT(AF$9),DetailBudgetWPs_Aleph,IF($J225 = "No Work Package", "", $J225),DetailBudgetCategory_Aleph,$I225),IF(Budget_period="Annually",SUMIFS(INDIRECT(AF$10),DetailBudgetWPs_Aleph,IF($J225 = "No Work Package", "", $J225),DetailBudgetCategory_Aleph,$I225),""))))) / AF$6 * AF$7, 0), 0)</f>
        <v>0</v>
      </c>
      <c r="AG225" s="166">
        <f t="array" ref="AG225">IFERROR(IF(ROW()-16&lt;NoRowsBudget, IF($J225="Profit Margin",SUM(AG$16:AG224)*ProfitMargin,IF($J225="VAT",SUM(AG$16:AG224)*VAT,IF(Budget_period="Monthly",SUMIFS(INDIRECT(AG$8),DetailBudgetWPs_Aleph,IF($J225 = "No Work Package", "", $J225),DetailBudgetCategory_Aleph,$I225),IF(Budget_period="Quarterly",SUMIFS(INDIRECT(AG$9),DetailBudgetWPs_Aleph,IF($J225 = "No Work Package", "", $J225),DetailBudgetCategory_Aleph,$I225),IF(Budget_period="Annually",SUMIFS(INDIRECT(AG$10),DetailBudgetWPs_Aleph,IF($J225 = "No Work Package", "", $J225),DetailBudgetCategory_Aleph,$I225),""))))) / AG$6 * AG$7, 0), 0)</f>
        <v>0</v>
      </c>
      <c r="AH225" s="166">
        <f t="array" ref="AH225">IFERROR(IF(ROW()-16&lt;NoRowsBudget, IF($J225="Profit Margin",SUM(AH$16:AH224)*ProfitMargin,IF($J225="VAT",SUM(AH$16:AH224)*VAT,IF(Budget_period="Monthly",SUMIFS(INDIRECT(AH$8),DetailBudgetWPs_Aleph,IF($J225 = "No Work Package", "", $J225),DetailBudgetCategory_Aleph,$I225),IF(Budget_period="Quarterly",SUMIFS(INDIRECT(AH$9),DetailBudgetWPs_Aleph,IF($J225 = "No Work Package", "", $J225),DetailBudgetCategory_Aleph,$I225),IF(Budget_period="Annually",SUMIFS(INDIRECT(AH$10),DetailBudgetWPs_Aleph,IF($J225 = "No Work Package", "", $J225),DetailBudgetCategory_Aleph,$I225),""))))) / AH$6 * AH$7, 0), 0)</f>
        <v>0</v>
      </c>
      <c r="AI225" s="166">
        <f t="array" ref="AI225">IFERROR(IF(ROW()-16&lt;NoRowsBudget, IF($J225="Profit Margin",SUM(AI$16:AI224)*ProfitMargin,IF($J225="VAT",SUM(AI$16:AI224)*VAT,IF(Budget_period="Monthly",SUMIFS(INDIRECT(AI$8),DetailBudgetWPs_Aleph,IF($J225 = "No Work Package", "", $J225),DetailBudgetCategory_Aleph,$I225),IF(Budget_period="Quarterly",SUMIFS(INDIRECT(AI$9),DetailBudgetWPs_Aleph,IF($J225 = "No Work Package", "", $J225),DetailBudgetCategory_Aleph,$I225),IF(Budget_period="Annually",SUMIFS(INDIRECT(AI$10),DetailBudgetWPs_Aleph,IF($J225 = "No Work Package", "", $J225),DetailBudgetCategory_Aleph,$I225),""))))) / AI$6 * AI$7, 0), 0)</f>
        <v>0</v>
      </c>
      <c r="AJ225" s="166">
        <f t="array" ref="AJ225">IFERROR(IF(ROW()-16&lt;NoRowsBudget, IF($J225="Profit Margin",SUM(AJ$16:AJ224)*ProfitMargin,IF($J225="VAT",SUM(AJ$16:AJ224)*VAT,IF(Budget_period="Monthly",SUMIFS(INDIRECT(AJ$8),DetailBudgetWPs_Aleph,IF($J225 = "No Work Package", "", $J225),DetailBudgetCategory_Aleph,$I225),IF(Budget_period="Quarterly",SUMIFS(INDIRECT(AJ$9),DetailBudgetWPs_Aleph,IF($J225 = "No Work Package", "", $J225),DetailBudgetCategory_Aleph,$I225),IF(Budget_period="Annually",SUMIFS(INDIRECT(AJ$10),DetailBudgetWPs_Aleph,IF($J225 = "No Work Package", "", $J225),DetailBudgetCategory_Aleph,$I225),""))))) / AJ$6 * AJ$7, 0), 0)</f>
        <v>0</v>
      </c>
      <c r="AK225" s="166">
        <f t="array" ref="AK225">IFERROR(IF(ROW()-16&lt;NoRowsBudget, IF($J225="Profit Margin",SUM(AK$16:AK224)*ProfitMargin,IF($J225="VAT",SUM(AK$16:AK224)*VAT,IF(Budget_period="Monthly",SUMIFS(INDIRECT(AK$8),DetailBudgetWPs_Aleph,IF($J225 = "No Work Package", "", $J225),DetailBudgetCategory_Aleph,$I225),IF(Budget_period="Quarterly",SUMIFS(INDIRECT(AK$9),DetailBudgetWPs_Aleph,IF($J225 = "No Work Package", "", $J225),DetailBudgetCategory_Aleph,$I225),IF(Budget_period="Annually",SUMIFS(INDIRECT(AK$10),DetailBudgetWPs_Aleph,IF($J225 = "No Work Package", "", $J225),DetailBudgetCategory_Aleph,$I225),""))))) / AK$6 * AK$7, 0), 0)</f>
        <v>0</v>
      </c>
      <c r="AL225" s="166">
        <f t="array" ref="AL225">IFERROR(IF(ROW()-16&lt;NoRowsBudget, IF($J225="Profit Margin",SUM(AL$16:AL224)*ProfitMargin,IF($J225="VAT",SUM(AL$16:AL224)*VAT,IF(Budget_period="Monthly",SUMIFS(INDIRECT(AL$8),DetailBudgetWPs_Aleph,IF($J225 = "No Work Package", "", $J225),DetailBudgetCategory_Aleph,$I225),IF(Budget_period="Quarterly",SUMIFS(INDIRECT(AL$9),DetailBudgetWPs_Aleph,IF($J225 = "No Work Package", "", $J225),DetailBudgetCategory_Aleph,$I225),IF(Budget_period="Annually",SUMIFS(INDIRECT(AL$10),DetailBudgetWPs_Aleph,IF($J225 = "No Work Package", "", $J225),DetailBudgetCategory_Aleph,$I225),""))))) / AL$6 * AL$7, 0), 0)</f>
        <v>0</v>
      </c>
      <c r="AM225" s="166">
        <f t="array" ref="AM225">IFERROR(IF(ROW()-16&lt;NoRowsBudget, IF($J225="Profit Margin",SUM(AM$16:AM224)*ProfitMargin,IF($J225="VAT",SUM(AM$16:AM224)*VAT,IF(Budget_period="Monthly",SUMIFS(INDIRECT(AM$8),DetailBudgetWPs_Aleph,IF($J225 = "No Work Package", "", $J225),DetailBudgetCategory_Aleph,$I225),IF(Budget_period="Quarterly",SUMIFS(INDIRECT(AM$9),DetailBudgetWPs_Aleph,IF($J225 = "No Work Package", "", $J225),DetailBudgetCategory_Aleph,$I225),IF(Budget_period="Annually",SUMIFS(INDIRECT(AM$10),DetailBudgetWPs_Aleph,IF($J225 = "No Work Package", "", $J225),DetailBudgetCategory_Aleph,$I225),""))))) / AM$6 * AM$7, 0), 0)</f>
        <v>0</v>
      </c>
      <c r="AN225" s="166">
        <f t="array" ref="AN225">IFERROR(IF(ROW()-16&lt;NoRowsBudget, IF($J225="Profit Margin",SUM(AN$16:AN224)*ProfitMargin,IF($J225="VAT",SUM(AN$16:AN224)*VAT,IF(Budget_period="Monthly",SUMIFS(INDIRECT(AN$8),DetailBudgetWPs_Aleph,IF($J225 = "No Work Package", "", $J225),DetailBudgetCategory_Aleph,$I225),IF(Budget_period="Quarterly",SUMIFS(INDIRECT(AN$9),DetailBudgetWPs_Aleph,IF($J225 = "No Work Package", "", $J225),DetailBudgetCategory_Aleph,$I225),IF(Budget_period="Annually",SUMIFS(INDIRECT(AN$10),DetailBudgetWPs_Aleph,IF($J225 = "No Work Package", "", $J225),DetailBudgetCategory_Aleph,$I225),""))))) / AN$6 * AN$7, 0), 0)</f>
        <v>0</v>
      </c>
      <c r="AO225" s="166">
        <f t="array" ref="AO225">IFERROR(IF(ROW()-16&lt;NoRowsBudget, IF($J225="Profit Margin",SUM(AO$16:AO224)*ProfitMargin,IF($J225="VAT",SUM(AO$16:AO224)*VAT,IF(Budget_period="Monthly",SUMIFS(INDIRECT(AO$8),DetailBudgetWPs_Aleph,IF($J225 = "No Work Package", "", $J225),DetailBudgetCategory_Aleph,$I225),IF(Budget_period="Quarterly",SUMIFS(INDIRECT(AO$9),DetailBudgetWPs_Aleph,IF($J225 = "No Work Package", "", $J225),DetailBudgetCategory_Aleph,$I225),IF(Budget_period="Annually",SUMIFS(INDIRECT(AO$10),DetailBudgetWPs_Aleph,IF($J225 = "No Work Package", "", $J225),DetailBudgetCategory_Aleph,$I225),""))))) / AO$6 * AO$7, 0), 0)</f>
        <v>0</v>
      </c>
      <c r="AP225" s="166">
        <f t="array" ref="AP225">IFERROR(IF(ROW()-16&lt;NoRowsBudget, IF($J225="Profit Margin",SUM(AP$16:AP224)*ProfitMargin,IF($J225="VAT",SUM(AP$16:AP224)*VAT,IF(Budget_period="Monthly",SUMIFS(INDIRECT(AP$8),DetailBudgetWPs_Aleph,IF($J225 = "No Work Package", "", $J225),DetailBudgetCategory_Aleph,$I225),IF(Budget_period="Quarterly",SUMIFS(INDIRECT(AP$9),DetailBudgetWPs_Aleph,IF($J225 = "No Work Package", "", $J225),DetailBudgetCategory_Aleph,$I225),IF(Budget_period="Annually",SUMIFS(INDIRECT(AP$10),DetailBudgetWPs_Aleph,IF($J225 = "No Work Package", "", $J225),DetailBudgetCategory_Aleph,$I225),""))))) / AP$6 * AP$7, 0), 0)</f>
        <v>0</v>
      </c>
      <c r="AQ225" s="166">
        <f t="array" ref="AQ225">IFERROR(IF(ROW()-16&lt;NoRowsBudget, IF($J225="Profit Margin",SUM(AQ$16:AQ224)*ProfitMargin,IF($J225="VAT",SUM(AQ$16:AQ224)*VAT,IF(Budget_period="Monthly",SUMIFS(INDIRECT(AQ$8),DetailBudgetWPs_Aleph,IF($J225 = "No Work Package", "", $J225),DetailBudgetCategory_Aleph,$I225),IF(Budget_period="Quarterly",SUMIFS(INDIRECT(AQ$9),DetailBudgetWPs_Aleph,IF($J225 = "No Work Package", "", $J225),DetailBudgetCategory_Aleph,$I225),IF(Budget_period="Annually",SUMIFS(INDIRECT(AQ$10),DetailBudgetWPs_Aleph,IF($J225 = "No Work Package", "", $J225),DetailBudgetCategory_Aleph,$I225),""))))) / AQ$6 * AQ$7, 0), 0)</f>
        <v>0</v>
      </c>
      <c r="AR225" s="166">
        <f t="array" ref="AR225">IFERROR(IF(ROW()-16&lt;NoRowsBudget, IF($J225="Profit Margin",SUM(AR$16:AR224)*ProfitMargin,IF($J225="VAT",SUM(AR$16:AR224)*VAT,IF(Budget_period="Monthly",SUMIFS(INDIRECT(AR$8),DetailBudgetWPs_Aleph,IF($J225 = "No Work Package", "", $J225),DetailBudgetCategory_Aleph,$I225),IF(Budget_period="Quarterly",SUMIFS(INDIRECT(AR$9),DetailBudgetWPs_Aleph,IF($J225 = "No Work Package", "", $J225),DetailBudgetCategory_Aleph,$I225),IF(Budget_period="Annually",SUMIFS(INDIRECT(AR$10),DetailBudgetWPs_Aleph,IF($J225 = "No Work Package", "", $J225),DetailBudgetCategory_Aleph,$I225),""))))) / AR$6 * AR$7, 0), 0)</f>
        <v>0</v>
      </c>
      <c r="AS225" s="166">
        <f t="array" ref="AS225">IFERROR(IF(ROW()-16&lt;NoRowsBudget, IF($J225="Profit Margin",SUM(AS$16:AS224)*ProfitMargin,IF($J225="VAT",SUM(AS$16:AS224)*VAT,IF(Budget_period="Monthly",SUMIFS(INDIRECT(AS$8),DetailBudgetWPs_Aleph,IF($J225 = "No Work Package", "", $J225),DetailBudgetCategory_Aleph,$I225),IF(Budget_period="Quarterly",SUMIFS(INDIRECT(AS$9),DetailBudgetWPs_Aleph,IF($J225 = "No Work Package", "", $J225),DetailBudgetCategory_Aleph,$I225),IF(Budget_period="Annually",SUMIFS(INDIRECT(AS$10),DetailBudgetWPs_Aleph,IF($J225 = "No Work Package", "", $J225),DetailBudgetCategory_Aleph,$I225),""))))) / AS$6 * AS$7, 0), 0)</f>
        <v>0</v>
      </c>
      <c r="AT225" s="166">
        <f t="array" ref="AT225">IFERROR(IF(ROW()-16&lt;NoRowsBudget, IF($J225="Profit Margin",SUM(AT$16:AT224)*ProfitMargin,IF($J225="VAT",SUM(AT$16:AT224)*VAT,IF(Budget_period="Monthly",SUMIFS(INDIRECT(AT$8),DetailBudgetWPs_Aleph,IF($J225 = "No Work Package", "", $J225),DetailBudgetCategory_Aleph,$I225),IF(Budget_period="Quarterly",SUMIFS(INDIRECT(AT$9),DetailBudgetWPs_Aleph,IF($J225 = "No Work Package", "", $J225),DetailBudgetCategory_Aleph,$I225),IF(Budget_period="Annually",SUMIFS(INDIRECT(AT$10),DetailBudgetWPs_Aleph,IF($J225 = "No Work Package", "", $J225),DetailBudgetCategory_Aleph,$I225),""))))) / AT$6 * AT$7, 0), 0)</f>
        <v>0</v>
      </c>
      <c r="AU225" s="166">
        <f t="array" ref="AU225">IFERROR(IF(ROW()-16&lt;NoRowsBudget, IF($J225="Profit Margin",SUM(AU$16:AU224)*ProfitMargin,IF($J225="VAT",SUM(AU$16:AU224)*VAT,IF(Budget_period="Monthly",SUMIFS(INDIRECT(AU$8),DetailBudgetWPs_Aleph,IF($J225 = "No Work Package", "", $J225),DetailBudgetCategory_Aleph,$I225),IF(Budget_period="Quarterly",SUMIFS(INDIRECT(AU$9),DetailBudgetWPs_Aleph,IF($J225 = "No Work Package", "", $J225),DetailBudgetCategory_Aleph,$I225),IF(Budget_period="Annually",SUMIFS(INDIRECT(AU$10),DetailBudgetWPs_Aleph,IF($J225 = "No Work Package", "", $J225),DetailBudgetCategory_Aleph,$I225),""))))) / AU$6 * AU$7, 0), 0)</f>
        <v>0</v>
      </c>
      <c r="AV225" s="166">
        <f t="array" ref="AV225">IFERROR(IF(ROW()-16&lt;NoRowsBudget, IF($J225="Profit Margin",SUM(AV$16:AV224)*ProfitMargin,IF($J225="VAT",SUM(AV$16:AV224)*VAT,IF(Budget_period="Monthly",SUMIFS(INDIRECT(AV$8),DetailBudgetWPs_Aleph,IF($J225 = "No Work Package", "", $J225),DetailBudgetCategory_Aleph,$I225),IF(Budget_period="Quarterly",SUMIFS(INDIRECT(AV$9),DetailBudgetWPs_Aleph,IF($J225 = "No Work Package", "", $J225),DetailBudgetCategory_Aleph,$I225),IF(Budget_period="Annually",SUMIFS(INDIRECT(AV$10),DetailBudgetWPs_Aleph,IF($J225 = "No Work Package", "", $J225),DetailBudgetCategory_Aleph,$I225),""))))) / AV$6 * AV$7, 0), 0)</f>
        <v>0</v>
      </c>
      <c r="AW225" s="166">
        <f t="array" ref="AW225">IFERROR(IF(ROW()-16&lt;NoRowsBudget, IF($J225="Profit Margin",SUM(AW$16:AW224)*ProfitMargin,IF($J225="VAT",SUM(AW$16:AW224)*VAT,IF(Budget_period="Monthly",SUMIFS(INDIRECT(AW$8),DetailBudgetWPs_Aleph,IF($J225 = "No Work Package", "", $J225),DetailBudgetCategory_Aleph,$I225),IF(Budget_period="Quarterly",SUMIFS(INDIRECT(AW$9),DetailBudgetWPs_Aleph,IF($J225 = "No Work Package", "", $J225),DetailBudgetCategory_Aleph,$I225),IF(Budget_period="Annually",SUMIFS(INDIRECT(AW$10),DetailBudgetWPs_Aleph,IF($J225 = "No Work Package", "", $J225),DetailBudgetCategory_Aleph,$I225),""))))) / AW$6 * AW$7, 0), 0)</f>
        <v>0</v>
      </c>
      <c r="AX225" s="166">
        <f t="array" ref="AX225">IFERROR(IF(ROW()-16&lt;NoRowsBudget, IF($J225="Profit Margin",SUM(AX$16:AX224)*ProfitMargin,IF($J225="VAT",SUM(AX$16:AX224)*VAT,IF(Budget_period="Monthly",SUMIFS(INDIRECT(AX$8),DetailBudgetWPs_Aleph,IF($J225 = "No Work Package", "", $J225),DetailBudgetCategory_Aleph,$I225),IF(Budget_period="Quarterly",SUMIFS(INDIRECT(AX$9),DetailBudgetWPs_Aleph,IF($J225 = "No Work Package", "", $J225),DetailBudgetCategory_Aleph,$I225),IF(Budget_period="Annually",SUMIFS(INDIRECT(AX$10),DetailBudgetWPs_Aleph,IF($J225 = "No Work Package", "", $J225),DetailBudgetCategory_Aleph,$I225),""))))) / AX$6 * AX$7, 0), 0)</f>
        <v>0</v>
      </c>
      <c r="AY225" s="166">
        <f t="array" ref="AY225">IFERROR(IF(ROW()-16&lt;NoRowsBudget, IF($J225="Profit Margin",SUM(AY$16:AY224)*ProfitMargin,IF($J225="VAT",SUM(AY$16:AY224)*VAT,IF(Budget_period="Monthly",SUMIFS(INDIRECT(AY$8),DetailBudgetWPs_Aleph,IF($J225 = "No Work Package", "", $J225),DetailBudgetCategory_Aleph,$I225),IF(Budget_period="Quarterly",SUMIFS(INDIRECT(AY$9),DetailBudgetWPs_Aleph,IF($J225 = "No Work Package", "", $J225),DetailBudgetCategory_Aleph,$I225),IF(Budget_period="Annually",SUMIFS(INDIRECT(AY$10),DetailBudgetWPs_Aleph,IF($J225 = "No Work Package", "", $J225),DetailBudgetCategory_Aleph,$I225),""))))) / AY$6 * AY$7, 0), 0)</f>
        <v>0</v>
      </c>
      <c r="AZ225" s="166">
        <f t="array" ref="AZ225">IFERROR(IF(ROW()-16&lt;NoRowsBudget, IF($J225="Profit Margin",SUM(AZ$16:AZ224)*ProfitMargin,IF($J225="VAT",SUM(AZ$16:AZ224)*VAT,IF(Budget_period="Monthly",SUMIFS(INDIRECT(AZ$8),DetailBudgetWPs_Aleph,IF($J225 = "No Work Package", "", $J225),DetailBudgetCategory_Aleph,$I225),IF(Budget_period="Quarterly",SUMIFS(INDIRECT(AZ$9),DetailBudgetWPs_Aleph,IF($J225 = "No Work Package", "", $J225),DetailBudgetCategory_Aleph,$I225),IF(Budget_period="Annually",SUMIFS(INDIRECT(AZ$10),DetailBudgetWPs_Aleph,IF($J225 = "No Work Package", "", $J225),DetailBudgetCategory_Aleph,$I225),""))))) / AZ$6 * AZ$7, 0), 0)</f>
        <v>0</v>
      </c>
      <c r="BA225" s="166">
        <f t="array" ref="BA225">IFERROR(IF(ROW()-16&lt;NoRowsBudget, IF($J225="Profit Margin",SUM(BA$16:BA224)*ProfitMargin,IF($J225="VAT",SUM(BA$16:BA224)*VAT,IF(Budget_period="Monthly",SUMIFS(INDIRECT(BA$8),DetailBudgetWPs_Aleph,IF($J225 = "No Work Package", "", $J225),DetailBudgetCategory_Aleph,$I225),IF(Budget_period="Quarterly",SUMIFS(INDIRECT(BA$9),DetailBudgetWPs_Aleph,IF($J225 = "No Work Package", "", $J225),DetailBudgetCategory_Aleph,$I225),IF(Budget_period="Annually",SUMIFS(INDIRECT(BA$10),DetailBudgetWPs_Aleph,IF($J225 = "No Work Package", "", $J225),DetailBudgetCategory_Aleph,$I225),""))))) / BA$6 * BA$7, 0), 0)</f>
        <v>0</v>
      </c>
      <c r="BB225" s="166">
        <f t="array" ref="BB225">IFERROR(IF(ROW()-16&lt;NoRowsBudget, IF($J225="Profit Margin",SUM(BB$16:BB224)*ProfitMargin,IF($J225="VAT",SUM(BB$16:BB224)*VAT,IF(Budget_period="Monthly",SUMIFS(INDIRECT(BB$8),DetailBudgetWPs_Aleph,IF($J225 = "No Work Package", "", $J225),DetailBudgetCategory_Aleph,$I225),IF(Budget_period="Quarterly",SUMIFS(INDIRECT(BB$9),DetailBudgetWPs_Aleph,IF($J225 = "No Work Package", "", $J225),DetailBudgetCategory_Aleph,$I225),IF(Budget_period="Annually",SUMIFS(INDIRECT(BB$10),DetailBudgetWPs_Aleph,IF($J225 = "No Work Package", "", $J225),DetailBudgetCategory_Aleph,$I225),""))))) / BB$6 * BB$7, 0), 0)</f>
        <v>0</v>
      </c>
      <c r="BC225" s="166">
        <f t="array" ref="BC225">IFERROR(IF(ROW()-16&lt;NoRowsBudget, IF($J225="Profit Margin",SUM(BC$16:BC224)*ProfitMargin,IF($J225="VAT",SUM(BC$16:BC224)*VAT,IF(Budget_period="Monthly",SUMIFS(INDIRECT(BC$8),DetailBudgetWPs_Aleph,IF($J225 = "No Work Package", "", $J225),DetailBudgetCategory_Aleph,$I225),IF(Budget_period="Quarterly",SUMIFS(INDIRECT(BC$9),DetailBudgetWPs_Aleph,IF($J225 = "No Work Package", "", $J225),DetailBudgetCategory_Aleph,$I225),IF(Budget_period="Annually",SUMIFS(INDIRECT(BC$10),DetailBudgetWPs_Aleph,IF($J225 = "No Work Package", "", $J225),DetailBudgetCategory_Aleph,$I225),""))))) / BC$6 * BC$7, 0), 0)</f>
        <v>0</v>
      </c>
      <c r="BD225" s="166">
        <f t="array" ref="BD225">IFERROR(IF(ROW()-16&lt;NoRowsBudget, IF($J225="Profit Margin",SUM(BD$16:BD224)*ProfitMargin,IF($J225="VAT",SUM(BD$16:BD224)*VAT,IF(Budget_period="Monthly",SUMIFS(INDIRECT(BD$8),DetailBudgetWPs_Aleph,IF($J225 = "No Work Package", "", $J225),DetailBudgetCategory_Aleph,$I225),IF(Budget_period="Quarterly",SUMIFS(INDIRECT(BD$9),DetailBudgetWPs_Aleph,IF($J225 = "No Work Package", "", $J225),DetailBudgetCategory_Aleph,$I225),IF(Budget_period="Annually",SUMIFS(INDIRECT(BD$10),DetailBudgetWPs_Aleph,IF($J225 = "No Work Package", "", $J225),DetailBudgetCategory_Aleph,$I225),""))))) / BD$6 * BD$7, 0), 0)</f>
        <v>0</v>
      </c>
      <c r="BE225" s="166">
        <f t="array" ref="BE225">IFERROR(IF(ROW()-16&lt;NoRowsBudget, IF($J225="Profit Margin",SUM(BE$16:BE224)*ProfitMargin,IF($J225="VAT",SUM(BE$16:BE224)*VAT,IF(Budget_period="Monthly",SUMIFS(INDIRECT(BE$8),DetailBudgetWPs_Aleph,IF($J225 = "No Work Package", "", $J225),DetailBudgetCategory_Aleph,$I225),IF(Budget_period="Quarterly",SUMIFS(INDIRECT(BE$9),DetailBudgetWPs_Aleph,IF($J225 = "No Work Package", "", $J225),DetailBudgetCategory_Aleph,$I225),IF(Budget_period="Annually",SUMIFS(INDIRECT(BE$10),DetailBudgetWPs_Aleph,IF($J225 = "No Work Package", "", $J225),DetailBudgetCategory_Aleph,$I225),""))))) / BE$6 * BE$7, 0), 0)</f>
        <v>0</v>
      </c>
      <c r="BF225" s="166">
        <f t="array" ref="BF225">IFERROR(IF(ROW()-16&lt;NoRowsBudget, IF($J225="Profit Margin",SUM(BF$16:BF224)*ProfitMargin,IF($J225="VAT",SUM(BF$16:BF224)*VAT,IF(Budget_period="Monthly",SUMIFS(INDIRECT(BF$8),DetailBudgetWPs_Aleph,IF($J225 = "No Work Package", "", $J225),DetailBudgetCategory_Aleph,$I225),IF(Budget_period="Quarterly",SUMIFS(INDIRECT(BF$9),DetailBudgetWPs_Aleph,IF($J225 = "No Work Package", "", $J225),DetailBudgetCategory_Aleph,$I225),IF(Budget_period="Annually",SUMIFS(INDIRECT(BF$10),DetailBudgetWPs_Aleph,IF($J225 = "No Work Package", "", $J225),DetailBudgetCategory_Aleph,$I225),""))))) / BF$6 * BF$7, 0), 0)</f>
        <v>0</v>
      </c>
      <c r="BG225" s="166">
        <f t="array" ref="BG225">IFERROR(IF(ROW()-16&lt;NoRowsBudget, IF($J225="Profit Margin",SUM(BG$16:BG224)*ProfitMargin,IF($J225="VAT",SUM(BG$16:BG224)*VAT,IF(Budget_period="Monthly",SUMIFS(INDIRECT(BG$8),DetailBudgetWPs_Aleph,IF($J225 = "No Work Package", "", $J225),DetailBudgetCategory_Aleph,$I225),IF(Budget_period="Quarterly",SUMIFS(INDIRECT(BG$9),DetailBudgetWPs_Aleph,IF($J225 = "No Work Package", "", $J225),DetailBudgetCategory_Aleph,$I225),IF(Budget_period="Annually",SUMIFS(INDIRECT(BG$10),DetailBudgetWPs_Aleph,IF($J225 = "No Work Package", "", $J225),DetailBudgetCategory_Aleph,$I225),""))))) / BG$6 * BG$7, 0), 0)</f>
        <v>0</v>
      </c>
      <c r="BH225" s="166">
        <f t="array" ref="BH225">IFERROR(IF(ROW()-16&lt;NoRowsBudget, IF($J225="Profit Margin",SUM(BH$16:BH224)*ProfitMargin,IF($J225="VAT",SUM(BH$16:BH224)*VAT,IF(Budget_period="Monthly",SUMIFS(INDIRECT(BH$8),DetailBudgetWPs_Aleph,IF($J225 = "No Work Package", "", $J225),DetailBudgetCategory_Aleph,$I225),IF(Budget_period="Quarterly",SUMIFS(INDIRECT(BH$9),DetailBudgetWPs_Aleph,IF($J225 = "No Work Package", "", $J225),DetailBudgetCategory_Aleph,$I225),IF(Budget_period="Annually",SUMIFS(INDIRECT(BH$10),DetailBudgetWPs_Aleph,IF($J225 = "No Work Package", "", $J225),DetailBudgetCategory_Aleph,$I225),""))))) / BH$6 * BH$7, 0), 0)</f>
        <v>0</v>
      </c>
      <c r="BI225" s="166">
        <f t="array" ref="BI225">IFERROR(IF(ROW()-16&lt;NoRowsBudget, IF($J225="Profit Margin",SUM(BI$16:BI224)*ProfitMargin,IF($J225="VAT",SUM(BI$16:BI224)*VAT,IF(Budget_period="Monthly",SUMIFS(INDIRECT(BI$8),DetailBudgetWPs_Aleph,IF($J225 = "No Work Package", "", $J225),DetailBudgetCategory_Aleph,$I225),IF(Budget_period="Quarterly",SUMIFS(INDIRECT(BI$9),DetailBudgetWPs_Aleph,IF($J225 = "No Work Package", "", $J225),DetailBudgetCategory_Aleph,$I225),IF(Budget_period="Annually",SUMIFS(INDIRECT(BI$10),DetailBudgetWPs_Aleph,IF($J225 = "No Work Package", "", $J225),DetailBudgetCategory_Aleph,$I225),""))))) / BI$6 * BI$7, 0), 0)</f>
        <v>0</v>
      </c>
      <c r="BJ225" s="166">
        <f t="array" ref="BJ225">IFERROR(IF(ROW()-16&lt;NoRowsBudget, IF($J225="Profit Margin",SUM(BJ$16:BJ224)*ProfitMargin,IF($J225="VAT",SUM(BJ$16:BJ224)*VAT,IF(Budget_period="Monthly",SUMIFS(INDIRECT(BJ$8),DetailBudgetWPs_Aleph,IF($J225 = "No Work Package", "", $J225),DetailBudgetCategory_Aleph,$I225),IF(Budget_period="Quarterly",SUMIFS(INDIRECT(BJ$9),DetailBudgetWPs_Aleph,IF($J225 = "No Work Package", "", $J225),DetailBudgetCategory_Aleph,$I225),IF(Budget_period="Annually",SUMIFS(INDIRECT(BJ$10),DetailBudgetWPs_Aleph,IF($J225 = "No Work Package", "", $J225),DetailBudgetCategory_Aleph,$I225),""))))) / BJ$6 * BJ$7, 0), 0)</f>
        <v>0</v>
      </c>
      <c r="BK225" s="166">
        <f t="array" ref="BK225">IFERROR(IF(ROW()-16&lt;NoRowsBudget, IF($J225="Profit Margin",SUM(BK$16:BK224)*ProfitMargin,IF($J225="VAT",SUM(BK$16:BK224)*VAT,IF(Budget_period="Monthly",SUMIFS(INDIRECT(BK$8),DetailBudgetWPs_Aleph,IF($J225 = "No Work Package", "", $J225),DetailBudgetCategory_Aleph,$I225),IF(Budget_period="Quarterly",SUMIFS(INDIRECT(BK$9),DetailBudgetWPs_Aleph,IF($J225 = "No Work Package", "", $J225),DetailBudgetCategory_Aleph,$I225),IF(Budget_period="Annually",SUMIFS(INDIRECT(BK$10),DetailBudgetWPs_Aleph,IF($J225 = "No Work Package", "", $J225),DetailBudgetCategory_Aleph,$I225),""))))) / BK$6 * BK$7, 0), 0)</f>
        <v>0</v>
      </c>
      <c r="BL225" s="166">
        <f t="array" ref="BL225">IFERROR(IF(ROW()-16&lt;NoRowsBudget, IF($J225="Profit Margin",SUM(BL$16:BL224)*ProfitMargin,IF($J225="VAT",SUM(BL$16:BL224)*VAT,IF(Budget_period="Monthly",SUMIFS(INDIRECT(BL$8),DetailBudgetWPs_Aleph,IF($J225 = "No Work Package", "", $J225),DetailBudgetCategory_Aleph,$I225),IF(Budget_period="Quarterly",SUMIFS(INDIRECT(BL$9),DetailBudgetWPs_Aleph,IF($J225 = "No Work Package", "", $J225),DetailBudgetCategory_Aleph,$I225),IF(Budget_period="Annually",SUMIFS(INDIRECT(BL$10),DetailBudgetWPs_Aleph,IF($J225 = "No Work Package", "", $J225),DetailBudgetCategory_Aleph,$I225),""))))) / BL$6 * BL$7, 0), 0)</f>
        <v>0</v>
      </c>
      <c r="BM225" s="166">
        <f t="array" ref="BM225">IFERROR(IF(ROW()-16&lt;NoRowsBudget, IF($J225="Profit Margin",SUM(BM$16:BM224)*ProfitMargin,IF($J225="VAT",SUM(BM$16:BM224)*VAT,IF(Budget_period="Monthly",SUMIFS(INDIRECT(BM$8),DetailBudgetWPs_Aleph,IF($J225 = "No Work Package", "", $J225),DetailBudgetCategory_Aleph,$I225),IF(Budget_period="Quarterly",SUMIFS(INDIRECT(BM$9),DetailBudgetWPs_Aleph,IF($J225 = "No Work Package", "", $J225),DetailBudgetCategory_Aleph,$I225),IF(Budget_period="Annually",SUMIFS(INDIRECT(BM$10),DetailBudgetWPs_Aleph,IF($J225 = "No Work Package", "", $J225),DetailBudgetCategory_Aleph,$I225),""))))) / BM$6 * BM$7, 0), 0)</f>
        <v>0</v>
      </c>
      <c r="BN225" s="166">
        <f t="array" ref="BN225">IFERROR(IF(ROW()-16&lt;NoRowsBudget, IF($J225="Profit Margin",SUM(BN$16:BN224)*ProfitMargin,IF($J225="VAT",SUM(BN$16:BN224)*VAT,IF(Budget_period="Monthly",SUMIFS(INDIRECT(BN$8),DetailBudgetWPs_Aleph,IF($J225 = "No Work Package", "", $J225),DetailBudgetCategory_Aleph,$I225),IF(Budget_period="Quarterly",SUMIFS(INDIRECT(BN$9),DetailBudgetWPs_Aleph,IF($J225 = "No Work Package", "", $J225),DetailBudgetCategory_Aleph,$I225),IF(Budget_period="Annually",SUMIFS(INDIRECT(BN$10),DetailBudgetWPs_Aleph,IF($J225 = "No Work Package", "", $J225),DetailBudgetCategory_Aleph,$I225),""))))) / BN$6 * BN$7, 0), 0)</f>
        <v>0</v>
      </c>
      <c r="BO225" s="166">
        <f t="array" ref="BO225">IFERROR(IF(ROW()-16&lt;NoRowsBudget, IF($J225="Profit Margin",SUM(BO$16:BO224)*ProfitMargin,IF($J225="VAT",SUM(BO$16:BO224)*VAT,IF(Budget_period="Monthly",SUMIFS(INDIRECT(BO$8),DetailBudgetWPs_Aleph,IF($J225 = "No Work Package", "", $J225),DetailBudgetCategory_Aleph,$I225),IF(Budget_period="Quarterly",SUMIFS(INDIRECT(BO$9),DetailBudgetWPs_Aleph,IF($J225 = "No Work Package", "", $J225),DetailBudgetCategory_Aleph,$I225),IF(Budget_period="Annually",SUMIFS(INDIRECT(BO$10),DetailBudgetWPs_Aleph,IF($J225 = "No Work Package", "", $J225),DetailBudgetCategory_Aleph,$I225),""))))) / BO$6 * BO$7, 0), 0)</f>
        <v>0</v>
      </c>
      <c r="BP225" s="166">
        <f t="array" ref="BP225">IFERROR(IF(ROW()-16&lt;NoRowsBudget, IF($J225="Profit Margin",SUM(BP$16:BP224)*ProfitMargin,IF($J225="VAT",SUM(BP$16:BP224)*VAT,IF(Budget_period="Monthly",SUMIFS(INDIRECT(BP$8),DetailBudgetWPs_Aleph,IF($J225 = "No Work Package", "", $J225),DetailBudgetCategory_Aleph,$I225),IF(Budget_period="Quarterly",SUMIFS(INDIRECT(BP$9),DetailBudgetWPs_Aleph,IF($J225 = "No Work Package", "", $J225),DetailBudgetCategory_Aleph,$I225),IF(Budget_period="Annually",SUMIFS(INDIRECT(BP$10),DetailBudgetWPs_Aleph,IF($J225 = "No Work Package", "", $J225),DetailBudgetCategory_Aleph,$I225),""))))) / BP$6 * BP$7, 0), 0)</f>
        <v>0</v>
      </c>
      <c r="BQ225" s="166">
        <f t="array" ref="BQ225">IFERROR(IF(ROW()-16&lt;NoRowsBudget, IF($J225="Profit Margin",SUM(BQ$16:BQ224)*ProfitMargin,IF($J225="VAT",SUM(BQ$16:BQ224)*VAT,IF(Budget_period="Monthly",SUMIFS(INDIRECT(BQ$8),DetailBudgetWPs_Aleph,IF($J225 = "No Work Package", "", $J225),DetailBudgetCategory_Aleph,$I225),IF(Budget_period="Quarterly",SUMIFS(INDIRECT(BQ$9),DetailBudgetWPs_Aleph,IF($J225 = "No Work Package", "", $J225),DetailBudgetCategory_Aleph,$I225),IF(Budget_period="Annually",SUMIFS(INDIRECT(BQ$10),DetailBudgetWPs_Aleph,IF($J225 = "No Work Package", "", $J225),DetailBudgetCategory_Aleph,$I225),""))))) / BQ$6 * BQ$7, 0), 0)</f>
        <v>0</v>
      </c>
      <c r="BR225" s="166">
        <f t="array" ref="BR225">IFERROR(IF(ROW()-16&lt;NoRowsBudget, IF($J225="Profit Margin",SUM(BR$16:BR224)*ProfitMargin,IF($J225="VAT",SUM(BR$16:BR224)*VAT,IF(Budget_period="Monthly",SUMIFS(INDIRECT(BR$8),DetailBudgetWPs_Aleph,IF($J225 = "No Work Package", "", $J225),DetailBudgetCategory_Aleph,$I225),IF(Budget_period="Quarterly",SUMIFS(INDIRECT(BR$9),DetailBudgetWPs_Aleph,IF($J225 = "No Work Package", "", $J225),DetailBudgetCategory_Aleph,$I225),IF(Budget_period="Annually",SUMIFS(INDIRECT(BR$10),DetailBudgetWPs_Aleph,IF($J225 = "No Work Package", "", $J225),DetailBudgetCategory_Aleph,$I225),""))))) / BR$6 * BR$7, 0), 0)</f>
        <v>0</v>
      </c>
      <c r="BS225" s="166">
        <f t="array" ref="BS225">IFERROR(IF(ROW()-16&lt;NoRowsBudget, IF($J225="Profit Margin",SUM(BS$16:BS224)*ProfitMargin,IF($J225="VAT",SUM(BS$16:BS224)*VAT,IF(Budget_period="Monthly",SUMIFS(INDIRECT(BS$8),DetailBudgetWPs_Aleph,IF($J225 = "No Work Package", "", $J225),DetailBudgetCategory_Aleph,$I225),IF(Budget_period="Quarterly",SUMIFS(INDIRECT(BS$9),DetailBudgetWPs_Aleph,IF($J225 = "No Work Package", "", $J225),DetailBudgetCategory_Aleph,$I225),IF(Budget_period="Annually",SUMIFS(INDIRECT(BS$10),DetailBudgetWPs_Aleph,IF($J225 = "No Work Package", "", $J225),DetailBudgetCategory_Aleph,$I225),""))))) / BS$6 * BS$7, 0), 0)</f>
        <v>0</v>
      </c>
    </row>
    <row r="226" ht="15.75" customHeight="1">
      <c r="A226" s="114"/>
      <c r="B226" s="15" t="str">
        <f>IF(ROW()-16&lt;NoRowsBudget,OrgName,"")</f>
        <v/>
      </c>
      <c r="C226" s="15" t="str">
        <f>IF(ROW()-16&lt;NoRowsBudget,ProjectName,"")</f>
        <v/>
      </c>
      <c r="D226" s="15" t="str">
        <f>IF(ROW()-16&lt;NoRowsBudget,ProjectRef,"")</f>
        <v/>
      </c>
      <c r="E226" s="15" t="str">
        <f>IF(ROW()-16&lt;NoRowsBudget,ApplicationID,"")</f>
        <v/>
      </c>
      <c r="F226" s="15" t="str">
        <f>IF(ROW()-16&lt;NoRowsBudget,Version,"")</f>
        <v/>
      </c>
      <c r="G226" s="164" t="str">
        <f>IF(ROW()-16&lt;NoRowsBudget,StartDate,"")</f>
        <v/>
      </c>
      <c r="H226" s="164" t="str">
        <f>IF(ROW()-16&lt;NoRowsBudget,EndDate,"")</f>
        <v/>
      </c>
      <c r="I226" s="15" t="str">
        <f t="array" ref="I226">IF(ROW()-16&lt;(NoRowsBudget-3),INDEX(CostCategories,CEILING((ROW()-15)/NoWPs,1)),IF(ROW()-16=NoRowsBudget-3,"Overheads",IF(ROW()-16=NoRowsBudget-2,"Profit Margin",IF(ROW()-16=NoRowsBudget-1,"VAT",""))))</f>
        <v/>
      </c>
      <c r="J226" s="15" t="str">
        <f t="array" ref="J226">IF(ROW()-16&lt;NoRowsBudget-3,INDEX(WPUnique,,MOD(ROW()-16,NoWPs)+1),IF(ROW()-16=NoRowsBudget-3,"Overheads",IF(ROW()-16=NoRowsBudget-2,"Profit Margin",IF(ROW()-16=NoRowsBudget-1,"VAT",""))))</f>
        <v/>
      </c>
      <c r="K226" s="172" t="str">
        <f>IFERROR(IF(OR($J226="Indirect Cost",$J226="VAT",$J226="Profit Margin"),"",VLOOKUP(J226,'1. Basic Info'!$B$40:$C$52,2,FALSE)),BudgetExport!J226)</f>
        <v/>
      </c>
      <c r="L226" s="166">
        <f t="array" ref="L226">IFERROR(IF(ROW()-16&lt;NoRowsBudget, IF($J226="Profit Margin",SUM(L$16:L225)*ProfitMargin,IF($J226="VAT",SUM(L$16:L225)*VAT,IF(Budget_period="Monthly",SUMIFS(INDIRECT(L$8),DetailBudgetWPs_Aleph,IF($J226 = "No Work Package", "", $J226),DetailBudgetCategory_Aleph,$I226),IF(Budget_period="Quarterly",SUMIFS(INDIRECT(L$9),DetailBudgetWPs_Aleph,IF($J226 = "No Work Package", "", $J226),DetailBudgetCategory_Aleph,$I226),IF(Budget_period="Annually",SUMIFS(INDIRECT(L$10),DetailBudgetWPs_Aleph,IF($J226 = "No Work Package", "", $J226),DetailBudgetCategory_Aleph,$I226),""))))) / L$6 * L$7, 0), 0)</f>
        <v>0</v>
      </c>
      <c r="M226" s="166">
        <f t="array" ref="M226">IFERROR(IF(ROW()-16&lt;NoRowsBudget, IF($J226="Profit Margin",SUM(M$16:M225)*ProfitMargin,IF($J226="VAT",SUM(M$16:M225)*VAT,IF(Budget_period="Monthly",SUMIFS(INDIRECT(M$8),DetailBudgetWPs_Aleph,IF($J226 = "No Work Package", "", $J226),DetailBudgetCategory_Aleph,$I226),IF(Budget_period="Quarterly",SUMIFS(INDIRECT(M$9),DetailBudgetWPs_Aleph,IF($J226 = "No Work Package", "", $J226),DetailBudgetCategory_Aleph,$I226),IF(Budget_period="Annually",SUMIFS(INDIRECT(M$10),DetailBudgetWPs_Aleph,IF($J226 = "No Work Package", "", $J226),DetailBudgetCategory_Aleph,$I226),""))))) / M$6 * M$7, 0), 0)</f>
        <v>0</v>
      </c>
      <c r="N226" s="166">
        <f t="array" ref="N226">IFERROR(IF(ROW()-16&lt;NoRowsBudget, IF($J226="Profit Margin",SUM(N$16:N225)*ProfitMargin,IF($J226="VAT",SUM(N$16:N225)*VAT,IF(Budget_period="Monthly",SUMIFS(INDIRECT(N$8),DetailBudgetWPs_Aleph,IF($J226 = "No Work Package", "", $J226),DetailBudgetCategory_Aleph,$I226),IF(Budget_period="Quarterly",SUMIFS(INDIRECT(N$9),DetailBudgetWPs_Aleph,IF($J226 = "No Work Package", "", $J226),DetailBudgetCategory_Aleph,$I226),IF(Budget_period="Annually",SUMIFS(INDIRECT(N$10),DetailBudgetWPs_Aleph,IF($J226 = "No Work Package", "", $J226),DetailBudgetCategory_Aleph,$I226),""))))) / N$6 * N$7, 0), 0)</f>
        <v>0</v>
      </c>
      <c r="O226" s="166">
        <f t="array" ref="O226">IFERROR(IF(ROW()-16&lt;NoRowsBudget, IF($J226="Profit Margin",SUM(O$16:O225)*ProfitMargin,IF($J226="VAT",SUM(O$16:O225)*VAT,IF(Budget_period="Monthly",SUMIFS(INDIRECT(O$8),DetailBudgetWPs_Aleph,IF($J226 = "No Work Package", "", $J226),DetailBudgetCategory_Aleph,$I226),IF(Budget_period="Quarterly",SUMIFS(INDIRECT(O$9),DetailBudgetWPs_Aleph,IF($J226 = "No Work Package", "", $J226),DetailBudgetCategory_Aleph,$I226),IF(Budget_period="Annually",SUMIFS(INDIRECT(O$10),DetailBudgetWPs_Aleph,IF($J226 = "No Work Package", "", $J226),DetailBudgetCategory_Aleph,$I226),""))))) / O$6 * O$7, 0), 0)</f>
        <v>0</v>
      </c>
      <c r="P226" s="166">
        <f t="array" ref="P226">IFERROR(IF(ROW()-16&lt;NoRowsBudget, IF($J226="Profit Margin",SUM(P$16:P225)*ProfitMargin,IF($J226="VAT",SUM(P$16:P225)*VAT,IF(Budget_period="Monthly",SUMIFS(INDIRECT(P$8),DetailBudgetWPs_Aleph,IF($J226 = "No Work Package", "", $J226),DetailBudgetCategory_Aleph,$I226),IF(Budget_period="Quarterly",SUMIFS(INDIRECT(P$9),DetailBudgetWPs_Aleph,IF($J226 = "No Work Package", "", $J226),DetailBudgetCategory_Aleph,$I226),IF(Budget_period="Annually",SUMIFS(INDIRECT(P$10),DetailBudgetWPs_Aleph,IF($J226 = "No Work Package", "", $J226),DetailBudgetCategory_Aleph,$I226),""))))) / P$6 * P$7, 0), 0)</f>
        <v>0</v>
      </c>
      <c r="Q226" s="166">
        <f t="array" ref="Q226">IFERROR(IF(ROW()-16&lt;NoRowsBudget, IF($J226="Profit Margin",SUM(Q$16:Q225)*ProfitMargin,IF($J226="VAT",SUM(Q$16:Q225)*VAT,IF(Budget_period="Monthly",SUMIFS(INDIRECT(Q$8),DetailBudgetWPs_Aleph,IF($J226 = "No Work Package", "", $J226),DetailBudgetCategory_Aleph,$I226),IF(Budget_period="Quarterly",SUMIFS(INDIRECT(Q$9),DetailBudgetWPs_Aleph,IF($J226 = "No Work Package", "", $J226),DetailBudgetCategory_Aleph,$I226),IF(Budget_period="Annually",SUMIFS(INDIRECT(Q$10),DetailBudgetWPs_Aleph,IF($J226 = "No Work Package", "", $J226),DetailBudgetCategory_Aleph,$I226),""))))) / Q$6 * Q$7, 0), 0)</f>
        <v>0</v>
      </c>
      <c r="R226" s="166">
        <f t="array" ref="R226">IFERROR(IF(ROW()-16&lt;NoRowsBudget, IF($J226="Profit Margin",SUM(R$16:R225)*ProfitMargin,IF($J226="VAT",SUM(R$16:R225)*VAT,IF(Budget_period="Monthly",SUMIFS(INDIRECT(R$8),DetailBudgetWPs_Aleph,IF($J226 = "No Work Package", "", $J226),DetailBudgetCategory_Aleph,$I226),IF(Budget_period="Quarterly",SUMIFS(INDIRECT(R$9),DetailBudgetWPs_Aleph,IF($J226 = "No Work Package", "", $J226),DetailBudgetCategory_Aleph,$I226),IF(Budget_period="Annually",SUMIFS(INDIRECT(R$10),DetailBudgetWPs_Aleph,IF($J226 = "No Work Package", "", $J226),DetailBudgetCategory_Aleph,$I226),""))))) / R$6 * R$7, 0), 0)</f>
        <v>0</v>
      </c>
      <c r="S226" s="166">
        <f t="array" ref="S226">IFERROR(IF(ROW()-16&lt;NoRowsBudget, IF($J226="Profit Margin",SUM(S$16:S225)*ProfitMargin,IF($J226="VAT",SUM(S$16:S225)*VAT,IF(Budget_period="Monthly",SUMIFS(INDIRECT(S$8),DetailBudgetWPs_Aleph,IF($J226 = "No Work Package", "", $J226),DetailBudgetCategory_Aleph,$I226),IF(Budget_period="Quarterly",SUMIFS(INDIRECT(S$9),DetailBudgetWPs_Aleph,IF($J226 = "No Work Package", "", $J226),DetailBudgetCategory_Aleph,$I226),IF(Budget_period="Annually",SUMIFS(INDIRECT(S$10),DetailBudgetWPs_Aleph,IF($J226 = "No Work Package", "", $J226),DetailBudgetCategory_Aleph,$I226),""))))) / S$6 * S$7, 0), 0)</f>
        <v>0</v>
      </c>
      <c r="T226" s="166">
        <f t="array" ref="T226">IFERROR(IF(ROW()-16&lt;NoRowsBudget, IF($J226="Profit Margin",SUM(T$16:T225)*ProfitMargin,IF($J226="VAT",SUM(T$16:T225)*VAT,IF(Budget_period="Monthly",SUMIFS(INDIRECT(T$8),DetailBudgetWPs_Aleph,IF($J226 = "No Work Package", "", $J226),DetailBudgetCategory_Aleph,$I226),IF(Budget_period="Quarterly",SUMIFS(INDIRECT(T$9),DetailBudgetWPs_Aleph,IF($J226 = "No Work Package", "", $J226),DetailBudgetCategory_Aleph,$I226),IF(Budget_period="Annually",SUMIFS(INDIRECT(T$10),DetailBudgetWPs_Aleph,IF($J226 = "No Work Package", "", $J226),DetailBudgetCategory_Aleph,$I226),""))))) / T$6 * T$7, 0), 0)</f>
        <v>0</v>
      </c>
      <c r="U226" s="166">
        <f t="array" ref="U226">IFERROR(IF(ROW()-16&lt;NoRowsBudget, IF($J226="Profit Margin",SUM(U$16:U225)*ProfitMargin,IF($J226="VAT",SUM(U$16:U225)*VAT,IF(Budget_period="Monthly",SUMIFS(INDIRECT(U$8),DetailBudgetWPs_Aleph,IF($J226 = "No Work Package", "", $J226),DetailBudgetCategory_Aleph,$I226),IF(Budget_period="Quarterly",SUMIFS(INDIRECT(U$9),DetailBudgetWPs_Aleph,IF($J226 = "No Work Package", "", $J226),DetailBudgetCategory_Aleph,$I226),IF(Budget_period="Annually",SUMIFS(INDIRECT(U$10),DetailBudgetWPs_Aleph,IF($J226 = "No Work Package", "", $J226),DetailBudgetCategory_Aleph,$I226),""))))) / U$6 * U$7, 0), 0)</f>
        <v>0</v>
      </c>
      <c r="V226" s="166">
        <f t="array" ref="V226">IFERROR(IF(ROW()-16&lt;NoRowsBudget, IF($J226="Profit Margin",SUM(V$16:V225)*ProfitMargin,IF($J226="VAT",SUM(V$16:V225)*VAT,IF(Budget_period="Monthly",SUMIFS(INDIRECT(V$8),DetailBudgetWPs_Aleph,IF($J226 = "No Work Package", "", $J226),DetailBudgetCategory_Aleph,$I226),IF(Budget_period="Quarterly",SUMIFS(INDIRECT(V$9),DetailBudgetWPs_Aleph,IF($J226 = "No Work Package", "", $J226),DetailBudgetCategory_Aleph,$I226),IF(Budget_period="Annually",SUMIFS(INDIRECT(V$10),DetailBudgetWPs_Aleph,IF($J226 = "No Work Package", "", $J226),DetailBudgetCategory_Aleph,$I226),""))))) / V$6 * V$7, 0), 0)</f>
        <v>0</v>
      </c>
      <c r="W226" s="166">
        <f t="array" ref="W226">IFERROR(IF(ROW()-16&lt;NoRowsBudget, IF($J226="Profit Margin",SUM(W$16:W225)*ProfitMargin,IF($J226="VAT",SUM(W$16:W225)*VAT,IF(Budget_period="Monthly",SUMIFS(INDIRECT(W$8),DetailBudgetWPs_Aleph,IF($J226 = "No Work Package", "", $J226),DetailBudgetCategory_Aleph,$I226),IF(Budget_period="Quarterly",SUMIFS(INDIRECT(W$9),DetailBudgetWPs_Aleph,IF($J226 = "No Work Package", "", $J226),DetailBudgetCategory_Aleph,$I226),IF(Budget_period="Annually",SUMIFS(INDIRECT(W$10),DetailBudgetWPs_Aleph,IF($J226 = "No Work Package", "", $J226),DetailBudgetCategory_Aleph,$I226),""))))) / W$6 * W$7, 0), 0)</f>
        <v>0</v>
      </c>
      <c r="X226" s="166">
        <f t="array" ref="X226">IFERROR(IF(ROW()-16&lt;NoRowsBudget, IF($J226="Profit Margin",SUM(X$16:X225)*ProfitMargin,IF($J226="VAT",SUM(X$16:X225)*VAT,IF(Budget_period="Monthly",SUMIFS(INDIRECT(X$8),DetailBudgetWPs_Aleph,IF($J226 = "No Work Package", "", $J226),DetailBudgetCategory_Aleph,$I226),IF(Budget_period="Quarterly",SUMIFS(INDIRECT(X$9),DetailBudgetWPs_Aleph,IF($J226 = "No Work Package", "", $J226),DetailBudgetCategory_Aleph,$I226),IF(Budget_period="Annually",SUMIFS(INDIRECT(X$10),DetailBudgetWPs_Aleph,IF($J226 = "No Work Package", "", $J226),DetailBudgetCategory_Aleph,$I226),""))))) / X$6 * X$7, 0), 0)</f>
        <v>0</v>
      </c>
      <c r="Y226" s="166">
        <f t="array" ref="Y226">IFERROR(IF(ROW()-16&lt;NoRowsBudget, IF($J226="Profit Margin",SUM(Y$16:Y225)*ProfitMargin,IF($J226="VAT",SUM(Y$16:Y225)*VAT,IF(Budget_period="Monthly",SUMIFS(INDIRECT(Y$8),DetailBudgetWPs_Aleph,IF($J226 = "No Work Package", "", $J226),DetailBudgetCategory_Aleph,$I226),IF(Budget_period="Quarterly",SUMIFS(INDIRECT(Y$9),DetailBudgetWPs_Aleph,IF($J226 = "No Work Package", "", $J226),DetailBudgetCategory_Aleph,$I226),IF(Budget_period="Annually",SUMIFS(INDIRECT(Y$10),DetailBudgetWPs_Aleph,IF($J226 = "No Work Package", "", $J226),DetailBudgetCategory_Aleph,$I226),""))))) / Y$6 * Y$7, 0), 0)</f>
        <v>0</v>
      </c>
      <c r="Z226" s="166">
        <f t="array" ref="Z226">IFERROR(IF(ROW()-16&lt;NoRowsBudget, IF($J226="Profit Margin",SUM(Z$16:Z225)*ProfitMargin,IF($J226="VAT",SUM(Z$16:Z225)*VAT,IF(Budget_period="Monthly",SUMIFS(INDIRECT(Z$8),DetailBudgetWPs_Aleph,IF($J226 = "No Work Package", "", $J226),DetailBudgetCategory_Aleph,$I226),IF(Budget_period="Quarterly",SUMIFS(INDIRECT(Z$9),DetailBudgetWPs_Aleph,IF($J226 = "No Work Package", "", $J226),DetailBudgetCategory_Aleph,$I226),IF(Budget_period="Annually",SUMIFS(INDIRECT(Z$10),DetailBudgetWPs_Aleph,IF($J226 = "No Work Package", "", $J226),DetailBudgetCategory_Aleph,$I226),""))))) / Z$6 * Z$7, 0), 0)</f>
        <v>0</v>
      </c>
      <c r="AA226" s="166">
        <f t="array" ref="AA226">IFERROR(IF(ROW()-16&lt;NoRowsBudget, IF($J226="Profit Margin",SUM(AA$16:AA225)*ProfitMargin,IF($J226="VAT",SUM(AA$16:AA225)*VAT,IF(Budget_period="Monthly",SUMIFS(INDIRECT(AA$8),DetailBudgetWPs_Aleph,IF($J226 = "No Work Package", "", $J226),DetailBudgetCategory_Aleph,$I226),IF(Budget_period="Quarterly",SUMIFS(INDIRECT(AA$9),DetailBudgetWPs_Aleph,IF($J226 = "No Work Package", "", $J226),DetailBudgetCategory_Aleph,$I226),IF(Budget_period="Annually",SUMIFS(INDIRECT(AA$10),DetailBudgetWPs_Aleph,IF($J226 = "No Work Package", "", $J226),DetailBudgetCategory_Aleph,$I226),""))))) / AA$6 * AA$7, 0), 0)</f>
        <v>0</v>
      </c>
      <c r="AB226" s="166">
        <f t="array" ref="AB226">IFERROR(IF(ROW()-16&lt;NoRowsBudget, IF($J226="Profit Margin",SUM(AB$16:AB225)*ProfitMargin,IF($J226="VAT",SUM(AB$16:AB225)*VAT,IF(Budget_period="Monthly",SUMIFS(INDIRECT(AB$8),DetailBudgetWPs_Aleph,IF($J226 = "No Work Package", "", $J226),DetailBudgetCategory_Aleph,$I226),IF(Budget_period="Quarterly",SUMIFS(INDIRECT(AB$9),DetailBudgetWPs_Aleph,IF($J226 = "No Work Package", "", $J226),DetailBudgetCategory_Aleph,$I226),IF(Budget_period="Annually",SUMIFS(INDIRECT(AB$10),DetailBudgetWPs_Aleph,IF($J226 = "No Work Package", "", $J226),DetailBudgetCategory_Aleph,$I226),""))))) / AB$6 * AB$7, 0), 0)</f>
        <v>0</v>
      </c>
      <c r="AC226" s="166">
        <f t="array" ref="AC226">IFERROR(IF(ROW()-16&lt;NoRowsBudget, IF($J226="Profit Margin",SUM(AC$16:AC225)*ProfitMargin,IF($J226="VAT",SUM(AC$16:AC225)*VAT,IF(Budget_period="Monthly",SUMIFS(INDIRECT(AC$8),DetailBudgetWPs_Aleph,IF($J226 = "No Work Package", "", $J226),DetailBudgetCategory_Aleph,$I226),IF(Budget_period="Quarterly",SUMIFS(INDIRECT(AC$9),DetailBudgetWPs_Aleph,IF($J226 = "No Work Package", "", $J226),DetailBudgetCategory_Aleph,$I226),IF(Budget_period="Annually",SUMIFS(INDIRECT(AC$10),DetailBudgetWPs_Aleph,IF($J226 = "No Work Package", "", $J226),DetailBudgetCategory_Aleph,$I226),""))))) / AC$6 * AC$7, 0), 0)</f>
        <v>0</v>
      </c>
      <c r="AD226" s="166">
        <f t="array" ref="AD226">IFERROR(IF(ROW()-16&lt;NoRowsBudget, IF($J226="Profit Margin",SUM(AD$16:AD225)*ProfitMargin,IF($J226="VAT",SUM(AD$16:AD225)*VAT,IF(Budget_period="Monthly",SUMIFS(INDIRECT(AD$8),DetailBudgetWPs_Aleph,IF($J226 = "No Work Package", "", $J226),DetailBudgetCategory_Aleph,$I226),IF(Budget_period="Quarterly",SUMIFS(INDIRECT(AD$9),DetailBudgetWPs_Aleph,IF($J226 = "No Work Package", "", $J226),DetailBudgetCategory_Aleph,$I226),IF(Budget_period="Annually",SUMIFS(INDIRECT(AD$10),DetailBudgetWPs_Aleph,IF($J226 = "No Work Package", "", $J226),DetailBudgetCategory_Aleph,$I226),""))))) / AD$6 * AD$7, 0), 0)</f>
        <v>0</v>
      </c>
      <c r="AE226" s="166">
        <f t="array" ref="AE226">IFERROR(IF(ROW()-16&lt;NoRowsBudget, IF($J226="Profit Margin",SUM(AE$16:AE225)*ProfitMargin,IF($J226="VAT",SUM(AE$16:AE225)*VAT,IF(Budget_period="Monthly",SUMIFS(INDIRECT(AE$8),DetailBudgetWPs_Aleph,IF($J226 = "No Work Package", "", $J226),DetailBudgetCategory_Aleph,$I226),IF(Budget_period="Quarterly",SUMIFS(INDIRECT(AE$9),DetailBudgetWPs_Aleph,IF($J226 = "No Work Package", "", $J226),DetailBudgetCategory_Aleph,$I226),IF(Budget_period="Annually",SUMIFS(INDIRECT(AE$10),DetailBudgetWPs_Aleph,IF($J226 = "No Work Package", "", $J226),DetailBudgetCategory_Aleph,$I226),""))))) / AE$6 * AE$7, 0), 0)</f>
        <v>0</v>
      </c>
      <c r="AF226" s="166">
        <f t="array" ref="AF226">IFERROR(IF(ROW()-16&lt;NoRowsBudget, IF($J226="Profit Margin",SUM(AF$16:AF225)*ProfitMargin,IF($J226="VAT",SUM(AF$16:AF225)*VAT,IF(Budget_period="Monthly",SUMIFS(INDIRECT(AF$8),DetailBudgetWPs_Aleph,IF($J226 = "No Work Package", "", $J226),DetailBudgetCategory_Aleph,$I226),IF(Budget_period="Quarterly",SUMIFS(INDIRECT(AF$9),DetailBudgetWPs_Aleph,IF($J226 = "No Work Package", "", $J226),DetailBudgetCategory_Aleph,$I226),IF(Budget_period="Annually",SUMIFS(INDIRECT(AF$10),DetailBudgetWPs_Aleph,IF($J226 = "No Work Package", "", $J226),DetailBudgetCategory_Aleph,$I226),""))))) / AF$6 * AF$7, 0), 0)</f>
        <v>0</v>
      </c>
      <c r="AG226" s="166">
        <f t="array" ref="AG226">IFERROR(IF(ROW()-16&lt;NoRowsBudget, IF($J226="Profit Margin",SUM(AG$16:AG225)*ProfitMargin,IF($J226="VAT",SUM(AG$16:AG225)*VAT,IF(Budget_period="Monthly",SUMIFS(INDIRECT(AG$8),DetailBudgetWPs_Aleph,IF($J226 = "No Work Package", "", $J226),DetailBudgetCategory_Aleph,$I226),IF(Budget_period="Quarterly",SUMIFS(INDIRECT(AG$9),DetailBudgetWPs_Aleph,IF($J226 = "No Work Package", "", $J226),DetailBudgetCategory_Aleph,$I226),IF(Budget_period="Annually",SUMIFS(INDIRECT(AG$10),DetailBudgetWPs_Aleph,IF($J226 = "No Work Package", "", $J226),DetailBudgetCategory_Aleph,$I226),""))))) / AG$6 * AG$7, 0), 0)</f>
        <v>0</v>
      </c>
      <c r="AH226" s="166">
        <f t="array" ref="AH226">IFERROR(IF(ROW()-16&lt;NoRowsBudget, IF($J226="Profit Margin",SUM(AH$16:AH225)*ProfitMargin,IF($J226="VAT",SUM(AH$16:AH225)*VAT,IF(Budget_period="Monthly",SUMIFS(INDIRECT(AH$8),DetailBudgetWPs_Aleph,IF($J226 = "No Work Package", "", $J226),DetailBudgetCategory_Aleph,$I226),IF(Budget_period="Quarterly",SUMIFS(INDIRECT(AH$9),DetailBudgetWPs_Aleph,IF($J226 = "No Work Package", "", $J226),DetailBudgetCategory_Aleph,$I226),IF(Budget_period="Annually",SUMIFS(INDIRECT(AH$10),DetailBudgetWPs_Aleph,IF($J226 = "No Work Package", "", $J226),DetailBudgetCategory_Aleph,$I226),""))))) / AH$6 * AH$7, 0), 0)</f>
        <v>0</v>
      </c>
      <c r="AI226" s="166">
        <f t="array" ref="AI226">IFERROR(IF(ROW()-16&lt;NoRowsBudget, IF($J226="Profit Margin",SUM(AI$16:AI225)*ProfitMargin,IF($J226="VAT",SUM(AI$16:AI225)*VAT,IF(Budget_period="Monthly",SUMIFS(INDIRECT(AI$8),DetailBudgetWPs_Aleph,IF($J226 = "No Work Package", "", $J226),DetailBudgetCategory_Aleph,$I226),IF(Budget_period="Quarterly",SUMIFS(INDIRECT(AI$9),DetailBudgetWPs_Aleph,IF($J226 = "No Work Package", "", $J226),DetailBudgetCategory_Aleph,$I226),IF(Budget_period="Annually",SUMIFS(INDIRECT(AI$10),DetailBudgetWPs_Aleph,IF($J226 = "No Work Package", "", $J226),DetailBudgetCategory_Aleph,$I226),""))))) / AI$6 * AI$7, 0), 0)</f>
        <v>0</v>
      </c>
      <c r="AJ226" s="166">
        <f t="array" ref="AJ226">IFERROR(IF(ROW()-16&lt;NoRowsBudget, IF($J226="Profit Margin",SUM(AJ$16:AJ225)*ProfitMargin,IF($J226="VAT",SUM(AJ$16:AJ225)*VAT,IF(Budget_period="Monthly",SUMIFS(INDIRECT(AJ$8),DetailBudgetWPs_Aleph,IF($J226 = "No Work Package", "", $J226),DetailBudgetCategory_Aleph,$I226),IF(Budget_period="Quarterly",SUMIFS(INDIRECT(AJ$9),DetailBudgetWPs_Aleph,IF($J226 = "No Work Package", "", $J226),DetailBudgetCategory_Aleph,$I226),IF(Budget_period="Annually",SUMIFS(INDIRECT(AJ$10),DetailBudgetWPs_Aleph,IF($J226 = "No Work Package", "", $J226),DetailBudgetCategory_Aleph,$I226),""))))) / AJ$6 * AJ$7, 0), 0)</f>
        <v>0</v>
      </c>
      <c r="AK226" s="166">
        <f t="array" ref="AK226">IFERROR(IF(ROW()-16&lt;NoRowsBudget, IF($J226="Profit Margin",SUM(AK$16:AK225)*ProfitMargin,IF($J226="VAT",SUM(AK$16:AK225)*VAT,IF(Budget_period="Monthly",SUMIFS(INDIRECT(AK$8),DetailBudgetWPs_Aleph,IF($J226 = "No Work Package", "", $J226),DetailBudgetCategory_Aleph,$I226),IF(Budget_period="Quarterly",SUMIFS(INDIRECT(AK$9),DetailBudgetWPs_Aleph,IF($J226 = "No Work Package", "", $J226),DetailBudgetCategory_Aleph,$I226),IF(Budget_period="Annually",SUMIFS(INDIRECT(AK$10),DetailBudgetWPs_Aleph,IF($J226 = "No Work Package", "", $J226),DetailBudgetCategory_Aleph,$I226),""))))) / AK$6 * AK$7, 0), 0)</f>
        <v>0</v>
      </c>
      <c r="AL226" s="166">
        <f t="array" ref="AL226">IFERROR(IF(ROW()-16&lt;NoRowsBudget, IF($J226="Profit Margin",SUM(AL$16:AL225)*ProfitMargin,IF($J226="VAT",SUM(AL$16:AL225)*VAT,IF(Budget_period="Monthly",SUMIFS(INDIRECT(AL$8),DetailBudgetWPs_Aleph,IF($J226 = "No Work Package", "", $J226),DetailBudgetCategory_Aleph,$I226),IF(Budget_period="Quarterly",SUMIFS(INDIRECT(AL$9),DetailBudgetWPs_Aleph,IF($J226 = "No Work Package", "", $J226),DetailBudgetCategory_Aleph,$I226),IF(Budget_period="Annually",SUMIFS(INDIRECT(AL$10),DetailBudgetWPs_Aleph,IF($J226 = "No Work Package", "", $J226),DetailBudgetCategory_Aleph,$I226),""))))) / AL$6 * AL$7, 0), 0)</f>
        <v>0</v>
      </c>
      <c r="AM226" s="166">
        <f t="array" ref="AM226">IFERROR(IF(ROW()-16&lt;NoRowsBudget, IF($J226="Profit Margin",SUM(AM$16:AM225)*ProfitMargin,IF($J226="VAT",SUM(AM$16:AM225)*VAT,IF(Budget_period="Monthly",SUMIFS(INDIRECT(AM$8),DetailBudgetWPs_Aleph,IF($J226 = "No Work Package", "", $J226),DetailBudgetCategory_Aleph,$I226),IF(Budget_period="Quarterly",SUMIFS(INDIRECT(AM$9),DetailBudgetWPs_Aleph,IF($J226 = "No Work Package", "", $J226),DetailBudgetCategory_Aleph,$I226),IF(Budget_period="Annually",SUMIFS(INDIRECT(AM$10),DetailBudgetWPs_Aleph,IF($J226 = "No Work Package", "", $J226),DetailBudgetCategory_Aleph,$I226),""))))) / AM$6 * AM$7, 0), 0)</f>
        <v>0</v>
      </c>
      <c r="AN226" s="166">
        <f t="array" ref="AN226">IFERROR(IF(ROW()-16&lt;NoRowsBudget, IF($J226="Profit Margin",SUM(AN$16:AN225)*ProfitMargin,IF($J226="VAT",SUM(AN$16:AN225)*VAT,IF(Budget_period="Monthly",SUMIFS(INDIRECT(AN$8),DetailBudgetWPs_Aleph,IF($J226 = "No Work Package", "", $J226),DetailBudgetCategory_Aleph,$I226),IF(Budget_period="Quarterly",SUMIFS(INDIRECT(AN$9),DetailBudgetWPs_Aleph,IF($J226 = "No Work Package", "", $J226),DetailBudgetCategory_Aleph,$I226),IF(Budget_period="Annually",SUMIFS(INDIRECT(AN$10),DetailBudgetWPs_Aleph,IF($J226 = "No Work Package", "", $J226),DetailBudgetCategory_Aleph,$I226),""))))) / AN$6 * AN$7, 0), 0)</f>
        <v>0</v>
      </c>
      <c r="AO226" s="166">
        <f t="array" ref="AO226">IFERROR(IF(ROW()-16&lt;NoRowsBudget, IF($J226="Profit Margin",SUM(AO$16:AO225)*ProfitMargin,IF($J226="VAT",SUM(AO$16:AO225)*VAT,IF(Budget_period="Monthly",SUMIFS(INDIRECT(AO$8),DetailBudgetWPs_Aleph,IF($J226 = "No Work Package", "", $J226),DetailBudgetCategory_Aleph,$I226),IF(Budget_period="Quarterly",SUMIFS(INDIRECT(AO$9),DetailBudgetWPs_Aleph,IF($J226 = "No Work Package", "", $J226),DetailBudgetCategory_Aleph,$I226),IF(Budget_period="Annually",SUMIFS(INDIRECT(AO$10),DetailBudgetWPs_Aleph,IF($J226 = "No Work Package", "", $J226),DetailBudgetCategory_Aleph,$I226),""))))) / AO$6 * AO$7, 0), 0)</f>
        <v>0</v>
      </c>
      <c r="AP226" s="166">
        <f t="array" ref="AP226">IFERROR(IF(ROW()-16&lt;NoRowsBudget, IF($J226="Profit Margin",SUM(AP$16:AP225)*ProfitMargin,IF($J226="VAT",SUM(AP$16:AP225)*VAT,IF(Budget_period="Monthly",SUMIFS(INDIRECT(AP$8),DetailBudgetWPs_Aleph,IF($J226 = "No Work Package", "", $J226),DetailBudgetCategory_Aleph,$I226),IF(Budget_period="Quarterly",SUMIFS(INDIRECT(AP$9),DetailBudgetWPs_Aleph,IF($J226 = "No Work Package", "", $J226),DetailBudgetCategory_Aleph,$I226),IF(Budget_period="Annually",SUMIFS(INDIRECT(AP$10),DetailBudgetWPs_Aleph,IF($J226 = "No Work Package", "", $J226),DetailBudgetCategory_Aleph,$I226),""))))) / AP$6 * AP$7, 0), 0)</f>
        <v>0</v>
      </c>
      <c r="AQ226" s="166">
        <f t="array" ref="AQ226">IFERROR(IF(ROW()-16&lt;NoRowsBudget, IF($J226="Profit Margin",SUM(AQ$16:AQ225)*ProfitMargin,IF($J226="VAT",SUM(AQ$16:AQ225)*VAT,IF(Budget_period="Monthly",SUMIFS(INDIRECT(AQ$8),DetailBudgetWPs_Aleph,IF($J226 = "No Work Package", "", $J226),DetailBudgetCategory_Aleph,$I226),IF(Budget_period="Quarterly",SUMIFS(INDIRECT(AQ$9),DetailBudgetWPs_Aleph,IF($J226 = "No Work Package", "", $J226),DetailBudgetCategory_Aleph,$I226),IF(Budget_period="Annually",SUMIFS(INDIRECT(AQ$10),DetailBudgetWPs_Aleph,IF($J226 = "No Work Package", "", $J226),DetailBudgetCategory_Aleph,$I226),""))))) / AQ$6 * AQ$7, 0), 0)</f>
        <v>0</v>
      </c>
      <c r="AR226" s="166">
        <f t="array" ref="AR226">IFERROR(IF(ROW()-16&lt;NoRowsBudget, IF($J226="Profit Margin",SUM(AR$16:AR225)*ProfitMargin,IF($J226="VAT",SUM(AR$16:AR225)*VAT,IF(Budget_period="Monthly",SUMIFS(INDIRECT(AR$8),DetailBudgetWPs_Aleph,IF($J226 = "No Work Package", "", $J226),DetailBudgetCategory_Aleph,$I226),IF(Budget_period="Quarterly",SUMIFS(INDIRECT(AR$9),DetailBudgetWPs_Aleph,IF($J226 = "No Work Package", "", $J226),DetailBudgetCategory_Aleph,$I226),IF(Budget_period="Annually",SUMIFS(INDIRECT(AR$10),DetailBudgetWPs_Aleph,IF($J226 = "No Work Package", "", $J226),DetailBudgetCategory_Aleph,$I226),""))))) / AR$6 * AR$7, 0), 0)</f>
        <v>0</v>
      </c>
      <c r="AS226" s="166">
        <f t="array" ref="AS226">IFERROR(IF(ROW()-16&lt;NoRowsBudget, IF($J226="Profit Margin",SUM(AS$16:AS225)*ProfitMargin,IF($J226="VAT",SUM(AS$16:AS225)*VAT,IF(Budget_period="Monthly",SUMIFS(INDIRECT(AS$8),DetailBudgetWPs_Aleph,IF($J226 = "No Work Package", "", $J226),DetailBudgetCategory_Aleph,$I226),IF(Budget_period="Quarterly",SUMIFS(INDIRECT(AS$9),DetailBudgetWPs_Aleph,IF($J226 = "No Work Package", "", $J226),DetailBudgetCategory_Aleph,$I226),IF(Budget_period="Annually",SUMIFS(INDIRECT(AS$10),DetailBudgetWPs_Aleph,IF($J226 = "No Work Package", "", $J226),DetailBudgetCategory_Aleph,$I226),""))))) / AS$6 * AS$7, 0), 0)</f>
        <v>0</v>
      </c>
      <c r="AT226" s="166">
        <f t="array" ref="AT226">IFERROR(IF(ROW()-16&lt;NoRowsBudget, IF($J226="Profit Margin",SUM(AT$16:AT225)*ProfitMargin,IF($J226="VAT",SUM(AT$16:AT225)*VAT,IF(Budget_period="Monthly",SUMIFS(INDIRECT(AT$8),DetailBudgetWPs_Aleph,IF($J226 = "No Work Package", "", $J226),DetailBudgetCategory_Aleph,$I226),IF(Budget_period="Quarterly",SUMIFS(INDIRECT(AT$9),DetailBudgetWPs_Aleph,IF($J226 = "No Work Package", "", $J226),DetailBudgetCategory_Aleph,$I226),IF(Budget_period="Annually",SUMIFS(INDIRECT(AT$10),DetailBudgetWPs_Aleph,IF($J226 = "No Work Package", "", $J226),DetailBudgetCategory_Aleph,$I226),""))))) / AT$6 * AT$7, 0), 0)</f>
        <v>0</v>
      </c>
      <c r="AU226" s="166">
        <f t="array" ref="AU226">IFERROR(IF(ROW()-16&lt;NoRowsBudget, IF($J226="Profit Margin",SUM(AU$16:AU225)*ProfitMargin,IF($J226="VAT",SUM(AU$16:AU225)*VAT,IF(Budget_period="Monthly",SUMIFS(INDIRECT(AU$8),DetailBudgetWPs_Aleph,IF($J226 = "No Work Package", "", $J226),DetailBudgetCategory_Aleph,$I226),IF(Budget_period="Quarterly",SUMIFS(INDIRECT(AU$9),DetailBudgetWPs_Aleph,IF($J226 = "No Work Package", "", $J226),DetailBudgetCategory_Aleph,$I226),IF(Budget_period="Annually",SUMIFS(INDIRECT(AU$10),DetailBudgetWPs_Aleph,IF($J226 = "No Work Package", "", $J226),DetailBudgetCategory_Aleph,$I226),""))))) / AU$6 * AU$7, 0), 0)</f>
        <v>0</v>
      </c>
      <c r="AV226" s="166">
        <f t="array" ref="AV226">IFERROR(IF(ROW()-16&lt;NoRowsBudget, IF($J226="Profit Margin",SUM(AV$16:AV225)*ProfitMargin,IF($J226="VAT",SUM(AV$16:AV225)*VAT,IF(Budget_period="Monthly",SUMIFS(INDIRECT(AV$8),DetailBudgetWPs_Aleph,IF($J226 = "No Work Package", "", $J226),DetailBudgetCategory_Aleph,$I226),IF(Budget_period="Quarterly",SUMIFS(INDIRECT(AV$9),DetailBudgetWPs_Aleph,IF($J226 = "No Work Package", "", $J226),DetailBudgetCategory_Aleph,$I226),IF(Budget_period="Annually",SUMIFS(INDIRECT(AV$10),DetailBudgetWPs_Aleph,IF($J226 = "No Work Package", "", $J226),DetailBudgetCategory_Aleph,$I226),""))))) / AV$6 * AV$7, 0), 0)</f>
        <v>0</v>
      </c>
      <c r="AW226" s="166">
        <f t="array" ref="AW226">IFERROR(IF(ROW()-16&lt;NoRowsBudget, IF($J226="Profit Margin",SUM(AW$16:AW225)*ProfitMargin,IF($J226="VAT",SUM(AW$16:AW225)*VAT,IF(Budget_period="Monthly",SUMIFS(INDIRECT(AW$8),DetailBudgetWPs_Aleph,IF($J226 = "No Work Package", "", $J226),DetailBudgetCategory_Aleph,$I226),IF(Budget_period="Quarterly",SUMIFS(INDIRECT(AW$9),DetailBudgetWPs_Aleph,IF($J226 = "No Work Package", "", $J226),DetailBudgetCategory_Aleph,$I226),IF(Budget_period="Annually",SUMIFS(INDIRECT(AW$10),DetailBudgetWPs_Aleph,IF($J226 = "No Work Package", "", $J226),DetailBudgetCategory_Aleph,$I226),""))))) / AW$6 * AW$7, 0), 0)</f>
        <v>0</v>
      </c>
      <c r="AX226" s="166">
        <f t="array" ref="AX226">IFERROR(IF(ROW()-16&lt;NoRowsBudget, IF($J226="Profit Margin",SUM(AX$16:AX225)*ProfitMargin,IF($J226="VAT",SUM(AX$16:AX225)*VAT,IF(Budget_period="Monthly",SUMIFS(INDIRECT(AX$8),DetailBudgetWPs_Aleph,IF($J226 = "No Work Package", "", $J226),DetailBudgetCategory_Aleph,$I226),IF(Budget_period="Quarterly",SUMIFS(INDIRECT(AX$9),DetailBudgetWPs_Aleph,IF($J226 = "No Work Package", "", $J226),DetailBudgetCategory_Aleph,$I226),IF(Budget_period="Annually",SUMIFS(INDIRECT(AX$10),DetailBudgetWPs_Aleph,IF($J226 = "No Work Package", "", $J226),DetailBudgetCategory_Aleph,$I226),""))))) / AX$6 * AX$7, 0), 0)</f>
        <v>0</v>
      </c>
      <c r="AY226" s="166">
        <f t="array" ref="AY226">IFERROR(IF(ROW()-16&lt;NoRowsBudget, IF($J226="Profit Margin",SUM(AY$16:AY225)*ProfitMargin,IF($J226="VAT",SUM(AY$16:AY225)*VAT,IF(Budget_period="Monthly",SUMIFS(INDIRECT(AY$8),DetailBudgetWPs_Aleph,IF($J226 = "No Work Package", "", $J226),DetailBudgetCategory_Aleph,$I226),IF(Budget_period="Quarterly",SUMIFS(INDIRECT(AY$9),DetailBudgetWPs_Aleph,IF($J226 = "No Work Package", "", $J226),DetailBudgetCategory_Aleph,$I226),IF(Budget_period="Annually",SUMIFS(INDIRECT(AY$10),DetailBudgetWPs_Aleph,IF($J226 = "No Work Package", "", $J226),DetailBudgetCategory_Aleph,$I226),""))))) / AY$6 * AY$7, 0), 0)</f>
        <v>0</v>
      </c>
      <c r="AZ226" s="166">
        <f t="array" ref="AZ226">IFERROR(IF(ROW()-16&lt;NoRowsBudget, IF($J226="Profit Margin",SUM(AZ$16:AZ225)*ProfitMargin,IF($J226="VAT",SUM(AZ$16:AZ225)*VAT,IF(Budget_period="Monthly",SUMIFS(INDIRECT(AZ$8),DetailBudgetWPs_Aleph,IF($J226 = "No Work Package", "", $J226),DetailBudgetCategory_Aleph,$I226),IF(Budget_period="Quarterly",SUMIFS(INDIRECT(AZ$9),DetailBudgetWPs_Aleph,IF($J226 = "No Work Package", "", $J226),DetailBudgetCategory_Aleph,$I226),IF(Budget_period="Annually",SUMIFS(INDIRECT(AZ$10),DetailBudgetWPs_Aleph,IF($J226 = "No Work Package", "", $J226),DetailBudgetCategory_Aleph,$I226),""))))) / AZ$6 * AZ$7, 0), 0)</f>
        <v>0</v>
      </c>
      <c r="BA226" s="166">
        <f t="array" ref="BA226">IFERROR(IF(ROW()-16&lt;NoRowsBudget, IF($J226="Profit Margin",SUM(BA$16:BA225)*ProfitMargin,IF($J226="VAT",SUM(BA$16:BA225)*VAT,IF(Budget_period="Monthly",SUMIFS(INDIRECT(BA$8),DetailBudgetWPs_Aleph,IF($J226 = "No Work Package", "", $J226),DetailBudgetCategory_Aleph,$I226),IF(Budget_period="Quarterly",SUMIFS(INDIRECT(BA$9),DetailBudgetWPs_Aleph,IF($J226 = "No Work Package", "", $J226),DetailBudgetCategory_Aleph,$I226),IF(Budget_period="Annually",SUMIFS(INDIRECT(BA$10),DetailBudgetWPs_Aleph,IF($J226 = "No Work Package", "", $J226),DetailBudgetCategory_Aleph,$I226),""))))) / BA$6 * BA$7, 0), 0)</f>
        <v>0</v>
      </c>
      <c r="BB226" s="166">
        <f t="array" ref="BB226">IFERROR(IF(ROW()-16&lt;NoRowsBudget, IF($J226="Profit Margin",SUM(BB$16:BB225)*ProfitMargin,IF($J226="VAT",SUM(BB$16:BB225)*VAT,IF(Budget_period="Monthly",SUMIFS(INDIRECT(BB$8),DetailBudgetWPs_Aleph,IF($J226 = "No Work Package", "", $J226),DetailBudgetCategory_Aleph,$I226),IF(Budget_period="Quarterly",SUMIFS(INDIRECT(BB$9),DetailBudgetWPs_Aleph,IF($J226 = "No Work Package", "", $J226),DetailBudgetCategory_Aleph,$I226),IF(Budget_period="Annually",SUMIFS(INDIRECT(BB$10),DetailBudgetWPs_Aleph,IF($J226 = "No Work Package", "", $J226),DetailBudgetCategory_Aleph,$I226),""))))) / BB$6 * BB$7, 0), 0)</f>
        <v>0</v>
      </c>
      <c r="BC226" s="166">
        <f t="array" ref="BC226">IFERROR(IF(ROW()-16&lt;NoRowsBudget, IF($J226="Profit Margin",SUM(BC$16:BC225)*ProfitMargin,IF($J226="VAT",SUM(BC$16:BC225)*VAT,IF(Budget_period="Monthly",SUMIFS(INDIRECT(BC$8),DetailBudgetWPs_Aleph,IF($J226 = "No Work Package", "", $J226),DetailBudgetCategory_Aleph,$I226),IF(Budget_period="Quarterly",SUMIFS(INDIRECT(BC$9),DetailBudgetWPs_Aleph,IF($J226 = "No Work Package", "", $J226),DetailBudgetCategory_Aleph,$I226),IF(Budget_period="Annually",SUMIFS(INDIRECT(BC$10),DetailBudgetWPs_Aleph,IF($J226 = "No Work Package", "", $J226),DetailBudgetCategory_Aleph,$I226),""))))) / BC$6 * BC$7, 0), 0)</f>
        <v>0</v>
      </c>
      <c r="BD226" s="166">
        <f t="array" ref="BD226">IFERROR(IF(ROW()-16&lt;NoRowsBudget, IF($J226="Profit Margin",SUM(BD$16:BD225)*ProfitMargin,IF($J226="VAT",SUM(BD$16:BD225)*VAT,IF(Budget_period="Monthly",SUMIFS(INDIRECT(BD$8),DetailBudgetWPs_Aleph,IF($J226 = "No Work Package", "", $J226),DetailBudgetCategory_Aleph,$I226),IF(Budget_period="Quarterly",SUMIFS(INDIRECT(BD$9),DetailBudgetWPs_Aleph,IF($J226 = "No Work Package", "", $J226),DetailBudgetCategory_Aleph,$I226),IF(Budget_period="Annually",SUMIFS(INDIRECT(BD$10),DetailBudgetWPs_Aleph,IF($J226 = "No Work Package", "", $J226),DetailBudgetCategory_Aleph,$I226),""))))) / BD$6 * BD$7, 0), 0)</f>
        <v>0</v>
      </c>
      <c r="BE226" s="166">
        <f t="array" ref="BE226">IFERROR(IF(ROW()-16&lt;NoRowsBudget, IF($J226="Profit Margin",SUM(BE$16:BE225)*ProfitMargin,IF($J226="VAT",SUM(BE$16:BE225)*VAT,IF(Budget_period="Monthly",SUMIFS(INDIRECT(BE$8),DetailBudgetWPs_Aleph,IF($J226 = "No Work Package", "", $J226),DetailBudgetCategory_Aleph,$I226),IF(Budget_period="Quarterly",SUMIFS(INDIRECT(BE$9),DetailBudgetWPs_Aleph,IF($J226 = "No Work Package", "", $J226),DetailBudgetCategory_Aleph,$I226),IF(Budget_period="Annually",SUMIFS(INDIRECT(BE$10),DetailBudgetWPs_Aleph,IF($J226 = "No Work Package", "", $J226),DetailBudgetCategory_Aleph,$I226),""))))) / BE$6 * BE$7, 0), 0)</f>
        <v>0</v>
      </c>
      <c r="BF226" s="166">
        <f t="array" ref="BF226">IFERROR(IF(ROW()-16&lt;NoRowsBudget, IF($J226="Profit Margin",SUM(BF$16:BF225)*ProfitMargin,IF($J226="VAT",SUM(BF$16:BF225)*VAT,IF(Budget_period="Monthly",SUMIFS(INDIRECT(BF$8),DetailBudgetWPs_Aleph,IF($J226 = "No Work Package", "", $J226),DetailBudgetCategory_Aleph,$I226),IF(Budget_period="Quarterly",SUMIFS(INDIRECT(BF$9),DetailBudgetWPs_Aleph,IF($J226 = "No Work Package", "", $J226),DetailBudgetCategory_Aleph,$I226),IF(Budget_period="Annually",SUMIFS(INDIRECT(BF$10),DetailBudgetWPs_Aleph,IF($J226 = "No Work Package", "", $J226),DetailBudgetCategory_Aleph,$I226),""))))) / BF$6 * BF$7, 0), 0)</f>
        <v>0</v>
      </c>
      <c r="BG226" s="166">
        <f t="array" ref="BG226">IFERROR(IF(ROW()-16&lt;NoRowsBudget, IF($J226="Profit Margin",SUM(BG$16:BG225)*ProfitMargin,IF($J226="VAT",SUM(BG$16:BG225)*VAT,IF(Budget_period="Monthly",SUMIFS(INDIRECT(BG$8),DetailBudgetWPs_Aleph,IF($J226 = "No Work Package", "", $J226),DetailBudgetCategory_Aleph,$I226),IF(Budget_period="Quarterly",SUMIFS(INDIRECT(BG$9),DetailBudgetWPs_Aleph,IF($J226 = "No Work Package", "", $J226),DetailBudgetCategory_Aleph,$I226),IF(Budget_period="Annually",SUMIFS(INDIRECT(BG$10),DetailBudgetWPs_Aleph,IF($J226 = "No Work Package", "", $J226),DetailBudgetCategory_Aleph,$I226),""))))) / BG$6 * BG$7, 0), 0)</f>
        <v>0</v>
      </c>
      <c r="BH226" s="166">
        <f t="array" ref="BH226">IFERROR(IF(ROW()-16&lt;NoRowsBudget, IF($J226="Profit Margin",SUM(BH$16:BH225)*ProfitMargin,IF($J226="VAT",SUM(BH$16:BH225)*VAT,IF(Budget_period="Monthly",SUMIFS(INDIRECT(BH$8),DetailBudgetWPs_Aleph,IF($J226 = "No Work Package", "", $J226),DetailBudgetCategory_Aleph,$I226),IF(Budget_period="Quarterly",SUMIFS(INDIRECT(BH$9),DetailBudgetWPs_Aleph,IF($J226 = "No Work Package", "", $J226),DetailBudgetCategory_Aleph,$I226),IF(Budget_period="Annually",SUMIFS(INDIRECT(BH$10),DetailBudgetWPs_Aleph,IF($J226 = "No Work Package", "", $J226),DetailBudgetCategory_Aleph,$I226),""))))) / BH$6 * BH$7, 0), 0)</f>
        <v>0</v>
      </c>
      <c r="BI226" s="166">
        <f t="array" ref="BI226">IFERROR(IF(ROW()-16&lt;NoRowsBudget, IF($J226="Profit Margin",SUM(BI$16:BI225)*ProfitMargin,IF($J226="VAT",SUM(BI$16:BI225)*VAT,IF(Budget_period="Monthly",SUMIFS(INDIRECT(BI$8),DetailBudgetWPs_Aleph,IF($J226 = "No Work Package", "", $J226),DetailBudgetCategory_Aleph,$I226),IF(Budget_period="Quarterly",SUMIFS(INDIRECT(BI$9),DetailBudgetWPs_Aleph,IF($J226 = "No Work Package", "", $J226),DetailBudgetCategory_Aleph,$I226),IF(Budget_period="Annually",SUMIFS(INDIRECT(BI$10),DetailBudgetWPs_Aleph,IF($J226 = "No Work Package", "", $J226),DetailBudgetCategory_Aleph,$I226),""))))) / BI$6 * BI$7, 0), 0)</f>
        <v>0</v>
      </c>
      <c r="BJ226" s="166">
        <f t="array" ref="BJ226">IFERROR(IF(ROW()-16&lt;NoRowsBudget, IF($J226="Profit Margin",SUM(BJ$16:BJ225)*ProfitMargin,IF($J226="VAT",SUM(BJ$16:BJ225)*VAT,IF(Budget_period="Monthly",SUMIFS(INDIRECT(BJ$8),DetailBudgetWPs_Aleph,IF($J226 = "No Work Package", "", $J226),DetailBudgetCategory_Aleph,$I226),IF(Budget_period="Quarterly",SUMIFS(INDIRECT(BJ$9),DetailBudgetWPs_Aleph,IF($J226 = "No Work Package", "", $J226),DetailBudgetCategory_Aleph,$I226),IF(Budget_period="Annually",SUMIFS(INDIRECT(BJ$10),DetailBudgetWPs_Aleph,IF($J226 = "No Work Package", "", $J226),DetailBudgetCategory_Aleph,$I226),""))))) / BJ$6 * BJ$7, 0), 0)</f>
        <v>0</v>
      </c>
      <c r="BK226" s="166">
        <f t="array" ref="BK226">IFERROR(IF(ROW()-16&lt;NoRowsBudget, IF($J226="Profit Margin",SUM(BK$16:BK225)*ProfitMargin,IF($J226="VAT",SUM(BK$16:BK225)*VAT,IF(Budget_period="Monthly",SUMIFS(INDIRECT(BK$8),DetailBudgetWPs_Aleph,IF($J226 = "No Work Package", "", $J226),DetailBudgetCategory_Aleph,$I226),IF(Budget_period="Quarterly",SUMIFS(INDIRECT(BK$9),DetailBudgetWPs_Aleph,IF($J226 = "No Work Package", "", $J226),DetailBudgetCategory_Aleph,$I226),IF(Budget_period="Annually",SUMIFS(INDIRECT(BK$10),DetailBudgetWPs_Aleph,IF($J226 = "No Work Package", "", $J226),DetailBudgetCategory_Aleph,$I226),""))))) / BK$6 * BK$7, 0), 0)</f>
        <v>0</v>
      </c>
      <c r="BL226" s="166">
        <f t="array" ref="BL226">IFERROR(IF(ROW()-16&lt;NoRowsBudget, IF($J226="Profit Margin",SUM(BL$16:BL225)*ProfitMargin,IF($J226="VAT",SUM(BL$16:BL225)*VAT,IF(Budget_period="Monthly",SUMIFS(INDIRECT(BL$8),DetailBudgetWPs_Aleph,IF($J226 = "No Work Package", "", $J226),DetailBudgetCategory_Aleph,$I226),IF(Budget_period="Quarterly",SUMIFS(INDIRECT(BL$9),DetailBudgetWPs_Aleph,IF($J226 = "No Work Package", "", $J226),DetailBudgetCategory_Aleph,$I226),IF(Budget_period="Annually",SUMIFS(INDIRECT(BL$10),DetailBudgetWPs_Aleph,IF($J226 = "No Work Package", "", $J226),DetailBudgetCategory_Aleph,$I226),""))))) / BL$6 * BL$7, 0), 0)</f>
        <v>0</v>
      </c>
      <c r="BM226" s="166">
        <f t="array" ref="BM226">IFERROR(IF(ROW()-16&lt;NoRowsBudget, IF($J226="Profit Margin",SUM(BM$16:BM225)*ProfitMargin,IF($J226="VAT",SUM(BM$16:BM225)*VAT,IF(Budget_period="Monthly",SUMIFS(INDIRECT(BM$8),DetailBudgetWPs_Aleph,IF($J226 = "No Work Package", "", $J226),DetailBudgetCategory_Aleph,$I226),IF(Budget_period="Quarterly",SUMIFS(INDIRECT(BM$9),DetailBudgetWPs_Aleph,IF($J226 = "No Work Package", "", $J226),DetailBudgetCategory_Aleph,$I226),IF(Budget_period="Annually",SUMIFS(INDIRECT(BM$10),DetailBudgetWPs_Aleph,IF($J226 = "No Work Package", "", $J226),DetailBudgetCategory_Aleph,$I226),""))))) / BM$6 * BM$7, 0), 0)</f>
        <v>0</v>
      </c>
      <c r="BN226" s="166">
        <f t="array" ref="BN226">IFERROR(IF(ROW()-16&lt;NoRowsBudget, IF($J226="Profit Margin",SUM(BN$16:BN225)*ProfitMargin,IF($J226="VAT",SUM(BN$16:BN225)*VAT,IF(Budget_period="Monthly",SUMIFS(INDIRECT(BN$8),DetailBudgetWPs_Aleph,IF($J226 = "No Work Package", "", $J226),DetailBudgetCategory_Aleph,$I226),IF(Budget_period="Quarterly",SUMIFS(INDIRECT(BN$9),DetailBudgetWPs_Aleph,IF($J226 = "No Work Package", "", $J226),DetailBudgetCategory_Aleph,$I226),IF(Budget_period="Annually",SUMIFS(INDIRECT(BN$10),DetailBudgetWPs_Aleph,IF($J226 = "No Work Package", "", $J226),DetailBudgetCategory_Aleph,$I226),""))))) / BN$6 * BN$7, 0), 0)</f>
        <v>0</v>
      </c>
      <c r="BO226" s="166">
        <f t="array" ref="BO226">IFERROR(IF(ROW()-16&lt;NoRowsBudget, IF($J226="Profit Margin",SUM(BO$16:BO225)*ProfitMargin,IF($J226="VAT",SUM(BO$16:BO225)*VAT,IF(Budget_period="Monthly",SUMIFS(INDIRECT(BO$8),DetailBudgetWPs_Aleph,IF($J226 = "No Work Package", "", $J226),DetailBudgetCategory_Aleph,$I226),IF(Budget_period="Quarterly",SUMIFS(INDIRECT(BO$9),DetailBudgetWPs_Aleph,IF($J226 = "No Work Package", "", $J226),DetailBudgetCategory_Aleph,$I226),IF(Budget_period="Annually",SUMIFS(INDIRECT(BO$10),DetailBudgetWPs_Aleph,IF($J226 = "No Work Package", "", $J226),DetailBudgetCategory_Aleph,$I226),""))))) / BO$6 * BO$7, 0), 0)</f>
        <v>0</v>
      </c>
      <c r="BP226" s="166">
        <f t="array" ref="BP226">IFERROR(IF(ROW()-16&lt;NoRowsBudget, IF($J226="Profit Margin",SUM(BP$16:BP225)*ProfitMargin,IF($J226="VAT",SUM(BP$16:BP225)*VAT,IF(Budget_period="Monthly",SUMIFS(INDIRECT(BP$8),DetailBudgetWPs_Aleph,IF($J226 = "No Work Package", "", $J226),DetailBudgetCategory_Aleph,$I226),IF(Budget_period="Quarterly",SUMIFS(INDIRECT(BP$9),DetailBudgetWPs_Aleph,IF($J226 = "No Work Package", "", $J226),DetailBudgetCategory_Aleph,$I226),IF(Budget_period="Annually",SUMIFS(INDIRECT(BP$10),DetailBudgetWPs_Aleph,IF($J226 = "No Work Package", "", $J226),DetailBudgetCategory_Aleph,$I226),""))))) / BP$6 * BP$7, 0), 0)</f>
        <v>0</v>
      </c>
      <c r="BQ226" s="166">
        <f t="array" ref="BQ226">IFERROR(IF(ROW()-16&lt;NoRowsBudget, IF($J226="Profit Margin",SUM(BQ$16:BQ225)*ProfitMargin,IF($J226="VAT",SUM(BQ$16:BQ225)*VAT,IF(Budget_period="Monthly",SUMIFS(INDIRECT(BQ$8),DetailBudgetWPs_Aleph,IF($J226 = "No Work Package", "", $J226),DetailBudgetCategory_Aleph,$I226),IF(Budget_period="Quarterly",SUMIFS(INDIRECT(BQ$9),DetailBudgetWPs_Aleph,IF($J226 = "No Work Package", "", $J226),DetailBudgetCategory_Aleph,$I226),IF(Budget_period="Annually",SUMIFS(INDIRECT(BQ$10),DetailBudgetWPs_Aleph,IF($J226 = "No Work Package", "", $J226),DetailBudgetCategory_Aleph,$I226),""))))) / BQ$6 * BQ$7, 0), 0)</f>
        <v>0</v>
      </c>
      <c r="BR226" s="166">
        <f t="array" ref="BR226">IFERROR(IF(ROW()-16&lt;NoRowsBudget, IF($J226="Profit Margin",SUM(BR$16:BR225)*ProfitMargin,IF($J226="VAT",SUM(BR$16:BR225)*VAT,IF(Budget_period="Monthly",SUMIFS(INDIRECT(BR$8),DetailBudgetWPs_Aleph,IF($J226 = "No Work Package", "", $J226),DetailBudgetCategory_Aleph,$I226),IF(Budget_period="Quarterly",SUMIFS(INDIRECT(BR$9),DetailBudgetWPs_Aleph,IF($J226 = "No Work Package", "", $J226),DetailBudgetCategory_Aleph,$I226),IF(Budget_period="Annually",SUMIFS(INDIRECT(BR$10),DetailBudgetWPs_Aleph,IF($J226 = "No Work Package", "", $J226),DetailBudgetCategory_Aleph,$I226),""))))) / BR$6 * BR$7, 0), 0)</f>
        <v>0</v>
      </c>
      <c r="BS226" s="166">
        <f t="array" ref="BS226">IFERROR(IF(ROW()-16&lt;NoRowsBudget, IF($J226="Profit Margin",SUM(BS$16:BS225)*ProfitMargin,IF($J226="VAT",SUM(BS$16:BS225)*VAT,IF(Budget_period="Monthly",SUMIFS(INDIRECT(BS$8),DetailBudgetWPs_Aleph,IF($J226 = "No Work Package", "", $J226),DetailBudgetCategory_Aleph,$I226),IF(Budget_period="Quarterly",SUMIFS(INDIRECT(BS$9),DetailBudgetWPs_Aleph,IF($J226 = "No Work Package", "", $J226),DetailBudgetCategory_Aleph,$I226),IF(Budget_period="Annually",SUMIFS(INDIRECT(BS$10),DetailBudgetWPs_Aleph,IF($J226 = "No Work Package", "", $J226),DetailBudgetCategory_Aleph,$I226),""))))) / BS$6 * BS$7, 0), 0)</f>
        <v>0</v>
      </c>
    </row>
    <row r="227" ht="15.75" customHeight="1">
      <c r="A227" s="114"/>
      <c r="B227" s="15" t="str">
        <f>IF(ROW()-16&lt;NoRowsBudget,OrgName,"")</f>
        <v/>
      </c>
      <c r="C227" s="15" t="str">
        <f>IF(ROW()-16&lt;NoRowsBudget,ProjectName,"")</f>
        <v/>
      </c>
      <c r="D227" s="15" t="str">
        <f>IF(ROW()-16&lt;NoRowsBudget,ProjectRef,"")</f>
        <v/>
      </c>
      <c r="E227" s="15" t="str">
        <f>IF(ROW()-16&lt;NoRowsBudget,ApplicationID,"")</f>
        <v/>
      </c>
      <c r="F227" s="15" t="str">
        <f>IF(ROW()-16&lt;NoRowsBudget,Version,"")</f>
        <v/>
      </c>
      <c r="G227" s="164" t="str">
        <f>IF(ROW()-16&lt;NoRowsBudget,StartDate,"")</f>
        <v/>
      </c>
      <c r="H227" s="164" t="str">
        <f>IF(ROW()-16&lt;NoRowsBudget,EndDate,"")</f>
        <v/>
      </c>
      <c r="I227" s="15" t="str">
        <f t="array" ref="I227">IF(ROW()-16&lt;(NoRowsBudget-3),INDEX(CostCategories,CEILING((ROW()-15)/NoWPs,1)),IF(ROW()-16=NoRowsBudget-3,"Overheads",IF(ROW()-16=NoRowsBudget-2,"Profit Margin",IF(ROW()-16=NoRowsBudget-1,"VAT",""))))</f>
        <v/>
      </c>
      <c r="J227" s="15" t="str">
        <f t="array" ref="J227">IF(ROW()-16&lt;NoRowsBudget-3,INDEX(WPUnique,,MOD(ROW()-16,NoWPs)+1),IF(ROW()-16=NoRowsBudget-3,"Overheads",IF(ROW()-16=NoRowsBudget-2,"Profit Margin",IF(ROW()-16=NoRowsBudget-1,"VAT",""))))</f>
        <v/>
      </c>
      <c r="K227" s="172" t="str">
        <f>IFERROR(IF(OR($J227="Indirect Cost",$J227="VAT",$J227="Profit Margin"),"",VLOOKUP(J227,'1. Basic Info'!$B$40:$C$52,2,FALSE)),BudgetExport!J227)</f>
        <v/>
      </c>
      <c r="L227" s="166">
        <f t="array" ref="L227">IFERROR(IF(ROW()-16&lt;NoRowsBudget, IF($J227="Profit Margin",SUM(L$16:L226)*ProfitMargin,IF($J227="VAT",SUM(L$16:L226)*VAT,IF(Budget_period="Monthly",SUMIFS(INDIRECT(L$8),DetailBudgetWPs_Aleph,IF($J227 = "No Work Package", "", $J227),DetailBudgetCategory_Aleph,$I227),IF(Budget_period="Quarterly",SUMIFS(INDIRECT(L$9),DetailBudgetWPs_Aleph,IF($J227 = "No Work Package", "", $J227),DetailBudgetCategory_Aleph,$I227),IF(Budget_period="Annually",SUMIFS(INDIRECT(L$10),DetailBudgetWPs_Aleph,IF($J227 = "No Work Package", "", $J227),DetailBudgetCategory_Aleph,$I227),""))))) / L$6 * L$7, 0), 0)</f>
        <v>0</v>
      </c>
      <c r="M227" s="166">
        <f t="array" ref="M227">IFERROR(IF(ROW()-16&lt;NoRowsBudget, IF($J227="Profit Margin",SUM(M$16:M226)*ProfitMargin,IF($J227="VAT",SUM(M$16:M226)*VAT,IF(Budget_period="Monthly",SUMIFS(INDIRECT(M$8),DetailBudgetWPs_Aleph,IF($J227 = "No Work Package", "", $J227),DetailBudgetCategory_Aleph,$I227),IF(Budget_period="Quarterly",SUMIFS(INDIRECT(M$9),DetailBudgetWPs_Aleph,IF($J227 = "No Work Package", "", $J227),DetailBudgetCategory_Aleph,$I227),IF(Budget_period="Annually",SUMIFS(INDIRECT(M$10),DetailBudgetWPs_Aleph,IF($J227 = "No Work Package", "", $J227),DetailBudgetCategory_Aleph,$I227),""))))) / M$6 * M$7, 0), 0)</f>
        <v>0</v>
      </c>
      <c r="N227" s="166">
        <f t="array" ref="N227">IFERROR(IF(ROW()-16&lt;NoRowsBudget, IF($J227="Profit Margin",SUM(N$16:N226)*ProfitMargin,IF($J227="VAT",SUM(N$16:N226)*VAT,IF(Budget_period="Monthly",SUMIFS(INDIRECT(N$8),DetailBudgetWPs_Aleph,IF($J227 = "No Work Package", "", $J227),DetailBudgetCategory_Aleph,$I227),IF(Budget_period="Quarterly",SUMIFS(INDIRECT(N$9),DetailBudgetWPs_Aleph,IF($J227 = "No Work Package", "", $J227),DetailBudgetCategory_Aleph,$I227),IF(Budget_period="Annually",SUMIFS(INDIRECT(N$10),DetailBudgetWPs_Aleph,IF($J227 = "No Work Package", "", $J227),DetailBudgetCategory_Aleph,$I227),""))))) / N$6 * N$7, 0), 0)</f>
        <v>0</v>
      </c>
      <c r="O227" s="166">
        <f t="array" ref="O227">IFERROR(IF(ROW()-16&lt;NoRowsBudget, IF($J227="Profit Margin",SUM(O$16:O226)*ProfitMargin,IF($J227="VAT",SUM(O$16:O226)*VAT,IF(Budget_period="Monthly",SUMIFS(INDIRECT(O$8),DetailBudgetWPs_Aleph,IF($J227 = "No Work Package", "", $J227),DetailBudgetCategory_Aleph,$I227),IF(Budget_period="Quarterly",SUMIFS(INDIRECT(O$9),DetailBudgetWPs_Aleph,IF($J227 = "No Work Package", "", $J227),DetailBudgetCategory_Aleph,$I227),IF(Budget_period="Annually",SUMIFS(INDIRECT(O$10),DetailBudgetWPs_Aleph,IF($J227 = "No Work Package", "", $J227),DetailBudgetCategory_Aleph,$I227),""))))) / O$6 * O$7, 0), 0)</f>
        <v>0</v>
      </c>
      <c r="P227" s="166">
        <f t="array" ref="P227">IFERROR(IF(ROW()-16&lt;NoRowsBudget, IF($J227="Profit Margin",SUM(P$16:P226)*ProfitMargin,IF($J227="VAT",SUM(P$16:P226)*VAT,IF(Budget_period="Monthly",SUMIFS(INDIRECT(P$8),DetailBudgetWPs_Aleph,IF($J227 = "No Work Package", "", $J227),DetailBudgetCategory_Aleph,$I227),IF(Budget_period="Quarterly",SUMIFS(INDIRECT(P$9),DetailBudgetWPs_Aleph,IF($J227 = "No Work Package", "", $J227),DetailBudgetCategory_Aleph,$I227),IF(Budget_period="Annually",SUMIFS(INDIRECT(P$10),DetailBudgetWPs_Aleph,IF($J227 = "No Work Package", "", $J227),DetailBudgetCategory_Aleph,$I227),""))))) / P$6 * P$7, 0), 0)</f>
        <v>0</v>
      </c>
      <c r="Q227" s="166">
        <f t="array" ref="Q227">IFERROR(IF(ROW()-16&lt;NoRowsBudget, IF($J227="Profit Margin",SUM(Q$16:Q226)*ProfitMargin,IF($J227="VAT",SUM(Q$16:Q226)*VAT,IF(Budget_period="Monthly",SUMIFS(INDIRECT(Q$8),DetailBudgetWPs_Aleph,IF($J227 = "No Work Package", "", $J227),DetailBudgetCategory_Aleph,$I227),IF(Budget_period="Quarterly",SUMIFS(INDIRECT(Q$9),DetailBudgetWPs_Aleph,IF($J227 = "No Work Package", "", $J227),DetailBudgetCategory_Aleph,$I227),IF(Budget_period="Annually",SUMIFS(INDIRECT(Q$10),DetailBudgetWPs_Aleph,IF($J227 = "No Work Package", "", $J227),DetailBudgetCategory_Aleph,$I227),""))))) / Q$6 * Q$7, 0), 0)</f>
        <v>0</v>
      </c>
      <c r="R227" s="166">
        <f t="array" ref="R227">IFERROR(IF(ROW()-16&lt;NoRowsBudget, IF($J227="Profit Margin",SUM(R$16:R226)*ProfitMargin,IF($J227="VAT",SUM(R$16:R226)*VAT,IF(Budget_period="Monthly",SUMIFS(INDIRECT(R$8),DetailBudgetWPs_Aleph,IF($J227 = "No Work Package", "", $J227),DetailBudgetCategory_Aleph,$I227),IF(Budget_period="Quarterly",SUMIFS(INDIRECT(R$9),DetailBudgetWPs_Aleph,IF($J227 = "No Work Package", "", $J227),DetailBudgetCategory_Aleph,$I227),IF(Budget_period="Annually",SUMIFS(INDIRECT(R$10),DetailBudgetWPs_Aleph,IF($J227 = "No Work Package", "", $J227),DetailBudgetCategory_Aleph,$I227),""))))) / R$6 * R$7, 0), 0)</f>
        <v>0</v>
      </c>
      <c r="S227" s="166">
        <f t="array" ref="S227">IFERROR(IF(ROW()-16&lt;NoRowsBudget, IF($J227="Profit Margin",SUM(S$16:S226)*ProfitMargin,IF($J227="VAT",SUM(S$16:S226)*VAT,IF(Budget_period="Monthly",SUMIFS(INDIRECT(S$8),DetailBudgetWPs_Aleph,IF($J227 = "No Work Package", "", $J227),DetailBudgetCategory_Aleph,$I227),IF(Budget_period="Quarterly",SUMIFS(INDIRECT(S$9),DetailBudgetWPs_Aleph,IF($J227 = "No Work Package", "", $J227),DetailBudgetCategory_Aleph,$I227),IF(Budget_period="Annually",SUMIFS(INDIRECT(S$10),DetailBudgetWPs_Aleph,IF($J227 = "No Work Package", "", $J227),DetailBudgetCategory_Aleph,$I227),""))))) / S$6 * S$7, 0), 0)</f>
        <v>0</v>
      </c>
      <c r="T227" s="166">
        <f t="array" ref="T227">IFERROR(IF(ROW()-16&lt;NoRowsBudget, IF($J227="Profit Margin",SUM(T$16:T226)*ProfitMargin,IF($J227="VAT",SUM(T$16:T226)*VAT,IF(Budget_period="Monthly",SUMIFS(INDIRECT(T$8),DetailBudgetWPs_Aleph,IF($J227 = "No Work Package", "", $J227),DetailBudgetCategory_Aleph,$I227),IF(Budget_period="Quarterly",SUMIFS(INDIRECT(T$9),DetailBudgetWPs_Aleph,IF($J227 = "No Work Package", "", $J227),DetailBudgetCategory_Aleph,$I227),IF(Budget_period="Annually",SUMIFS(INDIRECT(T$10),DetailBudgetWPs_Aleph,IF($J227 = "No Work Package", "", $J227),DetailBudgetCategory_Aleph,$I227),""))))) / T$6 * T$7, 0), 0)</f>
        <v>0</v>
      </c>
      <c r="U227" s="166">
        <f t="array" ref="U227">IFERROR(IF(ROW()-16&lt;NoRowsBudget, IF($J227="Profit Margin",SUM(U$16:U226)*ProfitMargin,IF($J227="VAT",SUM(U$16:U226)*VAT,IF(Budget_period="Monthly",SUMIFS(INDIRECT(U$8),DetailBudgetWPs_Aleph,IF($J227 = "No Work Package", "", $J227),DetailBudgetCategory_Aleph,$I227),IF(Budget_period="Quarterly",SUMIFS(INDIRECT(U$9),DetailBudgetWPs_Aleph,IF($J227 = "No Work Package", "", $J227),DetailBudgetCategory_Aleph,$I227),IF(Budget_period="Annually",SUMIFS(INDIRECT(U$10),DetailBudgetWPs_Aleph,IF($J227 = "No Work Package", "", $J227),DetailBudgetCategory_Aleph,$I227),""))))) / U$6 * U$7, 0), 0)</f>
        <v>0</v>
      </c>
      <c r="V227" s="166">
        <f t="array" ref="V227">IFERROR(IF(ROW()-16&lt;NoRowsBudget, IF($J227="Profit Margin",SUM(V$16:V226)*ProfitMargin,IF($J227="VAT",SUM(V$16:V226)*VAT,IF(Budget_period="Monthly",SUMIFS(INDIRECT(V$8),DetailBudgetWPs_Aleph,IF($J227 = "No Work Package", "", $J227),DetailBudgetCategory_Aleph,$I227),IF(Budget_period="Quarterly",SUMIFS(INDIRECT(V$9),DetailBudgetWPs_Aleph,IF($J227 = "No Work Package", "", $J227),DetailBudgetCategory_Aleph,$I227),IF(Budget_period="Annually",SUMIFS(INDIRECT(V$10),DetailBudgetWPs_Aleph,IF($J227 = "No Work Package", "", $J227),DetailBudgetCategory_Aleph,$I227),""))))) / V$6 * V$7, 0), 0)</f>
        <v>0</v>
      </c>
      <c r="W227" s="166">
        <f t="array" ref="W227">IFERROR(IF(ROW()-16&lt;NoRowsBudget, IF($J227="Profit Margin",SUM(W$16:W226)*ProfitMargin,IF($J227="VAT",SUM(W$16:W226)*VAT,IF(Budget_period="Monthly",SUMIFS(INDIRECT(W$8),DetailBudgetWPs_Aleph,IF($J227 = "No Work Package", "", $J227),DetailBudgetCategory_Aleph,$I227),IF(Budget_period="Quarterly",SUMIFS(INDIRECT(W$9),DetailBudgetWPs_Aleph,IF($J227 = "No Work Package", "", $J227),DetailBudgetCategory_Aleph,$I227),IF(Budget_period="Annually",SUMIFS(INDIRECT(W$10),DetailBudgetWPs_Aleph,IF($J227 = "No Work Package", "", $J227),DetailBudgetCategory_Aleph,$I227),""))))) / W$6 * W$7, 0), 0)</f>
        <v>0</v>
      </c>
      <c r="X227" s="166">
        <f t="array" ref="X227">IFERROR(IF(ROW()-16&lt;NoRowsBudget, IF($J227="Profit Margin",SUM(X$16:X226)*ProfitMargin,IF($J227="VAT",SUM(X$16:X226)*VAT,IF(Budget_period="Monthly",SUMIFS(INDIRECT(X$8),DetailBudgetWPs_Aleph,IF($J227 = "No Work Package", "", $J227),DetailBudgetCategory_Aleph,$I227),IF(Budget_period="Quarterly",SUMIFS(INDIRECT(X$9),DetailBudgetWPs_Aleph,IF($J227 = "No Work Package", "", $J227),DetailBudgetCategory_Aleph,$I227),IF(Budget_period="Annually",SUMIFS(INDIRECT(X$10),DetailBudgetWPs_Aleph,IF($J227 = "No Work Package", "", $J227),DetailBudgetCategory_Aleph,$I227),""))))) / X$6 * X$7, 0), 0)</f>
        <v>0</v>
      </c>
      <c r="Y227" s="166">
        <f t="array" ref="Y227">IFERROR(IF(ROW()-16&lt;NoRowsBudget, IF($J227="Profit Margin",SUM(Y$16:Y226)*ProfitMargin,IF($J227="VAT",SUM(Y$16:Y226)*VAT,IF(Budget_period="Monthly",SUMIFS(INDIRECT(Y$8),DetailBudgetWPs_Aleph,IF($J227 = "No Work Package", "", $J227),DetailBudgetCategory_Aleph,$I227),IF(Budget_period="Quarterly",SUMIFS(INDIRECT(Y$9),DetailBudgetWPs_Aleph,IF($J227 = "No Work Package", "", $J227),DetailBudgetCategory_Aleph,$I227),IF(Budget_period="Annually",SUMIFS(INDIRECT(Y$10),DetailBudgetWPs_Aleph,IF($J227 = "No Work Package", "", $J227),DetailBudgetCategory_Aleph,$I227),""))))) / Y$6 * Y$7, 0), 0)</f>
        <v>0</v>
      </c>
      <c r="Z227" s="166">
        <f t="array" ref="Z227">IFERROR(IF(ROW()-16&lt;NoRowsBudget, IF($J227="Profit Margin",SUM(Z$16:Z226)*ProfitMargin,IF($J227="VAT",SUM(Z$16:Z226)*VAT,IF(Budget_period="Monthly",SUMIFS(INDIRECT(Z$8),DetailBudgetWPs_Aleph,IF($J227 = "No Work Package", "", $J227),DetailBudgetCategory_Aleph,$I227),IF(Budget_period="Quarterly",SUMIFS(INDIRECT(Z$9),DetailBudgetWPs_Aleph,IF($J227 = "No Work Package", "", $J227),DetailBudgetCategory_Aleph,$I227),IF(Budget_period="Annually",SUMIFS(INDIRECT(Z$10),DetailBudgetWPs_Aleph,IF($J227 = "No Work Package", "", $J227),DetailBudgetCategory_Aleph,$I227),""))))) / Z$6 * Z$7, 0), 0)</f>
        <v>0</v>
      </c>
      <c r="AA227" s="166">
        <f t="array" ref="AA227">IFERROR(IF(ROW()-16&lt;NoRowsBudget, IF($J227="Profit Margin",SUM(AA$16:AA226)*ProfitMargin,IF($J227="VAT",SUM(AA$16:AA226)*VAT,IF(Budget_period="Monthly",SUMIFS(INDIRECT(AA$8),DetailBudgetWPs_Aleph,IF($J227 = "No Work Package", "", $J227),DetailBudgetCategory_Aleph,$I227),IF(Budget_period="Quarterly",SUMIFS(INDIRECT(AA$9),DetailBudgetWPs_Aleph,IF($J227 = "No Work Package", "", $J227),DetailBudgetCategory_Aleph,$I227),IF(Budget_period="Annually",SUMIFS(INDIRECT(AA$10),DetailBudgetWPs_Aleph,IF($J227 = "No Work Package", "", $J227),DetailBudgetCategory_Aleph,$I227),""))))) / AA$6 * AA$7, 0), 0)</f>
        <v>0</v>
      </c>
      <c r="AB227" s="166">
        <f t="array" ref="AB227">IFERROR(IF(ROW()-16&lt;NoRowsBudget, IF($J227="Profit Margin",SUM(AB$16:AB226)*ProfitMargin,IF($J227="VAT",SUM(AB$16:AB226)*VAT,IF(Budget_period="Monthly",SUMIFS(INDIRECT(AB$8),DetailBudgetWPs_Aleph,IF($J227 = "No Work Package", "", $J227),DetailBudgetCategory_Aleph,$I227),IF(Budget_period="Quarterly",SUMIFS(INDIRECT(AB$9),DetailBudgetWPs_Aleph,IF($J227 = "No Work Package", "", $J227),DetailBudgetCategory_Aleph,$I227),IF(Budget_period="Annually",SUMIFS(INDIRECT(AB$10),DetailBudgetWPs_Aleph,IF($J227 = "No Work Package", "", $J227),DetailBudgetCategory_Aleph,$I227),""))))) / AB$6 * AB$7, 0), 0)</f>
        <v>0</v>
      </c>
      <c r="AC227" s="166">
        <f t="array" ref="AC227">IFERROR(IF(ROW()-16&lt;NoRowsBudget, IF($J227="Profit Margin",SUM(AC$16:AC226)*ProfitMargin,IF($J227="VAT",SUM(AC$16:AC226)*VAT,IF(Budget_period="Monthly",SUMIFS(INDIRECT(AC$8),DetailBudgetWPs_Aleph,IF($J227 = "No Work Package", "", $J227),DetailBudgetCategory_Aleph,$I227),IF(Budget_period="Quarterly",SUMIFS(INDIRECT(AC$9),DetailBudgetWPs_Aleph,IF($J227 = "No Work Package", "", $J227),DetailBudgetCategory_Aleph,$I227),IF(Budget_period="Annually",SUMIFS(INDIRECT(AC$10),DetailBudgetWPs_Aleph,IF($J227 = "No Work Package", "", $J227),DetailBudgetCategory_Aleph,$I227),""))))) / AC$6 * AC$7, 0), 0)</f>
        <v>0</v>
      </c>
      <c r="AD227" s="166">
        <f t="array" ref="AD227">IFERROR(IF(ROW()-16&lt;NoRowsBudget, IF($J227="Profit Margin",SUM(AD$16:AD226)*ProfitMargin,IF($J227="VAT",SUM(AD$16:AD226)*VAT,IF(Budget_period="Monthly",SUMIFS(INDIRECT(AD$8),DetailBudgetWPs_Aleph,IF($J227 = "No Work Package", "", $J227),DetailBudgetCategory_Aleph,$I227),IF(Budget_period="Quarterly",SUMIFS(INDIRECT(AD$9),DetailBudgetWPs_Aleph,IF($J227 = "No Work Package", "", $J227),DetailBudgetCategory_Aleph,$I227),IF(Budget_period="Annually",SUMIFS(INDIRECT(AD$10),DetailBudgetWPs_Aleph,IF($J227 = "No Work Package", "", $J227),DetailBudgetCategory_Aleph,$I227),""))))) / AD$6 * AD$7, 0), 0)</f>
        <v>0</v>
      </c>
      <c r="AE227" s="166">
        <f t="array" ref="AE227">IFERROR(IF(ROW()-16&lt;NoRowsBudget, IF($J227="Profit Margin",SUM(AE$16:AE226)*ProfitMargin,IF($J227="VAT",SUM(AE$16:AE226)*VAT,IF(Budget_period="Monthly",SUMIFS(INDIRECT(AE$8),DetailBudgetWPs_Aleph,IF($J227 = "No Work Package", "", $J227),DetailBudgetCategory_Aleph,$I227),IF(Budget_period="Quarterly",SUMIFS(INDIRECT(AE$9),DetailBudgetWPs_Aleph,IF($J227 = "No Work Package", "", $J227),DetailBudgetCategory_Aleph,$I227),IF(Budget_period="Annually",SUMIFS(INDIRECT(AE$10),DetailBudgetWPs_Aleph,IF($J227 = "No Work Package", "", $J227),DetailBudgetCategory_Aleph,$I227),""))))) / AE$6 * AE$7, 0), 0)</f>
        <v>0</v>
      </c>
      <c r="AF227" s="166">
        <f t="array" ref="AF227">IFERROR(IF(ROW()-16&lt;NoRowsBudget, IF($J227="Profit Margin",SUM(AF$16:AF226)*ProfitMargin,IF($J227="VAT",SUM(AF$16:AF226)*VAT,IF(Budget_period="Monthly",SUMIFS(INDIRECT(AF$8),DetailBudgetWPs_Aleph,IF($J227 = "No Work Package", "", $J227),DetailBudgetCategory_Aleph,$I227),IF(Budget_period="Quarterly",SUMIFS(INDIRECT(AF$9),DetailBudgetWPs_Aleph,IF($J227 = "No Work Package", "", $J227),DetailBudgetCategory_Aleph,$I227),IF(Budget_period="Annually",SUMIFS(INDIRECT(AF$10),DetailBudgetWPs_Aleph,IF($J227 = "No Work Package", "", $J227),DetailBudgetCategory_Aleph,$I227),""))))) / AF$6 * AF$7, 0), 0)</f>
        <v>0</v>
      </c>
      <c r="AG227" s="166">
        <f t="array" ref="AG227">IFERROR(IF(ROW()-16&lt;NoRowsBudget, IF($J227="Profit Margin",SUM(AG$16:AG226)*ProfitMargin,IF($J227="VAT",SUM(AG$16:AG226)*VAT,IF(Budget_period="Monthly",SUMIFS(INDIRECT(AG$8),DetailBudgetWPs_Aleph,IF($J227 = "No Work Package", "", $J227),DetailBudgetCategory_Aleph,$I227),IF(Budget_period="Quarterly",SUMIFS(INDIRECT(AG$9),DetailBudgetWPs_Aleph,IF($J227 = "No Work Package", "", $J227),DetailBudgetCategory_Aleph,$I227),IF(Budget_period="Annually",SUMIFS(INDIRECT(AG$10),DetailBudgetWPs_Aleph,IF($J227 = "No Work Package", "", $J227),DetailBudgetCategory_Aleph,$I227),""))))) / AG$6 * AG$7, 0), 0)</f>
        <v>0</v>
      </c>
      <c r="AH227" s="166">
        <f t="array" ref="AH227">IFERROR(IF(ROW()-16&lt;NoRowsBudget, IF($J227="Profit Margin",SUM(AH$16:AH226)*ProfitMargin,IF($J227="VAT",SUM(AH$16:AH226)*VAT,IF(Budget_period="Monthly",SUMIFS(INDIRECT(AH$8),DetailBudgetWPs_Aleph,IF($J227 = "No Work Package", "", $J227),DetailBudgetCategory_Aleph,$I227),IF(Budget_period="Quarterly",SUMIFS(INDIRECT(AH$9),DetailBudgetWPs_Aleph,IF($J227 = "No Work Package", "", $J227),DetailBudgetCategory_Aleph,$I227),IF(Budget_period="Annually",SUMIFS(INDIRECT(AH$10),DetailBudgetWPs_Aleph,IF($J227 = "No Work Package", "", $J227),DetailBudgetCategory_Aleph,$I227),""))))) / AH$6 * AH$7, 0), 0)</f>
        <v>0</v>
      </c>
      <c r="AI227" s="166">
        <f t="array" ref="AI227">IFERROR(IF(ROW()-16&lt;NoRowsBudget, IF($J227="Profit Margin",SUM(AI$16:AI226)*ProfitMargin,IF($J227="VAT",SUM(AI$16:AI226)*VAT,IF(Budget_period="Monthly",SUMIFS(INDIRECT(AI$8),DetailBudgetWPs_Aleph,IF($J227 = "No Work Package", "", $J227),DetailBudgetCategory_Aleph,$I227),IF(Budget_period="Quarterly",SUMIFS(INDIRECT(AI$9),DetailBudgetWPs_Aleph,IF($J227 = "No Work Package", "", $J227),DetailBudgetCategory_Aleph,$I227),IF(Budget_period="Annually",SUMIFS(INDIRECT(AI$10),DetailBudgetWPs_Aleph,IF($J227 = "No Work Package", "", $J227),DetailBudgetCategory_Aleph,$I227),""))))) / AI$6 * AI$7, 0), 0)</f>
        <v>0</v>
      </c>
      <c r="AJ227" s="166">
        <f t="array" ref="AJ227">IFERROR(IF(ROW()-16&lt;NoRowsBudget, IF($J227="Profit Margin",SUM(AJ$16:AJ226)*ProfitMargin,IF($J227="VAT",SUM(AJ$16:AJ226)*VAT,IF(Budget_period="Monthly",SUMIFS(INDIRECT(AJ$8),DetailBudgetWPs_Aleph,IF($J227 = "No Work Package", "", $J227),DetailBudgetCategory_Aleph,$I227),IF(Budget_period="Quarterly",SUMIFS(INDIRECT(AJ$9),DetailBudgetWPs_Aleph,IF($J227 = "No Work Package", "", $J227),DetailBudgetCategory_Aleph,$I227),IF(Budget_period="Annually",SUMIFS(INDIRECT(AJ$10),DetailBudgetWPs_Aleph,IF($J227 = "No Work Package", "", $J227),DetailBudgetCategory_Aleph,$I227),""))))) / AJ$6 * AJ$7, 0), 0)</f>
        <v>0</v>
      </c>
      <c r="AK227" s="166">
        <f t="array" ref="AK227">IFERROR(IF(ROW()-16&lt;NoRowsBudget, IF($J227="Profit Margin",SUM(AK$16:AK226)*ProfitMargin,IF($J227="VAT",SUM(AK$16:AK226)*VAT,IF(Budget_period="Monthly",SUMIFS(INDIRECT(AK$8),DetailBudgetWPs_Aleph,IF($J227 = "No Work Package", "", $J227),DetailBudgetCategory_Aleph,$I227),IF(Budget_period="Quarterly",SUMIFS(INDIRECT(AK$9),DetailBudgetWPs_Aleph,IF($J227 = "No Work Package", "", $J227),DetailBudgetCategory_Aleph,$I227),IF(Budget_period="Annually",SUMIFS(INDIRECT(AK$10),DetailBudgetWPs_Aleph,IF($J227 = "No Work Package", "", $J227),DetailBudgetCategory_Aleph,$I227),""))))) / AK$6 * AK$7, 0), 0)</f>
        <v>0</v>
      </c>
      <c r="AL227" s="166">
        <f t="array" ref="AL227">IFERROR(IF(ROW()-16&lt;NoRowsBudget, IF($J227="Profit Margin",SUM(AL$16:AL226)*ProfitMargin,IF($J227="VAT",SUM(AL$16:AL226)*VAT,IF(Budget_period="Monthly",SUMIFS(INDIRECT(AL$8),DetailBudgetWPs_Aleph,IF($J227 = "No Work Package", "", $J227),DetailBudgetCategory_Aleph,$I227),IF(Budget_period="Quarterly",SUMIFS(INDIRECT(AL$9),DetailBudgetWPs_Aleph,IF($J227 = "No Work Package", "", $J227),DetailBudgetCategory_Aleph,$I227),IF(Budget_period="Annually",SUMIFS(INDIRECT(AL$10),DetailBudgetWPs_Aleph,IF($J227 = "No Work Package", "", $J227),DetailBudgetCategory_Aleph,$I227),""))))) / AL$6 * AL$7, 0), 0)</f>
        <v>0</v>
      </c>
      <c r="AM227" s="166">
        <f t="array" ref="AM227">IFERROR(IF(ROW()-16&lt;NoRowsBudget, IF($J227="Profit Margin",SUM(AM$16:AM226)*ProfitMargin,IF($J227="VAT",SUM(AM$16:AM226)*VAT,IF(Budget_period="Monthly",SUMIFS(INDIRECT(AM$8),DetailBudgetWPs_Aleph,IF($J227 = "No Work Package", "", $J227),DetailBudgetCategory_Aleph,$I227),IF(Budget_period="Quarterly",SUMIFS(INDIRECT(AM$9),DetailBudgetWPs_Aleph,IF($J227 = "No Work Package", "", $J227),DetailBudgetCategory_Aleph,$I227),IF(Budget_period="Annually",SUMIFS(INDIRECT(AM$10),DetailBudgetWPs_Aleph,IF($J227 = "No Work Package", "", $J227),DetailBudgetCategory_Aleph,$I227),""))))) / AM$6 * AM$7, 0), 0)</f>
        <v>0</v>
      </c>
      <c r="AN227" s="166">
        <f t="array" ref="AN227">IFERROR(IF(ROW()-16&lt;NoRowsBudget, IF($J227="Profit Margin",SUM(AN$16:AN226)*ProfitMargin,IF($J227="VAT",SUM(AN$16:AN226)*VAT,IF(Budget_period="Monthly",SUMIFS(INDIRECT(AN$8),DetailBudgetWPs_Aleph,IF($J227 = "No Work Package", "", $J227),DetailBudgetCategory_Aleph,$I227),IF(Budget_period="Quarterly",SUMIFS(INDIRECT(AN$9),DetailBudgetWPs_Aleph,IF($J227 = "No Work Package", "", $J227),DetailBudgetCategory_Aleph,$I227),IF(Budget_period="Annually",SUMIFS(INDIRECT(AN$10),DetailBudgetWPs_Aleph,IF($J227 = "No Work Package", "", $J227),DetailBudgetCategory_Aleph,$I227),""))))) / AN$6 * AN$7, 0), 0)</f>
        <v>0</v>
      </c>
      <c r="AO227" s="166">
        <f t="array" ref="AO227">IFERROR(IF(ROW()-16&lt;NoRowsBudget, IF($J227="Profit Margin",SUM(AO$16:AO226)*ProfitMargin,IF($J227="VAT",SUM(AO$16:AO226)*VAT,IF(Budget_period="Monthly",SUMIFS(INDIRECT(AO$8),DetailBudgetWPs_Aleph,IF($J227 = "No Work Package", "", $J227),DetailBudgetCategory_Aleph,$I227),IF(Budget_period="Quarterly",SUMIFS(INDIRECT(AO$9),DetailBudgetWPs_Aleph,IF($J227 = "No Work Package", "", $J227),DetailBudgetCategory_Aleph,$I227),IF(Budget_period="Annually",SUMIFS(INDIRECT(AO$10),DetailBudgetWPs_Aleph,IF($J227 = "No Work Package", "", $J227),DetailBudgetCategory_Aleph,$I227),""))))) / AO$6 * AO$7, 0), 0)</f>
        <v>0</v>
      </c>
      <c r="AP227" s="166">
        <f t="array" ref="AP227">IFERROR(IF(ROW()-16&lt;NoRowsBudget, IF($J227="Profit Margin",SUM(AP$16:AP226)*ProfitMargin,IF($J227="VAT",SUM(AP$16:AP226)*VAT,IF(Budget_period="Monthly",SUMIFS(INDIRECT(AP$8),DetailBudgetWPs_Aleph,IF($J227 = "No Work Package", "", $J227),DetailBudgetCategory_Aleph,$I227),IF(Budget_period="Quarterly",SUMIFS(INDIRECT(AP$9),DetailBudgetWPs_Aleph,IF($J227 = "No Work Package", "", $J227),DetailBudgetCategory_Aleph,$I227),IF(Budget_period="Annually",SUMIFS(INDIRECT(AP$10),DetailBudgetWPs_Aleph,IF($J227 = "No Work Package", "", $J227),DetailBudgetCategory_Aleph,$I227),""))))) / AP$6 * AP$7, 0), 0)</f>
        <v>0</v>
      </c>
      <c r="AQ227" s="166">
        <f t="array" ref="AQ227">IFERROR(IF(ROW()-16&lt;NoRowsBudget, IF($J227="Profit Margin",SUM(AQ$16:AQ226)*ProfitMargin,IF($J227="VAT",SUM(AQ$16:AQ226)*VAT,IF(Budget_period="Monthly",SUMIFS(INDIRECT(AQ$8),DetailBudgetWPs_Aleph,IF($J227 = "No Work Package", "", $J227),DetailBudgetCategory_Aleph,$I227),IF(Budget_period="Quarterly",SUMIFS(INDIRECT(AQ$9),DetailBudgetWPs_Aleph,IF($J227 = "No Work Package", "", $J227),DetailBudgetCategory_Aleph,$I227),IF(Budget_period="Annually",SUMIFS(INDIRECT(AQ$10),DetailBudgetWPs_Aleph,IF($J227 = "No Work Package", "", $J227),DetailBudgetCategory_Aleph,$I227),""))))) / AQ$6 * AQ$7, 0), 0)</f>
        <v>0</v>
      </c>
      <c r="AR227" s="166">
        <f t="array" ref="AR227">IFERROR(IF(ROW()-16&lt;NoRowsBudget, IF($J227="Profit Margin",SUM(AR$16:AR226)*ProfitMargin,IF($J227="VAT",SUM(AR$16:AR226)*VAT,IF(Budget_period="Monthly",SUMIFS(INDIRECT(AR$8),DetailBudgetWPs_Aleph,IF($J227 = "No Work Package", "", $J227),DetailBudgetCategory_Aleph,$I227),IF(Budget_period="Quarterly",SUMIFS(INDIRECT(AR$9),DetailBudgetWPs_Aleph,IF($J227 = "No Work Package", "", $J227),DetailBudgetCategory_Aleph,$I227),IF(Budget_period="Annually",SUMIFS(INDIRECT(AR$10),DetailBudgetWPs_Aleph,IF($J227 = "No Work Package", "", $J227),DetailBudgetCategory_Aleph,$I227),""))))) / AR$6 * AR$7, 0), 0)</f>
        <v>0</v>
      </c>
      <c r="AS227" s="166">
        <f t="array" ref="AS227">IFERROR(IF(ROW()-16&lt;NoRowsBudget, IF($J227="Profit Margin",SUM(AS$16:AS226)*ProfitMargin,IF($J227="VAT",SUM(AS$16:AS226)*VAT,IF(Budget_period="Monthly",SUMIFS(INDIRECT(AS$8),DetailBudgetWPs_Aleph,IF($J227 = "No Work Package", "", $J227),DetailBudgetCategory_Aleph,$I227),IF(Budget_period="Quarterly",SUMIFS(INDIRECT(AS$9),DetailBudgetWPs_Aleph,IF($J227 = "No Work Package", "", $J227),DetailBudgetCategory_Aleph,$I227),IF(Budget_period="Annually",SUMIFS(INDIRECT(AS$10),DetailBudgetWPs_Aleph,IF($J227 = "No Work Package", "", $J227),DetailBudgetCategory_Aleph,$I227),""))))) / AS$6 * AS$7, 0), 0)</f>
        <v>0</v>
      </c>
      <c r="AT227" s="166">
        <f t="array" ref="AT227">IFERROR(IF(ROW()-16&lt;NoRowsBudget, IF($J227="Profit Margin",SUM(AT$16:AT226)*ProfitMargin,IF($J227="VAT",SUM(AT$16:AT226)*VAT,IF(Budget_period="Monthly",SUMIFS(INDIRECT(AT$8),DetailBudgetWPs_Aleph,IF($J227 = "No Work Package", "", $J227),DetailBudgetCategory_Aleph,$I227),IF(Budget_period="Quarterly",SUMIFS(INDIRECT(AT$9),DetailBudgetWPs_Aleph,IF($J227 = "No Work Package", "", $J227),DetailBudgetCategory_Aleph,$I227),IF(Budget_period="Annually",SUMIFS(INDIRECT(AT$10),DetailBudgetWPs_Aleph,IF($J227 = "No Work Package", "", $J227),DetailBudgetCategory_Aleph,$I227),""))))) / AT$6 * AT$7, 0), 0)</f>
        <v>0</v>
      </c>
      <c r="AU227" s="166">
        <f t="array" ref="AU227">IFERROR(IF(ROW()-16&lt;NoRowsBudget, IF($J227="Profit Margin",SUM(AU$16:AU226)*ProfitMargin,IF($J227="VAT",SUM(AU$16:AU226)*VAT,IF(Budget_period="Monthly",SUMIFS(INDIRECT(AU$8),DetailBudgetWPs_Aleph,IF($J227 = "No Work Package", "", $J227),DetailBudgetCategory_Aleph,$I227),IF(Budget_period="Quarterly",SUMIFS(INDIRECT(AU$9),DetailBudgetWPs_Aleph,IF($J227 = "No Work Package", "", $J227),DetailBudgetCategory_Aleph,$I227),IF(Budget_period="Annually",SUMIFS(INDIRECT(AU$10),DetailBudgetWPs_Aleph,IF($J227 = "No Work Package", "", $J227),DetailBudgetCategory_Aleph,$I227),""))))) / AU$6 * AU$7, 0), 0)</f>
        <v>0</v>
      </c>
      <c r="AV227" s="166">
        <f t="array" ref="AV227">IFERROR(IF(ROW()-16&lt;NoRowsBudget, IF($J227="Profit Margin",SUM(AV$16:AV226)*ProfitMargin,IF($J227="VAT",SUM(AV$16:AV226)*VAT,IF(Budget_period="Monthly",SUMIFS(INDIRECT(AV$8),DetailBudgetWPs_Aleph,IF($J227 = "No Work Package", "", $J227),DetailBudgetCategory_Aleph,$I227),IF(Budget_period="Quarterly",SUMIFS(INDIRECT(AV$9),DetailBudgetWPs_Aleph,IF($J227 = "No Work Package", "", $J227),DetailBudgetCategory_Aleph,$I227),IF(Budget_period="Annually",SUMIFS(INDIRECT(AV$10),DetailBudgetWPs_Aleph,IF($J227 = "No Work Package", "", $J227),DetailBudgetCategory_Aleph,$I227),""))))) / AV$6 * AV$7, 0), 0)</f>
        <v>0</v>
      </c>
      <c r="AW227" s="166">
        <f t="array" ref="AW227">IFERROR(IF(ROW()-16&lt;NoRowsBudget, IF($J227="Profit Margin",SUM(AW$16:AW226)*ProfitMargin,IF($J227="VAT",SUM(AW$16:AW226)*VAT,IF(Budget_period="Monthly",SUMIFS(INDIRECT(AW$8),DetailBudgetWPs_Aleph,IF($J227 = "No Work Package", "", $J227),DetailBudgetCategory_Aleph,$I227),IF(Budget_period="Quarterly",SUMIFS(INDIRECT(AW$9),DetailBudgetWPs_Aleph,IF($J227 = "No Work Package", "", $J227),DetailBudgetCategory_Aleph,$I227),IF(Budget_period="Annually",SUMIFS(INDIRECT(AW$10),DetailBudgetWPs_Aleph,IF($J227 = "No Work Package", "", $J227),DetailBudgetCategory_Aleph,$I227),""))))) / AW$6 * AW$7, 0), 0)</f>
        <v>0</v>
      </c>
      <c r="AX227" s="166">
        <f t="array" ref="AX227">IFERROR(IF(ROW()-16&lt;NoRowsBudget, IF($J227="Profit Margin",SUM(AX$16:AX226)*ProfitMargin,IF($J227="VAT",SUM(AX$16:AX226)*VAT,IF(Budget_period="Monthly",SUMIFS(INDIRECT(AX$8),DetailBudgetWPs_Aleph,IF($J227 = "No Work Package", "", $J227),DetailBudgetCategory_Aleph,$I227),IF(Budget_period="Quarterly",SUMIFS(INDIRECT(AX$9),DetailBudgetWPs_Aleph,IF($J227 = "No Work Package", "", $J227),DetailBudgetCategory_Aleph,$I227),IF(Budget_period="Annually",SUMIFS(INDIRECT(AX$10),DetailBudgetWPs_Aleph,IF($J227 = "No Work Package", "", $J227),DetailBudgetCategory_Aleph,$I227),""))))) / AX$6 * AX$7, 0), 0)</f>
        <v>0</v>
      </c>
      <c r="AY227" s="166">
        <f t="array" ref="AY227">IFERROR(IF(ROW()-16&lt;NoRowsBudget, IF($J227="Profit Margin",SUM(AY$16:AY226)*ProfitMargin,IF($J227="VAT",SUM(AY$16:AY226)*VAT,IF(Budget_period="Monthly",SUMIFS(INDIRECT(AY$8),DetailBudgetWPs_Aleph,IF($J227 = "No Work Package", "", $J227),DetailBudgetCategory_Aleph,$I227),IF(Budget_period="Quarterly",SUMIFS(INDIRECT(AY$9),DetailBudgetWPs_Aleph,IF($J227 = "No Work Package", "", $J227),DetailBudgetCategory_Aleph,$I227),IF(Budget_period="Annually",SUMIFS(INDIRECT(AY$10),DetailBudgetWPs_Aleph,IF($J227 = "No Work Package", "", $J227),DetailBudgetCategory_Aleph,$I227),""))))) / AY$6 * AY$7, 0), 0)</f>
        <v>0</v>
      </c>
      <c r="AZ227" s="166">
        <f t="array" ref="AZ227">IFERROR(IF(ROW()-16&lt;NoRowsBudget, IF($J227="Profit Margin",SUM(AZ$16:AZ226)*ProfitMargin,IF($J227="VAT",SUM(AZ$16:AZ226)*VAT,IF(Budget_period="Monthly",SUMIFS(INDIRECT(AZ$8),DetailBudgetWPs_Aleph,IF($J227 = "No Work Package", "", $J227),DetailBudgetCategory_Aleph,$I227),IF(Budget_period="Quarterly",SUMIFS(INDIRECT(AZ$9),DetailBudgetWPs_Aleph,IF($J227 = "No Work Package", "", $J227),DetailBudgetCategory_Aleph,$I227),IF(Budget_period="Annually",SUMIFS(INDIRECT(AZ$10),DetailBudgetWPs_Aleph,IF($J227 = "No Work Package", "", $J227),DetailBudgetCategory_Aleph,$I227),""))))) / AZ$6 * AZ$7, 0), 0)</f>
        <v>0</v>
      </c>
      <c r="BA227" s="166">
        <f t="array" ref="BA227">IFERROR(IF(ROW()-16&lt;NoRowsBudget, IF($J227="Profit Margin",SUM(BA$16:BA226)*ProfitMargin,IF($J227="VAT",SUM(BA$16:BA226)*VAT,IF(Budget_period="Monthly",SUMIFS(INDIRECT(BA$8),DetailBudgetWPs_Aleph,IF($J227 = "No Work Package", "", $J227),DetailBudgetCategory_Aleph,$I227),IF(Budget_period="Quarterly",SUMIFS(INDIRECT(BA$9),DetailBudgetWPs_Aleph,IF($J227 = "No Work Package", "", $J227),DetailBudgetCategory_Aleph,$I227),IF(Budget_period="Annually",SUMIFS(INDIRECT(BA$10),DetailBudgetWPs_Aleph,IF($J227 = "No Work Package", "", $J227),DetailBudgetCategory_Aleph,$I227),""))))) / BA$6 * BA$7, 0), 0)</f>
        <v>0</v>
      </c>
      <c r="BB227" s="166">
        <f t="array" ref="BB227">IFERROR(IF(ROW()-16&lt;NoRowsBudget, IF($J227="Profit Margin",SUM(BB$16:BB226)*ProfitMargin,IF($J227="VAT",SUM(BB$16:BB226)*VAT,IF(Budget_period="Monthly",SUMIFS(INDIRECT(BB$8),DetailBudgetWPs_Aleph,IF($J227 = "No Work Package", "", $J227),DetailBudgetCategory_Aleph,$I227),IF(Budget_period="Quarterly",SUMIFS(INDIRECT(BB$9),DetailBudgetWPs_Aleph,IF($J227 = "No Work Package", "", $J227),DetailBudgetCategory_Aleph,$I227),IF(Budget_period="Annually",SUMIFS(INDIRECT(BB$10),DetailBudgetWPs_Aleph,IF($J227 = "No Work Package", "", $J227),DetailBudgetCategory_Aleph,$I227),""))))) / BB$6 * BB$7, 0), 0)</f>
        <v>0</v>
      </c>
      <c r="BC227" s="166">
        <f t="array" ref="BC227">IFERROR(IF(ROW()-16&lt;NoRowsBudget, IF($J227="Profit Margin",SUM(BC$16:BC226)*ProfitMargin,IF($J227="VAT",SUM(BC$16:BC226)*VAT,IF(Budget_period="Monthly",SUMIFS(INDIRECT(BC$8),DetailBudgetWPs_Aleph,IF($J227 = "No Work Package", "", $J227),DetailBudgetCategory_Aleph,$I227),IF(Budget_period="Quarterly",SUMIFS(INDIRECT(BC$9),DetailBudgetWPs_Aleph,IF($J227 = "No Work Package", "", $J227),DetailBudgetCategory_Aleph,$I227),IF(Budget_period="Annually",SUMIFS(INDIRECT(BC$10),DetailBudgetWPs_Aleph,IF($J227 = "No Work Package", "", $J227),DetailBudgetCategory_Aleph,$I227),""))))) / BC$6 * BC$7, 0), 0)</f>
        <v>0</v>
      </c>
      <c r="BD227" s="166">
        <f t="array" ref="BD227">IFERROR(IF(ROW()-16&lt;NoRowsBudget, IF($J227="Profit Margin",SUM(BD$16:BD226)*ProfitMargin,IF($J227="VAT",SUM(BD$16:BD226)*VAT,IF(Budget_period="Monthly",SUMIFS(INDIRECT(BD$8),DetailBudgetWPs_Aleph,IF($J227 = "No Work Package", "", $J227),DetailBudgetCategory_Aleph,$I227),IF(Budget_period="Quarterly",SUMIFS(INDIRECT(BD$9),DetailBudgetWPs_Aleph,IF($J227 = "No Work Package", "", $J227),DetailBudgetCategory_Aleph,$I227),IF(Budget_period="Annually",SUMIFS(INDIRECT(BD$10),DetailBudgetWPs_Aleph,IF($J227 = "No Work Package", "", $J227),DetailBudgetCategory_Aleph,$I227),""))))) / BD$6 * BD$7, 0), 0)</f>
        <v>0</v>
      </c>
      <c r="BE227" s="166">
        <f t="array" ref="BE227">IFERROR(IF(ROW()-16&lt;NoRowsBudget, IF($J227="Profit Margin",SUM(BE$16:BE226)*ProfitMargin,IF($J227="VAT",SUM(BE$16:BE226)*VAT,IF(Budget_period="Monthly",SUMIFS(INDIRECT(BE$8),DetailBudgetWPs_Aleph,IF($J227 = "No Work Package", "", $J227),DetailBudgetCategory_Aleph,$I227),IF(Budget_period="Quarterly",SUMIFS(INDIRECT(BE$9),DetailBudgetWPs_Aleph,IF($J227 = "No Work Package", "", $J227),DetailBudgetCategory_Aleph,$I227),IF(Budget_period="Annually",SUMIFS(INDIRECT(BE$10),DetailBudgetWPs_Aleph,IF($J227 = "No Work Package", "", $J227),DetailBudgetCategory_Aleph,$I227),""))))) / BE$6 * BE$7, 0), 0)</f>
        <v>0</v>
      </c>
      <c r="BF227" s="166">
        <f t="array" ref="BF227">IFERROR(IF(ROW()-16&lt;NoRowsBudget, IF($J227="Profit Margin",SUM(BF$16:BF226)*ProfitMargin,IF($J227="VAT",SUM(BF$16:BF226)*VAT,IF(Budget_period="Monthly",SUMIFS(INDIRECT(BF$8),DetailBudgetWPs_Aleph,IF($J227 = "No Work Package", "", $J227),DetailBudgetCategory_Aleph,$I227),IF(Budget_period="Quarterly",SUMIFS(INDIRECT(BF$9),DetailBudgetWPs_Aleph,IF($J227 = "No Work Package", "", $J227),DetailBudgetCategory_Aleph,$I227),IF(Budget_period="Annually",SUMIFS(INDIRECT(BF$10),DetailBudgetWPs_Aleph,IF($J227 = "No Work Package", "", $J227),DetailBudgetCategory_Aleph,$I227),""))))) / BF$6 * BF$7, 0), 0)</f>
        <v>0</v>
      </c>
      <c r="BG227" s="166">
        <f t="array" ref="BG227">IFERROR(IF(ROW()-16&lt;NoRowsBudget, IF($J227="Profit Margin",SUM(BG$16:BG226)*ProfitMargin,IF($J227="VAT",SUM(BG$16:BG226)*VAT,IF(Budget_period="Monthly",SUMIFS(INDIRECT(BG$8),DetailBudgetWPs_Aleph,IF($J227 = "No Work Package", "", $J227),DetailBudgetCategory_Aleph,$I227),IF(Budget_period="Quarterly",SUMIFS(INDIRECT(BG$9),DetailBudgetWPs_Aleph,IF($J227 = "No Work Package", "", $J227),DetailBudgetCategory_Aleph,$I227),IF(Budget_period="Annually",SUMIFS(INDIRECT(BG$10),DetailBudgetWPs_Aleph,IF($J227 = "No Work Package", "", $J227),DetailBudgetCategory_Aleph,$I227),""))))) / BG$6 * BG$7, 0), 0)</f>
        <v>0</v>
      </c>
      <c r="BH227" s="166">
        <f t="array" ref="BH227">IFERROR(IF(ROW()-16&lt;NoRowsBudget, IF($J227="Profit Margin",SUM(BH$16:BH226)*ProfitMargin,IF($J227="VAT",SUM(BH$16:BH226)*VAT,IF(Budget_period="Monthly",SUMIFS(INDIRECT(BH$8),DetailBudgetWPs_Aleph,IF($J227 = "No Work Package", "", $J227),DetailBudgetCategory_Aleph,$I227),IF(Budget_period="Quarterly",SUMIFS(INDIRECT(BH$9),DetailBudgetWPs_Aleph,IF($J227 = "No Work Package", "", $J227),DetailBudgetCategory_Aleph,$I227),IF(Budget_period="Annually",SUMIFS(INDIRECT(BH$10),DetailBudgetWPs_Aleph,IF($J227 = "No Work Package", "", $J227),DetailBudgetCategory_Aleph,$I227),""))))) / BH$6 * BH$7, 0), 0)</f>
        <v>0</v>
      </c>
      <c r="BI227" s="166">
        <f t="array" ref="BI227">IFERROR(IF(ROW()-16&lt;NoRowsBudget, IF($J227="Profit Margin",SUM(BI$16:BI226)*ProfitMargin,IF($J227="VAT",SUM(BI$16:BI226)*VAT,IF(Budget_period="Monthly",SUMIFS(INDIRECT(BI$8),DetailBudgetWPs_Aleph,IF($J227 = "No Work Package", "", $J227),DetailBudgetCategory_Aleph,$I227),IF(Budget_period="Quarterly",SUMIFS(INDIRECT(BI$9),DetailBudgetWPs_Aleph,IF($J227 = "No Work Package", "", $J227),DetailBudgetCategory_Aleph,$I227),IF(Budget_period="Annually",SUMIFS(INDIRECT(BI$10),DetailBudgetWPs_Aleph,IF($J227 = "No Work Package", "", $J227),DetailBudgetCategory_Aleph,$I227),""))))) / BI$6 * BI$7, 0), 0)</f>
        <v>0</v>
      </c>
      <c r="BJ227" s="166">
        <f t="array" ref="BJ227">IFERROR(IF(ROW()-16&lt;NoRowsBudget, IF($J227="Profit Margin",SUM(BJ$16:BJ226)*ProfitMargin,IF($J227="VAT",SUM(BJ$16:BJ226)*VAT,IF(Budget_period="Monthly",SUMIFS(INDIRECT(BJ$8),DetailBudgetWPs_Aleph,IF($J227 = "No Work Package", "", $J227),DetailBudgetCategory_Aleph,$I227),IF(Budget_period="Quarterly",SUMIFS(INDIRECT(BJ$9),DetailBudgetWPs_Aleph,IF($J227 = "No Work Package", "", $J227),DetailBudgetCategory_Aleph,$I227),IF(Budget_period="Annually",SUMIFS(INDIRECT(BJ$10),DetailBudgetWPs_Aleph,IF($J227 = "No Work Package", "", $J227),DetailBudgetCategory_Aleph,$I227),""))))) / BJ$6 * BJ$7, 0), 0)</f>
        <v>0</v>
      </c>
      <c r="BK227" s="166">
        <f t="array" ref="BK227">IFERROR(IF(ROW()-16&lt;NoRowsBudget, IF($J227="Profit Margin",SUM(BK$16:BK226)*ProfitMargin,IF($J227="VAT",SUM(BK$16:BK226)*VAT,IF(Budget_period="Monthly",SUMIFS(INDIRECT(BK$8),DetailBudgetWPs_Aleph,IF($J227 = "No Work Package", "", $J227),DetailBudgetCategory_Aleph,$I227),IF(Budget_period="Quarterly",SUMIFS(INDIRECT(BK$9),DetailBudgetWPs_Aleph,IF($J227 = "No Work Package", "", $J227),DetailBudgetCategory_Aleph,$I227),IF(Budget_period="Annually",SUMIFS(INDIRECT(BK$10),DetailBudgetWPs_Aleph,IF($J227 = "No Work Package", "", $J227),DetailBudgetCategory_Aleph,$I227),""))))) / BK$6 * BK$7, 0), 0)</f>
        <v>0</v>
      </c>
      <c r="BL227" s="166">
        <f t="array" ref="BL227">IFERROR(IF(ROW()-16&lt;NoRowsBudget, IF($J227="Profit Margin",SUM(BL$16:BL226)*ProfitMargin,IF($J227="VAT",SUM(BL$16:BL226)*VAT,IF(Budget_period="Monthly",SUMIFS(INDIRECT(BL$8),DetailBudgetWPs_Aleph,IF($J227 = "No Work Package", "", $J227),DetailBudgetCategory_Aleph,$I227),IF(Budget_period="Quarterly",SUMIFS(INDIRECT(BL$9),DetailBudgetWPs_Aleph,IF($J227 = "No Work Package", "", $J227),DetailBudgetCategory_Aleph,$I227),IF(Budget_period="Annually",SUMIFS(INDIRECT(BL$10),DetailBudgetWPs_Aleph,IF($J227 = "No Work Package", "", $J227),DetailBudgetCategory_Aleph,$I227),""))))) / BL$6 * BL$7, 0), 0)</f>
        <v>0</v>
      </c>
      <c r="BM227" s="166">
        <f t="array" ref="BM227">IFERROR(IF(ROW()-16&lt;NoRowsBudget, IF($J227="Profit Margin",SUM(BM$16:BM226)*ProfitMargin,IF($J227="VAT",SUM(BM$16:BM226)*VAT,IF(Budget_period="Monthly",SUMIFS(INDIRECT(BM$8),DetailBudgetWPs_Aleph,IF($J227 = "No Work Package", "", $J227),DetailBudgetCategory_Aleph,$I227),IF(Budget_period="Quarterly",SUMIFS(INDIRECT(BM$9),DetailBudgetWPs_Aleph,IF($J227 = "No Work Package", "", $J227),DetailBudgetCategory_Aleph,$I227),IF(Budget_period="Annually",SUMIFS(INDIRECT(BM$10),DetailBudgetWPs_Aleph,IF($J227 = "No Work Package", "", $J227),DetailBudgetCategory_Aleph,$I227),""))))) / BM$6 * BM$7, 0), 0)</f>
        <v>0</v>
      </c>
      <c r="BN227" s="166">
        <f t="array" ref="BN227">IFERROR(IF(ROW()-16&lt;NoRowsBudget, IF($J227="Profit Margin",SUM(BN$16:BN226)*ProfitMargin,IF($J227="VAT",SUM(BN$16:BN226)*VAT,IF(Budget_period="Monthly",SUMIFS(INDIRECT(BN$8),DetailBudgetWPs_Aleph,IF($J227 = "No Work Package", "", $J227),DetailBudgetCategory_Aleph,$I227),IF(Budget_period="Quarterly",SUMIFS(INDIRECT(BN$9),DetailBudgetWPs_Aleph,IF($J227 = "No Work Package", "", $J227),DetailBudgetCategory_Aleph,$I227),IF(Budget_period="Annually",SUMIFS(INDIRECT(BN$10),DetailBudgetWPs_Aleph,IF($J227 = "No Work Package", "", $J227),DetailBudgetCategory_Aleph,$I227),""))))) / BN$6 * BN$7, 0), 0)</f>
        <v>0</v>
      </c>
      <c r="BO227" s="166">
        <f t="array" ref="BO227">IFERROR(IF(ROW()-16&lt;NoRowsBudget, IF($J227="Profit Margin",SUM(BO$16:BO226)*ProfitMargin,IF($J227="VAT",SUM(BO$16:BO226)*VAT,IF(Budget_period="Monthly",SUMIFS(INDIRECT(BO$8),DetailBudgetWPs_Aleph,IF($J227 = "No Work Package", "", $J227),DetailBudgetCategory_Aleph,$I227),IF(Budget_period="Quarterly",SUMIFS(INDIRECT(BO$9),DetailBudgetWPs_Aleph,IF($J227 = "No Work Package", "", $J227),DetailBudgetCategory_Aleph,$I227),IF(Budget_period="Annually",SUMIFS(INDIRECT(BO$10),DetailBudgetWPs_Aleph,IF($J227 = "No Work Package", "", $J227),DetailBudgetCategory_Aleph,$I227),""))))) / BO$6 * BO$7, 0), 0)</f>
        <v>0</v>
      </c>
      <c r="BP227" s="166">
        <f t="array" ref="BP227">IFERROR(IF(ROW()-16&lt;NoRowsBudget, IF($J227="Profit Margin",SUM(BP$16:BP226)*ProfitMargin,IF($J227="VAT",SUM(BP$16:BP226)*VAT,IF(Budget_period="Monthly",SUMIFS(INDIRECT(BP$8),DetailBudgetWPs_Aleph,IF($J227 = "No Work Package", "", $J227),DetailBudgetCategory_Aleph,$I227),IF(Budget_period="Quarterly",SUMIFS(INDIRECT(BP$9),DetailBudgetWPs_Aleph,IF($J227 = "No Work Package", "", $J227),DetailBudgetCategory_Aleph,$I227),IF(Budget_period="Annually",SUMIFS(INDIRECT(BP$10),DetailBudgetWPs_Aleph,IF($J227 = "No Work Package", "", $J227),DetailBudgetCategory_Aleph,$I227),""))))) / BP$6 * BP$7, 0), 0)</f>
        <v>0</v>
      </c>
      <c r="BQ227" s="166">
        <f t="array" ref="BQ227">IFERROR(IF(ROW()-16&lt;NoRowsBudget, IF($J227="Profit Margin",SUM(BQ$16:BQ226)*ProfitMargin,IF($J227="VAT",SUM(BQ$16:BQ226)*VAT,IF(Budget_period="Monthly",SUMIFS(INDIRECT(BQ$8),DetailBudgetWPs_Aleph,IF($J227 = "No Work Package", "", $J227),DetailBudgetCategory_Aleph,$I227),IF(Budget_period="Quarterly",SUMIFS(INDIRECT(BQ$9),DetailBudgetWPs_Aleph,IF($J227 = "No Work Package", "", $J227),DetailBudgetCategory_Aleph,$I227),IF(Budget_period="Annually",SUMIFS(INDIRECT(BQ$10),DetailBudgetWPs_Aleph,IF($J227 = "No Work Package", "", $J227),DetailBudgetCategory_Aleph,$I227),""))))) / BQ$6 * BQ$7, 0), 0)</f>
        <v>0</v>
      </c>
      <c r="BR227" s="166">
        <f t="array" ref="BR227">IFERROR(IF(ROW()-16&lt;NoRowsBudget, IF($J227="Profit Margin",SUM(BR$16:BR226)*ProfitMargin,IF($J227="VAT",SUM(BR$16:BR226)*VAT,IF(Budget_period="Monthly",SUMIFS(INDIRECT(BR$8),DetailBudgetWPs_Aleph,IF($J227 = "No Work Package", "", $J227),DetailBudgetCategory_Aleph,$I227),IF(Budget_period="Quarterly",SUMIFS(INDIRECT(BR$9),DetailBudgetWPs_Aleph,IF($J227 = "No Work Package", "", $J227),DetailBudgetCategory_Aleph,$I227),IF(Budget_period="Annually",SUMIFS(INDIRECT(BR$10),DetailBudgetWPs_Aleph,IF($J227 = "No Work Package", "", $J227),DetailBudgetCategory_Aleph,$I227),""))))) / BR$6 * BR$7, 0), 0)</f>
        <v>0</v>
      </c>
      <c r="BS227" s="166">
        <f t="array" ref="BS227">IFERROR(IF(ROW()-16&lt;NoRowsBudget, IF($J227="Profit Margin",SUM(BS$16:BS226)*ProfitMargin,IF($J227="VAT",SUM(BS$16:BS226)*VAT,IF(Budget_period="Monthly",SUMIFS(INDIRECT(BS$8),DetailBudgetWPs_Aleph,IF($J227 = "No Work Package", "", $J227),DetailBudgetCategory_Aleph,$I227),IF(Budget_period="Quarterly",SUMIFS(INDIRECT(BS$9),DetailBudgetWPs_Aleph,IF($J227 = "No Work Package", "", $J227),DetailBudgetCategory_Aleph,$I227),IF(Budget_period="Annually",SUMIFS(INDIRECT(BS$10),DetailBudgetWPs_Aleph,IF($J227 = "No Work Package", "", $J227),DetailBudgetCategory_Aleph,$I227),""))))) / BS$6 * BS$7, 0), 0)</f>
        <v>0</v>
      </c>
    </row>
    <row r="228" ht="15.75" customHeight="1">
      <c r="A228" s="114"/>
      <c r="B228" s="15" t="str">
        <f>IF(ROW()-16&lt;NoRowsBudget,OrgName,"")</f>
        <v/>
      </c>
      <c r="C228" s="15" t="str">
        <f>IF(ROW()-16&lt;NoRowsBudget,ProjectName,"")</f>
        <v/>
      </c>
      <c r="D228" s="15" t="str">
        <f>IF(ROW()-16&lt;NoRowsBudget,ProjectRef,"")</f>
        <v/>
      </c>
      <c r="E228" s="15" t="str">
        <f>IF(ROW()-16&lt;NoRowsBudget,ApplicationID,"")</f>
        <v/>
      </c>
      <c r="F228" s="15" t="str">
        <f>IF(ROW()-16&lt;NoRowsBudget,Version,"")</f>
        <v/>
      </c>
      <c r="G228" s="164" t="str">
        <f>IF(ROW()-16&lt;NoRowsBudget,StartDate,"")</f>
        <v/>
      </c>
      <c r="H228" s="164" t="str">
        <f>IF(ROW()-16&lt;NoRowsBudget,EndDate,"")</f>
        <v/>
      </c>
      <c r="I228" s="15" t="str">
        <f t="array" ref="I228">IF(ROW()-16&lt;(NoRowsBudget-3),INDEX(CostCategories,CEILING((ROW()-15)/NoWPs,1)),IF(ROW()-16=NoRowsBudget-3,"Overheads",IF(ROW()-16=NoRowsBudget-2,"Profit Margin",IF(ROW()-16=NoRowsBudget-1,"VAT",""))))</f>
        <v/>
      </c>
      <c r="J228" s="15" t="str">
        <f t="array" ref="J228">IF(ROW()-16&lt;NoRowsBudget-3,INDEX(WPUnique,,MOD(ROW()-16,NoWPs)+1),IF(ROW()-16=NoRowsBudget-3,"Overheads",IF(ROW()-16=NoRowsBudget-2,"Profit Margin",IF(ROW()-16=NoRowsBudget-1,"VAT",""))))</f>
        <v/>
      </c>
      <c r="K228" s="172" t="str">
        <f>IFERROR(IF(OR($J228="Indirect Cost",$J228="VAT",$J228="Profit Margin"),"",VLOOKUP(J228,'1. Basic Info'!$B$40:$C$52,2,FALSE)),BudgetExport!J228)</f>
        <v/>
      </c>
      <c r="L228" s="166">
        <f t="array" ref="L228">IFERROR(IF(ROW()-16&lt;NoRowsBudget, IF($J228="Profit Margin",SUM(L$16:L227)*ProfitMargin,IF($J228="VAT",SUM(L$16:L227)*VAT,IF(Budget_period="Monthly",SUMIFS(INDIRECT(L$8),DetailBudgetWPs_Aleph,IF($J228 = "No Work Package", "", $J228),DetailBudgetCategory_Aleph,$I228),IF(Budget_period="Quarterly",SUMIFS(INDIRECT(L$9),DetailBudgetWPs_Aleph,IF($J228 = "No Work Package", "", $J228),DetailBudgetCategory_Aleph,$I228),IF(Budget_period="Annually",SUMIFS(INDIRECT(L$10),DetailBudgetWPs_Aleph,IF($J228 = "No Work Package", "", $J228),DetailBudgetCategory_Aleph,$I228),""))))) / L$6 * L$7, 0), 0)</f>
        <v>0</v>
      </c>
      <c r="M228" s="166">
        <f t="array" ref="M228">IFERROR(IF(ROW()-16&lt;NoRowsBudget, IF($J228="Profit Margin",SUM(M$16:M227)*ProfitMargin,IF($J228="VAT",SUM(M$16:M227)*VAT,IF(Budget_period="Monthly",SUMIFS(INDIRECT(M$8),DetailBudgetWPs_Aleph,IF($J228 = "No Work Package", "", $J228),DetailBudgetCategory_Aleph,$I228),IF(Budget_period="Quarterly",SUMIFS(INDIRECT(M$9),DetailBudgetWPs_Aleph,IF($J228 = "No Work Package", "", $J228),DetailBudgetCategory_Aleph,$I228),IF(Budget_period="Annually",SUMIFS(INDIRECT(M$10),DetailBudgetWPs_Aleph,IF($J228 = "No Work Package", "", $J228),DetailBudgetCategory_Aleph,$I228),""))))) / M$6 * M$7, 0), 0)</f>
        <v>0</v>
      </c>
      <c r="N228" s="166">
        <f t="array" ref="N228">IFERROR(IF(ROW()-16&lt;NoRowsBudget, IF($J228="Profit Margin",SUM(N$16:N227)*ProfitMargin,IF($J228="VAT",SUM(N$16:N227)*VAT,IF(Budget_period="Monthly",SUMIFS(INDIRECT(N$8),DetailBudgetWPs_Aleph,IF($J228 = "No Work Package", "", $J228),DetailBudgetCategory_Aleph,$I228),IF(Budget_period="Quarterly",SUMIFS(INDIRECT(N$9),DetailBudgetWPs_Aleph,IF($J228 = "No Work Package", "", $J228),DetailBudgetCategory_Aleph,$I228),IF(Budget_period="Annually",SUMIFS(INDIRECT(N$10),DetailBudgetWPs_Aleph,IF($J228 = "No Work Package", "", $J228),DetailBudgetCategory_Aleph,$I228),""))))) / N$6 * N$7, 0), 0)</f>
        <v>0</v>
      </c>
      <c r="O228" s="166">
        <f t="array" ref="O228">IFERROR(IF(ROW()-16&lt;NoRowsBudget, IF($J228="Profit Margin",SUM(O$16:O227)*ProfitMargin,IF($J228="VAT",SUM(O$16:O227)*VAT,IF(Budget_period="Monthly",SUMIFS(INDIRECT(O$8),DetailBudgetWPs_Aleph,IF($J228 = "No Work Package", "", $J228),DetailBudgetCategory_Aleph,$I228),IF(Budget_period="Quarterly",SUMIFS(INDIRECT(O$9),DetailBudgetWPs_Aleph,IF($J228 = "No Work Package", "", $J228),DetailBudgetCategory_Aleph,$I228),IF(Budget_period="Annually",SUMIFS(INDIRECT(O$10),DetailBudgetWPs_Aleph,IF($J228 = "No Work Package", "", $J228),DetailBudgetCategory_Aleph,$I228),""))))) / O$6 * O$7, 0), 0)</f>
        <v>0</v>
      </c>
      <c r="P228" s="166">
        <f t="array" ref="P228">IFERROR(IF(ROW()-16&lt;NoRowsBudget, IF($J228="Profit Margin",SUM(P$16:P227)*ProfitMargin,IF($J228="VAT",SUM(P$16:P227)*VAT,IF(Budget_period="Monthly",SUMIFS(INDIRECT(P$8),DetailBudgetWPs_Aleph,IF($J228 = "No Work Package", "", $J228),DetailBudgetCategory_Aleph,$I228),IF(Budget_period="Quarterly",SUMIFS(INDIRECT(P$9),DetailBudgetWPs_Aleph,IF($J228 = "No Work Package", "", $J228),DetailBudgetCategory_Aleph,$I228),IF(Budget_period="Annually",SUMIFS(INDIRECT(P$10),DetailBudgetWPs_Aleph,IF($J228 = "No Work Package", "", $J228),DetailBudgetCategory_Aleph,$I228),""))))) / P$6 * P$7, 0), 0)</f>
        <v>0</v>
      </c>
      <c r="Q228" s="166">
        <f t="array" ref="Q228">IFERROR(IF(ROW()-16&lt;NoRowsBudget, IF($J228="Profit Margin",SUM(Q$16:Q227)*ProfitMargin,IF($J228="VAT",SUM(Q$16:Q227)*VAT,IF(Budget_period="Monthly",SUMIFS(INDIRECT(Q$8),DetailBudgetWPs_Aleph,IF($J228 = "No Work Package", "", $J228),DetailBudgetCategory_Aleph,$I228),IF(Budget_period="Quarterly",SUMIFS(INDIRECT(Q$9),DetailBudgetWPs_Aleph,IF($J228 = "No Work Package", "", $J228),DetailBudgetCategory_Aleph,$I228),IF(Budget_period="Annually",SUMIFS(INDIRECT(Q$10),DetailBudgetWPs_Aleph,IF($J228 = "No Work Package", "", $J228),DetailBudgetCategory_Aleph,$I228),""))))) / Q$6 * Q$7, 0), 0)</f>
        <v>0</v>
      </c>
      <c r="R228" s="166">
        <f t="array" ref="R228">IFERROR(IF(ROW()-16&lt;NoRowsBudget, IF($J228="Profit Margin",SUM(R$16:R227)*ProfitMargin,IF($J228="VAT",SUM(R$16:R227)*VAT,IF(Budget_period="Monthly",SUMIFS(INDIRECT(R$8),DetailBudgetWPs_Aleph,IF($J228 = "No Work Package", "", $J228),DetailBudgetCategory_Aleph,$I228),IF(Budget_period="Quarterly",SUMIFS(INDIRECT(R$9),DetailBudgetWPs_Aleph,IF($J228 = "No Work Package", "", $J228),DetailBudgetCategory_Aleph,$I228),IF(Budget_period="Annually",SUMIFS(INDIRECT(R$10),DetailBudgetWPs_Aleph,IF($J228 = "No Work Package", "", $J228),DetailBudgetCategory_Aleph,$I228),""))))) / R$6 * R$7, 0), 0)</f>
        <v>0</v>
      </c>
      <c r="S228" s="166">
        <f t="array" ref="S228">IFERROR(IF(ROW()-16&lt;NoRowsBudget, IF($J228="Profit Margin",SUM(S$16:S227)*ProfitMargin,IF($J228="VAT",SUM(S$16:S227)*VAT,IF(Budget_period="Monthly",SUMIFS(INDIRECT(S$8),DetailBudgetWPs_Aleph,IF($J228 = "No Work Package", "", $J228),DetailBudgetCategory_Aleph,$I228),IF(Budget_period="Quarterly",SUMIFS(INDIRECT(S$9),DetailBudgetWPs_Aleph,IF($J228 = "No Work Package", "", $J228),DetailBudgetCategory_Aleph,$I228),IF(Budget_period="Annually",SUMIFS(INDIRECT(S$10),DetailBudgetWPs_Aleph,IF($J228 = "No Work Package", "", $J228),DetailBudgetCategory_Aleph,$I228),""))))) / S$6 * S$7, 0), 0)</f>
        <v>0</v>
      </c>
      <c r="T228" s="166">
        <f t="array" ref="T228">IFERROR(IF(ROW()-16&lt;NoRowsBudget, IF($J228="Profit Margin",SUM(T$16:T227)*ProfitMargin,IF($J228="VAT",SUM(T$16:T227)*VAT,IF(Budget_period="Monthly",SUMIFS(INDIRECT(T$8),DetailBudgetWPs_Aleph,IF($J228 = "No Work Package", "", $J228),DetailBudgetCategory_Aleph,$I228),IF(Budget_period="Quarterly",SUMIFS(INDIRECT(T$9),DetailBudgetWPs_Aleph,IF($J228 = "No Work Package", "", $J228),DetailBudgetCategory_Aleph,$I228),IF(Budget_period="Annually",SUMIFS(INDIRECT(T$10),DetailBudgetWPs_Aleph,IF($J228 = "No Work Package", "", $J228),DetailBudgetCategory_Aleph,$I228),""))))) / T$6 * T$7, 0), 0)</f>
        <v>0</v>
      </c>
      <c r="U228" s="166">
        <f t="array" ref="U228">IFERROR(IF(ROW()-16&lt;NoRowsBudget, IF($J228="Profit Margin",SUM(U$16:U227)*ProfitMargin,IF($J228="VAT",SUM(U$16:U227)*VAT,IF(Budget_period="Monthly",SUMIFS(INDIRECT(U$8),DetailBudgetWPs_Aleph,IF($J228 = "No Work Package", "", $J228),DetailBudgetCategory_Aleph,$I228),IF(Budget_period="Quarterly",SUMIFS(INDIRECT(U$9),DetailBudgetWPs_Aleph,IF($J228 = "No Work Package", "", $J228),DetailBudgetCategory_Aleph,$I228),IF(Budget_period="Annually",SUMIFS(INDIRECT(U$10),DetailBudgetWPs_Aleph,IF($J228 = "No Work Package", "", $J228),DetailBudgetCategory_Aleph,$I228),""))))) / U$6 * U$7, 0), 0)</f>
        <v>0</v>
      </c>
      <c r="V228" s="166">
        <f t="array" ref="V228">IFERROR(IF(ROW()-16&lt;NoRowsBudget, IF($J228="Profit Margin",SUM(V$16:V227)*ProfitMargin,IF($J228="VAT",SUM(V$16:V227)*VAT,IF(Budget_period="Monthly",SUMIFS(INDIRECT(V$8),DetailBudgetWPs_Aleph,IF($J228 = "No Work Package", "", $J228),DetailBudgetCategory_Aleph,$I228),IF(Budget_period="Quarterly",SUMIFS(INDIRECT(V$9),DetailBudgetWPs_Aleph,IF($J228 = "No Work Package", "", $J228),DetailBudgetCategory_Aleph,$I228),IF(Budget_period="Annually",SUMIFS(INDIRECT(V$10),DetailBudgetWPs_Aleph,IF($J228 = "No Work Package", "", $J228),DetailBudgetCategory_Aleph,$I228),""))))) / V$6 * V$7, 0), 0)</f>
        <v>0</v>
      </c>
      <c r="W228" s="166">
        <f t="array" ref="W228">IFERROR(IF(ROW()-16&lt;NoRowsBudget, IF($J228="Profit Margin",SUM(W$16:W227)*ProfitMargin,IF($J228="VAT",SUM(W$16:W227)*VAT,IF(Budget_period="Monthly",SUMIFS(INDIRECT(W$8),DetailBudgetWPs_Aleph,IF($J228 = "No Work Package", "", $J228),DetailBudgetCategory_Aleph,$I228),IF(Budget_period="Quarterly",SUMIFS(INDIRECT(W$9),DetailBudgetWPs_Aleph,IF($J228 = "No Work Package", "", $J228),DetailBudgetCategory_Aleph,$I228),IF(Budget_period="Annually",SUMIFS(INDIRECT(W$10),DetailBudgetWPs_Aleph,IF($J228 = "No Work Package", "", $J228),DetailBudgetCategory_Aleph,$I228),""))))) / W$6 * W$7, 0), 0)</f>
        <v>0</v>
      </c>
      <c r="X228" s="166">
        <f t="array" ref="X228">IFERROR(IF(ROW()-16&lt;NoRowsBudget, IF($J228="Profit Margin",SUM(X$16:X227)*ProfitMargin,IF($J228="VAT",SUM(X$16:X227)*VAT,IF(Budget_period="Monthly",SUMIFS(INDIRECT(X$8),DetailBudgetWPs_Aleph,IF($J228 = "No Work Package", "", $J228),DetailBudgetCategory_Aleph,$I228),IF(Budget_period="Quarterly",SUMIFS(INDIRECT(X$9),DetailBudgetWPs_Aleph,IF($J228 = "No Work Package", "", $J228),DetailBudgetCategory_Aleph,$I228),IF(Budget_period="Annually",SUMIFS(INDIRECT(X$10),DetailBudgetWPs_Aleph,IF($J228 = "No Work Package", "", $J228),DetailBudgetCategory_Aleph,$I228),""))))) / X$6 * X$7, 0), 0)</f>
        <v>0</v>
      </c>
      <c r="Y228" s="166">
        <f t="array" ref="Y228">IFERROR(IF(ROW()-16&lt;NoRowsBudget, IF($J228="Profit Margin",SUM(Y$16:Y227)*ProfitMargin,IF($J228="VAT",SUM(Y$16:Y227)*VAT,IF(Budget_period="Monthly",SUMIFS(INDIRECT(Y$8),DetailBudgetWPs_Aleph,IF($J228 = "No Work Package", "", $J228),DetailBudgetCategory_Aleph,$I228),IF(Budget_period="Quarterly",SUMIFS(INDIRECT(Y$9),DetailBudgetWPs_Aleph,IF($J228 = "No Work Package", "", $J228),DetailBudgetCategory_Aleph,$I228),IF(Budget_period="Annually",SUMIFS(INDIRECT(Y$10),DetailBudgetWPs_Aleph,IF($J228 = "No Work Package", "", $J228),DetailBudgetCategory_Aleph,$I228),""))))) / Y$6 * Y$7, 0), 0)</f>
        <v>0</v>
      </c>
      <c r="Z228" s="166">
        <f t="array" ref="Z228">IFERROR(IF(ROW()-16&lt;NoRowsBudget, IF($J228="Profit Margin",SUM(Z$16:Z227)*ProfitMargin,IF($J228="VAT",SUM(Z$16:Z227)*VAT,IF(Budget_period="Monthly",SUMIFS(INDIRECT(Z$8),DetailBudgetWPs_Aleph,IF($J228 = "No Work Package", "", $J228),DetailBudgetCategory_Aleph,$I228),IF(Budget_period="Quarterly",SUMIFS(INDIRECT(Z$9),DetailBudgetWPs_Aleph,IF($J228 = "No Work Package", "", $J228),DetailBudgetCategory_Aleph,$I228),IF(Budget_period="Annually",SUMIFS(INDIRECT(Z$10),DetailBudgetWPs_Aleph,IF($J228 = "No Work Package", "", $J228),DetailBudgetCategory_Aleph,$I228),""))))) / Z$6 * Z$7, 0), 0)</f>
        <v>0</v>
      </c>
      <c r="AA228" s="166">
        <f t="array" ref="AA228">IFERROR(IF(ROW()-16&lt;NoRowsBudget, IF($J228="Profit Margin",SUM(AA$16:AA227)*ProfitMargin,IF($J228="VAT",SUM(AA$16:AA227)*VAT,IF(Budget_period="Monthly",SUMIFS(INDIRECT(AA$8),DetailBudgetWPs_Aleph,IF($J228 = "No Work Package", "", $J228),DetailBudgetCategory_Aleph,$I228),IF(Budget_period="Quarterly",SUMIFS(INDIRECT(AA$9),DetailBudgetWPs_Aleph,IF($J228 = "No Work Package", "", $J228),DetailBudgetCategory_Aleph,$I228),IF(Budget_period="Annually",SUMIFS(INDIRECT(AA$10),DetailBudgetWPs_Aleph,IF($J228 = "No Work Package", "", $J228),DetailBudgetCategory_Aleph,$I228),""))))) / AA$6 * AA$7, 0), 0)</f>
        <v>0</v>
      </c>
      <c r="AB228" s="166">
        <f t="array" ref="AB228">IFERROR(IF(ROW()-16&lt;NoRowsBudget, IF($J228="Profit Margin",SUM(AB$16:AB227)*ProfitMargin,IF($J228="VAT",SUM(AB$16:AB227)*VAT,IF(Budget_period="Monthly",SUMIFS(INDIRECT(AB$8),DetailBudgetWPs_Aleph,IF($J228 = "No Work Package", "", $J228),DetailBudgetCategory_Aleph,$I228),IF(Budget_period="Quarterly",SUMIFS(INDIRECT(AB$9),DetailBudgetWPs_Aleph,IF($J228 = "No Work Package", "", $J228),DetailBudgetCategory_Aleph,$I228),IF(Budget_period="Annually",SUMIFS(INDIRECT(AB$10),DetailBudgetWPs_Aleph,IF($J228 = "No Work Package", "", $J228),DetailBudgetCategory_Aleph,$I228),""))))) / AB$6 * AB$7, 0), 0)</f>
        <v>0</v>
      </c>
      <c r="AC228" s="166">
        <f t="array" ref="AC228">IFERROR(IF(ROW()-16&lt;NoRowsBudget, IF($J228="Profit Margin",SUM(AC$16:AC227)*ProfitMargin,IF($J228="VAT",SUM(AC$16:AC227)*VAT,IF(Budget_period="Monthly",SUMIFS(INDIRECT(AC$8),DetailBudgetWPs_Aleph,IF($J228 = "No Work Package", "", $J228),DetailBudgetCategory_Aleph,$I228),IF(Budget_period="Quarterly",SUMIFS(INDIRECT(AC$9),DetailBudgetWPs_Aleph,IF($J228 = "No Work Package", "", $J228),DetailBudgetCategory_Aleph,$I228),IF(Budget_period="Annually",SUMIFS(INDIRECT(AC$10),DetailBudgetWPs_Aleph,IF($J228 = "No Work Package", "", $J228),DetailBudgetCategory_Aleph,$I228),""))))) / AC$6 * AC$7, 0), 0)</f>
        <v>0</v>
      </c>
      <c r="AD228" s="166">
        <f t="array" ref="AD228">IFERROR(IF(ROW()-16&lt;NoRowsBudget, IF($J228="Profit Margin",SUM(AD$16:AD227)*ProfitMargin,IF($J228="VAT",SUM(AD$16:AD227)*VAT,IF(Budget_period="Monthly",SUMIFS(INDIRECT(AD$8),DetailBudgetWPs_Aleph,IF($J228 = "No Work Package", "", $J228),DetailBudgetCategory_Aleph,$I228),IF(Budget_period="Quarterly",SUMIFS(INDIRECT(AD$9),DetailBudgetWPs_Aleph,IF($J228 = "No Work Package", "", $J228),DetailBudgetCategory_Aleph,$I228),IF(Budget_period="Annually",SUMIFS(INDIRECT(AD$10),DetailBudgetWPs_Aleph,IF($J228 = "No Work Package", "", $J228),DetailBudgetCategory_Aleph,$I228),""))))) / AD$6 * AD$7, 0), 0)</f>
        <v>0</v>
      </c>
      <c r="AE228" s="166">
        <f t="array" ref="AE228">IFERROR(IF(ROW()-16&lt;NoRowsBudget, IF($J228="Profit Margin",SUM(AE$16:AE227)*ProfitMargin,IF($J228="VAT",SUM(AE$16:AE227)*VAT,IF(Budget_period="Monthly",SUMIFS(INDIRECT(AE$8),DetailBudgetWPs_Aleph,IF($J228 = "No Work Package", "", $J228),DetailBudgetCategory_Aleph,$I228),IF(Budget_period="Quarterly",SUMIFS(INDIRECT(AE$9),DetailBudgetWPs_Aleph,IF($J228 = "No Work Package", "", $J228),DetailBudgetCategory_Aleph,$I228),IF(Budget_period="Annually",SUMIFS(INDIRECT(AE$10),DetailBudgetWPs_Aleph,IF($J228 = "No Work Package", "", $J228),DetailBudgetCategory_Aleph,$I228),""))))) / AE$6 * AE$7, 0), 0)</f>
        <v>0</v>
      </c>
      <c r="AF228" s="166">
        <f t="array" ref="AF228">IFERROR(IF(ROW()-16&lt;NoRowsBudget, IF($J228="Profit Margin",SUM(AF$16:AF227)*ProfitMargin,IF($J228="VAT",SUM(AF$16:AF227)*VAT,IF(Budget_period="Monthly",SUMIFS(INDIRECT(AF$8),DetailBudgetWPs_Aleph,IF($J228 = "No Work Package", "", $J228),DetailBudgetCategory_Aleph,$I228),IF(Budget_period="Quarterly",SUMIFS(INDIRECT(AF$9),DetailBudgetWPs_Aleph,IF($J228 = "No Work Package", "", $J228),DetailBudgetCategory_Aleph,$I228),IF(Budget_period="Annually",SUMIFS(INDIRECT(AF$10),DetailBudgetWPs_Aleph,IF($J228 = "No Work Package", "", $J228),DetailBudgetCategory_Aleph,$I228),""))))) / AF$6 * AF$7, 0), 0)</f>
        <v>0</v>
      </c>
      <c r="AG228" s="166">
        <f t="array" ref="AG228">IFERROR(IF(ROW()-16&lt;NoRowsBudget, IF($J228="Profit Margin",SUM(AG$16:AG227)*ProfitMargin,IF($J228="VAT",SUM(AG$16:AG227)*VAT,IF(Budget_period="Monthly",SUMIFS(INDIRECT(AG$8),DetailBudgetWPs_Aleph,IF($J228 = "No Work Package", "", $J228),DetailBudgetCategory_Aleph,$I228),IF(Budget_period="Quarterly",SUMIFS(INDIRECT(AG$9),DetailBudgetWPs_Aleph,IF($J228 = "No Work Package", "", $J228),DetailBudgetCategory_Aleph,$I228),IF(Budget_period="Annually",SUMIFS(INDIRECT(AG$10),DetailBudgetWPs_Aleph,IF($J228 = "No Work Package", "", $J228),DetailBudgetCategory_Aleph,$I228),""))))) / AG$6 * AG$7, 0), 0)</f>
        <v>0</v>
      </c>
      <c r="AH228" s="166">
        <f t="array" ref="AH228">IFERROR(IF(ROW()-16&lt;NoRowsBudget, IF($J228="Profit Margin",SUM(AH$16:AH227)*ProfitMargin,IF($J228="VAT",SUM(AH$16:AH227)*VAT,IF(Budget_period="Monthly",SUMIFS(INDIRECT(AH$8),DetailBudgetWPs_Aleph,IF($J228 = "No Work Package", "", $J228),DetailBudgetCategory_Aleph,$I228),IF(Budget_period="Quarterly",SUMIFS(INDIRECT(AH$9),DetailBudgetWPs_Aleph,IF($J228 = "No Work Package", "", $J228),DetailBudgetCategory_Aleph,$I228),IF(Budget_period="Annually",SUMIFS(INDIRECT(AH$10),DetailBudgetWPs_Aleph,IF($J228 = "No Work Package", "", $J228),DetailBudgetCategory_Aleph,$I228),""))))) / AH$6 * AH$7, 0), 0)</f>
        <v>0</v>
      </c>
      <c r="AI228" s="166">
        <f t="array" ref="AI228">IFERROR(IF(ROW()-16&lt;NoRowsBudget, IF($J228="Profit Margin",SUM(AI$16:AI227)*ProfitMargin,IF($J228="VAT",SUM(AI$16:AI227)*VAT,IF(Budget_period="Monthly",SUMIFS(INDIRECT(AI$8),DetailBudgetWPs_Aleph,IF($J228 = "No Work Package", "", $J228),DetailBudgetCategory_Aleph,$I228),IF(Budget_period="Quarterly",SUMIFS(INDIRECT(AI$9),DetailBudgetWPs_Aleph,IF($J228 = "No Work Package", "", $J228),DetailBudgetCategory_Aleph,$I228),IF(Budget_period="Annually",SUMIFS(INDIRECT(AI$10),DetailBudgetWPs_Aleph,IF($J228 = "No Work Package", "", $J228),DetailBudgetCategory_Aleph,$I228),""))))) / AI$6 * AI$7, 0), 0)</f>
        <v>0</v>
      </c>
      <c r="AJ228" s="166">
        <f t="array" ref="AJ228">IFERROR(IF(ROW()-16&lt;NoRowsBudget, IF($J228="Profit Margin",SUM(AJ$16:AJ227)*ProfitMargin,IF($J228="VAT",SUM(AJ$16:AJ227)*VAT,IF(Budget_period="Monthly",SUMIFS(INDIRECT(AJ$8),DetailBudgetWPs_Aleph,IF($J228 = "No Work Package", "", $J228),DetailBudgetCategory_Aleph,$I228),IF(Budget_period="Quarterly",SUMIFS(INDIRECT(AJ$9),DetailBudgetWPs_Aleph,IF($J228 = "No Work Package", "", $J228),DetailBudgetCategory_Aleph,$I228),IF(Budget_period="Annually",SUMIFS(INDIRECT(AJ$10),DetailBudgetWPs_Aleph,IF($J228 = "No Work Package", "", $J228),DetailBudgetCategory_Aleph,$I228),""))))) / AJ$6 * AJ$7, 0), 0)</f>
        <v>0</v>
      </c>
      <c r="AK228" s="166">
        <f t="array" ref="AK228">IFERROR(IF(ROW()-16&lt;NoRowsBudget, IF($J228="Profit Margin",SUM(AK$16:AK227)*ProfitMargin,IF($J228="VAT",SUM(AK$16:AK227)*VAT,IF(Budget_period="Monthly",SUMIFS(INDIRECT(AK$8),DetailBudgetWPs_Aleph,IF($J228 = "No Work Package", "", $J228),DetailBudgetCategory_Aleph,$I228),IF(Budget_period="Quarterly",SUMIFS(INDIRECT(AK$9),DetailBudgetWPs_Aleph,IF($J228 = "No Work Package", "", $J228),DetailBudgetCategory_Aleph,$I228),IF(Budget_period="Annually",SUMIFS(INDIRECT(AK$10),DetailBudgetWPs_Aleph,IF($J228 = "No Work Package", "", $J228),DetailBudgetCategory_Aleph,$I228),""))))) / AK$6 * AK$7, 0), 0)</f>
        <v>0</v>
      </c>
      <c r="AL228" s="166">
        <f t="array" ref="AL228">IFERROR(IF(ROW()-16&lt;NoRowsBudget, IF($J228="Profit Margin",SUM(AL$16:AL227)*ProfitMargin,IF($J228="VAT",SUM(AL$16:AL227)*VAT,IF(Budget_period="Monthly",SUMIFS(INDIRECT(AL$8),DetailBudgetWPs_Aleph,IF($J228 = "No Work Package", "", $J228),DetailBudgetCategory_Aleph,$I228),IF(Budget_period="Quarterly",SUMIFS(INDIRECT(AL$9),DetailBudgetWPs_Aleph,IF($J228 = "No Work Package", "", $J228),DetailBudgetCategory_Aleph,$I228),IF(Budget_period="Annually",SUMIFS(INDIRECT(AL$10),DetailBudgetWPs_Aleph,IF($J228 = "No Work Package", "", $J228),DetailBudgetCategory_Aleph,$I228),""))))) / AL$6 * AL$7, 0), 0)</f>
        <v>0</v>
      </c>
      <c r="AM228" s="166">
        <f t="array" ref="AM228">IFERROR(IF(ROW()-16&lt;NoRowsBudget, IF($J228="Profit Margin",SUM(AM$16:AM227)*ProfitMargin,IF($J228="VAT",SUM(AM$16:AM227)*VAT,IF(Budget_period="Monthly",SUMIFS(INDIRECT(AM$8),DetailBudgetWPs_Aleph,IF($J228 = "No Work Package", "", $J228),DetailBudgetCategory_Aleph,$I228),IF(Budget_period="Quarterly",SUMIFS(INDIRECT(AM$9),DetailBudgetWPs_Aleph,IF($J228 = "No Work Package", "", $J228),DetailBudgetCategory_Aleph,$I228),IF(Budget_period="Annually",SUMIFS(INDIRECT(AM$10),DetailBudgetWPs_Aleph,IF($J228 = "No Work Package", "", $J228),DetailBudgetCategory_Aleph,$I228),""))))) / AM$6 * AM$7, 0), 0)</f>
        <v>0</v>
      </c>
      <c r="AN228" s="166">
        <f t="array" ref="AN228">IFERROR(IF(ROW()-16&lt;NoRowsBudget, IF($J228="Profit Margin",SUM(AN$16:AN227)*ProfitMargin,IF($J228="VAT",SUM(AN$16:AN227)*VAT,IF(Budget_period="Monthly",SUMIFS(INDIRECT(AN$8),DetailBudgetWPs_Aleph,IF($J228 = "No Work Package", "", $J228),DetailBudgetCategory_Aleph,$I228),IF(Budget_period="Quarterly",SUMIFS(INDIRECT(AN$9),DetailBudgetWPs_Aleph,IF($J228 = "No Work Package", "", $J228),DetailBudgetCategory_Aleph,$I228),IF(Budget_period="Annually",SUMIFS(INDIRECT(AN$10),DetailBudgetWPs_Aleph,IF($J228 = "No Work Package", "", $J228),DetailBudgetCategory_Aleph,$I228),""))))) / AN$6 * AN$7, 0), 0)</f>
        <v>0</v>
      </c>
      <c r="AO228" s="166">
        <f t="array" ref="AO228">IFERROR(IF(ROW()-16&lt;NoRowsBudget, IF($J228="Profit Margin",SUM(AO$16:AO227)*ProfitMargin,IF($J228="VAT",SUM(AO$16:AO227)*VAT,IF(Budget_period="Monthly",SUMIFS(INDIRECT(AO$8),DetailBudgetWPs_Aleph,IF($J228 = "No Work Package", "", $J228),DetailBudgetCategory_Aleph,$I228),IF(Budget_period="Quarterly",SUMIFS(INDIRECT(AO$9),DetailBudgetWPs_Aleph,IF($J228 = "No Work Package", "", $J228),DetailBudgetCategory_Aleph,$I228),IF(Budget_period="Annually",SUMIFS(INDIRECT(AO$10),DetailBudgetWPs_Aleph,IF($J228 = "No Work Package", "", $J228),DetailBudgetCategory_Aleph,$I228),""))))) / AO$6 * AO$7, 0), 0)</f>
        <v>0</v>
      </c>
      <c r="AP228" s="166">
        <f t="array" ref="AP228">IFERROR(IF(ROW()-16&lt;NoRowsBudget, IF($J228="Profit Margin",SUM(AP$16:AP227)*ProfitMargin,IF($J228="VAT",SUM(AP$16:AP227)*VAT,IF(Budget_period="Monthly",SUMIFS(INDIRECT(AP$8),DetailBudgetWPs_Aleph,IF($J228 = "No Work Package", "", $J228),DetailBudgetCategory_Aleph,$I228),IF(Budget_period="Quarterly",SUMIFS(INDIRECT(AP$9),DetailBudgetWPs_Aleph,IF($J228 = "No Work Package", "", $J228),DetailBudgetCategory_Aleph,$I228),IF(Budget_period="Annually",SUMIFS(INDIRECT(AP$10),DetailBudgetWPs_Aleph,IF($J228 = "No Work Package", "", $J228),DetailBudgetCategory_Aleph,$I228),""))))) / AP$6 * AP$7, 0), 0)</f>
        <v>0</v>
      </c>
      <c r="AQ228" s="166">
        <f t="array" ref="AQ228">IFERROR(IF(ROW()-16&lt;NoRowsBudget, IF($J228="Profit Margin",SUM(AQ$16:AQ227)*ProfitMargin,IF($J228="VAT",SUM(AQ$16:AQ227)*VAT,IF(Budget_period="Monthly",SUMIFS(INDIRECT(AQ$8),DetailBudgetWPs_Aleph,IF($J228 = "No Work Package", "", $J228),DetailBudgetCategory_Aleph,$I228),IF(Budget_period="Quarterly",SUMIFS(INDIRECT(AQ$9),DetailBudgetWPs_Aleph,IF($J228 = "No Work Package", "", $J228),DetailBudgetCategory_Aleph,$I228),IF(Budget_period="Annually",SUMIFS(INDIRECT(AQ$10),DetailBudgetWPs_Aleph,IF($J228 = "No Work Package", "", $J228),DetailBudgetCategory_Aleph,$I228),""))))) / AQ$6 * AQ$7, 0), 0)</f>
        <v>0</v>
      </c>
      <c r="AR228" s="166">
        <f t="array" ref="AR228">IFERROR(IF(ROW()-16&lt;NoRowsBudget, IF($J228="Profit Margin",SUM(AR$16:AR227)*ProfitMargin,IF($J228="VAT",SUM(AR$16:AR227)*VAT,IF(Budget_period="Monthly",SUMIFS(INDIRECT(AR$8),DetailBudgetWPs_Aleph,IF($J228 = "No Work Package", "", $J228),DetailBudgetCategory_Aleph,$I228),IF(Budget_period="Quarterly",SUMIFS(INDIRECT(AR$9),DetailBudgetWPs_Aleph,IF($J228 = "No Work Package", "", $J228),DetailBudgetCategory_Aleph,$I228),IF(Budget_period="Annually",SUMIFS(INDIRECT(AR$10),DetailBudgetWPs_Aleph,IF($J228 = "No Work Package", "", $J228),DetailBudgetCategory_Aleph,$I228),""))))) / AR$6 * AR$7, 0), 0)</f>
        <v>0</v>
      </c>
      <c r="AS228" s="166">
        <f t="array" ref="AS228">IFERROR(IF(ROW()-16&lt;NoRowsBudget, IF($J228="Profit Margin",SUM(AS$16:AS227)*ProfitMargin,IF($J228="VAT",SUM(AS$16:AS227)*VAT,IF(Budget_period="Monthly",SUMIFS(INDIRECT(AS$8),DetailBudgetWPs_Aleph,IF($J228 = "No Work Package", "", $J228),DetailBudgetCategory_Aleph,$I228),IF(Budget_period="Quarterly",SUMIFS(INDIRECT(AS$9),DetailBudgetWPs_Aleph,IF($J228 = "No Work Package", "", $J228),DetailBudgetCategory_Aleph,$I228),IF(Budget_period="Annually",SUMIFS(INDIRECT(AS$10),DetailBudgetWPs_Aleph,IF($J228 = "No Work Package", "", $J228),DetailBudgetCategory_Aleph,$I228),""))))) / AS$6 * AS$7, 0), 0)</f>
        <v>0</v>
      </c>
      <c r="AT228" s="166">
        <f t="array" ref="AT228">IFERROR(IF(ROW()-16&lt;NoRowsBudget, IF($J228="Profit Margin",SUM(AT$16:AT227)*ProfitMargin,IF($J228="VAT",SUM(AT$16:AT227)*VAT,IF(Budget_period="Monthly",SUMIFS(INDIRECT(AT$8),DetailBudgetWPs_Aleph,IF($J228 = "No Work Package", "", $J228),DetailBudgetCategory_Aleph,$I228),IF(Budget_period="Quarterly",SUMIFS(INDIRECT(AT$9),DetailBudgetWPs_Aleph,IF($J228 = "No Work Package", "", $J228),DetailBudgetCategory_Aleph,$I228),IF(Budget_period="Annually",SUMIFS(INDIRECT(AT$10),DetailBudgetWPs_Aleph,IF($J228 = "No Work Package", "", $J228),DetailBudgetCategory_Aleph,$I228),""))))) / AT$6 * AT$7, 0), 0)</f>
        <v>0</v>
      </c>
      <c r="AU228" s="166">
        <f t="array" ref="AU228">IFERROR(IF(ROW()-16&lt;NoRowsBudget, IF($J228="Profit Margin",SUM(AU$16:AU227)*ProfitMargin,IF($J228="VAT",SUM(AU$16:AU227)*VAT,IF(Budget_period="Monthly",SUMIFS(INDIRECT(AU$8),DetailBudgetWPs_Aleph,IF($J228 = "No Work Package", "", $J228),DetailBudgetCategory_Aleph,$I228),IF(Budget_period="Quarterly",SUMIFS(INDIRECT(AU$9),DetailBudgetWPs_Aleph,IF($J228 = "No Work Package", "", $J228),DetailBudgetCategory_Aleph,$I228),IF(Budget_period="Annually",SUMIFS(INDIRECT(AU$10),DetailBudgetWPs_Aleph,IF($J228 = "No Work Package", "", $J228),DetailBudgetCategory_Aleph,$I228),""))))) / AU$6 * AU$7, 0), 0)</f>
        <v>0</v>
      </c>
      <c r="AV228" s="166">
        <f t="array" ref="AV228">IFERROR(IF(ROW()-16&lt;NoRowsBudget, IF($J228="Profit Margin",SUM(AV$16:AV227)*ProfitMargin,IF($J228="VAT",SUM(AV$16:AV227)*VAT,IF(Budget_period="Monthly",SUMIFS(INDIRECT(AV$8),DetailBudgetWPs_Aleph,IF($J228 = "No Work Package", "", $J228),DetailBudgetCategory_Aleph,$I228),IF(Budget_period="Quarterly",SUMIFS(INDIRECT(AV$9),DetailBudgetWPs_Aleph,IF($J228 = "No Work Package", "", $J228),DetailBudgetCategory_Aleph,$I228),IF(Budget_period="Annually",SUMIFS(INDIRECT(AV$10),DetailBudgetWPs_Aleph,IF($J228 = "No Work Package", "", $J228),DetailBudgetCategory_Aleph,$I228),""))))) / AV$6 * AV$7, 0), 0)</f>
        <v>0</v>
      </c>
      <c r="AW228" s="166">
        <f t="array" ref="AW228">IFERROR(IF(ROW()-16&lt;NoRowsBudget, IF($J228="Profit Margin",SUM(AW$16:AW227)*ProfitMargin,IF($J228="VAT",SUM(AW$16:AW227)*VAT,IF(Budget_period="Monthly",SUMIFS(INDIRECT(AW$8),DetailBudgetWPs_Aleph,IF($J228 = "No Work Package", "", $J228),DetailBudgetCategory_Aleph,$I228),IF(Budget_period="Quarterly",SUMIFS(INDIRECT(AW$9),DetailBudgetWPs_Aleph,IF($J228 = "No Work Package", "", $J228),DetailBudgetCategory_Aleph,$I228),IF(Budget_period="Annually",SUMIFS(INDIRECT(AW$10),DetailBudgetWPs_Aleph,IF($J228 = "No Work Package", "", $J228),DetailBudgetCategory_Aleph,$I228),""))))) / AW$6 * AW$7, 0), 0)</f>
        <v>0</v>
      </c>
      <c r="AX228" s="166">
        <f t="array" ref="AX228">IFERROR(IF(ROW()-16&lt;NoRowsBudget, IF($J228="Profit Margin",SUM(AX$16:AX227)*ProfitMargin,IF($J228="VAT",SUM(AX$16:AX227)*VAT,IF(Budget_period="Monthly",SUMIFS(INDIRECT(AX$8),DetailBudgetWPs_Aleph,IF($J228 = "No Work Package", "", $J228),DetailBudgetCategory_Aleph,$I228),IF(Budget_period="Quarterly",SUMIFS(INDIRECT(AX$9),DetailBudgetWPs_Aleph,IF($J228 = "No Work Package", "", $J228),DetailBudgetCategory_Aleph,$I228),IF(Budget_period="Annually",SUMIFS(INDIRECT(AX$10),DetailBudgetWPs_Aleph,IF($J228 = "No Work Package", "", $J228),DetailBudgetCategory_Aleph,$I228),""))))) / AX$6 * AX$7, 0), 0)</f>
        <v>0</v>
      </c>
      <c r="AY228" s="166">
        <f t="array" ref="AY228">IFERROR(IF(ROW()-16&lt;NoRowsBudget, IF($J228="Profit Margin",SUM(AY$16:AY227)*ProfitMargin,IF($J228="VAT",SUM(AY$16:AY227)*VAT,IF(Budget_period="Monthly",SUMIFS(INDIRECT(AY$8),DetailBudgetWPs_Aleph,IF($J228 = "No Work Package", "", $J228),DetailBudgetCategory_Aleph,$I228),IF(Budget_period="Quarterly",SUMIFS(INDIRECT(AY$9),DetailBudgetWPs_Aleph,IF($J228 = "No Work Package", "", $J228),DetailBudgetCategory_Aleph,$I228),IF(Budget_period="Annually",SUMIFS(INDIRECT(AY$10),DetailBudgetWPs_Aleph,IF($J228 = "No Work Package", "", $J228),DetailBudgetCategory_Aleph,$I228),""))))) / AY$6 * AY$7, 0), 0)</f>
        <v>0</v>
      </c>
      <c r="AZ228" s="166">
        <f t="array" ref="AZ228">IFERROR(IF(ROW()-16&lt;NoRowsBudget, IF($J228="Profit Margin",SUM(AZ$16:AZ227)*ProfitMargin,IF($J228="VAT",SUM(AZ$16:AZ227)*VAT,IF(Budget_period="Monthly",SUMIFS(INDIRECT(AZ$8),DetailBudgetWPs_Aleph,IF($J228 = "No Work Package", "", $J228),DetailBudgetCategory_Aleph,$I228),IF(Budget_period="Quarterly",SUMIFS(INDIRECT(AZ$9),DetailBudgetWPs_Aleph,IF($J228 = "No Work Package", "", $J228),DetailBudgetCategory_Aleph,$I228),IF(Budget_period="Annually",SUMIFS(INDIRECT(AZ$10),DetailBudgetWPs_Aleph,IF($J228 = "No Work Package", "", $J228),DetailBudgetCategory_Aleph,$I228),""))))) / AZ$6 * AZ$7, 0), 0)</f>
        <v>0</v>
      </c>
      <c r="BA228" s="166">
        <f t="array" ref="BA228">IFERROR(IF(ROW()-16&lt;NoRowsBudget, IF($J228="Profit Margin",SUM(BA$16:BA227)*ProfitMargin,IF($J228="VAT",SUM(BA$16:BA227)*VAT,IF(Budget_period="Monthly",SUMIFS(INDIRECT(BA$8),DetailBudgetWPs_Aleph,IF($J228 = "No Work Package", "", $J228),DetailBudgetCategory_Aleph,$I228),IF(Budget_period="Quarterly",SUMIFS(INDIRECT(BA$9),DetailBudgetWPs_Aleph,IF($J228 = "No Work Package", "", $J228),DetailBudgetCategory_Aleph,$I228),IF(Budget_period="Annually",SUMIFS(INDIRECT(BA$10),DetailBudgetWPs_Aleph,IF($J228 = "No Work Package", "", $J228),DetailBudgetCategory_Aleph,$I228),""))))) / BA$6 * BA$7, 0), 0)</f>
        <v>0</v>
      </c>
      <c r="BB228" s="166">
        <f t="array" ref="BB228">IFERROR(IF(ROW()-16&lt;NoRowsBudget, IF($J228="Profit Margin",SUM(BB$16:BB227)*ProfitMargin,IF($J228="VAT",SUM(BB$16:BB227)*VAT,IF(Budget_period="Monthly",SUMIFS(INDIRECT(BB$8),DetailBudgetWPs_Aleph,IF($J228 = "No Work Package", "", $J228),DetailBudgetCategory_Aleph,$I228),IF(Budget_period="Quarterly",SUMIFS(INDIRECT(BB$9),DetailBudgetWPs_Aleph,IF($J228 = "No Work Package", "", $J228),DetailBudgetCategory_Aleph,$I228),IF(Budget_period="Annually",SUMIFS(INDIRECT(BB$10),DetailBudgetWPs_Aleph,IF($J228 = "No Work Package", "", $J228),DetailBudgetCategory_Aleph,$I228),""))))) / BB$6 * BB$7, 0), 0)</f>
        <v>0</v>
      </c>
      <c r="BC228" s="166">
        <f t="array" ref="BC228">IFERROR(IF(ROW()-16&lt;NoRowsBudget, IF($J228="Profit Margin",SUM(BC$16:BC227)*ProfitMargin,IF($J228="VAT",SUM(BC$16:BC227)*VAT,IF(Budget_period="Monthly",SUMIFS(INDIRECT(BC$8),DetailBudgetWPs_Aleph,IF($J228 = "No Work Package", "", $J228),DetailBudgetCategory_Aleph,$I228),IF(Budget_period="Quarterly",SUMIFS(INDIRECT(BC$9),DetailBudgetWPs_Aleph,IF($J228 = "No Work Package", "", $J228),DetailBudgetCategory_Aleph,$I228),IF(Budget_period="Annually",SUMIFS(INDIRECT(BC$10),DetailBudgetWPs_Aleph,IF($J228 = "No Work Package", "", $J228),DetailBudgetCategory_Aleph,$I228),""))))) / BC$6 * BC$7, 0), 0)</f>
        <v>0</v>
      </c>
      <c r="BD228" s="166">
        <f t="array" ref="BD228">IFERROR(IF(ROW()-16&lt;NoRowsBudget, IF($J228="Profit Margin",SUM(BD$16:BD227)*ProfitMargin,IF($J228="VAT",SUM(BD$16:BD227)*VAT,IF(Budget_period="Monthly",SUMIFS(INDIRECT(BD$8),DetailBudgetWPs_Aleph,IF($J228 = "No Work Package", "", $J228),DetailBudgetCategory_Aleph,$I228),IF(Budget_period="Quarterly",SUMIFS(INDIRECT(BD$9),DetailBudgetWPs_Aleph,IF($J228 = "No Work Package", "", $J228),DetailBudgetCategory_Aleph,$I228),IF(Budget_period="Annually",SUMIFS(INDIRECT(BD$10),DetailBudgetWPs_Aleph,IF($J228 = "No Work Package", "", $J228),DetailBudgetCategory_Aleph,$I228),""))))) / BD$6 * BD$7, 0), 0)</f>
        <v>0</v>
      </c>
      <c r="BE228" s="166">
        <f t="array" ref="BE228">IFERROR(IF(ROW()-16&lt;NoRowsBudget, IF($J228="Profit Margin",SUM(BE$16:BE227)*ProfitMargin,IF($J228="VAT",SUM(BE$16:BE227)*VAT,IF(Budget_period="Monthly",SUMIFS(INDIRECT(BE$8),DetailBudgetWPs_Aleph,IF($J228 = "No Work Package", "", $J228),DetailBudgetCategory_Aleph,$I228),IF(Budget_period="Quarterly",SUMIFS(INDIRECT(BE$9),DetailBudgetWPs_Aleph,IF($J228 = "No Work Package", "", $J228),DetailBudgetCategory_Aleph,$I228),IF(Budget_period="Annually",SUMIFS(INDIRECT(BE$10),DetailBudgetWPs_Aleph,IF($J228 = "No Work Package", "", $J228),DetailBudgetCategory_Aleph,$I228),""))))) / BE$6 * BE$7, 0), 0)</f>
        <v>0</v>
      </c>
      <c r="BF228" s="166">
        <f t="array" ref="BF228">IFERROR(IF(ROW()-16&lt;NoRowsBudget, IF($J228="Profit Margin",SUM(BF$16:BF227)*ProfitMargin,IF($J228="VAT",SUM(BF$16:BF227)*VAT,IF(Budget_period="Monthly",SUMIFS(INDIRECT(BF$8),DetailBudgetWPs_Aleph,IF($J228 = "No Work Package", "", $J228),DetailBudgetCategory_Aleph,$I228),IF(Budget_period="Quarterly",SUMIFS(INDIRECT(BF$9),DetailBudgetWPs_Aleph,IF($J228 = "No Work Package", "", $J228),DetailBudgetCategory_Aleph,$I228),IF(Budget_period="Annually",SUMIFS(INDIRECT(BF$10),DetailBudgetWPs_Aleph,IF($J228 = "No Work Package", "", $J228),DetailBudgetCategory_Aleph,$I228),""))))) / BF$6 * BF$7, 0), 0)</f>
        <v>0</v>
      </c>
      <c r="BG228" s="166">
        <f t="array" ref="BG228">IFERROR(IF(ROW()-16&lt;NoRowsBudget, IF($J228="Profit Margin",SUM(BG$16:BG227)*ProfitMargin,IF($J228="VAT",SUM(BG$16:BG227)*VAT,IF(Budget_period="Monthly",SUMIFS(INDIRECT(BG$8),DetailBudgetWPs_Aleph,IF($J228 = "No Work Package", "", $J228),DetailBudgetCategory_Aleph,$I228),IF(Budget_period="Quarterly",SUMIFS(INDIRECT(BG$9),DetailBudgetWPs_Aleph,IF($J228 = "No Work Package", "", $J228),DetailBudgetCategory_Aleph,$I228),IF(Budget_period="Annually",SUMIFS(INDIRECT(BG$10),DetailBudgetWPs_Aleph,IF($J228 = "No Work Package", "", $J228),DetailBudgetCategory_Aleph,$I228),""))))) / BG$6 * BG$7, 0), 0)</f>
        <v>0</v>
      </c>
      <c r="BH228" s="166">
        <f t="array" ref="BH228">IFERROR(IF(ROW()-16&lt;NoRowsBudget, IF($J228="Profit Margin",SUM(BH$16:BH227)*ProfitMargin,IF($J228="VAT",SUM(BH$16:BH227)*VAT,IF(Budget_period="Monthly",SUMIFS(INDIRECT(BH$8),DetailBudgetWPs_Aleph,IF($J228 = "No Work Package", "", $J228),DetailBudgetCategory_Aleph,$I228),IF(Budget_period="Quarterly",SUMIFS(INDIRECT(BH$9),DetailBudgetWPs_Aleph,IF($J228 = "No Work Package", "", $J228),DetailBudgetCategory_Aleph,$I228),IF(Budget_period="Annually",SUMIFS(INDIRECT(BH$10),DetailBudgetWPs_Aleph,IF($J228 = "No Work Package", "", $J228),DetailBudgetCategory_Aleph,$I228),""))))) / BH$6 * BH$7, 0), 0)</f>
        <v>0</v>
      </c>
      <c r="BI228" s="166">
        <f t="array" ref="BI228">IFERROR(IF(ROW()-16&lt;NoRowsBudget, IF($J228="Profit Margin",SUM(BI$16:BI227)*ProfitMargin,IF($J228="VAT",SUM(BI$16:BI227)*VAT,IF(Budget_period="Monthly",SUMIFS(INDIRECT(BI$8),DetailBudgetWPs_Aleph,IF($J228 = "No Work Package", "", $J228),DetailBudgetCategory_Aleph,$I228),IF(Budget_period="Quarterly",SUMIFS(INDIRECT(BI$9),DetailBudgetWPs_Aleph,IF($J228 = "No Work Package", "", $J228),DetailBudgetCategory_Aleph,$I228),IF(Budget_period="Annually",SUMIFS(INDIRECT(BI$10),DetailBudgetWPs_Aleph,IF($J228 = "No Work Package", "", $J228),DetailBudgetCategory_Aleph,$I228),""))))) / BI$6 * BI$7, 0), 0)</f>
        <v>0</v>
      </c>
      <c r="BJ228" s="166">
        <f t="array" ref="BJ228">IFERROR(IF(ROW()-16&lt;NoRowsBudget, IF($J228="Profit Margin",SUM(BJ$16:BJ227)*ProfitMargin,IF($J228="VAT",SUM(BJ$16:BJ227)*VAT,IF(Budget_period="Monthly",SUMIFS(INDIRECT(BJ$8),DetailBudgetWPs_Aleph,IF($J228 = "No Work Package", "", $J228),DetailBudgetCategory_Aleph,$I228),IF(Budget_period="Quarterly",SUMIFS(INDIRECT(BJ$9),DetailBudgetWPs_Aleph,IF($J228 = "No Work Package", "", $J228),DetailBudgetCategory_Aleph,$I228),IF(Budget_period="Annually",SUMIFS(INDIRECT(BJ$10),DetailBudgetWPs_Aleph,IF($J228 = "No Work Package", "", $J228),DetailBudgetCategory_Aleph,$I228),""))))) / BJ$6 * BJ$7, 0), 0)</f>
        <v>0</v>
      </c>
      <c r="BK228" s="166">
        <f t="array" ref="BK228">IFERROR(IF(ROW()-16&lt;NoRowsBudget, IF($J228="Profit Margin",SUM(BK$16:BK227)*ProfitMargin,IF($J228="VAT",SUM(BK$16:BK227)*VAT,IF(Budget_period="Monthly",SUMIFS(INDIRECT(BK$8),DetailBudgetWPs_Aleph,IF($J228 = "No Work Package", "", $J228),DetailBudgetCategory_Aleph,$I228),IF(Budget_period="Quarterly",SUMIFS(INDIRECT(BK$9),DetailBudgetWPs_Aleph,IF($J228 = "No Work Package", "", $J228),DetailBudgetCategory_Aleph,$I228),IF(Budget_period="Annually",SUMIFS(INDIRECT(BK$10),DetailBudgetWPs_Aleph,IF($J228 = "No Work Package", "", $J228),DetailBudgetCategory_Aleph,$I228),""))))) / BK$6 * BK$7, 0), 0)</f>
        <v>0</v>
      </c>
      <c r="BL228" s="166">
        <f t="array" ref="BL228">IFERROR(IF(ROW()-16&lt;NoRowsBudget, IF($J228="Profit Margin",SUM(BL$16:BL227)*ProfitMargin,IF($J228="VAT",SUM(BL$16:BL227)*VAT,IF(Budget_period="Monthly",SUMIFS(INDIRECT(BL$8),DetailBudgetWPs_Aleph,IF($J228 = "No Work Package", "", $J228),DetailBudgetCategory_Aleph,$I228),IF(Budget_period="Quarterly",SUMIFS(INDIRECT(BL$9),DetailBudgetWPs_Aleph,IF($J228 = "No Work Package", "", $J228),DetailBudgetCategory_Aleph,$I228),IF(Budget_period="Annually",SUMIFS(INDIRECT(BL$10),DetailBudgetWPs_Aleph,IF($J228 = "No Work Package", "", $J228),DetailBudgetCategory_Aleph,$I228),""))))) / BL$6 * BL$7, 0), 0)</f>
        <v>0</v>
      </c>
      <c r="BM228" s="166">
        <f t="array" ref="BM228">IFERROR(IF(ROW()-16&lt;NoRowsBudget, IF($J228="Profit Margin",SUM(BM$16:BM227)*ProfitMargin,IF($J228="VAT",SUM(BM$16:BM227)*VAT,IF(Budget_period="Monthly",SUMIFS(INDIRECT(BM$8),DetailBudgetWPs_Aleph,IF($J228 = "No Work Package", "", $J228),DetailBudgetCategory_Aleph,$I228),IF(Budget_period="Quarterly",SUMIFS(INDIRECT(BM$9),DetailBudgetWPs_Aleph,IF($J228 = "No Work Package", "", $J228),DetailBudgetCategory_Aleph,$I228),IF(Budget_period="Annually",SUMIFS(INDIRECT(BM$10),DetailBudgetWPs_Aleph,IF($J228 = "No Work Package", "", $J228),DetailBudgetCategory_Aleph,$I228),""))))) / BM$6 * BM$7, 0), 0)</f>
        <v>0</v>
      </c>
      <c r="BN228" s="166">
        <f t="array" ref="BN228">IFERROR(IF(ROW()-16&lt;NoRowsBudget, IF($J228="Profit Margin",SUM(BN$16:BN227)*ProfitMargin,IF($J228="VAT",SUM(BN$16:BN227)*VAT,IF(Budget_period="Monthly",SUMIFS(INDIRECT(BN$8),DetailBudgetWPs_Aleph,IF($J228 = "No Work Package", "", $J228),DetailBudgetCategory_Aleph,$I228),IF(Budget_period="Quarterly",SUMIFS(INDIRECT(BN$9),DetailBudgetWPs_Aleph,IF($J228 = "No Work Package", "", $J228),DetailBudgetCategory_Aleph,$I228),IF(Budget_period="Annually",SUMIFS(INDIRECT(BN$10),DetailBudgetWPs_Aleph,IF($J228 = "No Work Package", "", $J228),DetailBudgetCategory_Aleph,$I228),""))))) / BN$6 * BN$7, 0), 0)</f>
        <v>0</v>
      </c>
      <c r="BO228" s="166">
        <f t="array" ref="BO228">IFERROR(IF(ROW()-16&lt;NoRowsBudget, IF($J228="Profit Margin",SUM(BO$16:BO227)*ProfitMargin,IF($J228="VAT",SUM(BO$16:BO227)*VAT,IF(Budget_period="Monthly",SUMIFS(INDIRECT(BO$8),DetailBudgetWPs_Aleph,IF($J228 = "No Work Package", "", $J228),DetailBudgetCategory_Aleph,$I228),IF(Budget_period="Quarterly",SUMIFS(INDIRECT(BO$9),DetailBudgetWPs_Aleph,IF($J228 = "No Work Package", "", $J228),DetailBudgetCategory_Aleph,$I228),IF(Budget_period="Annually",SUMIFS(INDIRECT(BO$10),DetailBudgetWPs_Aleph,IF($J228 = "No Work Package", "", $J228),DetailBudgetCategory_Aleph,$I228),""))))) / BO$6 * BO$7, 0), 0)</f>
        <v>0</v>
      </c>
      <c r="BP228" s="166">
        <f t="array" ref="BP228">IFERROR(IF(ROW()-16&lt;NoRowsBudget, IF($J228="Profit Margin",SUM(BP$16:BP227)*ProfitMargin,IF($J228="VAT",SUM(BP$16:BP227)*VAT,IF(Budget_period="Monthly",SUMIFS(INDIRECT(BP$8),DetailBudgetWPs_Aleph,IF($J228 = "No Work Package", "", $J228),DetailBudgetCategory_Aleph,$I228),IF(Budget_period="Quarterly",SUMIFS(INDIRECT(BP$9),DetailBudgetWPs_Aleph,IF($J228 = "No Work Package", "", $J228),DetailBudgetCategory_Aleph,$I228),IF(Budget_period="Annually",SUMIFS(INDIRECT(BP$10),DetailBudgetWPs_Aleph,IF($J228 = "No Work Package", "", $J228),DetailBudgetCategory_Aleph,$I228),""))))) / BP$6 * BP$7, 0), 0)</f>
        <v>0</v>
      </c>
      <c r="BQ228" s="166">
        <f t="array" ref="BQ228">IFERROR(IF(ROW()-16&lt;NoRowsBudget, IF($J228="Profit Margin",SUM(BQ$16:BQ227)*ProfitMargin,IF($J228="VAT",SUM(BQ$16:BQ227)*VAT,IF(Budget_period="Monthly",SUMIFS(INDIRECT(BQ$8),DetailBudgetWPs_Aleph,IF($J228 = "No Work Package", "", $J228),DetailBudgetCategory_Aleph,$I228),IF(Budget_period="Quarterly",SUMIFS(INDIRECT(BQ$9),DetailBudgetWPs_Aleph,IF($J228 = "No Work Package", "", $J228),DetailBudgetCategory_Aleph,$I228),IF(Budget_period="Annually",SUMIFS(INDIRECT(BQ$10),DetailBudgetWPs_Aleph,IF($J228 = "No Work Package", "", $J228),DetailBudgetCategory_Aleph,$I228),""))))) / BQ$6 * BQ$7, 0), 0)</f>
        <v>0</v>
      </c>
      <c r="BR228" s="166">
        <f t="array" ref="BR228">IFERROR(IF(ROW()-16&lt;NoRowsBudget, IF($J228="Profit Margin",SUM(BR$16:BR227)*ProfitMargin,IF($J228="VAT",SUM(BR$16:BR227)*VAT,IF(Budget_period="Monthly",SUMIFS(INDIRECT(BR$8),DetailBudgetWPs_Aleph,IF($J228 = "No Work Package", "", $J228),DetailBudgetCategory_Aleph,$I228),IF(Budget_period="Quarterly",SUMIFS(INDIRECT(BR$9),DetailBudgetWPs_Aleph,IF($J228 = "No Work Package", "", $J228),DetailBudgetCategory_Aleph,$I228),IF(Budget_period="Annually",SUMIFS(INDIRECT(BR$10),DetailBudgetWPs_Aleph,IF($J228 = "No Work Package", "", $J228),DetailBudgetCategory_Aleph,$I228),""))))) / BR$6 * BR$7, 0), 0)</f>
        <v>0</v>
      </c>
      <c r="BS228" s="166">
        <f t="array" ref="BS228">IFERROR(IF(ROW()-16&lt;NoRowsBudget, IF($J228="Profit Margin",SUM(BS$16:BS227)*ProfitMargin,IF($J228="VAT",SUM(BS$16:BS227)*VAT,IF(Budget_period="Monthly",SUMIFS(INDIRECT(BS$8),DetailBudgetWPs_Aleph,IF($J228 = "No Work Package", "", $J228),DetailBudgetCategory_Aleph,$I228),IF(Budget_period="Quarterly",SUMIFS(INDIRECT(BS$9),DetailBudgetWPs_Aleph,IF($J228 = "No Work Package", "", $J228),DetailBudgetCategory_Aleph,$I228),IF(Budget_period="Annually",SUMIFS(INDIRECT(BS$10),DetailBudgetWPs_Aleph,IF($J228 = "No Work Package", "", $J228),DetailBudgetCategory_Aleph,$I228),""))))) / BS$6 * BS$7, 0), 0)</f>
        <v>0</v>
      </c>
    </row>
    <row r="229" ht="15.75" customHeight="1">
      <c r="A229" s="114"/>
      <c r="B229" s="15" t="str">
        <f>IF(ROW()-16&lt;NoRowsBudget,OrgName,"")</f>
        <v/>
      </c>
      <c r="C229" s="15" t="str">
        <f>IF(ROW()-16&lt;NoRowsBudget,ProjectName,"")</f>
        <v/>
      </c>
      <c r="D229" s="15" t="str">
        <f>IF(ROW()-16&lt;NoRowsBudget,ProjectRef,"")</f>
        <v/>
      </c>
      <c r="E229" s="15" t="str">
        <f>IF(ROW()-16&lt;NoRowsBudget,ApplicationID,"")</f>
        <v/>
      </c>
      <c r="F229" s="15" t="str">
        <f>IF(ROW()-16&lt;NoRowsBudget,Version,"")</f>
        <v/>
      </c>
      <c r="G229" s="164" t="str">
        <f>IF(ROW()-16&lt;NoRowsBudget,StartDate,"")</f>
        <v/>
      </c>
      <c r="H229" s="164" t="str">
        <f>IF(ROW()-16&lt;NoRowsBudget,EndDate,"")</f>
        <v/>
      </c>
      <c r="I229" s="15" t="str">
        <f t="array" ref="I229">IF(ROW()-16&lt;(NoRowsBudget-3),INDEX(CostCategories,CEILING((ROW()-15)/NoWPs,1)),IF(ROW()-16=NoRowsBudget-3,"Overheads",IF(ROW()-16=NoRowsBudget-2,"Profit Margin",IF(ROW()-16=NoRowsBudget-1,"VAT",""))))</f>
        <v/>
      </c>
      <c r="J229" s="15" t="str">
        <f t="array" ref="J229">IF(ROW()-16&lt;NoRowsBudget-3,INDEX(WPUnique,,MOD(ROW()-16,NoWPs)+1),IF(ROW()-16=NoRowsBudget-3,"Overheads",IF(ROW()-16=NoRowsBudget-2,"Profit Margin",IF(ROW()-16=NoRowsBudget-1,"VAT",""))))</f>
        <v/>
      </c>
      <c r="K229" s="172" t="str">
        <f>IFERROR(IF(OR($J229="Indirect Cost",$J229="VAT",$J229="Profit Margin"),"",VLOOKUP(J229,'1. Basic Info'!$B$40:$C$52,2,FALSE)),BudgetExport!J229)</f>
        <v/>
      </c>
      <c r="L229" s="166">
        <f t="array" ref="L229">IFERROR(IF(ROW()-16&lt;NoRowsBudget, IF($J229="Profit Margin",SUM(L$16:L228)*ProfitMargin,IF($J229="VAT",SUM(L$16:L228)*VAT,IF(Budget_period="Monthly",SUMIFS(INDIRECT(L$8),DetailBudgetWPs_Aleph,IF($J229 = "No Work Package", "", $J229),DetailBudgetCategory_Aleph,$I229),IF(Budget_period="Quarterly",SUMIFS(INDIRECT(L$9),DetailBudgetWPs_Aleph,IF($J229 = "No Work Package", "", $J229),DetailBudgetCategory_Aleph,$I229),IF(Budget_period="Annually",SUMIFS(INDIRECT(L$10),DetailBudgetWPs_Aleph,IF($J229 = "No Work Package", "", $J229),DetailBudgetCategory_Aleph,$I229),""))))) / L$6 * L$7, 0), 0)</f>
        <v>0</v>
      </c>
      <c r="M229" s="166">
        <f t="array" ref="M229">IFERROR(IF(ROW()-16&lt;NoRowsBudget, IF($J229="Profit Margin",SUM(M$16:M228)*ProfitMargin,IF($J229="VAT",SUM(M$16:M228)*VAT,IF(Budget_period="Monthly",SUMIFS(INDIRECT(M$8),DetailBudgetWPs_Aleph,IF($J229 = "No Work Package", "", $J229),DetailBudgetCategory_Aleph,$I229),IF(Budget_period="Quarterly",SUMIFS(INDIRECT(M$9),DetailBudgetWPs_Aleph,IF($J229 = "No Work Package", "", $J229),DetailBudgetCategory_Aleph,$I229),IF(Budget_period="Annually",SUMIFS(INDIRECT(M$10),DetailBudgetWPs_Aleph,IF($J229 = "No Work Package", "", $J229),DetailBudgetCategory_Aleph,$I229),""))))) / M$6 * M$7, 0), 0)</f>
        <v>0</v>
      </c>
      <c r="N229" s="166">
        <f t="array" ref="N229">IFERROR(IF(ROW()-16&lt;NoRowsBudget, IF($J229="Profit Margin",SUM(N$16:N228)*ProfitMargin,IF($J229="VAT",SUM(N$16:N228)*VAT,IF(Budget_period="Monthly",SUMIFS(INDIRECT(N$8),DetailBudgetWPs_Aleph,IF($J229 = "No Work Package", "", $J229),DetailBudgetCategory_Aleph,$I229),IF(Budget_period="Quarterly",SUMIFS(INDIRECT(N$9),DetailBudgetWPs_Aleph,IF($J229 = "No Work Package", "", $J229),DetailBudgetCategory_Aleph,$I229),IF(Budget_period="Annually",SUMIFS(INDIRECT(N$10),DetailBudgetWPs_Aleph,IF($J229 = "No Work Package", "", $J229),DetailBudgetCategory_Aleph,$I229),""))))) / N$6 * N$7, 0), 0)</f>
        <v>0</v>
      </c>
      <c r="O229" s="166">
        <f t="array" ref="O229">IFERROR(IF(ROW()-16&lt;NoRowsBudget, IF($J229="Profit Margin",SUM(O$16:O228)*ProfitMargin,IF($J229="VAT",SUM(O$16:O228)*VAT,IF(Budget_period="Monthly",SUMIFS(INDIRECT(O$8),DetailBudgetWPs_Aleph,IF($J229 = "No Work Package", "", $J229),DetailBudgetCategory_Aleph,$I229),IF(Budget_period="Quarterly",SUMIFS(INDIRECT(O$9),DetailBudgetWPs_Aleph,IF($J229 = "No Work Package", "", $J229),DetailBudgetCategory_Aleph,$I229),IF(Budget_period="Annually",SUMIFS(INDIRECT(O$10),DetailBudgetWPs_Aleph,IF($J229 = "No Work Package", "", $J229),DetailBudgetCategory_Aleph,$I229),""))))) / O$6 * O$7, 0), 0)</f>
        <v>0</v>
      </c>
      <c r="P229" s="166">
        <f t="array" ref="P229">IFERROR(IF(ROW()-16&lt;NoRowsBudget, IF($J229="Profit Margin",SUM(P$16:P228)*ProfitMargin,IF($J229="VAT",SUM(P$16:P228)*VAT,IF(Budget_period="Monthly",SUMIFS(INDIRECT(P$8),DetailBudgetWPs_Aleph,IF($J229 = "No Work Package", "", $J229),DetailBudgetCategory_Aleph,$I229),IF(Budget_period="Quarterly",SUMIFS(INDIRECT(P$9),DetailBudgetWPs_Aleph,IF($J229 = "No Work Package", "", $J229),DetailBudgetCategory_Aleph,$I229),IF(Budget_period="Annually",SUMIFS(INDIRECT(P$10),DetailBudgetWPs_Aleph,IF($J229 = "No Work Package", "", $J229),DetailBudgetCategory_Aleph,$I229),""))))) / P$6 * P$7, 0), 0)</f>
        <v>0</v>
      </c>
      <c r="Q229" s="166">
        <f t="array" ref="Q229">IFERROR(IF(ROW()-16&lt;NoRowsBudget, IF($J229="Profit Margin",SUM(Q$16:Q228)*ProfitMargin,IF($J229="VAT",SUM(Q$16:Q228)*VAT,IF(Budget_period="Monthly",SUMIFS(INDIRECT(Q$8),DetailBudgetWPs_Aleph,IF($J229 = "No Work Package", "", $J229),DetailBudgetCategory_Aleph,$I229),IF(Budget_period="Quarterly",SUMIFS(INDIRECT(Q$9),DetailBudgetWPs_Aleph,IF($J229 = "No Work Package", "", $J229),DetailBudgetCategory_Aleph,$I229),IF(Budget_period="Annually",SUMIFS(INDIRECT(Q$10),DetailBudgetWPs_Aleph,IF($J229 = "No Work Package", "", $J229),DetailBudgetCategory_Aleph,$I229),""))))) / Q$6 * Q$7, 0), 0)</f>
        <v>0</v>
      </c>
      <c r="R229" s="166">
        <f t="array" ref="R229">IFERROR(IF(ROW()-16&lt;NoRowsBudget, IF($J229="Profit Margin",SUM(R$16:R228)*ProfitMargin,IF($J229="VAT",SUM(R$16:R228)*VAT,IF(Budget_period="Monthly",SUMIFS(INDIRECT(R$8),DetailBudgetWPs_Aleph,IF($J229 = "No Work Package", "", $J229),DetailBudgetCategory_Aleph,$I229),IF(Budget_period="Quarterly",SUMIFS(INDIRECT(R$9),DetailBudgetWPs_Aleph,IF($J229 = "No Work Package", "", $J229),DetailBudgetCategory_Aleph,$I229),IF(Budget_period="Annually",SUMIFS(INDIRECT(R$10),DetailBudgetWPs_Aleph,IF($J229 = "No Work Package", "", $J229),DetailBudgetCategory_Aleph,$I229),""))))) / R$6 * R$7, 0), 0)</f>
        <v>0</v>
      </c>
      <c r="S229" s="166">
        <f t="array" ref="S229">IFERROR(IF(ROW()-16&lt;NoRowsBudget, IF($J229="Profit Margin",SUM(S$16:S228)*ProfitMargin,IF($J229="VAT",SUM(S$16:S228)*VAT,IF(Budget_period="Monthly",SUMIFS(INDIRECT(S$8),DetailBudgetWPs_Aleph,IF($J229 = "No Work Package", "", $J229),DetailBudgetCategory_Aleph,$I229),IF(Budget_period="Quarterly",SUMIFS(INDIRECT(S$9),DetailBudgetWPs_Aleph,IF($J229 = "No Work Package", "", $J229),DetailBudgetCategory_Aleph,$I229),IF(Budget_period="Annually",SUMIFS(INDIRECT(S$10),DetailBudgetWPs_Aleph,IF($J229 = "No Work Package", "", $J229),DetailBudgetCategory_Aleph,$I229),""))))) / S$6 * S$7, 0), 0)</f>
        <v>0</v>
      </c>
      <c r="T229" s="166">
        <f t="array" ref="T229">IFERROR(IF(ROW()-16&lt;NoRowsBudget, IF($J229="Profit Margin",SUM(T$16:T228)*ProfitMargin,IF($J229="VAT",SUM(T$16:T228)*VAT,IF(Budget_period="Monthly",SUMIFS(INDIRECT(T$8),DetailBudgetWPs_Aleph,IF($J229 = "No Work Package", "", $J229),DetailBudgetCategory_Aleph,$I229),IF(Budget_period="Quarterly",SUMIFS(INDIRECT(T$9),DetailBudgetWPs_Aleph,IF($J229 = "No Work Package", "", $J229),DetailBudgetCategory_Aleph,$I229),IF(Budget_period="Annually",SUMIFS(INDIRECT(T$10),DetailBudgetWPs_Aleph,IF($J229 = "No Work Package", "", $J229),DetailBudgetCategory_Aleph,$I229),""))))) / T$6 * T$7, 0), 0)</f>
        <v>0</v>
      </c>
      <c r="U229" s="166">
        <f t="array" ref="U229">IFERROR(IF(ROW()-16&lt;NoRowsBudget, IF($J229="Profit Margin",SUM(U$16:U228)*ProfitMargin,IF($J229="VAT",SUM(U$16:U228)*VAT,IF(Budget_period="Monthly",SUMIFS(INDIRECT(U$8),DetailBudgetWPs_Aleph,IF($J229 = "No Work Package", "", $J229),DetailBudgetCategory_Aleph,$I229),IF(Budget_period="Quarterly",SUMIFS(INDIRECT(U$9),DetailBudgetWPs_Aleph,IF($J229 = "No Work Package", "", $J229),DetailBudgetCategory_Aleph,$I229),IF(Budget_period="Annually",SUMIFS(INDIRECT(U$10),DetailBudgetWPs_Aleph,IF($J229 = "No Work Package", "", $J229),DetailBudgetCategory_Aleph,$I229),""))))) / U$6 * U$7, 0), 0)</f>
        <v>0</v>
      </c>
      <c r="V229" s="166">
        <f t="array" ref="V229">IFERROR(IF(ROW()-16&lt;NoRowsBudget, IF($J229="Profit Margin",SUM(V$16:V228)*ProfitMargin,IF($J229="VAT",SUM(V$16:V228)*VAT,IF(Budget_period="Monthly",SUMIFS(INDIRECT(V$8),DetailBudgetWPs_Aleph,IF($J229 = "No Work Package", "", $J229),DetailBudgetCategory_Aleph,$I229),IF(Budget_period="Quarterly",SUMIFS(INDIRECT(V$9),DetailBudgetWPs_Aleph,IF($J229 = "No Work Package", "", $J229),DetailBudgetCategory_Aleph,$I229),IF(Budget_period="Annually",SUMIFS(INDIRECT(V$10),DetailBudgetWPs_Aleph,IF($J229 = "No Work Package", "", $J229),DetailBudgetCategory_Aleph,$I229),""))))) / V$6 * V$7, 0), 0)</f>
        <v>0</v>
      </c>
      <c r="W229" s="166">
        <f t="array" ref="W229">IFERROR(IF(ROW()-16&lt;NoRowsBudget, IF($J229="Profit Margin",SUM(W$16:W228)*ProfitMargin,IF($J229="VAT",SUM(W$16:W228)*VAT,IF(Budget_period="Monthly",SUMIFS(INDIRECT(W$8),DetailBudgetWPs_Aleph,IF($J229 = "No Work Package", "", $J229),DetailBudgetCategory_Aleph,$I229),IF(Budget_period="Quarterly",SUMIFS(INDIRECT(W$9),DetailBudgetWPs_Aleph,IF($J229 = "No Work Package", "", $J229),DetailBudgetCategory_Aleph,$I229),IF(Budget_period="Annually",SUMIFS(INDIRECT(W$10),DetailBudgetWPs_Aleph,IF($J229 = "No Work Package", "", $J229),DetailBudgetCategory_Aleph,$I229),""))))) / W$6 * W$7, 0), 0)</f>
        <v>0</v>
      </c>
      <c r="X229" s="166">
        <f t="array" ref="X229">IFERROR(IF(ROW()-16&lt;NoRowsBudget, IF($J229="Profit Margin",SUM(X$16:X228)*ProfitMargin,IF($J229="VAT",SUM(X$16:X228)*VAT,IF(Budget_period="Monthly",SUMIFS(INDIRECT(X$8),DetailBudgetWPs_Aleph,IF($J229 = "No Work Package", "", $J229),DetailBudgetCategory_Aleph,$I229),IF(Budget_period="Quarterly",SUMIFS(INDIRECT(X$9),DetailBudgetWPs_Aleph,IF($J229 = "No Work Package", "", $J229),DetailBudgetCategory_Aleph,$I229),IF(Budget_period="Annually",SUMIFS(INDIRECT(X$10),DetailBudgetWPs_Aleph,IF($J229 = "No Work Package", "", $J229),DetailBudgetCategory_Aleph,$I229),""))))) / X$6 * X$7, 0), 0)</f>
        <v>0</v>
      </c>
      <c r="Y229" s="166">
        <f t="array" ref="Y229">IFERROR(IF(ROW()-16&lt;NoRowsBudget, IF($J229="Profit Margin",SUM(Y$16:Y228)*ProfitMargin,IF($J229="VAT",SUM(Y$16:Y228)*VAT,IF(Budget_period="Monthly",SUMIFS(INDIRECT(Y$8),DetailBudgetWPs_Aleph,IF($J229 = "No Work Package", "", $J229),DetailBudgetCategory_Aleph,$I229),IF(Budget_period="Quarterly",SUMIFS(INDIRECT(Y$9),DetailBudgetWPs_Aleph,IF($J229 = "No Work Package", "", $J229),DetailBudgetCategory_Aleph,$I229),IF(Budget_period="Annually",SUMIFS(INDIRECT(Y$10),DetailBudgetWPs_Aleph,IF($J229 = "No Work Package", "", $J229),DetailBudgetCategory_Aleph,$I229),""))))) / Y$6 * Y$7, 0), 0)</f>
        <v>0</v>
      </c>
      <c r="Z229" s="166">
        <f t="array" ref="Z229">IFERROR(IF(ROW()-16&lt;NoRowsBudget, IF($J229="Profit Margin",SUM(Z$16:Z228)*ProfitMargin,IF($J229="VAT",SUM(Z$16:Z228)*VAT,IF(Budget_period="Monthly",SUMIFS(INDIRECT(Z$8),DetailBudgetWPs_Aleph,IF($J229 = "No Work Package", "", $J229),DetailBudgetCategory_Aleph,$I229),IF(Budget_period="Quarterly",SUMIFS(INDIRECT(Z$9),DetailBudgetWPs_Aleph,IF($J229 = "No Work Package", "", $J229),DetailBudgetCategory_Aleph,$I229),IF(Budget_period="Annually",SUMIFS(INDIRECT(Z$10),DetailBudgetWPs_Aleph,IF($J229 = "No Work Package", "", $J229),DetailBudgetCategory_Aleph,$I229),""))))) / Z$6 * Z$7, 0), 0)</f>
        <v>0</v>
      </c>
      <c r="AA229" s="166">
        <f t="array" ref="AA229">IFERROR(IF(ROW()-16&lt;NoRowsBudget, IF($J229="Profit Margin",SUM(AA$16:AA228)*ProfitMargin,IF($J229="VAT",SUM(AA$16:AA228)*VAT,IF(Budget_period="Monthly",SUMIFS(INDIRECT(AA$8),DetailBudgetWPs_Aleph,IF($J229 = "No Work Package", "", $J229),DetailBudgetCategory_Aleph,$I229),IF(Budget_period="Quarterly",SUMIFS(INDIRECT(AA$9),DetailBudgetWPs_Aleph,IF($J229 = "No Work Package", "", $J229),DetailBudgetCategory_Aleph,$I229),IF(Budget_period="Annually",SUMIFS(INDIRECT(AA$10),DetailBudgetWPs_Aleph,IF($J229 = "No Work Package", "", $J229),DetailBudgetCategory_Aleph,$I229),""))))) / AA$6 * AA$7, 0), 0)</f>
        <v>0</v>
      </c>
      <c r="AB229" s="166">
        <f t="array" ref="AB229">IFERROR(IF(ROW()-16&lt;NoRowsBudget, IF($J229="Profit Margin",SUM(AB$16:AB228)*ProfitMargin,IF($J229="VAT",SUM(AB$16:AB228)*VAT,IF(Budget_period="Monthly",SUMIFS(INDIRECT(AB$8),DetailBudgetWPs_Aleph,IF($J229 = "No Work Package", "", $J229),DetailBudgetCategory_Aleph,$I229),IF(Budget_period="Quarterly",SUMIFS(INDIRECT(AB$9),DetailBudgetWPs_Aleph,IF($J229 = "No Work Package", "", $J229),DetailBudgetCategory_Aleph,$I229),IF(Budget_period="Annually",SUMIFS(INDIRECT(AB$10),DetailBudgetWPs_Aleph,IF($J229 = "No Work Package", "", $J229),DetailBudgetCategory_Aleph,$I229),""))))) / AB$6 * AB$7, 0), 0)</f>
        <v>0</v>
      </c>
      <c r="AC229" s="166">
        <f t="array" ref="AC229">IFERROR(IF(ROW()-16&lt;NoRowsBudget, IF($J229="Profit Margin",SUM(AC$16:AC228)*ProfitMargin,IF($J229="VAT",SUM(AC$16:AC228)*VAT,IF(Budget_period="Monthly",SUMIFS(INDIRECT(AC$8),DetailBudgetWPs_Aleph,IF($J229 = "No Work Package", "", $J229),DetailBudgetCategory_Aleph,$I229),IF(Budget_period="Quarterly",SUMIFS(INDIRECT(AC$9),DetailBudgetWPs_Aleph,IF($J229 = "No Work Package", "", $J229),DetailBudgetCategory_Aleph,$I229),IF(Budget_period="Annually",SUMIFS(INDIRECT(AC$10),DetailBudgetWPs_Aleph,IF($J229 = "No Work Package", "", $J229),DetailBudgetCategory_Aleph,$I229),""))))) / AC$6 * AC$7, 0), 0)</f>
        <v>0</v>
      </c>
      <c r="AD229" s="166">
        <f t="array" ref="AD229">IFERROR(IF(ROW()-16&lt;NoRowsBudget, IF($J229="Profit Margin",SUM(AD$16:AD228)*ProfitMargin,IF($J229="VAT",SUM(AD$16:AD228)*VAT,IF(Budget_period="Monthly",SUMIFS(INDIRECT(AD$8),DetailBudgetWPs_Aleph,IF($J229 = "No Work Package", "", $J229),DetailBudgetCategory_Aleph,$I229),IF(Budget_period="Quarterly",SUMIFS(INDIRECT(AD$9),DetailBudgetWPs_Aleph,IF($J229 = "No Work Package", "", $J229),DetailBudgetCategory_Aleph,$I229),IF(Budget_period="Annually",SUMIFS(INDIRECT(AD$10),DetailBudgetWPs_Aleph,IF($J229 = "No Work Package", "", $J229),DetailBudgetCategory_Aleph,$I229),""))))) / AD$6 * AD$7, 0), 0)</f>
        <v>0</v>
      </c>
      <c r="AE229" s="166">
        <f t="array" ref="AE229">IFERROR(IF(ROW()-16&lt;NoRowsBudget, IF($J229="Profit Margin",SUM(AE$16:AE228)*ProfitMargin,IF($J229="VAT",SUM(AE$16:AE228)*VAT,IF(Budget_period="Monthly",SUMIFS(INDIRECT(AE$8),DetailBudgetWPs_Aleph,IF($J229 = "No Work Package", "", $J229),DetailBudgetCategory_Aleph,$I229),IF(Budget_period="Quarterly",SUMIFS(INDIRECT(AE$9),DetailBudgetWPs_Aleph,IF($J229 = "No Work Package", "", $J229),DetailBudgetCategory_Aleph,$I229),IF(Budget_period="Annually",SUMIFS(INDIRECT(AE$10),DetailBudgetWPs_Aleph,IF($J229 = "No Work Package", "", $J229),DetailBudgetCategory_Aleph,$I229),""))))) / AE$6 * AE$7, 0), 0)</f>
        <v>0</v>
      </c>
      <c r="AF229" s="166">
        <f t="array" ref="AF229">IFERROR(IF(ROW()-16&lt;NoRowsBudget, IF($J229="Profit Margin",SUM(AF$16:AF228)*ProfitMargin,IF($J229="VAT",SUM(AF$16:AF228)*VAT,IF(Budget_period="Monthly",SUMIFS(INDIRECT(AF$8),DetailBudgetWPs_Aleph,IF($J229 = "No Work Package", "", $J229),DetailBudgetCategory_Aleph,$I229),IF(Budget_period="Quarterly",SUMIFS(INDIRECT(AF$9),DetailBudgetWPs_Aleph,IF($J229 = "No Work Package", "", $J229),DetailBudgetCategory_Aleph,$I229),IF(Budget_period="Annually",SUMIFS(INDIRECT(AF$10),DetailBudgetWPs_Aleph,IF($J229 = "No Work Package", "", $J229),DetailBudgetCategory_Aleph,$I229),""))))) / AF$6 * AF$7, 0), 0)</f>
        <v>0</v>
      </c>
      <c r="AG229" s="166">
        <f t="array" ref="AG229">IFERROR(IF(ROW()-16&lt;NoRowsBudget, IF($J229="Profit Margin",SUM(AG$16:AG228)*ProfitMargin,IF($J229="VAT",SUM(AG$16:AG228)*VAT,IF(Budget_period="Monthly",SUMIFS(INDIRECT(AG$8),DetailBudgetWPs_Aleph,IF($J229 = "No Work Package", "", $J229),DetailBudgetCategory_Aleph,$I229),IF(Budget_period="Quarterly",SUMIFS(INDIRECT(AG$9),DetailBudgetWPs_Aleph,IF($J229 = "No Work Package", "", $J229),DetailBudgetCategory_Aleph,$I229),IF(Budget_period="Annually",SUMIFS(INDIRECT(AG$10),DetailBudgetWPs_Aleph,IF($J229 = "No Work Package", "", $J229),DetailBudgetCategory_Aleph,$I229),""))))) / AG$6 * AG$7, 0), 0)</f>
        <v>0</v>
      </c>
      <c r="AH229" s="166">
        <f t="array" ref="AH229">IFERROR(IF(ROW()-16&lt;NoRowsBudget, IF($J229="Profit Margin",SUM(AH$16:AH228)*ProfitMargin,IF($J229="VAT",SUM(AH$16:AH228)*VAT,IF(Budget_period="Monthly",SUMIFS(INDIRECT(AH$8),DetailBudgetWPs_Aleph,IF($J229 = "No Work Package", "", $J229),DetailBudgetCategory_Aleph,$I229),IF(Budget_period="Quarterly",SUMIFS(INDIRECT(AH$9),DetailBudgetWPs_Aleph,IF($J229 = "No Work Package", "", $J229),DetailBudgetCategory_Aleph,$I229),IF(Budget_period="Annually",SUMIFS(INDIRECT(AH$10),DetailBudgetWPs_Aleph,IF($J229 = "No Work Package", "", $J229),DetailBudgetCategory_Aleph,$I229),""))))) / AH$6 * AH$7, 0), 0)</f>
        <v>0</v>
      </c>
      <c r="AI229" s="166">
        <f t="array" ref="AI229">IFERROR(IF(ROW()-16&lt;NoRowsBudget, IF($J229="Profit Margin",SUM(AI$16:AI228)*ProfitMargin,IF($J229="VAT",SUM(AI$16:AI228)*VAT,IF(Budget_period="Monthly",SUMIFS(INDIRECT(AI$8),DetailBudgetWPs_Aleph,IF($J229 = "No Work Package", "", $J229),DetailBudgetCategory_Aleph,$I229),IF(Budget_period="Quarterly",SUMIFS(INDIRECT(AI$9),DetailBudgetWPs_Aleph,IF($J229 = "No Work Package", "", $J229),DetailBudgetCategory_Aleph,$I229),IF(Budget_period="Annually",SUMIFS(INDIRECT(AI$10),DetailBudgetWPs_Aleph,IF($J229 = "No Work Package", "", $J229),DetailBudgetCategory_Aleph,$I229),""))))) / AI$6 * AI$7, 0), 0)</f>
        <v>0</v>
      </c>
      <c r="AJ229" s="166">
        <f t="array" ref="AJ229">IFERROR(IF(ROW()-16&lt;NoRowsBudget, IF($J229="Profit Margin",SUM(AJ$16:AJ228)*ProfitMargin,IF($J229="VAT",SUM(AJ$16:AJ228)*VAT,IF(Budget_period="Monthly",SUMIFS(INDIRECT(AJ$8),DetailBudgetWPs_Aleph,IF($J229 = "No Work Package", "", $J229),DetailBudgetCategory_Aleph,$I229),IF(Budget_period="Quarterly",SUMIFS(INDIRECT(AJ$9),DetailBudgetWPs_Aleph,IF($J229 = "No Work Package", "", $J229),DetailBudgetCategory_Aleph,$I229),IF(Budget_period="Annually",SUMIFS(INDIRECT(AJ$10),DetailBudgetWPs_Aleph,IF($J229 = "No Work Package", "", $J229),DetailBudgetCategory_Aleph,$I229),""))))) / AJ$6 * AJ$7, 0), 0)</f>
        <v>0</v>
      </c>
      <c r="AK229" s="166">
        <f t="array" ref="AK229">IFERROR(IF(ROW()-16&lt;NoRowsBudget, IF($J229="Profit Margin",SUM(AK$16:AK228)*ProfitMargin,IF($J229="VAT",SUM(AK$16:AK228)*VAT,IF(Budget_period="Monthly",SUMIFS(INDIRECT(AK$8),DetailBudgetWPs_Aleph,IF($J229 = "No Work Package", "", $J229),DetailBudgetCategory_Aleph,$I229),IF(Budget_period="Quarterly",SUMIFS(INDIRECT(AK$9),DetailBudgetWPs_Aleph,IF($J229 = "No Work Package", "", $J229),DetailBudgetCategory_Aleph,$I229),IF(Budget_period="Annually",SUMIFS(INDIRECT(AK$10),DetailBudgetWPs_Aleph,IF($J229 = "No Work Package", "", $J229),DetailBudgetCategory_Aleph,$I229),""))))) / AK$6 * AK$7, 0), 0)</f>
        <v>0</v>
      </c>
      <c r="AL229" s="166">
        <f t="array" ref="AL229">IFERROR(IF(ROW()-16&lt;NoRowsBudget, IF($J229="Profit Margin",SUM(AL$16:AL228)*ProfitMargin,IF($J229="VAT",SUM(AL$16:AL228)*VAT,IF(Budget_period="Monthly",SUMIFS(INDIRECT(AL$8),DetailBudgetWPs_Aleph,IF($J229 = "No Work Package", "", $J229),DetailBudgetCategory_Aleph,$I229),IF(Budget_period="Quarterly",SUMIFS(INDIRECT(AL$9),DetailBudgetWPs_Aleph,IF($J229 = "No Work Package", "", $J229),DetailBudgetCategory_Aleph,$I229),IF(Budget_period="Annually",SUMIFS(INDIRECT(AL$10),DetailBudgetWPs_Aleph,IF($J229 = "No Work Package", "", $J229),DetailBudgetCategory_Aleph,$I229),""))))) / AL$6 * AL$7, 0), 0)</f>
        <v>0</v>
      </c>
      <c r="AM229" s="166">
        <f t="array" ref="AM229">IFERROR(IF(ROW()-16&lt;NoRowsBudget, IF($J229="Profit Margin",SUM(AM$16:AM228)*ProfitMargin,IF($J229="VAT",SUM(AM$16:AM228)*VAT,IF(Budget_period="Monthly",SUMIFS(INDIRECT(AM$8),DetailBudgetWPs_Aleph,IF($J229 = "No Work Package", "", $J229),DetailBudgetCategory_Aleph,$I229),IF(Budget_period="Quarterly",SUMIFS(INDIRECT(AM$9),DetailBudgetWPs_Aleph,IF($J229 = "No Work Package", "", $J229),DetailBudgetCategory_Aleph,$I229),IF(Budget_period="Annually",SUMIFS(INDIRECT(AM$10),DetailBudgetWPs_Aleph,IF($J229 = "No Work Package", "", $J229),DetailBudgetCategory_Aleph,$I229),""))))) / AM$6 * AM$7, 0), 0)</f>
        <v>0</v>
      </c>
      <c r="AN229" s="166">
        <f t="array" ref="AN229">IFERROR(IF(ROW()-16&lt;NoRowsBudget, IF($J229="Profit Margin",SUM(AN$16:AN228)*ProfitMargin,IF($J229="VAT",SUM(AN$16:AN228)*VAT,IF(Budget_period="Monthly",SUMIFS(INDIRECT(AN$8),DetailBudgetWPs_Aleph,IF($J229 = "No Work Package", "", $J229),DetailBudgetCategory_Aleph,$I229),IF(Budget_period="Quarterly",SUMIFS(INDIRECT(AN$9),DetailBudgetWPs_Aleph,IF($J229 = "No Work Package", "", $J229),DetailBudgetCategory_Aleph,$I229),IF(Budget_period="Annually",SUMIFS(INDIRECT(AN$10),DetailBudgetWPs_Aleph,IF($J229 = "No Work Package", "", $J229),DetailBudgetCategory_Aleph,$I229),""))))) / AN$6 * AN$7, 0), 0)</f>
        <v>0</v>
      </c>
      <c r="AO229" s="166">
        <f t="array" ref="AO229">IFERROR(IF(ROW()-16&lt;NoRowsBudget, IF($J229="Profit Margin",SUM(AO$16:AO228)*ProfitMargin,IF($J229="VAT",SUM(AO$16:AO228)*VAT,IF(Budget_period="Monthly",SUMIFS(INDIRECT(AO$8),DetailBudgetWPs_Aleph,IF($J229 = "No Work Package", "", $J229),DetailBudgetCategory_Aleph,$I229),IF(Budget_period="Quarterly",SUMIFS(INDIRECT(AO$9),DetailBudgetWPs_Aleph,IF($J229 = "No Work Package", "", $J229),DetailBudgetCategory_Aleph,$I229),IF(Budget_period="Annually",SUMIFS(INDIRECT(AO$10),DetailBudgetWPs_Aleph,IF($J229 = "No Work Package", "", $J229),DetailBudgetCategory_Aleph,$I229),""))))) / AO$6 * AO$7, 0), 0)</f>
        <v>0</v>
      </c>
      <c r="AP229" s="166">
        <f t="array" ref="AP229">IFERROR(IF(ROW()-16&lt;NoRowsBudget, IF($J229="Profit Margin",SUM(AP$16:AP228)*ProfitMargin,IF($J229="VAT",SUM(AP$16:AP228)*VAT,IF(Budget_period="Monthly",SUMIFS(INDIRECT(AP$8),DetailBudgetWPs_Aleph,IF($J229 = "No Work Package", "", $J229),DetailBudgetCategory_Aleph,$I229),IF(Budget_period="Quarterly",SUMIFS(INDIRECT(AP$9),DetailBudgetWPs_Aleph,IF($J229 = "No Work Package", "", $J229),DetailBudgetCategory_Aleph,$I229),IF(Budget_period="Annually",SUMIFS(INDIRECT(AP$10),DetailBudgetWPs_Aleph,IF($J229 = "No Work Package", "", $J229),DetailBudgetCategory_Aleph,$I229),""))))) / AP$6 * AP$7, 0), 0)</f>
        <v>0</v>
      </c>
      <c r="AQ229" s="166">
        <f t="array" ref="AQ229">IFERROR(IF(ROW()-16&lt;NoRowsBudget, IF($J229="Profit Margin",SUM(AQ$16:AQ228)*ProfitMargin,IF($J229="VAT",SUM(AQ$16:AQ228)*VAT,IF(Budget_period="Monthly",SUMIFS(INDIRECT(AQ$8),DetailBudgetWPs_Aleph,IF($J229 = "No Work Package", "", $J229),DetailBudgetCategory_Aleph,$I229),IF(Budget_period="Quarterly",SUMIFS(INDIRECT(AQ$9),DetailBudgetWPs_Aleph,IF($J229 = "No Work Package", "", $J229),DetailBudgetCategory_Aleph,$I229),IF(Budget_period="Annually",SUMIFS(INDIRECT(AQ$10),DetailBudgetWPs_Aleph,IF($J229 = "No Work Package", "", $J229),DetailBudgetCategory_Aleph,$I229),""))))) / AQ$6 * AQ$7, 0), 0)</f>
        <v>0</v>
      </c>
      <c r="AR229" s="166">
        <f t="array" ref="AR229">IFERROR(IF(ROW()-16&lt;NoRowsBudget, IF($J229="Profit Margin",SUM(AR$16:AR228)*ProfitMargin,IF($J229="VAT",SUM(AR$16:AR228)*VAT,IF(Budget_period="Monthly",SUMIFS(INDIRECT(AR$8),DetailBudgetWPs_Aleph,IF($J229 = "No Work Package", "", $J229),DetailBudgetCategory_Aleph,$I229),IF(Budget_period="Quarterly",SUMIFS(INDIRECT(AR$9),DetailBudgetWPs_Aleph,IF($J229 = "No Work Package", "", $J229),DetailBudgetCategory_Aleph,$I229),IF(Budget_period="Annually",SUMIFS(INDIRECT(AR$10),DetailBudgetWPs_Aleph,IF($J229 = "No Work Package", "", $J229),DetailBudgetCategory_Aleph,$I229),""))))) / AR$6 * AR$7, 0), 0)</f>
        <v>0</v>
      </c>
      <c r="AS229" s="166">
        <f t="array" ref="AS229">IFERROR(IF(ROW()-16&lt;NoRowsBudget, IF($J229="Profit Margin",SUM(AS$16:AS228)*ProfitMargin,IF($J229="VAT",SUM(AS$16:AS228)*VAT,IF(Budget_period="Monthly",SUMIFS(INDIRECT(AS$8),DetailBudgetWPs_Aleph,IF($J229 = "No Work Package", "", $J229),DetailBudgetCategory_Aleph,$I229),IF(Budget_period="Quarterly",SUMIFS(INDIRECT(AS$9),DetailBudgetWPs_Aleph,IF($J229 = "No Work Package", "", $J229),DetailBudgetCategory_Aleph,$I229),IF(Budget_period="Annually",SUMIFS(INDIRECT(AS$10),DetailBudgetWPs_Aleph,IF($J229 = "No Work Package", "", $J229),DetailBudgetCategory_Aleph,$I229),""))))) / AS$6 * AS$7, 0), 0)</f>
        <v>0</v>
      </c>
      <c r="AT229" s="166">
        <f t="array" ref="AT229">IFERROR(IF(ROW()-16&lt;NoRowsBudget, IF($J229="Profit Margin",SUM(AT$16:AT228)*ProfitMargin,IF($J229="VAT",SUM(AT$16:AT228)*VAT,IF(Budget_period="Monthly",SUMIFS(INDIRECT(AT$8),DetailBudgetWPs_Aleph,IF($J229 = "No Work Package", "", $J229),DetailBudgetCategory_Aleph,$I229),IF(Budget_period="Quarterly",SUMIFS(INDIRECT(AT$9),DetailBudgetWPs_Aleph,IF($J229 = "No Work Package", "", $J229),DetailBudgetCategory_Aleph,$I229),IF(Budget_period="Annually",SUMIFS(INDIRECT(AT$10),DetailBudgetWPs_Aleph,IF($J229 = "No Work Package", "", $J229),DetailBudgetCategory_Aleph,$I229),""))))) / AT$6 * AT$7, 0), 0)</f>
        <v>0</v>
      </c>
      <c r="AU229" s="166">
        <f t="array" ref="AU229">IFERROR(IF(ROW()-16&lt;NoRowsBudget, IF($J229="Profit Margin",SUM(AU$16:AU228)*ProfitMargin,IF($J229="VAT",SUM(AU$16:AU228)*VAT,IF(Budget_period="Monthly",SUMIFS(INDIRECT(AU$8),DetailBudgetWPs_Aleph,IF($J229 = "No Work Package", "", $J229),DetailBudgetCategory_Aleph,$I229),IF(Budget_period="Quarterly",SUMIFS(INDIRECT(AU$9),DetailBudgetWPs_Aleph,IF($J229 = "No Work Package", "", $J229),DetailBudgetCategory_Aleph,$I229),IF(Budget_period="Annually",SUMIFS(INDIRECT(AU$10),DetailBudgetWPs_Aleph,IF($J229 = "No Work Package", "", $J229),DetailBudgetCategory_Aleph,$I229),""))))) / AU$6 * AU$7, 0), 0)</f>
        <v>0</v>
      </c>
      <c r="AV229" s="166">
        <f t="array" ref="AV229">IFERROR(IF(ROW()-16&lt;NoRowsBudget, IF($J229="Profit Margin",SUM(AV$16:AV228)*ProfitMargin,IF($J229="VAT",SUM(AV$16:AV228)*VAT,IF(Budget_period="Monthly",SUMIFS(INDIRECT(AV$8),DetailBudgetWPs_Aleph,IF($J229 = "No Work Package", "", $J229),DetailBudgetCategory_Aleph,$I229),IF(Budget_period="Quarterly",SUMIFS(INDIRECT(AV$9),DetailBudgetWPs_Aleph,IF($J229 = "No Work Package", "", $J229),DetailBudgetCategory_Aleph,$I229),IF(Budget_period="Annually",SUMIFS(INDIRECT(AV$10),DetailBudgetWPs_Aleph,IF($J229 = "No Work Package", "", $J229),DetailBudgetCategory_Aleph,$I229),""))))) / AV$6 * AV$7, 0), 0)</f>
        <v>0</v>
      </c>
      <c r="AW229" s="166">
        <f t="array" ref="AW229">IFERROR(IF(ROW()-16&lt;NoRowsBudget, IF($J229="Profit Margin",SUM(AW$16:AW228)*ProfitMargin,IF($J229="VAT",SUM(AW$16:AW228)*VAT,IF(Budget_period="Monthly",SUMIFS(INDIRECT(AW$8),DetailBudgetWPs_Aleph,IF($J229 = "No Work Package", "", $J229),DetailBudgetCategory_Aleph,$I229),IF(Budget_period="Quarterly",SUMIFS(INDIRECT(AW$9),DetailBudgetWPs_Aleph,IF($J229 = "No Work Package", "", $J229),DetailBudgetCategory_Aleph,$I229),IF(Budget_period="Annually",SUMIFS(INDIRECT(AW$10),DetailBudgetWPs_Aleph,IF($J229 = "No Work Package", "", $J229),DetailBudgetCategory_Aleph,$I229),""))))) / AW$6 * AW$7, 0), 0)</f>
        <v>0</v>
      </c>
      <c r="AX229" s="166">
        <f t="array" ref="AX229">IFERROR(IF(ROW()-16&lt;NoRowsBudget, IF($J229="Profit Margin",SUM(AX$16:AX228)*ProfitMargin,IF($J229="VAT",SUM(AX$16:AX228)*VAT,IF(Budget_period="Monthly",SUMIFS(INDIRECT(AX$8),DetailBudgetWPs_Aleph,IF($J229 = "No Work Package", "", $J229),DetailBudgetCategory_Aleph,$I229),IF(Budget_period="Quarterly",SUMIFS(INDIRECT(AX$9),DetailBudgetWPs_Aleph,IF($J229 = "No Work Package", "", $J229),DetailBudgetCategory_Aleph,$I229),IF(Budget_period="Annually",SUMIFS(INDIRECT(AX$10),DetailBudgetWPs_Aleph,IF($J229 = "No Work Package", "", $J229),DetailBudgetCategory_Aleph,$I229),""))))) / AX$6 * AX$7, 0), 0)</f>
        <v>0</v>
      </c>
      <c r="AY229" s="166">
        <f t="array" ref="AY229">IFERROR(IF(ROW()-16&lt;NoRowsBudget, IF($J229="Profit Margin",SUM(AY$16:AY228)*ProfitMargin,IF($J229="VAT",SUM(AY$16:AY228)*VAT,IF(Budget_period="Monthly",SUMIFS(INDIRECT(AY$8),DetailBudgetWPs_Aleph,IF($J229 = "No Work Package", "", $J229),DetailBudgetCategory_Aleph,$I229),IF(Budget_period="Quarterly",SUMIFS(INDIRECT(AY$9),DetailBudgetWPs_Aleph,IF($J229 = "No Work Package", "", $J229),DetailBudgetCategory_Aleph,$I229),IF(Budget_period="Annually",SUMIFS(INDIRECT(AY$10),DetailBudgetWPs_Aleph,IF($J229 = "No Work Package", "", $J229),DetailBudgetCategory_Aleph,$I229),""))))) / AY$6 * AY$7, 0), 0)</f>
        <v>0</v>
      </c>
      <c r="AZ229" s="166">
        <f t="array" ref="AZ229">IFERROR(IF(ROW()-16&lt;NoRowsBudget, IF($J229="Profit Margin",SUM(AZ$16:AZ228)*ProfitMargin,IF($J229="VAT",SUM(AZ$16:AZ228)*VAT,IF(Budget_period="Monthly",SUMIFS(INDIRECT(AZ$8),DetailBudgetWPs_Aleph,IF($J229 = "No Work Package", "", $J229),DetailBudgetCategory_Aleph,$I229),IF(Budget_period="Quarterly",SUMIFS(INDIRECT(AZ$9),DetailBudgetWPs_Aleph,IF($J229 = "No Work Package", "", $J229),DetailBudgetCategory_Aleph,$I229),IF(Budget_period="Annually",SUMIFS(INDIRECT(AZ$10),DetailBudgetWPs_Aleph,IF($J229 = "No Work Package", "", $J229),DetailBudgetCategory_Aleph,$I229),""))))) / AZ$6 * AZ$7, 0), 0)</f>
        <v>0</v>
      </c>
      <c r="BA229" s="166">
        <f t="array" ref="BA229">IFERROR(IF(ROW()-16&lt;NoRowsBudget, IF($J229="Profit Margin",SUM(BA$16:BA228)*ProfitMargin,IF($J229="VAT",SUM(BA$16:BA228)*VAT,IF(Budget_period="Monthly",SUMIFS(INDIRECT(BA$8),DetailBudgetWPs_Aleph,IF($J229 = "No Work Package", "", $J229),DetailBudgetCategory_Aleph,$I229),IF(Budget_period="Quarterly",SUMIFS(INDIRECT(BA$9),DetailBudgetWPs_Aleph,IF($J229 = "No Work Package", "", $J229),DetailBudgetCategory_Aleph,$I229),IF(Budget_period="Annually",SUMIFS(INDIRECT(BA$10),DetailBudgetWPs_Aleph,IF($J229 = "No Work Package", "", $J229),DetailBudgetCategory_Aleph,$I229),""))))) / BA$6 * BA$7, 0), 0)</f>
        <v>0</v>
      </c>
      <c r="BB229" s="166">
        <f t="array" ref="BB229">IFERROR(IF(ROW()-16&lt;NoRowsBudget, IF($J229="Profit Margin",SUM(BB$16:BB228)*ProfitMargin,IF($J229="VAT",SUM(BB$16:BB228)*VAT,IF(Budget_period="Monthly",SUMIFS(INDIRECT(BB$8),DetailBudgetWPs_Aleph,IF($J229 = "No Work Package", "", $J229),DetailBudgetCategory_Aleph,$I229),IF(Budget_period="Quarterly",SUMIFS(INDIRECT(BB$9),DetailBudgetWPs_Aleph,IF($J229 = "No Work Package", "", $J229),DetailBudgetCategory_Aleph,$I229),IF(Budget_period="Annually",SUMIFS(INDIRECT(BB$10),DetailBudgetWPs_Aleph,IF($J229 = "No Work Package", "", $J229),DetailBudgetCategory_Aleph,$I229),""))))) / BB$6 * BB$7, 0), 0)</f>
        <v>0</v>
      </c>
      <c r="BC229" s="166">
        <f t="array" ref="BC229">IFERROR(IF(ROW()-16&lt;NoRowsBudget, IF($J229="Profit Margin",SUM(BC$16:BC228)*ProfitMargin,IF($J229="VAT",SUM(BC$16:BC228)*VAT,IF(Budget_period="Monthly",SUMIFS(INDIRECT(BC$8),DetailBudgetWPs_Aleph,IF($J229 = "No Work Package", "", $J229),DetailBudgetCategory_Aleph,$I229),IF(Budget_period="Quarterly",SUMIFS(INDIRECT(BC$9),DetailBudgetWPs_Aleph,IF($J229 = "No Work Package", "", $J229),DetailBudgetCategory_Aleph,$I229),IF(Budget_period="Annually",SUMIFS(INDIRECT(BC$10),DetailBudgetWPs_Aleph,IF($J229 = "No Work Package", "", $J229),DetailBudgetCategory_Aleph,$I229),""))))) / BC$6 * BC$7, 0), 0)</f>
        <v>0</v>
      </c>
      <c r="BD229" s="166">
        <f t="array" ref="BD229">IFERROR(IF(ROW()-16&lt;NoRowsBudget, IF($J229="Profit Margin",SUM(BD$16:BD228)*ProfitMargin,IF($J229="VAT",SUM(BD$16:BD228)*VAT,IF(Budget_period="Monthly",SUMIFS(INDIRECT(BD$8),DetailBudgetWPs_Aleph,IF($J229 = "No Work Package", "", $J229),DetailBudgetCategory_Aleph,$I229),IF(Budget_period="Quarterly",SUMIFS(INDIRECT(BD$9),DetailBudgetWPs_Aleph,IF($J229 = "No Work Package", "", $J229),DetailBudgetCategory_Aleph,$I229),IF(Budget_period="Annually",SUMIFS(INDIRECT(BD$10),DetailBudgetWPs_Aleph,IF($J229 = "No Work Package", "", $J229),DetailBudgetCategory_Aleph,$I229),""))))) / BD$6 * BD$7, 0), 0)</f>
        <v>0</v>
      </c>
      <c r="BE229" s="166">
        <f t="array" ref="BE229">IFERROR(IF(ROW()-16&lt;NoRowsBudget, IF($J229="Profit Margin",SUM(BE$16:BE228)*ProfitMargin,IF($J229="VAT",SUM(BE$16:BE228)*VAT,IF(Budget_period="Monthly",SUMIFS(INDIRECT(BE$8),DetailBudgetWPs_Aleph,IF($J229 = "No Work Package", "", $J229),DetailBudgetCategory_Aleph,$I229),IF(Budget_period="Quarterly",SUMIFS(INDIRECT(BE$9),DetailBudgetWPs_Aleph,IF($J229 = "No Work Package", "", $J229),DetailBudgetCategory_Aleph,$I229),IF(Budget_period="Annually",SUMIFS(INDIRECT(BE$10),DetailBudgetWPs_Aleph,IF($J229 = "No Work Package", "", $J229),DetailBudgetCategory_Aleph,$I229),""))))) / BE$6 * BE$7, 0), 0)</f>
        <v>0</v>
      </c>
      <c r="BF229" s="166">
        <f t="array" ref="BF229">IFERROR(IF(ROW()-16&lt;NoRowsBudget, IF($J229="Profit Margin",SUM(BF$16:BF228)*ProfitMargin,IF($J229="VAT",SUM(BF$16:BF228)*VAT,IF(Budget_period="Monthly",SUMIFS(INDIRECT(BF$8),DetailBudgetWPs_Aleph,IF($J229 = "No Work Package", "", $J229),DetailBudgetCategory_Aleph,$I229),IF(Budget_period="Quarterly",SUMIFS(INDIRECT(BF$9),DetailBudgetWPs_Aleph,IF($J229 = "No Work Package", "", $J229),DetailBudgetCategory_Aleph,$I229),IF(Budget_period="Annually",SUMIFS(INDIRECT(BF$10),DetailBudgetWPs_Aleph,IF($J229 = "No Work Package", "", $J229),DetailBudgetCategory_Aleph,$I229),""))))) / BF$6 * BF$7, 0), 0)</f>
        <v>0</v>
      </c>
      <c r="BG229" s="166">
        <f t="array" ref="BG229">IFERROR(IF(ROW()-16&lt;NoRowsBudget, IF($J229="Profit Margin",SUM(BG$16:BG228)*ProfitMargin,IF($J229="VAT",SUM(BG$16:BG228)*VAT,IF(Budget_period="Monthly",SUMIFS(INDIRECT(BG$8),DetailBudgetWPs_Aleph,IF($J229 = "No Work Package", "", $J229),DetailBudgetCategory_Aleph,$I229),IF(Budget_period="Quarterly",SUMIFS(INDIRECT(BG$9),DetailBudgetWPs_Aleph,IF($J229 = "No Work Package", "", $J229),DetailBudgetCategory_Aleph,$I229),IF(Budget_period="Annually",SUMIFS(INDIRECT(BG$10),DetailBudgetWPs_Aleph,IF($J229 = "No Work Package", "", $J229),DetailBudgetCategory_Aleph,$I229),""))))) / BG$6 * BG$7, 0), 0)</f>
        <v>0</v>
      </c>
      <c r="BH229" s="166">
        <f t="array" ref="BH229">IFERROR(IF(ROW()-16&lt;NoRowsBudget, IF($J229="Profit Margin",SUM(BH$16:BH228)*ProfitMargin,IF($J229="VAT",SUM(BH$16:BH228)*VAT,IF(Budget_period="Monthly",SUMIFS(INDIRECT(BH$8),DetailBudgetWPs_Aleph,IF($J229 = "No Work Package", "", $J229),DetailBudgetCategory_Aleph,$I229),IF(Budget_period="Quarterly",SUMIFS(INDIRECT(BH$9),DetailBudgetWPs_Aleph,IF($J229 = "No Work Package", "", $J229),DetailBudgetCategory_Aleph,$I229),IF(Budget_period="Annually",SUMIFS(INDIRECT(BH$10),DetailBudgetWPs_Aleph,IF($J229 = "No Work Package", "", $J229),DetailBudgetCategory_Aleph,$I229),""))))) / BH$6 * BH$7, 0), 0)</f>
        <v>0</v>
      </c>
      <c r="BI229" s="166">
        <f t="array" ref="BI229">IFERROR(IF(ROW()-16&lt;NoRowsBudget, IF($J229="Profit Margin",SUM(BI$16:BI228)*ProfitMargin,IF($J229="VAT",SUM(BI$16:BI228)*VAT,IF(Budget_period="Monthly",SUMIFS(INDIRECT(BI$8),DetailBudgetWPs_Aleph,IF($J229 = "No Work Package", "", $J229),DetailBudgetCategory_Aleph,$I229),IF(Budget_period="Quarterly",SUMIFS(INDIRECT(BI$9),DetailBudgetWPs_Aleph,IF($J229 = "No Work Package", "", $J229),DetailBudgetCategory_Aleph,$I229),IF(Budget_period="Annually",SUMIFS(INDIRECT(BI$10),DetailBudgetWPs_Aleph,IF($J229 = "No Work Package", "", $J229),DetailBudgetCategory_Aleph,$I229),""))))) / BI$6 * BI$7, 0), 0)</f>
        <v>0</v>
      </c>
      <c r="BJ229" s="166">
        <f t="array" ref="BJ229">IFERROR(IF(ROW()-16&lt;NoRowsBudget, IF($J229="Profit Margin",SUM(BJ$16:BJ228)*ProfitMargin,IF($J229="VAT",SUM(BJ$16:BJ228)*VAT,IF(Budget_period="Monthly",SUMIFS(INDIRECT(BJ$8),DetailBudgetWPs_Aleph,IF($J229 = "No Work Package", "", $J229),DetailBudgetCategory_Aleph,$I229),IF(Budget_period="Quarterly",SUMIFS(INDIRECT(BJ$9),DetailBudgetWPs_Aleph,IF($J229 = "No Work Package", "", $J229),DetailBudgetCategory_Aleph,$I229),IF(Budget_period="Annually",SUMIFS(INDIRECT(BJ$10),DetailBudgetWPs_Aleph,IF($J229 = "No Work Package", "", $J229),DetailBudgetCategory_Aleph,$I229),""))))) / BJ$6 * BJ$7, 0), 0)</f>
        <v>0</v>
      </c>
      <c r="BK229" s="166">
        <f t="array" ref="BK229">IFERROR(IF(ROW()-16&lt;NoRowsBudget, IF($J229="Profit Margin",SUM(BK$16:BK228)*ProfitMargin,IF($J229="VAT",SUM(BK$16:BK228)*VAT,IF(Budget_period="Monthly",SUMIFS(INDIRECT(BK$8),DetailBudgetWPs_Aleph,IF($J229 = "No Work Package", "", $J229),DetailBudgetCategory_Aleph,$I229),IF(Budget_period="Quarterly",SUMIFS(INDIRECT(BK$9),DetailBudgetWPs_Aleph,IF($J229 = "No Work Package", "", $J229),DetailBudgetCategory_Aleph,$I229),IF(Budget_period="Annually",SUMIFS(INDIRECT(BK$10),DetailBudgetWPs_Aleph,IF($J229 = "No Work Package", "", $J229),DetailBudgetCategory_Aleph,$I229),""))))) / BK$6 * BK$7, 0), 0)</f>
        <v>0</v>
      </c>
      <c r="BL229" s="166">
        <f t="array" ref="BL229">IFERROR(IF(ROW()-16&lt;NoRowsBudget, IF($J229="Profit Margin",SUM(BL$16:BL228)*ProfitMargin,IF($J229="VAT",SUM(BL$16:BL228)*VAT,IF(Budget_period="Monthly",SUMIFS(INDIRECT(BL$8),DetailBudgetWPs_Aleph,IF($J229 = "No Work Package", "", $J229),DetailBudgetCategory_Aleph,$I229),IF(Budget_period="Quarterly",SUMIFS(INDIRECT(BL$9),DetailBudgetWPs_Aleph,IF($J229 = "No Work Package", "", $J229),DetailBudgetCategory_Aleph,$I229),IF(Budget_period="Annually",SUMIFS(INDIRECT(BL$10),DetailBudgetWPs_Aleph,IF($J229 = "No Work Package", "", $J229),DetailBudgetCategory_Aleph,$I229),""))))) / BL$6 * BL$7, 0), 0)</f>
        <v>0</v>
      </c>
      <c r="BM229" s="166">
        <f t="array" ref="BM229">IFERROR(IF(ROW()-16&lt;NoRowsBudget, IF($J229="Profit Margin",SUM(BM$16:BM228)*ProfitMargin,IF($J229="VAT",SUM(BM$16:BM228)*VAT,IF(Budget_period="Monthly",SUMIFS(INDIRECT(BM$8),DetailBudgetWPs_Aleph,IF($J229 = "No Work Package", "", $J229),DetailBudgetCategory_Aleph,$I229),IF(Budget_period="Quarterly",SUMIFS(INDIRECT(BM$9),DetailBudgetWPs_Aleph,IF($J229 = "No Work Package", "", $J229),DetailBudgetCategory_Aleph,$I229),IF(Budget_period="Annually",SUMIFS(INDIRECT(BM$10),DetailBudgetWPs_Aleph,IF($J229 = "No Work Package", "", $J229),DetailBudgetCategory_Aleph,$I229),""))))) / BM$6 * BM$7, 0), 0)</f>
        <v>0</v>
      </c>
      <c r="BN229" s="166">
        <f t="array" ref="BN229">IFERROR(IF(ROW()-16&lt;NoRowsBudget, IF($J229="Profit Margin",SUM(BN$16:BN228)*ProfitMargin,IF($J229="VAT",SUM(BN$16:BN228)*VAT,IF(Budget_period="Monthly",SUMIFS(INDIRECT(BN$8),DetailBudgetWPs_Aleph,IF($J229 = "No Work Package", "", $J229),DetailBudgetCategory_Aleph,$I229),IF(Budget_period="Quarterly",SUMIFS(INDIRECT(BN$9),DetailBudgetWPs_Aleph,IF($J229 = "No Work Package", "", $J229),DetailBudgetCategory_Aleph,$I229),IF(Budget_period="Annually",SUMIFS(INDIRECT(BN$10),DetailBudgetWPs_Aleph,IF($J229 = "No Work Package", "", $J229),DetailBudgetCategory_Aleph,$I229),""))))) / BN$6 * BN$7, 0), 0)</f>
        <v>0</v>
      </c>
      <c r="BO229" s="166">
        <f t="array" ref="BO229">IFERROR(IF(ROW()-16&lt;NoRowsBudget, IF($J229="Profit Margin",SUM(BO$16:BO228)*ProfitMargin,IF($J229="VAT",SUM(BO$16:BO228)*VAT,IF(Budget_period="Monthly",SUMIFS(INDIRECT(BO$8),DetailBudgetWPs_Aleph,IF($J229 = "No Work Package", "", $J229),DetailBudgetCategory_Aleph,$I229),IF(Budget_period="Quarterly",SUMIFS(INDIRECT(BO$9),DetailBudgetWPs_Aleph,IF($J229 = "No Work Package", "", $J229),DetailBudgetCategory_Aleph,$I229),IF(Budget_period="Annually",SUMIFS(INDIRECT(BO$10),DetailBudgetWPs_Aleph,IF($J229 = "No Work Package", "", $J229),DetailBudgetCategory_Aleph,$I229),""))))) / BO$6 * BO$7, 0), 0)</f>
        <v>0</v>
      </c>
      <c r="BP229" s="166">
        <f t="array" ref="BP229">IFERROR(IF(ROW()-16&lt;NoRowsBudget, IF($J229="Profit Margin",SUM(BP$16:BP228)*ProfitMargin,IF($J229="VAT",SUM(BP$16:BP228)*VAT,IF(Budget_period="Monthly",SUMIFS(INDIRECT(BP$8),DetailBudgetWPs_Aleph,IF($J229 = "No Work Package", "", $J229),DetailBudgetCategory_Aleph,$I229),IF(Budget_period="Quarterly",SUMIFS(INDIRECT(BP$9),DetailBudgetWPs_Aleph,IF($J229 = "No Work Package", "", $J229),DetailBudgetCategory_Aleph,$I229),IF(Budget_period="Annually",SUMIFS(INDIRECT(BP$10),DetailBudgetWPs_Aleph,IF($J229 = "No Work Package", "", $J229),DetailBudgetCategory_Aleph,$I229),""))))) / BP$6 * BP$7, 0), 0)</f>
        <v>0</v>
      </c>
      <c r="BQ229" s="166">
        <f t="array" ref="BQ229">IFERROR(IF(ROW()-16&lt;NoRowsBudget, IF($J229="Profit Margin",SUM(BQ$16:BQ228)*ProfitMargin,IF($J229="VAT",SUM(BQ$16:BQ228)*VAT,IF(Budget_period="Monthly",SUMIFS(INDIRECT(BQ$8),DetailBudgetWPs_Aleph,IF($J229 = "No Work Package", "", $J229),DetailBudgetCategory_Aleph,$I229),IF(Budget_period="Quarterly",SUMIFS(INDIRECT(BQ$9),DetailBudgetWPs_Aleph,IF($J229 = "No Work Package", "", $J229),DetailBudgetCategory_Aleph,$I229),IF(Budget_period="Annually",SUMIFS(INDIRECT(BQ$10),DetailBudgetWPs_Aleph,IF($J229 = "No Work Package", "", $J229),DetailBudgetCategory_Aleph,$I229),""))))) / BQ$6 * BQ$7, 0), 0)</f>
        <v>0</v>
      </c>
      <c r="BR229" s="166">
        <f t="array" ref="BR229">IFERROR(IF(ROW()-16&lt;NoRowsBudget, IF($J229="Profit Margin",SUM(BR$16:BR228)*ProfitMargin,IF($J229="VAT",SUM(BR$16:BR228)*VAT,IF(Budget_period="Monthly",SUMIFS(INDIRECT(BR$8),DetailBudgetWPs_Aleph,IF($J229 = "No Work Package", "", $J229),DetailBudgetCategory_Aleph,$I229),IF(Budget_period="Quarterly",SUMIFS(INDIRECT(BR$9),DetailBudgetWPs_Aleph,IF($J229 = "No Work Package", "", $J229),DetailBudgetCategory_Aleph,$I229),IF(Budget_period="Annually",SUMIFS(INDIRECT(BR$10),DetailBudgetWPs_Aleph,IF($J229 = "No Work Package", "", $J229),DetailBudgetCategory_Aleph,$I229),""))))) / BR$6 * BR$7, 0), 0)</f>
        <v>0</v>
      </c>
      <c r="BS229" s="166">
        <f t="array" ref="BS229">IFERROR(IF(ROW()-16&lt;NoRowsBudget, IF($J229="Profit Margin",SUM(BS$16:BS228)*ProfitMargin,IF($J229="VAT",SUM(BS$16:BS228)*VAT,IF(Budget_period="Monthly",SUMIFS(INDIRECT(BS$8),DetailBudgetWPs_Aleph,IF($J229 = "No Work Package", "", $J229),DetailBudgetCategory_Aleph,$I229),IF(Budget_period="Quarterly",SUMIFS(INDIRECT(BS$9),DetailBudgetWPs_Aleph,IF($J229 = "No Work Package", "", $J229),DetailBudgetCategory_Aleph,$I229),IF(Budget_period="Annually",SUMIFS(INDIRECT(BS$10),DetailBudgetWPs_Aleph,IF($J229 = "No Work Package", "", $J229),DetailBudgetCategory_Aleph,$I229),""))))) / BS$6 * BS$7, 0), 0)</f>
        <v>0</v>
      </c>
    </row>
    <row r="230" ht="15.75" customHeight="1">
      <c r="A230" s="114"/>
      <c r="B230" s="15" t="str">
        <f>IF(ROW()-16&lt;NoRowsBudget,OrgName,"")</f>
        <v/>
      </c>
      <c r="C230" s="15" t="str">
        <f>IF(ROW()-16&lt;NoRowsBudget,ProjectName,"")</f>
        <v/>
      </c>
      <c r="D230" s="15" t="str">
        <f>IF(ROW()-16&lt;NoRowsBudget,ProjectRef,"")</f>
        <v/>
      </c>
      <c r="E230" s="15" t="str">
        <f>IF(ROW()-16&lt;NoRowsBudget,ApplicationID,"")</f>
        <v/>
      </c>
      <c r="F230" s="15" t="str">
        <f>IF(ROW()-16&lt;NoRowsBudget,Version,"")</f>
        <v/>
      </c>
      <c r="G230" s="164" t="str">
        <f>IF(ROW()-16&lt;NoRowsBudget,StartDate,"")</f>
        <v/>
      </c>
      <c r="H230" s="164" t="str">
        <f>IF(ROW()-16&lt;NoRowsBudget,EndDate,"")</f>
        <v/>
      </c>
      <c r="I230" s="15" t="str">
        <f t="array" ref="I230">IF(ROW()-16&lt;(NoRowsBudget-3),INDEX(CostCategories,CEILING((ROW()-15)/NoWPs,1)),IF(ROW()-16=NoRowsBudget-3,"Overheads",IF(ROW()-16=NoRowsBudget-2,"Profit Margin",IF(ROW()-16=NoRowsBudget-1,"VAT",""))))</f>
        <v/>
      </c>
      <c r="J230" s="15" t="str">
        <f t="array" ref="J230">IF(ROW()-16&lt;NoRowsBudget-3,INDEX(WPUnique,,MOD(ROW()-16,NoWPs)+1),IF(ROW()-16=NoRowsBudget-3,"Overheads",IF(ROW()-16=NoRowsBudget-2,"Profit Margin",IF(ROW()-16=NoRowsBudget-1,"VAT",""))))</f>
        <v/>
      </c>
      <c r="K230" s="172" t="str">
        <f>IFERROR(IF(OR($J230="Indirect Cost",$J230="VAT",$J230="Profit Margin"),"",VLOOKUP(J230,'1. Basic Info'!$B$40:$C$52,2,FALSE)),BudgetExport!J230)</f>
        <v/>
      </c>
      <c r="L230" s="166">
        <f t="array" ref="L230">IFERROR(IF(ROW()-16&lt;NoRowsBudget, IF($J230="Profit Margin",SUM(L$16:L229)*ProfitMargin,IF($J230="VAT",SUM(L$16:L229)*VAT,IF(Budget_period="Monthly",SUMIFS(INDIRECT(L$8),DetailBudgetWPs_Aleph,IF($J230 = "No Work Package", "", $J230),DetailBudgetCategory_Aleph,$I230),IF(Budget_period="Quarterly",SUMIFS(INDIRECT(L$9),DetailBudgetWPs_Aleph,IF($J230 = "No Work Package", "", $J230),DetailBudgetCategory_Aleph,$I230),IF(Budget_period="Annually",SUMIFS(INDIRECT(L$10),DetailBudgetWPs_Aleph,IF($J230 = "No Work Package", "", $J230),DetailBudgetCategory_Aleph,$I230),""))))) / L$6 * L$7, 0), 0)</f>
        <v>0</v>
      </c>
      <c r="M230" s="166">
        <f t="array" ref="M230">IFERROR(IF(ROW()-16&lt;NoRowsBudget, IF($J230="Profit Margin",SUM(M$16:M229)*ProfitMargin,IF($J230="VAT",SUM(M$16:M229)*VAT,IF(Budget_period="Monthly",SUMIFS(INDIRECT(M$8),DetailBudgetWPs_Aleph,IF($J230 = "No Work Package", "", $J230),DetailBudgetCategory_Aleph,$I230),IF(Budget_period="Quarterly",SUMIFS(INDIRECT(M$9),DetailBudgetWPs_Aleph,IF($J230 = "No Work Package", "", $J230),DetailBudgetCategory_Aleph,$I230),IF(Budget_period="Annually",SUMIFS(INDIRECT(M$10),DetailBudgetWPs_Aleph,IF($J230 = "No Work Package", "", $J230),DetailBudgetCategory_Aleph,$I230),""))))) / M$6 * M$7, 0), 0)</f>
        <v>0</v>
      </c>
      <c r="N230" s="166">
        <f t="array" ref="N230">IFERROR(IF(ROW()-16&lt;NoRowsBudget, IF($J230="Profit Margin",SUM(N$16:N229)*ProfitMargin,IF($J230="VAT",SUM(N$16:N229)*VAT,IF(Budget_period="Monthly",SUMIFS(INDIRECT(N$8),DetailBudgetWPs_Aleph,IF($J230 = "No Work Package", "", $J230),DetailBudgetCategory_Aleph,$I230),IF(Budget_period="Quarterly",SUMIFS(INDIRECT(N$9),DetailBudgetWPs_Aleph,IF($J230 = "No Work Package", "", $J230),DetailBudgetCategory_Aleph,$I230),IF(Budget_period="Annually",SUMIFS(INDIRECT(N$10),DetailBudgetWPs_Aleph,IF($J230 = "No Work Package", "", $J230),DetailBudgetCategory_Aleph,$I230),""))))) / N$6 * N$7, 0), 0)</f>
        <v>0</v>
      </c>
      <c r="O230" s="166">
        <f t="array" ref="O230">IFERROR(IF(ROW()-16&lt;NoRowsBudget, IF($J230="Profit Margin",SUM(O$16:O229)*ProfitMargin,IF($J230="VAT",SUM(O$16:O229)*VAT,IF(Budget_period="Monthly",SUMIFS(INDIRECT(O$8),DetailBudgetWPs_Aleph,IF($J230 = "No Work Package", "", $J230),DetailBudgetCategory_Aleph,$I230),IF(Budget_period="Quarterly",SUMIFS(INDIRECT(O$9),DetailBudgetWPs_Aleph,IF($J230 = "No Work Package", "", $J230),DetailBudgetCategory_Aleph,$I230),IF(Budget_period="Annually",SUMIFS(INDIRECT(O$10),DetailBudgetWPs_Aleph,IF($J230 = "No Work Package", "", $J230),DetailBudgetCategory_Aleph,$I230),""))))) / O$6 * O$7, 0), 0)</f>
        <v>0</v>
      </c>
      <c r="P230" s="166">
        <f t="array" ref="P230">IFERROR(IF(ROW()-16&lt;NoRowsBudget, IF($J230="Profit Margin",SUM(P$16:P229)*ProfitMargin,IF($J230="VAT",SUM(P$16:P229)*VAT,IF(Budget_period="Monthly",SUMIFS(INDIRECT(P$8),DetailBudgetWPs_Aleph,IF($J230 = "No Work Package", "", $J230),DetailBudgetCategory_Aleph,$I230),IF(Budget_period="Quarterly",SUMIFS(INDIRECT(P$9),DetailBudgetWPs_Aleph,IF($J230 = "No Work Package", "", $J230),DetailBudgetCategory_Aleph,$I230),IF(Budget_period="Annually",SUMIFS(INDIRECT(P$10),DetailBudgetWPs_Aleph,IF($J230 = "No Work Package", "", $J230),DetailBudgetCategory_Aleph,$I230),""))))) / P$6 * P$7, 0), 0)</f>
        <v>0</v>
      </c>
      <c r="Q230" s="166">
        <f t="array" ref="Q230">IFERROR(IF(ROW()-16&lt;NoRowsBudget, IF($J230="Profit Margin",SUM(Q$16:Q229)*ProfitMargin,IF($J230="VAT",SUM(Q$16:Q229)*VAT,IF(Budget_period="Monthly",SUMIFS(INDIRECT(Q$8),DetailBudgetWPs_Aleph,IF($J230 = "No Work Package", "", $J230),DetailBudgetCategory_Aleph,$I230),IF(Budget_period="Quarterly",SUMIFS(INDIRECT(Q$9),DetailBudgetWPs_Aleph,IF($J230 = "No Work Package", "", $J230),DetailBudgetCategory_Aleph,$I230),IF(Budget_period="Annually",SUMIFS(INDIRECT(Q$10),DetailBudgetWPs_Aleph,IF($J230 = "No Work Package", "", $J230),DetailBudgetCategory_Aleph,$I230),""))))) / Q$6 * Q$7, 0), 0)</f>
        <v>0</v>
      </c>
      <c r="R230" s="166">
        <f t="array" ref="R230">IFERROR(IF(ROW()-16&lt;NoRowsBudget, IF($J230="Profit Margin",SUM(R$16:R229)*ProfitMargin,IF($J230="VAT",SUM(R$16:R229)*VAT,IF(Budget_period="Monthly",SUMIFS(INDIRECT(R$8),DetailBudgetWPs_Aleph,IF($J230 = "No Work Package", "", $J230),DetailBudgetCategory_Aleph,$I230),IF(Budget_period="Quarterly",SUMIFS(INDIRECT(R$9),DetailBudgetWPs_Aleph,IF($J230 = "No Work Package", "", $J230),DetailBudgetCategory_Aleph,$I230),IF(Budget_period="Annually",SUMIFS(INDIRECT(R$10),DetailBudgetWPs_Aleph,IF($J230 = "No Work Package", "", $J230),DetailBudgetCategory_Aleph,$I230),""))))) / R$6 * R$7, 0), 0)</f>
        <v>0</v>
      </c>
      <c r="S230" s="166">
        <f t="array" ref="S230">IFERROR(IF(ROW()-16&lt;NoRowsBudget, IF($J230="Profit Margin",SUM(S$16:S229)*ProfitMargin,IF($J230="VAT",SUM(S$16:S229)*VAT,IF(Budget_period="Monthly",SUMIFS(INDIRECT(S$8),DetailBudgetWPs_Aleph,IF($J230 = "No Work Package", "", $J230),DetailBudgetCategory_Aleph,$I230),IF(Budget_period="Quarterly",SUMIFS(INDIRECT(S$9),DetailBudgetWPs_Aleph,IF($J230 = "No Work Package", "", $J230),DetailBudgetCategory_Aleph,$I230),IF(Budget_period="Annually",SUMIFS(INDIRECT(S$10),DetailBudgetWPs_Aleph,IF($J230 = "No Work Package", "", $J230),DetailBudgetCategory_Aleph,$I230),""))))) / S$6 * S$7, 0), 0)</f>
        <v>0</v>
      </c>
      <c r="T230" s="166">
        <f t="array" ref="T230">IFERROR(IF(ROW()-16&lt;NoRowsBudget, IF($J230="Profit Margin",SUM(T$16:T229)*ProfitMargin,IF($J230="VAT",SUM(T$16:T229)*VAT,IF(Budget_period="Monthly",SUMIFS(INDIRECT(T$8),DetailBudgetWPs_Aleph,IF($J230 = "No Work Package", "", $J230),DetailBudgetCategory_Aleph,$I230),IF(Budget_period="Quarterly",SUMIFS(INDIRECT(T$9),DetailBudgetWPs_Aleph,IF($J230 = "No Work Package", "", $J230),DetailBudgetCategory_Aleph,$I230),IF(Budget_period="Annually",SUMIFS(INDIRECT(T$10),DetailBudgetWPs_Aleph,IF($J230 = "No Work Package", "", $J230),DetailBudgetCategory_Aleph,$I230),""))))) / T$6 * T$7, 0), 0)</f>
        <v>0</v>
      </c>
      <c r="U230" s="166">
        <f t="array" ref="U230">IFERROR(IF(ROW()-16&lt;NoRowsBudget, IF($J230="Profit Margin",SUM(U$16:U229)*ProfitMargin,IF($J230="VAT",SUM(U$16:U229)*VAT,IF(Budget_period="Monthly",SUMIFS(INDIRECT(U$8),DetailBudgetWPs_Aleph,IF($J230 = "No Work Package", "", $J230),DetailBudgetCategory_Aleph,$I230),IF(Budget_period="Quarterly",SUMIFS(INDIRECT(U$9),DetailBudgetWPs_Aleph,IF($J230 = "No Work Package", "", $J230),DetailBudgetCategory_Aleph,$I230),IF(Budget_period="Annually",SUMIFS(INDIRECT(U$10),DetailBudgetWPs_Aleph,IF($J230 = "No Work Package", "", $J230),DetailBudgetCategory_Aleph,$I230),""))))) / U$6 * U$7, 0), 0)</f>
        <v>0</v>
      </c>
      <c r="V230" s="166">
        <f t="array" ref="V230">IFERROR(IF(ROW()-16&lt;NoRowsBudget, IF($J230="Profit Margin",SUM(V$16:V229)*ProfitMargin,IF($J230="VAT",SUM(V$16:V229)*VAT,IF(Budget_period="Monthly",SUMIFS(INDIRECT(V$8),DetailBudgetWPs_Aleph,IF($J230 = "No Work Package", "", $J230),DetailBudgetCategory_Aleph,$I230),IF(Budget_period="Quarterly",SUMIFS(INDIRECT(V$9),DetailBudgetWPs_Aleph,IF($J230 = "No Work Package", "", $J230),DetailBudgetCategory_Aleph,$I230),IF(Budget_period="Annually",SUMIFS(INDIRECT(V$10),DetailBudgetWPs_Aleph,IF($J230 = "No Work Package", "", $J230),DetailBudgetCategory_Aleph,$I230),""))))) / V$6 * V$7, 0), 0)</f>
        <v>0</v>
      </c>
      <c r="W230" s="166">
        <f t="array" ref="W230">IFERROR(IF(ROW()-16&lt;NoRowsBudget, IF($J230="Profit Margin",SUM(W$16:W229)*ProfitMargin,IF($J230="VAT",SUM(W$16:W229)*VAT,IF(Budget_period="Monthly",SUMIFS(INDIRECT(W$8),DetailBudgetWPs_Aleph,IF($J230 = "No Work Package", "", $J230),DetailBudgetCategory_Aleph,$I230),IF(Budget_period="Quarterly",SUMIFS(INDIRECT(W$9),DetailBudgetWPs_Aleph,IF($J230 = "No Work Package", "", $J230),DetailBudgetCategory_Aleph,$I230),IF(Budget_period="Annually",SUMIFS(INDIRECT(W$10),DetailBudgetWPs_Aleph,IF($J230 = "No Work Package", "", $J230),DetailBudgetCategory_Aleph,$I230),""))))) / W$6 * W$7, 0), 0)</f>
        <v>0</v>
      </c>
      <c r="X230" s="166">
        <f t="array" ref="X230">IFERROR(IF(ROW()-16&lt;NoRowsBudget, IF($J230="Profit Margin",SUM(X$16:X229)*ProfitMargin,IF($J230="VAT",SUM(X$16:X229)*VAT,IF(Budget_period="Monthly",SUMIFS(INDIRECT(X$8),DetailBudgetWPs_Aleph,IF($J230 = "No Work Package", "", $J230),DetailBudgetCategory_Aleph,$I230),IF(Budget_period="Quarterly",SUMIFS(INDIRECT(X$9),DetailBudgetWPs_Aleph,IF($J230 = "No Work Package", "", $J230),DetailBudgetCategory_Aleph,$I230),IF(Budget_period="Annually",SUMIFS(INDIRECT(X$10),DetailBudgetWPs_Aleph,IF($J230 = "No Work Package", "", $J230),DetailBudgetCategory_Aleph,$I230),""))))) / X$6 * X$7, 0), 0)</f>
        <v>0</v>
      </c>
      <c r="Y230" s="166">
        <f t="array" ref="Y230">IFERROR(IF(ROW()-16&lt;NoRowsBudget, IF($J230="Profit Margin",SUM(Y$16:Y229)*ProfitMargin,IF($J230="VAT",SUM(Y$16:Y229)*VAT,IF(Budget_period="Monthly",SUMIFS(INDIRECT(Y$8),DetailBudgetWPs_Aleph,IF($J230 = "No Work Package", "", $J230),DetailBudgetCategory_Aleph,$I230),IF(Budget_period="Quarterly",SUMIFS(INDIRECT(Y$9),DetailBudgetWPs_Aleph,IF($J230 = "No Work Package", "", $J230),DetailBudgetCategory_Aleph,$I230),IF(Budget_period="Annually",SUMIFS(INDIRECT(Y$10),DetailBudgetWPs_Aleph,IF($J230 = "No Work Package", "", $J230),DetailBudgetCategory_Aleph,$I230),""))))) / Y$6 * Y$7, 0), 0)</f>
        <v>0</v>
      </c>
      <c r="Z230" s="166">
        <f t="array" ref="Z230">IFERROR(IF(ROW()-16&lt;NoRowsBudget, IF($J230="Profit Margin",SUM(Z$16:Z229)*ProfitMargin,IF($J230="VAT",SUM(Z$16:Z229)*VAT,IF(Budget_period="Monthly",SUMIFS(INDIRECT(Z$8),DetailBudgetWPs_Aleph,IF($J230 = "No Work Package", "", $J230),DetailBudgetCategory_Aleph,$I230),IF(Budget_period="Quarterly",SUMIFS(INDIRECT(Z$9),DetailBudgetWPs_Aleph,IF($J230 = "No Work Package", "", $J230),DetailBudgetCategory_Aleph,$I230),IF(Budget_period="Annually",SUMIFS(INDIRECT(Z$10),DetailBudgetWPs_Aleph,IF($J230 = "No Work Package", "", $J230),DetailBudgetCategory_Aleph,$I230),""))))) / Z$6 * Z$7, 0), 0)</f>
        <v>0</v>
      </c>
      <c r="AA230" s="166">
        <f t="array" ref="AA230">IFERROR(IF(ROW()-16&lt;NoRowsBudget, IF($J230="Profit Margin",SUM(AA$16:AA229)*ProfitMargin,IF($J230="VAT",SUM(AA$16:AA229)*VAT,IF(Budget_period="Monthly",SUMIFS(INDIRECT(AA$8),DetailBudgetWPs_Aleph,IF($J230 = "No Work Package", "", $J230),DetailBudgetCategory_Aleph,$I230),IF(Budget_period="Quarterly",SUMIFS(INDIRECT(AA$9),DetailBudgetWPs_Aleph,IF($J230 = "No Work Package", "", $J230),DetailBudgetCategory_Aleph,$I230),IF(Budget_period="Annually",SUMIFS(INDIRECT(AA$10),DetailBudgetWPs_Aleph,IF($J230 = "No Work Package", "", $J230),DetailBudgetCategory_Aleph,$I230),""))))) / AA$6 * AA$7, 0), 0)</f>
        <v>0</v>
      </c>
      <c r="AB230" s="166">
        <f t="array" ref="AB230">IFERROR(IF(ROW()-16&lt;NoRowsBudget, IF($J230="Profit Margin",SUM(AB$16:AB229)*ProfitMargin,IF($J230="VAT",SUM(AB$16:AB229)*VAT,IF(Budget_period="Monthly",SUMIFS(INDIRECT(AB$8),DetailBudgetWPs_Aleph,IF($J230 = "No Work Package", "", $J230),DetailBudgetCategory_Aleph,$I230),IF(Budget_period="Quarterly",SUMIFS(INDIRECT(AB$9),DetailBudgetWPs_Aleph,IF($J230 = "No Work Package", "", $J230),DetailBudgetCategory_Aleph,$I230),IF(Budget_period="Annually",SUMIFS(INDIRECT(AB$10),DetailBudgetWPs_Aleph,IF($J230 = "No Work Package", "", $J230),DetailBudgetCategory_Aleph,$I230),""))))) / AB$6 * AB$7, 0), 0)</f>
        <v>0</v>
      </c>
      <c r="AC230" s="166">
        <f t="array" ref="AC230">IFERROR(IF(ROW()-16&lt;NoRowsBudget, IF($J230="Profit Margin",SUM(AC$16:AC229)*ProfitMargin,IF($J230="VAT",SUM(AC$16:AC229)*VAT,IF(Budget_period="Monthly",SUMIFS(INDIRECT(AC$8),DetailBudgetWPs_Aleph,IF($J230 = "No Work Package", "", $J230),DetailBudgetCategory_Aleph,$I230),IF(Budget_period="Quarterly",SUMIFS(INDIRECT(AC$9),DetailBudgetWPs_Aleph,IF($J230 = "No Work Package", "", $J230),DetailBudgetCategory_Aleph,$I230),IF(Budget_period="Annually",SUMIFS(INDIRECT(AC$10),DetailBudgetWPs_Aleph,IF($J230 = "No Work Package", "", $J230),DetailBudgetCategory_Aleph,$I230),""))))) / AC$6 * AC$7, 0), 0)</f>
        <v>0</v>
      </c>
      <c r="AD230" s="166">
        <f t="array" ref="AD230">IFERROR(IF(ROW()-16&lt;NoRowsBudget, IF($J230="Profit Margin",SUM(AD$16:AD229)*ProfitMargin,IF($J230="VAT",SUM(AD$16:AD229)*VAT,IF(Budget_period="Monthly",SUMIFS(INDIRECT(AD$8),DetailBudgetWPs_Aleph,IF($J230 = "No Work Package", "", $J230),DetailBudgetCategory_Aleph,$I230),IF(Budget_period="Quarterly",SUMIFS(INDIRECT(AD$9),DetailBudgetWPs_Aleph,IF($J230 = "No Work Package", "", $J230),DetailBudgetCategory_Aleph,$I230),IF(Budget_period="Annually",SUMIFS(INDIRECT(AD$10),DetailBudgetWPs_Aleph,IF($J230 = "No Work Package", "", $J230),DetailBudgetCategory_Aleph,$I230),""))))) / AD$6 * AD$7, 0), 0)</f>
        <v>0</v>
      </c>
      <c r="AE230" s="166">
        <f t="array" ref="AE230">IFERROR(IF(ROW()-16&lt;NoRowsBudget, IF($J230="Profit Margin",SUM(AE$16:AE229)*ProfitMargin,IF($J230="VAT",SUM(AE$16:AE229)*VAT,IF(Budget_period="Monthly",SUMIFS(INDIRECT(AE$8),DetailBudgetWPs_Aleph,IF($J230 = "No Work Package", "", $J230),DetailBudgetCategory_Aleph,$I230),IF(Budget_period="Quarterly",SUMIFS(INDIRECT(AE$9),DetailBudgetWPs_Aleph,IF($J230 = "No Work Package", "", $J230),DetailBudgetCategory_Aleph,$I230),IF(Budget_period="Annually",SUMIFS(INDIRECT(AE$10),DetailBudgetWPs_Aleph,IF($J230 = "No Work Package", "", $J230),DetailBudgetCategory_Aleph,$I230),""))))) / AE$6 * AE$7, 0), 0)</f>
        <v>0</v>
      </c>
      <c r="AF230" s="166">
        <f t="array" ref="AF230">IFERROR(IF(ROW()-16&lt;NoRowsBudget, IF($J230="Profit Margin",SUM(AF$16:AF229)*ProfitMargin,IF($J230="VAT",SUM(AF$16:AF229)*VAT,IF(Budget_period="Monthly",SUMIFS(INDIRECT(AF$8),DetailBudgetWPs_Aleph,IF($J230 = "No Work Package", "", $J230),DetailBudgetCategory_Aleph,$I230),IF(Budget_period="Quarterly",SUMIFS(INDIRECT(AF$9),DetailBudgetWPs_Aleph,IF($J230 = "No Work Package", "", $J230),DetailBudgetCategory_Aleph,$I230),IF(Budget_period="Annually",SUMIFS(INDIRECT(AF$10),DetailBudgetWPs_Aleph,IF($J230 = "No Work Package", "", $J230),DetailBudgetCategory_Aleph,$I230),""))))) / AF$6 * AF$7, 0), 0)</f>
        <v>0</v>
      </c>
      <c r="AG230" s="166">
        <f t="array" ref="AG230">IFERROR(IF(ROW()-16&lt;NoRowsBudget, IF($J230="Profit Margin",SUM(AG$16:AG229)*ProfitMargin,IF($J230="VAT",SUM(AG$16:AG229)*VAT,IF(Budget_period="Monthly",SUMIFS(INDIRECT(AG$8),DetailBudgetWPs_Aleph,IF($J230 = "No Work Package", "", $J230),DetailBudgetCategory_Aleph,$I230),IF(Budget_period="Quarterly",SUMIFS(INDIRECT(AG$9),DetailBudgetWPs_Aleph,IF($J230 = "No Work Package", "", $J230),DetailBudgetCategory_Aleph,$I230),IF(Budget_period="Annually",SUMIFS(INDIRECT(AG$10),DetailBudgetWPs_Aleph,IF($J230 = "No Work Package", "", $J230),DetailBudgetCategory_Aleph,$I230),""))))) / AG$6 * AG$7, 0), 0)</f>
        <v>0</v>
      </c>
      <c r="AH230" s="166">
        <f t="array" ref="AH230">IFERROR(IF(ROW()-16&lt;NoRowsBudget, IF($J230="Profit Margin",SUM(AH$16:AH229)*ProfitMargin,IF($J230="VAT",SUM(AH$16:AH229)*VAT,IF(Budget_period="Monthly",SUMIFS(INDIRECT(AH$8),DetailBudgetWPs_Aleph,IF($J230 = "No Work Package", "", $J230),DetailBudgetCategory_Aleph,$I230),IF(Budget_period="Quarterly",SUMIFS(INDIRECT(AH$9),DetailBudgetWPs_Aleph,IF($J230 = "No Work Package", "", $J230),DetailBudgetCategory_Aleph,$I230),IF(Budget_period="Annually",SUMIFS(INDIRECT(AH$10),DetailBudgetWPs_Aleph,IF($J230 = "No Work Package", "", $J230),DetailBudgetCategory_Aleph,$I230),""))))) / AH$6 * AH$7, 0), 0)</f>
        <v>0</v>
      </c>
      <c r="AI230" s="166">
        <f t="array" ref="AI230">IFERROR(IF(ROW()-16&lt;NoRowsBudget, IF($J230="Profit Margin",SUM(AI$16:AI229)*ProfitMargin,IF($J230="VAT",SUM(AI$16:AI229)*VAT,IF(Budget_period="Monthly",SUMIFS(INDIRECT(AI$8),DetailBudgetWPs_Aleph,IF($J230 = "No Work Package", "", $J230),DetailBudgetCategory_Aleph,$I230),IF(Budget_period="Quarterly",SUMIFS(INDIRECT(AI$9),DetailBudgetWPs_Aleph,IF($J230 = "No Work Package", "", $J230),DetailBudgetCategory_Aleph,$I230),IF(Budget_period="Annually",SUMIFS(INDIRECT(AI$10),DetailBudgetWPs_Aleph,IF($J230 = "No Work Package", "", $J230),DetailBudgetCategory_Aleph,$I230),""))))) / AI$6 * AI$7, 0), 0)</f>
        <v>0</v>
      </c>
      <c r="AJ230" s="166">
        <f t="array" ref="AJ230">IFERROR(IF(ROW()-16&lt;NoRowsBudget, IF($J230="Profit Margin",SUM(AJ$16:AJ229)*ProfitMargin,IF($J230="VAT",SUM(AJ$16:AJ229)*VAT,IF(Budget_period="Monthly",SUMIFS(INDIRECT(AJ$8),DetailBudgetWPs_Aleph,IF($J230 = "No Work Package", "", $J230),DetailBudgetCategory_Aleph,$I230),IF(Budget_period="Quarterly",SUMIFS(INDIRECT(AJ$9),DetailBudgetWPs_Aleph,IF($J230 = "No Work Package", "", $J230),DetailBudgetCategory_Aleph,$I230),IF(Budget_period="Annually",SUMIFS(INDIRECT(AJ$10),DetailBudgetWPs_Aleph,IF($J230 = "No Work Package", "", $J230),DetailBudgetCategory_Aleph,$I230),""))))) / AJ$6 * AJ$7, 0), 0)</f>
        <v>0</v>
      </c>
      <c r="AK230" s="166">
        <f t="array" ref="AK230">IFERROR(IF(ROW()-16&lt;NoRowsBudget, IF($J230="Profit Margin",SUM(AK$16:AK229)*ProfitMargin,IF($J230="VAT",SUM(AK$16:AK229)*VAT,IF(Budget_period="Monthly",SUMIFS(INDIRECT(AK$8),DetailBudgetWPs_Aleph,IF($J230 = "No Work Package", "", $J230),DetailBudgetCategory_Aleph,$I230),IF(Budget_period="Quarterly",SUMIFS(INDIRECT(AK$9),DetailBudgetWPs_Aleph,IF($J230 = "No Work Package", "", $J230),DetailBudgetCategory_Aleph,$I230),IF(Budget_period="Annually",SUMIFS(INDIRECT(AK$10),DetailBudgetWPs_Aleph,IF($J230 = "No Work Package", "", $J230),DetailBudgetCategory_Aleph,$I230),""))))) / AK$6 * AK$7, 0), 0)</f>
        <v>0</v>
      </c>
      <c r="AL230" s="166">
        <f t="array" ref="AL230">IFERROR(IF(ROW()-16&lt;NoRowsBudget, IF($J230="Profit Margin",SUM(AL$16:AL229)*ProfitMargin,IF($J230="VAT",SUM(AL$16:AL229)*VAT,IF(Budget_period="Monthly",SUMIFS(INDIRECT(AL$8),DetailBudgetWPs_Aleph,IF($J230 = "No Work Package", "", $J230),DetailBudgetCategory_Aleph,$I230),IF(Budget_period="Quarterly",SUMIFS(INDIRECT(AL$9),DetailBudgetWPs_Aleph,IF($J230 = "No Work Package", "", $J230),DetailBudgetCategory_Aleph,$I230),IF(Budget_period="Annually",SUMIFS(INDIRECT(AL$10),DetailBudgetWPs_Aleph,IF($J230 = "No Work Package", "", $J230),DetailBudgetCategory_Aleph,$I230),""))))) / AL$6 * AL$7, 0), 0)</f>
        <v>0</v>
      </c>
      <c r="AM230" s="166">
        <f t="array" ref="AM230">IFERROR(IF(ROW()-16&lt;NoRowsBudget, IF($J230="Profit Margin",SUM(AM$16:AM229)*ProfitMargin,IF($J230="VAT",SUM(AM$16:AM229)*VAT,IF(Budget_period="Monthly",SUMIFS(INDIRECT(AM$8),DetailBudgetWPs_Aleph,IF($J230 = "No Work Package", "", $J230),DetailBudgetCategory_Aleph,$I230),IF(Budget_period="Quarterly",SUMIFS(INDIRECT(AM$9),DetailBudgetWPs_Aleph,IF($J230 = "No Work Package", "", $J230),DetailBudgetCategory_Aleph,$I230),IF(Budget_period="Annually",SUMIFS(INDIRECT(AM$10),DetailBudgetWPs_Aleph,IF($J230 = "No Work Package", "", $J230),DetailBudgetCategory_Aleph,$I230),""))))) / AM$6 * AM$7, 0), 0)</f>
        <v>0</v>
      </c>
      <c r="AN230" s="166">
        <f t="array" ref="AN230">IFERROR(IF(ROW()-16&lt;NoRowsBudget, IF($J230="Profit Margin",SUM(AN$16:AN229)*ProfitMargin,IF($J230="VAT",SUM(AN$16:AN229)*VAT,IF(Budget_period="Monthly",SUMIFS(INDIRECT(AN$8),DetailBudgetWPs_Aleph,IF($J230 = "No Work Package", "", $J230),DetailBudgetCategory_Aleph,$I230),IF(Budget_period="Quarterly",SUMIFS(INDIRECT(AN$9),DetailBudgetWPs_Aleph,IF($J230 = "No Work Package", "", $J230),DetailBudgetCategory_Aleph,$I230),IF(Budget_period="Annually",SUMIFS(INDIRECT(AN$10),DetailBudgetWPs_Aleph,IF($J230 = "No Work Package", "", $J230),DetailBudgetCategory_Aleph,$I230),""))))) / AN$6 * AN$7, 0), 0)</f>
        <v>0</v>
      </c>
      <c r="AO230" s="166">
        <f t="array" ref="AO230">IFERROR(IF(ROW()-16&lt;NoRowsBudget, IF($J230="Profit Margin",SUM(AO$16:AO229)*ProfitMargin,IF($J230="VAT",SUM(AO$16:AO229)*VAT,IF(Budget_period="Monthly",SUMIFS(INDIRECT(AO$8),DetailBudgetWPs_Aleph,IF($J230 = "No Work Package", "", $J230),DetailBudgetCategory_Aleph,$I230),IF(Budget_period="Quarterly",SUMIFS(INDIRECT(AO$9),DetailBudgetWPs_Aleph,IF($J230 = "No Work Package", "", $J230),DetailBudgetCategory_Aleph,$I230),IF(Budget_period="Annually",SUMIFS(INDIRECT(AO$10),DetailBudgetWPs_Aleph,IF($J230 = "No Work Package", "", $J230),DetailBudgetCategory_Aleph,$I230),""))))) / AO$6 * AO$7, 0), 0)</f>
        <v>0</v>
      </c>
      <c r="AP230" s="166">
        <f t="array" ref="AP230">IFERROR(IF(ROW()-16&lt;NoRowsBudget, IF($J230="Profit Margin",SUM(AP$16:AP229)*ProfitMargin,IF($J230="VAT",SUM(AP$16:AP229)*VAT,IF(Budget_period="Monthly",SUMIFS(INDIRECT(AP$8),DetailBudgetWPs_Aleph,IF($J230 = "No Work Package", "", $J230),DetailBudgetCategory_Aleph,$I230),IF(Budget_period="Quarterly",SUMIFS(INDIRECT(AP$9),DetailBudgetWPs_Aleph,IF($J230 = "No Work Package", "", $J230),DetailBudgetCategory_Aleph,$I230),IF(Budget_period="Annually",SUMIFS(INDIRECT(AP$10),DetailBudgetWPs_Aleph,IF($J230 = "No Work Package", "", $J230),DetailBudgetCategory_Aleph,$I230),""))))) / AP$6 * AP$7, 0), 0)</f>
        <v>0</v>
      </c>
      <c r="AQ230" s="166">
        <f t="array" ref="AQ230">IFERROR(IF(ROW()-16&lt;NoRowsBudget, IF($J230="Profit Margin",SUM(AQ$16:AQ229)*ProfitMargin,IF($J230="VAT",SUM(AQ$16:AQ229)*VAT,IF(Budget_period="Monthly",SUMIFS(INDIRECT(AQ$8),DetailBudgetWPs_Aleph,IF($J230 = "No Work Package", "", $J230),DetailBudgetCategory_Aleph,$I230),IF(Budget_period="Quarterly",SUMIFS(INDIRECT(AQ$9),DetailBudgetWPs_Aleph,IF($J230 = "No Work Package", "", $J230),DetailBudgetCategory_Aleph,$I230),IF(Budget_period="Annually",SUMIFS(INDIRECT(AQ$10),DetailBudgetWPs_Aleph,IF($J230 = "No Work Package", "", $J230),DetailBudgetCategory_Aleph,$I230),""))))) / AQ$6 * AQ$7, 0), 0)</f>
        <v>0</v>
      </c>
      <c r="AR230" s="166">
        <f t="array" ref="AR230">IFERROR(IF(ROW()-16&lt;NoRowsBudget, IF($J230="Profit Margin",SUM(AR$16:AR229)*ProfitMargin,IF($J230="VAT",SUM(AR$16:AR229)*VAT,IF(Budget_period="Monthly",SUMIFS(INDIRECT(AR$8),DetailBudgetWPs_Aleph,IF($J230 = "No Work Package", "", $J230),DetailBudgetCategory_Aleph,$I230),IF(Budget_period="Quarterly",SUMIFS(INDIRECT(AR$9),DetailBudgetWPs_Aleph,IF($J230 = "No Work Package", "", $J230),DetailBudgetCategory_Aleph,$I230),IF(Budget_period="Annually",SUMIFS(INDIRECT(AR$10),DetailBudgetWPs_Aleph,IF($J230 = "No Work Package", "", $J230),DetailBudgetCategory_Aleph,$I230),""))))) / AR$6 * AR$7, 0), 0)</f>
        <v>0</v>
      </c>
      <c r="AS230" s="166">
        <f t="array" ref="AS230">IFERROR(IF(ROW()-16&lt;NoRowsBudget, IF($J230="Profit Margin",SUM(AS$16:AS229)*ProfitMargin,IF($J230="VAT",SUM(AS$16:AS229)*VAT,IF(Budget_period="Monthly",SUMIFS(INDIRECT(AS$8),DetailBudgetWPs_Aleph,IF($J230 = "No Work Package", "", $J230),DetailBudgetCategory_Aleph,$I230),IF(Budget_period="Quarterly",SUMIFS(INDIRECT(AS$9),DetailBudgetWPs_Aleph,IF($J230 = "No Work Package", "", $J230),DetailBudgetCategory_Aleph,$I230),IF(Budget_period="Annually",SUMIFS(INDIRECT(AS$10),DetailBudgetWPs_Aleph,IF($J230 = "No Work Package", "", $J230),DetailBudgetCategory_Aleph,$I230),""))))) / AS$6 * AS$7, 0), 0)</f>
        <v>0</v>
      </c>
      <c r="AT230" s="166">
        <f t="array" ref="AT230">IFERROR(IF(ROW()-16&lt;NoRowsBudget, IF($J230="Profit Margin",SUM(AT$16:AT229)*ProfitMargin,IF($J230="VAT",SUM(AT$16:AT229)*VAT,IF(Budget_period="Monthly",SUMIFS(INDIRECT(AT$8),DetailBudgetWPs_Aleph,IF($J230 = "No Work Package", "", $J230),DetailBudgetCategory_Aleph,$I230),IF(Budget_period="Quarterly",SUMIFS(INDIRECT(AT$9),DetailBudgetWPs_Aleph,IF($J230 = "No Work Package", "", $J230),DetailBudgetCategory_Aleph,$I230),IF(Budget_period="Annually",SUMIFS(INDIRECT(AT$10),DetailBudgetWPs_Aleph,IF($J230 = "No Work Package", "", $J230),DetailBudgetCategory_Aleph,$I230),""))))) / AT$6 * AT$7, 0), 0)</f>
        <v>0</v>
      </c>
      <c r="AU230" s="166">
        <f t="array" ref="AU230">IFERROR(IF(ROW()-16&lt;NoRowsBudget, IF($J230="Profit Margin",SUM(AU$16:AU229)*ProfitMargin,IF($J230="VAT",SUM(AU$16:AU229)*VAT,IF(Budget_period="Monthly",SUMIFS(INDIRECT(AU$8),DetailBudgetWPs_Aleph,IF($J230 = "No Work Package", "", $J230),DetailBudgetCategory_Aleph,$I230),IF(Budget_period="Quarterly",SUMIFS(INDIRECT(AU$9),DetailBudgetWPs_Aleph,IF($J230 = "No Work Package", "", $J230),DetailBudgetCategory_Aleph,$I230),IF(Budget_period="Annually",SUMIFS(INDIRECT(AU$10),DetailBudgetWPs_Aleph,IF($J230 = "No Work Package", "", $J230),DetailBudgetCategory_Aleph,$I230),""))))) / AU$6 * AU$7, 0), 0)</f>
        <v>0</v>
      </c>
      <c r="AV230" s="166">
        <f t="array" ref="AV230">IFERROR(IF(ROW()-16&lt;NoRowsBudget, IF($J230="Profit Margin",SUM(AV$16:AV229)*ProfitMargin,IF($J230="VAT",SUM(AV$16:AV229)*VAT,IF(Budget_period="Monthly",SUMIFS(INDIRECT(AV$8),DetailBudgetWPs_Aleph,IF($J230 = "No Work Package", "", $J230),DetailBudgetCategory_Aleph,$I230),IF(Budget_period="Quarterly",SUMIFS(INDIRECT(AV$9),DetailBudgetWPs_Aleph,IF($J230 = "No Work Package", "", $J230),DetailBudgetCategory_Aleph,$I230),IF(Budget_period="Annually",SUMIFS(INDIRECT(AV$10),DetailBudgetWPs_Aleph,IF($J230 = "No Work Package", "", $J230),DetailBudgetCategory_Aleph,$I230),""))))) / AV$6 * AV$7, 0), 0)</f>
        <v>0</v>
      </c>
      <c r="AW230" s="166">
        <f t="array" ref="AW230">IFERROR(IF(ROW()-16&lt;NoRowsBudget, IF($J230="Profit Margin",SUM(AW$16:AW229)*ProfitMargin,IF($J230="VAT",SUM(AW$16:AW229)*VAT,IF(Budget_period="Monthly",SUMIFS(INDIRECT(AW$8),DetailBudgetWPs_Aleph,IF($J230 = "No Work Package", "", $J230),DetailBudgetCategory_Aleph,$I230),IF(Budget_period="Quarterly",SUMIFS(INDIRECT(AW$9),DetailBudgetWPs_Aleph,IF($J230 = "No Work Package", "", $J230),DetailBudgetCategory_Aleph,$I230),IF(Budget_period="Annually",SUMIFS(INDIRECT(AW$10),DetailBudgetWPs_Aleph,IF($J230 = "No Work Package", "", $J230),DetailBudgetCategory_Aleph,$I230),""))))) / AW$6 * AW$7, 0), 0)</f>
        <v>0</v>
      </c>
      <c r="AX230" s="166">
        <f t="array" ref="AX230">IFERROR(IF(ROW()-16&lt;NoRowsBudget, IF($J230="Profit Margin",SUM(AX$16:AX229)*ProfitMargin,IF($J230="VAT",SUM(AX$16:AX229)*VAT,IF(Budget_period="Monthly",SUMIFS(INDIRECT(AX$8),DetailBudgetWPs_Aleph,IF($J230 = "No Work Package", "", $J230),DetailBudgetCategory_Aleph,$I230),IF(Budget_period="Quarterly",SUMIFS(INDIRECT(AX$9),DetailBudgetWPs_Aleph,IF($J230 = "No Work Package", "", $J230),DetailBudgetCategory_Aleph,$I230),IF(Budget_period="Annually",SUMIFS(INDIRECT(AX$10),DetailBudgetWPs_Aleph,IF($J230 = "No Work Package", "", $J230),DetailBudgetCategory_Aleph,$I230),""))))) / AX$6 * AX$7, 0), 0)</f>
        <v>0</v>
      </c>
      <c r="AY230" s="166">
        <f t="array" ref="AY230">IFERROR(IF(ROW()-16&lt;NoRowsBudget, IF($J230="Profit Margin",SUM(AY$16:AY229)*ProfitMargin,IF($J230="VAT",SUM(AY$16:AY229)*VAT,IF(Budget_period="Monthly",SUMIFS(INDIRECT(AY$8),DetailBudgetWPs_Aleph,IF($J230 = "No Work Package", "", $J230),DetailBudgetCategory_Aleph,$I230),IF(Budget_period="Quarterly",SUMIFS(INDIRECT(AY$9),DetailBudgetWPs_Aleph,IF($J230 = "No Work Package", "", $J230),DetailBudgetCategory_Aleph,$I230),IF(Budget_period="Annually",SUMIFS(INDIRECT(AY$10),DetailBudgetWPs_Aleph,IF($J230 = "No Work Package", "", $J230),DetailBudgetCategory_Aleph,$I230),""))))) / AY$6 * AY$7, 0), 0)</f>
        <v>0</v>
      </c>
      <c r="AZ230" s="166">
        <f t="array" ref="AZ230">IFERROR(IF(ROW()-16&lt;NoRowsBudget, IF($J230="Profit Margin",SUM(AZ$16:AZ229)*ProfitMargin,IF($J230="VAT",SUM(AZ$16:AZ229)*VAT,IF(Budget_period="Monthly",SUMIFS(INDIRECT(AZ$8),DetailBudgetWPs_Aleph,IF($J230 = "No Work Package", "", $J230),DetailBudgetCategory_Aleph,$I230),IF(Budget_period="Quarterly",SUMIFS(INDIRECT(AZ$9),DetailBudgetWPs_Aleph,IF($J230 = "No Work Package", "", $J230),DetailBudgetCategory_Aleph,$I230),IF(Budget_period="Annually",SUMIFS(INDIRECT(AZ$10),DetailBudgetWPs_Aleph,IF($J230 = "No Work Package", "", $J230),DetailBudgetCategory_Aleph,$I230),""))))) / AZ$6 * AZ$7, 0), 0)</f>
        <v>0</v>
      </c>
      <c r="BA230" s="166">
        <f t="array" ref="BA230">IFERROR(IF(ROW()-16&lt;NoRowsBudget, IF($J230="Profit Margin",SUM(BA$16:BA229)*ProfitMargin,IF($J230="VAT",SUM(BA$16:BA229)*VAT,IF(Budget_period="Monthly",SUMIFS(INDIRECT(BA$8),DetailBudgetWPs_Aleph,IF($J230 = "No Work Package", "", $J230),DetailBudgetCategory_Aleph,$I230),IF(Budget_period="Quarterly",SUMIFS(INDIRECT(BA$9),DetailBudgetWPs_Aleph,IF($J230 = "No Work Package", "", $J230),DetailBudgetCategory_Aleph,$I230),IF(Budget_period="Annually",SUMIFS(INDIRECT(BA$10),DetailBudgetWPs_Aleph,IF($J230 = "No Work Package", "", $J230),DetailBudgetCategory_Aleph,$I230),""))))) / BA$6 * BA$7, 0), 0)</f>
        <v>0</v>
      </c>
      <c r="BB230" s="166">
        <f t="array" ref="BB230">IFERROR(IF(ROW()-16&lt;NoRowsBudget, IF($J230="Profit Margin",SUM(BB$16:BB229)*ProfitMargin,IF($J230="VAT",SUM(BB$16:BB229)*VAT,IF(Budget_period="Monthly",SUMIFS(INDIRECT(BB$8),DetailBudgetWPs_Aleph,IF($J230 = "No Work Package", "", $J230),DetailBudgetCategory_Aleph,$I230),IF(Budget_period="Quarterly",SUMIFS(INDIRECT(BB$9),DetailBudgetWPs_Aleph,IF($J230 = "No Work Package", "", $J230),DetailBudgetCategory_Aleph,$I230),IF(Budget_period="Annually",SUMIFS(INDIRECT(BB$10),DetailBudgetWPs_Aleph,IF($J230 = "No Work Package", "", $J230),DetailBudgetCategory_Aleph,$I230),""))))) / BB$6 * BB$7, 0), 0)</f>
        <v>0</v>
      </c>
      <c r="BC230" s="166">
        <f t="array" ref="BC230">IFERROR(IF(ROW()-16&lt;NoRowsBudget, IF($J230="Profit Margin",SUM(BC$16:BC229)*ProfitMargin,IF($J230="VAT",SUM(BC$16:BC229)*VAT,IF(Budget_period="Monthly",SUMIFS(INDIRECT(BC$8),DetailBudgetWPs_Aleph,IF($J230 = "No Work Package", "", $J230),DetailBudgetCategory_Aleph,$I230),IF(Budget_period="Quarterly",SUMIFS(INDIRECT(BC$9),DetailBudgetWPs_Aleph,IF($J230 = "No Work Package", "", $J230),DetailBudgetCategory_Aleph,$I230),IF(Budget_period="Annually",SUMIFS(INDIRECT(BC$10),DetailBudgetWPs_Aleph,IF($J230 = "No Work Package", "", $J230),DetailBudgetCategory_Aleph,$I230),""))))) / BC$6 * BC$7, 0), 0)</f>
        <v>0</v>
      </c>
      <c r="BD230" s="166">
        <f t="array" ref="BD230">IFERROR(IF(ROW()-16&lt;NoRowsBudget, IF($J230="Profit Margin",SUM(BD$16:BD229)*ProfitMargin,IF($J230="VAT",SUM(BD$16:BD229)*VAT,IF(Budget_period="Monthly",SUMIFS(INDIRECT(BD$8),DetailBudgetWPs_Aleph,IF($J230 = "No Work Package", "", $J230),DetailBudgetCategory_Aleph,$I230),IF(Budget_period="Quarterly",SUMIFS(INDIRECT(BD$9),DetailBudgetWPs_Aleph,IF($J230 = "No Work Package", "", $J230),DetailBudgetCategory_Aleph,$I230),IF(Budget_period="Annually",SUMIFS(INDIRECT(BD$10),DetailBudgetWPs_Aleph,IF($J230 = "No Work Package", "", $J230),DetailBudgetCategory_Aleph,$I230),""))))) / BD$6 * BD$7, 0), 0)</f>
        <v>0</v>
      </c>
      <c r="BE230" s="166">
        <f t="array" ref="BE230">IFERROR(IF(ROW()-16&lt;NoRowsBudget, IF($J230="Profit Margin",SUM(BE$16:BE229)*ProfitMargin,IF($J230="VAT",SUM(BE$16:BE229)*VAT,IF(Budget_period="Monthly",SUMIFS(INDIRECT(BE$8),DetailBudgetWPs_Aleph,IF($J230 = "No Work Package", "", $J230),DetailBudgetCategory_Aleph,$I230),IF(Budget_period="Quarterly",SUMIFS(INDIRECT(BE$9),DetailBudgetWPs_Aleph,IF($J230 = "No Work Package", "", $J230),DetailBudgetCategory_Aleph,$I230),IF(Budget_period="Annually",SUMIFS(INDIRECT(BE$10),DetailBudgetWPs_Aleph,IF($J230 = "No Work Package", "", $J230),DetailBudgetCategory_Aleph,$I230),""))))) / BE$6 * BE$7, 0), 0)</f>
        <v>0</v>
      </c>
      <c r="BF230" s="166">
        <f t="array" ref="BF230">IFERROR(IF(ROW()-16&lt;NoRowsBudget, IF($J230="Profit Margin",SUM(BF$16:BF229)*ProfitMargin,IF($J230="VAT",SUM(BF$16:BF229)*VAT,IF(Budget_period="Monthly",SUMIFS(INDIRECT(BF$8),DetailBudgetWPs_Aleph,IF($J230 = "No Work Package", "", $J230),DetailBudgetCategory_Aleph,$I230),IF(Budget_period="Quarterly",SUMIFS(INDIRECT(BF$9),DetailBudgetWPs_Aleph,IF($J230 = "No Work Package", "", $J230),DetailBudgetCategory_Aleph,$I230),IF(Budget_period="Annually",SUMIFS(INDIRECT(BF$10),DetailBudgetWPs_Aleph,IF($J230 = "No Work Package", "", $J230),DetailBudgetCategory_Aleph,$I230),""))))) / BF$6 * BF$7, 0), 0)</f>
        <v>0</v>
      </c>
      <c r="BG230" s="166">
        <f t="array" ref="BG230">IFERROR(IF(ROW()-16&lt;NoRowsBudget, IF($J230="Profit Margin",SUM(BG$16:BG229)*ProfitMargin,IF($J230="VAT",SUM(BG$16:BG229)*VAT,IF(Budget_period="Monthly",SUMIFS(INDIRECT(BG$8),DetailBudgetWPs_Aleph,IF($J230 = "No Work Package", "", $J230),DetailBudgetCategory_Aleph,$I230),IF(Budget_period="Quarterly",SUMIFS(INDIRECT(BG$9),DetailBudgetWPs_Aleph,IF($J230 = "No Work Package", "", $J230),DetailBudgetCategory_Aleph,$I230),IF(Budget_period="Annually",SUMIFS(INDIRECT(BG$10),DetailBudgetWPs_Aleph,IF($J230 = "No Work Package", "", $J230),DetailBudgetCategory_Aleph,$I230),""))))) / BG$6 * BG$7, 0), 0)</f>
        <v>0</v>
      </c>
      <c r="BH230" s="166">
        <f t="array" ref="BH230">IFERROR(IF(ROW()-16&lt;NoRowsBudget, IF($J230="Profit Margin",SUM(BH$16:BH229)*ProfitMargin,IF($J230="VAT",SUM(BH$16:BH229)*VAT,IF(Budget_period="Monthly",SUMIFS(INDIRECT(BH$8),DetailBudgetWPs_Aleph,IF($J230 = "No Work Package", "", $J230),DetailBudgetCategory_Aleph,$I230),IF(Budget_period="Quarterly",SUMIFS(INDIRECT(BH$9),DetailBudgetWPs_Aleph,IF($J230 = "No Work Package", "", $J230),DetailBudgetCategory_Aleph,$I230),IF(Budget_period="Annually",SUMIFS(INDIRECT(BH$10),DetailBudgetWPs_Aleph,IF($J230 = "No Work Package", "", $J230),DetailBudgetCategory_Aleph,$I230),""))))) / BH$6 * BH$7, 0), 0)</f>
        <v>0</v>
      </c>
      <c r="BI230" s="166">
        <f t="array" ref="BI230">IFERROR(IF(ROW()-16&lt;NoRowsBudget, IF($J230="Profit Margin",SUM(BI$16:BI229)*ProfitMargin,IF($J230="VAT",SUM(BI$16:BI229)*VAT,IF(Budget_period="Monthly",SUMIFS(INDIRECT(BI$8),DetailBudgetWPs_Aleph,IF($J230 = "No Work Package", "", $J230),DetailBudgetCategory_Aleph,$I230),IF(Budget_period="Quarterly",SUMIFS(INDIRECT(BI$9),DetailBudgetWPs_Aleph,IF($J230 = "No Work Package", "", $J230),DetailBudgetCategory_Aleph,$I230),IF(Budget_period="Annually",SUMIFS(INDIRECT(BI$10),DetailBudgetWPs_Aleph,IF($J230 = "No Work Package", "", $J230),DetailBudgetCategory_Aleph,$I230),""))))) / BI$6 * BI$7, 0), 0)</f>
        <v>0</v>
      </c>
      <c r="BJ230" s="166">
        <f t="array" ref="BJ230">IFERROR(IF(ROW()-16&lt;NoRowsBudget, IF($J230="Profit Margin",SUM(BJ$16:BJ229)*ProfitMargin,IF($J230="VAT",SUM(BJ$16:BJ229)*VAT,IF(Budget_period="Monthly",SUMIFS(INDIRECT(BJ$8),DetailBudgetWPs_Aleph,IF($J230 = "No Work Package", "", $J230),DetailBudgetCategory_Aleph,$I230),IF(Budget_period="Quarterly",SUMIFS(INDIRECT(BJ$9),DetailBudgetWPs_Aleph,IF($J230 = "No Work Package", "", $J230),DetailBudgetCategory_Aleph,$I230),IF(Budget_period="Annually",SUMIFS(INDIRECT(BJ$10),DetailBudgetWPs_Aleph,IF($J230 = "No Work Package", "", $J230),DetailBudgetCategory_Aleph,$I230),""))))) / BJ$6 * BJ$7, 0), 0)</f>
        <v>0</v>
      </c>
      <c r="BK230" s="166">
        <f t="array" ref="BK230">IFERROR(IF(ROW()-16&lt;NoRowsBudget, IF($J230="Profit Margin",SUM(BK$16:BK229)*ProfitMargin,IF($J230="VAT",SUM(BK$16:BK229)*VAT,IF(Budget_period="Monthly",SUMIFS(INDIRECT(BK$8),DetailBudgetWPs_Aleph,IF($J230 = "No Work Package", "", $J230),DetailBudgetCategory_Aleph,$I230),IF(Budget_period="Quarterly",SUMIFS(INDIRECT(BK$9),DetailBudgetWPs_Aleph,IF($J230 = "No Work Package", "", $J230),DetailBudgetCategory_Aleph,$I230),IF(Budget_period="Annually",SUMIFS(INDIRECT(BK$10),DetailBudgetWPs_Aleph,IF($J230 = "No Work Package", "", $J230),DetailBudgetCategory_Aleph,$I230),""))))) / BK$6 * BK$7, 0), 0)</f>
        <v>0</v>
      </c>
      <c r="BL230" s="166">
        <f t="array" ref="BL230">IFERROR(IF(ROW()-16&lt;NoRowsBudget, IF($J230="Profit Margin",SUM(BL$16:BL229)*ProfitMargin,IF($J230="VAT",SUM(BL$16:BL229)*VAT,IF(Budget_period="Monthly",SUMIFS(INDIRECT(BL$8),DetailBudgetWPs_Aleph,IF($J230 = "No Work Package", "", $J230),DetailBudgetCategory_Aleph,$I230),IF(Budget_period="Quarterly",SUMIFS(INDIRECT(BL$9),DetailBudgetWPs_Aleph,IF($J230 = "No Work Package", "", $J230),DetailBudgetCategory_Aleph,$I230),IF(Budget_period="Annually",SUMIFS(INDIRECT(BL$10),DetailBudgetWPs_Aleph,IF($J230 = "No Work Package", "", $J230),DetailBudgetCategory_Aleph,$I230),""))))) / BL$6 * BL$7, 0), 0)</f>
        <v>0</v>
      </c>
      <c r="BM230" s="166">
        <f t="array" ref="BM230">IFERROR(IF(ROW()-16&lt;NoRowsBudget, IF($J230="Profit Margin",SUM(BM$16:BM229)*ProfitMargin,IF($J230="VAT",SUM(BM$16:BM229)*VAT,IF(Budget_period="Monthly",SUMIFS(INDIRECT(BM$8),DetailBudgetWPs_Aleph,IF($J230 = "No Work Package", "", $J230),DetailBudgetCategory_Aleph,$I230),IF(Budget_period="Quarterly",SUMIFS(INDIRECT(BM$9),DetailBudgetWPs_Aleph,IF($J230 = "No Work Package", "", $J230),DetailBudgetCategory_Aleph,$I230),IF(Budget_period="Annually",SUMIFS(INDIRECT(BM$10),DetailBudgetWPs_Aleph,IF($J230 = "No Work Package", "", $J230),DetailBudgetCategory_Aleph,$I230),""))))) / BM$6 * BM$7, 0), 0)</f>
        <v>0</v>
      </c>
      <c r="BN230" s="166">
        <f t="array" ref="BN230">IFERROR(IF(ROW()-16&lt;NoRowsBudget, IF($J230="Profit Margin",SUM(BN$16:BN229)*ProfitMargin,IF($J230="VAT",SUM(BN$16:BN229)*VAT,IF(Budget_period="Monthly",SUMIFS(INDIRECT(BN$8),DetailBudgetWPs_Aleph,IF($J230 = "No Work Package", "", $J230),DetailBudgetCategory_Aleph,$I230),IF(Budget_period="Quarterly",SUMIFS(INDIRECT(BN$9),DetailBudgetWPs_Aleph,IF($J230 = "No Work Package", "", $J230),DetailBudgetCategory_Aleph,$I230),IF(Budget_period="Annually",SUMIFS(INDIRECT(BN$10),DetailBudgetWPs_Aleph,IF($J230 = "No Work Package", "", $J230),DetailBudgetCategory_Aleph,$I230),""))))) / BN$6 * BN$7, 0), 0)</f>
        <v>0</v>
      </c>
      <c r="BO230" s="166">
        <f t="array" ref="BO230">IFERROR(IF(ROW()-16&lt;NoRowsBudget, IF($J230="Profit Margin",SUM(BO$16:BO229)*ProfitMargin,IF($J230="VAT",SUM(BO$16:BO229)*VAT,IF(Budget_period="Monthly",SUMIFS(INDIRECT(BO$8),DetailBudgetWPs_Aleph,IF($J230 = "No Work Package", "", $J230),DetailBudgetCategory_Aleph,$I230),IF(Budget_period="Quarterly",SUMIFS(INDIRECT(BO$9),DetailBudgetWPs_Aleph,IF($J230 = "No Work Package", "", $J230),DetailBudgetCategory_Aleph,$I230),IF(Budget_period="Annually",SUMIFS(INDIRECT(BO$10),DetailBudgetWPs_Aleph,IF($J230 = "No Work Package", "", $J230),DetailBudgetCategory_Aleph,$I230),""))))) / BO$6 * BO$7, 0), 0)</f>
        <v>0</v>
      </c>
      <c r="BP230" s="166">
        <f t="array" ref="BP230">IFERROR(IF(ROW()-16&lt;NoRowsBudget, IF($J230="Profit Margin",SUM(BP$16:BP229)*ProfitMargin,IF($J230="VAT",SUM(BP$16:BP229)*VAT,IF(Budget_period="Monthly",SUMIFS(INDIRECT(BP$8),DetailBudgetWPs_Aleph,IF($J230 = "No Work Package", "", $J230),DetailBudgetCategory_Aleph,$I230),IF(Budget_period="Quarterly",SUMIFS(INDIRECT(BP$9),DetailBudgetWPs_Aleph,IF($J230 = "No Work Package", "", $J230),DetailBudgetCategory_Aleph,$I230),IF(Budget_period="Annually",SUMIFS(INDIRECT(BP$10),DetailBudgetWPs_Aleph,IF($J230 = "No Work Package", "", $J230),DetailBudgetCategory_Aleph,$I230),""))))) / BP$6 * BP$7, 0), 0)</f>
        <v>0</v>
      </c>
      <c r="BQ230" s="166">
        <f t="array" ref="BQ230">IFERROR(IF(ROW()-16&lt;NoRowsBudget, IF($J230="Profit Margin",SUM(BQ$16:BQ229)*ProfitMargin,IF($J230="VAT",SUM(BQ$16:BQ229)*VAT,IF(Budget_period="Monthly",SUMIFS(INDIRECT(BQ$8),DetailBudgetWPs_Aleph,IF($J230 = "No Work Package", "", $J230),DetailBudgetCategory_Aleph,$I230),IF(Budget_period="Quarterly",SUMIFS(INDIRECT(BQ$9),DetailBudgetWPs_Aleph,IF($J230 = "No Work Package", "", $J230),DetailBudgetCategory_Aleph,$I230),IF(Budget_period="Annually",SUMIFS(INDIRECT(BQ$10),DetailBudgetWPs_Aleph,IF($J230 = "No Work Package", "", $J230),DetailBudgetCategory_Aleph,$I230),""))))) / BQ$6 * BQ$7, 0), 0)</f>
        <v>0</v>
      </c>
      <c r="BR230" s="166">
        <f t="array" ref="BR230">IFERROR(IF(ROW()-16&lt;NoRowsBudget, IF($J230="Profit Margin",SUM(BR$16:BR229)*ProfitMargin,IF($J230="VAT",SUM(BR$16:BR229)*VAT,IF(Budget_period="Monthly",SUMIFS(INDIRECT(BR$8),DetailBudgetWPs_Aleph,IF($J230 = "No Work Package", "", $J230),DetailBudgetCategory_Aleph,$I230),IF(Budget_period="Quarterly",SUMIFS(INDIRECT(BR$9),DetailBudgetWPs_Aleph,IF($J230 = "No Work Package", "", $J230),DetailBudgetCategory_Aleph,$I230),IF(Budget_period="Annually",SUMIFS(INDIRECT(BR$10),DetailBudgetWPs_Aleph,IF($J230 = "No Work Package", "", $J230),DetailBudgetCategory_Aleph,$I230),""))))) / BR$6 * BR$7, 0), 0)</f>
        <v>0</v>
      </c>
      <c r="BS230" s="166">
        <f t="array" ref="BS230">IFERROR(IF(ROW()-16&lt;NoRowsBudget, IF($J230="Profit Margin",SUM(BS$16:BS229)*ProfitMargin,IF($J230="VAT",SUM(BS$16:BS229)*VAT,IF(Budget_period="Monthly",SUMIFS(INDIRECT(BS$8),DetailBudgetWPs_Aleph,IF($J230 = "No Work Package", "", $J230),DetailBudgetCategory_Aleph,$I230),IF(Budget_period="Quarterly",SUMIFS(INDIRECT(BS$9),DetailBudgetWPs_Aleph,IF($J230 = "No Work Package", "", $J230),DetailBudgetCategory_Aleph,$I230),IF(Budget_period="Annually",SUMIFS(INDIRECT(BS$10),DetailBudgetWPs_Aleph,IF($J230 = "No Work Package", "", $J230),DetailBudgetCategory_Aleph,$I230),""))))) / BS$6 * BS$7, 0), 0)</f>
        <v>0</v>
      </c>
    </row>
    <row r="231" ht="15.75" customHeight="1">
      <c r="A231" s="114"/>
      <c r="B231" s="15" t="str">
        <f>IF(ROW()-16&lt;NoRowsBudget,OrgName,"")</f>
        <v/>
      </c>
      <c r="C231" s="15" t="str">
        <f>IF(ROW()-16&lt;NoRowsBudget,ProjectName,"")</f>
        <v/>
      </c>
      <c r="D231" s="15" t="str">
        <f>IF(ROW()-16&lt;NoRowsBudget,ProjectRef,"")</f>
        <v/>
      </c>
      <c r="E231" s="15" t="str">
        <f>IF(ROW()-16&lt;NoRowsBudget,ApplicationID,"")</f>
        <v/>
      </c>
      <c r="F231" s="15" t="str">
        <f>IF(ROW()-16&lt;NoRowsBudget,Version,"")</f>
        <v/>
      </c>
      <c r="G231" s="164" t="str">
        <f>IF(ROW()-16&lt;NoRowsBudget,StartDate,"")</f>
        <v/>
      </c>
      <c r="H231" s="164" t="str">
        <f>IF(ROW()-16&lt;NoRowsBudget,EndDate,"")</f>
        <v/>
      </c>
      <c r="I231" s="15" t="str">
        <f t="array" ref="I231">IF(ROW()-16&lt;(NoRowsBudget-3),INDEX(CostCategories,CEILING((ROW()-15)/NoWPs,1)),IF(ROW()-16=NoRowsBudget-3,"Overheads",IF(ROW()-16=NoRowsBudget-2,"Profit Margin",IF(ROW()-16=NoRowsBudget-1,"VAT",""))))</f>
        <v/>
      </c>
      <c r="J231" s="15" t="str">
        <f t="array" ref="J231">IF(ROW()-16&lt;NoRowsBudget-3,INDEX(WPUnique,,MOD(ROW()-16,NoWPs)+1),IF(ROW()-16=NoRowsBudget-3,"Overheads",IF(ROW()-16=NoRowsBudget-2,"Profit Margin",IF(ROW()-16=NoRowsBudget-1,"VAT",""))))</f>
        <v/>
      </c>
      <c r="K231" s="172" t="str">
        <f>IFERROR(IF(OR($J231="Indirect Cost",$J231="VAT",$J231="Profit Margin"),"",VLOOKUP(J231,'1. Basic Info'!$B$40:$C$52,2,FALSE)),BudgetExport!J231)</f>
        <v/>
      </c>
      <c r="L231" s="166">
        <f t="array" ref="L231">IFERROR(IF(ROW()-16&lt;NoRowsBudget, IF($J231="Profit Margin",SUM(L$16:L230)*ProfitMargin,IF($J231="VAT",SUM(L$16:L230)*VAT,IF(Budget_period="Monthly",SUMIFS(INDIRECT(L$8),DetailBudgetWPs_Aleph,IF($J231 = "No Work Package", "", $J231),DetailBudgetCategory_Aleph,$I231),IF(Budget_period="Quarterly",SUMIFS(INDIRECT(L$9),DetailBudgetWPs_Aleph,IF($J231 = "No Work Package", "", $J231),DetailBudgetCategory_Aleph,$I231),IF(Budget_period="Annually",SUMIFS(INDIRECT(L$10),DetailBudgetWPs_Aleph,IF($J231 = "No Work Package", "", $J231),DetailBudgetCategory_Aleph,$I231),""))))) / L$6 * L$7, 0), 0)</f>
        <v>0</v>
      </c>
      <c r="M231" s="166">
        <f t="array" ref="M231">IFERROR(IF(ROW()-16&lt;NoRowsBudget, IF($J231="Profit Margin",SUM(M$16:M230)*ProfitMargin,IF($J231="VAT",SUM(M$16:M230)*VAT,IF(Budget_period="Monthly",SUMIFS(INDIRECT(M$8),DetailBudgetWPs_Aleph,IF($J231 = "No Work Package", "", $J231),DetailBudgetCategory_Aleph,$I231),IF(Budget_period="Quarterly",SUMIFS(INDIRECT(M$9),DetailBudgetWPs_Aleph,IF($J231 = "No Work Package", "", $J231),DetailBudgetCategory_Aleph,$I231),IF(Budget_period="Annually",SUMIFS(INDIRECT(M$10),DetailBudgetWPs_Aleph,IF($J231 = "No Work Package", "", $J231),DetailBudgetCategory_Aleph,$I231),""))))) / M$6 * M$7, 0), 0)</f>
        <v>0</v>
      </c>
      <c r="N231" s="166">
        <f t="array" ref="N231">IFERROR(IF(ROW()-16&lt;NoRowsBudget, IF($J231="Profit Margin",SUM(N$16:N230)*ProfitMargin,IF($J231="VAT",SUM(N$16:N230)*VAT,IF(Budget_period="Monthly",SUMIFS(INDIRECT(N$8),DetailBudgetWPs_Aleph,IF($J231 = "No Work Package", "", $J231),DetailBudgetCategory_Aleph,$I231),IF(Budget_period="Quarterly",SUMIFS(INDIRECT(N$9),DetailBudgetWPs_Aleph,IF($J231 = "No Work Package", "", $J231),DetailBudgetCategory_Aleph,$I231),IF(Budget_period="Annually",SUMIFS(INDIRECT(N$10),DetailBudgetWPs_Aleph,IF($J231 = "No Work Package", "", $J231),DetailBudgetCategory_Aleph,$I231),""))))) / N$6 * N$7, 0), 0)</f>
        <v>0</v>
      </c>
      <c r="O231" s="166">
        <f t="array" ref="O231">IFERROR(IF(ROW()-16&lt;NoRowsBudget, IF($J231="Profit Margin",SUM(O$16:O230)*ProfitMargin,IF($J231="VAT",SUM(O$16:O230)*VAT,IF(Budget_period="Monthly",SUMIFS(INDIRECT(O$8),DetailBudgetWPs_Aleph,IF($J231 = "No Work Package", "", $J231),DetailBudgetCategory_Aleph,$I231),IF(Budget_period="Quarterly",SUMIFS(INDIRECT(O$9),DetailBudgetWPs_Aleph,IF($J231 = "No Work Package", "", $J231),DetailBudgetCategory_Aleph,$I231),IF(Budget_period="Annually",SUMIFS(INDIRECT(O$10),DetailBudgetWPs_Aleph,IF($J231 = "No Work Package", "", $J231),DetailBudgetCategory_Aleph,$I231),""))))) / O$6 * O$7, 0), 0)</f>
        <v>0</v>
      </c>
      <c r="P231" s="166">
        <f t="array" ref="P231">IFERROR(IF(ROW()-16&lt;NoRowsBudget, IF($J231="Profit Margin",SUM(P$16:P230)*ProfitMargin,IF($J231="VAT",SUM(P$16:P230)*VAT,IF(Budget_period="Monthly",SUMIFS(INDIRECT(P$8),DetailBudgetWPs_Aleph,IF($J231 = "No Work Package", "", $J231),DetailBudgetCategory_Aleph,$I231),IF(Budget_period="Quarterly",SUMIFS(INDIRECT(P$9),DetailBudgetWPs_Aleph,IF($J231 = "No Work Package", "", $J231),DetailBudgetCategory_Aleph,$I231),IF(Budget_period="Annually",SUMIFS(INDIRECT(P$10),DetailBudgetWPs_Aleph,IF($J231 = "No Work Package", "", $J231),DetailBudgetCategory_Aleph,$I231),""))))) / P$6 * P$7, 0), 0)</f>
        <v>0</v>
      </c>
      <c r="Q231" s="166">
        <f t="array" ref="Q231">IFERROR(IF(ROW()-16&lt;NoRowsBudget, IF($J231="Profit Margin",SUM(Q$16:Q230)*ProfitMargin,IF($J231="VAT",SUM(Q$16:Q230)*VAT,IF(Budget_period="Monthly",SUMIFS(INDIRECT(Q$8),DetailBudgetWPs_Aleph,IF($J231 = "No Work Package", "", $J231),DetailBudgetCategory_Aleph,$I231),IF(Budget_period="Quarterly",SUMIFS(INDIRECT(Q$9),DetailBudgetWPs_Aleph,IF($J231 = "No Work Package", "", $J231),DetailBudgetCategory_Aleph,$I231),IF(Budget_period="Annually",SUMIFS(INDIRECT(Q$10),DetailBudgetWPs_Aleph,IF($J231 = "No Work Package", "", $J231),DetailBudgetCategory_Aleph,$I231),""))))) / Q$6 * Q$7, 0), 0)</f>
        <v>0</v>
      </c>
      <c r="R231" s="166">
        <f t="array" ref="R231">IFERROR(IF(ROW()-16&lt;NoRowsBudget, IF($J231="Profit Margin",SUM(R$16:R230)*ProfitMargin,IF($J231="VAT",SUM(R$16:R230)*VAT,IF(Budget_period="Monthly",SUMIFS(INDIRECT(R$8),DetailBudgetWPs_Aleph,IF($J231 = "No Work Package", "", $J231),DetailBudgetCategory_Aleph,$I231),IF(Budget_period="Quarterly",SUMIFS(INDIRECT(R$9),DetailBudgetWPs_Aleph,IF($J231 = "No Work Package", "", $J231),DetailBudgetCategory_Aleph,$I231),IF(Budget_period="Annually",SUMIFS(INDIRECT(R$10),DetailBudgetWPs_Aleph,IF($J231 = "No Work Package", "", $J231),DetailBudgetCategory_Aleph,$I231),""))))) / R$6 * R$7, 0), 0)</f>
        <v>0</v>
      </c>
      <c r="S231" s="166">
        <f t="array" ref="S231">IFERROR(IF(ROW()-16&lt;NoRowsBudget, IF($J231="Profit Margin",SUM(S$16:S230)*ProfitMargin,IF($J231="VAT",SUM(S$16:S230)*VAT,IF(Budget_period="Monthly",SUMIFS(INDIRECT(S$8),DetailBudgetWPs_Aleph,IF($J231 = "No Work Package", "", $J231),DetailBudgetCategory_Aleph,$I231),IF(Budget_period="Quarterly",SUMIFS(INDIRECT(S$9),DetailBudgetWPs_Aleph,IF($J231 = "No Work Package", "", $J231),DetailBudgetCategory_Aleph,$I231),IF(Budget_period="Annually",SUMIFS(INDIRECT(S$10),DetailBudgetWPs_Aleph,IF($J231 = "No Work Package", "", $J231),DetailBudgetCategory_Aleph,$I231),""))))) / S$6 * S$7, 0), 0)</f>
        <v>0</v>
      </c>
      <c r="T231" s="166">
        <f t="array" ref="T231">IFERROR(IF(ROW()-16&lt;NoRowsBudget, IF($J231="Profit Margin",SUM(T$16:T230)*ProfitMargin,IF($J231="VAT",SUM(T$16:T230)*VAT,IF(Budget_period="Monthly",SUMIFS(INDIRECT(T$8),DetailBudgetWPs_Aleph,IF($J231 = "No Work Package", "", $J231),DetailBudgetCategory_Aleph,$I231),IF(Budget_period="Quarterly",SUMIFS(INDIRECT(T$9),DetailBudgetWPs_Aleph,IF($J231 = "No Work Package", "", $J231),DetailBudgetCategory_Aleph,$I231),IF(Budget_period="Annually",SUMIFS(INDIRECT(T$10),DetailBudgetWPs_Aleph,IF($J231 = "No Work Package", "", $J231),DetailBudgetCategory_Aleph,$I231),""))))) / T$6 * T$7, 0), 0)</f>
        <v>0</v>
      </c>
      <c r="U231" s="166">
        <f t="array" ref="U231">IFERROR(IF(ROW()-16&lt;NoRowsBudget, IF($J231="Profit Margin",SUM(U$16:U230)*ProfitMargin,IF($J231="VAT",SUM(U$16:U230)*VAT,IF(Budget_period="Monthly",SUMIFS(INDIRECT(U$8),DetailBudgetWPs_Aleph,IF($J231 = "No Work Package", "", $J231),DetailBudgetCategory_Aleph,$I231),IF(Budget_period="Quarterly",SUMIFS(INDIRECT(U$9),DetailBudgetWPs_Aleph,IF($J231 = "No Work Package", "", $J231),DetailBudgetCategory_Aleph,$I231),IF(Budget_period="Annually",SUMIFS(INDIRECT(U$10),DetailBudgetWPs_Aleph,IF($J231 = "No Work Package", "", $J231),DetailBudgetCategory_Aleph,$I231),""))))) / U$6 * U$7, 0), 0)</f>
        <v>0</v>
      </c>
      <c r="V231" s="166">
        <f t="array" ref="V231">IFERROR(IF(ROW()-16&lt;NoRowsBudget, IF($J231="Profit Margin",SUM(V$16:V230)*ProfitMargin,IF($J231="VAT",SUM(V$16:V230)*VAT,IF(Budget_period="Monthly",SUMIFS(INDIRECT(V$8),DetailBudgetWPs_Aleph,IF($J231 = "No Work Package", "", $J231),DetailBudgetCategory_Aleph,$I231),IF(Budget_period="Quarterly",SUMIFS(INDIRECT(V$9),DetailBudgetWPs_Aleph,IF($J231 = "No Work Package", "", $J231),DetailBudgetCategory_Aleph,$I231),IF(Budget_period="Annually",SUMIFS(INDIRECT(V$10),DetailBudgetWPs_Aleph,IF($J231 = "No Work Package", "", $J231),DetailBudgetCategory_Aleph,$I231),""))))) / V$6 * V$7, 0), 0)</f>
        <v>0</v>
      </c>
      <c r="W231" s="166">
        <f t="array" ref="W231">IFERROR(IF(ROW()-16&lt;NoRowsBudget, IF($J231="Profit Margin",SUM(W$16:W230)*ProfitMargin,IF($J231="VAT",SUM(W$16:W230)*VAT,IF(Budget_period="Monthly",SUMIFS(INDIRECT(W$8),DetailBudgetWPs_Aleph,IF($J231 = "No Work Package", "", $J231),DetailBudgetCategory_Aleph,$I231),IF(Budget_period="Quarterly",SUMIFS(INDIRECT(W$9),DetailBudgetWPs_Aleph,IF($J231 = "No Work Package", "", $J231),DetailBudgetCategory_Aleph,$I231),IF(Budget_period="Annually",SUMIFS(INDIRECT(W$10),DetailBudgetWPs_Aleph,IF($J231 = "No Work Package", "", $J231),DetailBudgetCategory_Aleph,$I231),""))))) / W$6 * W$7, 0), 0)</f>
        <v>0</v>
      </c>
      <c r="X231" s="166">
        <f t="array" ref="X231">IFERROR(IF(ROW()-16&lt;NoRowsBudget, IF($J231="Profit Margin",SUM(X$16:X230)*ProfitMargin,IF($J231="VAT",SUM(X$16:X230)*VAT,IF(Budget_period="Monthly",SUMIFS(INDIRECT(X$8),DetailBudgetWPs_Aleph,IF($J231 = "No Work Package", "", $J231),DetailBudgetCategory_Aleph,$I231),IF(Budget_period="Quarterly",SUMIFS(INDIRECT(X$9),DetailBudgetWPs_Aleph,IF($J231 = "No Work Package", "", $J231),DetailBudgetCategory_Aleph,$I231),IF(Budget_period="Annually",SUMIFS(INDIRECT(X$10),DetailBudgetWPs_Aleph,IF($J231 = "No Work Package", "", $J231),DetailBudgetCategory_Aleph,$I231),""))))) / X$6 * X$7, 0), 0)</f>
        <v>0</v>
      </c>
      <c r="Y231" s="166">
        <f t="array" ref="Y231">IFERROR(IF(ROW()-16&lt;NoRowsBudget, IF($J231="Profit Margin",SUM(Y$16:Y230)*ProfitMargin,IF($J231="VAT",SUM(Y$16:Y230)*VAT,IF(Budget_period="Monthly",SUMIFS(INDIRECT(Y$8),DetailBudgetWPs_Aleph,IF($J231 = "No Work Package", "", $J231),DetailBudgetCategory_Aleph,$I231),IF(Budget_period="Quarterly",SUMIFS(INDIRECT(Y$9),DetailBudgetWPs_Aleph,IF($J231 = "No Work Package", "", $J231),DetailBudgetCategory_Aleph,$I231),IF(Budget_period="Annually",SUMIFS(INDIRECT(Y$10),DetailBudgetWPs_Aleph,IF($J231 = "No Work Package", "", $J231),DetailBudgetCategory_Aleph,$I231),""))))) / Y$6 * Y$7, 0), 0)</f>
        <v>0</v>
      </c>
      <c r="Z231" s="166">
        <f t="array" ref="Z231">IFERROR(IF(ROW()-16&lt;NoRowsBudget, IF($J231="Profit Margin",SUM(Z$16:Z230)*ProfitMargin,IF($J231="VAT",SUM(Z$16:Z230)*VAT,IF(Budget_period="Monthly",SUMIFS(INDIRECT(Z$8),DetailBudgetWPs_Aleph,IF($J231 = "No Work Package", "", $J231),DetailBudgetCategory_Aleph,$I231),IF(Budget_period="Quarterly",SUMIFS(INDIRECT(Z$9),DetailBudgetWPs_Aleph,IF($J231 = "No Work Package", "", $J231),DetailBudgetCategory_Aleph,$I231),IF(Budget_period="Annually",SUMIFS(INDIRECT(Z$10),DetailBudgetWPs_Aleph,IF($J231 = "No Work Package", "", $J231),DetailBudgetCategory_Aleph,$I231),""))))) / Z$6 * Z$7, 0), 0)</f>
        <v>0</v>
      </c>
      <c r="AA231" s="166">
        <f t="array" ref="AA231">IFERROR(IF(ROW()-16&lt;NoRowsBudget, IF($J231="Profit Margin",SUM(AA$16:AA230)*ProfitMargin,IF($J231="VAT",SUM(AA$16:AA230)*VAT,IF(Budget_period="Monthly",SUMIFS(INDIRECT(AA$8),DetailBudgetWPs_Aleph,IF($J231 = "No Work Package", "", $J231),DetailBudgetCategory_Aleph,$I231),IF(Budget_period="Quarterly",SUMIFS(INDIRECT(AA$9),DetailBudgetWPs_Aleph,IF($J231 = "No Work Package", "", $J231),DetailBudgetCategory_Aleph,$I231),IF(Budget_period="Annually",SUMIFS(INDIRECT(AA$10),DetailBudgetWPs_Aleph,IF($J231 = "No Work Package", "", $J231),DetailBudgetCategory_Aleph,$I231),""))))) / AA$6 * AA$7, 0), 0)</f>
        <v>0</v>
      </c>
      <c r="AB231" s="166">
        <f t="array" ref="AB231">IFERROR(IF(ROW()-16&lt;NoRowsBudget, IF($J231="Profit Margin",SUM(AB$16:AB230)*ProfitMargin,IF($J231="VAT",SUM(AB$16:AB230)*VAT,IF(Budget_period="Monthly",SUMIFS(INDIRECT(AB$8),DetailBudgetWPs_Aleph,IF($J231 = "No Work Package", "", $J231),DetailBudgetCategory_Aleph,$I231),IF(Budget_period="Quarterly",SUMIFS(INDIRECT(AB$9),DetailBudgetWPs_Aleph,IF($J231 = "No Work Package", "", $J231),DetailBudgetCategory_Aleph,$I231),IF(Budget_period="Annually",SUMIFS(INDIRECT(AB$10),DetailBudgetWPs_Aleph,IF($J231 = "No Work Package", "", $J231),DetailBudgetCategory_Aleph,$I231),""))))) / AB$6 * AB$7, 0), 0)</f>
        <v>0</v>
      </c>
      <c r="AC231" s="166">
        <f t="array" ref="AC231">IFERROR(IF(ROW()-16&lt;NoRowsBudget, IF($J231="Profit Margin",SUM(AC$16:AC230)*ProfitMargin,IF($J231="VAT",SUM(AC$16:AC230)*VAT,IF(Budget_period="Monthly",SUMIFS(INDIRECT(AC$8),DetailBudgetWPs_Aleph,IF($J231 = "No Work Package", "", $J231),DetailBudgetCategory_Aleph,$I231),IF(Budget_period="Quarterly",SUMIFS(INDIRECT(AC$9),DetailBudgetWPs_Aleph,IF($J231 = "No Work Package", "", $J231),DetailBudgetCategory_Aleph,$I231),IF(Budget_period="Annually",SUMIFS(INDIRECT(AC$10),DetailBudgetWPs_Aleph,IF($J231 = "No Work Package", "", $J231),DetailBudgetCategory_Aleph,$I231),""))))) / AC$6 * AC$7, 0), 0)</f>
        <v>0</v>
      </c>
      <c r="AD231" s="166">
        <f t="array" ref="AD231">IFERROR(IF(ROW()-16&lt;NoRowsBudget, IF($J231="Profit Margin",SUM(AD$16:AD230)*ProfitMargin,IF($J231="VAT",SUM(AD$16:AD230)*VAT,IF(Budget_period="Monthly",SUMIFS(INDIRECT(AD$8),DetailBudgetWPs_Aleph,IF($J231 = "No Work Package", "", $J231),DetailBudgetCategory_Aleph,$I231),IF(Budget_period="Quarterly",SUMIFS(INDIRECT(AD$9),DetailBudgetWPs_Aleph,IF($J231 = "No Work Package", "", $J231),DetailBudgetCategory_Aleph,$I231),IF(Budget_period="Annually",SUMIFS(INDIRECT(AD$10),DetailBudgetWPs_Aleph,IF($J231 = "No Work Package", "", $J231),DetailBudgetCategory_Aleph,$I231),""))))) / AD$6 * AD$7, 0), 0)</f>
        <v>0</v>
      </c>
      <c r="AE231" s="166">
        <f t="array" ref="AE231">IFERROR(IF(ROW()-16&lt;NoRowsBudget, IF($J231="Profit Margin",SUM(AE$16:AE230)*ProfitMargin,IF($J231="VAT",SUM(AE$16:AE230)*VAT,IF(Budget_period="Monthly",SUMIFS(INDIRECT(AE$8),DetailBudgetWPs_Aleph,IF($J231 = "No Work Package", "", $J231),DetailBudgetCategory_Aleph,$I231),IF(Budget_period="Quarterly",SUMIFS(INDIRECT(AE$9),DetailBudgetWPs_Aleph,IF($J231 = "No Work Package", "", $J231),DetailBudgetCategory_Aleph,$I231),IF(Budget_period="Annually",SUMIFS(INDIRECT(AE$10),DetailBudgetWPs_Aleph,IF($J231 = "No Work Package", "", $J231),DetailBudgetCategory_Aleph,$I231),""))))) / AE$6 * AE$7, 0), 0)</f>
        <v>0</v>
      </c>
      <c r="AF231" s="166">
        <f t="array" ref="AF231">IFERROR(IF(ROW()-16&lt;NoRowsBudget, IF($J231="Profit Margin",SUM(AF$16:AF230)*ProfitMargin,IF($J231="VAT",SUM(AF$16:AF230)*VAT,IF(Budget_period="Monthly",SUMIFS(INDIRECT(AF$8),DetailBudgetWPs_Aleph,IF($J231 = "No Work Package", "", $J231),DetailBudgetCategory_Aleph,$I231),IF(Budget_period="Quarterly",SUMIFS(INDIRECT(AF$9),DetailBudgetWPs_Aleph,IF($J231 = "No Work Package", "", $J231),DetailBudgetCategory_Aleph,$I231),IF(Budget_period="Annually",SUMIFS(INDIRECT(AF$10),DetailBudgetWPs_Aleph,IF($J231 = "No Work Package", "", $J231),DetailBudgetCategory_Aleph,$I231),""))))) / AF$6 * AF$7, 0), 0)</f>
        <v>0</v>
      </c>
      <c r="AG231" s="166">
        <f t="array" ref="AG231">IFERROR(IF(ROW()-16&lt;NoRowsBudget, IF($J231="Profit Margin",SUM(AG$16:AG230)*ProfitMargin,IF($J231="VAT",SUM(AG$16:AG230)*VAT,IF(Budget_period="Monthly",SUMIFS(INDIRECT(AG$8),DetailBudgetWPs_Aleph,IF($J231 = "No Work Package", "", $J231),DetailBudgetCategory_Aleph,$I231),IF(Budget_period="Quarterly",SUMIFS(INDIRECT(AG$9),DetailBudgetWPs_Aleph,IF($J231 = "No Work Package", "", $J231),DetailBudgetCategory_Aleph,$I231),IF(Budget_period="Annually",SUMIFS(INDIRECT(AG$10),DetailBudgetWPs_Aleph,IF($J231 = "No Work Package", "", $J231),DetailBudgetCategory_Aleph,$I231),""))))) / AG$6 * AG$7, 0), 0)</f>
        <v>0</v>
      </c>
      <c r="AH231" s="166">
        <f t="array" ref="AH231">IFERROR(IF(ROW()-16&lt;NoRowsBudget, IF($J231="Profit Margin",SUM(AH$16:AH230)*ProfitMargin,IF($J231="VAT",SUM(AH$16:AH230)*VAT,IF(Budget_period="Monthly",SUMIFS(INDIRECT(AH$8),DetailBudgetWPs_Aleph,IF($J231 = "No Work Package", "", $J231),DetailBudgetCategory_Aleph,$I231),IF(Budget_period="Quarterly",SUMIFS(INDIRECT(AH$9),DetailBudgetWPs_Aleph,IF($J231 = "No Work Package", "", $J231),DetailBudgetCategory_Aleph,$I231),IF(Budget_period="Annually",SUMIFS(INDIRECT(AH$10),DetailBudgetWPs_Aleph,IF($J231 = "No Work Package", "", $J231),DetailBudgetCategory_Aleph,$I231),""))))) / AH$6 * AH$7, 0), 0)</f>
        <v>0</v>
      </c>
      <c r="AI231" s="166">
        <f t="array" ref="AI231">IFERROR(IF(ROW()-16&lt;NoRowsBudget, IF($J231="Profit Margin",SUM(AI$16:AI230)*ProfitMargin,IF($J231="VAT",SUM(AI$16:AI230)*VAT,IF(Budget_period="Monthly",SUMIFS(INDIRECT(AI$8),DetailBudgetWPs_Aleph,IF($J231 = "No Work Package", "", $J231),DetailBudgetCategory_Aleph,$I231),IF(Budget_period="Quarterly",SUMIFS(INDIRECT(AI$9),DetailBudgetWPs_Aleph,IF($J231 = "No Work Package", "", $J231),DetailBudgetCategory_Aleph,$I231),IF(Budget_period="Annually",SUMIFS(INDIRECT(AI$10),DetailBudgetWPs_Aleph,IF($J231 = "No Work Package", "", $J231),DetailBudgetCategory_Aleph,$I231),""))))) / AI$6 * AI$7, 0), 0)</f>
        <v>0</v>
      </c>
      <c r="AJ231" s="166">
        <f t="array" ref="AJ231">IFERROR(IF(ROW()-16&lt;NoRowsBudget, IF($J231="Profit Margin",SUM(AJ$16:AJ230)*ProfitMargin,IF($J231="VAT",SUM(AJ$16:AJ230)*VAT,IF(Budget_period="Monthly",SUMIFS(INDIRECT(AJ$8),DetailBudgetWPs_Aleph,IF($J231 = "No Work Package", "", $J231),DetailBudgetCategory_Aleph,$I231),IF(Budget_period="Quarterly",SUMIFS(INDIRECT(AJ$9),DetailBudgetWPs_Aleph,IF($J231 = "No Work Package", "", $J231),DetailBudgetCategory_Aleph,$I231),IF(Budget_period="Annually",SUMIFS(INDIRECT(AJ$10),DetailBudgetWPs_Aleph,IF($J231 = "No Work Package", "", $J231),DetailBudgetCategory_Aleph,$I231),""))))) / AJ$6 * AJ$7, 0), 0)</f>
        <v>0</v>
      </c>
      <c r="AK231" s="166">
        <f t="array" ref="AK231">IFERROR(IF(ROW()-16&lt;NoRowsBudget, IF($J231="Profit Margin",SUM(AK$16:AK230)*ProfitMargin,IF($J231="VAT",SUM(AK$16:AK230)*VAT,IF(Budget_period="Monthly",SUMIFS(INDIRECT(AK$8),DetailBudgetWPs_Aleph,IF($J231 = "No Work Package", "", $J231),DetailBudgetCategory_Aleph,$I231),IF(Budget_period="Quarterly",SUMIFS(INDIRECT(AK$9),DetailBudgetWPs_Aleph,IF($J231 = "No Work Package", "", $J231),DetailBudgetCategory_Aleph,$I231),IF(Budget_period="Annually",SUMIFS(INDIRECT(AK$10),DetailBudgetWPs_Aleph,IF($J231 = "No Work Package", "", $J231),DetailBudgetCategory_Aleph,$I231),""))))) / AK$6 * AK$7, 0), 0)</f>
        <v>0</v>
      </c>
      <c r="AL231" s="166">
        <f t="array" ref="AL231">IFERROR(IF(ROW()-16&lt;NoRowsBudget, IF($J231="Profit Margin",SUM(AL$16:AL230)*ProfitMargin,IF($J231="VAT",SUM(AL$16:AL230)*VAT,IF(Budget_period="Monthly",SUMIFS(INDIRECT(AL$8),DetailBudgetWPs_Aleph,IF($J231 = "No Work Package", "", $J231),DetailBudgetCategory_Aleph,$I231),IF(Budget_period="Quarterly",SUMIFS(INDIRECT(AL$9),DetailBudgetWPs_Aleph,IF($J231 = "No Work Package", "", $J231),DetailBudgetCategory_Aleph,$I231),IF(Budget_period="Annually",SUMIFS(INDIRECT(AL$10),DetailBudgetWPs_Aleph,IF($J231 = "No Work Package", "", $J231),DetailBudgetCategory_Aleph,$I231),""))))) / AL$6 * AL$7, 0), 0)</f>
        <v>0</v>
      </c>
      <c r="AM231" s="166">
        <f t="array" ref="AM231">IFERROR(IF(ROW()-16&lt;NoRowsBudget, IF($J231="Profit Margin",SUM(AM$16:AM230)*ProfitMargin,IF($J231="VAT",SUM(AM$16:AM230)*VAT,IF(Budget_period="Monthly",SUMIFS(INDIRECT(AM$8),DetailBudgetWPs_Aleph,IF($J231 = "No Work Package", "", $J231),DetailBudgetCategory_Aleph,$I231),IF(Budget_period="Quarterly",SUMIFS(INDIRECT(AM$9),DetailBudgetWPs_Aleph,IF($J231 = "No Work Package", "", $J231),DetailBudgetCategory_Aleph,$I231),IF(Budget_period="Annually",SUMIFS(INDIRECT(AM$10),DetailBudgetWPs_Aleph,IF($J231 = "No Work Package", "", $J231),DetailBudgetCategory_Aleph,$I231),""))))) / AM$6 * AM$7, 0), 0)</f>
        <v>0</v>
      </c>
      <c r="AN231" s="166">
        <f t="array" ref="AN231">IFERROR(IF(ROW()-16&lt;NoRowsBudget, IF($J231="Profit Margin",SUM(AN$16:AN230)*ProfitMargin,IF($J231="VAT",SUM(AN$16:AN230)*VAT,IF(Budget_period="Monthly",SUMIFS(INDIRECT(AN$8),DetailBudgetWPs_Aleph,IF($J231 = "No Work Package", "", $J231),DetailBudgetCategory_Aleph,$I231),IF(Budget_period="Quarterly",SUMIFS(INDIRECT(AN$9),DetailBudgetWPs_Aleph,IF($J231 = "No Work Package", "", $J231),DetailBudgetCategory_Aleph,$I231),IF(Budget_period="Annually",SUMIFS(INDIRECT(AN$10),DetailBudgetWPs_Aleph,IF($J231 = "No Work Package", "", $J231),DetailBudgetCategory_Aleph,$I231),""))))) / AN$6 * AN$7, 0), 0)</f>
        <v>0</v>
      </c>
      <c r="AO231" s="166">
        <f t="array" ref="AO231">IFERROR(IF(ROW()-16&lt;NoRowsBudget, IF($J231="Profit Margin",SUM(AO$16:AO230)*ProfitMargin,IF($J231="VAT",SUM(AO$16:AO230)*VAT,IF(Budget_period="Monthly",SUMIFS(INDIRECT(AO$8),DetailBudgetWPs_Aleph,IF($J231 = "No Work Package", "", $J231),DetailBudgetCategory_Aleph,$I231),IF(Budget_period="Quarterly",SUMIFS(INDIRECT(AO$9),DetailBudgetWPs_Aleph,IF($J231 = "No Work Package", "", $J231),DetailBudgetCategory_Aleph,$I231),IF(Budget_period="Annually",SUMIFS(INDIRECT(AO$10),DetailBudgetWPs_Aleph,IF($J231 = "No Work Package", "", $J231),DetailBudgetCategory_Aleph,$I231),""))))) / AO$6 * AO$7, 0), 0)</f>
        <v>0</v>
      </c>
      <c r="AP231" s="166">
        <f t="array" ref="AP231">IFERROR(IF(ROW()-16&lt;NoRowsBudget, IF($J231="Profit Margin",SUM(AP$16:AP230)*ProfitMargin,IF($J231="VAT",SUM(AP$16:AP230)*VAT,IF(Budget_period="Monthly",SUMIFS(INDIRECT(AP$8),DetailBudgetWPs_Aleph,IF($J231 = "No Work Package", "", $J231),DetailBudgetCategory_Aleph,$I231),IF(Budget_period="Quarterly",SUMIFS(INDIRECT(AP$9),DetailBudgetWPs_Aleph,IF($J231 = "No Work Package", "", $J231),DetailBudgetCategory_Aleph,$I231),IF(Budget_period="Annually",SUMIFS(INDIRECT(AP$10),DetailBudgetWPs_Aleph,IF($J231 = "No Work Package", "", $J231),DetailBudgetCategory_Aleph,$I231),""))))) / AP$6 * AP$7, 0), 0)</f>
        <v>0</v>
      </c>
      <c r="AQ231" s="166">
        <f t="array" ref="AQ231">IFERROR(IF(ROW()-16&lt;NoRowsBudget, IF($J231="Profit Margin",SUM(AQ$16:AQ230)*ProfitMargin,IF($J231="VAT",SUM(AQ$16:AQ230)*VAT,IF(Budget_period="Monthly",SUMIFS(INDIRECT(AQ$8),DetailBudgetWPs_Aleph,IF($J231 = "No Work Package", "", $J231),DetailBudgetCategory_Aleph,$I231),IF(Budget_period="Quarterly",SUMIFS(INDIRECT(AQ$9),DetailBudgetWPs_Aleph,IF($J231 = "No Work Package", "", $J231),DetailBudgetCategory_Aleph,$I231),IF(Budget_period="Annually",SUMIFS(INDIRECT(AQ$10),DetailBudgetWPs_Aleph,IF($J231 = "No Work Package", "", $J231),DetailBudgetCategory_Aleph,$I231),""))))) / AQ$6 * AQ$7, 0), 0)</f>
        <v>0</v>
      </c>
      <c r="AR231" s="166">
        <f t="array" ref="AR231">IFERROR(IF(ROW()-16&lt;NoRowsBudget, IF($J231="Profit Margin",SUM(AR$16:AR230)*ProfitMargin,IF($J231="VAT",SUM(AR$16:AR230)*VAT,IF(Budget_period="Monthly",SUMIFS(INDIRECT(AR$8),DetailBudgetWPs_Aleph,IF($J231 = "No Work Package", "", $J231),DetailBudgetCategory_Aleph,$I231),IF(Budget_period="Quarterly",SUMIFS(INDIRECT(AR$9),DetailBudgetWPs_Aleph,IF($J231 = "No Work Package", "", $J231),DetailBudgetCategory_Aleph,$I231),IF(Budget_period="Annually",SUMIFS(INDIRECT(AR$10),DetailBudgetWPs_Aleph,IF($J231 = "No Work Package", "", $J231),DetailBudgetCategory_Aleph,$I231),""))))) / AR$6 * AR$7, 0), 0)</f>
        <v>0</v>
      </c>
      <c r="AS231" s="166">
        <f t="array" ref="AS231">IFERROR(IF(ROW()-16&lt;NoRowsBudget, IF($J231="Profit Margin",SUM(AS$16:AS230)*ProfitMargin,IF($J231="VAT",SUM(AS$16:AS230)*VAT,IF(Budget_period="Monthly",SUMIFS(INDIRECT(AS$8),DetailBudgetWPs_Aleph,IF($J231 = "No Work Package", "", $J231),DetailBudgetCategory_Aleph,$I231),IF(Budget_period="Quarterly",SUMIFS(INDIRECT(AS$9),DetailBudgetWPs_Aleph,IF($J231 = "No Work Package", "", $J231),DetailBudgetCategory_Aleph,$I231),IF(Budget_period="Annually",SUMIFS(INDIRECT(AS$10),DetailBudgetWPs_Aleph,IF($J231 = "No Work Package", "", $J231),DetailBudgetCategory_Aleph,$I231),""))))) / AS$6 * AS$7, 0), 0)</f>
        <v>0</v>
      </c>
      <c r="AT231" s="166">
        <f t="array" ref="AT231">IFERROR(IF(ROW()-16&lt;NoRowsBudget, IF($J231="Profit Margin",SUM(AT$16:AT230)*ProfitMargin,IF($J231="VAT",SUM(AT$16:AT230)*VAT,IF(Budget_period="Monthly",SUMIFS(INDIRECT(AT$8),DetailBudgetWPs_Aleph,IF($J231 = "No Work Package", "", $J231),DetailBudgetCategory_Aleph,$I231),IF(Budget_period="Quarterly",SUMIFS(INDIRECT(AT$9),DetailBudgetWPs_Aleph,IF($J231 = "No Work Package", "", $J231),DetailBudgetCategory_Aleph,$I231),IF(Budget_period="Annually",SUMIFS(INDIRECT(AT$10),DetailBudgetWPs_Aleph,IF($J231 = "No Work Package", "", $J231),DetailBudgetCategory_Aleph,$I231),""))))) / AT$6 * AT$7, 0), 0)</f>
        <v>0</v>
      </c>
      <c r="AU231" s="166">
        <f t="array" ref="AU231">IFERROR(IF(ROW()-16&lt;NoRowsBudget, IF($J231="Profit Margin",SUM(AU$16:AU230)*ProfitMargin,IF($J231="VAT",SUM(AU$16:AU230)*VAT,IF(Budget_period="Monthly",SUMIFS(INDIRECT(AU$8),DetailBudgetWPs_Aleph,IF($J231 = "No Work Package", "", $J231),DetailBudgetCategory_Aleph,$I231),IF(Budget_period="Quarterly",SUMIFS(INDIRECT(AU$9),DetailBudgetWPs_Aleph,IF($J231 = "No Work Package", "", $J231),DetailBudgetCategory_Aleph,$I231),IF(Budget_period="Annually",SUMIFS(INDIRECT(AU$10),DetailBudgetWPs_Aleph,IF($J231 = "No Work Package", "", $J231),DetailBudgetCategory_Aleph,$I231),""))))) / AU$6 * AU$7, 0), 0)</f>
        <v>0</v>
      </c>
      <c r="AV231" s="166">
        <f t="array" ref="AV231">IFERROR(IF(ROW()-16&lt;NoRowsBudget, IF($J231="Profit Margin",SUM(AV$16:AV230)*ProfitMargin,IF($J231="VAT",SUM(AV$16:AV230)*VAT,IF(Budget_period="Monthly",SUMIFS(INDIRECT(AV$8),DetailBudgetWPs_Aleph,IF($J231 = "No Work Package", "", $J231),DetailBudgetCategory_Aleph,$I231),IF(Budget_period="Quarterly",SUMIFS(INDIRECT(AV$9),DetailBudgetWPs_Aleph,IF($J231 = "No Work Package", "", $J231),DetailBudgetCategory_Aleph,$I231),IF(Budget_period="Annually",SUMIFS(INDIRECT(AV$10),DetailBudgetWPs_Aleph,IF($J231 = "No Work Package", "", $J231),DetailBudgetCategory_Aleph,$I231),""))))) / AV$6 * AV$7, 0), 0)</f>
        <v>0</v>
      </c>
      <c r="AW231" s="166">
        <f t="array" ref="AW231">IFERROR(IF(ROW()-16&lt;NoRowsBudget, IF($J231="Profit Margin",SUM(AW$16:AW230)*ProfitMargin,IF($J231="VAT",SUM(AW$16:AW230)*VAT,IF(Budget_period="Monthly",SUMIFS(INDIRECT(AW$8),DetailBudgetWPs_Aleph,IF($J231 = "No Work Package", "", $J231),DetailBudgetCategory_Aleph,$I231),IF(Budget_period="Quarterly",SUMIFS(INDIRECT(AW$9),DetailBudgetWPs_Aleph,IF($J231 = "No Work Package", "", $J231),DetailBudgetCategory_Aleph,$I231),IF(Budget_period="Annually",SUMIFS(INDIRECT(AW$10),DetailBudgetWPs_Aleph,IF($J231 = "No Work Package", "", $J231),DetailBudgetCategory_Aleph,$I231),""))))) / AW$6 * AW$7, 0), 0)</f>
        <v>0</v>
      </c>
      <c r="AX231" s="166">
        <f t="array" ref="AX231">IFERROR(IF(ROW()-16&lt;NoRowsBudget, IF($J231="Profit Margin",SUM(AX$16:AX230)*ProfitMargin,IF($J231="VAT",SUM(AX$16:AX230)*VAT,IF(Budget_period="Monthly",SUMIFS(INDIRECT(AX$8),DetailBudgetWPs_Aleph,IF($J231 = "No Work Package", "", $J231),DetailBudgetCategory_Aleph,$I231),IF(Budget_period="Quarterly",SUMIFS(INDIRECT(AX$9),DetailBudgetWPs_Aleph,IF($J231 = "No Work Package", "", $J231),DetailBudgetCategory_Aleph,$I231),IF(Budget_period="Annually",SUMIFS(INDIRECT(AX$10),DetailBudgetWPs_Aleph,IF($J231 = "No Work Package", "", $J231),DetailBudgetCategory_Aleph,$I231),""))))) / AX$6 * AX$7, 0), 0)</f>
        <v>0</v>
      </c>
      <c r="AY231" s="166">
        <f t="array" ref="AY231">IFERROR(IF(ROW()-16&lt;NoRowsBudget, IF($J231="Profit Margin",SUM(AY$16:AY230)*ProfitMargin,IF($J231="VAT",SUM(AY$16:AY230)*VAT,IF(Budget_period="Monthly",SUMIFS(INDIRECT(AY$8),DetailBudgetWPs_Aleph,IF($J231 = "No Work Package", "", $J231),DetailBudgetCategory_Aleph,$I231),IF(Budget_period="Quarterly",SUMIFS(INDIRECT(AY$9),DetailBudgetWPs_Aleph,IF($J231 = "No Work Package", "", $J231),DetailBudgetCategory_Aleph,$I231),IF(Budget_period="Annually",SUMIFS(INDIRECT(AY$10),DetailBudgetWPs_Aleph,IF($J231 = "No Work Package", "", $J231),DetailBudgetCategory_Aleph,$I231),""))))) / AY$6 * AY$7, 0), 0)</f>
        <v>0</v>
      </c>
      <c r="AZ231" s="166">
        <f t="array" ref="AZ231">IFERROR(IF(ROW()-16&lt;NoRowsBudget, IF($J231="Profit Margin",SUM(AZ$16:AZ230)*ProfitMargin,IF($J231="VAT",SUM(AZ$16:AZ230)*VAT,IF(Budget_period="Monthly",SUMIFS(INDIRECT(AZ$8),DetailBudgetWPs_Aleph,IF($J231 = "No Work Package", "", $J231),DetailBudgetCategory_Aleph,$I231),IF(Budget_period="Quarterly",SUMIFS(INDIRECT(AZ$9),DetailBudgetWPs_Aleph,IF($J231 = "No Work Package", "", $J231),DetailBudgetCategory_Aleph,$I231),IF(Budget_period="Annually",SUMIFS(INDIRECT(AZ$10),DetailBudgetWPs_Aleph,IF($J231 = "No Work Package", "", $J231),DetailBudgetCategory_Aleph,$I231),""))))) / AZ$6 * AZ$7, 0), 0)</f>
        <v>0</v>
      </c>
      <c r="BA231" s="166">
        <f t="array" ref="BA231">IFERROR(IF(ROW()-16&lt;NoRowsBudget, IF($J231="Profit Margin",SUM(BA$16:BA230)*ProfitMargin,IF($J231="VAT",SUM(BA$16:BA230)*VAT,IF(Budget_period="Monthly",SUMIFS(INDIRECT(BA$8),DetailBudgetWPs_Aleph,IF($J231 = "No Work Package", "", $J231),DetailBudgetCategory_Aleph,$I231),IF(Budget_period="Quarterly",SUMIFS(INDIRECT(BA$9),DetailBudgetWPs_Aleph,IF($J231 = "No Work Package", "", $J231),DetailBudgetCategory_Aleph,$I231),IF(Budget_period="Annually",SUMIFS(INDIRECT(BA$10),DetailBudgetWPs_Aleph,IF($J231 = "No Work Package", "", $J231),DetailBudgetCategory_Aleph,$I231),""))))) / BA$6 * BA$7, 0), 0)</f>
        <v>0</v>
      </c>
      <c r="BB231" s="166">
        <f t="array" ref="BB231">IFERROR(IF(ROW()-16&lt;NoRowsBudget, IF($J231="Profit Margin",SUM(BB$16:BB230)*ProfitMargin,IF($J231="VAT",SUM(BB$16:BB230)*VAT,IF(Budget_period="Monthly",SUMIFS(INDIRECT(BB$8),DetailBudgetWPs_Aleph,IF($J231 = "No Work Package", "", $J231),DetailBudgetCategory_Aleph,$I231),IF(Budget_period="Quarterly",SUMIFS(INDIRECT(BB$9),DetailBudgetWPs_Aleph,IF($J231 = "No Work Package", "", $J231),DetailBudgetCategory_Aleph,$I231),IF(Budget_period="Annually",SUMIFS(INDIRECT(BB$10),DetailBudgetWPs_Aleph,IF($J231 = "No Work Package", "", $J231),DetailBudgetCategory_Aleph,$I231),""))))) / BB$6 * BB$7, 0), 0)</f>
        <v>0</v>
      </c>
      <c r="BC231" s="166">
        <f t="array" ref="BC231">IFERROR(IF(ROW()-16&lt;NoRowsBudget, IF($J231="Profit Margin",SUM(BC$16:BC230)*ProfitMargin,IF($J231="VAT",SUM(BC$16:BC230)*VAT,IF(Budget_period="Monthly",SUMIFS(INDIRECT(BC$8),DetailBudgetWPs_Aleph,IF($J231 = "No Work Package", "", $J231),DetailBudgetCategory_Aleph,$I231),IF(Budget_period="Quarterly",SUMIFS(INDIRECT(BC$9),DetailBudgetWPs_Aleph,IF($J231 = "No Work Package", "", $J231),DetailBudgetCategory_Aleph,$I231),IF(Budget_period="Annually",SUMIFS(INDIRECT(BC$10),DetailBudgetWPs_Aleph,IF($J231 = "No Work Package", "", $J231),DetailBudgetCategory_Aleph,$I231),""))))) / BC$6 * BC$7, 0), 0)</f>
        <v>0</v>
      </c>
      <c r="BD231" s="166">
        <f t="array" ref="BD231">IFERROR(IF(ROW()-16&lt;NoRowsBudget, IF($J231="Profit Margin",SUM(BD$16:BD230)*ProfitMargin,IF($J231="VAT",SUM(BD$16:BD230)*VAT,IF(Budget_period="Monthly",SUMIFS(INDIRECT(BD$8),DetailBudgetWPs_Aleph,IF($J231 = "No Work Package", "", $J231),DetailBudgetCategory_Aleph,$I231),IF(Budget_period="Quarterly",SUMIFS(INDIRECT(BD$9),DetailBudgetWPs_Aleph,IF($J231 = "No Work Package", "", $J231),DetailBudgetCategory_Aleph,$I231),IF(Budget_period="Annually",SUMIFS(INDIRECT(BD$10),DetailBudgetWPs_Aleph,IF($J231 = "No Work Package", "", $J231),DetailBudgetCategory_Aleph,$I231),""))))) / BD$6 * BD$7, 0), 0)</f>
        <v>0</v>
      </c>
      <c r="BE231" s="166">
        <f t="array" ref="BE231">IFERROR(IF(ROW()-16&lt;NoRowsBudget, IF($J231="Profit Margin",SUM(BE$16:BE230)*ProfitMargin,IF($J231="VAT",SUM(BE$16:BE230)*VAT,IF(Budget_period="Monthly",SUMIFS(INDIRECT(BE$8),DetailBudgetWPs_Aleph,IF($J231 = "No Work Package", "", $J231),DetailBudgetCategory_Aleph,$I231),IF(Budget_period="Quarterly",SUMIFS(INDIRECT(BE$9),DetailBudgetWPs_Aleph,IF($J231 = "No Work Package", "", $J231),DetailBudgetCategory_Aleph,$I231),IF(Budget_period="Annually",SUMIFS(INDIRECT(BE$10),DetailBudgetWPs_Aleph,IF($J231 = "No Work Package", "", $J231),DetailBudgetCategory_Aleph,$I231),""))))) / BE$6 * BE$7, 0), 0)</f>
        <v>0</v>
      </c>
      <c r="BF231" s="166">
        <f t="array" ref="BF231">IFERROR(IF(ROW()-16&lt;NoRowsBudget, IF($J231="Profit Margin",SUM(BF$16:BF230)*ProfitMargin,IF($J231="VAT",SUM(BF$16:BF230)*VAT,IF(Budget_period="Monthly",SUMIFS(INDIRECT(BF$8),DetailBudgetWPs_Aleph,IF($J231 = "No Work Package", "", $J231),DetailBudgetCategory_Aleph,$I231),IF(Budget_period="Quarterly",SUMIFS(INDIRECT(BF$9),DetailBudgetWPs_Aleph,IF($J231 = "No Work Package", "", $J231),DetailBudgetCategory_Aleph,$I231),IF(Budget_period="Annually",SUMIFS(INDIRECT(BF$10),DetailBudgetWPs_Aleph,IF($J231 = "No Work Package", "", $J231),DetailBudgetCategory_Aleph,$I231),""))))) / BF$6 * BF$7, 0), 0)</f>
        <v>0</v>
      </c>
      <c r="BG231" s="166">
        <f t="array" ref="BG231">IFERROR(IF(ROW()-16&lt;NoRowsBudget, IF($J231="Profit Margin",SUM(BG$16:BG230)*ProfitMargin,IF($J231="VAT",SUM(BG$16:BG230)*VAT,IF(Budget_period="Monthly",SUMIFS(INDIRECT(BG$8),DetailBudgetWPs_Aleph,IF($J231 = "No Work Package", "", $J231),DetailBudgetCategory_Aleph,$I231),IF(Budget_period="Quarterly",SUMIFS(INDIRECT(BG$9),DetailBudgetWPs_Aleph,IF($J231 = "No Work Package", "", $J231),DetailBudgetCategory_Aleph,$I231),IF(Budget_period="Annually",SUMIFS(INDIRECT(BG$10),DetailBudgetWPs_Aleph,IF($J231 = "No Work Package", "", $J231),DetailBudgetCategory_Aleph,$I231),""))))) / BG$6 * BG$7, 0), 0)</f>
        <v>0</v>
      </c>
      <c r="BH231" s="166">
        <f t="array" ref="BH231">IFERROR(IF(ROW()-16&lt;NoRowsBudget, IF($J231="Profit Margin",SUM(BH$16:BH230)*ProfitMargin,IF($J231="VAT",SUM(BH$16:BH230)*VAT,IF(Budget_period="Monthly",SUMIFS(INDIRECT(BH$8),DetailBudgetWPs_Aleph,IF($J231 = "No Work Package", "", $J231),DetailBudgetCategory_Aleph,$I231),IF(Budget_period="Quarterly",SUMIFS(INDIRECT(BH$9),DetailBudgetWPs_Aleph,IF($J231 = "No Work Package", "", $J231),DetailBudgetCategory_Aleph,$I231),IF(Budget_period="Annually",SUMIFS(INDIRECT(BH$10),DetailBudgetWPs_Aleph,IF($J231 = "No Work Package", "", $J231),DetailBudgetCategory_Aleph,$I231),""))))) / BH$6 * BH$7, 0), 0)</f>
        <v>0</v>
      </c>
      <c r="BI231" s="166">
        <f t="array" ref="BI231">IFERROR(IF(ROW()-16&lt;NoRowsBudget, IF($J231="Profit Margin",SUM(BI$16:BI230)*ProfitMargin,IF($J231="VAT",SUM(BI$16:BI230)*VAT,IF(Budget_period="Monthly",SUMIFS(INDIRECT(BI$8),DetailBudgetWPs_Aleph,IF($J231 = "No Work Package", "", $J231),DetailBudgetCategory_Aleph,$I231),IF(Budget_period="Quarterly",SUMIFS(INDIRECT(BI$9),DetailBudgetWPs_Aleph,IF($J231 = "No Work Package", "", $J231),DetailBudgetCategory_Aleph,$I231),IF(Budget_period="Annually",SUMIFS(INDIRECT(BI$10),DetailBudgetWPs_Aleph,IF($J231 = "No Work Package", "", $J231),DetailBudgetCategory_Aleph,$I231),""))))) / BI$6 * BI$7, 0), 0)</f>
        <v>0</v>
      </c>
      <c r="BJ231" s="166">
        <f t="array" ref="BJ231">IFERROR(IF(ROW()-16&lt;NoRowsBudget, IF($J231="Profit Margin",SUM(BJ$16:BJ230)*ProfitMargin,IF($J231="VAT",SUM(BJ$16:BJ230)*VAT,IF(Budget_period="Monthly",SUMIFS(INDIRECT(BJ$8),DetailBudgetWPs_Aleph,IF($J231 = "No Work Package", "", $J231),DetailBudgetCategory_Aleph,$I231),IF(Budget_period="Quarterly",SUMIFS(INDIRECT(BJ$9),DetailBudgetWPs_Aleph,IF($J231 = "No Work Package", "", $J231),DetailBudgetCategory_Aleph,$I231),IF(Budget_period="Annually",SUMIFS(INDIRECT(BJ$10),DetailBudgetWPs_Aleph,IF($J231 = "No Work Package", "", $J231),DetailBudgetCategory_Aleph,$I231),""))))) / BJ$6 * BJ$7, 0), 0)</f>
        <v>0</v>
      </c>
      <c r="BK231" s="166">
        <f t="array" ref="BK231">IFERROR(IF(ROW()-16&lt;NoRowsBudget, IF($J231="Profit Margin",SUM(BK$16:BK230)*ProfitMargin,IF($J231="VAT",SUM(BK$16:BK230)*VAT,IF(Budget_period="Monthly",SUMIFS(INDIRECT(BK$8),DetailBudgetWPs_Aleph,IF($J231 = "No Work Package", "", $J231),DetailBudgetCategory_Aleph,$I231),IF(Budget_period="Quarterly",SUMIFS(INDIRECT(BK$9),DetailBudgetWPs_Aleph,IF($J231 = "No Work Package", "", $J231),DetailBudgetCategory_Aleph,$I231),IF(Budget_period="Annually",SUMIFS(INDIRECT(BK$10),DetailBudgetWPs_Aleph,IF($J231 = "No Work Package", "", $J231),DetailBudgetCategory_Aleph,$I231),""))))) / BK$6 * BK$7, 0), 0)</f>
        <v>0</v>
      </c>
      <c r="BL231" s="166">
        <f t="array" ref="BL231">IFERROR(IF(ROW()-16&lt;NoRowsBudget, IF($J231="Profit Margin",SUM(BL$16:BL230)*ProfitMargin,IF($J231="VAT",SUM(BL$16:BL230)*VAT,IF(Budget_period="Monthly",SUMIFS(INDIRECT(BL$8),DetailBudgetWPs_Aleph,IF($J231 = "No Work Package", "", $J231),DetailBudgetCategory_Aleph,$I231),IF(Budget_period="Quarterly",SUMIFS(INDIRECT(BL$9),DetailBudgetWPs_Aleph,IF($J231 = "No Work Package", "", $J231),DetailBudgetCategory_Aleph,$I231),IF(Budget_period="Annually",SUMIFS(INDIRECT(BL$10),DetailBudgetWPs_Aleph,IF($J231 = "No Work Package", "", $J231),DetailBudgetCategory_Aleph,$I231),""))))) / BL$6 * BL$7, 0), 0)</f>
        <v>0</v>
      </c>
      <c r="BM231" s="166">
        <f t="array" ref="BM231">IFERROR(IF(ROW()-16&lt;NoRowsBudget, IF($J231="Profit Margin",SUM(BM$16:BM230)*ProfitMargin,IF($J231="VAT",SUM(BM$16:BM230)*VAT,IF(Budget_period="Monthly",SUMIFS(INDIRECT(BM$8),DetailBudgetWPs_Aleph,IF($J231 = "No Work Package", "", $J231),DetailBudgetCategory_Aleph,$I231),IF(Budget_period="Quarterly",SUMIFS(INDIRECT(BM$9),DetailBudgetWPs_Aleph,IF($J231 = "No Work Package", "", $J231),DetailBudgetCategory_Aleph,$I231),IF(Budget_period="Annually",SUMIFS(INDIRECT(BM$10),DetailBudgetWPs_Aleph,IF($J231 = "No Work Package", "", $J231),DetailBudgetCategory_Aleph,$I231),""))))) / BM$6 * BM$7, 0), 0)</f>
        <v>0</v>
      </c>
      <c r="BN231" s="166">
        <f t="array" ref="BN231">IFERROR(IF(ROW()-16&lt;NoRowsBudget, IF($J231="Profit Margin",SUM(BN$16:BN230)*ProfitMargin,IF($J231="VAT",SUM(BN$16:BN230)*VAT,IF(Budget_period="Monthly",SUMIFS(INDIRECT(BN$8),DetailBudgetWPs_Aleph,IF($J231 = "No Work Package", "", $J231),DetailBudgetCategory_Aleph,$I231),IF(Budget_period="Quarterly",SUMIFS(INDIRECT(BN$9),DetailBudgetWPs_Aleph,IF($J231 = "No Work Package", "", $J231),DetailBudgetCategory_Aleph,$I231),IF(Budget_period="Annually",SUMIFS(INDIRECT(BN$10),DetailBudgetWPs_Aleph,IF($J231 = "No Work Package", "", $J231),DetailBudgetCategory_Aleph,$I231),""))))) / BN$6 * BN$7, 0), 0)</f>
        <v>0</v>
      </c>
      <c r="BO231" s="166">
        <f t="array" ref="BO231">IFERROR(IF(ROW()-16&lt;NoRowsBudget, IF($J231="Profit Margin",SUM(BO$16:BO230)*ProfitMargin,IF($J231="VAT",SUM(BO$16:BO230)*VAT,IF(Budget_period="Monthly",SUMIFS(INDIRECT(BO$8),DetailBudgetWPs_Aleph,IF($J231 = "No Work Package", "", $J231),DetailBudgetCategory_Aleph,$I231),IF(Budget_period="Quarterly",SUMIFS(INDIRECT(BO$9),DetailBudgetWPs_Aleph,IF($J231 = "No Work Package", "", $J231),DetailBudgetCategory_Aleph,$I231),IF(Budget_period="Annually",SUMIFS(INDIRECT(BO$10),DetailBudgetWPs_Aleph,IF($J231 = "No Work Package", "", $J231),DetailBudgetCategory_Aleph,$I231),""))))) / BO$6 * BO$7, 0), 0)</f>
        <v>0</v>
      </c>
      <c r="BP231" s="166">
        <f t="array" ref="BP231">IFERROR(IF(ROW()-16&lt;NoRowsBudget, IF($J231="Profit Margin",SUM(BP$16:BP230)*ProfitMargin,IF($J231="VAT",SUM(BP$16:BP230)*VAT,IF(Budget_period="Monthly",SUMIFS(INDIRECT(BP$8),DetailBudgetWPs_Aleph,IF($J231 = "No Work Package", "", $J231),DetailBudgetCategory_Aleph,$I231),IF(Budget_period="Quarterly",SUMIFS(INDIRECT(BP$9),DetailBudgetWPs_Aleph,IF($J231 = "No Work Package", "", $J231),DetailBudgetCategory_Aleph,$I231),IF(Budget_period="Annually",SUMIFS(INDIRECT(BP$10),DetailBudgetWPs_Aleph,IF($J231 = "No Work Package", "", $J231),DetailBudgetCategory_Aleph,$I231),""))))) / BP$6 * BP$7, 0), 0)</f>
        <v>0</v>
      </c>
      <c r="BQ231" s="166">
        <f t="array" ref="BQ231">IFERROR(IF(ROW()-16&lt;NoRowsBudget, IF($J231="Profit Margin",SUM(BQ$16:BQ230)*ProfitMargin,IF($J231="VAT",SUM(BQ$16:BQ230)*VAT,IF(Budget_period="Monthly",SUMIFS(INDIRECT(BQ$8),DetailBudgetWPs_Aleph,IF($J231 = "No Work Package", "", $J231),DetailBudgetCategory_Aleph,$I231),IF(Budget_period="Quarterly",SUMIFS(INDIRECT(BQ$9),DetailBudgetWPs_Aleph,IF($J231 = "No Work Package", "", $J231),DetailBudgetCategory_Aleph,$I231),IF(Budget_period="Annually",SUMIFS(INDIRECT(BQ$10),DetailBudgetWPs_Aleph,IF($J231 = "No Work Package", "", $J231),DetailBudgetCategory_Aleph,$I231),""))))) / BQ$6 * BQ$7, 0), 0)</f>
        <v>0</v>
      </c>
      <c r="BR231" s="166">
        <f t="array" ref="BR231">IFERROR(IF(ROW()-16&lt;NoRowsBudget, IF($J231="Profit Margin",SUM(BR$16:BR230)*ProfitMargin,IF($J231="VAT",SUM(BR$16:BR230)*VAT,IF(Budget_period="Monthly",SUMIFS(INDIRECT(BR$8),DetailBudgetWPs_Aleph,IF($J231 = "No Work Package", "", $J231),DetailBudgetCategory_Aleph,$I231),IF(Budget_period="Quarterly",SUMIFS(INDIRECT(BR$9),DetailBudgetWPs_Aleph,IF($J231 = "No Work Package", "", $J231),DetailBudgetCategory_Aleph,$I231),IF(Budget_period="Annually",SUMIFS(INDIRECT(BR$10),DetailBudgetWPs_Aleph,IF($J231 = "No Work Package", "", $J231),DetailBudgetCategory_Aleph,$I231),""))))) / BR$6 * BR$7, 0), 0)</f>
        <v>0</v>
      </c>
      <c r="BS231" s="166">
        <f t="array" ref="BS231">IFERROR(IF(ROW()-16&lt;NoRowsBudget, IF($J231="Profit Margin",SUM(BS$16:BS230)*ProfitMargin,IF($J231="VAT",SUM(BS$16:BS230)*VAT,IF(Budget_period="Monthly",SUMIFS(INDIRECT(BS$8),DetailBudgetWPs_Aleph,IF($J231 = "No Work Package", "", $J231),DetailBudgetCategory_Aleph,$I231),IF(Budget_period="Quarterly",SUMIFS(INDIRECT(BS$9),DetailBudgetWPs_Aleph,IF($J231 = "No Work Package", "", $J231),DetailBudgetCategory_Aleph,$I231),IF(Budget_period="Annually",SUMIFS(INDIRECT(BS$10),DetailBudgetWPs_Aleph,IF($J231 = "No Work Package", "", $J231),DetailBudgetCategory_Aleph,$I231),""))))) / BS$6 * BS$7, 0), 0)</f>
        <v>0</v>
      </c>
    </row>
    <row r="232" ht="15.75" customHeight="1">
      <c r="A232" s="114"/>
      <c r="B232" s="15" t="str">
        <f>IF(ROW()-16&lt;NoRowsBudget,OrgName,"")</f>
        <v/>
      </c>
      <c r="C232" s="15" t="str">
        <f>IF(ROW()-16&lt;NoRowsBudget,ProjectName,"")</f>
        <v/>
      </c>
      <c r="D232" s="15" t="str">
        <f>IF(ROW()-16&lt;NoRowsBudget,ProjectRef,"")</f>
        <v/>
      </c>
      <c r="E232" s="15" t="str">
        <f>IF(ROW()-16&lt;NoRowsBudget,ApplicationID,"")</f>
        <v/>
      </c>
      <c r="F232" s="15" t="str">
        <f>IF(ROW()-16&lt;NoRowsBudget,Version,"")</f>
        <v/>
      </c>
      <c r="G232" s="164" t="str">
        <f>IF(ROW()-16&lt;NoRowsBudget,StartDate,"")</f>
        <v/>
      </c>
      <c r="H232" s="164" t="str">
        <f>IF(ROW()-16&lt;NoRowsBudget,EndDate,"")</f>
        <v/>
      </c>
      <c r="I232" s="15" t="str">
        <f t="array" ref="I232">IF(ROW()-16&lt;(NoRowsBudget-3),INDEX(CostCategories,CEILING((ROW()-15)/NoWPs,1)),IF(ROW()-16=NoRowsBudget-3,"Overheads",IF(ROW()-16=NoRowsBudget-2,"Profit Margin",IF(ROW()-16=NoRowsBudget-1,"VAT",""))))</f>
        <v/>
      </c>
      <c r="J232" s="15" t="str">
        <f t="array" ref="J232">IF(ROW()-16&lt;NoRowsBudget-3,INDEX(WPUnique,,MOD(ROW()-16,NoWPs)+1),IF(ROW()-16=NoRowsBudget-3,"Overheads",IF(ROW()-16=NoRowsBudget-2,"Profit Margin",IF(ROW()-16=NoRowsBudget-1,"VAT",""))))</f>
        <v/>
      </c>
      <c r="K232" s="172" t="str">
        <f>IFERROR(IF(OR($J232="Indirect Cost",$J232="VAT",$J232="Profit Margin"),"",VLOOKUP(J232,'1. Basic Info'!$B$40:$C$52,2,FALSE)),BudgetExport!J232)</f>
        <v/>
      </c>
      <c r="L232" s="166">
        <f t="array" ref="L232">IFERROR(IF(ROW()-16&lt;NoRowsBudget, IF($J232="Profit Margin",SUM(L$16:L231)*ProfitMargin,IF($J232="VAT",SUM(L$16:L231)*VAT,IF(Budget_period="Monthly",SUMIFS(INDIRECT(L$8),DetailBudgetWPs_Aleph,IF($J232 = "No Work Package", "", $J232),DetailBudgetCategory_Aleph,$I232),IF(Budget_period="Quarterly",SUMIFS(INDIRECT(L$9),DetailBudgetWPs_Aleph,IF($J232 = "No Work Package", "", $J232),DetailBudgetCategory_Aleph,$I232),IF(Budget_period="Annually",SUMIFS(INDIRECT(L$10),DetailBudgetWPs_Aleph,IF($J232 = "No Work Package", "", $J232),DetailBudgetCategory_Aleph,$I232),""))))) / L$6 * L$7, 0), 0)</f>
        <v>0</v>
      </c>
      <c r="M232" s="166">
        <f t="array" ref="M232">IFERROR(IF(ROW()-16&lt;NoRowsBudget, IF($J232="Profit Margin",SUM(M$16:M231)*ProfitMargin,IF($J232="VAT",SUM(M$16:M231)*VAT,IF(Budget_period="Monthly",SUMIFS(INDIRECT(M$8),DetailBudgetWPs_Aleph,IF($J232 = "No Work Package", "", $J232),DetailBudgetCategory_Aleph,$I232),IF(Budget_period="Quarterly",SUMIFS(INDIRECT(M$9),DetailBudgetWPs_Aleph,IF($J232 = "No Work Package", "", $J232),DetailBudgetCategory_Aleph,$I232),IF(Budget_period="Annually",SUMIFS(INDIRECT(M$10),DetailBudgetWPs_Aleph,IF($J232 = "No Work Package", "", $J232),DetailBudgetCategory_Aleph,$I232),""))))) / M$6 * M$7, 0), 0)</f>
        <v>0</v>
      </c>
      <c r="N232" s="166">
        <f t="array" ref="N232">IFERROR(IF(ROW()-16&lt;NoRowsBudget, IF($J232="Profit Margin",SUM(N$16:N231)*ProfitMargin,IF($J232="VAT",SUM(N$16:N231)*VAT,IF(Budget_period="Monthly",SUMIFS(INDIRECT(N$8),DetailBudgetWPs_Aleph,IF($J232 = "No Work Package", "", $J232),DetailBudgetCategory_Aleph,$I232),IF(Budget_period="Quarterly",SUMIFS(INDIRECT(N$9),DetailBudgetWPs_Aleph,IF($J232 = "No Work Package", "", $J232),DetailBudgetCategory_Aleph,$I232),IF(Budget_period="Annually",SUMIFS(INDIRECT(N$10),DetailBudgetWPs_Aleph,IF($J232 = "No Work Package", "", $J232),DetailBudgetCategory_Aleph,$I232),""))))) / N$6 * N$7, 0), 0)</f>
        <v>0</v>
      </c>
      <c r="O232" s="166">
        <f t="array" ref="O232">IFERROR(IF(ROW()-16&lt;NoRowsBudget, IF($J232="Profit Margin",SUM(O$16:O231)*ProfitMargin,IF($J232="VAT",SUM(O$16:O231)*VAT,IF(Budget_period="Monthly",SUMIFS(INDIRECT(O$8),DetailBudgetWPs_Aleph,IF($J232 = "No Work Package", "", $J232),DetailBudgetCategory_Aleph,$I232),IF(Budget_period="Quarterly",SUMIFS(INDIRECT(O$9),DetailBudgetWPs_Aleph,IF($J232 = "No Work Package", "", $J232),DetailBudgetCategory_Aleph,$I232),IF(Budget_period="Annually",SUMIFS(INDIRECT(O$10),DetailBudgetWPs_Aleph,IF($J232 = "No Work Package", "", $J232),DetailBudgetCategory_Aleph,$I232),""))))) / O$6 * O$7, 0), 0)</f>
        <v>0</v>
      </c>
      <c r="P232" s="166">
        <f t="array" ref="P232">IFERROR(IF(ROW()-16&lt;NoRowsBudget, IF($J232="Profit Margin",SUM(P$16:P231)*ProfitMargin,IF($J232="VAT",SUM(P$16:P231)*VAT,IF(Budget_period="Monthly",SUMIFS(INDIRECT(P$8),DetailBudgetWPs_Aleph,IF($J232 = "No Work Package", "", $J232),DetailBudgetCategory_Aleph,$I232),IF(Budget_period="Quarterly",SUMIFS(INDIRECT(P$9),DetailBudgetWPs_Aleph,IF($J232 = "No Work Package", "", $J232),DetailBudgetCategory_Aleph,$I232),IF(Budget_period="Annually",SUMIFS(INDIRECT(P$10),DetailBudgetWPs_Aleph,IF($J232 = "No Work Package", "", $J232),DetailBudgetCategory_Aleph,$I232),""))))) / P$6 * P$7, 0), 0)</f>
        <v>0</v>
      </c>
      <c r="Q232" s="166">
        <f t="array" ref="Q232">IFERROR(IF(ROW()-16&lt;NoRowsBudget, IF($J232="Profit Margin",SUM(Q$16:Q231)*ProfitMargin,IF($J232="VAT",SUM(Q$16:Q231)*VAT,IF(Budget_period="Monthly",SUMIFS(INDIRECT(Q$8),DetailBudgetWPs_Aleph,IF($J232 = "No Work Package", "", $J232),DetailBudgetCategory_Aleph,$I232),IF(Budget_period="Quarterly",SUMIFS(INDIRECT(Q$9),DetailBudgetWPs_Aleph,IF($J232 = "No Work Package", "", $J232),DetailBudgetCategory_Aleph,$I232),IF(Budget_period="Annually",SUMIFS(INDIRECT(Q$10),DetailBudgetWPs_Aleph,IF($J232 = "No Work Package", "", $J232),DetailBudgetCategory_Aleph,$I232),""))))) / Q$6 * Q$7, 0), 0)</f>
        <v>0</v>
      </c>
      <c r="R232" s="166">
        <f t="array" ref="R232">IFERROR(IF(ROW()-16&lt;NoRowsBudget, IF($J232="Profit Margin",SUM(R$16:R231)*ProfitMargin,IF($J232="VAT",SUM(R$16:R231)*VAT,IF(Budget_period="Monthly",SUMIFS(INDIRECT(R$8),DetailBudgetWPs_Aleph,IF($J232 = "No Work Package", "", $J232),DetailBudgetCategory_Aleph,$I232),IF(Budget_period="Quarterly",SUMIFS(INDIRECT(R$9),DetailBudgetWPs_Aleph,IF($J232 = "No Work Package", "", $J232),DetailBudgetCategory_Aleph,$I232),IF(Budget_period="Annually",SUMIFS(INDIRECT(R$10),DetailBudgetWPs_Aleph,IF($J232 = "No Work Package", "", $J232),DetailBudgetCategory_Aleph,$I232),""))))) / R$6 * R$7, 0), 0)</f>
        <v>0</v>
      </c>
      <c r="S232" s="166">
        <f t="array" ref="S232">IFERROR(IF(ROW()-16&lt;NoRowsBudget, IF($J232="Profit Margin",SUM(S$16:S231)*ProfitMargin,IF($J232="VAT",SUM(S$16:S231)*VAT,IF(Budget_period="Monthly",SUMIFS(INDIRECT(S$8),DetailBudgetWPs_Aleph,IF($J232 = "No Work Package", "", $J232),DetailBudgetCategory_Aleph,$I232),IF(Budget_period="Quarterly",SUMIFS(INDIRECT(S$9),DetailBudgetWPs_Aleph,IF($J232 = "No Work Package", "", $J232),DetailBudgetCategory_Aleph,$I232),IF(Budget_period="Annually",SUMIFS(INDIRECT(S$10),DetailBudgetWPs_Aleph,IF($J232 = "No Work Package", "", $J232),DetailBudgetCategory_Aleph,$I232),""))))) / S$6 * S$7, 0), 0)</f>
        <v>0</v>
      </c>
      <c r="T232" s="166">
        <f t="array" ref="T232">IFERROR(IF(ROW()-16&lt;NoRowsBudget, IF($J232="Profit Margin",SUM(T$16:T231)*ProfitMargin,IF($J232="VAT",SUM(T$16:T231)*VAT,IF(Budget_period="Monthly",SUMIFS(INDIRECT(T$8),DetailBudgetWPs_Aleph,IF($J232 = "No Work Package", "", $J232),DetailBudgetCategory_Aleph,$I232),IF(Budget_period="Quarterly",SUMIFS(INDIRECT(T$9),DetailBudgetWPs_Aleph,IF($J232 = "No Work Package", "", $J232),DetailBudgetCategory_Aleph,$I232),IF(Budget_period="Annually",SUMIFS(INDIRECT(T$10),DetailBudgetWPs_Aleph,IF($J232 = "No Work Package", "", $J232),DetailBudgetCategory_Aleph,$I232),""))))) / T$6 * T$7, 0), 0)</f>
        <v>0</v>
      </c>
      <c r="U232" s="166">
        <f t="array" ref="U232">IFERROR(IF(ROW()-16&lt;NoRowsBudget, IF($J232="Profit Margin",SUM(U$16:U231)*ProfitMargin,IF($J232="VAT",SUM(U$16:U231)*VAT,IF(Budget_period="Monthly",SUMIFS(INDIRECT(U$8),DetailBudgetWPs_Aleph,IF($J232 = "No Work Package", "", $J232),DetailBudgetCategory_Aleph,$I232),IF(Budget_period="Quarterly",SUMIFS(INDIRECT(U$9),DetailBudgetWPs_Aleph,IF($J232 = "No Work Package", "", $J232),DetailBudgetCategory_Aleph,$I232),IF(Budget_period="Annually",SUMIFS(INDIRECT(U$10),DetailBudgetWPs_Aleph,IF($J232 = "No Work Package", "", $J232),DetailBudgetCategory_Aleph,$I232),""))))) / U$6 * U$7, 0), 0)</f>
        <v>0</v>
      </c>
      <c r="V232" s="166">
        <f t="array" ref="V232">IFERROR(IF(ROW()-16&lt;NoRowsBudget, IF($J232="Profit Margin",SUM(V$16:V231)*ProfitMargin,IF($J232="VAT",SUM(V$16:V231)*VAT,IF(Budget_period="Monthly",SUMIFS(INDIRECT(V$8),DetailBudgetWPs_Aleph,IF($J232 = "No Work Package", "", $J232),DetailBudgetCategory_Aleph,$I232),IF(Budget_period="Quarterly",SUMIFS(INDIRECT(V$9),DetailBudgetWPs_Aleph,IF($J232 = "No Work Package", "", $J232),DetailBudgetCategory_Aleph,$I232),IF(Budget_period="Annually",SUMIFS(INDIRECT(V$10),DetailBudgetWPs_Aleph,IF($J232 = "No Work Package", "", $J232),DetailBudgetCategory_Aleph,$I232),""))))) / V$6 * V$7, 0), 0)</f>
        <v>0</v>
      </c>
      <c r="W232" s="166">
        <f t="array" ref="W232">IFERROR(IF(ROW()-16&lt;NoRowsBudget, IF($J232="Profit Margin",SUM(W$16:W231)*ProfitMargin,IF($J232="VAT",SUM(W$16:W231)*VAT,IF(Budget_period="Monthly",SUMIFS(INDIRECT(W$8),DetailBudgetWPs_Aleph,IF($J232 = "No Work Package", "", $J232),DetailBudgetCategory_Aleph,$I232),IF(Budget_period="Quarterly",SUMIFS(INDIRECT(W$9),DetailBudgetWPs_Aleph,IF($J232 = "No Work Package", "", $J232),DetailBudgetCategory_Aleph,$I232),IF(Budget_period="Annually",SUMIFS(INDIRECT(W$10),DetailBudgetWPs_Aleph,IF($J232 = "No Work Package", "", $J232),DetailBudgetCategory_Aleph,$I232),""))))) / W$6 * W$7, 0), 0)</f>
        <v>0</v>
      </c>
      <c r="X232" s="166">
        <f t="array" ref="X232">IFERROR(IF(ROW()-16&lt;NoRowsBudget, IF($J232="Profit Margin",SUM(X$16:X231)*ProfitMargin,IF($J232="VAT",SUM(X$16:X231)*VAT,IF(Budget_period="Monthly",SUMIFS(INDIRECT(X$8),DetailBudgetWPs_Aleph,IF($J232 = "No Work Package", "", $J232),DetailBudgetCategory_Aleph,$I232),IF(Budget_period="Quarterly",SUMIFS(INDIRECT(X$9),DetailBudgetWPs_Aleph,IF($J232 = "No Work Package", "", $J232),DetailBudgetCategory_Aleph,$I232),IF(Budget_period="Annually",SUMIFS(INDIRECT(X$10),DetailBudgetWPs_Aleph,IF($J232 = "No Work Package", "", $J232),DetailBudgetCategory_Aleph,$I232),""))))) / X$6 * X$7, 0), 0)</f>
        <v>0</v>
      </c>
      <c r="Y232" s="166">
        <f t="array" ref="Y232">IFERROR(IF(ROW()-16&lt;NoRowsBudget, IF($J232="Profit Margin",SUM(Y$16:Y231)*ProfitMargin,IF($J232="VAT",SUM(Y$16:Y231)*VAT,IF(Budget_period="Monthly",SUMIFS(INDIRECT(Y$8),DetailBudgetWPs_Aleph,IF($J232 = "No Work Package", "", $J232),DetailBudgetCategory_Aleph,$I232),IF(Budget_period="Quarterly",SUMIFS(INDIRECT(Y$9),DetailBudgetWPs_Aleph,IF($J232 = "No Work Package", "", $J232),DetailBudgetCategory_Aleph,$I232),IF(Budget_period="Annually",SUMIFS(INDIRECT(Y$10),DetailBudgetWPs_Aleph,IF($J232 = "No Work Package", "", $J232),DetailBudgetCategory_Aleph,$I232),""))))) / Y$6 * Y$7, 0), 0)</f>
        <v>0</v>
      </c>
      <c r="Z232" s="166">
        <f t="array" ref="Z232">IFERROR(IF(ROW()-16&lt;NoRowsBudget, IF($J232="Profit Margin",SUM(Z$16:Z231)*ProfitMargin,IF($J232="VAT",SUM(Z$16:Z231)*VAT,IF(Budget_period="Monthly",SUMIFS(INDIRECT(Z$8),DetailBudgetWPs_Aleph,IF($J232 = "No Work Package", "", $J232),DetailBudgetCategory_Aleph,$I232),IF(Budget_period="Quarterly",SUMIFS(INDIRECT(Z$9),DetailBudgetWPs_Aleph,IF($J232 = "No Work Package", "", $J232),DetailBudgetCategory_Aleph,$I232),IF(Budget_period="Annually",SUMIFS(INDIRECT(Z$10),DetailBudgetWPs_Aleph,IF($J232 = "No Work Package", "", $J232),DetailBudgetCategory_Aleph,$I232),""))))) / Z$6 * Z$7, 0), 0)</f>
        <v>0</v>
      </c>
      <c r="AA232" s="166">
        <f t="array" ref="AA232">IFERROR(IF(ROW()-16&lt;NoRowsBudget, IF($J232="Profit Margin",SUM(AA$16:AA231)*ProfitMargin,IF($J232="VAT",SUM(AA$16:AA231)*VAT,IF(Budget_period="Monthly",SUMIFS(INDIRECT(AA$8),DetailBudgetWPs_Aleph,IF($J232 = "No Work Package", "", $J232),DetailBudgetCategory_Aleph,$I232),IF(Budget_period="Quarterly",SUMIFS(INDIRECT(AA$9),DetailBudgetWPs_Aleph,IF($J232 = "No Work Package", "", $J232),DetailBudgetCategory_Aleph,$I232),IF(Budget_period="Annually",SUMIFS(INDIRECT(AA$10),DetailBudgetWPs_Aleph,IF($J232 = "No Work Package", "", $J232),DetailBudgetCategory_Aleph,$I232),""))))) / AA$6 * AA$7, 0), 0)</f>
        <v>0</v>
      </c>
      <c r="AB232" s="166">
        <f t="array" ref="AB232">IFERROR(IF(ROW()-16&lt;NoRowsBudget, IF($J232="Profit Margin",SUM(AB$16:AB231)*ProfitMargin,IF($J232="VAT",SUM(AB$16:AB231)*VAT,IF(Budget_period="Monthly",SUMIFS(INDIRECT(AB$8),DetailBudgetWPs_Aleph,IF($J232 = "No Work Package", "", $J232),DetailBudgetCategory_Aleph,$I232),IF(Budget_period="Quarterly",SUMIFS(INDIRECT(AB$9),DetailBudgetWPs_Aleph,IF($J232 = "No Work Package", "", $J232),DetailBudgetCategory_Aleph,$I232),IF(Budget_period="Annually",SUMIFS(INDIRECT(AB$10),DetailBudgetWPs_Aleph,IF($J232 = "No Work Package", "", $J232),DetailBudgetCategory_Aleph,$I232),""))))) / AB$6 * AB$7, 0), 0)</f>
        <v>0</v>
      </c>
      <c r="AC232" s="166">
        <f t="array" ref="AC232">IFERROR(IF(ROW()-16&lt;NoRowsBudget, IF($J232="Profit Margin",SUM(AC$16:AC231)*ProfitMargin,IF($J232="VAT",SUM(AC$16:AC231)*VAT,IF(Budget_period="Monthly",SUMIFS(INDIRECT(AC$8),DetailBudgetWPs_Aleph,IF($J232 = "No Work Package", "", $J232),DetailBudgetCategory_Aleph,$I232),IF(Budget_period="Quarterly",SUMIFS(INDIRECT(AC$9),DetailBudgetWPs_Aleph,IF($J232 = "No Work Package", "", $J232),DetailBudgetCategory_Aleph,$I232),IF(Budget_period="Annually",SUMIFS(INDIRECT(AC$10),DetailBudgetWPs_Aleph,IF($J232 = "No Work Package", "", $J232),DetailBudgetCategory_Aleph,$I232),""))))) / AC$6 * AC$7, 0), 0)</f>
        <v>0</v>
      </c>
      <c r="AD232" s="166">
        <f t="array" ref="AD232">IFERROR(IF(ROW()-16&lt;NoRowsBudget, IF($J232="Profit Margin",SUM(AD$16:AD231)*ProfitMargin,IF($J232="VAT",SUM(AD$16:AD231)*VAT,IF(Budget_period="Monthly",SUMIFS(INDIRECT(AD$8),DetailBudgetWPs_Aleph,IF($J232 = "No Work Package", "", $J232),DetailBudgetCategory_Aleph,$I232),IF(Budget_period="Quarterly",SUMIFS(INDIRECT(AD$9),DetailBudgetWPs_Aleph,IF($J232 = "No Work Package", "", $J232),DetailBudgetCategory_Aleph,$I232),IF(Budget_period="Annually",SUMIFS(INDIRECT(AD$10),DetailBudgetWPs_Aleph,IF($J232 = "No Work Package", "", $J232),DetailBudgetCategory_Aleph,$I232),""))))) / AD$6 * AD$7, 0), 0)</f>
        <v>0</v>
      </c>
      <c r="AE232" s="166">
        <f t="array" ref="AE232">IFERROR(IF(ROW()-16&lt;NoRowsBudget, IF($J232="Profit Margin",SUM(AE$16:AE231)*ProfitMargin,IF($J232="VAT",SUM(AE$16:AE231)*VAT,IF(Budget_period="Monthly",SUMIFS(INDIRECT(AE$8),DetailBudgetWPs_Aleph,IF($J232 = "No Work Package", "", $J232),DetailBudgetCategory_Aleph,$I232),IF(Budget_period="Quarterly",SUMIFS(INDIRECT(AE$9),DetailBudgetWPs_Aleph,IF($J232 = "No Work Package", "", $J232),DetailBudgetCategory_Aleph,$I232),IF(Budget_period="Annually",SUMIFS(INDIRECT(AE$10),DetailBudgetWPs_Aleph,IF($J232 = "No Work Package", "", $J232),DetailBudgetCategory_Aleph,$I232),""))))) / AE$6 * AE$7, 0), 0)</f>
        <v>0</v>
      </c>
      <c r="AF232" s="166">
        <f t="array" ref="AF232">IFERROR(IF(ROW()-16&lt;NoRowsBudget, IF($J232="Profit Margin",SUM(AF$16:AF231)*ProfitMargin,IF($J232="VAT",SUM(AF$16:AF231)*VAT,IF(Budget_period="Monthly",SUMIFS(INDIRECT(AF$8),DetailBudgetWPs_Aleph,IF($J232 = "No Work Package", "", $J232),DetailBudgetCategory_Aleph,$I232),IF(Budget_period="Quarterly",SUMIFS(INDIRECT(AF$9),DetailBudgetWPs_Aleph,IF($J232 = "No Work Package", "", $J232),DetailBudgetCategory_Aleph,$I232),IF(Budget_period="Annually",SUMIFS(INDIRECT(AF$10),DetailBudgetWPs_Aleph,IF($J232 = "No Work Package", "", $J232),DetailBudgetCategory_Aleph,$I232),""))))) / AF$6 * AF$7, 0), 0)</f>
        <v>0</v>
      </c>
      <c r="AG232" s="166">
        <f t="array" ref="AG232">IFERROR(IF(ROW()-16&lt;NoRowsBudget, IF($J232="Profit Margin",SUM(AG$16:AG231)*ProfitMargin,IF($J232="VAT",SUM(AG$16:AG231)*VAT,IF(Budget_period="Monthly",SUMIFS(INDIRECT(AG$8),DetailBudgetWPs_Aleph,IF($J232 = "No Work Package", "", $J232),DetailBudgetCategory_Aleph,$I232),IF(Budget_period="Quarterly",SUMIFS(INDIRECT(AG$9),DetailBudgetWPs_Aleph,IF($J232 = "No Work Package", "", $J232),DetailBudgetCategory_Aleph,$I232),IF(Budget_period="Annually",SUMIFS(INDIRECT(AG$10),DetailBudgetWPs_Aleph,IF($J232 = "No Work Package", "", $J232),DetailBudgetCategory_Aleph,$I232),""))))) / AG$6 * AG$7, 0), 0)</f>
        <v>0</v>
      </c>
      <c r="AH232" s="166">
        <f t="array" ref="AH232">IFERROR(IF(ROW()-16&lt;NoRowsBudget, IF($J232="Profit Margin",SUM(AH$16:AH231)*ProfitMargin,IF($J232="VAT",SUM(AH$16:AH231)*VAT,IF(Budget_period="Monthly",SUMIFS(INDIRECT(AH$8),DetailBudgetWPs_Aleph,IF($J232 = "No Work Package", "", $J232),DetailBudgetCategory_Aleph,$I232),IF(Budget_period="Quarterly",SUMIFS(INDIRECT(AH$9),DetailBudgetWPs_Aleph,IF($J232 = "No Work Package", "", $J232),DetailBudgetCategory_Aleph,$I232),IF(Budget_period="Annually",SUMIFS(INDIRECT(AH$10),DetailBudgetWPs_Aleph,IF($J232 = "No Work Package", "", $J232),DetailBudgetCategory_Aleph,$I232),""))))) / AH$6 * AH$7, 0), 0)</f>
        <v>0</v>
      </c>
      <c r="AI232" s="166">
        <f t="array" ref="AI232">IFERROR(IF(ROW()-16&lt;NoRowsBudget, IF($J232="Profit Margin",SUM(AI$16:AI231)*ProfitMargin,IF($J232="VAT",SUM(AI$16:AI231)*VAT,IF(Budget_period="Monthly",SUMIFS(INDIRECT(AI$8),DetailBudgetWPs_Aleph,IF($J232 = "No Work Package", "", $J232),DetailBudgetCategory_Aleph,$I232),IF(Budget_period="Quarterly",SUMIFS(INDIRECT(AI$9),DetailBudgetWPs_Aleph,IF($J232 = "No Work Package", "", $J232),DetailBudgetCategory_Aleph,$I232),IF(Budget_period="Annually",SUMIFS(INDIRECT(AI$10),DetailBudgetWPs_Aleph,IF($J232 = "No Work Package", "", $J232),DetailBudgetCategory_Aleph,$I232),""))))) / AI$6 * AI$7, 0), 0)</f>
        <v>0</v>
      </c>
      <c r="AJ232" s="166">
        <f t="array" ref="AJ232">IFERROR(IF(ROW()-16&lt;NoRowsBudget, IF($J232="Profit Margin",SUM(AJ$16:AJ231)*ProfitMargin,IF($J232="VAT",SUM(AJ$16:AJ231)*VAT,IF(Budget_period="Monthly",SUMIFS(INDIRECT(AJ$8),DetailBudgetWPs_Aleph,IF($J232 = "No Work Package", "", $J232),DetailBudgetCategory_Aleph,$I232),IF(Budget_period="Quarterly",SUMIFS(INDIRECT(AJ$9),DetailBudgetWPs_Aleph,IF($J232 = "No Work Package", "", $J232),DetailBudgetCategory_Aleph,$I232),IF(Budget_period="Annually",SUMIFS(INDIRECT(AJ$10),DetailBudgetWPs_Aleph,IF($J232 = "No Work Package", "", $J232),DetailBudgetCategory_Aleph,$I232),""))))) / AJ$6 * AJ$7, 0), 0)</f>
        <v>0</v>
      </c>
      <c r="AK232" s="166">
        <f t="array" ref="AK232">IFERROR(IF(ROW()-16&lt;NoRowsBudget, IF($J232="Profit Margin",SUM(AK$16:AK231)*ProfitMargin,IF($J232="VAT",SUM(AK$16:AK231)*VAT,IF(Budget_period="Monthly",SUMIFS(INDIRECT(AK$8),DetailBudgetWPs_Aleph,IF($J232 = "No Work Package", "", $J232),DetailBudgetCategory_Aleph,$I232),IF(Budget_period="Quarterly",SUMIFS(INDIRECT(AK$9),DetailBudgetWPs_Aleph,IF($J232 = "No Work Package", "", $J232),DetailBudgetCategory_Aleph,$I232),IF(Budget_period="Annually",SUMIFS(INDIRECT(AK$10),DetailBudgetWPs_Aleph,IF($J232 = "No Work Package", "", $J232),DetailBudgetCategory_Aleph,$I232),""))))) / AK$6 * AK$7, 0), 0)</f>
        <v>0</v>
      </c>
      <c r="AL232" s="166">
        <f t="array" ref="AL232">IFERROR(IF(ROW()-16&lt;NoRowsBudget, IF($J232="Profit Margin",SUM(AL$16:AL231)*ProfitMargin,IF($J232="VAT",SUM(AL$16:AL231)*VAT,IF(Budget_period="Monthly",SUMIFS(INDIRECT(AL$8),DetailBudgetWPs_Aleph,IF($J232 = "No Work Package", "", $J232),DetailBudgetCategory_Aleph,$I232),IF(Budget_period="Quarterly",SUMIFS(INDIRECT(AL$9),DetailBudgetWPs_Aleph,IF($J232 = "No Work Package", "", $J232),DetailBudgetCategory_Aleph,$I232),IF(Budget_period="Annually",SUMIFS(INDIRECT(AL$10),DetailBudgetWPs_Aleph,IF($J232 = "No Work Package", "", $J232),DetailBudgetCategory_Aleph,$I232),""))))) / AL$6 * AL$7, 0), 0)</f>
        <v>0</v>
      </c>
      <c r="AM232" s="166">
        <f t="array" ref="AM232">IFERROR(IF(ROW()-16&lt;NoRowsBudget, IF($J232="Profit Margin",SUM(AM$16:AM231)*ProfitMargin,IF($J232="VAT",SUM(AM$16:AM231)*VAT,IF(Budget_period="Monthly",SUMIFS(INDIRECT(AM$8),DetailBudgetWPs_Aleph,IF($J232 = "No Work Package", "", $J232),DetailBudgetCategory_Aleph,$I232),IF(Budget_period="Quarterly",SUMIFS(INDIRECT(AM$9),DetailBudgetWPs_Aleph,IF($J232 = "No Work Package", "", $J232),DetailBudgetCategory_Aleph,$I232),IF(Budget_period="Annually",SUMIFS(INDIRECT(AM$10),DetailBudgetWPs_Aleph,IF($J232 = "No Work Package", "", $J232),DetailBudgetCategory_Aleph,$I232),""))))) / AM$6 * AM$7, 0), 0)</f>
        <v>0</v>
      </c>
      <c r="AN232" s="166">
        <f t="array" ref="AN232">IFERROR(IF(ROW()-16&lt;NoRowsBudget, IF($J232="Profit Margin",SUM(AN$16:AN231)*ProfitMargin,IF($J232="VAT",SUM(AN$16:AN231)*VAT,IF(Budget_period="Monthly",SUMIFS(INDIRECT(AN$8),DetailBudgetWPs_Aleph,IF($J232 = "No Work Package", "", $J232),DetailBudgetCategory_Aleph,$I232),IF(Budget_period="Quarterly",SUMIFS(INDIRECT(AN$9),DetailBudgetWPs_Aleph,IF($J232 = "No Work Package", "", $J232),DetailBudgetCategory_Aleph,$I232),IF(Budget_period="Annually",SUMIFS(INDIRECT(AN$10),DetailBudgetWPs_Aleph,IF($J232 = "No Work Package", "", $J232),DetailBudgetCategory_Aleph,$I232),""))))) / AN$6 * AN$7, 0), 0)</f>
        <v>0</v>
      </c>
      <c r="AO232" s="166">
        <f t="array" ref="AO232">IFERROR(IF(ROW()-16&lt;NoRowsBudget, IF($J232="Profit Margin",SUM(AO$16:AO231)*ProfitMargin,IF($J232="VAT",SUM(AO$16:AO231)*VAT,IF(Budget_period="Monthly",SUMIFS(INDIRECT(AO$8),DetailBudgetWPs_Aleph,IF($J232 = "No Work Package", "", $J232),DetailBudgetCategory_Aleph,$I232),IF(Budget_period="Quarterly",SUMIFS(INDIRECT(AO$9),DetailBudgetWPs_Aleph,IF($J232 = "No Work Package", "", $J232),DetailBudgetCategory_Aleph,$I232),IF(Budget_period="Annually",SUMIFS(INDIRECT(AO$10),DetailBudgetWPs_Aleph,IF($J232 = "No Work Package", "", $J232),DetailBudgetCategory_Aleph,$I232),""))))) / AO$6 * AO$7, 0), 0)</f>
        <v>0</v>
      </c>
      <c r="AP232" s="166">
        <f t="array" ref="AP232">IFERROR(IF(ROW()-16&lt;NoRowsBudget, IF($J232="Profit Margin",SUM(AP$16:AP231)*ProfitMargin,IF($J232="VAT",SUM(AP$16:AP231)*VAT,IF(Budget_period="Monthly",SUMIFS(INDIRECT(AP$8),DetailBudgetWPs_Aleph,IF($J232 = "No Work Package", "", $J232),DetailBudgetCategory_Aleph,$I232),IF(Budget_period="Quarterly",SUMIFS(INDIRECT(AP$9),DetailBudgetWPs_Aleph,IF($J232 = "No Work Package", "", $J232),DetailBudgetCategory_Aleph,$I232),IF(Budget_period="Annually",SUMIFS(INDIRECT(AP$10),DetailBudgetWPs_Aleph,IF($J232 = "No Work Package", "", $J232),DetailBudgetCategory_Aleph,$I232),""))))) / AP$6 * AP$7, 0), 0)</f>
        <v>0</v>
      </c>
      <c r="AQ232" s="166">
        <f t="array" ref="AQ232">IFERROR(IF(ROW()-16&lt;NoRowsBudget, IF($J232="Profit Margin",SUM(AQ$16:AQ231)*ProfitMargin,IF($J232="VAT",SUM(AQ$16:AQ231)*VAT,IF(Budget_period="Monthly",SUMIFS(INDIRECT(AQ$8),DetailBudgetWPs_Aleph,IF($J232 = "No Work Package", "", $J232),DetailBudgetCategory_Aleph,$I232),IF(Budget_period="Quarterly",SUMIFS(INDIRECT(AQ$9),DetailBudgetWPs_Aleph,IF($J232 = "No Work Package", "", $J232),DetailBudgetCategory_Aleph,$I232),IF(Budget_period="Annually",SUMIFS(INDIRECT(AQ$10),DetailBudgetWPs_Aleph,IF($J232 = "No Work Package", "", $J232),DetailBudgetCategory_Aleph,$I232),""))))) / AQ$6 * AQ$7, 0), 0)</f>
        <v>0</v>
      </c>
      <c r="AR232" s="166">
        <f t="array" ref="AR232">IFERROR(IF(ROW()-16&lt;NoRowsBudget, IF($J232="Profit Margin",SUM(AR$16:AR231)*ProfitMargin,IF($J232="VAT",SUM(AR$16:AR231)*VAT,IF(Budget_period="Monthly",SUMIFS(INDIRECT(AR$8),DetailBudgetWPs_Aleph,IF($J232 = "No Work Package", "", $J232),DetailBudgetCategory_Aleph,$I232),IF(Budget_period="Quarterly",SUMIFS(INDIRECT(AR$9),DetailBudgetWPs_Aleph,IF($J232 = "No Work Package", "", $J232),DetailBudgetCategory_Aleph,$I232),IF(Budget_period="Annually",SUMIFS(INDIRECT(AR$10),DetailBudgetWPs_Aleph,IF($J232 = "No Work Package", "", $J232),DetailBudgetCategory_Aleph,$I232),""))))) / AR$6 * AR$7, 0), 0)</f>
        <v>0</v>
      </c>
      <c r="AS232" s="166">
        <f t="array" ref="AS232">IFERROR(IF(ROW()-16&lt;NoRowsBudget, IF($J232="Profit Margin",SUM(AS$16:AS231)*ProfitMargin,IF($J232="VAT",SUM(AS$16:AS231)*VAT,IF(Budget_period="Monthly",SUMIFS(INDIRECT(AS$8),DetailBudgetWPs_Aleph,IF($J232 = "No Work Package", "", $J232),DetailBudgetCategory_Aleph,$I232),IF(Budget_period="Quarterly",SUMIFS(INDIRECT(AS$9),DetailBudgetWPs_Aleph,IF($J232 = "No Work Package", "", $J232),DetailBudgetCategory_Aleph,$I232),IF(Budget_period="Annually",SUMIFS(INDIRECT(AS$10),DetailBudgetWPs_Aleph,IF($J232 = "No Work Package", "", $J232),DetailBudgetCategory_Aleph,$I232),""))))) / AS$6 * AS$7, 0), 0)</f>
        <v>0</v>
      </c>
      <c r="AT232" s="166">
        <f t="array" ref="AT232">IFERROR(IF(ROW()-16&lt;NoRowsBudget, IF($J232="Profit Margin",SUM(AT$16:AT231)*ProfitMargin,IF($J232="VAT",SUM(AT$16:AT231)*VAT,IF(Budget_period="Monthly",SUMIFS(INDIRECT(AT$8),DetailBudgetWPs_Aleph,IF($J232 = "No Work Package", "", $J232),DetailBudgetCategory_Aleph,$I232),IF(Budget_period="Quarterly",SUMIFS(INDIRECT(AT$9),DetailBudgetWPs_Aleph,IF($J232 = "No Work Package", "", $J232),DetailBudgetCategory_Aleph,$I232),IF(Budget_period="Annually",SUMIFS(INDIRECT(AT$10),DetailBudgetWPs_Aleph,IF($J232 = "No Work Package", "", $J232),DetailBudgetCategory_Aleph,$I232),""))))) / AT$6 * AT$7, 0), 0)</f>
        <v>0</v>
      </c>
      <c r="AU232" s="166">
        <f t="array" ref="AU232">IFERROR(IF(ROW()-16&lt;NoRowsBudget, IF($J232="Profit Margin",SUM(AU$16:AU231)*ProfitMargin,IF($J232="VAT",SUM(AU$16:AU231)*VAT,IF(Budget_period="Monthly",SUMIFS(INDIRECT(AU$8),DetailBudgetWPs_Aleph,IF($J232 = "No Work Package", "", $J232),DetailBudgetCategory_Aleph,$I232),IF(Budget_period="Quarterly",SUMIFS(INDIRECT(AU$9),DetailBudgetWPs_Aleph,IF($J232 = "No Work Package", "", $J232),DetailBudgetCategory_Aleph,$I232),IF(Budget_period="Annually",SUMIFS(INDIRECT(AU$10),DetailBudgetWPs_Aleph,IF($J232 = "No Work Package", "", $J232),DetailBudgetCategory_Aleph,$I232),""))))) / AU$6 * AU$7, 0), 0)</f>
        <v>0</v>
      </c>
      <c r="AV232" s="166">
        <f t="array" ref="AV232">IFERROR(IF(ROW()-16&lt;NoRowsBudget, IF($J232="Profit Margin",SUM(AV$16:AV231)*ProfitMargin,IF($J232="VAT",SUM(AV$16:AV231)*VAT,IF(Budget_period="Monthly",SUMIFS(INDIRECT(AV$8),DetailBudgetWPs_Aleph,IF($J232 = "No Work Package", "", $J232),DetailBudgetCategory_Aleph,$I232),IF(Budget_period="Quarterly",SUMIFS(INDIRECT(AV$9),DetailBudgetWPs_Aleph,IF($J232 = "No Work Package", "", $J232),DetailBudgetCategory_Aleph,$I232),IF(Budget_period="Annually",SUMIFS(INDIRECT(AV$10),DetailBudgetWPs_Aleph,IF($J232 = "No Work Package", "", $J232),DetailBudgetCategory_Aleph,$I232),""))))) / AV$6 * AV$7, 0), 0)</f>
        <v>0</v>
      </c>
      <c r="AW232" s="166">
        <f t="array" ref="AW232">IFERROR(IF(ROW()-16&lt;NoRowsBudget, IF($J232="Profit Margin",SUM(AW$16:AW231)*ProfitMargin,IF($J232="VAT",SUM(AW$16:AW231)*VAT,IF(Budget_period="Monthly",SUMIFS(INDIRECT(AW$8),DetailBudgetWPs_Aleph,IF($J232 = "No Work Package", "", $J232),DetailBudgetCategory_Aleph,$I232),IF(Budget_period="Quarterly",SUMIFS(INDIRECT(AW$9),DetailBudgetWPs_Aleph,IF($J232 = "No Work Package", "", $J232),DetailBudgetCategory_Aleph,$I232),IF(Budget_period="Annually",SUMIFS(INDIRECT(AW$10),DetailBudgetWPs_Aleph,IF($J232 = "No Work Package", "", $J232),DetailBudgetCategory_Aleph,$I232),""))))) / AW$6 * AW$7, 0), 0)</f>
        <v>0</v>
      </c>
      <c r="AX232" s="166">
        <f t="array" ref="AX232">IFERROR(IF(ROW()-16&lt;NoRowsBudget, IF($J232="Profit Margin",SUM(AX$16:AX231)*ProfitMargin,IF($J232="VAT",SUM(AX$16:AX231)*VAT,IF(Budget_period="Monthly",SUMIFS(INDIRECT(AX$8),DetailBudgetWPs_Aleph,IF($J232 = "No Work Package", "", $J232),DetailBudgetCategory_Aleph,$I232),IF(Budget_period="Quarterly",SUMIFS(INDIRECT(AX$9),DetailBudgetWPs_Aleph,IF($J232 = "No Work Package", "", $J232),DetailBudgetCategory_Aleph,$I232),IF(Budget_period="Annually",SUMIFS(INDIRECT(AX$10),DetailBudgetWPs_Aleph,IF($J232 = "No Work Package", "", $J232),DetailBudgetCategory_Aleph,$I232),""))))) / AX$6 * AX$7, 0), 0)</f>
        <v>0</v>
      </c>
      <c r="AY232" s="166">
        <f t="array" ref="AY232">IFERROR(IF(ROW()-16&lt;NoRowsBudget, IF($J232="Profit Margin",SUM(AY$16:AY231)*ProfitMargin,IF($J232="VAT",SUM(AY$16:AY231)*VAT,IF(Budget_period="Monthly",SUMIFS(INDIRECT(AY$8),DetailBudgetWPs_Aleph,IF($J232 = "No Work Package", "", $J232),DetailBudgetCategory_Aleph,$I232),IF(Budget_period="Quarterly",SUMIFS(INDIRECT(AY$9),DetailBudgetWPs_Aleph,IF($J232 = "No Work Package", "", $J232),DetailBudgetCategory_Aleph,$I232),IF(Budget_period="Annually",SUMIFS(INDIRECT(AY$10),DetailBudgetWPs_Aleph,IF($J232 = "No Work Package", "", $J232),DetailBudgetCategory_Aleph,$I232),""))))) / AY$6 * AY$7, 0), 0)</f>
        <v>0</v>
      </c>
      <c r="AZ232" s="166">
        <f t="array" ref="AZ232">IFERROR(IF(ROW()-16&lt;NoRowsBudget, IF($J232="Profit Margin",SUM(AZ$16:AZ231)*ProfitMargin,IF($J232="VAT",SUM(AZ$16:AZ231)*VAT,IF(Budget_period="Monthly",SUMIFS(INDIRECT(AZ$8),DetailBudgetWPs_Aleph,IF($J232 = "No Work Package", "", $J232),DetailBudgetCategory_Aleph,$I232),IF(Budget_period="Quarterly",SUMIFS(INDIRECT(AZ$9),DetailBudgetWPs_Aleph,IF($J232 = "No Work Package", "", $J232),DetailBudgetCategory_Aleph,$I232),IF(Budget_period="Annually",SUMIFS(INDIRECT(AZ$10),DetailBudgetWPs_Aleph,IF($J232 = "No Work Package", "", $J232),DetailBudgetCategory_Aleph,$I232),""))))) / AZ$6 * AZ$7, 0), 0)</f>
        <v>0</v>
      </c>
      <c r="BA232" s="166">
        <f t="array" ref="BA232">IFERROR(IF(ROW()-16&lt;NoRowsBudget, IF($J232="Profit Margin",SUM(BA$16:BA231)*ProfitMargin,IF($J232="VAT",SUM(BA$16:BA231)*VAT,IF(Budget_period="Monthly",SUMIFS(INDIRECT(BA$8),DetailBudgetWPs_Aleph,IF($J232 = "No Work Package", "", $J232),DetailBudgetCategory_Aleph,$I232),IF(Budget_period="Quarterly",SUMIFS(INDIRECT(BA$9),DetailBudgetWPs_Aleph,IF($J232 = "No Work Package", "", $J232),DetailBudgetCategory_Aleph,$I232),IF(Budget_period="Annually",SUMIFS(INDIRECT(BA$10),DetailBudgetWPs_Aleph,IF($J232 = "No Work Package", "", $J232),DetailBudgetCategory_Aleph,$I232),""))))) / BA$6 * BA$7, 0), 0)</f>
        <v>0</v>
      </c>
      <c r="BB232" s="166">
        <f t="array" ref="BB232">IFERROR(IF(ROW()-16&lt;NoRowsBudget, IF($J232="Profit Margin",SUM(BB$16:BB231)*ProfitMargin,IF($J232="VAT",SUM(BB$16:BB231)*VAT,IF(Budget_period="Monthly",SUMIFS(INDIRECT(BB$8),DetailBudgetWPs_Aleph,IF($J232 = "No Work Package", "", $J232),DetailBudgetCategory_Aleph,$I232),IF(Budget_period="Quarterly",SUMIFS(INDIRECT(BB$9),DetailBudgetWPs_Aleph,IF($J232 = "No Work Package", "", $J232),DetailBudgetCategory_Aleph,$I232),IF(Budget_period="Annually",SUMIFS(INDIRECT(BB$10),DetailBudgetWPs_Aleph,IF($J232 = "No Work Package", "", $J232),DetailBudgetCategory_Aleph,$I232),""))))) / BB$6 * BB$7, 0), 0)</f>
        <v>0</v>
      </c>
      <c r="BC232" s="166">
        <f t="array" ref="BC232">IFERROR(IF(ROW()-16&lt;NoRowsBudget, IF($J232="Profit Margin",SUM(BC$16:BC231)*ProfitMargin,IF($J232="VAT",SUM(BC$16:BC231)*VAT,IF(Budget_period="Monthly",SUMIFS(INDIRECT(BC$8),DetailBudgetWPs_Aleph,IF($J232 = "No Work Package", "", $J232),DetailBudgetCategory_Aleph,$I232),IF(Budget_period="Quarterly",SUMIFS(INDIRECT(BC$9),DetailBudgetWPs_Aleph,IF($J232 = "No Work Package", "", $J232),DetailBudgetCategory_Aleph,$I232),IF(Budget_period="Annually",SUMIFS(INDIRECT(BC$10),DetailBudgetWPs_Aleph,IF($J232 = "No Work Package", "", $J232),DetailBudgetCategory_Aleph,$I232),""))))) / BC$6 * BC$7, 0), 0)</f>
        <v>0</v>
      </c>
      <c r="BD232" s="166">
        <f t="array" ref="BD232">IFERROR(IF(ROW()-16&lt;NoRowsBudget, IF($J232="Profit Margin",SUM(BD$16:BD231)*ProfitMargin,IF($J232="VAT",SUM(BD$16:BD231)*VAT,IF(Budget_period="Monthly",SUMIFS(INDIRECT(BD$8),DetailBudgetWPs_Aleph,IF($J232 = "No Work Package", "", $J232),DetailBudgetCategory_Aleph,$I232),IF(Budget_period="Quarterly",SUMIFS(INDIRECT(BD$9),DetailBudgetWPs_Aleph,IF($J232 = "No Work Package", "", $J232),DetailBudgetCategory_Aleph,$I232),IF(Budget_period="Annually",SUMIFS(INDIRECT(BD$10),DetailBudgetWPs_Aleph,IF($J232 = "No Work Package", "", $J232),DetailBudgetCategory_Aleph,$I232),""))))) / BD$6 * BD$7, 0), 0)</f>
        <v>0</v>
      </c>
      <c r="BE232" s="166">
        <f t="array" ref="BE232">IFERROR(IF(ROW()-16&lt;NoRowsBudget, IF($J232="Profit Margin",SUM(BE$16:BE231)*ProfitMargin,IF($J232="VAT",SUM(BE$16:BE231)*VAT,IF(Budget_period="Monthly",SUMIFS(INDIRECT(BE$8),DetailBudgetWPs_Aleph,IF($J232 = "No Work Package", "", $J232),DetailBudgetCategory_Aleph,$I232),IF(Budget_period="Quarterly",SUMIFS(INDIRECT(BE$9),DetailBudgetWPs_Aleph,IF($J232 = "No Work Package", "", $J232),DetailBudgetCategory_Aleph,$I232),IF(Budget_period="Annually",SUMIFS(INDIRECT(BE$10),DetailBudgetWPs_Aleph,IF($J232 = "No Work Package", "", $J232),DetailBudgetCategory_Aleph,$I232),""))))) / BE$6 * BE$7, 0), 0)</f>
        <v>0</v>
      </c>
      <c r="BF232" s="166">
        <f t="array" ref="BF232">IFERROR(IF(ROW()-16&lt;NoRowsBudget, IF($J232="Profit Margin",SUM(BF$16:BF231)*ProfitMargin,IF($J232="VAT",SUM(BF$16:BF231)*VAT,IF(Budget_period="Monthly",SUMIFS(INDIRECT(BF$8),DetailBudgetWPs_Aleph,IF($J232 = "No Work Package", "", $J232),DetailBudgetCategory_Aleph,$I232),IF(Budget_period="Quarterly",SUMIFS(INDIRECT(BF$9),DetailBudgetWPs_Aleph,IF($J232 = "No Work Package", "", $J232),DetailBudgetCategory_Aleph,$I232),IF(Budget_period="Annually",SUMIFS(INDIRECT(BF$10),DetailBudgetWPs_Aleph,IF($J232 = "No Work Package", "", $J232),DetailBudgetCategory_Aleph,$I232),""))))) / BF$6 * BF$7, 0), 0)</f>
        <v>0</v>
      </c>
      <c r="BG232" s="166">
        <f t="array" ref="BG232">IFERROR(IF(ROW()-16&lt;NoRowsBudget, IF($J232="Profit Margin",SUM(BG$16:BG231)*ProfitMargin,IF($J232="VAT",SUM(BG$16:BG231)*VAT,IF(Budget_period="Monthly",SUMIFS(INDIRECT(BG$8),DetailBudgetWPs_Aleph,IF($J232 = "No Work Package", "", $J232),DetailBudgetCategory_Aleph,$I232),IF(Budget_period="Quarterly",SUMIFS(INDIRECT(BG$9),DetailBudgetWPs_Aleph,IF($J232 = "No Work Package", "", $J232),DetailBudgetCategory_Aleph,$I232),IF(Budget_period="Annually",SUMIFS(INDIRECT(BG$10),DetailBudgetWPs_Aleph,IF($J232 = "No Work Package", "", $J232),DetailBudgetCategory_Aleph,$I232),""))))) / BG$6 * BG$7, 0), 0)</f>
        <v>0</v>
      </c>
      <c r="BH232" s="166">
        <f t="array" ref="BH232">IFERROR(IF(ROW()-16&lt;NoRowsBudget, IF($J232="Profit Margin",SUM(BH$16:BH231)*ProfitMargin,IF($J232="VAT",SUM(BH$16:BH231)*VAT,IF(Budget_period="Monthly",SUMIFS(INDIRECT(BH$8),DetailBudgetWPs_Aleph,IF($J232 = "No Work Package", "", $J232),DetailBudgetCategory_Aleph,$I232),IF(Budget_period="Quarterly",SUMIFS(INDIRECT(BH$9),DetailBudgetWPs_Aleph,IF($J232 = "No Work Package", "", $J232),DetailBudgetCategory_Aleph,$I232),IF(Budget_period="Annually",SUMIFS(INDIRECT(BH$10),DetailBudgetWPs_Aleph,IF($J232 = "No Work Package", "", $J232),DetailBudgetCategory_Aleph,$I232),""))))) / BH$6 * BH$7, 0), 0)</f>
        <v>0</v>
      </c>
      <c r="BI232" s="166">
        <f t="array" ref="BI232">IFERROR(IF(ROW()-16&lt;NoRowsBudget, IF($J232="Profit Margin",SUM(BI$16:BI231)*ProfitMargin,IF($J232="VAT",SUM(BI$16:BI231)*VAT,IF(Budget_period="Monthly",SUMIFS(INDIRECT(BI$8),DetailBudgetWPs_Aleph,IF($J232 = "No Work Package", "", $J232),DetailBudgetCategory_Aleph,$I232),IF(Budget_period="Quarterly",SUMIFS(INDIRECT(BI$9),DetailBudgetWPs_Aleph,IF($J232 = "No Work Package", "", $J232),DetailBudgetCategory_Aleph,$I232),IF(Budget_period="Annually",SUMIFS(INDIRECT(BI$10),DetailBudgetWPs_Aleph,IF($J232 = "No Work Package", "", $J232),DetailBudgetCategory_Aleph,$I232),""))))) / BI$6 * BI$7, 0), 0)</f>
        <v>0</v>
      </c>
      <c r="BJ232" s="166">
        <f t="array" ref="BJ232">IFERROR(IF(ROW()-16&lt;NoRowsBudget, IF($J232="Profit Margin",SUM(BJ$16:BJ231)*ProfitMargin,IF($J232="VAT",SUM(BJ$16:BJ231)*VAT,IF(Budget_period="Monthly",SUMIFS(INDIRECT(BJ$8),DetailBudgetWPs_Aleph,IF($J232 = "No Work Package", "", $J232),DetailBudgetCategory_Aleph,$I232),IF(Budget_period="Quarterly",SUMIFS(INDIRECT(BJ$9),DetailBudgetWPs_Aleph,IF($J232 = "No Work Package", "", $J232),DetailBudgetCategory_Aleph,$I232),IF(Budget_period="Annually",SUMIFS(INDIRECT(BJ$10),DetailBudgetWPs_Aleph,IF($J232 = "No Work Package", "", $J232),DetailBudgetCategory_Aleph,$I232),""))))) / BJ$6 * BJ$7, 0), 0)</f>
        <v>0</v>
      </c>
      <c r="BK232" s="166">
        <f t="array" ref="BK232">IFERROR(IF(ROW()-16&lt;NoRowsBudget, IF($J232="Profit Margin",SUM(BK$16:BK231)*ProfitMargin,IF($J232="VAT",SUM(BK$16:BK231)*VAT,IF(Budget_period="Monthly",SUMIFS(INDIRECT(BK$8),DetailBudgetWPs_Aleph,IF($J232 = "No Work Package", "", $J232),DetailBudgetCategory_Aleph,$I232),IF(Budget_period="Quarterly",SUMIFS(INDIRECT(BK$9),DetailBudgetWPs_Aleph,IF($J232 = "No Work Package", "", $J232),DetailBudgetCategory_Aleph,$I232),IF(Budget_period="Annually",SUMIFS(INDIRECT(BK$10),DetailBudgetWPs_Aleph,IF($J232 = "No Work Package", "", $J232),DetailBudgetCategory_Aleph,$I232),""))))) / BK$6 * BK$7, 0), 0)</f>
        <v>0</v>
      </c>
      <c r="BL232" s="166">
        <f t="array" ref="BL232">IFERROR(IF(ROW()-16&lt;NoRowsBudget, IF($J232="Profit Margin",SUM(BL$16:BL231)*ProfitMargin,IF($J232="VAT",SUM(BL$16:BL231)*VAT,IF(Budget_period="Monthly",SUMIFS(INDIRECT(BL$8),DetailBudgetWPs_Aleph,IF($J232 = "No Work Package", "", $J232),DetailBudgetCategory_Aleph,$I232),IF(Budget_period="Quarterly",SUMIFS(INDIRECT(BL$9),DetailBudgetWPs_Aleph,IF($J232 = "No Work Package", "", $J232),DetailBudgetCategory_Aleph,$I232),IF(Budget_period="Annually",SUMIFS(INDIRECT(BL$10),DetailBudgetWPs_Aleph,IF($J232 = "No Work Package", "", $J232),DetailBudgetCategory_Aleph,$I232),""))))) / BL$6 * BL$7, 0), 0)</f>
        <v>0</v>
      </c>
      <c r="BM232" s="166">
        <f t="array" ref="BM232">IFERROR(IF(ROW()-16&lt;NoRowsBudget, IF($J232="Profit Margin",SUM(BM$16:BM231)*ProfitMargin,IF($J232="VAT",SUM(BM$16:BM231)*VAT,IF(Budget_period="Monthly",SUMIFS(INDIRECT(BM$8),DetailBudgetWPs_Aleph,IF($J232 = "No Work Package", "", $J232),DetailBudgetCategory_Aleph,$I232),IF(Budget_period="Quarterly",SUMIFS(INDIRECT(BM$9),DetailBudgetWPs_Aleph,IF($J232 = "No Work Package", "", $J232),DetailBudgetCategory_Aleph,$I232),IF(Budget_period="Annually",SUMIFS(INDIRECT(BM$10),DetailBudgetWPs_Aleph,IF($J232 = "No Work Package", "", $J232),DetailBudgetCategory_Aleph,$I232),""))))) / BM$6 * BM$7, 0), 0)</f>
        <v>0</v>
      </c>
      <c r="BN232" s="166">
        <f t="array" ref="BN232">IFERROR(IF(ROW()-16&lt;NoRowsBudget, IF($J232="Profit Margin",SUM(BN$16:BN231)*ProfitMargin,IF($J232="VAT",SUM(BN$16:BN231)*VAT,IF(Budget_period="Monthly",SUMIFS(INDIRECT(BN$8),DetailBudgetWPs_Aleph,IF($J232 = "No Work Package", "", $J232),DetailBudgetCategory_Aleph,$I232),IF(Budget_period="Quarterly",SUMIFS(INDIRECT(BN$9),DetailBudgetWPs_Aleph,IF($J232 = "No Work Package", "", $J232),DetailBudgetCategory_Aleph,$I232),IF(Budget_period="Annually",SUMIFS(INDIRECT(BN$10),DetailBudgetWPs_Aleph,IF($J232 = "No Work Package", "", $J232),DetailBudgetCategory_Aleph,$I232),""))))) / BN$6 * BN$7, 0), 0)</f>
        <v>0</v>
      </c>
      <c r="BO232" s="166">
        <f t="array" ref="BO232">IFERROR(IF(ROW()-16&lt;NoRowsBudget, IF($J232="Profit Margin",SUM(BO$16:BO231)*ProfitMargin,IF($J232="VAT",SUM(BO$16:BO231)*VAT,IF(Budget_period="Monthly",SUMIFS(INDIRECT(BO$8),DetailBudgetWPs_Aleph,IF($J232 = "No Work Package", "", $J232),DetailBudgetCategory_Aleph,$I232),IF(Budget_period="Quarterly",SUMIFS(INDIRECT(BO$9),DetailBudgetWPs_Aleph,IF($J232 = "No Work Package", "", $J232),DetailBudgetCategory_Aleph,$I232),IF(Budget_period="Annually",SUMIFS(INDIRECT(BO$10),DetailBudgetWPs_Aleph,IF($J232 = "No Work Package", "", $J232),DetailBudgetCategory_Aleph,$I232),""))))) / BO$6 * BO$7, 0), 0)</f>
        <v>0</v>
      </c>
      <c r="BP232" s="166">
        <f t="array" ref="BP232">IFERROR(IF(ROW()-16&lt;NoRowsBudget, IF($J232="Profit Margin",SUM(BP$16:BP231)*ProfitMargin,IF($J232="VAT",SUM(BP$16:BP231)*VAT,IF(Budget_period="Monthly",SUMIFS(INDIRECT(BP$8),DetailBudgetWPs_Aleph,IF($J232 = "No Work Package", "", $J232),DetailBudgetCategory_Aleph,$I232),IF(Budget_period="Quarterly",SUMIFS(INDIRECT(BP$9),DetailBudgetWPs_Aleph,IF($J232 = "No Work Package", "", $J232),DetailBudgetCategory_Aleph,$I232),IF(Budget_period="Annually",SUMIFS(INDIRECT(BP$10),DetailBudgetWPs_Aleph,IF($J232 = "No Work Package", "", $J232),DetailBudgetCategory_Aleph,$I232),""))))) / BP$6 * BP$7, 0), 0)</f>
        <v>0</v>
      </c>
      <c r="BQ232" s="166">
        <f t="array" ref="BQ232">IFERROR(IF(ROW()-16&lt;NoRowsBudget, IF($J232="Profit Margin",SUM(BQ$16:BQ231)*ProfitMargin,IF($J232="VAT",SUM(BQ$16:BQ231)*VAT,IF(Budget_period="Monthly",SUMIFS(INDIRECT(BQ$8),DetailBudgetWPs_Aleph,IF($J232 = "No Work Package", "", $J232),DetailBudgetCategory_Aleph,$I232),IF(Budget_period="Quarterly",SUMIFS(INDIRECT(BQ$9),DetailBudgetWPs_Aleph,IF($J232 = "No Work Package", "", $J232),DetailBudgetCategory_Aleph,$I232),IF(Budget_period="Annually",SUMIFS(INDIRECT(BQ$10),DetailBudgetWPs_Aleph,IF($J232 = "No Work Package", "", $J232),DetailBudgetCategory_Aleph,$I232),""))))) / BQ$6 * BQ$7, 0), 0)</f>
        <v>0</v>
      </c>
      <c r="BR232" s="166">
        <f t="array" ref="BR232">IFERROR(IF(ROW()-16&lt;NoRowsBudget, IF($J232="Profit Margin",SUM(BR$16:BR231)*ProfitMargin,IF($J232="VAT",SUM(BR$16:BR231)*VAT,IF(Budget_period="Monthly",SUMIFS(INDIRECT(BR$8),DetailBudgetWPs_Aleph,IF($J232 = "No Work Package", "", $J232),DetailBudgetCategory_Aleph,$I232),IF(Budget_period="Quarterly",SUMIFS(INDIRECT(BR$9),DetailBudgetWPs_Aleph,IF($J232 = "No Work Package", "", $J232),DetailBudgetCategory_Aleph,$I232),IF(Budget_period="Annually",SUMIFS(INDIRECT(BR$10),DetailBudgetWPs_Aleph,IF($J232 = "No Work Package", "", $J232),DetailBudgetCategory_Aleph,$I232),""))))) / BR$6 * BR$7, 0), 0)</f>
        <v>0</v>
      </c>
      <c r="BS232" s="166">
        <f t="array" ref="BS232">IFERROR(IF(ROW()-16&lt;NoRowsBudget, IF($J232="Profit Margin",SUM(BS$16:BS231)*ProfitMargin,IF($J232="VAT",SUM(BS$16:BS231)*VAT,IF(Budget_period="Monthly",SUMIFS(INDIRECT(BS$8),DetailBudgetWPs_Aleph,IF($J232 = "No Work Package", "", $J232),DetailBudgetCategory_Aleph,$I232),IF(Budget_period="Quarterly",SUMIFS(INDIRECT(BS$9),DetailBudgetWPs_Aleph,IF($J232 = "No Work Package", "", $J232),DetailBudgetCategory_Aleph,$I232),IF(Budget_period="Annually",SUMIFS(INDIRECT(BS$10),DetailBudgetWPs_Aleph,IF($J232 = "No Work Package", "", $J232),DetailBudgetCategory_Aleph,$I232),""))))) / BS$6 * BS$7, 0), 0)</f>
        <v>0</v>
      </c>
    </row>
    <row r="233" ht="15.75" customHeight="1">
      <c r="A233" s="114"/>
      <c r="B233" s="15" t="str">
        <f>IF(ROW()-16&lt;NoRowsBudget,OrgName,"")</f>
        <v/>
      </c>
      <c r="C233" s="15" t="str">
        <f>IF(ROW()-16&lt;NoRowsBudget,ProjectName,"")</f>
        <v/>
      </c>
      <c r="D233" s="15" t="str">
        <f>IF(ROW()-16&lt;NoRowsBudget,ProjectRef,"")</f>
        <v/>
      </c>
      <c r="E233" s="15" t="str">
        <f>IF(ROW()-16&lt;NoRowsBudget,ApplicationID,"")</f>
        <v/>
      </c>
      <c r="F233" s="15" t="str">
        <f>IF(ROW()-16&lt;NoRowsBudget,Version,"")</f>
        <v/>
      </c>
      <c r="G233" s="164" t="str">
        <f>IF(ROW()-16&lt;NoRowsBudget,StartDate,"")</f>
        <v/>
      </c>
      <c r="H233" s="164" t="str">
        <f>IF(ROW()-16&lt;NoRowsBudget,EndDate,"")</f>
        <v/>
      </c>
      <c r="I233" s="15" t="str">
        <f t="array" ref="I233">IF(ROW()-16&lt;(NoRowsBudget-3),INDEX(CostCategories,CEILING((ROW()-15)/NoWPs,1)),IF(ROW()-16=NoRowsBudget-3,"Overheads",IF(ROW()-16=NoRowsBudget-2,"Profit Margin",IF(ROW()-16=NoRowsBudget-1,"VAT",""))))</f>
        <v/>
      </c>
      <c r="J233" s="15" t="str">
        <f t="array" ref="J233">IF(ROW()-16&lt;NoRowsBudget-3,INDEX(WPUnique,,MOD(ROW()-16,NoWPs)+1),IF(ROW()-16=NoRowsBudget-3,"Overheads",IF(ROW()-16=NoRowsBudget-2,"Profit Margin",IF(ROW()-16=NoRowsBudget-1,"VAT",""))))</f>
        <v/>
      </c>
      <c r="K233" s="172" t="str">
        <f>IFERROR(IF(OR($J233="Indirect Cost",$J233="VAT",$J233="Profit Margin"),"",VLOOKUP(J233,'1. Basic Info'!$B$40:$C$52,2,FALSE)),BudgetExport!J233)</f>
        <v/>
      </c>
      <c r="L233" s="166">
        <f t="array" ref="L233">IFERROR(IF(ROW()-16&lt;NoRowsBudget, IF($J233="Profit Margin",SUM(L$16:L232)*ProfitMargin,IF($J233="VAT",SUM(L$16:L232)*VAT,IF(Budget_period="Monthly",SUMIFS(INDIRECT(L$8),DetailBudgetWPs_Aleph,IF($J233 = "No Work Package", "", $J233),DetailBudgetCategory_Aleph,$I233),IF(Budget_period="Quarterly",SUMIFS(INDIRECT(L$9),DetailBudgetWPs_Aleph,IF($J233 = "No Work Package", "", $J233),DetailBudgetCategory_Aleph,$I233),IF(Budget_period="Annually",SUMIFS(INDIRECT(L$10),DetailBudgetWPs_Aleph,IF($J233 = "No Work Package", "", $J233),DetailBudgetCategory_Aleph,$I233),""))))) / L$6 * L$7, 0), 0)</f>
        <v>0</v>
      </c>
      <c r="M233" s="166">
        <f t="array" ref="M233">IFERROR(IF(ROW()-16&lt;NoRowsBudget, IF($J233="Profit Margin",SUM(M$16:M232)*ProfitMargin,IF($J233="VAT",SUM(M$16:M232)*VAT,IF(Budget_period="Monthly",SUMIFS(INDIRECT(M$8),DetailBudgetWPs_Aleph,IF($J233 = "No Work Package", "", $J233),DetailBudgetCategory_Aleph,$I233),IF(Budget_period="Quarterly",SUMIFS(INDIRECT(M$9),DetailBudgetWPs_Aleph,IF($J233 = "No Work Package", "", $J233),DetailBudgetCategory_Aleph,$I233),IF(Budget_period="Annually",SUMIFS(INDIRECT(M$10),DetailBudgetWPs_Aleph,IF($J233 = "No Work Package", "", $J233),DetailBudgetCategory_Aleph,$I233),""))))) / M$6 * M$7, 0), 0)</f>
        <v>0</v>
      </c>
      <c r="N233" s="166">
        <f t="array" ref="N233">IFERROR(IF(ROW()-16&lt;NoRowsBudget, IF($J233="Profit Margin",SUM(N$16:N232)*ProfitMargin,IF($J233="VAT",SUM(N$16:N232)*VAT,IF(Budget_period="Monthly",SUMIFS(INDIRECT(N$8),DetailBudgetWPs_Aleph,IF($J233 = "No Work Package", "", $J233),DetailBudgetCategory_Aleph,$I233),IF(Budget_period="Quarterly",SUMIFS(INDIRECT(N$9),DetailBudgetWPs_Aleph,IF($J233 = "No Work Package", "", $J233),DetailBudgetCategory_Aleph,$I233),IF(Budget_period="Annually",SUMIFS(INDIRECT(N$10),DetailBudgetWPs_Aleph,IF($J233 = "No Work Package", "", $J233),DetailBudgetCategory_Aleph,$I233),""))))) / N$6 * N$7, 0), 0)</f>
        <v>0</v>
      </c>
      <c r="O233" s="166">
        <f t="array" ref="O233">IFERROR(IF(ROW()-16&lt;NoRowsBudget, IF($J233="Profit Margin",SUM(O$16:O232)*ProfitMargin,IF($J233="VAT",SUM(O$16:O232)*VAT,IF(Budget_period="Monthly",SUMIFS(INDIRECT(O$8),DetailBudgetWPs_Aleph,IF($J233 = "No Work Package", "", $J233),DetailBudgetCategory_Aleph,$I233),IF(Budget_period="Quarterly",SUMIFS(INDIRECT(O$9),DetailBudgetWPs_Aleph,IF($J233 = "No Work Package", "", $J233),DetailBudgetCategory_Aleph,$I233),IF(Budget_period="Annually",SUMIFS(INDIRECT(O$10),DetailBudgetWPs_Aleph,IF($J233 = "No Work Package", "", $J233),DetailBudgetCategory_Aleph,$I233),""))))) / O$6 * O$7, 0), 0)</f>
        <v>0</v>
      </c>
      <c r="P233" s="166">
        <f t="array" ref="P233">IFERROR(IF(ROW()-16&lt;NoRowsBudget, IF($J233="Profit Margin",SUM(P$16:P232)*ProfitMargin,IF($J233="VAT",SUM(P$16:P232)*VAT,IF(Budget_period="Monthly",SUMIFS(INDIRECT(P$8),DetailBudgetWPs_Aleph,IF($J233 = "No Work Package", "", $J233),DetailBudgetCategory_Aleph,$I233),IF(Budget_period="Quarterly",SUMIFS(INDIRECT(P$9),DetailBudgetWPs_Aleph,IF($J233 = "No Work Package", "", $J233),DetailBudgetCategory_Aleph,$I233),IF(Budget_period="Annually",SUMIFS(INDIRECT(P$10),DetailBudgetWPs_Aleph,IF($J233 = "No Work Package", "", $J233),DetailBudgetCategory_Aleph,$I233),""))))) / P$6 * P$7, 0), 0)</f>
        <v>0</v>
      </c>
      <c r="Q233" s="166">
        <f t="array" ref="Q233">IFERROR(IF(ROW()-16&lt;NoRowsBudget, IF($J233="Profit Margin",SUM(Q$16:Q232)*ProfitMargin,IF($J233="VAT",SUM(Q$16:Q232)*VAT,IF(Budget_period="Monthly",SUMIFS(INDIRECT(Q$8),DetailBudgetWPs_Aleph,IF($J233 = "No Work Package", "", $J233),DetailBudgetCategory_Aleph,$I233),IF(Budget_period="Quarterly",SUMIFS(INDIRECT(Q$9),DetailBudgetWPs_Aleph,IF($J233 = "No Work Package", "", $J233),DetailBudgetCategory_Aleph,$I233),IF(Budget_period="Annually",SUMIFS(INDIRECT(Q$10),DetailBudgetWPs_Aleph,IF($J233 = "No Work Package", "", $J233),DetailBudgetCategory_Aleph,$I233),""))))) / Q$6 * Q$7, 0), 0)</f>
        <v>0</v>
      </c>
      <c r="R233" s="166">
        <f t="array" ref="R233">IFERROR(IF(ROW()-16&lt;NoRowsBudget, IF($J233="Profit Margin",SUM(R$16:R232)*ProfitMargin,IF($J233="VAT",SUM(R$16:R232)*VAT,IF(Budget_period="Monthly",SUMIFS(INDIRECT(R$8),DetailBudgetWPs_Aleph,IF($J233 = "No Work Package", "", $J233),DetailBudgetCategory_Aleph,$I233),IF(Budget_period="Quarterly",SUMIFS(INDIRECT(R$9),DetailBudgetWPs_Aleph,IF($J233 = "No Work Package", "", $J233),DetailBudgetCategory_Aleph,$I233),IF(Budget_period="Annually",SUMIFS(INDIRECT(R$10),DetailBudgetWPs_Aleph,IF($J233 = "No Work Package", "", $J233),DetailBudgetCategory_Aleph,$I233),""))))) / R$6 * R$7, 0), 0)</f>
        <v>0</v>
      </c>
      <c r="S233" s="166">
        <f t="array" ref="S233">IFERROR(IF(ROW()-16&lt;NoRowsBudget, IF($J233="Profit Margin",SUM(S$16:S232)*ProfitMargin,IF($J233="VAT",SUM(S$16:S232)*VAT,IF(Budget_period="Monthly",SUMIFS(INDIRECT(S$8),DetailBudgetWPs_Aleph,IF($J233 = "No Work Package", "", $J233),DetailBudgetCategory_Aleph,$I233),IF(Budget_period="Quarterly",SUMIFS(INDIRECT(S$9),DetailBudgetWPs_Aleph,IF($J233 = "No Work Package", "", $J233),DetailBudgetCategory_Aleph,$I233),IF(Budget_period="Annually",SUMIFS(INDIRECT(S$10),DetailBudgetWPs_Aleph,IF($J233 = "No Work Package", "", $J233),DetailBudgetCategory_Aleph,$I233),""))))) / S$6 * S$7, 0), 0)</f>
        <v>0</v>
      </c>
      <c r="T233" s="166">
        <f t="array" ref="T233">IFERROR(IF(ROW()-16&lt;NoRowsBudget, IF($J233="Profit Margin",SUM(T$16:T232)*ProfitMargin,IF($J233="VAT",SUM(T$16:T232)*VAT,IF(Budget_period="Monthly",SUMIFS(INDIRECT(T$8),DetailBudgetWPs_Aleph,IF($J233 = "No Work Package", "", $J233),DetailBudgetCategory_Aleph,$I233),IF(Budget_period="Quarterly",SUMIFS(INDIRECT(T$9),DetailBudgetWPs_Aleph,IF($J233 = "No Work Package", "", $J233),DetailBudgetCategory_Aleph,$I233),IF(Budget_period="Annually",SUMIFS(INDIRECT(T$10),DetailBudgetWPs_Aleph,IF($J233 = "No Work Package", "", $J233),DetailBudgetCategory_Aleph,$I233),""))))) / T$6 * T$7, 0), 0)</f>
        <v>0</v>
      </c>
      <c r="U233" s="166">
        <f t="array" ref="U233">IFERROR(IF(ROW()-16&lt;NoRowsBudget, IF($J233="Profit Margin",SUM(U$16:U232)*ProfitMargin,IF($J233="VAT",SUM(U$16:U232)*VAT,IF(Budget_period="Monthly",SUMIFS(INDIRECT(U$8),DetailBudgetWPs_Aleph,IF($J233 = "No Work Package", "", $J233),DetailBudgetCategory_Aleph,$I233),IF(Budget_period="Quarterly",SUMIFS(INDIRECT(U$9),DetailBudgetWPs_Aleph,IF($J233 = "No Work Package", "", $J233),DetailBudgetCategory_Aleph,$I233),IF(Budget_period="Annually",SUMIFS(INDIRECT(U$10),DetailBudgetWPs_Aleph,IF($J233 = "No Work Package", "", $J233),DetailBudgetCategory_Aleph,$I233),""))))) / U$6 * U$7, 0), 0)</f>
        <v>0</v>
      </c>
      <c r="V233" s="166">
        <f t="array" ref="V233">IFERROR(IF(ROW()-16&lt;NoRowsBudget, IF($J233="Profit Margin",SUM(V$16:V232)*ProfitMargin,IF($J233="VAT",SUM(V$16:V232)*VAT,IF(Budget_period="Monthly",SUMIFS(INDIRECT(V$8),DetailBudgetWPs_Aleph,IF($J233 = "No Work Package", "", $J233),DetailBudgetCategory_Aleph,$I233),IF(Budget_period="Quarterly",SUMIFS(INDIRECT(V$9),DetailBudgetWPs_Aleph,IF($J233 = "No Work Package", "", $J233),DetailBudgetCategory_Aleph,$I233),IF(Budget_period="Annually",SUMIFS(INDIRECT(V$10),DetailBudgetWPs_Aleph,IF($J233 = "No Work Package", "", $J233),DetailBudgetCategory_Aleph,$I233),""))))) / V$6 * V$7, 0), 0)</f>
        <v>0</v>
      </c>
      <c r="W233" s="166">
        <f t="array" ref="W233">IFERROR(IF(ROW()-16&lt;NoRowsBudget, IF($J233="Profit Margin",SUM(W$16:W232)*ProfitMargin,IF($J233="VAT",SUM(W$16:W232)*VAT,IF(Budget_period="Monthly",SUMIFS(INDIRECT(W$8),DetailBudgetWPs_Aleph,IF($J233 = "No Work Package", "", $J233),DetailBudgetCategory_Aleph,$I233),IF(Budget_period="Quarterly",SUMIFS(INDIRECT(W$9),DetailBudgetWPs_Aleph,IF($J233 = "No Work Package", "", $J233),DetailBudgetCategory_Aleph,$I233),IF(Budget_period="Annually",SUMIFS(INDIRECT(W$10),DetailBudgetWPs_Aleph,IF($J233 = "No Work Package", "", $J233),DetailBudgetCategory_Aleph,$I233),""))))) / W$6 * W$7, 0), 0)</f>
        <v>0</v>
      </c>
      <c r="X233" s="166">
        <f t="array" ref="X233">IFERROR(IF(ROW()-16&lt;NoRowsBudget, IF($J233="Profit Margin",SUM(X$16:X232)*ProfitMargin,IF($J233="VAT",SUM(X$16:X232)*VAT,IF(Budget_period="Monthly",SUMIFS(INDIRECT(X$8),DetailBudgetWPs_Aleph,IF($J233 = "No Work Package", "", $J233),DetailBudgetCategory_Aleph,$I233),IF(Budget_period="Quarterly",SUMIFS(INDIRECT(X$9),DetailBudgetWPs_Aleph,IF($J233 = "No Work Package", "", $J233),DetailBudgetCategory_Aleph,$I233),IF(Budget_period="Annually",SUMIFS(INDIRECT(X$10),DetailBudgetWPs_Aleph,IF($J233 = "No Work Package", "", $J233),DetailBudgetCategory_Aleph,$I233),""))))) / X$6 * X$7, 0), 0)</f>
        <v>0</v>
      </c>
      <c r="Y233" s="166">
        <f t="array" ref="Y233">IFERROR(IF(ROW()-16&lt;NoRowsBudget, IF($J233="Profit Margin",SUM(Y$16:Y232)*ProfitMargin,IF($J233="VAT",SUM(Y$16:Y232)*VAT,IF(Budget_period="Monthly",SUMIFS(INDIRECT(Y$8),DetailBudgetWPs_Aleph,IF($J233 = "No Work Package", "", $J233),DetailBudgetCategory_Aleph,$I233),IF(Budget_period="Quarterly",SUMIFS(INDIRECT(Y$9),DetailBudgetWPs_Aleph,IF($J233 = "No Work Package", "", $J233),DetailBudgetCategory_Aleph,$I233),IF(Budget_period="Annually",SUMIFS(INDIRECT(Y$10),DetailBudgetWPs_Aleph,IF($J233 = "No Work Package", "", $J233),DetailBudgetCategory_Aleph,$I233),""))))) / Y$6 * Y$7, 0), 0)</f>
        <v>0</v>
      </c>
      <c r="Z233" s="166">
        <f t="array" ref="Z233">IFERROR(IF(ROW()-16&lt;NoRowsBudget, IF($J233="Profit Margin",SUM(Z$16:Z232)*ProfitMargin,IF($J233="VAT",SUM(Z$16:Z232)*VAT,IF(Budget_period="Monthly",SUMIFS(INDIRECT(Z$8),DetailBudgetWPs_Aleph,IF($J233 = "No Work Package", "", $J233),DetailBudgetCategory_Aleph,$I233),IF(Budget_period="Quarterly",SUMIFS(INDIRECT(Z$9),DetailBudgetWPs_Aleph,IF($J233 = "No Work Package", "", $J233),DetailBudgetCategory_Aleph,$I233),IF(Budget_period="Annually",SUMIFS(INDIRECT(Z$10),DetailBudgetWPs_Aleph,IF($J233 = "No Work Package", "", $J233),DetailBudgetCategory_Aleph,$I233),""))))) / Z$6 * Z$7, 0), 0)</f>
        <v>0</v>
      </c>
      <c r="AA233" s="166">
        <f t="array" ref="AA233">IFERROR(IF(ROW()-16&lt;NoRowsBudget, IF($J233="Profit Margin",SUM(AA$16:AA232)*ProfitMargin,IF($J233="VAT",SUM(AA$16:AA232)*VAT,IF(Budget_period="Monthly",SUMIFS(INDIRECT(AA$8),DetailBudgetWPs_Aleph,IF($J233 = "No Work Package", "", $J233),DetailBudgetCategory_Aleph,$I233),IF(Budget_period="Quarterly",SUMIFS(INDIRECT(AA$9),DetailBudgetWPs_Aleph,IF($J233 = "No Work Package", "", $J233),DetailBudgetCategory_Aleph,$I233),IF(Budget_period="Annually",SUMIFS(INDIRECT(AA$10),DetailBudgetWPs_Aleph,IF($J233 = "No Work Package", "", $J233),DetailBudgetCategory_Aleph,$I233),""))))) / AA$6 * AA$7, 0), 0)</f>
        <v>0</v>
      </c>
      <c r="AB233" s="166">
        <f t="array" ref="AB233">IFERROR(IF(ROW()-16&lt;NoRowsBudget, IF($J233="Profit Margin",SUM(AB$16:AB232)*ProfitMargin,IF($J233="VAT",SUM(AB$16:AB232)*VAT,IF(Budget_period="Monthly",SUMIFS(INDIRECT(AB$8),DetailBudgetWPs_Aleph,IF($J233 = "No Work Package", "", $J233),DetailBudgetCategory_Aleph,$I233),IF(Budget_period="Quarterly",SUMIFS(INDIRECT(AB$9),DetailBudgetWPs_Aleph,IF($J233 = "No Work Package", "", $J233),DetailBudgetCategory_Aleph,$I233),IF(Budget_period="Annually",SUMIFS(INDIRECT(AB$10),DetailBudgetWPs_Aleph,IF($J233 = "No Work Package", "", $J233),DetailBudgetCategory_Aleph,$I233),""))))) / AB$6 * AB$7, 0), 0)</f>
        <v>0</v>
      </c>
      <c r="AC233" s="166">
        <f t="array" ref="AC233">IFERROR(IF(ROW()-16&lt;NoRowsBudget, IF($J233="Profit Margin",SUM(AC$16:AC232)*ProfitMargin,IF($J233="VAT",SUM(AC$16:AC232)*VAT,IF(Budget_period="Monthly",SUMIFS(INDIRECT(AC$8),DetailBudgetWPs_Aleph,IF($J233 = "No Work Package", "", $J233),DetailBudgetCategory_Aleph,$I233),IF(Budget_period="Quarterly",SUMIFS(INDIRECT(AC$9),DetailBudgetWPs_Aleph,IF($J233 = "No Work Package", "", $J233),DetailBudgetCategory_Aleph,$I233),IF(Budget_period="Annually",SUMIFS(INDIRECT(AC$10),DetailBudgetWPs_Aleph,IF($J233 = "No Work Package", "", $J233),DetailBudgetCategory_Aleph,$I233),""))))) / AC$6 * AC$7, 0), 0)</f>
        <v>0</v>
      </c>
      <c r="AD233" s="166">
        <f t="array" ref="AD233">IFERROR(IF(ROW()-16&lt;NoRowsBudget, IF($J233="Profit Margin",SUM(AD$16:AD232)*ProfitMargin,IF($J233="VAT",SUM(AD$16:AD232)*VAT,IF(Budget_period="Monthly",SUMIFS(INDIRECT(AD$8),DetailBudgetWPs_Aleph,IF($J233 = "No Work Package", "", $J233),DetailBudgetCategory_Aleph,$I233),IF(Budget_period="Quarterly",SUMIFS(INDIRECT(AD$9),DetailBudgetWPs_Aleph,IF($J233 = "No Work Package", "", $J233),DetailBudgetCategory_Aleph,$I233),IF(Budget_period="Annually",SUMIFS(INDIRECT(AD$10),DetailBudgetWPs_Aleph,IF($J233 = "No Work Package", "", $J233),DetailBudgetCategory_Aleph,$I233),""))))) / AD$6 * AD$7, 0), 0)</f>
        <v>0</v>
      </c>
      <c r="AE233" s="166">
        <f t="array" ref="AE233">IFERROR(IF(ROW()-16&lt;NoRowsBudget, IF($J233="Profit Margin",SUM(AE$16:AE232)*ProfitMargin,IF($J233="VAT",SUM(AE$16:AE232)*VAT,IF(Budget_period="Monthly",SUMIFS(INDIRECT(AE$8),DetailBudgetWPs_Aleph,IF($J233 = "No Work Package", "", $J233),DetailBudgetCategory_Aleph,$I233),IF(Budget_period="Quarterly",SUMIFS(INDIRECT(AE$9),DetailBudgetWPs_Aleph,IF($J233 = "No Work Package", "", $J233),DetailBudgetCategory_Aleph,$I233),IF(Budget_period="Annually",SUMIFS(INDIRECT(AE$10),DetailBudgetWPs_Aleph,IF($J233 = "No Work Package", "", $J233),DetailBudgetCategory_Aleph,$I233),""))))) / AE$6 * AE$7, 0), 0)</f>
        <v>0</v>
      </c>
      <c r="AF233" s="166">
        <f t="array" ref="AF233">IFERROR(IF(ROW()-16&lt;NoRowsBudget, IF($J233="Profit Margin",SUM(AF$16:AF232)*ProfitMargin,IF($J233="VAT",SUM(AF$16:AF232)*VAT,IF(Budget_period="Monthly",SUMIFS(INDIRECT(AF$8),DetailBudgetWPs_Aleph,IF($J233 = "No Work Package", "", $J233),DetailBudgetCategory_Aleph,$I233),IF(Budget_period="Quarterly",SUMIFS(INDIRECT(AF$9),DetailBudgetWPs_Aleph,IF($J233 = "No Work Package", "", $J233),DetailBudgetCategory_Aleph,$I233),IF(Budget_period="Annually",SUMIFS(INDIRECT(AF$10),DetailBudgetWPs_Aleph,IF($J233 = "No Work Package", "", $J233),DetailBudgetCategory_Aleph,$I233),""))))) / AF$6 * AF$7, 0), 0)</f>
        <v>0</v>
      </c>
      <c r="AG233" s="166">
        <f t="array" ref="AG233">IFERROR(IF(ROW()-16&lt;NoRowsBudget, IF($J233="Profit Margin",SUM(AG$16:AG232)*ProfitMargin,IF($J233="VAT",SUM(AG$16:AG232)*VAT,IF(Budget_period="Monthly",SUMIFS(INDIRECT(AG$8),DetailBudgetWPs_Aleph,IF($J233 = "No Work Package", "", $J233),DetailBudgetCategory_Aleph,$I233),IF(Budget_period="Quarterly",SUMIFS(INDIRECT(AG$9),DetailBudgetWPs_Aleph,IF($J233 = "No Work Package", "", $J233),DetailBudgetCategory_Aleph,$I233),IF(Budget_period="Annually",SUMIFS(INDIRECT(AG$10),DetailBudgetWPs_Aleph,IF($J233 = "No Work Package", "", $J233),DetailBudgetCategory_Aleph,$I233),""))))) / AG$6 * AG$7, 0), 0)</f>
        <v>0</v>
      </c>
      <c r="AH233" s="166">
        <f t="array" ref="AH233">IFERROR(IF(ROW()-16&lt;NoRowsBudget, IF($J233="Profit Margin",SUM(AH$16:AH232)*ProfitMargin,IF($J233="VAT",SUM(AH$16:AH232)*VAT,IF(Budget_period="Monthly",SUMIFS(INDIRECT(AH$8),DetailBudgetWPs_Aleph,IF($J233 = "No Work Package", "", $J233),DetailBudgetCategory_Aleph,$I233),IF(Budget_period="Quarterly",SUMIFS(INDIRECT(AH$9),DetailBudgetWPs_Aleph,IF($J233 = "No Work Package", "", $J233),DetailBudgetCategory_Aleph,$I233),IF(Budget_period="Annually",SUMIFS(INDIRECT(AH$10),DetailBudgetWPs_Aleph,IF($J233 = "No Work Package", "", $J233),DetailBudgetCategory_Aleph,$I233),""))))) / AH$6 * AH$7, 0), 0)</f>
        <v>0</v>
      </c>
      <c r="AI233" s="166">
        <f t="array" ref="AI233">IFERROR(IF(ROW()-16&lt;NoRowsBudget, IF($J233="Profit Margin",SUM(AI$16:AI232)*ProfitMargin,IF($J233="VAT",SUM(AI$16:AI232)*VAT,IF(Budget_period="Monthly",SUMIFS(INDIRECT(AI$8),DetailBudgetWPs_Aleph,IF($J233 = "No Work Package", "", $J233),DetailBudgetCategory_Aleph,$I233),IF(Budget_period="Quarterly",SUMIFS(INDIRECT(AI$9),DetailBudgetWPs_Aleph,IF($J233 = "No Work Package", "", $J233),DetailBudgetCategory_Aleph,$I233),IF(Budget_period="Annually",SUMIFS(INDIRECT(AI$10),DetailBudgetWPs_Aleph,IF($J233 = "No Work Package", "", $J233),DetailBudgetCategory_Aleph,$I233),""))))) / AI$6 * AI$7, 0), 0)</f>
        <v>0</v>
      </c>
      <c r="AJ233" s="166">
        <f t="array" ref="AJ233">IFERROR(IF(ROW()-16&lt;NoRowsBudget, IF($J233="Profit Margin",SUM(AJ$16:AJ232)*ProfitMargin,IF($J233="VAT",SUM(AJ$16:AJ232)*VAT,IF(Budget_period="Monthly",SUMIFS(INDIRECT(AJ$8),DetailBudgetWPs_Aleph,IF($J233 = "No Work Package", "", $J233),DetailBudgetCategory_Aleph,$I233),IF(Budget_period="Quarterly",SUMIFS(INDIRECT(AJ$9),DetailBudgetWPs_Aleph,IF($J233 = "No Work Package", "", $J233),DetailBudgetCategory_Aleph,$I233),IF(Budget_period="Annually",SUMIFS(INDIRECT(AJ$10),DetailBudgetWPs_Aleph,IF($J233 = "No Work Package", "", $J233),DetailBudgetCategory_Aleph,$I233),""))))) / AJ$6 * AJ$7, 0), 0)</f>
        <v>0</v>
      </c>
      <c r="AK233" s="166">
        <f t="array" ref="AK233">IFERROR(IF(ROW()-16&lt;NoRowsBudget, IF($J233="Profit Margin",SUM(AK$16:AK232)*ProfitMargin,IF($J233="VAT",SUM(AK$16:AK232)*VAT,IF(Budget_period="Monthly",SUMIFS(INDIRECT(AK$8),DetailBudgetWPs_Aleph,IF($J233 = "No Work Package", "", $J233),DetailBudgetCategory_Aleph,$I233),IF(Budget_period="Quarterly",SUMIFS(INDIRECT(AK$9),DetailBudgetWPs_Aleph,IF($J233 = "No Work Package", "", $J233),DetailBudgetCategory_Aleph,$I233),IF(Budget_period="Annually",SUMIFS(INDIRECT(AK$10),DetailBudgetWPs_Aleph,IF($J233 = "No Work Package", "", $J233),DetailBudgetCategory_Aleph,$I233),""))))) / AK$6 * AK$7, 0), 0)</f>
        <v>0</v>
      </c>
      <c r="AL233" s="166">
        <f t="array" ref="AL233">IFERROR(IF(ROW()-16&lt;NoRowsBudget, IF($J233="Profit Margin",SUM(AL$16:AL232)*ProfitMargin,IF($J233="VAT",SUM(AL$16:AL232)*VAT,IF(Budget_period="Monthly",SUMIFS(INDIRECT(AL$8),DetailBudgetWPs_Aleph,IF($J233 = "No Work Package", "", $J233),DetailBudgetCategory_Aleph,$I233),IF(Budget_period="Quarterly",SUMIFS(INDIRECT(AL$9),DetailBudgetWPs_Aleph,IF($J233 = "No Work Package", "", $J233),DetailBudgetCategory_Aleph,$I233),IF(Budget_period="Annually",SUMIFS(INDIRECT(AL$10),DetailBudgetWPs_Aleph,IF($J233 = "No Work Package", "", $J233),DetailBudgetCategory_Aleph,$I233),""))))) / AL$6 * AL$7, 0), 0)</f>
        <v>0</v>
      </c>
      <c r="AM233" s="166">
        <f t="array" ref="AM233">IFERROR(IF(ROW()-16&lt;NoRowsBudget, IF($J233="Profit Margin",SUM(AM$16:AM232)*ProfitMargin,IF($J233="VAT",SUM(AM$16:AM232)*VAT,IF(Budget_period="Monthly",SUMIFS(INDIRECT(AM$8),DetailBudgetWPs_Aleph,IF($J233 = "No Work Package", "", $J233),DetailBudgetCategory_Aleph,$I233),IF(Budget_period="Quarterly",SUMIFS(INDIRECT(AM$9),DetailBudgetWPs_Aleph,IF($J233 = "No Work Package", "", $J233),DetailBudgetCategory_Aleph,$I233),IF(Budget_period="Annually",SUMIFS(INDIRECT(AM$10),DetailBudgetWPs_Aleph,IF($J233 = "No Work Package", "", $J233),DetailBudgetCategory_Aleph,$I233),""))))) / AM$6 * AM$7, 0), 0)</f>
        <v>0</v>
      </c>
      <c r="AN233" s="166">
        <f t="array" ref="AN233">IFERROR(IF(ROW()-16&lt;NoRowsBudget, IF($J233="Profit Margin",SUM(AN$16:AN232)*ProfitMargin,IF($J233="VAT",SUM(AN$16:AN232)*VAT,IF(Budget_period="Monthly",SUMIFS(INDIRECT(AN$8),DetailBudgetWPs_Aleph,IF($J233 = "No Work Package", "", $J233),DetailBudgetCategory_Aleph,$I233),IF(Budget_period="Quarterly",SUMIFS(INDIRECT(AN$9),DetailBudgetWPs_Aleph,IF($J233 = "No Work Package", "", $J233),DetailBudgetCategory_Aleph,$I233),IF(Budget_period="Annually",SUMIFS(INDIRECT(AN$10),DetailBudgetWPs_Aleph,IF($J233 = "No Work Package", "", $J233),DetailBudgetCategory_Aleph,$I233),""))))) / AN$6 * AN$7, 0), 0)</f>
        <v>0</v>
      </c>
      <c r="AO233" s="166">
        <f t="array" ref="AO233">IFERROR(IF(ROW()-16&lt;NoRowsBudget, IF($J233="Profit Margin",SUM(AO$16:AO232)*ProfitMargin,IF($J233="VAT",SUM(AO$16:AO232)*VAT,IF(Budget_period="Monthly",SUMIFS(INDIRECT(AO$8),DetailBudgetWPs_Aleph,IF($J233 = "No Work Package", "", $J233),DetailBudgetCategory_Aleph,$I233),IF(Budget_period="Quarterly",SUMIFS(INDIRECT(AO$9),DetailBudgetWPs_Aleph,IF($J233 = "No Work Package", "", $J233),DetailBudgetCategory_Aleph,$I233),IF(Budget_period="Annually",SUMIFS(INDIRECT(AO$10),DetailBudgetWPs_Aleph,IF($J233 = "No Work Package", "", $J233),DetailBudgetCategory_Aleph,$I233),""))))) / AO$6 * AO$7, 0), 0)</f>
        <v>0</v>
      </c>
      <c r="AP233" s="166">
        <f t="array" ref="AP233">IFERROR(IF(ROW()-16&lt;NoRowsBudget, IF($J233="Profit Margin",SUM(AP$16:AP232)*ProfitMargin,IF($J233="VAT",SUM(AP$16:AP232)*VAT,IF(Budget_period="Monthly",SUMIFS(INDIRECT(AP$8),DetailBudgetWPs_Aleph,IF($J233 = "No Work Package", "", $J233),DetailBudgetCategory_Aleph,$I233),IF(Budget_period="Quarterly",SUMIFS(INDIRECT(AP$9),DetailBudgetWPs_Aleph,IF($J233 = "No Work Package", "", $J233),DetailBudgetCategory_Aleph,$I233),IF(Budget_period="Annually",SUMIFS(INDIRECT(AP$10),DetailBudgetWPs_Aleph,IF($J233 = "No Work Package", "", $J233),DetailBudgetCategory_Aleph,$I233),""))))) / AP$6 * AP$7, 0), 0)</f>
        <v>0</v>
      </c>
      <c r="AQ233" s="166">
        <f t="array" ref="AQ233">IFERROR(IF(ROW()-16&lt;NoRowsBudget, IF($J233="Profit Margin",SUM(AQ$16:AQ232)*ProfitMargin,IF($J233="VAT",SUM(AQ$16:AQ232)*VAT,IF(Budget_period="Monthly",SUMIFS(INDIRECT(AQ$8),DetailBudgetWPs_Aleph,IF($J233 = "No Work Package", "", $J233),DetailBudgetCategory_Aleph,$I233),IF(Budget_period="Quarterly",SUMIFS(INDIRECT(AQ$9),DetailBudgetWPs_Aleph,IF($J233 = "No Work Package", "", $J233),DetailBudgetCategory_Aleph,$I233),IF(Budget_period="Annually",SUMIFS(INDIRECT(AQ$10),DetailBudgetWPs_Aleph,IF($J233 = "No Work Package", "", $J233),DetailBudgetCategory_Aleph,$I233),""))))) / AQ$6 * AQ$7, 0), 0)</f>
        <v>0</v>
      </c>
      <c r="AR233" s="166">
        <f t="array" ref="AR233">IFERROR(IF(ROW()-16&lt;NoRowsBudget, IF($J233="Profit Margin",SUM(AR$16:AR232)*ProfitMargin,IF($J233="VAT",SUM(AR$16:AR232)*VAT,IF(Budget_period="Monthly",SUMIFS(INDIRECT(AR$8),DetailBudgetWPs_Aleph,IF($J233 = "No Work Package", "", $J233),DetailBudgetCategory_Aleph,$I233),IF(Budget_period="Quarterly",SUMIFS(INDIRECT(AR$9),DetailBudgetWPs_Aleph,IF($J233 = "No Work Package", "", $J233),DetailBudgetCategory_Aleph,$I233),IF(Budget_period="Annually",SUMIFS(INDIRECT(AR$10),DetailBudgetWPs_Aleph,IF($J233 = "No Work Package", "", $J233),DetailBudgetCategory_Aleph,$I233),""))))) / AR$6 * AR$7, 0), 0)</f>
        <v>0</v>
      </c>
      <c r="AS233" s="166">
        <f t="array" ref="AS233">IFERROR(IF(ROW()-16&lt;NoRowsBudget, IF($J233="Profit Margin",SUM(AS$16:AS232)*ProfitMargin,IF($J233="VAT",SUM(AS$16:AS232)*VAT,IF(Budget_period="Monthly",SUMIFS(INDIRECT(AS$8),DetailBudgetWPs_Aleph,IF($J233 = "No Work Package", "", $J233),DetailBudgetCategory_Aleph,$I233),IF(Budget_period="Quarterly",SUMIFS(INDIRECT(AS$9),DetailBudgetWPs_Aleph,IF($J233 = "No Work Package", "", $J233),DetailBudgetCategory_Aleph,$I233),IF(Budget_period="Annually",SUMIFS(INDIRECT(AS$10),DetailBudgetWPs_Aleph,IF($J233 = "No Work Package", "", $J233),DetailBudgetCategory_Aleph,$I233),""))))) / AS$6 * AS$7, 0), 0)</f>
        <v>0</v>
      </c>
      <c r="AT233" s="166">
        <f t="array" ref="AT233">IFERROR(IF(ROW()-16&lt;NoRowsBudget, IF($J233="Profit Margin",SUM(AT$16:AT232)*ProfitMargin,IF($J233="VAT",SUM(AT$16:AT232)*VAT,IF(Budget_period="Monthly",SUMIFS(INDIRECT(AT$8),DetailBudgetWPs_Aleph,IF($J233 = "No Work Package", "", $J233),DetailBudgetCategory_Aleph,$I233),IF(Budget_period="Quarterly",SUMIFS(INDIRECT(AT$9),DetailBudgetWPs_Aleph,IF($J233 = "No Work Package", "", $J233),DetailBudgetCategory_Aleph,$I233),IF(Budget_period="Annually",SUMIFS(INDIRECT(AT$10),DetailBudgetWPs_Aleph,IF($J233 = "No Work Package", "", $J233),DetailBudgetCategory_Aleph,$I233),""))))) / AT$6 * AT$7, 0), 0)</f>
        <v>0</v>
      </c>
      <c r="AU233" s="166">
        <f t="array" ref="AU233">IFERROR(IF(ROW()-16&lt;NoRowsBudget, IF($J233="Profit Margin",SUM(AU$16:AU232)*ProfitMargin,IF($J233="VAT",SUM(AU$16:AU232)*VAT,IF(Budget_period="Monthly",SUMIFS(INDIRECT(AU$8),DetailBudgetWPs_Aleph,IF($J233 = "No Work Package", "", $J233),DetailBudgetCategory_Aleph,$I233),IF(Budget_period="Quarterly",SUMIFS(INDIRECT(AU$9),DetailBudgetWPs_Aleph,IF($J233 = "No Work Package", "", $J233),DetailBudgetCategory_Aleph,$I233),IF(Budget_period="Annually",SUMIFS(INDIRECT(AU$10),DetailBudgetWPs_Aleph,IF($J233 = "No Work Package", "", $J233),DetailBudgetCategory_Aleph,$I233),""))))) / AU$6 * AU$7, 0), 0)</f>
        <v>0</v>
      </c>
      <c r="AV233" s="166">
        <f t="array" ref="AV233">IFERROR(IF(ROW()-16&lt;NoRowsBudget, IF($J233="Profit Margin",SUM(AV$16:AV232)*ProfitMargin,IF($J233="VAT",SUM(AV$16:AV232)*VAT,IF(Budget_period="Monthly",SUMIFS(INDIRECT(AV$8),DetailBudgetWPs_Aleph,IF($J233 = "No Work Package", "", $J233),DetailBudgetCategory_Aleph,$I233),IF(Budget_period="Quarterly",SUMIFS(INDIRECT(AV$9),DetailBudgetWPs_Aleph,IF($J233 = "No Work Package", "", $J233),DetailBudgetCategory_Aleph,$I233),IF(Budget_period="Annually",SUMIFS(INDIRECT(AV$10),DetailBudgetWPs_Aleph,IF($J233 = "No Work Package", "", $J233),DetailBudgetCategory_Aleph,$I233),""))))) / AV$6 * AV$7, 0), 0)</f>
        <v>0</v>
      </c>
      <c r="AW233" s="166">
        <f t="array" ref="AW233">IFERROR(IF(ROW()-16&lt;NoRowsBudget, IF($J233="Profit Margin",SUM(AW$16:AW232)*ProfitMargin,IF($J233="VAT",SUM(AW$16:AW232)*VAT,IF(Budget_period="Monthly",SUMIFS(INDIRECT(AW$8),DetailBudgetWPs_Aleph,IF($J233 = "No Work Package", "", $J233),DetailBudgetCategory_Aleph,$I233),IF(Budget_period="Quarterly",SUMIFS(INDIRECT(AW$9),DetailBudgetWPs_Aleph,IF($J233 = "No Work Package", "", $J233),DetailBudgetCategory_Aleph,$I233),IF(Budget_period="Annually",SUMIFS(INDIRECT(AW$10),DetailBudgetWPs_Aleph,IF($J233 = "No Work Package", "", $J233),DetailBudgetCategory_Aleph,$I233),""))))) / AW$6 * AW$7, 0), 0)</f>
        <v>0</v>
      </c>
      <c r="AX233" s="166">
        <f t="array" ref="AX233">IFERROR(IF(ROW()-16&lt;NoRowsBudget, IF($J233="Profit Margin",SUM(AX$16:AX232)*ProfitMargin,IF($J233="VAT",SUM(AX$16:AX232)*VAT,IF(Budget_period="Monthly",SUMIFS(INDIRECT(AX$8),DetailBudgetWPs_Aleph,IF($J233 = "No Work Package", "", $J233),DetailBudgetCategory_Aleph,$I233),IF(Budget_period="Quarterly",SUMIFS(INDIRECT(AX$9),DetailBudgetWPs_Aleph,IF($J233 = "No Work Package", "", $J233),DetailBudgetCategory_Aleph,$I233),IF(Budget_period="Annually",SUMIFS(INDIRECT(AX$10),DetailBudgetWPs_Aleph,IF($J233 = "No Work Package", "", $J233),DetailBudgetCategory_Aleph,$I233),""))))) / AX$6 * AX$7, 0), 0)</f>
        <v>0</v>
      </c>
      <c r="AY233" s="166">
        <f t="array" ref="AY233">IFERROR(IF(ROW()-16&lt;NoRowsBudget, IF($J233="Profit Margin",SUM(AY$16:AY232)*ProfitMargin,IF($J233="VAT",SUM(AY$16:AY232)*VAT,IF(Budget_period="Monthly",SUMIFS(INDIRECT(AY$8),DetailBudgetWPs_Aleph,IF($J233 = "No Work Package", "", $J233),DetailBudgetCategory_Aleph,$I233),IF(Budget_period="Quarterly",SUMIFS(INDIRECT(AY$9),DetailBudgetWPs_Aleph,IF($J233 = "No Work Package", "", $J233),DetailBudgetCategory_Aleph,$I233),IF(Budget_period="Annually",SUMIFS(INDIRECT(AY$10),DetailBudgetWPs_Aleph,IF($J233 = "No Work Package", "", $J233),DetailBudgetCategory_Aleph,$I233),""))))) / AY$6 * AY$7, 0), 0)</f>
        <v>0</v>
      </c>
      <c r="AZ233" s="166">
        <f t="array" ref="AZ233">IFERROR(IF(ROW()-16&lt;NoRowsBudget, IF($J233="Profit Margin",SUM(AZ$16:AZ232)*ProfitMargin,IF($J233="VAT",SUM(AZ$16:AZ232)*VAT,IF(Budget_period="Monthly",SUMIFS(INDIRECT(AZ$8),DetailBudgetWPs_Aleph,IF($J233 = "No Work Package", "", $J233),DetailBudgetCategory_Aleph,$I233),IF(Budget_period="Quarterly",SUMIFS(INDIRECT(AZ$9),DetailBudgetWPs_Aleph,IF($J233 = "No Work Package", "", $J233),DetailBudgetCategory_Aleph,$I233),IF(Budget_period="Annually",SUMIFS(INDIRECT(AZ$10),DetailBudgetWPs_Aleph,IF($J233 = "No Work Package", "", $J233),DetailBudgetCategory_Aleph,$I233),""))))) / AZ$6 * AZ$7, 0), 0)</f>
        <v>0</v>
      </c>
      <c r="BA233" s="166">
        <f t="array" ref="BA233">IFERROR(IF(ROW()-16&lt;NoRowsBudget, IF($J233="Profit Margin",SUM(BA$16:BA232)*ProfitMargin,IF($J233="VAT",SUM(BA$16:BA232)*VAT,IF(Budget_period="Monthly",SUMIFS(INDIRECT(BA$8),DetailBudgetWPs_Aleph,IF($J233 = "No Work Package", "", $J233),DetailBudgetCategory_Aleph,$I233),IF(Budget_period="Quarterly",SUMIFS(INDIRECT(BA$9),DetailBudgetWPs_Aleph,IF($J233 = "No Work Package", "", $J233),DetailBudgetCategory_Aleph,$I233),IF(Budget_period="Annually",SUMIFS(INDIRECT(BA$10),DetailBudgetWPs_Aleph,IF($J233 = "No Work Package", "", $J233),DetailBudgetCategory_Aleph,$I233),""))))) / BA$6 * BA$7, 0), 0)</f>
        <v>0</v>
      </c>
      <c r="BB233" s="166">
        <f t="array" ref="BB233">IFERROR(IF(ROW()-16&lt;NoRowsBudget, IF($J233="Profit Margin",SUM(BB$16:BB232)*ProfitMargin,IF($J233="VAT",SUM(BB$16:BB232)*VAT,IF(Budget_period="Monthly",SUMIFS(INDIRECT(BB$8),DetailBudgetWPs_Aleph,IF($J233 = "No Work Package", "", $J233),DetailBudgetCategory_Aleph,$I233),IF(Budget_period="Quarterly",SUMIFS(INDIRECT(BB$9),DetailBudgetWPs_Aleph,IF($J233 = "No Work Package", "", $J233),DetailBudgetCategory_Aleph,$I233),IF(Budget_period="Annually",SUMIFS(INDIRECT(BB$10),DetailBudgetWPs_Aleph,IF($J233 = "No Work Package", "", $J233),DetailBudgetCategory_Aleph,$I233),""))))) / BB$6 * BB$7, 0), 0)</f>
        <v>0</v>
      </c>
      <c r="BC233" s="166">
        <f t="array" ref="BC233">IFERROR(IF(ROW()-16&lt;NoRowsBudget, IF($J233="Profit Margin",SUM(BC$16:BC232)*ProfitMargin,IF($J233="VAT",SUM(BC$16:BC232)*VAT,IF(Budget_period="Monthly",SUMIFS(INDIRECT(BC$8),DetailBudgetWPs_Aleph,IF($J233 = "No Work Package", "", $J233),DetailBudgetCategory_Aleph,$I233),IF(Budget_period="Quarterly",SUMIFS(INDIRECT(BC$9),DetailBudgetWPs_Aleph,IF($J233 = "No Work Package", "", $J233),DetailBudgetCategory_Aleph,$I233),IF(Budget_period="Annually",SUMIFS(INDIRECT(BC$10),DetailBudgetWPs_Aleph,IF($J233 = "No Work Package", "", $J233),DetailBudgetCategory_Aleph,$I233),""))))) / BC$6 * BC$7, 0), 0)</f>
        <v>0</v>
      </c>
      <c r="BD233" s="166">
        <f t="array" ref="BD233">IFERROR(IF(ROW()-16&lt;NoRowsBudget, IF($J233="Profit Margin",SUM(BD$16:BD232)*ProfitMargin,IF($J233="VAT",SUM(BD$16:BD232)*VAT,IF(Budget_period="Monthly",SUMIFS(INDIRECT(BD$8),DetailBudgetWPs_Aleph,IF($J233 = "No Work Package", "", $J233),DetailBudgetCategory_Aleph,$I233),IF(Budget_period="Quarterly",SUMIFS(INDIRECT(BD$9),DetailBudgetWPs_Aleph,IF($J233 = "No Work Package", "", $J233),DetailBudgetCategory_Aleph,$I233),IF(Budget_period="Annually",SUMIFS(INDIRECT(BD$10),DetailBudgetWPs_Aleph,IF($J233 = "No Work Package", "", $J233),DetailBudgetCategory_Aleph,$I233),""))))) / BD$6 * BD$7, 0), 0)</f>
        <v>0</v>
      </c>
      <c r="BE233" s="166">
        <f t="array" ref="BE233">IFERROR(IF(ROW()-16&lt;NoRowsBudget, IF($J233="Profit Margin",SUM(BE$16:BE232)*ProfitMargin,IF($J233="VAT",SUM(BE$16:BE232)*VAT,IF(Budget_period="Monthly",SUMIFS(INDIRECT(BE$8),DetailBudgetWPs_Aleph,IF($J233 = "No Work Package", "", $J233),DetailBudgetCategory_Aleph,$I233),IF(Budget_period="Quarterly",SUMIFS(INDIRECT(BE$9),DetailBudgetWPs_Aleph,IF($J233 = "No Work Package", "", $J233),DetailBudgetCategory_Aleph,$I233),IF(Budget_period="Annually",SUMIFS(INDIRECT(BE$10),DetailBudgetWPs_Aleph,IF($J233 = "No Work Package", "", $J233),DetailBudgetCategory_Aleph,$I233),""))))) / BE$6 * BE$7, 0), 0)</f>
        <v>0</v>
      </c>
      <c r="BF233" s="166">
        <f t="array" ref="BF233">IFERROR(IF(ROW()-16&lt;NoRowsBudget, IF($J233="Profit Margin",SUM(BF$16:BF232)*ProfitMargin,IF($J233="VAT",SUM(BF$16:BF232)*VAT,IF(Budget_period="Monthly",SUMIFS(INDIRECT(BF$8),DetailBudgetWPs_Aleph,IF($J233 = "No Work Package", "", $J233),DetailBudgetCategory_Aleph,$I233),IF(Budget_period="Quarterly",SUMIFS(INDIRECT(BF$9),DetailBudgetWPs_Aleph,IF($J233 = "No Work Package", "", $J233),DetailBudgetCategory_Aleph,$I233),IF(Budget_period="Annually",SUMIFS(INDIRECT(BF$10),DetailBudgetWPs_Aleph,IF($J233 = "No Work Package", "", $J233),DetailBudgetCategory_Aleph,$I233),""))))) / BF$6 * BF$7, 0), 0)</f>
        <v>0</v>
      </c>
      <c r="BG233" s="166">
        <f t="array" ref="BG233">IFERROR(IF(ROW()-16&lt;NoRowsBudget, IF($J233="Profit Margin",SUM(BG$16:BG232)*ProfitMargin,IF($J233="VAT",SUM(BG$16:BG232)*VAT,IF(Budget_period="Monthly",SUMIFS(INDIRECT(BG$8),DetailBudgetWPs_Aleph,IF($J233 = "No Work Package", "", $J233),DetailBudgetCategory_Aleph,$I233),IF(Budget_period="Quarterly",SUMIFS(INDIRECT(BG$9),DetailBudgetWPs_Aleph,IF($J233 = "No Work Package", "", $J233),DetailBudgetCategory_Aleph,$I233),IF(Budget_period="Annually",SUMIFS(INDIRECT(BG$10),DetailBudgetWPs_Aleph,IF($J233 = "No Work Package", "", $J233),DetailBudgetCategory_Aleph,$I233),""))))) / BG$6 * BG$7, 0), 0)</f>
        <v>0</v>
      </c>
      <c r="BH233" s="166">
        <f t="array" ref="BH233">IFERROR(IF(ROW()-16&lt;NoRowsBudget, IF($J233="Profit Margin",SUM(BH$16:BH232)*ProfitMargin,IF($J233="VAT",SUM(BH$16:BH232)*VAT,IF(Budget_period="Monthly",SUMIFS(INDIRECT(BH$8),DetailBudgetWPs_Aleph,IF($J233 = "No Work Package", "", $J233),DetailBudgetCategory_Aleph,$I233),IF(Budget_period="Quarterly",SUMIFS(INDIRECT(BH$9),DetailBudgetWPs_Aleph,IF($J233 = "No Work Package", "", $J233),DetailBudgetCategory_Aleph,$I233),IF(Budget_period="Annually",SUMIFS(INDIRECT(BH$10),DetailBudgetWPs_Aleph,IF($J233 = "No Work Package", "", $J233),DetailBudgetCategory_Aleph,$I233),""))))) / BH$6 * BH$7, 0), 0)</f>
        <v>0</v>
      </c>
      <c r="BI233" s="166">
        <f t="array" ref="BI233">IFERROR(IF(ROW()-16&lt;NoRowsBudget, IF($J233="Profit Margin",SUM(BI$16:BI232)*ProfitMargin,IF($J233="VAT",SUM(BI$16:BI232)*VAT,IF(Budget_period="Monthly",SUMIFS(INDIRECT(BI$8),DetailBudgetWPs_Aleph,IF($J233 = "No Work Package", "", $J233),DetailBudgetCategory_Aleph,$I233),IF(Budget_period="Quarterly",SUMIFS(INDIRECT(BI$9),DetailBudgetWPs_Aleph,IF($J233 = "No Work Package", "", $J233),DetailBudgetCategory_Aleph,$I233),IF(Budget_period="Annually",SUMIFS(INDIRECT(BI$10),DetailBudgetWPs_Aleph,IF($J233 = "No Work Package", "", $J233),DetailBudgetCategory_Aleph,$I233),""))))) / BI$6 * BI$7, 0), 0)</f>
        <v>0</v>
      </c>
      <c r="BJ233" s="166">
        <f t="array" ref="BJ233">IFERROR(IF(ROW()-16&lt;NoRowsBudget, IF($J233="Profit Margin",SUM(BJ$16:BJ232)*ProfitMargin,IF($J233="VAT",SUM(BJ$16:BJ232)*VAT,IF(Budget_period="Monthly",SUMIFS(INDIRECT(BJ$8),DetailBudgetWPs_Aleph,IF($J233 = "No Work Package", "", $J233),DetailBudgetCategory_Aleph,$I233),IF(Budget_period="Quarterly",SUMIFS(INDIRECT(BJ$9),DetailBudgetWPs_Aleph,IF($J233 = "No Work Package", "", $J233),DetailBudgetCategory_Aleph,$I233),IF(Budget_period="Annually",SUMIFS(INDIRECT(BJ$10),DetailBudgetWPs_Aleph,IF($J233 = "No Work Package", "", $J233),DetailBudgetCategory_Aleph,$I233),""))))) / BJ$6 * BJ$7, 0), 0)</f>
        <v>0</v>
      </c>
      <c r="BK233" s="166">
        <f t="array" ref="BK233">IFERROR(IF(ROW()-16&lt;NoRowsBudget, IF($J233="Profit Margin",SUM(BK$16:BK232)*ProfitMargin,IF($J233="VAT",SUM(BK$16:BK232)*VAT,IF(Budget_period="Monthly",SUMIFS(INDIRECT(BK$8),DetailBudgetWPs_Aleph,IF($J233 = "No Work Package", "", $J233),DetailBudgetCategory_Aleph,$I233),IF(Budget_period="Quarterly",SUMIFS(INDIRECT(BK$9),DetailBudgetWPs_Aleph,IF($J233 = "No Work Package", "", $J233),DetailBudgetCategory_Aleph,$I233),IF(Budget_period="Annually",SUMIFS(INDIRECT(BK$10),DetailBudgetWPs_Aleph,IF($J233 = "No Work Package", "", $J233),DetailBudgetCategory_Aleph,$I233),""))))) / BK$6 * BK$7, 0), 0)</f>
        <v>0</v>
      </c>
      <c r="BL233" s="166">
        <f t="array" ref="BL233">IFERROR(IF(ROW()-16&lt;NoRowsBudget, IF($J233="Profit Margin",SUM(BL$16:BL232)*ProfitMargin,IF($J233="VAT",SUM(BL$16:BL232)*VAT,IF(Budget_period="Monthly",SUMIFS(INDIRECT(BL$8),DetailBudgetWPs_Aleph,IF($J233 = "No Work Package", "", $J233),DetailBudgetCategory_Aleph,$I233),IF(Budget_period="Quarterly",SUMIFS(INDIRECT(BL$9),DetailBudgetWPs_Aleph,IF($J233 = "No Work Package", "", $J233),DetailBudgetCategory_Aleph,$I233),IF(Budget_period="Annually",SUMIFS(INDIRECT(BL$10),DetailBudgetWPs_Aleph,IF($J233 = "No Work Package", "", $J233),DetailBudgetCategory_Aleph,$I233),""))))) / BL$6 * BL$7, 0), 0)</f>
        <v>0</v>
      </c>
      <c r="BM233" s="166">
        <f t="array" ref="BM233">IFERROR(IF(ROW()-16&lt;NoRowsBudget, IF($J233="Profit Margin",SUM(BM$16:BM232)*ProfitMargin,IF($J233="VAT",SUM(BM$16:BM232)*VAT,IF(Budget_period="Monthly",SUMIFS(INDIRECT(BM$8),DetailBudgetWPs_Aleph,IF($J233 = "No Work Package", "", $J233),DetailBudgetCategory_Aleph,$I233),IF(Budget_period="Quarterly",SUMIFS(INDIRECT(BM$9),DetailBudgetWPs_Aleph,IF($J233 = "No Work Package", "", $J233),DetailBudgetCategory_Aleph,$I233),IF(Budget_period="Annually",SUMIFS(INDIRECT(BM$10),DetailBudgetWPs_Aleph,IF($J233 = "No Work Package", "", $J233),DetailBudgetCategory_Aleph,$I233),""))))) / BM$6 * BM$7, 0), 0)</f>
        <v>0</v>
      </c>
      <c r="BN233" s="166">
        <f t="array" ref="BN233">IFERROR(IF(ROW()-16&lt;NoRowsBudget, IF($J233="Profit Margin",SUM(BN$16:BN232)*ProfitMargin,IF($J233="VAT",SUM(BN$16:BN232)*VAT,IF(Budget_period="Monthly",SUMIFS(INDIRECT(BN$8),DetailBudgetWPs_Aleph,IF($J233 = "No Work Package", "", $J233),DetailBudgetCategory_Aleph,$I233),IF(Budget_period="Quarterly",SUMIFS(INDIRECT(BN$9),DetailBudgetWPs_Aleph,IF($J233 = "No Work Package", "", $J233),DetailBudgetCategory_Aleph,$I233),IF(Budget_period="Annually",SUMIFS(INDIRECT(BN$10),DetailBudgetWPs_Aleph,IF($J233 = "No Work Package", "", $J233),DetailBudgetCategory_Aleph,$I233),""))))) / BN$6 * BN$7, 0), 0)</f>
        <v>0</v>
      </c>
      <c r="BO233" s="166">
        <f t="array" ref="BO233">IFERROR(IF(ROW()-16&lt;NoRowsBudget, IF($J233="Profit Margin",SUM(BO$16:BO232)*ProfitMargin,IF($J233="VAT",SUM(BO$16:BO232)*VAT,IF(Budget_period="Monthly",SUMIFS(INDIRECT(BO$8),DetailBudgetWPs_Aleph,IF($J233 = "No Work Package", "", $J233),DetailBudgetCategory_Aleph,$I233),IF(Budget_period="Quarterly",SUMIFS(INDIRECT(BO$9),DetailBudgetWPs_Aleph,IF($J233 = "No Work Package", "", $J233),DetailBudgetCategory_Aleph,$I233),IF(Budget_period="Annually",SUMIFS(INDIRECT(BO$10),DetailBudgetWPs_Aleph,IF($J233 = "No Work Package", "", $J233),DetailBudgetCategory_Aleph,$I233),""))))) / BO$6 * BO$7, 0), 0)</f>
        <v>0</v>
      </c>
      <c r="BP233" s="166">
        <f t="array" ref="BP233">IFERROR(IF(ROW()-16&lt;NoRowsBudget, IF($J233="Profit Margin",SUM(BP$16:BP232)*ProfitMargin,IF($J233="VAT",SUM(BP$16:BP232)*VAT,IF(Budget_period="Monthly",SUMIFS(INDIRECT(BP$8),DetailBudgetWPs_Aleph,IF($J233 = "No Work Package", "", $J233),DetailBudgetCategory_Aleph,$I233),IF(Budget_period="Quarterly",SUMIFS(INDIRECT(BP$9),DetailBudgetWPs_Aleph,IF($J233 = "No Work Package", "", $J233),DetailBudgetCategory_Aleph,$I233),IF(Budget_period="Annually",SUMIFS(INDIRECT(BP$10),DetailBudgetWPs_Aleph,IF($J233 = "No Work Package", "", $J233),DetailBudgetCategory_Aleph,$I233),""))))) / BP$6 * BP$7, 0), 0)</f>
        <v>0</v>
      </c>
      <c r="BQ233" s="166">
        <f t="array" ref="BQ233">IFERROR(IF(ROW()-16&lt;NoRowsBudget, IF($J233="Profit Margin",SUM(BQ$16:BQ232)*ProfitMargin,IF($J233="VAT",SUM(BQ$16:BQ232)*VAT,IF(Budget_period="Monthly",SUMIFS(INDIRECT(BQ$8),DetailBudgetWPs_Aleph,IF($J233 = "No Work Package", "", $J233),DetailBudgetCategory_Aleph,$I233),IF(Budget_period="Quarterly",SUMIFS(INDIRECT(BQ$9),DetailBudgetWPs_Aleph,IF($J233 = "No Work Package", "", $J233),DetailBudgetCategory_Aleph,$I233),IF(Budget_period="Annually",SUMIFS(INDIRECT(BQ$10),DetailBudgetWPs_Aleph,IF($J233 = "No Work Package", "", $J233),DetailBudgetCategory_Aleph,$I233),""))))) / BQ$6 * BQ$7, 0), 0)</f>
        <v>0</v>
      </c>
      <c r="BR233" s="166">
        <f t="array" ref="BR233">IFERROR(IF(ROW()-16&lt;NoRowsBudget, IF($J233="Profit Margin",SUM(BR$16:BR232)*ProfitMargin,IF($J233="VAT",SUM(BR$16:BR232)*VAT,IF(Budget_period="Monthly",SUMIFS(INDIRECT(BR$8),DetailBudgetWPs_Aleph,IF($J233 = "No Work Package", "", $J233),DetailBudgetCategory_Aleph,$I233),IF(Budget_period="Quarterly",SUMIFS(INDIRECT(BR$9),DetailBudgetWPs_Aleph,IF($J233 = "No Work Package", "", $J233),DetailBudgetCategory_Aleph,$I233),IF(Budget_period="Annually",SUMIFS(INDIRECT(BR$10),DetailBudgetWPs_Aleph,IF($J233 = "No Work Package", "", $J233),DetailBudgetCategory_Aleph,$I233),""))))) / BR$6 * BR$7, 0), 0)</f>
        <v>0</v>
      </c>
      <c r="BS233" s="166">
        <f t="array" ref="BS233">IFERROR(IF(ROW()-16&lt;NoRowsBudget, IF($J233="Profit Margin",SUM(BS$16:BS232)*ProfitMargin,IF($J233="VAT",SUM(BS$16:BS232)*VAT,IF(Budget_period="Monthly",SUMIFS(INDIRECT(BS$8),DetailBudgetWPs_Aleph,IF($J233 = "No Work Package", "", $J233),DetailBudgetCategory_Aleph,$I233),IF(Budget_period="Quarterly",SUMIFS(INDIRECT(BS$9),DetailBudgetWPs_Aleph,IF($J233 = "No Work Package", "", $J233),DetailBudgetCategory_Aleph,$I233),IF(Budget_period="Annually",SUMIFS(INDIRECT(BS$10),DetailBudgetWPs_Aleph,IF($J233 = "No Work Package", "", $J233),DetailBudgetCategory_Aleph,$I233),""))))) / BS$6 * BS$7, 0), 0)</f>
        <v>0</v>
      </c>
    </row>
    <row r="234" ht="15.75" customHeight="1">
      <c r="A234" s="114"/>
      <c r="B234" s="15" t="str">
        <f>IF(ROW()-16&lt;NoRowsBudget,OrgName,"")</f>
        <v/>
      </c>
      <c r="C234" s="15" t="str">
        <f>IF(ROW()-16&lt;NoRowsBudget,ProjectName,"")</f>
        <v/>
      </c>
      <c r="D234" s="15" t="str">
        <f>IF(ROW()-16&lt;NoRowsBudget,ProjectRef,"")</f>
        <v/>
      </c>
      <c r="E234" s="15" t="str">
        <f>IF(ROW()-16&lt;NoRowsBudget,ApplicationID,"")</f>
        <v/>
      </c>
      <c r="F234" s="15" t="str">
        <f>IF(ROW()-16&lt;NoRowsBudget,Version,"")</f>
        <v/>
      </c>
      <c r="G234" s="164" t="str">
        <f>IF(ROW()-16&lt;NoRowsBudget,StartDate,"")</f>
        <v/>
      </c>
      <c r="H234" s="164" t="str">
        <f>IF(ROW()-16&lt;NoRowsBudget,EndDate,"")</f>
        <v/>
      </c>
      <c r="I234" s="15" t="str">
        <f t="array" ref="I234">IF(ROW()-16&lt;(NoRowsBudget-3),INDEX(CostCategories,CEILING((ROW()-15)/NoWPs,1)),IF(ROW()-16=NoRowsBudget-3,"Overheads",IF(ROW()-16=NoRowsBudget-2,"Profit Margin",IF(ROW()-16=NoRowsBudget-1,"VAT",""))))</f>
        <v/>
      </c>
      <c r="J234" s="15" t="str">
        <f t="array" ref="J234">IF(ROW()-16&lt;NoRowsBudget-3,INDEX(WPUnique,,MOD(ROW()-16,NoWPs)+1),IF(ROW()-16=NoRowsBudget-3,"Overheads",IF(ROW()-16=NoRowsBudget-2,"Profit Margin",IF(ROW()-16=NoRowsBudget-1,"VAT",""))))</f>
        <v/>
      </c>
      <c r="K234" s="172" t="str">
        <f>IFERROR(IF(OR($J234="Indirect Cost",$J234="VAT",$J234="Profit Margin"),"",VLOOKUP(J234,'1. Basic Info'!$B$40:$C$52,2,FALSE)),BudgetExport!J234)</f>
        <v/>
      </c>
      <c r="L234" s="166">
        <f t="array" ref="L234">IFERROR(IF(ROW()-16&lt;NoRowsBudget, IF($J234="Profit Margin",SUM(L$16:L233)*ProfitMargin,IF($J234="VAT",SUM(L$16:L233)*VAT,IF(Budget_period="Monthly",SUMIFS(INDIRECT(L$8),DetailBudgetWPs_Aleph,IF($J234 = "No Work Package", "", $J234),DetailBudgetCategory_Aleph,$I234),IF(Budget_period="Quarterly",SUMIFS(INDIRECT(L$9),DetailBudgetWPs_Aleph,IF($J234 = "No Work Package", "", $J234),DetailBudgetCategory_Aleph,$I234),IF(Budget_period="Annually",SUMIFS(INDIRECT(L$10),DetailBudgetWPs_Aleph,IF($J234 = "No Work Package", "", $J234),DetailBudgetCategory_Aleph,$I234),""))))) / L$6 * L$7, 0), 0)</f>
        <v>0</v>
      </c>
      <c r="M234" s="166">
        <f t="array" ref="M234">IFERROR(IF(ROW()-16&lt;NoRowsBudget, IF($J234="Profit Margin",SUM(M$16:M233)*ProfitMargin,IF($J234="VAT",SUM(M$16:M233)*VAT,IF(Budget_period="Monthly",SUMIFS(INDIRECT(M$8),DetailBudgetWPs_Aleph,IF($J234 = "No Work Package", "", $J234),DetailBudgetCategory_Aleph,$I234),IF(Budget_period="Quarterly",SUMIFS(INDIRECT(M$9),DetailBudgetWPs_Aleph,IF($J234 = "No Work Package", "", $J234),DetailBudgetCategory_Aleph,$I234),IF(Budget_period="Annually",SUMIFS(INDIRECT(M$10),DetailBudgetWPs_Aleph,IF($J234 = "No Work Package", "", $J234),DetailBudgetCategory_Aleph,$I234),""))))) / M$6 * M$7, 0), 0)</f>
        <v>0</v>
      </c>
      <c r="N234" s="166">
        <f t="array" ref="N234">IFERROR(IF(ROW()-16&lt;NoRowsBudget, IF($J234="Profit Margin",SUM(N$16:N233)*ProfitMargin,IF($J234="VAT",SUM(N$16:N233)*VAT,IF(Budget_period="Monthly",SUMIFS(INDIRECT(N$8),DetailBudgetWPs_Aleph,IF($J234 = "No Work Package", "", $J234),DetailBudgetCategory_Aleph,$I234),IF(Budget_period="Quarterly",SUMIFS(INDIRECT(N$9),DetailBudgetWPs_Aleph,IF($J234 = "No Work Package", "", $J234),DetailBudgetCategory_Aleph,$I234),IF(Budget_period="Annually",SUMIFS(INDIRECT(N$10),DetailBudgetWPs_Aleph,IF($J234 = "No Work Package", "", $J234),DetailBudgetCategory_Aleph,$I234),""))))) / N$6 * N$7, 0), 0)</f>
        <v>0</v>
      </c>
      <c r="O234" s="166">
        <f t="array" ref="O234">IFERROR(IF(ROW()-16&lt;NoRowsBudget, IF($J234="Profit Margin",SUM(O$16:O233)*ProfitMargin,IF($J234="VAT",SUM(O$16:O233)*VAT,IF(Budget_period="Monthly",SUMIFS(INDIRECT(O$8),DetailBudgetWPs_Aleph,IF($J234 = "No Work Package", "", $J234),DetailBudgetCategory_Aleph,$I234),IF(Budget_period="Quarterly",SUMIFS(INDIRECT(O$9),DetailBudgetWPs_Aleph,IF($J234 = "No Work Package", "", $J234),DetailBudgetCategory_Aleph,$I234),IF(Budget_period="Annually",SUMIFS(INDIRECT(O$10),DetailBudgetWPs_Aleph,IF($J234 = "No Work Package", "", $J234),DetailBudgetCategory_Aleph,$I234),""))))) / O$6 * O$7, 0), 0)</f>
        <v>0</v>
      </c>
      <c r="P234" s="166">
        <f t="array" ref="P234">IFERROR(IF(ROW()-16&lt;NoRowsBudget, IF($J234="Profit Margin",SUM(P$16:P233)*ProfitMargin,IF($J234="VAT",SUM(P$16:P233)*VAT,IF(Budget_period="Monthly",SUMIFS(INDIRECT(P$8),DetailBudgetWPs_Aleph,IF($J234 = "No Work Package", "", $J234),DetailBudgetCategory_Aleph,$I234),IF(Budget_period="Quarterly",SUMIFS(INDIRECT(P$9),DetailBudgetWPs_Aleph,IF($J234 = "No Work Package", "", $J234),DetailBudgetCategory_Aleph,$I234),IF(Budget_period="Annually",SUMIFS(INDIRECT(P$10),DetailBudgetWPs_Aleph,IF($J234 = "No Work Package", "", $J234),DetailBudgetCategory_Aleph,$I234),""))))) / P$6 * P$7, 0), 0)</f>
        <v>0</v>
      </c>
      <c r="Q234" s="166">
        <f t="array" ref="Q234">IFERROR(IF(ROW()-16&lt;NoRowsBudget, IF($J234="Profit Margin",SUM(Q$16:Q233)*ProfitMargin,IF($J234="VAT",SUM(Q$16:Q233)*VAT,IF(Budget_period="Monthly",SUMIFS(INDIRECT(Q$8),DetailBudgetWPs_Aleph,IF($J234 = "No Work Package", "", $J234),DetailBudgetCategory_Aleph,$I234),IF(Budget_period="Quarterly",SUMIFS(INDIRECT(Q$9),DetailBudgetWPs_Aleph,IF($J234 = "No Work Package", "", $J234),DetailBudgetCategory_Aleph,$I234),IF(Budget_period="Annually",SUMIFS(INDIRECT(Q$10),DetailBudgetWPs_Aleph,IF($J234 = "No Work Package", "", $J234),DetailBudgetCategory_Aleph,$I234),""))))) / Q$6 * Q$7, 0), 0)</f>
        <v>0</v>
      </c>
      <c r="R234" s="166">
        <f t="array" ref="R234">IFERROR(IF(ROW()-16&lt;NoRowsBudget, IF($J234="Profit Margin",SUM(R$16:R233)*ProfitMargin,IF($J234="VAT",SUM(R$16:R233)*VAT,IF(Budget_period="Monthly",SUMIFS(INDIRECT(R$8),DetailBudgetWPs_Aleph,IF($J234 = "No Work Package", "", $J234),DetailBudgetCategory_Aleph,$I234),IF(Budget_period="Quarterly",SUMIFS(INDIRECT(R$9),DetailBudgetWPs_Aleph,IF($J234 = "No Work Package", "", $J234),DetailBudgetCategory_Aleph,$I234),IF(Budget_period="Annually",SUMIFS(INDIRECT(R$10),DetailBudgetWPs_Aleph,IF($J234 = "No Work Package", "", $J234),DetailBudgetCategory_Aleph,$I234),""))))) / R$6 * R$7, 0), 0)</f>
        <v>0</v>
      </c>
      <c r="S234" s="166">
        <f t="array" ref="S234">IFERROR(IF(ROW()-16&lt;NoRowsBudget, IF($J234="Profit Margin",SUM(S$16:S233)*ProfitMargin,IF($J234="VAT",SUM(S$16:S233)*VAT,IF(Budget_period="Monthly",SUMIFS(INDIRECT(S$8),DetailBudgetWPs_Aleph,IF($J234 = "No Work Package", "", $J234),DetailBudgetCategory_Aleph,$I234),IF(Budget_period="Quarterly",SUMIFS(INDIRECT(S$9),DetailBudgetWPs_Aleph,IF($J234 = "No Work Package", "", $J234),DetailBudgetCategory_Aleph,$I234),IF(Budget_period="Annually",SUMIFS(INDIRECT(S$10),DetailBudgetWPs_Aleph,IF($J234 = "No Work Package", "", $J234),DetailBudgetCategory_Aleph,$I234),""))))) / S$6 * S$7, 0), 0)</f>
        <v>0</v>
      </c>
      <c r="T234" s="166">
        <f t="array" ref="T234">IFERROR(IF(ROW()-16&lt;NoRowsBudget, IF($J234="Profit Margin",SUM(T$16:T233)*ProfitMargin,IF($J234="VAT",SUM(T$16:T233)*VAT,IF(Budget_period="Monthly",SUMIFS(INDIRECT(T$8),DetailBudgetWPs_Aleph,IF($J234 = "No Work Package", "", $J234),DetailBudgetCategory_Aleph,$I234),IF(Budget_period="Quarterly",SUMIFS(INDIRECT(T$9),DetailBudgetWPs_Aleph,IF($J234 = "No Work Package", "", $J234),DetailBudgetCategory_Aleph,$I234),IF(Budget_period="Annually",SUMIFS(INDIRECT(T$10),DetailBudgetWPs_Aleph,IF($J234 = "No Work Package", "", $J234),DetailBudgetCategory_Aleph,$I234),""))))) / T$6 * T$7, 0), 0)</f>
        <v>0</v>
      </c>
      <c r="U234" s="166">
        <f t="array" ref="U234">IFERROR(IF(ROW()-16&lt;NoRowsBudget, IF($J234="Profit Margin",SUM(U$16:U233)*ProfitMargin,IF($J234="VAT",SUM(U$16:U233)*VAT,IF(Budget_period="Monthly",SUMIFS(INDIRECT(U$8),DetailBudgetWPs_Aleph,IF($J234 = "No Work Package", "", $J234),DetailBudgetCategory_Aleph,$I234),IF(Budget_period="Quarterly",SUMIFS(INDIRECT(U$9),DetailBudgetWPs_Aleph,IF($J234 = "No Work Package", "", $J234),DetailBudgetCategory_Aleph,$I234),IF(Budget_period="Annually",SUMIFS(INDIRECT(U$10),DetailBudgetWPs_Aleph,IF($J234 = "No Work Package", "", $J234),DetailBudgetCategory_Aleph,$I234),""))))) / U$6 * U$7, 0), 0)</f>
        <v>0</v>
      </c>
      <c r="V234" s="166">
        <f t="array" ref="V234">IFERROR(IF(ROW()-16&lt;NoRowsBudget, IF($J234="Profit Margin",SUM(V$16:V233)*ProfitMargin,IF($J234="VAT",SUM(V$16:V233)*VAT,IF(Budget_period="Monthly",SUMIFS(INDIRECT(V$8),DetailBudgetWPs_Aleph,IF($J234 = "No Work Package", "", $J234),DetailBudgetCategory_Aleph,$I234),IF(Budget_period="Quarterly",SUMIFS(INDIRECT(V$9),DetailBudgetWPs_Aleph,IF($J234 = "No Work Package", "", $J234),DetailBudgetCategory_Aleph,$I234),IF(Budget_period="Annually",SUMIFS(INDIRECT(V$10),DetailBudgetWPs_Aleph,IF($J234 = "No Work Package", "", $J234),DetailBudgetCategory_Aleph,$I234),""))))) / V$6 * V$7, 0), 0)</f>
        <v>0</v>
      </c>
      <c r="W234" s="166">
        <f t="array" ref="W234">IFERROR(IF(ROW()-16&lt;NoRowsBudget, IF($J234="Profit Margin",SUM(W$16:W233)*ProfitMargin,IF($J234="VAT",SUM(W$16:W233)*VAT,IF(Budget_period="Monthly",SUMIFS(INDIRECT(W$8),DetailBudgetWPs_Aleph,IF($J234 = "No Work Package", "", $J234),DetailBudgetCategory_Aleph,$I234),IF(Budget_period="Quarterly",SUMIFS(INDIRECT(W$9),DetailBudgetWPs_Aleph,IF($J234 = "No Work Package", "", $J234),DetailBudgetCategory_Aleph,$I234),IF(Budget_period="Annually",SUMIFS(INDIRECT(W$10),DetailBudgetWPs_Aleph,IF($J234 = "No Work Package", "", $J234),DetailBudgetCategory_Aleph,$I234),""))))) / W$6 * W$7, 0), 0)</f>
        <v>0</v>
      </c>
      <c r="X234" s="166">
        <f t="array" ref="X234">IFERROR(IF(ROW()-16&lt;NoRowsBudget, IF($J234="Profit Margin",SUM(X$16:X233)*ProfitMargin,IF($J234="VAT",SUM(X$16:X233)*VAT,IF(Budget_period="Monthly",SUMIFS(INDIRECT(X$8),DetailBudgetWPs_Aleph,IF($J234 = "No Work Package", "", $J234),DetailBudgetCategory_Aleph,$I234),IF(Budget_period="Quarterly",SUMIFS(INDIRECT(X$9),DetailBudgetWPs_Aleph,IF($J234 = "No Work Package", "", $J234),DetailBudgetCategory_Aleph,$I234),IF(Budget_period="Annually",SUMIFS(INDIRECT(X$10),DetailBudgetWPs_Aleph,IF($J234 = "No Work Package", "", $J234),DetailBudgetCategory_Aleph,$I234),""))))) / X$6 * X$7, 0), 0)</f>
        <v>0</v>
      </c>
      <c r="Y234" s="166">
        <f t="array" ref="Y234">IFERROR(IF(ROW()-16&lt;NoRowsBudget, IF($J234="Profit Margin",SUM(Y$16:Y233)*ProfitMargin,IF($J234="VAT",SUM(Y$16:Y233)*VAT,IF(Budget_period="Monthly",SUMIFS(INDIRECT(Y$8),DetailBudgetWPs_Aleph,IF($J234 = "No Work Package", "", $J234),DetailBudgetCategory_Aleph,$I234),IF(Budget_period="Quarterly",SUMIFS(INDIRECT(Y$9),DetailBudgetWPs_Aleph,IF($J234 = "No Work Package", "", $J234),DetailBudgetCategory_Aleph,$I234),IF(Budget_period="Annually",SUMIFS(INDIRECT(Y$10),DetailBudgetWPs_Aleph,IF($J234 = "No Work Package", "", $J234),DetailBudgetCategory_Aleph,$I234),""))))) / Y$6 * Y$7, 0), 0)</f>
        <v>0</v>
      </c>
      <c r="Z234" s="166">
        <f t="array" ref="Z234">IFERROR(IF(ROW()-16&lt;NoRowsBudget, IF($J234="Profit Margin",SUM(Z$16:Z233)*ProfitMargin,IF($J234="VAT",SUM(Z$16:Z233)*VAT,IF(Budget_period="Monthly",SUMIFS(INDIRECT(Z$8),DetailBudgetWPs_Aleph,IF($J234 = "No Work Package", "", $J234),DetailBudgetCategory_Aleph,$I234),IF(Budget_period="Quarterly",SUMIFS(INDIRECT(Z$9),DetailBudgetWPs_Aleph,IF($J234 = "No Work Package", "", $J234),DetailBudgetCategory_Aleph,$I234),IF(Budget_period="Annually",SUMIFS(INDIRECT(Z$10),DetailBudgetWPs_Aleph,IF($J234 = "No Work Package", "", $J234),DetailBudgetCategory_Aleph,$I234),""))))) / Z$6 * Z$7, 0), 0)</f>
        <v>0</v>
      </c>
      <c r="AA234" s="166">
        <f t="array" ref="AA234">IFERROR(IF(ROW()-16&lt;NoRowsBudget, IF($J234="Profit Margin",SUM(AA$16:AA233)*ProfitMargin,IF($J234="VAT",SUM(AA$16:AA233)*VAT,IF(Budget_period="Monthly",SUMIFS(INDIRECT(AA$8),DetailBudgetWPs_Aleph,IF($J234 = "No Work Package", "", $J234),DetailBudgetCategory_Aleph,$I234),IF(Budget_period="Quarterly",SUMIFS(INDIRECT(AA$9),DetailBudgetWPs_Aleph,IF($J234 = "No Work Package", "", $J234),DetailBudgetCategory_Aleph,$I234),IF(Budget_period="Annually",SUMIFS(INDIRECT(AA$10),DetailBudgetWPs_Aleph,IF($J234 = "No Work Package", "", $J234),DetailBudgetCategory_Aleph,$I234),""))))) / AA$6 * AA$7, 0), 0)</f>
        <v>0</v>
      </c>
      <c r="AB234" s="166">
        <f t="array" ref="AB234">IFERROR(IF(ROW()-16&lt;NoRowsBudget, IF($J234="Profit Margin",SUM(AB$16:AB233)*ProfitMargin,IF($J234="VAT",SUM(AB$16:AB233)*VAT,IF(Budget_period="Monthly",SUMIFS(INDIRECT(AB$8),DetailBudgetWPs_Aleph,IF($J234 = "No Work Package", "", $J234),DetailBudgetCategory_Aleph,$I234),IF(Budget_period="Quarterly",SUMIFS(INDIRECT(AB$9),DetailBudgetWPs_Aleph,IF($J234 = "No Work Package", "", $J234),DetailBudgetCategory_Aleph,$I234),IF(Budget_period="Annually",SUMIFS(INDIRECT(AB$10),DetailBudgetWPs_Aleph,IF($J234 = "No Work Package", "", $J234),DetailBudgetCategory_Aleph,$I234),""))))) / AB$6 * AB$7, 0), 0)</f>
        <v>0</v>
      </c>
      <c r="AC234" s="166">
        <f t="array" ref="AC234">IFERROR(IF(ROW()-16&lt;NoRowsBudget, IF($J234="Profit Margin",SUM(AC$16:AC233)*ProfitMargin,IF($J234="VAT",SUM(AC$16:AC233)*VAT,IF(Budget_period="Monthly",SUMIFS(INDIRECT(AC$8),DetailBudgetWPs_Aleph,IF($J234 = "No Work Package", "", $J234),DetailBudgetCategory_Aleph,$I234),IF(Budget_period="Quarterly",SUMIFS(INDIRECT(AC$9),DetailBudgetWPs_Aleph,IF($J234 = "No Work Package", "", $J234),DetailBudgetCategory_Aleph,$I234),IF(Budget_period="Annually",SUMIFS(INDIRECT(AC$10),DetailBudgetWPs_Aleph,IF($J234 = "No Work Package", "", $J234),DetailBudgetCategory_Aleph,$I234),""))))) / AC$6 * AC$7, 0), 0)</f>
        <v>0</v>
      </c>
      <c r="AD234" s="166">
        <f t="array" ref="AD234">IFERROR(IF(ROW()-16&lt;NoRowsBudget, IF($J234="Profit Margin",SUM(AD$16:AD233)*ProfitMargin,IF($J234="VAT",SUM(AD$16:AD233)*VAT,IF(Budget_period="Monthly",SUMIFS(INDIRECT(AD$8),DetailBudgetWPs_Aleph,IF($J234 = "No Work Package", "", $J234),DetailBudgetCategory_Aleph,$I234),IF(Budget_period="Quarterly",SUMIFS(INDIRECT(AD$9),DetailBudgetWPs_Aleph,IF($J234 = "No Work Package", "", $J234),DetailBudgetCategory_Aleph,$I234),IF(Budget_period="Annually",SUMIFS(INDIRECT(AD$10),DetailBudgetWPs_Aleph,IF($J234 = "No Work Package", "", $J234),DetailBudgetCategory_Aleph,$I234),""))))) / AD$6 * AD$7, 0), 0)</f>
        <v>0</v>
      </c>
      <c r="AE234" s="166">
        <f t="array" ref="AE234">IFERROR(IF(ROW()-16&lt;NoRowsBudget, IF($J234="Profit Margin",SUM(AE$16:AE233)*ProfitMargin,IF($J234="VAT",SUM(AE$16:AE233)*VAT,IF(Budget_period="Monthly",SUMIFS(INDIRECT(AE$8),DetailBudgetWPs_Aleph,IF($J234 = "No Work Package", "", $J234),DetailBudgetCategory_Aleph,$I234),IF(Budget_period="Quarterly",SUMIFS(INDIRECT(AE$9),DetailBudgetWPs_Aleph,IF($J234 = "No Work Package", "", $J234),DetailBudgetCategory_Aleph,$I234),IF(Budget_period="Annually",SUMIFS(INDIRECT(AE$10),DetailBudgetWPs_Aleph,IF($J234 = "No Work Package", "", $J234),DetailBudgetCategory_Aleph,$I234),""))))) / AE$6 * AE$7, 0), 0)</f>
        <v>0</v>
      </c>
      <c r="AF234" s="166">
        <f t="array" ref="AF234">IFERROR(IF(ROW()-16&lt;NoRowsBudget, IF($J234="Profit Margin",SUM(AF$16:AF233)*ProfitMargin,IF($J234="VAT",SUM(AF$16:AF233)*VAT,IF(Budget_period="Monthly",SUMIFS(INDIRECT(AF$8),DetailBudgetWPs_Aleph,IF($J234 = "No Work Package", "", $J234),DetailBudgetCategory_Aleph,$I234),IF(Budget_period="Quarterly",SUMIFS(INDIRECT(AF$9),DetailBudgetWPs_Aleph,IF($J234 = "No Work Package", "", $J234),DetailBudgetCategory_Aleph,$I234),IF(Budget_period="Annually",SUMIFS(INDIRECT(AF$10),DetailBudgetWPs_Aleph,IF($J234 = "No Work Package", "", $J234),DetailBudgetCategory_Aleph,$I234),""))))) / AF$6 * AF$7, 0), 0)</f>
        <v>0</v>
      </c>
      <c r="AG234" s="166">
        <f t="array" ref="AG234">IFERROR(IF(ROW()-16&lt;NoRowsBudget, IF($J234="Profit Margin",SUM(AG$16:AG233)*ProfitMargin,IF($J234="VAT",SUM(AG$16:AG233)*VAT,IF(Budget_period="Monthly",SUMIFS(INDIRECT(AG$8),DetailBudgetWPs_Aleph,IF($J234 = "No Work Package", "", $J234),DetailBudgetCategory_Aleph,$I234),IF(Budget_period="Quarterly",SUMIFS(INDIRECT(AG$9),DetailBudgetWPs_Aleph,IF($J234 = "No Work Package", "", $J234),DetailBudgetCategory_Aleph,$I234),IF(Budget_period="Annually",SUMIFS(INDIRECT(AG$10),DetailBudgetWPs_Aleph,IF($J234 = "No Work Package", "", $J234),DetailBudgetCategory_Aleph,$I234),""))))) / AG$6 * AG$7, 0), 0)</f>
        <v>0</v>
      </c>
      <c r="AH234" s="166">
        <f t="array" ref="AH234">IFERROR(IF(ROW()-16&lt;NoRowsBudget, IF($J234="Profit Margin",SUM(AH$16:AH233)*ProfitMargin,IF($J234="VAT",SUM(AH$16:AH233)*VAT,IF(Budget_period="Monthly",SUMIFS(INDIRECT(AH$8),DetailBudgetWPs_Aleph,IF($J234 = "No Work Package", "", $J234),DetailBudgetCategory_Aleph,$I234),IF(Budget_period="Quarterly",SUMIFS(INDIRECT(AH$9),DetailBudgetWPs_Aleph,IF($J234 = "No Work Package", "", $J234),DetailBudgetCategory_Aleph,$I234),IF(Budget_period="Annually",SUMIFS(INDIRECT(AH$10),DetailBudgetWPs_Aleph,IF($J234 = "No Work Package", "", $J234),DetailBudgetCategory_Aleph,$I234),""))))) / AH$6 * AH$7, 0), 0)</f>
        <v>0</v>
      </c>
      <c r="AI234" s="166">
        <f t="array" ref="AI234">IFERROR(IF(ROW()-16&lt;NoRowsBudget, IF($J234="Profit Margin",SUM(AI$16:AI233)*ProfitMargin,IF($J234="VAT",SUM(AI$16:AI233)*VAT,IF(Budget_period="Monthly",SUMIFS(INDIRECT(AI$8),DetailBudgetWPs_Aleph,IF($J234 = "No Work Package", "", $J234),DetailBudgetCategory_Aleph,$I234),IF(Budget_period="Quarterly",SUMIFS(INDIRECT(AI$9),DetailBudgetWPs_Aleph,IF($J234 = "No Work Package", "", $J234),DetailBudgetCategory_Aleph,$I234),IF(Budget_period="Annually",SUMIFS(INDIRECT(AI$10),DetailBudgetWPs_Aleph,IF($J234 = "No Work Package", "", $J234),DetailBudgetCategory_Aleph,$I234),""))))) / AI$6 * AI$7, 0), 0)</f>
        <v>0</v>
      </c>
      <c r="AJ234" s="166">
        <f t="array" ref="AJ234">IFERROR(IF(ROW()-16&lt;NoRowsBudget, IF($J234="Profit Margin",SUM(AJ$16:AJ233)*ProfitMargin,IF($J234="VAT",SUM(AJ$16:AJ233)*VAT,IF(Budget_period="Monthly",SUMIFS(INDIRECT(AJ$8),DetailBudgetWPs_Aleph,IF($J234 = "No Work Package", "", $J234),DetailBudgetCategory_Aleph,$I234),IF(Budget_period="Quarterly",SUMIFS(INDIRECT(AJ$9),DetailBudgetWPs_Aleph,IF($J234 = "No Work Package", "", $J234),DetailBudgetCategory_Aleph,$I234),IF(Budget_period="Annually",SUMIFS(INDIRECT(AJ$10),DetailBudgetWPs_Aleph,IF($J234 = "No Work Package", "", $J234),DetailBudgetCategory_Aleph,$I234),""))))) / AJ$6 * AJ$7, 0), 0)</f>
        <v>0</v>
      </c>
      <c r="AK234" s="166">
        <f t="array" ref="AK234">IFERROR(IF(ROW()-16&lt;NoRowsBudget, IF($J234="Profit Margin",SUM(AK$16:AK233)*ProfitMargin,IF($J234="VAT",SUM(AK$16:AK233)*VAT,IF(Budget_period="Monthly",SUMIFS(INDIRECT(AK$8),DetailBudgetWPs_Aleph,IF($J234 = "No Work Package", "", $J234),DetailBudgetCategory_Aleph,$I234),IF(Budget_period="Quarterly",SUMIFS(INDIRECT(AK$9),DetailBudgetWPs_Aleph,IF($J234 = "No Work Package", "", $J234),DetailBudgetCategory_Aleph,$I234),IF(Budget_period="Annually",SUMIFS(INDIRECT(AK$10),DetailBudgetWPs_Aleph,IF($J234 = "No Work Package", "", $J234),DetailBudgetCategory_Aleph,$I234),""))))) / AK$6 * AK$7, 0), 0)</f>
        <v>0</v>
      </c>
      <c r="AL234" s="166">
        <f t="array" ref="AL234">IFERROR(IF(ROW()-16&lt;NoRowsBudget, IF($J234="Profit Margin",SUM(AL$16:AL233)*ProfitMargin,IF($J234="VAT",SUM(AL$16:AL233)*VAT,IF(Budget_period="Monthly",SUMIFS(INDIRECT(AL$8),DetailBudgetWPs_Aleph,IF($J234 = "No Work Package", "", $J234),DetailBudgetCategory_Aleph,$I234),IF(Budget_period="Quarterly",SUMIFS(INDIRECT(AL$9),DetailBudgetWPs_Aleph,IF($J234 = "No Work Package", "", $J234),DetailBudgetCategory_Aleph,$I234),IF(Budget_period="Annually",SUMIFS(INDIRECT(AL$10),DetailBudgetWPs_Aleph,IF($J234 = "No Work Package", "", $J234),DetailBudgetCategory_Aleph,$I234),""))))) / AL$6 * AL$7, 0), 0)</f>
        <v>0</v>
      </c>
      <c r="AM234" s="166">
        <f t="array" ref="AM234">IFERROR(IF(ROW()-16&lt;NoRowsBudget, IF($J234="Profit Margin",SUM(AM$16:AM233)*ProfitMargin,IF($J234="VAT",SUM(AM$16:AM233)*VAT,IF(Budget_period="Monthly",SUMIFS(INDIRECT(AM$8),DetailBudgetWPs_Aleph,IF($J234 = "No Work Package", "", $J234),DetailBudgetCategory_Aleph,$I234),IF(Budget_period="Quarterly",SUMIFS(INDIRECT(AM$9),DetailBudgetWPs_Aleph,IF($J234 = "No Work Package", "", $J234),DetailBudgetCategory_Aleph,$I234),IF(Budget_period="Annually",SUMIFS(INDIRECT(AM$10),DetailBudgetWPs_Aleph,IF($J234 = "No Work Package", "", $J234),DetailBudgetCategory_Aleph,$I234),""))))) / AM$6 * AM$7, 0), 0)</f>
        <v>0</v>
      </c>
      <c r="AN234" s="166">
        <f t="array" ref="AN234">IFERROR(IF(ROW()-16&lt;NoRowsBudget, IF($J234="Profit Margin",SUM(AN$16:AN233)*ProfitMargin,IF($J234="VAT",SUM(AN$16:AN233)*VAT,IF(Budget_period="Monthly",SUMIFS(INDIRECT(AN$8),DetailBudgetWPs_Aleph,IF($J234 = "No Work Package", "", $J234),DetailBudgetCategory_Aleph,$I234),IF(Budget_period="Quarterly",SUMIFS(INDIRECT(AN$9),DetailBudgetWPs_Aleph,IF($J234 = "No Work Package", "", $J234),DetailBudgetCategory_Aleph,$I234),IF(Budget_period="Annually",SUMIFS(INDIRECT(AN$10),DetailBudgetWPs_Aleph,IF($J234 = "No Work Package", "", $J234),DetailBudgetCategory_Aleph,$I234),""))))) / AN$6 * AN$7, 0), 0)</f>
        <v>0</v>
      </c>
      <c r="AO234" s="166">
        <f t="array" ref="AO234">IFERROR(IF(ROW()-16&lt;NoRowsBudget, IF($J234="Profit Margin",SUM(AO$16:AO233)*ProfitMargin,IF($J234="VAT",SUM(AO$16:AO233)*VAT,IF(Budget_period="Monthly",SUMIFS(INDIRECT(AO$8),DetailBudgetWPs_Aleph,IF($J234 = "No Work Package", "", $J234),DetailBudgetCategory_Aleph,$I234),IF(Budget_period="Quarterly",SUMIFS(INDIRECT(AO$9),DetailBudgetWPs_Aleph,IF($J234 = "No Work Package", "", $J234),DetailBudgetCategory_Aleph,$I234),IF(Budget_period="Annually",SUMIFS(INDIRECT(AO$10),DetailBudgetWPs_Aleph,IF($J234 = "No Work Package", "", $J234),DetailBudgetCategory_Aleph,$I234),""))))) / AO$6 * AO$7, 0), 0)</f>
        <v>0</v>
      </c>
      <c r="AP234" s="166">
        <f t="array" ref="AP234">IFERROR(IF(ROW()-16&lt;NoRowsBudget, IF($J234="Profit Margin",SUM(AP$16:AP233)*ProfitMargin,IF($J234="VAT",SUM(AP$16:AP233)*VAT,IF(Budget_period="Monthly",SUMIFS(INDIRECT(AP$8),DetailBudgetWPs_Aleph,IF($J234 = "No Work Package", "", $J234),DetailBudgetCategory_Aleph,$I234),IF(Budget_period="Quarterly",SUMIFS(INDIRECT(AP$9),DetailBudgetWPs_Aleph,IF($J234 = "No Work Package", "", $J234),DetailBudgetCategory_Aleph,$I234),IF(Budget_period="Annually",SUMIFS(INDIRECT(AP$10),DetailBudgetWPs_Aleph,IF($J234 = "No Work Package", "", $J234),DetailBudgetCategory_Aleph,$I234),""))))) / AP$6 * AP$7, 0), 0)</f>
        <v>0</v>
      </c>
      <c r="AQ234" s="166">
        <f t="array" ref="AQ234">IFERROR(IF(ROW()-16&lt;NoRowsBudget, IF($J234="Profit Margin",SUM(AQ$16:AQ233)*ProfitMargin,IF($J234="VAT",SUM(AQ$16:AQ233)*VAT,IF(Budget_period="Monthly",SUMIFS(INDIRECT(AQ$8),DetailBudgetWPs_Aleph,IF($J234 = "No Work Package", "", $J234),DetailBudgetCategory_Aleph,$I234),IF(Budget_period="Quarterly",SUMIFS(INDIRECT(AQ$9),DetailBudgetWPs_Aleph,IF($J234 = "No Work Package", "", $J234),DetailBudgetCategory_Aleph,$I234),IF(Budget_period="Annually",SUMIFS(INDIRECT(AQ$10),DetailBudgetWPs_Aleph,IF($J234 = "No Work Package", "", $J234),DetailBudgetCategory_Aleph,$I234),""))))) / AQ$6 * AQ$7, 0), 0)</f>
        <v>0</v>
      </c>
      <c r="AR234" s="166">
        <f t="array" ref="AR234">IFERROR(IF(ROW()-16&lt;NoRowsBudget, IF($J234="Profit Margin",SUM(AR$16:AR233)*ProfitMargin,IF($J234="VAT",SUM(AR$16:AR233)*VAT,IF(Budget_period="Monthly",SUMIFS(INDIRECT(AR$8),DetailBudgetWPs_Aleph,IF($J234 = "No Work Package", "", $J234),DetailBudgetCategory_Aleph,$I234),IF(Budget_period="Quarterly",SUMIFS(INDIRECT(AR$9),DetailBudgetWPs_Aleph,IF($J234 = "No Work Package", "", $J234),DetailBudgetCategory_Aleph,$I234),IF(Budget_period="Annually",SUMIFS(INDIRECT(AR$10),DetailBudgetWPs_Aleph,IF($J234 = "No Work Package", "", $J234),DetailBudgetCategory_Aleph,$I234),""))))) / AR$6 * AR$7, 0), 0)</f>
        <v>0</v>
      </c>
      <c r="AS234" s="166">
        <f t="array" ref="AS234">IFERROR(IF(ROW()-16&lt;NoRowsBudget, IF($J234="Profit Margin",SUM(AS$16:AS233)*ProfitMargin,IF($J234="VAT",SUM(AS$16:AS233)*VAT,IF(Budget_period="Monthly",SUMIFS(INDIRECT(AS$8),DetailBudgetWPs_Aleph,IF($J234 = "No Work Package", "", $J234),DetailBudgetCategory_Aleph,$I234),IF(Budget_period="Quarterly",SUMIFS(INDIRECT(AS$9),DetailBudgetWPs_Aleph,IF($J234 = "No Work Package", "", $J234),DetailBudgetCategory_Aleph,$I234),IF(Budget_period="Annually",SUMIFS(INDIRECT(AS$10),DetailBudgetWPs_Aleph,IF($J234 = "No Work Package", "", $J234),DetailBudgetCategory_Aleph,$I234),""))))) / AS$6 * AS$7, 0), 0)</f>
        <v>0</v>
      </c>
      <c r="AT234" s="166">
        <f t="array" ref="AT234">IFERROR(IF(ROW()-16&lt;NoRowsBudget, IF($J234="Profit Margin",SUM(AT$16:AT233)*ProfitMargin,IF($J234="VAT",SUM(AT$16:AT233)*VAT,IF(Budget_period="Monthly",SUMIFS(INDIRECT(AT$8),DetailBudgetWPs_Aleph,IF($J234 = "No Work Package", "", $J234),DetailBudgetCategory_Aleph,$I234),IF(Budget_period="Quarterly",SUMIFS(INDIRECT(AT$9),DetailBudgetWPs_Aleph,IF($J234 = "No Work Package", "", $J234),DetailBudgetCategory_Aleph,$I234),IF(Budget_period="Annually",SUMIFS(INDIRECT(AT$10),DetailBudgetWPs_Aleph,IF($J234 = "No Work Package", "", $J234),DetailBudgetCategory_Aleph,$I234),""))))) / AT$6 * AT$7, 0), 0)</f>
        <v>0</v>
      </c>
      <c r="AU234" s="166">
        <f t="array" ref="AU234">IFERROR(IF(ROW()-16&lt;NoRowsBudget, IF($J234="Profit Margin",SUM(AU$16:AU233)*ProfitMargin,IF($J234="VAT",SUM(AU$16:AU233)*VAT,IF(Budget_period="Monthly",SUMIFS(INDIRECT(AU$8),DetailBudgetWPs_Aleph,IF($J234 = "No Work Package", "", $J234),DetailBudgetCategory_Aleph,$I234),IF(Budget_period="Quarterly",SUMIFS(INDIRECT(AU$9),DetailBudgetWPs_Aleph,IF($J234 = "No Work Package", "", $J234),DetailBudgetCategory_Aleph,$I234),IF(Budget_period="Annually",SUMIFS(INDIRECT(AU$10),DetailBudgetWPs_Aleph,IF($J234 = "No Work Package", "", $J234),DetailBudgetCategory_Aleph,$I234),""))))) / AU$6 * AU$7, 0), 0)</f>
        <v>0</v>
      </c>
      <c r="AV234" s="166">
        <f t="array" ref="AV234">IFERROR(IF(ROW()-16&lt;NoRowsBudget, IF($J234="Profit Margin",SUM(AV$16:AV233)*ProfitMargin,IF($J234="VAT",SUM(AV$16:AV233)*VAT,IF(Budget_period="Monthly",SUMIFS(INDIRECT(AV$8),DetailBudgetWPs_Aleph,IF($J234 = "No Work Package", "", $J234),DetailBudgetCategory_Aleph,$I234),IF(Budget_period="Quarterly",SUMIFS(INDIRECT(AV$9),DetailBudgetWPs_Aleph,IF($J234 = "No Work Package", "", $J234),DetailBudgetCategory_Aleph,$I234),IF(Budget_period="Annually",SUMIFS(INDIRECT(AV$10),DetailBudgetWPs_Aleph,IF($J234 = "No Work Package", "", $J234),DetailBudgetCategory_Aleph,$I234),""))))) / AV$6 * AV$7, 0), 0)</f>
        <v>0</v>
      </c>
      <c r="AW234" s="166">
        <f t="array" ref="AW234">IFERROR(IF(ROW()-16&lt;NoRowsBudget, IF($J234="Profit Margin",SUM(AW$16:AW233)*ProfitMargin,IF($J234="VAT",SUM(AW$16:AW233)*VAT,IF(Budget_period="Monthly",SUMIFS(INDIRECT(AW$8),DetailBudgetWPs_Aleph,IF($J234 = "No Work Package", "", $J234),DetailBudgetCategory_Aleph,$I234),IF(Budget_period="Quarterly",SUMIFS(INDIRECT(AW$9),DetailBudgetWPs_Aleph,IF($J234 = "No Work Package", "", $J234),DetailBudgetCategory_Aleph,$I234),IF(Budget_period="Annually",SUMIFS(INDIRECT(AW$10),DetailBudgetWPs_Aleph,IF($J234 = "No Work Package", "", $J234),DetailBudgetCategory_Aleph,$I234),""))))) / AW$6 * AW$7, 0), 0)</f>
        <v>0</v>
      </c>
      <c r="AX234" s="166">
        <f t="array" ref="AX234">IFERROR(IF(ROW()-16&lt;NoRowsBudget, IF($J234="Profit Margin",SUM(AX$16:AX233)*ProfitMargin,IF($J234="VAT",SUM(AX$16:AX233)*VAT,IF(Budget_period="Monthly",SUMIFS(INDIRECT(AX$8),DetailBudgetWPs_Aleph,IF($J234 = "No Work Package", "", $J234),DetailBudgetCategory_Aleph,$I234),IF(Budget_period="Quarterly",SUMIFS(INDIRECT(AX$9),DetailBudgetWPs_Aleph,IF($J234 = "No Work Package", "", $J234),DetailBudgetCategory_Aleph,$I234),IF(Budget_period="Annually",SUMIFS(INDIRECT(AX$10),DetailBudgetWPs_Aleph,IF($J234 = "No Work Package", "", $J234),DetailBudgetCategory_Aleph,$I234),""))))) / AX$6 * AX$7, 0), 0)</f>
        <v>0</v>
      </c>
      <c r="AY234" s="166">
        <f t="array" ref="AY234">IFERROR(IF(ROW()-16&lt;NoRowsBudget, IF($J234="Profit Margin",SUM(AY$16:AY233)*ProfitMargin,IF($J234="VAT",SUM(AY$16:AY233)*VAT,IF(Budget_period="Monthly",SUMIFS(INDIRECT(AY$8),DetailBudgetWPs_Aleph,IF($J234 = "No Work Package", "", $J234),DetailBudgetCategory_Aleph,$I234),IF(Budget_period="Quarterly",SUMIFS(INDIRECT(AY$9),DetailBudgetWPs_Aleph,IF($J234 = "No Work Package", "", $J234),DetailBudgetCategory_Aleph,$I234),IF(Budget_period="Annually",SUMIFS(INDIRECT(AY$10),DetailBudgetWPs_Aleph,IF($J234 = "No Work Package", "", $J234),DetailBudgetCategory_Aleph,$I234),""))))) / AY$6 * AY$7, 0), 0)</f>
        <v>0</v>
      </c>
      <c r="AZ234" s="166">
        <f t="array" ref="AZ234">IFERROR(IF(ROW()-16&lt;NoRowsBudget, IF($J234="Profit Margin",SUM(AZ$16:AZ233)*ProfitMargin,IF($J234="VAT",SUM(AZ$16:AZ233)*VAT,IF(Budget_period="Monthly",SUMIFS(INDIRECT(AZ$8),DetailBudgetWPs_Aleph,IF($J234 = "No Work Package", "", $J234),DetailBudgetCategory_Aleph,$I234),IF(Budget_period="Quarterly",SUMIFS(INDIRECT(AZ$9),DetailBudgetWPs_Aleph,IF($J234 = "No Work Package", "", $J234),DetailBudgetCategory_Aleph,$I234),IF(Budget_period="Annually",SUMIFS(INDIRECT(AZ$10),DetailBudgetWPs_Aleph,IF($J234 = "No Work Package", "", $J234),DetailBudgetCategory_Aleph,$I234),""))))) / AZ$6 * AZ$7, 0), 0)</f>
        <v>0</v>
      </c>
      <c r="BA234" s="166">
        <f t="array" ref="BA234">IFERROR(IF(ROW()-16&lt;NoRowsBudget, IF($J234="Profit Margin",SUM(BA$16:BA233)*ProfitMargin,IF($J234="VAT",SUM(BA$16:BA233)*VAT,IF(Budget_period="Monthly",SUMIFS(INDIRECT(BA$8),DetailBudgetWPs_Aleph,IF($J234 = "No Work Package", "", $J234),DetailBudgetCategory_Aleph,$I234),IF(Budget_period="Quarterly",SUMIFS(INDIRECT(BA$9),DetailBudgetWPs_Aleph,IF($J234 = "No Work Package", "", $J234),DetailBudgetCategory_Aleph,$I234),IF(Budget_period="Annually",SUMIFS(INDIRECT(BA$10),DetailBudgetWPs_Aleph,IF($J234 = "No Work Package", "", $J234),DetailBudgetCategory_Aleph,$I234),""))))) / BA$6 * BA$7, 0), 0)</f>
        <v>0</v>
      </c>
      <c r="BB234" s="166">
        <f t="array" ref="BB234">IFERROR(IF(ROW()-16&lt;NoRowsBudget, IF($J234="Profit Margin",SUM(BB$16:BB233)*ProfitMargin,IF($J234="VAT",SUM(BB$16:BB233)*VAT,IF(Budget_period="Monthly",SUMIFS(INDIRECT(BB$8),DetailBudgetWPs_Aleph,IF($J234 = "No Work Package", "", $J234),DetailBudgetCategory_Aleph,$I234),IF(Budget_period="Quarterly",SUMIFS(INDIRECT(BB$9),DetailBudgetWPs_Aleph,IF($J234 = "No Work Package", "", $J234),DetailBudgetCategory_Aleph,$I234),IF(Budget_period="Annually",SUMIFS(INDIRECT(BB$10),DetailBudgetWPs_Aleph,IF($J234 = "No Work Package", "", $J234),DetailBudgetCategory_Aleph,$I234),""))))) / BB$6 * BB$7, 0), 0)</f>
        <v>0</v>
      </c>
      <c r="BC234" s="166">
        <f t="array" ref="BC234">IFERROR(IF(ROW()-16&lt;NoRowsBudget, IF($J234="Profit Margin",SUM(BC$16:BC233)*ProfitMargin,IF($J234="VAT",SUM(BC$16:BC233)*VAT,IF(Budget_period="Monthly",SUMIFS(INDIRECT(BC$8),DetailBudgetWPs_Aleph,IF($J234 = "No Work Package", "", $J234),DetailBudgetCategory_Aleph,$I234),IF(Budget_period="Quarterly",SUMIFS(INDIRECT(BC$9),DetailBudgetWPs_Aleph,IF($J234 = "No Work Package", "", $J234),DetailBudgetCategory_Aleph,$I234),IF(Budget_period="Annually",SUMIFS(INDIRECT(BC$10),DetailBudgetWPs_Aleph,IF($J234 = "No Work Package", "", $J234),DetailBudgetCategory_Aleph,$I234),""))))) / BC$6 * BC$7, 0), 0)</f>
        <v>0</v>
      </c>
      <c r="BD234" s="166">
        <f t="array" ref="BD234">IFERROR(IF(ROW()-16&lt;NoRowsBudget, IF($J234="Profit Margin",SUM(BD$16:BD233)*ProfitMargin,IF($J234="VAT",SUM(BD$16:BD233)*VAT,IF(Budget_period="Monthly",SUMIFS(INDIRECT(BD$8),DetailBudgetWPs_Aleph,IF($J234 = "No Work Package", "", $J234),DetailBudgetCategory_Aleph,$I234),IF(Budget_period="Quarterly",SUMIFS(INDIRECT(BD$9),DetailBudgetWPs_Aleph,IF($J234 = "No Work Package", "", $J234),DetailBudgetCategory_Aleph,$I234),IF(Budget_period="Annually",SUMIFS(INDIRECT(BD$10),DetailBudgetWPs_Aleph,IF($J234 = "No Work Package", "", $J234),DetailBudgetCategory_Aleph,$I234),""))))) / BD$6 * BD$7, 0), 0)</f>
        <v>0</v>
      </c>
      <c r="BE234" s="166">
        <f t="array" ref="BE234">IFERROR(IF(ROW()-16&lt;NoRowsBudget, IF($J234="Profit Margin",SUM(BE$16:BE233)*ProfitMargin,IF($J234="VAT",SUM(BE$16:BE233)*VAT,IF(Budget_period="Monthly",SUMIFS(INDIRECT(BE$8),DetailBudgetWPs_Aleph,IF($J234 = "No Work Package", "", $J234),DetailBudgetCategory_Aleph,$I234),IF(Budget_period="Quarterly",SUMIFS(INDIRECT(BE$9),DetailBudgetWPs_Aleph,IF($J234 = "No Work Package", "", $J234),DetailBudgetCategory_Aleph,$I234),IF(Budget_period="Annually",SUMIFS(INDIRECT(BE$10),DetailBudgetWPs_Aleph,IF($J234 = "No Work Package", "", $J234),DetailBudgetCategory_Aleph,$I234),""))))) / BE$6 * BE$7, 0), 0)</f>
        <v>0</v>
      </c>
      <c r="BF234" s="166">
        <f t="array" ref="BF234">IFERROR(IF(ROW()-16&lt;NoRowsBudget, IF($J234="Profit Margin",SUM(BF$16:BF233)*ProfitMargin,IF($J234="VAT",SUM(BF$16:BF233)*VAT,IF(Budget_period="Monthly",SUMIFS(INDIRECT(BF$8),DetailBudgetWPs_Aleph,IF($J234 = "No Work Package", "", $J234),DetailBudgetCategory_Aleph,$I234),IF(Budget_period="Quarterly",SUMIFS(INDIRECT(BF$9),DetailBudgetWPs_Aleph,IF($J234 = "No Work Package", "", $J234),DetailBudgetCategory_Aleph,$I234),IF(Budget_period="Annually",SUMIFS(INDIRECT(BF$10),DetailBudgetWPs_Aleph,IF($J234 = "No Work Package", "", $J234),DetailBudgetCategory_Aleph,$I234),""))))) / BF$6 * BF$7, 0), 0)</f>
        <v>0</v>
      </c>
      <c r="BG234" s="166">
        <f t="array" ref="BG234">IFERROR(IF(ROW()-16&lt;NoRowsBudget, IF($J234="Profit Margin",SUM(BG$16:BG233)*ProfitMargin,IF($J234="VAT",SUM(BG$16:BG233)*VAT,IF(Budget_period="Monthly",SUMIFS(INDIRECT(BG$8),DetailBudgetWPs_Aleph,IF($J234 = "No Work Package", "", $J234),DetailBudgetCategory_Aleph,$I234),IF(Budget_period="Quarterly",SUMIFS(INDIRECT(BG$9),DetailBudgetWPs_Aleph,IF($J234 = "No Work Package", "", $J234),DetailBudgetCategory_Aleph,$I234),IF(Budget_period="Annually",SUMIFS(INDIRECT(BG$10),DetailBudgetWPs_Aleph,IF($J234 = "No Work Package", "", $J234),DetailBudgetCategory_Aleph,$I234),""))))) / BG$6 * BG$7, 0), 0)</f>
        <v>0</v>
      </c>
      <c r="BH234" s="166">
        <f t="array" ref="BH234">IFERROR(IF(ROW()-16&lt;NoRowsBudget, IF($J234="Profit Margin",SUM(BH$16:BH233)*ProfitMargin,IF($J234="VAT",SUM(BH$16:BH233)*VAT,IF(Budget_period="Monthly",SUMIFS(INDIRECT(BH$8),DetailBudgetWPs_Aleph,IF($J234 = "No Work Package", "", $J234),DetailBudgetCategory_Aleph,$I234),IF(Budget_period="Quarterly",SUMIFS(INDIRECT(BH$9),DetailBudgetWPs_Aleph,IF($J234 = "No Work Package", "", $J234),DetailBudgetCategory_Aleph,$I234),IF(Budget_period="Annually",SUMIFS(INDIRECT(BH$10),DetailBudgetWPs_Aleph,IF($J234 = "No Work Package", "", $J234),DetailBudgetCategory_Aleph,$I234),""))))) / BH$6 * BH$7, 0), 0)</f>
        <v>0</v>
      </c>
      <c r="BI234" s="166">
        <f t="array" ref="BI234">IFERROR(IF(ROW()-16&lt;NoRowsBudget, IF($J234="Profit Margin",SUM(BI$16:BI233)*ProfitMargin,IF($J234="VAT",SUM(BI$16:BI233)*VAT,IF(Budget_period="Monthly",SUMIFS(INDIRECT(BI$8),DetailBudgetWPs_Aleph,IF($J234 = "No Work Package", "", $J234),DetailBudgetCategory_Aleph,$I234),IF(Budget_period="Quarterly",SUMIFS(INDIRECT(BI$9),DetailBudgetWPs_Aleph,IF($J234 = "No Work Package", "", $J234),DetailBudgetCategory_Aleph,$I234),IF(Budget_period="Annually",SUMIFS(INDIRECT(BI$10),DetailBudgetWPs_Aleph,IF($J234 = "No Work Package", "", $J234),DetailBudgetCategory_Aleph,$I234),""))))) / BI$6 * BI$7, 0), 0)</f>
        <v>0</v>
      </c>
      <c r="BJ234" s="166">
        <f t="array" ref="BJ234">IFERROR(IF(ROW()-16&lt;NoRowsBudget, IF($J234="Profit Margin",SUM(BJ$16:BJ233)*ProfitMargin,IF($J234="VAT",SUM(BJ$16:BJ233)*VAT,IF(Budget_period="Monthly",SUMIFS(INDIRECT(BJ$8),DetailBudgetWPs_Aleph,IF($J234 = "No Work Package", "", $J234),DetailBudgetCategory_Aleph,$I234),IF(Budget_period="Quarterly",SUMIFS(INDIRECT(BJ$9),DetailBudgetWPs_Aleph,IF($J234 = "No Work Package", "", $J234),DetailBudgetCategory_Aleph,$I234),IF(Budget_period="Annually",SUMIFS(INDIRECT(BJ$10),DetailBudgetWPs_Aleph,IF($J234 = "No Work Package", "", $J234),DetailBudgetCategory_Aleph,$I234),""))))) / BJ$6 * BJ$7, 0), 0)</f>
        <v>0</v>
      </c>
      <c r="BK234" s="166">
        <f t="array" ref="BK234">IFERROR(IF(ROW()-16&lt;NoRowsBudget, IF($J234="Profit Margin",SUM(BK$16:BK233)*ProfitMargin,IF($J234="VAT",SUM(BK$16:BK233)*VAT,IF(Budget_period="Monthly",SUMIFS(INDIRECT(BK$8),DetailBudgetWPs_Aleph,IF($J234 = "No Work Package", "", $J234),DetailBudgetCategory_Aleph,$I234),IF(Budget_period="Quarterly",SUMIFS(INDIRECT(BK$9),DetailBudgetWPs_Aleph,IF($J234 = "No Work Package", "", $J234),DetailBudgetCategory_Aleph,$I234),IF(Budget_period="Annually",SUMIFS(INDIRECT(BK$10),DetailBudgetWPs_Aleph,IF($J234 = "No Work Package", "", $J234),DetailBudgetCategory_Aleph,$I234),""))))) / BK$6 * BK$7, 0), 0)</f>
        <v>0</v>
      </c>
      <c r="BL234" s="166">
        <f t="array" ref="BL234">IFERROR(IF(ROW()-16&lt;NoRowsBudget, IF($J234="Profit Margin",SUM(BL$16:BL233)*ProfitMargin,IF($J234="VAT",SUM(BL$16:BL233)*VAT,IF(Budget_period="Monthly",SUMIFS(INDIRECT(BL$8),DetailBudgetWPs_Aleph,IF($J234 = "No Work Package", "", $J234),DetailBudgetCategory_Aleph,$I234),IF(Budget_period="Quarterly",SUMIFS(INDIRECT(BL$9),DetailBudgetWPs_Aleph,IF($J234 = "No Work Package", "", $J234),DetailBudgetCategory_Aleph,$I234),IF(Budget_period="Annually",SUMIFS(INDIRECT(BL$10),DetailBudgetWPs_Aleph,IF($J234 = "No Work Package", "", $J234),DetailBudgetCategory_Aleph,$I234),""))))) / BL$6 * BL$7, 0), 0)</f>
        <v>0</v>
      </c>
      <c r="BM234" s="166">
        <f t="array" ref="BM234">IFERROR(IF(ROW()-16&lt;NoRowsBudget, IF($J234="Profit Margin",SUM(BM$16:BM233)*ProfitMargin,IF($J234="VAT",SUM(BM$16:BM233)*VAT,IF(Budget_period="Monthly",SUMIFS(INDIRECT(BM$8),DetailBudgetWPs_Aleph,IF($J234 = "No Work Package", "", $J234),DetailBudgetCategory_Aleph,$I234),IF(Budget_period="Quarterly",SUMIFS(INDIRECT(BM$9),DetailBudgetWPs_Aleph,IF($J234 = "No Work Package", "", $J234),DetailBudgetCategory_Aleph,$I234),IF(Budget_period="Annually",SUMIFS(INDIRECT(BM$10),DetailBudgetWPs_Aleph,IF($J234 = "No Work Package", "", $J234),DetailBudgetCategory_Aleph,$I234),""))))) / BM$6 * BM$7, 0), 0)</f>
        <v>0</v>
      </c>
      <c r="BN234" s="166">
        <f t="array" ref="BN234">IFERROR(IF(ROW()-16&lt;NoRowsBudget, IF($J234="Profit Margin",SUM(BN$16:BN233)*ProfitMargin,IF($J234="VAT",SUM(BN$16:BN233)*VAT,IF(Budget_period="Monthly",SUMIFS(INDIRECT(BN$8),DetailBudgetWPs_Aleph,IF($J234 = "No Work Package", "", $J234),DetailBudgetCategory_Aleph,$I234),IF(Budget_period="Quarterly",SUMIFS(INDIRECT(BN$9),DetailBudgetWPs_Aleph,IF($J234 = "No Work Package", "", $J234),DetailBudgetCategory_Aleph,$I234),IF(Budget_period="Annually",SUMIFS(INDIRECT(BN$10),DetailBudgetWPs_Aleph,IF($J234 = "No Work Package", "", $J234),DetailBudgetCategory_Aleph,$I234),""))))) / BN$6 * BN$7, 0), 0)</f>
        <v>0</v>
      </c>
      <c r="BO234" s="166">
        <f t="array" ref="BO234">IFERROR(IF(ROW()-16&lt;NoRowsBudget, IF($J234="Profit Margin",SUM(BO$16:BO233)*ProfitMargin,IF($J234="VAT",SUM(BO$16:BO233)*VAT,IF(Budget_period="Monthly",SUMIFS(INDIRECT(BO$8),DetailBudgetWPs_Aleph,IF($J234 = "No Work Package", "", $J234),DetailBudgetCategory_Aleph,$I234),IF(Budget_period="Quarterly",SUMIFS(INDIRECT(BO$9),DetailBudgetWPs_Aleph,IF($J234 = "No Work Package", "", $J234),DetailBudgetCategory_Aleph,$I234),IF(Budget_period="Annually",SUMIFS(INDIRECT(BO$10),DetailBudgetWPs_Aleph,IF($J234 = "No Work Package", "", $J234),DetailBudgetCategory_Aleph,$I234),""))))) / BO$6 * BO$7, 0), 0)</f>
        <v>0</v>
      </c>
      <c r="BP234" s="166">
        <f t="array" ref="BP234">IFERROR(IF(ROW()-16&lt;NoRowsBudget, IF($J234="Profit Margin",SUM(BP$16:BP233)*ProfitMargin,IF($J234="VAT",SUM(BP$16:BP233)*VAT,IF(Budget_period="Monthly",SUMIFS(INDIRECT(BP$8),DetailBudgetWPs_Aleph,IF($J234 = "No Work Package", "", $J234),DetailBudgetCategory_Aleph,$I234),IF(Budget_period="Quarterly",SUMIFS(INDIRECT(BP$9),DetailBudgetWPs_Aleph,IF($J234 = "No Work Package", "", $J234),DetailBudgetCategory_Aleph,$I234),IF(Budget_period="Annually",SUMIFS(INDIRECT(BP$10),DetailBudgetWPs_Aleph,IF($J234 = "No Work Package", "", $J234),DetailBudgetCategory_Aleph,$I234),""))))) / BP$6 * BP$7, 0), 0)</f>
        <v>0</v>
      </c>
      <c r="BQ234" s="166">
        <f t="array" ref="BQ234">IFERROR(IF(ROW()-16&lt;NoRowsBudget, IF($J234="Profit Margin",SUM(BQ$16:BQ233)*ProfitMargin,IF($J234="VAT",SUM(BQ$16:BQ233)*VAT,IF(Budget_period="Monthly",SUMIFS(INDIRECT(BQ$8),DetailBudgetWPs_Aleph,IF($J234 = "No Work Package", "", $J234),DetailBudgetCategory_Aleph,$I234),IF(Budget_period="Quarterly",SUMIFS(INDIRECT(BQ$9),DetailBudgetWPs_Aleph,IF($J234 = "No Work Package", "", $J234),DetailBudgetCategory_Aleph,$I234),IF(Budget_period="Annually",SUMIFS(INDIRECT(BQ$10),DetailBudgetWPs_Aleph,IF($J234 = "No Work Package", "", $J234),DetailBudgetCategory_Aleph,$I234),""))))) / BQ$6 * BQ$7, 0), 0)</f>
        <v>0</v>
      </c>
      <c r="BR234" s="166">
        <f t="array" ref="BR234">IFERROR(IF(ROW()-16&lt;NoRowsBudget, IF($J234="Profit Margin",SUM(BR$16:BR233)*ProfitMargin,IF($J234="VAT",SUM(BR$16:BR233)*VAT,IF(Budget_period="Monthly",SUMIFS(INDIRECT(BR$8),DetailBudgetWPs_Aleph,IF($J234 = "No Work Package", "", $J234),DetailBudgetCategory_Aleph,$I234),IF(Budget_period="Quarterly",SUMIFS(INDIRECT(BR$9),DetailBudgetWPs_Aleph,IF($J234 = "No Work Package", "", $J234),DetailBudgetCategory_Aleph,$I234),IF(Budget_period="Annually",SUMIFS(INDIRECT(BR$10),DetailBudgetWPs_Aleph,IF($J234 = "No Work Package", "", $J234),DetailBudgetCategory_Aleph,$I234),""))))) / BR$6 * BR$7, 0), 0)</f>
        <v>0</v>
      </c>
      <c r="BS234" s="166">
        <f t="array" ref="BS234">IFERROR(IF(ROW()-16&lt;NoRowsBudget, IF($J234="Profit Margin",SUM(BS$16:BS233)*ProfitMargin,IF($J234="VAT",SUM(BS$16:BS233)*VAT,IF(Budget_period="Monthly",SUMIFS(INDIRECT(BS$8),DetailBudgetWPs_Aleph,IF($J234 = "No Work Package", "", $J234),DetailBudgetCategory_Aleph,$I234),IF(Budget_period="Quarterly",SUMIFS(INDIRECT(BS$9),DetailBudgetWPs_Aleph,IF($J234 = "No Work Package", "", $J234),DetailBudgetCategory_Aleph,$I234),IF(Budget_period="Annually",SUMIFS(INDIRECT(BS$10),DetailBudgetWPs_Aleph,IF($J234 = "No Work Package", "", $J234),DetailBudgetCategory_Aleph,$I234),""))))) / BS$6 * BS$7, 0), 0)</f>
        <v>0</v>
      </c>
    </row>
    <row r="235" ht="15.75" customHeight="1">
      <c r="A235" s="114"/>
      <c r="B235" s="15" t="str">
        <f>IF(ROW()-16&lt;NoRowsBudget,OrgName,"")</f>
        <v/>
      </c>
      <c r="C235" s="15" t="str">
        <f>IF(ROW()-16&lt;NoRowsBudget,ProjectName,"")</f>
        <v/>
      </c>
      <c r="D235" s="15" t="str">
        <f>IF(ROW()-16&lt;NoRowsBudget,ProjectRef,"")</f>
        <v/>
      </c>
      <c r="E235" s="15" t="str">
        <f>IF(ROW()-16&lt;NoRowsBudget,ApplicationID,"")</f>
        <v/>
      </c>
      <c r="F235" s="15" t="str">
        <f>IF(ROW()-16&lt;NoRowsBudget,Version,"")</f>
        <v/>
      </c>
      <c r="G235" s="164" t="str">
        <f>IF(ROW()-16&lt;NoRowsBudget,StartDate,"")</f>
        <v/>
      </c>
      <c r="H235" s="164" t="str">
        <f>IF(ROW()-16&lt;NoRowsBudget,EndDate,"")</f>
        <v/>
      </c>
      <c r="I235" s="15" t="str">
        <f t="array" ref="I235">IF(ROW()-16&lt;(NoRowsBudget-3),INDEX(CostCategories,CEILING((ROW()-15)/NoWPs,1)),IF(ROW()-16=NoRowsBudget-3,"Overheads",IF(ROW()-16=NoRowsBudget-2,"Profit Margin",IF(ROW()-16=NoRowsBudget-1,"VAT",""))))</f>
        <v/>
      </c>
      <c r="J235" s="15" t="str">
        <f t="array" ref="J235">IF(ROW()-16&lt;NoRowsBudget-3,INDEX(WPUnique,,MOD(ROW()-16,NoWPs)+1),IF(ROW()-16=NoRowsBudget-3,"Overheads",IF(ROW()-16=NoRowsBudget-2,"Profit Margin",IF(ROW()-16=NoRowsBudget-1,"VAT",""))))</f>
        <v/>
      </c>
      <c r="K235" s="172" t="str">
        <f>IFERROR(IF(OR($J235="Indirect Cost",$J235="VAT",$J235="Profit Margin"),"",VLOOKUP(J235,'1. Basic Info'!$B$40:$C$52,2,FALSE)),BudgetExport!J235)</f>
        <v/>
      </c>
      <c r="L235" s="166">
        <f t="array" ref="L235">IFERROR(IF(ROW()-16&lt;NoRowsBudget, IF($J235="Profit Margin",SUM(L$16:L234)*ProfitMargin,IF($J235="VAT",SUM(L$16:L234)*VAT,IF(Budget_period="Monthly",SUMIFS(INDIRECT(L$8),DetailBudgetWPs_Aleph,IF($J235 = "No Work Package", "", $J235),DetailBudgetCategory_Aleph,$I235),IF(Budget_period="Quarterly",SUMIFS(INDIRECT(L$9),DetailBudgetWPs_Aleph,IF($J235 = "No Work Package", "", $J235),DetailBudgetCategory_Aleph,$I235),IF(Budget_period="Annually",SUMIFS(INDIRECT(L$10),DetailBudgetWPs_Aleph,IF($J235 = "No Work Package", "", $J235),DetailBudgetCategory_Aleph,$I235),""))))) / L$6 * L$7, 0), 0)</f>
        <v>0</v>
      </c>
      <c r="M235" s="166">
        <f t="array" ref="M235">IFERROR(IF(ROW()-16&lt;NoRowsBudget, IF($J235="Profit Margin",SUM(M$16:M234)*ProfitMargin,IF($J235="VAT",SUM(M$16:M234)*VAT,IF(Budget_period="Monthly",SUMIFS(INDIRECT(M$8),DetailBudgetWPs_Aleph,IF($J235 = "No Work Package", "", $J235),DetailBudgetCategory_Aleph,$I235),IF(Budget_period="Quarterly",SUMIFS(INDIRECT(M$9),DetailBudgetWPs_Aleph,IF($J235 = "No Work Package", "", $J235),DetailBudgetCategory_Aleph,$I235),IF(Budget_period="Annually",SUMIFS(INDIRECT(M$10),DetailBudgetWPs_Aleph,IF($J235 = "No Work Package", "", $J235),DetailBudgetCategory_Aleph,$I235),""))))) / M$6 * M$7, 0), 0)</f>
        <v>0</v>
      </c>
      <c r="N235" s="166">
        <f t="array" ref="N235">IFERROR(IF(ROW()-16&lt;NoRowsBudget, IF($J235="Profit Margin",SUM(N$16:N234)*ProfitMargin,IF($J235="VAT",SUM(N$16:N234)*VAT,IF(Budget_period="Monthly",SUMIFS(INDIRECT(N$8),DetailBudgetWPs_Aleph,IF($J235 = "No Work Package", "", $J235),DetailBudgetCategory_Aleph,$I235),IF(Budget_period="Quarterly",SUMIFS(INDIRECT(N$9),DetailBudgetWPs_Aleph,IF($J235 = "No Work Package", "", $J235),DetailBudgetCategory_Aleph,$I235),IF(Budget_period="Annually",SUMIFS(INDIRECT(N$10),DetailBudgetWPs_Aleph,IF($J235 = "No Work Package", "", $J235),DetailBudgetCategory_Aleph,$I235),""))))) / N$6 * N$7, 0), 0)</f>
        <v>0</v>
      </c>
      <c r="O235" s="166">
        <f t="array" ref="O235">IFERROR(IF(ROW()-16&lt;NoRowsBudget, IF($J235="Profit Margin",SUM(O$16:O234)*ProfitMargin,IF($J235="VAT",SUM(O$16:O234)*VAT,IF(Budget_period="Monthly",SUMIFS(INDIRECT(O$8),DetailBudgetWPs_Aleph,IF($J235 = "No Work Package", "", $J235),DetailBudgetCategory_Aleph,$I235),IF(Budget_period="Quarterly",SUMIFS(INDIRECT(O$9),DetailBudgetWPs_Aleph,IF($J235 = "No Work Package", "", $J235),DetailBudgetCategory_Aleph,$I235),IF(Budget_period="Annually",SUMIFS(INDIRECT(O$10),DetailBudgetWPs_Aleph,IF($J235 = "No Work Package", "", $J235),DetailBudgetCategory_Aleph,$I235),""))))) / O$6 * O$7, 0), 0)</f>
        <v>0</v>
      </c>
      <c r="P235" s="166">
        <f t="array" ref="P235">IFERROR(IF(ROW()-16&lt;NoRowsBudget, IF($J235="Profit Margin",SUM(P$16:P234)*ProfitMargin,IF($J235="VAT",SUM(P$16:P234)*VAT,IF(Budget_period="Monthly",SUMIFS(INDIRECT(P$8),DetailBudgetWPs_Aleph,IF($J235 = "No Work Package", "", $J235),DetailBudgetCategory_Aleph,$I235),IF(Budget_period="Quarterly",SUMIFS(INDIRECT(P$9),DetailBudgetWPs_Aleph,IF($J235 = "No Work Package", "", $J235),DetailBudgetCategory_Aleph,$I235),IF(Budget_period="Annually",SUMIFS(INDIRECT(P$10),DetailBudgetWPs_Aleph,IF($J235 = "No Work Package", "", $J235),DetailBudgetCategory_Aleph,$I235),""))))) / P$6 * P$7, 0), 0)</f>
        <v>0</v>
      </c>
      <c r="Q235" s="166">
        <f t="array" ref="Q235">IFERROR(IF(ROW()-16&lt;NoRowsBudget, IF($J235="Profit Margin",SUM(Q$16:Q234)*ProfitMargin,IF($J235="VAT",SUM(Q$16:Q234)*VAT,IF(Budget_period="Monthly",SUMIFS(INDIRECT(Q$8),DetailBudgetWPs_Aleph,IF($J235 = "No Work Package", "", $J235),DetailBudgetCategory_Aleph,$I235),IF(Budget_period="Quarterly",SUMIFS(INDIRECT(Q$9),DetailBudgetWPs_Aleph,IF($J235 = "No Work Package", "", $J235),DetailBudgetCategory_Aleph,$I235),IF(Budget_period="Annually",SUMIFS(INDIRECT(Q$10),DetailBudgetWPs_Aleph,IF($J235 = "No Work Package", "", $J235),DetailBudgetCategory_Aleph,$I235),""))))) / Q$6 * Q$7, 0), 0)</f>
        <v>0</v>
      </c>
      <c r="R235" s="166">
        <f t="array" ref="R235">IFERROR(IF(ROW()-16&lt;NoRowsBudget, IF($J235="Profit Margin",SUM(R$16:R234)*ProfitMargin,IF($J235="VAT",SUM(R$16:R234)*VAT,IF(Budget_period="Monthly",SUMIFS(INDIRECT(R$8),DetailBudgetWPs_Aleph,IF($J235 = "No Work Package", "", $J235),DetailBudgetCategory_Aleph,$I235),IF(Budget_period="Quarterly",SUMIFS(INDIRECT(R$9),DetailBudgetWPs_Aleph,IF($J235 = "No Work Package", "", $J235),DetailBudgetCategory_Aleph,$I235),IF(Budget_period="Annually",SUMIFS(INDIRECT(R$10),DetailBudgetWPs_Aleph,IF($J235 = "No Work Package", "", $J235),DetailBudgetCategory_Aleph,$I235),""))))) / R$6 * R$7, 0), 0)</f>
        <v>0</v>
      </c>
      <c r="S235" s="166">
        <f t="array" ref="S235">IFERROR(IF(ROW()-16&lt;NoRowsBudget, IF($J235="Profit Margin",SUM(S$16:S234)*ProfitMargin,IF($J235="VAT",SUM(S$16:S234)*VAT,IF(Budget_period="Monthly",SUMIFS(INDIRECT(S$8),DetailBudgetWPs_Aleph,IF($J235 = "No Work Package", "", $J235),DetailBudgetCategory_Aleph,$I235),IF(Budget_period="Quarterly",SUMIFS(INDIRECT(S$9),DetailBudgetWPs_Aleph,IF($J235 = "No Work Package", "", $J235),DetailBudgetCategory_Aleph,$I235),IF(Budget_period="Annually",SUMIFS(INDIRECT(S$10),DetailBudgetWPs_Aleph,IF($J235 = "No Work Package", "", $J235),DetailBudgetCategory_Aleph,$I235),""))))) / S$6 * S$7, 0), 0)</f>
        <v>0</v>
      </c>
      <c r="T235" s="166">
        <f t="array" ref="T235">IFERROR(IF(ROW()-16&lt;NoRowsBudget, IF($J235="Profit Margin",SUM(T$16:T234)*ProfitMargin,IF($J235="VAT",SUM(T$16:T234)*VAT,IF(Budget_period="Monthly",SUMIFS(INDIRECT(T$8),DetailBudgetWPs_Aleph,IF($J235 = "No Work Package", "", $J235),DetailBudgetCategory_Aleph,$I235),IF(Budget_period="Quarterly",SUMIFS(INDIRECT(T$9),DetailBudgetWPs_Aleph,IF($J235 = "No Work Package", "", $J235),DetailBudgetCategory_Aleph,$I235),IF(Budget_period="Annually",SUMIFS(INDIRECT(T$10),DetailBudgetWPs_Aleph,IF($J235 = "No Work Package", "", $J235),DetailBudgetCategory_Aleph,$I235),""))))) / T$6 * T$7, 0), 0)</f>
        <v>0</v>
      </c>
      <c r="U235" s="166">
        <f t="array" ref="U235">IFERROR(IF(ROW()-16&lt;NoRowsBudget, IF($J235="Profit Margin",SUM(U$16:U234)*ProfitMargin,IF($J235="VAT",SUM(U$16:U234)*VAT,IF(Budget_period="Monthly",SUMIFS(INDIRECT(U$8),DetailBudgetWPs_Aleph,IF($J235 = "No Work Package", "", $J235),DetailBudgetCategory_Aleph,$I235),IF(Budget_period="Quarterly",SUMIFS(INDIRECT(U$9),DetailBudgetWPs_Aleph,IF($J235 = "No Work Package", "", $J235),DetailBudgetCategory_Aleph,$I235),IF(Budget_period="Annually",SUMIFS(INDIRECT(U$10),DetailBudgetWPs_Aleph,IF($J235 = "No Work Package", "", $J235),DetailBudgetCategory_Aleph,$I235),""))))) / U$6 * U$7, 0), 0)</f>
        <v>0</v>
      </c>
      <c r="V235" s="166">
        <f t="array" ref="V235">IFERROR(IF(ROW()-16&lt;NoRowsBudget, IF($J235="Profit Margin",SUM(V$16:V234)*ProfitMargin,IF($J235="VAT",SUM(V$16:V234)*VAT,IF(Budget_period="Monthly",SUMIFS(INDIRECT(V$8),DetailBudgetWPs_Aleph,IF($J235 = "No Work Package", "", $J235),DetailBudgetCategory_Aleph,$I235),IF(Budget_period="Quarterly",SUMIFS(INDIRECT(V$9),DetailBudgetWPs_Aleph,IF($J235 = "No Work Package", "", $J235),DetailBudgetCategory_Aleph,$I235),IF(Budget_period="Annually",SUMIFS(INDIRECT(V$10),DetailBudgetWPs_Aleph,IF($J235 = "No Work Package", "", $J235),DetailBudgetCategory_Aleph,$I235),""))))) / V$6 * V$7, 0), 0)</f>
        <v>0</v>
      </c>
      <c r="W235" s="166">
        <f t="array" ref="W235">IFERROR(IF(ROW()-16&lt;NoRowsBudget, IF($J235="Profit Margin",SUM(W$16:W234)*ProfitMargin,IF($J235="VAT",SUM(W$16:W234)*VAT,IF(Budget_period="Monthly",SUMIFS(INDIRECT(W$8),DetailBudgetWPs_Aleph,IF($J235 = "No Work Package", "", $J235),DetailBudgetCategory_Aleph,$I235),IF(Budget_period="Quarterly",SUMIFS(INDIRECT(W$9),DetailBudgetWPs_Aleph,IF($J235 = "No Work Package", "", $J235),DetailBudgetCategory_Aleph,$I235),IF(Budget_period="Annually",SUMIFS(INDIRECT(W$10),DetailBudgetWPs_Aleph,IF($J235 = "No Work Package", "", $J235),DetailBudgetCategory_Aleph,$I235),""))))) / W$6 * W$7, 0), 0)</f>
        <v>0</v>
      </c>
      <c r="X235" s="166">
        <f t="array" ref="X235">IFERROR(IF(ROW()-16&lt;NoRowsBudget, IF($J235="Profit Margin",SUM(X$16:X234)*ProfitMargin,IF($J235="VAT",SUM(X$16:X234)*VAT,IF(Budget_period="Monthly",SUMIFS(INDIRECT(X$8),DetailBudgetWPs_Aleph,IF($J235 = "No Work Package", "", $J235),DetailBudgetCategory_Aleph,$I235),IF(Budget_period="Quarterly",SUMIFS(INDIRECT(X$9),DetailBudgetWPs_Aleph,IF($J235 = "No Work Package", "", $J235),DetailBudgetCategory_Aleph,$I235),IF(Budget_period="Annually",SUMIFS(INDIRECT(X$10),DetailBudgetWPs_Aleph,IF($J235 = "No Work Package", "", $J235),DetailBudgetCategory_Aleph,$I235),""))))) / X$6 * X$7, 0), 0)</f>
        <v>0</v>
      </c>
      <c r="Y235" s="166">
        <f t="array" ref="Y235">IFERROR(IF(ROW()-16&lt;NoRowsBudget, IF($J235="Profit Margin",SUM(Y$16:Y234)*ProfitMargin,IF($J235="VAT",SUM(Y$16:Y234)*VAT,IF(Budget_period="Monthly",SUMIFS(INDIRECT(Y$8),DetailBudgetWPs_Aleph,IF($J235 = "No Work Package", "", $J235),DetailBudgetCategory_Aleph,$I235),IF(Budget_period="Quarterly",SUMIFS(INDIRECT(Y$9),DetailBudgetWPs_Aleph,IF($J235 = "No Work Package", "", $J235),DetailBudgetCategory_Aleph,$I235),IF(Budget_period="Annually",SUMIFS(INDIRECT(Y$10),DetailBudgetWPs_Aleph,IF($J235 = "No Work Package", "", $J235),DetailBudgetCategory_Aleph,$I235),""))))) / Y$6 * Y$7, 0), 0)</f>
        <v>0</v>
      </c>
      <c r="Z235" s="166">
        <f t="array" ref="Z235">IFERROR(IF(ROW()-16&lt;NoRowsBudget, IF($J235="Profit Margin",SUM(Z$16:Z234)*ProfitMargin,IF($J235="VAT",SUM(Z$16:Z234)*VAT,IF(Budget_period="Monthly",SUMIFS(INDIRECT(Z$8),DetailBudgetWPs_Aleph,IF($J235 = "No Work Package", "", $J235),DetailBudgetCategory_Aleph,$I235),IF(Budget_period="Quarterly",SUMIFS(INDIRECT(Z$9),DetailBudgetWPs_Aleph,IF($J235 = "No Work Package", "", $J235),DetailBudgetCategory_Aleph,$I235),IF(Budget_period="Annually",SUMIFS(INDIRECT(Z$10),DetailBudgetWPs_Aleph,IF($J235 = "No Work Package", "", $J235),DetailBudgetCategory_Aleph,$I235),""))))) / Z$6 * Z$7, 0), 0)</f>
        <v>0</v>
      </c>
      <c r="AA235" s="166">
        <f t="array" ref="AA235">IFERROR(IF(ROW()-16&lt;NoRowsBudget, IF($J235="Profit Margin",SUM(AA$16:AA234)*ProfitMargin,IF($J235="VAT",SUM(AA$16:AA234)*VAT,IF(Budget_period="Monthly",SUMIFS(INDIRECT(AA$8),DetailBudgetWPs_Aleph,IF($J235 = "No Work Package", "", $J235),DetailBudgetCategory_Aleph,$I235),IF(Budget_period="Quarterly",SUMIFS(INDIRECT(AA$9),DetailBudgetWPs_Aleph,IF($J235 = "No Work Package", "", $J235),DetailBudgetCategory_Aleph,$I235),IF(Budget_period="Annually",SUMIFS(INDIRECT(AA$10),DetailBudgetWPs_Aleph,IF($J235 = "No Work Package", "", $J235),DetailBudgetCategory_Aleph,$I235),""))))) / AA$6 * AA$7, 0), 0)</f>
        <v>0</v>
      </c>
      <c r="AB235" s="166">
        <f t="array" ref="AB235">IFERROR(IF(ROW()-16&lt;NoRowsBudget, IF($J235="Profit Margin",SUM(AB$16:AB234)*ProfitMargin,IF($J235="VAT",SUM(AB$16:AB234)*VAT,IF(Budget_period="Monthly",SUMIFS(INDIRECT(AB$8),DetailBudgetWPs_Aleph,IF($J235 = "No Work Package", "", $J235),DetailBudgetCategory_Aleph,$I235),IF(Budget_period="Quarterly",SUMIFS(INDIRECT(AB$9),DetailBudgetWPs_Aleph,IF($J235 = "No Work Package", "", $J235),DetailBudgetCategory_Aleph,$I235),IF(Budget_period="Annually",SUMIFS(INDIRECT(AB$10),DetailBudgetWPs_Aleph,IF($J235 = "No Work Package", "", $J235),DetailBudgetCategory_Aleph,$I235),""))))) / AB$6 * AB$7, 0), 0)</f>
        <v>0</v>
      </c>
      <c r="AC235" s="166">
        <f t="array" ref="AC235">IFERROR(IF(ROW()-16&lt;NoRowsBudget, IF($J235="Profit Margin",SUM(AC$16:AC234)*ProfitMargin,IF($J235="VAT",SUM(AC$16:AC234)*VAT,IF(Budget_period="Monthly",SUMIFS(INDIRECT(AC$8),DetailBudgetWPs_Aleph,IF($J235 = "No Work Package", "", $J235),DetailBudgetCategory_Aleph,$I235),IF(Budget_period="Quarterly",SUMIFS(INDIRECT(AC$9),DetailBudgetWPs_Aleph,IF($J235 = "No Work Package", "", $J235),DetailBudgetCategory_Aleph,$I235),IF(Budget_period="Annually",SUMIFS(INDIRECT(AC$10),DetailBudgetWPs_Aleph,IF($J235 = "No Work Package", "", $J235),DetailBudgetCategory_Aleph,$I235),""))))) / AC$6 * AC$7, 0), 0)</f>
        <v>0</v>
      </c>
      <c r="AD235" s="166">
        <f t="array" ref="AD235">IFERROR(IF(ROW()-16&lt;NoRowsBudget, IF($J235="Profit Margin",SUM(AD$16:AD234)*ProfitMargin,IF($J235="VAT",SUM(AD$16:AD234)*VAT,IF(Budget_period="Monthly",SUMIFS(INDIRECT(AD$8),DetailBudgetWPs_Aleph,IF($J235 = "No Work Package", "", $J235),DetailBudgetCategory_Aleph,$I235),IF(Budget_period="Quarterly",SUMIFS(INDIRECT(AD$9),DetailBudgetWPs_Aleph,IF($J235 = "No Work Package", "", $J235),DetailBudgetCategory_Aleph,$I235),IF(Budget_period="Annually",SUMIFS(INDIRECT(AD$10),DetailBudgetWPs_Aleph,IF($J235 = "No Work Package", "", $J235),DetailBudgetCategory_Aleph,$I235),""))))) / AD$6 * AD$7, 0), 0)</f>
        <v>0</v>
      </c>
      <c r="AE235" s="166">
        <f t="array" ref="AE235">IFERROR(IF(ROW()-16&lt;NoRowsBudget, IF($J235="Profit Margin",SUM(AE$16:AE234)*ProfitMargin,IF($J235="VAT",SUM(AE$16:AE234)*VAT,IF(Budget_period="Monthly",SUMIFS(INDIRECT(AE$8),DetailBudgetWPs_Aleph,IF($J235 = "No Work Package", "", $J235),DetailBudgetCategory_Aleph,$I235),IF(Budget_period="Quarterly",SUMIFS(INDIRECT(AE$9),DetailBudgetWPs_Aleph,IF($J235 = "No Work Package", "", $J235),DetailBudgetCategory_Aleph,$I235),IF(Budget_period="Annually",SUMIFS(INDIRECT(AE$10),DetailBudgetWPs_Aleph,IF($J235 = "No Work Package", "", $J235),DetailBudgetCategory_Aleph,$I235),""))))) / AE$6 * AE$7, 0), 0)</f>
        <v>0</v>
      </c>
      <c r="AF235" s="166">
        <f t="array" ref="AF235">IFERROR(IF(ROW()-16&lt;NoRowsBudget, IF($J235="Profit Margin",SUM(AF$16:AF234)*ProfitMargin,IF($J235="VAT",SUM(AF$16:AF234)*VAT,IF(Budget_period="Monthly",SUMIFS(INDIRECT(AF$8),DetailBudgetWPs_Aleph,IF($J235 = "No Work Package", "", $J235),DetailBudgetCategory_Aleph,$I235),IF(Budget_period="Quarterly",SUMIFS(INDIRECT(AF$9),DetailBudgetWPs_Aleph,IF($J235 = "No Work Package", "", $J235),DetailBudgetCategory_Aleph,$I235),IF(Budget_period="Annually",SUMIFS(INDIRECT(AF$10),DetailBudgetWPs_Aleph,IF($J235 = "No Work Package", "", $J235),DetailBudgetCategory_Aleph,$I235),""))))) / AF$6 * AF$7, 0), 0)</f>
        <v>0</v>
      </c>
      <c r="AG235" s="166">
        <f t="array" ref="AG235">IFERROR(IF(ROW()-16&lt;NoRowsBudget, IF($J235="Profit Margin",SUM(AG$16:AG234)*ProfitMargin,IF($J235="VAT",SUM(AG$16:AG234)*VAT,IF(Budget_period="Monthly",SUMIFS(INDIRECT(AG$8),DetailBudgetWPs_Aleph,IF($J235 = "No Work Package", "", $J235),DetailBudgetCategory_Aleph,$I235),IF(Budget_period="Quarterly",SUMIFS(INDIRECT(AG$9),DetailBudgetWPs_Aleph,IF($J235 = "No Work Package", "", $J235),DetailBudgetCategory_Aleph,$I235),IF(Budget_period="Annually",SUMIFS(INDIRECT(AG$10),DetailBudgetWPs_Aleph,IF($J235 = "No Work Package", "", $J235),DetailBudgetCategory_Aleph,$I235),""))))) / AG$6 * AG$7, 0), 0)</f>
        <v>0</v>
      </c>
      <c r="AH235" s="166">
        <f t="array" ref="AH235">IFERROR(IF(ROW()-16&lt;NoRowsBudget, IF($J235="Profit Margin",SUM(AH$16:AH234)*ProfitMargin,IF($J235="VAT",SUM(AH$16:AH234)*VAT,IF(Budget_period="Monthly",SUMIFS(INDIRECT(AH$8),DetailBudgetWPs_Aleph,IF($J235 = "No Work Package", "", $J235),DetailBudgetCategory_Aleph,$I235),IF(Budget_period="Quarterly",SUMIFS(INDIRECT(AH$9),DetailBudgetWPs_Aleph,IF($J235 = "No Work Package", "", $J235),DetailBudgetCategory_Aleph,$I235),IF(Budget_period="Annually",SUMIFS(INDIRECT(AH$10),DetailBudgetWPs_Aleph,IF($J235 = "No Work Package", "", $J235),DetailBudgetCategory_Aleph,$I235),""))))) / AH$6 * AH$7, 0), 0)</f>
        <v>0</v>
      </c>
      <c r="AI235" s="166">
        <f t="array" ref="AI235">IFERROR(IF(ROW()-16&lt;NoRowsBudget, IF($J235="Profit Margin",SUM(AI$16:AI234)*ProfitMargin,IF($J235="VAT",SUM(AI$16:AI234)*VAT,IF(Budget_period="Monthly",SUMIFS(INDIRECT(AI$8),DetailBudgetWPs_Aleph,IF($J235 = "No Work Package", "", $J235),DetailBudgetCategory_Aleph,$I235),IF(Budget_period="Quarterly",SUMIFS(INDIRECT(AI$9),DetailBudgetWPs_Aleph,IF($J235 = "No Work Package", "", $J235),DetailBudgetCategory_Aleph,$I235),IF(Budget_period="Annually",SUMIFS(INDIRECT(AI$10),DetailBudgetWPs_Aleph,IF($J235 = "No Work Package", "", $J235),DetailBudgetCategory_Aleph,$I235),""))))) / AI$6 * AI$7, 0), 0)</f>
        <v>0</v>
      </c>
      <c r="AJ235" s="166">
        <f t="array" ref="AJ235">IFERROR(IF(ROW()-16&lt;NoRowsBudget, IF($J235="Profit Margin",SUM(AJ$16:AJ234)*ProfitMargin,IF($J235="VAT",SUM(AJ$16:AJ234)*VAT,IF(Budget_period="Monthly",SUMIFS(INDIRECT(AJ$8),DetailBudgetWPs_Aleph,IF($J235 = "No Work Package", "", $J235),DetailBudgetCategory_Aleph,$I235),IF(Budget_period="Quarterly",SUMIFS(INDIRECT(AJ$9),DetailBudgetWPs_Aleph,IF($J235 = "No Work Package", "", $J235),DetailBudgetCategory_Aleph,$I235),IF(Budget_period="Annually",SUMIFS(INDIRECT(AJ$10),DetailBudgetWPs_Aleph,IF($J235 = "No Work Package", "", $J235),DetailBudgetCategory_Aleph,$I235),""))))) / AJ$6 * AJ$7, 0), 0)</f>
        <v>0</v>
      </c>
      <c r="AK235" s="166">
        <f t="array" ref="AK235">IFERROR(IF(ROW()-16&lt;NoRowsBudget, IF($J235="Profit Margin",SUM(AK$16:AK234)*ProfitMargin,IF($J235="VAT",SUM(AK$16:AK234)*VAT,IF(Budget_period="Monthly",SUMIFS(INDIRECT(AK$8),DetailBudgetWPs_Aleph,IF($J235 = "No Work Package", "", $J235),DetailBudgetCategory_Aleph,$I235),IF(Budget_period="Quarterly",SUMIFS(INDIRECT(AK$9),DetailBudgetWPs_Aleph,IF($J235 = "No Work Package", "", $J235),DetailBudgetCategory_Aleph,$I235),IF(Budget_period="Annually",SUMIFS(INDIRECT(AK$10),DetailBudgetWPs_Aleph,IF($J235 = "No Work Package", "", $J235),DetailBudgetCategory_Aleph,$I235),""))))) / AK$6 * AK$7, 0), 0)</f>
        <v>0</v>
      </c>
      <c r="AL235" s="166">
        <f t="array" ref="AL235">IFERROR(IF(ROW()-16&lt;NoRowsBudget, IF($J235="Profit Margin",SUM(AL$16:AL234)*ProfitMargin,IF($J235="VAT",SUM(AL$16:AL234)*VAT,IF(Budget_period="Monthly",SUMIFS(INDIRECT(AL$8),DetailBudgetWPs_Aleph,IF($J235 = "No Work Package", "", $J235),DetailBudgetCategory_Aleph,$I235),IF(Budget_period="Quarterly",SUMIFS(INDIRECT(AL$9),DetailBudgetWPs_Aleph,IF($J235 = "No Work Package", "", $J235),DetailBudgetCategory_Aleph,$I235),IF(Budget_period="Annually",SUMIFS(INDIRECT(AL$10),DetailBudgetWPs_Aleph,IF($J235 = "No Work Package", "", $J235),DetailBudgetCategory_Aleph,$I235),""))))) / AL$6 * AL$7, 0), 0)</f>
        <v>0</v>
      </c>
      <c r="AM235" s="166">
        <f t="array" ref="AM235">IFERROR(IF(ROW()-16&lt;NoRowsBudget, IF($J235="Profit Margin",SUM(AM$16:AM234)*ProfitMargin,IF($J235="VAT",SUM(AM$16:AM234)*VAT,IF(Budget_period="Monthly",SUMIFS(INDIRECT(AM$8),DetailBudgetWPs_Aleph,IF($J235 = "No Work Package", "", $J235),DetailBudgetCategory_Aleph,$I235),IF(Budget_period="Quarterly",SUMIFS(INDIRECT(AM$9),DetailBudgetWPs_Aleph,IF($J235 = "No Work Package", "", $J235),DetailBudgetCategory_Aleph,$I235),IF(Budget_period="Annually",SUMIFS(INDIRECT(AM$10),DetailBudgetWPs_Aleph,IF($J235 = "No Work Package", "", $J235),DetailBudgetCategory_Aleph,$I235),""))))) / AM$6 * AM$7, 0), 0)</f>
        <v>0</v>
      </c>
      <c r="AN235" s="166">
        <f t="array" ref="AN235">IFERROR(IF(ROW()-16&lt;NoRowsBudget, IF($J235="Profit Margin",SUM(AN$16:AN234)*ProfitMargin,IF($J235="VAT",SUM(AN$16:AN234)*VAT,IF(Budget_period="Monthly",SUMIFS(INDIRECT(AN$8),DetailBudgetWPs_Aleph,IF($J235 = "No Work Package", "", $J235),DetailBudgetCategory_Aleph,$I235),IF(Budget_period="Quarterly",SUMIFS(INDIRECT(AN$9),DetailBudgetWPs_Aleph,IF($J235 = "No Work Package", "", $J235),DetailBudgetCategory_Aleph,$I235),IF(Budget_period="Annually",SUMIFS(INDIRECT(AN$10),DetailBudgetWPs_Aleph,IF($J235 = "No Work Package", "", $J235),DetailBudgetCategory_Aleph,$I235),""))))) / AN$6 * AN$7, 0), 0)</f>
        <v>0</v>
      </c>
      <c r="AO235" s="166">
        <f t="array" ref="AO235">IFERROR(IF(ROW()-16&lt;NoRowsBudget, IF($J235="Profit Margin",SUM(AO$16:AO234)*ProfitMargin,IF($J235="VAT",SUM(AO$16:AO234)*VAT,IF(Budget_period="Monthly",SUMIFS(INDIRECT(AO$8),DetailBudgetWPs_Aleph,IF($J235 = "No Work Package", "", $J235),DetailBudgetCategory_Aleph,$I235),IF(Budget_period="Quarterly",SUMIFS(INDIRECT(AO$9),DetailBudgetWPs_Aleph,IF($J235 = "No Work Package", "", $J235),DetailBudgetCategory_Aleph,$I235),IF(Budget_period="Annually",SUMIFS(INDIRECT(AO$10),DetailBudgetWPs_Aleph,IF($J235 = "No Work Package", "", $J235),DetailBudgetCategory_Aleph,$I235),""))))) / AO$6 * AO$7, 0), 0)</f>
        <v>0</v>
      </c>
      <c r="AP235" s="166">
        <f t="array" ref="AP235">IFERROR(IF(ROW()-16&lt;NoRowsBudget, IF($J235="Profit Margin",SUM(AP$16:AP234)*ProfitMargin,IF($J235="VAT",SUM(AP$16:AP234)*VAT,IF(Budget_period="Monthly",SUMIFS(INDIRECT(AP$8),DetailBudgetWPs_Aleph,IF($J235 = "No Work Package", "", $J235),DetailBudgetCategory_Aleph,$I235),IF(Budget_period="Quarterly",SUMIFS(INDIRECT(AP$9),DetailBudgetWPs_Aleph,IF($J235 = "No Work Package", "", $J235),DetailBudgetCategory_Aleph,$I235),IF(Budget_period="Annually",SUMIFS(INDIRECT(AP$10),DetailBudgetWPs_Aleph,IF($J235 = "No Work Package", "", $J235),DetailBudgetCategory_Aleph,$I235),""))))) / AP$6 * AP$7, 0), 0)</f>
        <v>0</v>
      </c>
      <c r="AQ235" s="166">
        <f t="array" ref="AQ235">IFERROR(IF(ROW()-16&lt;NoRowsBudget, IF($J235="Profit Margin",SUM(AQ$16:AQ234)*ProfitMargin,IF($J235="VAT",SUM(AQ$16:AQ234)*VAT,IF(Budget_period="Monthly",SUMIFS(INDIRECT(AQ$8),DetailBudgetWPs_Aleph,IF($J235 = "No Work Package", "", $J235),DetailBudgetCategory_Aleph,$I235),IF(Budget_period="Quarterly",SUMIFS(INDIRECT(AQ$9),DetailBudgetWPs_Aleph,IF($J235 = "No Work Package", "", $J235),DetailBudgetCategory_Aleph,$I235),IF(Budget_period="Annually",SUMIFS(INDIRECT(AQ$10),DetailBudgetWPs_Aleph,IF($J235 = "No Work Package", "", $J235),DetailBudgetCategory_Aleph,$I235),""))))) / AQ$6 * AQ$7, 0), 0)</f>
        <v>0</v>
      </c>
      <c r="AR235" s="166">
        <f t="array" ref="AR235">IFERROR(IF(ROW()-16&lt;NoRowsBudget, IF($J235="Profit Margin",SUM(AR$16:AR234)*ProfitMargin,IF($J235="VAT",SUM(AR$16:AR234)*VAT,IF(Budget_period="Monthly",SUMIFS(INDIRECT(AR$8),DetailBudgetWPs_Aleph,IF($J235 = "No Work Package", "", $J235),DetailBudgetCategory_Aleph,$I235),IF(Budget_period="Quarterly",SUMIFS(INDIRECT(AR$9),DetailBudgetWPs_Aleph,IF($J235 = "No Work Package", "", $J235),DetailBudgetCategory_Aleph,$I235),IF(Budget_period="Annually",SUMIFS(INDIRECT(AR$10),DetailBudgetWPs_Aleph,IF($J235 = "No Work Package", "", $J235),DetailBudgetCategory_Aleph,$I235),""))))) / AR$6 * AR$7, 0), 0)</f>
        <v>0</v>
      </c>
      <c r="AS235" s="166">
        <f t="array" ref="AS235">IFERROR(IF(ROW()-16&lt;NoRowsBudget, IF($J235="Profit Margin",SUM(AS$16:AS234)*ProfitMargin,IF($J235="VAT",SUM(AS$16:AS234)*VAT,IF(Budget_period="Monthly",SUMIFS(INDIRECT(AS$8),DetailBudgetWPs_Aleph,IF($J235 = "No Work Package", "", $J235),DetailBudgetCategory_Aleph,$I235),IF(Budget_period="Quarterly",SUMIFS(INDIRECT(AS$9),DetailBudgetWPs_Aleph,IF($J235 = "No Work Package", "", $J235),DetailBudgetCategory_Aleph,$I235),IF(Budget_period="Annually",SUMIFS(INDIRECT(AS$10),DetailBudgetWPs_Aleph,IF($J235 = "No Work Package", "", $J235),DetailBudgetCategory_Aleph,$I235),""))))) / AS$6 * AS$7, 0), 0)</f>
        <v>0</v>
      </c>
      <c r="AT235" s="166">
        <f t="array" ref="AT235">IFERROR(IF(ROW()-16&lt;NoRowsBudget, IF($J235="Profit Margin",SUM(AT$16:AT234)*ProfitMargin,IF($J235="VAT",SUM(AT$16:AT234)*VAT,IF(Budget_period="Monthly",SUMIFS(INDIRECT(AT$8),DetailBudgetWPs_Aleph,IF($J235 = "No Work Package", "", $J235),DetailBudgetCategory_Aleph,$I235),IF(Budget_period="Quarterly",SUMIFS(INDIRECT(AT$9),DetailBudgetWPs_Aleph,IF($J235 = "No Work Package", "", $J235),DetailBudgetCategory_Aleph,$I235),IF(Budget_period="Annually",SUMIFS(INDIRECT(AT$10),DetailBudgetWPs_Aleph,IF($J235 = "No Work Package", "", $J235),DetailBudgetCategory_Aleph,$I235),""))))) / AT$6 * AT$7, 0), 0)</f>
        <v>0</v>
      </c>
      <c r="AU235" s="166">
        <f t="array" ref="AU235">IFERROR(IF(ROW()-16&lt;NoRowsBudget, IF($J235="Profit Margin",SUM(AU$16:AU234)*ProfitMargin,IF($J235="VAT",SUM(AU$16:AU234)*VAT,IF(Budget_period="Monthly",SUMIFS(INDIRECT(AU$8),DetailBudgetWPs_Aleph,IF($J235 = "No Work Package", "", $J235),DetailBudgetCategory_Aleph,$I235),IF(Budget_period="Quarterly",SUMIFS(INDIRECT(AU$9),DetailBudgetWPs_Aleph,IF($J235 = "No Work Package", "", $J235),DetailBudgetCategory_Aleph,$I235),IF(Budget_period="Annually",SUMIFS(INDIRECT(AU$10),DetailBudgetWPs_Aleph,IF($J235 = "No Work Package", "", $J235),DetailBudgetCategory_Aleph,$I235),""))))) / AU$6 * AU$7, 0), 0)</f>
        <v>0</v>
      </c>
      <c r="AV235" s="166">
        <f t="array" ref="AV235">IFERROR(IF(ROW()-16&lt;NoRowsBudget, IF($J235="Profit Margin",SUM(AV$16:AV234)*ProfitMargin,IF($J235="VAT",SUM(AV$16:AV234)*VAT,IF(Budget_period="Monthly",SUMIFS(INDIRECT(AV$8),DetailBudgetWPs_Aleph,IF($J235 = "No Work Package", "", $J235),DetailBudgetCategory_Aleph,$I235),IF(Budget_period="Quarterly",SUMIFS(INDIRECT(AV$9),DetailBudgetWPs_Aleph,IF($J235 = "No Work Package", "", $J235),DetailBudgetCategory_Aleph,$I235),IF(Budget_period="Annually",SUMIFS(INDIRECT(AV$10),DetailBudgetWPs_Aleph,IF($J235 = "No Work Package", "", $J235),DetailBudgetCategory_Aleph,$I235),""))))) / AV$6 * AV$7, 0), 0)</f>
        <v>0</v>
      </c>
      <c r="AW235" s="166">
        <f t="array" ref="AW235">IFERROR(IF(ROW()-16&lt;NoRowsBudget, IF($J235="Profit Margin",SUM(AW$16:AW234)*ProfitMargin,IF($J235="VAT",SUM(AW$16:AW234)*VAT,IF(Budget_period="Monthly",SUMIFS(INDIRECT(AW$8),DetailBudgetWPs_Aleph,IF($J235 = "No Work Package", "", $J235),DetailBudgetCategory_Aleph,$I235),IF(Budget_period="Quarterly",SUMIFS(INDIRECT(AW$9),DetailBudgetWPs_Aleph,IF($J235 = "No Work Package", "", $J235),DetailBudgetCategory_Aleph,$I235),IF(Budget_period="Annually",SUMIFS(INDIRECT(AW$10),DetailBudgetWPs_Aleph,IF($J235 = "No Work Package", "", $J235),DetailBudgetCategory_Aleph,$I235),""))))) / AW$6 * AW$7, 0), 0)</f>
        <v>0</v>
      </c>
      <c r="AX235" s="166">
        <f t="array" ref="AX235">IFERROR(IF(ROW()-16&lt;NoRowsBudget, IF($J235="Profit Margin",SUM(AX$16:AX234)*ProfitMargin,IF($J235="VAT",SUM(AX$16:AX234)*VAT,IF(Budget_period="Monthly",SUMIFS(INDIRECT(AX$8),DetailBudgetWPs_Aleph,IF($J235 = "No Work Package", "", $J235),DetailBudgetCategory_Aleph,$I235),IF(Budget_period="Quarterly",SUMIFS(INDIRECT(AX$9),DetailBudgetWPs_Aleph,IF($J235 = "No Work Package", "", $J235),DetailBudgetCategory_Aleph,$I235),IF(Budget_period="Annually",SUMIFS(INDIRECT(AX$10),DetailBudgetWPs_Aleph,IF($J235 = "No Work Package", "", $J235),DetailBudgetCategory_Aleph,$I235),""))))) / AX$6 * AX$7, 0), 0)</f>
        <v>0</v>
      </c>
      <c r="AY235" s="166">
        <f t="array" ref="AY235">IFERROR(IF(ROW()-16&lt;NoRowsBudget, IF($J235="Profit Margin",SUM(AY$16:AY234)*ProfitMargin,IF($J235="VAT",SUM(AY$16:AY234)*VAT,IF(Budget_period="Monthly",SUMIFS(INDIRECT(AY$8),DetailBudgetWPs_Aleph,IF($J235 = "No Work Package", "", $J235),DetailBudgetCategory_Aleph,$I235),IF(Budget_period="Quarterly",SUMIFS(INDIRECT(AY$9),DetailBudgetWPs_Aleph,IF($J235 = "No Work Package", "", $J235),DetailBudgetCategory_Aleph,$I235),IF(Budget_period="Annually",SUMIFS(INDIRECT(AY$10),DetailBudgetWPs_Aleph,IF($J235 = "No Work Package", "", $J235),DetailBudgetCategory_Aleph,$I235),""))))) / AY$6 * AY$7, 0), 0)</f>
        <v>0</v>
      </c>
      <c r="AZ235" s="166">
        <f t="array" ref="AZ235">IFERROR(IF(ROW()-16&lt;NoRowsBudget, IF($J235="Profit Margin",SUM(AZ$16:AZ234)*ProfitMargin,IF($J235="VAT",SUM(AZ$16:AZ234)*VAT,IF(Budget_period="Monthly",SUMIFS(INDIRECT(AZ$8),DetailBudgetWPs_Aleph,IF($J235 = "No Work Package", "", $J235),DetailBudgetCategory_Aleph,$I235),IF(Budget_period="Quarterly",SUMIFS(INDIRECT(AZ$9),DetailBudgetWPs_Aleph,IF($J235 = "No Work Package", "", $J235),DetailBudgetCategory_Aleph,$I235),IF(Budget_period="Annually",SUMIFS(INDIRECT(AZ$10),DetailBudgetWPs_Aleph,IF($J235 = "No Work Package", "", $J235),DetailBudgetCategory_Aleph,$I235),""))))) / AZ$6 * AZ$7, 0), 0)</f>
        <v>0</v>
      </c>
      <c r="BA235" s="166">
        <f t="array" ref="BA235">IFERROR(IF(ROW()-16&lt;NoRowsBudget, IF($J235="Profit Margin",SUM(BA$16:BA234)*ProfitMargin,IF($J235="VAT",SUM(BA$16:BA234)*VAT,IF(Budget_period="Monthly",SUMIFS(INDIRECT(BA$8),DetailBudgetWPs_Aleph,IF($J235 = "No Work Package", "", $J235),DetailBudgetCategory_Aleph,$I235),IF(Budget_period="Quarterly",SUMIFS(INDIRECT(BA$9),DetailBudgetWPs_Aleph,IF($J235 = "No Work Package", "", $J235),DetailBudgetCategory_Aleph,$I235),IF(Budget_period="Annually",SUMIFS(INDIRECT(BA$10),DetailBudgetWPs_Aleph,IF($J235 = "No Work Package", "", $J235),DetailBudgetCategory_Aleph,$I235),""))))) / BA$6 * BA$7, 0), 0)</f>
        <v>0</v>
      </c>
      <c r="BB235" s="166">
        <f t="array" ref="BB235">IFERROR(IF(ROW()-16&lt;NoRowsBudget, IF($J235="Profit Margin",SUM(BB$16:BB234)*ProfitMargin,IF($J235="VAT",SUM(BB$16:BB234)*VAT,IF(Budget_period="Monthly",SUMIFS(INDIRECT(BB$8),DetailBudgetWPs_Aleph,IF($J235 = "No Work Package", "", $J235),DetailBudgetCategory_Aleph,$I235),IF(Budget_period="Quarterly",SUMIFS(INDIRECT(BB$9),DetailBudgetWPs_Aleph,IF($J235 = "No Work Package", "", $J235),DetailBudgetCategory_Aleph,$I235),IF(Budget_period="Annually",SUMIFS(INDIRECT(BB$10),DetailBudgetWPs_Aleph,IF($J235 = "No Work Package", "", $J235),DetailBudgetCategory_Aleph,$I235),""))))) / BB$6 * BB$7, 0), 0)</f>
        <v>0</v>
      </c>
      <c r="BC235" s="166">
        <f t="array" ref="BC235">IFERROR(IF(ROW()-16&lt;NoRowsBudget, IF($J235="Profit Margin",SUM(BC$16:BC234)*ProfitMargin,IF($J235="VAT",SUM(BC$16:BC234)*VAT,IF(Budget_period="Monthly",SUMIFS(INDIRECT(BC$8),DetailBudgetWPs_Aleph,IF($J235 = "No Work Package", "", $J235),DetailBudgetCategory_Aleph,$I235),IF(Budget_period="Quarterly",SUMIFS(INDIRECT(BC$9),DetailBudgetWPs_Aleph,IF($J235 = "No Work Package", "", $J235),DetailBudgetCategory_Aleph,$I235),IF(Budget_period="Annually",SUMIFS(INDIRECT(BC$10),DetailBudgetWPs_Aleph,IF($J235 = "No Work Package", "", $J235),DetailBudgetCategory_Aleph,$I235),""))))) / BC$6 * BC$7, 0), 0)</f>
        <v>0</v>
      </c>
      <c r="BD235" s="166">
        <f t="array" ref="BD235">IFERROR(IF(ROW()-16&lt;NoRowsBudget, IF($J235="Profit Margin",SUM(BD$16:BD234)*ProfitMargin,IF($J235="VAT",SUM(BD$16:BD234)*VAT,IF(Budget_period="Monthly",SUMIFS(INDIRECT(BD$8),DetailBudgetWPs_Aleph,IF($J235 = "No Work Package", "", $J235),DetailBudgetCategory_Aleph,$I235),IF(Budget_period="Quarterly",SUMIFS(INDIRECT(BD$9),DetailBudgetWPs_Aleph,IF($J235 = "No Work Package", "", $J235),DetailBudgetCategory_Aleph,$I235),IF(Budget_period="Annually",SUMIFS(INDIRECT(BD$10),DetailBudgetWPs_Aleph,IF($J235 = "No Work Package", "", $J235),DetailBudgetCategory_Aleph,$I235),""))))) / BD$6 * BD$7, 0), 0)</f>
        <v>0</v>
      </c>
      <c r="BE235" s="166">
        <f t="array" ref="BE235">IFERROR(IF(ROW()-16&lt;NoRowsBudget, IF($J235="Profit Margin",SUM(BE$16:BE234)*ProfitMargin,IF($J235="VAT",SUM(BE$16:BE234)*VAT,IF(Budget_period="Monthly",SUMIFS(INDIRECT(BE$8),DetailBudgetWPs_Aleph,IF($J235 = "No Work Package", "", $J235),DetailBudgetCategory_Aleph,$I235),IF(Budget_period="Quarterly",SUMIFS(INDIRECT(BE$9),DetailBudgetWPs_Aleph,IF($J235 = "No Work Package", "", $J235),DetailBudgetCategory_Aleph,$I235),IF(Budget_period="Annually",SUMIFS(INDIRECT(BE$10),DetailBudgetWPs_Aleph,IF($J235 = "No Work Package", "", $J235),DetailBudgetCategory_Aleph,$I235),""))))) / BE$6 * BE$7, 0), 0)</f>
        <v>0</v>
      </c>
      <c r="BF235" s="166">
        <f t="array" ref="BF235">IFERROR(IF(ROW()-16&lt;NoRowsBudget, IF($J235="Profit Margin",SUM(BF$16:BF234)*ProfitMargin,IF($J235="VAT",SUM(BF$16:BF234)*VAT,IF(Budget_period="Monthly",SUMIFS(INDIRECT(BF$8),DetailBudgetWPs_Aleph,IF($J235 = "No Work Package", "", $J235),DetailBudgetCategory_Aleph,$I235),IF(Budget_period="Quarterly",SUMIFS(INDIRECT(BF$9),DetailBudgetWPs_Aleph,IF($J235 = "No Work Package", "", $J235),DetailBudgetCategory_Aleph,$I235),IF(Budget_period="Annually",SUMIFS(INDIRECT(BF$10),DetailBudgetWPs_Aleph,IF($J235 = "No Work Package", "", $J235),DetailBudgetCategory_Aleph,$I235),""))))) / BF$6 * BF$7, 0), 0)</f>
        <v>0</v>
      </c>
      <c r="BG235" s="166">
        <f t="array" ref="BG235">IFERROR(IF(ROW()-16&lt;NoRowsBudget, IF($J235="Profit Margin",SUM(BG$16:BG234)*ProfitMargin,IF($J235="VAT",SUM(BG$16:BG234)*VAT,IF(Budget_period="Monthly",SUMIFS(INDIRECT(BG$8),DetailBudgetWPs_Aleph,IF($J235 = "No Work Package", "", $J235),DetailBudgetCategory_Aleph,$I235),IF(Budget_period="Quarterly",SUMIFS(INDIRECT(BG$9),DetailBudgetWPs_Aleph,IF($J235 = "No Work Package", "", $J235),DetailBudgetCategory_Aleph,$I235),IF(Budget_period="Annually",SUMIFS(INDIRECT(BG$10),DetailBudgetWPs_Aleph,IF($J235 = "No Work Package", "", $J235),DetailBudgetCategory_Aleph,$I235),""))))) / BG$6 * BG$7, 0), 0)</f>
        <v>0</v>
      </c>
      <c r="BH235" s="166">
        <f t="array" ref="BH235">IFERROR(IF(ROW()-16&lt;NoRowsBudget, IF($J235="Profit Margin",SUM(BH$16:BH234)*ProfitMargin,IF($J235="VAT",SUM(BH$16:BH234)*VAT,IF(Budget_period="Monthly",SUMIFS(INDIRECT(BH$8),DetailBudgetWPs_Aleph,IF($J235 = "No Work Package", "", $J235),DetailBudgetCategory_Aleph,$I235),IF(Budget_period="Quarterly",SUMIFS(INDIRECT(BH$9),DetailBudgetWPs_Aleph,IF($J235 = "No Work Package", "", $J235),DetailBudgetCategory_Aleph,$I235),IF(Budget_period="Annually",SUMIFS(INDIRECT(BH$10),DetailBudgetWPs_Aleph,IF($J235 = "No Work Package", "", $J235),DetailBudgetCategory_Aleph,$I235),""))))) / BH$6 * BH$7, 0), 0)</f>
        <v>0</v>
      </c>
      <c r="BI235" s="166">
        <f t="array" ref="BI235">IFERROR(IF(ROW()-16&lt;NoRowsBudget, IF($J235="Profit Margin",SUM(BI$16:BI234)*ProfitMargin,IF($J235="VAT",SUM(BI$16:BI234)*VAT,IF(Budget_period="Monthly",SUMIFS(INDIRECT(BI$8),DetailBudgetWPs_Aleph,IF($J235 = "No Work Package", "", $J235),DetailBudgetCategory_Aleph,$I235),IF(Budget_period="Quarterly",SUMIFS(INDIRECT(BI$9),DetailBudgetWPs_Aleph,IF($J235 = "No Work Package", "", $J235),DetailBudgetCategory_Aleph,$I235),IF(Budget_period="Annually",SUMIFS(INDIRECT(BI$10),DetailBudgetWPs_Aleph,IF($J235 = "No Work Package", "", $J235),DetailBudgetCategory_Aleph,$I235),""))))) / BI$6 * BI$7, 0), 0)</f>
        <v>0</v>
      </c>
      <c r="BJ235" s="166">
        <f t="array" ref="BJ235">IFERROR(IF(ROW()-16&lt;NoRowsBudget, IF($J235="Profit Margin",SUM(BJ$16:BJ234)*ProfitMargin,IF($J235="VAT",SUM(BJ$16:BJ234)*VAT,IF(Budget_period="Monthly",SUMIFS(INDIRECT(BJ$8),DetailBudgetWPs_Aleph,IF($J235 = "No Work Package", "", $J235),DetailBudgetCategory_Aleph,$I235),IF(Budget_period="Quarterly",SUMIFS(INDIRECT(BJ$9),DetailBudgetWPs_Aleph,IF($J235 = "No Work Package", "", $J235),DetailBudgetCategory_Aleph,$I235),IF(Budget_period="Annually",SUMIFS(INDIRECT(BJ$10),DetailBudgetWPs_Aleph,IF($J235 = "No Work Package", "", $J235),DetailBudgetCategory_Aleph,$I235),""))))) / BJ$6 * BJ$7, 0), 0)</f>
        <v>0</v>
      </c>
      <c r="BK235" s="166">
        <f t="array" ref="BK235">IFERROR(IF(ROW()-16&lt;NoRowsBudget, IF($J235="Profit Margin",SUM(BK$16:BK234)*ProfitMargin,IF($J235="VAT",SUM(BK$16:BK234)*VAT,IF(Budget_period="Monthly",SUMIFS(INDIRECT(BK$8),DetailBudgetWPs_Aleph,IF($J235 = "No Work Package", "", $J235),DetailBudgetCategory_Aleph,$I235),IF(Budget_period="Quarterly",SUMIFS(INDIRECT(BK$9),DetailBudgetWPs_Aleph,IF($J235 = "No Work Package", "", $J235),DetailBudgetCategory_Aleph,$I235),IF(Budget_period="Annually",SUMIFS(INDIRECT(BK$10),DetailBudgetWPs_Aleph,IF($J235 = "No Work Package", "", $J235),DetailBudgetCategory_Aleph,$I235),""))))) / BK$6 * BK$7, 0), 0)</f>
        <v>0</v>
      </c>
      <c r="BL235" s="166">
        <f t="array" ref="BL235">IFERROR(IF(ROW()-16&lt;NoRowsBudget, IF($J235="Profit Margin",SUM(BL$16:BL234)*ProfitMargin,IF($J235="VAT",SUM(BL$16:BL234)*VAT,IF(Budget_period="Monthly",SUMIFS(INDIRECT(BL$8),DetailBudgetWPs_Aleph,IF($J235 = "No Work Package", "", $J235),DetailBudgetCategory_Aleph,$I235),IF(Budget_period="Quarterly",SUMIFS(INDIRECT(BL$9),DetailBudgetWPs_Aleph,IF($J235 = "No Work Package", "", $J235),DetailBudgetCategory_Aleph,$I235),IF(Budget_period="Annually",SUMIFS(INDIRECT(BL$10),DetailBudgetWPs_Aleph,IF($J235 = "No Work Package", "", $J235),DetailBudgetCategory_Aleph,$I235),""))))) / BL$6 * BL$7, 0), 0)</f>
        <v>0</v>
      </c>
      <c r="BM235" s="166">
        <f t="array" ref="BM235">IFERROR(IF(ROW()-16&lt;NoRowsBudget, IF($J235="Profit Margin",SUM(BM$16:BM234)*ProfitMargin,IF($J235="VAT",SUM(BM$16:BM234)*VAT,IF(Budget_period="Monthly",SUMIFS(INDIRECT(BM$8),DetailBudgetWPs_Aleph,IF($J235 = "No Work Package", "", $J235),DetailBudgetCategory_Aleph,$I235),IF(Budget_period="Quarterly",SUMIFS(INDIRECT(BM$9),DetailBudgetWPs_Aleph,IF($J235 = "No Work Package", "", $J235),DetailBudgetCategory_Aleph,$I235),IF(Budget_period="Annually",SUMIFS(INDIRECT(BM$10),DetailBudgetWPs_Aleph,IF($J235 = "No Work Package", "", $J235),DetailBudgetCategory_Aleph,$I235),""))))) / BM$6 * BM$7, 0), 0)</f>
        <v>0</v>
      </c>
      <c r="BN235" s="166">
        <f t="array" ref="BN235">IFERROR(IF(ROW()-16&lt;NoRowsBudget, IF($J235="Profit Margin",SUM(BN$16:BN234)*ProfitMargin,IF($J235="VAT",SUM(BN$16:BN234)*VAT,IF(Budget_period="Monthly",SUMIFS(INDIRECT(BN$8),DetailBudgetWPs_Aleph,IF($J235 = "No Work Package", "", $J235),DetailBudgetCategory_Aleph,$I235),IF(Budget_period="Quarterly",SUMIFS(INDIRECT(BN$9),DetailBudgetWPs_Aleph,IF($J235 = "No Work Package", "", $J235),DetailBudgetCategory_Aleph,$I235),IF(Budget_period="Annually",SUMIFS(INDIRECT(BN$10),DetailBudgetWPs_Aleph,IF($J235 = "No Work Package", "", $J235),DetailBudgetCategory_Aleph,$I235),""))))) / BN$6 * BN$7, 0), 0)</f>
        <v>0</v>
      </c>
      <c r="BO235" s="166">
        <f t="array" ref="BO235">IFERROR(IF(ROW()-16&lt;NoRowsBudget, IF($J235="Profit Margin",SUM(BO$16:BO234)*ProfitMargin,IF($J235="VAT",SUM(BO$16:BO234)*VAT,IF(Budget_period="Monthly",SUMIFS(INDIRECT(BO$8),DetailBudgetWPs_Aleph,IF($J235 = "No Work Package", "", $J235),DetailBudgetCategory_Aleph,$I235),IF(Budget_period="Quarterly",SUMIFS(INDIRECT(BO$9),DetailBudgetWPs_Aleph,IF($J235 = "No Work Package", "", $J235),DetailBudgetCategory_Aleph,$I235),IF(Budget_period="Annually",SUMIFS(INDIRECT(BO$10),DetailBudgetWPs_Aleph,IF($J235 = "No Work Package", "", $J235),DetailBudgetCategory_Aleph,$I235),""))))) / BO$6 * BO$7, 0), 0)</f>
        <v>0</v>
      </c>
      <c r="BP235" s="166">
        <f t="array" ref="BP235">IFERROR(IF(ROW()-16&lt;NoRowsBudget, IF($J235="Profit Margin",SUM(BP$16:BP234)*ProfitMargin,IF($J235="VAT",SUM(BP$16:BP234)*VAT,IF(Budget_period="Monthly",SUMIFS(INDIRECT(BP$8),DetailBudgetWPs_Aleph,IF($J235 = "No Work Package", "", $J235),DetailBudgetCategory_Aleph,$I235),IF(Budget_period="Quarterly",SUMIFS(INDIRECT(BP$9),DetailBudgetWPs_Aleph,IF($J235 = "No Work Package", "", $J235),DetailBudgetCategory_Aleph,$I235),IF(Budget_period="Annually",SUMIFS(INDIRECT(BP$10),DetailBudgetWPs_Aleph,IF($J235 = "No Work Package", "", $J235),DetailBudgetCategory_Aleph,$I235),""))))) / BP$6 * BP$7, 0), 0)</f>
        <v>0</v>
      </c>
      <c r="BQ235" s="166">
        <f t="array" ref="BQ235">IFERROR(IF(ROW()-16&lt;NoRowsBudget, IF($J235="Profit Margin",SUM(BQ$16:BQ234)*ProfitMargin,IF($J235="VAT",SUM(BQ$16:BQ234)*VAT,IF(Budget_period="Monthly",SUMIFS(INDIRECT(BQ$8),DetailBudgetWPs_Aleph,IF($J235 = "No Work Package", "", $J235),DetailBudgetCategory_Aleph,$I235),IF(Budget_period="Quarterly",SUMIFS(INDIRECT(BQ$9),DetailBudgetWPs_Aleph,IF($J235 = "No Work Package", "", $J235),DetailBudgetCategory_Aleph,$I235),IF(Budget_period="Annually",SUMIFS(INDIRECT(BQ$10),DetailBudgetWPs_Aleph,IF($J235 = "No Work Package", "", $J235),DetailBudgetCategory_Aleph,$I235),""))))) / BQ$6 * BQ$7, 0), 0)</f>
        <v>0</v>
      </c>
      <c r="BR235" s="166">
        <f t="array" ref="BR235">IFERROR(IF(ROW()-16&lt;NoRowsBudget, IF($J235="Profit Margin",SUM(BR$16:BR234)*ProfitMargin,IF($J235="VAT",SUM(BR$16:BR234)*VAT,IF(Budget_period="Monthly",SUMIFS(INDIRECT(BR$8),DetailBudgetWPs_Aleph,IF($J235 = "No Work Package", "", $J235),DetailBudgetCategory_Aleph,$I235),IF(Budget_period="Quarterly",SUMIFS(INDIRECT(BR$9),DetailBudgetWPs_Aleph,IF($J235 = "No Work Package", "", $J235),DetailBudgetCategory_Aleph,$I235),IF(Budget_period="Annually",SUMIFS(INDIRECT(BR$10),DetailBudgetWPs_Aleph,IF($J235 = "No Work Package", "", $J235),DetailBudgetCategory_Aleph,$I235),""))))) / BR$6 * BR$7, 0), 0)</f>
        <v>0</v>
      </c>
      <c r="BS235" s="166">
        <f t="array" ref="BS235">IFERROR(IF(ROW()-16&lt;NoRowsBudget, IF($J235="Profit Margin",SUM(BS$16:BS234)*ProfitMargin,IF($J235="VAT",SUM(BS$16:BS234)*VAT,IF(Budget_period="Monthly",SUMIFS(INDIRECT(BS$8),DetailBudgetWPs_Aleph,IF($J235 = "No Work Package", "", $J235),DetailBudgetCategory_Aleph,$I235),IF(Budget_period="Quarterly",SUMIFS(INDIRECT(BS$9),DetailBudgetWPs_Aleph,IF($J235 = "No Work Package", "", $J235),DetailBudgetCategory_Aleph,$I235),IF(Budget_period="Annually",SUMIFS(INDIRECT(BS$10),DetailBudgetWPs_Aleph,IF($J235 = "No Work Package", "", $J235),DetailBudgetCategory_Aleph,$I235),""))))) / BS$6 * BS$7, 0), 0)</f>
        <v>0</v>
      </c>
    </row>
    <row r="236" ht="15.75" customHeight="1">
      <c r="A236" s="114"/>
      <c r="B236" s="15" t="str">
        <f>IF(ROW()-16&lt;NoRowsBudget,OrgName,"")</f>
        <v/>
      </c>
      <c r="C236" s="15" t="str">
        <f>IF(ROW()-16&lt;NoRowsBudget,ProjectName,"")</f>
        <v/>
      </c>
      <c r="D236" s="15" t="str">
        <f>IF(ROW()-16&lt;NoRowsBudget,ProjectRef,"")</f>
        <v/>
      </c>
      <c r="E236" s="15" t="str">
        <f>IF(ROW()-16&lt;NoRowsBudget,ApplicationID,"")</f>
        <v/>
      </c>
      <c r="F236" s="15" t="str">
        <f>IF(ROW()-16&lt;NoRowsBudget,Version,"")</f>
        <v/>
      </c>
      <c r="G236" s="164" t="str">
        <f>IF(ROW()-16&lt;NoRowsBudget,StartDate,"")</f>
        <v/>
      </c>
      <c r="H236" s="164" t="str">
        <f>IF(ROW()-16&lt;NoRowsBudget,EndDate,"")</f>
        <v/>
      </c>
      <c r="I236" s="15" t="str">
        <f t="array" ref="I236">IF(ROW()-16&lt;(NoRowsBudget-3),INDEX(CostCategories,CEILING((ROW()-15)/NoWPs,1)),IF(ROW()-16=NoRowsBudget-3,"Overheads",IF(ROW()-16=NoRowsBudget-2,"Profit Margin",IF(ROW()-16=NoRowsBudget-1,"VAT",""))))</f>
        <v/>
      </c>
      <c r="J236" s="15" t="str">
        <f t="array" ref="J236">IF(ROW()-16&lt;NoRowsBudget-3,INDEX(WPUnique,,MOD(ROW()-16,NoWPs)+1),IF(ROW()-16=NoRowsBudget-3,"Overheads",IF(ROW()-16=NoRowsBudget-2,"Profit Margin",IF(ROW()-16=NoRowsBudget-1,"VAT",""))))</f>
        <v/>
      </c>
      <c r="K236" s="172" t="str">
        <f>IFERROR(IF(OR($J236="Indirect Cost",$J236="VAT",$J236="Profit Margin"),"",VLOOKUP(J236,'1. Basic Info'!$B$40:$C$52,2,FALSE)),BudgetExport!J236)</f>
        <v/>
      </c>
      <c r="L236" s="166">
        <f t="array" ref="L236">IFERROR(IF(ROW()-16&lt;NoRowsBudget, IF($J236="Profit Margin",SUM(L$16:L235)*ProfitMargin,IF($J236="VAT",SUM(L$16:L235)*VAT,IF(Budget_period="Monthly",SUMIFS(INDIRECT(L$8),DetailBudgetWPs_Aleph,IF($J236 = "No Work Package", "", $J236),DetailBudgetCategory_Aleph,$I236),IF(Budget_period="Quarterly",SUMIFS(INDIRECT(L$9),DetailBudgetWPs_Aleph,IF($J236 = "No Work Package", "", $J236),DetailBudgetCategory_Aleph,$I236),IF(Budget_period="Annually",SUMIFS(INDIRECT(L$10),DetailBudgetWPs_Aleph,IF($J236 = "No Work Package", "", $J236),DetailBudgetCategory_Aleph,$I236),""))))) / L$6 * L$7, 0), 0)</f>
        <v>0</v>
      </c>
      <c r="M236" s="166">
        <f t="array" ref="M236">IFERROR(IF(ROW()-16&lt;NoRowsBudget, IF($J236="Profit Margin",SUM(M$16:M235)*ProfitMargin,IF($J236="VAT",SUM(M$16:M235)*VAT,IF(Budget_period="Monthly",SUMIFS(INDIRECT(M$8),DetailBudgetWPs_Aleph,IF($J236 = "No Work Package", "", $J236),DetailBudgetCategory_Aleph,$I236),IF(Budget_period="Quarterly",SUMIFS(INDIRECT(M$9),DetailBudgetWPs_Aleph,IF($J236 = "No Work Package", "", $J236),DetailBudgetCategory_Aleph,$I236),IF(Budget_period="Annually",SUMIFS(INDIRECT(M$10),DetailBudgetWPs_Aleph,IF($J236 = "No Work Package", "", $J236),DetailBudgetCategory_Aleph,$I236),""))))) / M$6 * M$7, 0), 0)</f>
        <v>0</v>
      </c>
      <c r="N236" s="166">
        <f t="array" ref="N236">IFERROR(IF(ROW()-16&lt;NoRowsBudget, IF($J236="Profit Margin",SUM(N$16:N235)*ProfitMargin,IF($J236="VAT",SUM(N$16:N235)*VAT,IF(Budget_period="Monthly",SUMIFS(INDIRECT(N$8),DetailBudgetWPs_Aleph,IF($J236 = "No Work Package", "", $J236),DetailBudgetCategory_Aleph,$I236),IF(Budget_period="Quarterly",SUMIFS(INDIRECT(N$9),DetailBudgetWPs_Aleph,IF($J236 = "No Work Package", "", $J236),DetailBudgetCategory_Aleph,$I236),IF(Budget_period="Annually",SUMIFS(INDIRECT(N$10),DetailBudgetWPs_Aleph,IF($J236 = "No Work Package", "", $J236),DetailBudgetCategory_Aleph,$I236),""))))) / N$6 * N$7, 0), 0)</f>
        <v>0</v>
      </c>
      <c r="O236" s="166">
        <f t="array" ref="O236">IFERROR(IF(ROW()-16&lt;NoRowsBudget, IF($J236="Profit Margin",SUM(O$16:O235)*ProfitMargin,IF($J236="VAT",SUM(O$16:O235)*VAT,IF(Budget_period="Monthly",SUMIFS(INDIRECT(O$8),DetailBudgetWPs_Aleph,IF($J236 = "No Work Package", "", $J236),DetailBudgetCategory_Aleph,$I236),IF(Budget_period="Quarterly",SUMIFS(INDIRECT(O$9),DetailBudgetWPs_Aleph,IF($J236 = "No Work Package", "", $J236),DetailBudgetCategory_Aleph,$I236),IF(Budget_period="Annually",SUMIFS(INDIRECT(O$10),DetailBudgetWPs_Aleph,IF($J236 = "No Work Package", "", $J236),DetailBudgetCategory_Aleph,$I236),""))))) / O$6 * O$7, 0), 0)</f>
        <v>0</v>
      </c>
      <c r="P236" s="166">
        <f t="array" ref="P236">IFERROR(IF(ROW()-16&lt;NoRowsBudget, IF($J236="Profit Margin",SUM(P$16:P235)*ProfitMargin,IF($J236="VAT",SUM(P$16:P235)*VAT,IF(Budget_period="Monthly",SUMIFS(INDIRECT(P$8),DetailBudgetWPs_Aleph,IF($J236 = "No Work Package", "", $J236),DetailBudgetCategory_Aleph,$I236),IF(Budget_period="Quarterly",SUMIFS(INDIRECT(P$9),DetailBudgetWPs_Aleph,IF($J236 = "No Work Package", "", $J236),DetailBudgetCategory_Aleph,$I236),IF(Budget_period="Annually",SUMIFS(INDIRECT(P$10),DetailBudgetWPs_Aleph,IF($J236 = "No Work Package", "", $J236),DetailBudgetCategory_Aleph,$I236),""))))) / P$6 * P$7, 0), 0)</f>
        <v>0</v>
      </c>
      <c r="Q236" s="166">
        <f t="array" ref="Q236">IFERROR(IF(ROW()-16&lt;NoRowsBudget, IF($J236="Profit Margin",SUM(Q$16:Q235)*ProfitMargin,IF($J236="VAT",SUM(Q$16:Q235)*VAT,IF(Budget_period="Monthly",SUMIFS(INDIRECT(Q$8),DetailBudgetWPs_Aleph,IF($J236 = "No Work Package", "", $J236),DetailBudgetCategory_Aleph,$I236),IF(Budget_period="Quarterly",SUMIFS(INDIRECT(Q$9),DetailBudgetWPs_Aleph,IF($J236 = "No Work Package", "", $J236),DetailBudgetCategory_Aleph,$I236),IF(Budget_period="Annually",SUMIFS(INDIRECT(Q$10),DetailBudgetWPs_Aleph,IF($J236 = "No Work Package", "", $J236),DetailBudgetCategory_Aleph,$I236),""))))) / Q$6 * Q$7, 0), 0)</f>
        <v>0</v>
      </c>
      <c r="R236" s="166">
        <f t="array" ref="R236">IFERROR(IF(ROW()-16&lt;NoRowsBudget, IF($J236="Profit Margin",SUM(R$16:R235)*ProfitMargin,IF($J236="VAT",SUM(R$16:R235)*VAT,IF(Budget_period="Monthly",SUMIFS(INDIRECT(R$8),DetailBudgetWPs_Aleph,IF($J236 = "No Work Package", "", $J236),DetailBudgetCategory_Aleph,$I236),IF(Budget_period="Quarterly",SUMIFS(INDIRECT(R$9),DetailBudgetWPs_Aleph,IF($J236 = "No Work Package", "", $J236),DetailBudgetCategory_Aleph,$I236),IF(Budget_period="Annually",SUMIFS(INDIRECT(R$10),DetailBudgetWPs_Aleph,IF($J236 = "No Work Package", "", $J236),DetailBudgetCategory_Aleph,$I236),""))))) / R$6 * R$7, 0), 0)</f>
        <v>0</v>
      </c>
      <c r="S236" s="166">
        <f t="array" ref="S236">IFERROR(IF(ROW()-16&lt;NoRowsBudget, IF($J236="Profit Margin",SUM(S$16:S235)*ProfitMargin,IF($J236="VAT",SUM(S$16:S235)*VAT,IF(Budget_period="Monthly",SUMIFS(INDIRECT(S$8),DetailBudgetWPs_Aleph,IF($J236 = "No Work Package", "", $J236),DetailBudgetCategory_Aleph,$I236),IF(Budget_period="Quarterly",SUMIFS(INDIRECT(S$9),DetailBudgetWPs_Aleph,IF($J236 = "No Work Package", "", $J236),DetailBudgetCategory_Aleph,$I236),IF(Budget_period="Annually",SUMIFS(INDIRECT(S$10),DetailBudgetWPs_Aleph,IF($J236 = "No Work Package", "", $J236),DetailBudgetCategory_Aleph,$I236),""))))) / S$6 * S$7, 0), 0)</f>
        <v>0</v>
      </c>
      <c r="T236" s="166">
        <f t="array" ref="T236">IFERROR(IF(ROW()-16&lt;NoRowsBudget, IF($J236="Profit Margin",SUM(T$16:T235)*ProfitMargin,IF($J236="VAT",SUM(T$16:T235)*VAT,IF(Budget_period="Monthly",SUMIFS(INDIRECT(T$8),DetailBudgetWPs_Aleph,IF($J236 = "No Work Package", "", $J236),DetailBudgetCategory_Aleph,$I236),IF(Budget_period="Quarterly",SUMIFS(INDIRECT(T$9),DetailBudgetWPs_Aleph,IF($J236 = "No Work Package", "", $J236),DetailBudgetCategory_Aleph,$I236),IF(Budget_period="Annually",SUMIFS(INDIRECT(T$10),DetailBudgetWPs_Aleph,IF($J236 = "No Work Package", "", $J236),DetailBudgetCategory_Aleph,$I236),""))))) / T$6 * T$7, 0), 0)</f>
        <v>0</v>
      </c>
      <c r="U236" s="166">
        <f t="array" ref="U236">IFERROR(IF(ROW()-16&lt;NoRowsBudget, IF($J236="Profit Margin",SUM(U$16:U235)*ProfitMargin,IF($J236="VAT",SUM(U$16:U235)*VAT,IF(Budget_period="Monthly",SUMIFS(INDIRECT(U$8),DetailBudgetWPs_Aleph,IF($J236 = "No Work Package", "", $J236),DetailBudgetCategory_Aleph,$I236),IF(Budget_period="Quarterly",SUMIFS(INDIRECT(U$9),DetailBudgetWPs_Aleph,IF($J236 = "No Work Package", "", $J236),DetailBudgetCategory_Aleph,$I236),IF(Budget_period="Annually",SUMIFS(INDIRECT(U$10),DetailBudgetWPs_Aleph,IF($J236 = "No Work Package", "", $J236),DetailBudgetCategory_Aleph,$I236),""))))) / U$6 * U$7, 0), 0)</f>
        <v>0</v>
      </c>
      <c r="V236" s="166">
        <f t="array" ref="V236">IFERROR(IF(ROW()-16&lt;NoRowsBudget, IF($J236="Profit Margin",SUM(V$16:V235)*ProfitMargin,IF($J236="VAT",SUM(V$16:V235)*VAT,IF(Budget_period="Monthly",SUMIFS(INDIRECT(V$8),DetailBudgetWPs_Aleph,IF($J236 = "No Work Package", "", $J236),DetailBudgetCategory_Aleph,$I236),IF(Budget_period="Quarterly",SUMIFS(INDIRECT(V$9),DetailBudgetWPs_Aleph,IF($J236 = "No Work Package", "", $J236),DetailBudgetCategory_Aleph,$I236),IF(Budget_period="Annually",SUMIFS(INDIRECT(V$10),DetailBudgetWPs_Aleph,IF($J236 = "No Work Package", "", $J236),DetailBudgetCategory_Aleph,$I236),""))))) / V$6 * V$7, 0), 0)</f>
        <v>0</v>
      </c>
      <c r="W236" s="166">
        <f t="array" ref="W236">IFERROR(IF(ROW()-16&lt;NoRowsBudget, IF($J236="Profit Margin",SUM(W$16:W235)*ProfitMargin,IF($J236="VAT",SUM(W$16:W235)*VAT,IF(Budget_period="Monthly",SUMIFS(INDIRECT(W$8),DetailBudgetWPs_Aleph,IF($J236 = "No Work Package", "", $J236),DetailBudgetCategory_Aleph,$I236),IF(Budget_period="Quarterly",SUMIFS(INDIRECT(W$9),DetailBudgetWPs_Aleph,IF($J236 = "No Work Package", "", $J236),DetailBudgetCategory_Aleph,$I236),IF(Budget_period="Annually",SUMIFS(INDIRECT(W$10),DetailBudgetWPs_Aleph,IF($J236 = "No Work Package", "", $J236),DetailBudgetCategory_Aleph,$I236),""))))) / W$6 * W$7, 0), 0)</f>
        <v>0</v>
      </c>
      <c r="X236" s="166">
        <f t="array" ref="X236">IFERROR(IF(ROW()-16&lt;NoRowsBudget, IF($J236="Profit Margin",SUM(X$16:X235)*ProfitMargin,IF($J236="VAT",SUM(X$16:X235)*VAT,IF(Budget_period="Monthly",SUMIFS(INDIRECT(X$8),DetailBudgetWPs_Aleph,IF($J236 = "No Work Package", "", $J236),DetailBudgetCategory_Aleph,$I236),IF(Budget_period="Quarterly",SUMIFS(INDIRECT(X$9),DetailBudgetWPs_Aleph,IF($J236 = "No Work Package", "", $J236),DetailBudgetCategory_Aleph,$I236),IF(Budget_period="Annually",SUMIFS(INDIRECT(X$10),DetailBudgetWPs_Aleph,IF($J236 = "No Work Package", "", $J236),DetailBudgetCategory_Aleph,$I236),""))))) / X$6 * X$7, 0), 0)</f>
        <v>0</v>
      </c>
      <c r="Y236" s="166">
        <f t="array" ref="Y236">IFERROR(IF(ROW()-16&lt;NoRowsBudget, IF($J236="Profit Margin",SUM(Y$16:Y235)*ProfitMargin,IF($J236="VAT",SUM(Y$16:Y235)*VAT,IF(Budget_period="Monthly",SUMIFS(INDIRECT(Y$8),DetailBudgetWPs_Aleph,IF($J236 = "No Work Package", "", $J236),DetailBudgetCategory_Aleph,$I236),IF(Budget_period="Quarterly",SUMIFS(INDIRECT(Y$9),DetailBudgetWPs_Aleph,IF($J236 = "No Work Package", "", $J236),DetailBudgetCategory_Aleph,$I236),IF(Budget_period="Annually",SUMIFS(INDIRECT(Y$10),DetailBudgetWPs_Aleph,IF($J236 = "No Work Package", "", $J236),DetailBudgetCategory_Aleph,$I236),""))))) / Y$6 * Y$7, 0), 0)</f>
        <v>0</v>
      </c>
      <c r="Z236" s="166">
        <f t="array" ref="Z236">IFERROR(IF(ROW()-16&lt;NoRowsBudget, IF($J236="Profit Margin",SUM(Z$16:Z235)*ProfitMargin,IF($J236="VAT",SUM(Z$16:Z235)*VAT,IF(Budget_period="Monthly",SUMIFS(INDIRECT(Z$8),DetailBudgetWPs_Aleph,IF($J236 = "No Work Package", "", $J236),DetailBudgetCategory_Aleph,$I236),IF(Budget_period="Quarterly",SUMIFS(INDIRECT(Z$9),DetailBudgetWPs_Aleph,IF($J236 = "No Work Package", "", $J236),DetailBudgetCategory_Aleph,$I236),IF(Budget_period="Annually",SUMIFS(INDIRECT(Z$10),DetailBudgetWPs_Aleph,IF($J236 = "No Work Package", "", $J236),DetailBudgetCategory_Aleph,$I236),""))))) / Z$6 * Z$7, 0), 0)</f>
        <v>0</v>
      </c>
      <c r="AA236" s="166">
        <f t="array" ref="AA236">IFERROR(IF(ROW()-16&lt;NoRowsBudget, IF($J236="Profit Margin",SUM(AA$16:AA235)*ProfitMargin,IF($J236="VAT",SUM(AA$16:AA235)*VAT,IF(Budget_period="Monthly",SUMIFS(INDIRECT(AA$8),DetailBudgetWPs_Aleph,IF($J236 = "No Work Package", "", $J236),DetailBudgetCategory_Aleph,$I236),IF(Budget_period="Quarterly",SUMIFS(INDIRECT(AA$9),DetailBudgetWPs_Aleph,IF($J236 = "No Work Package", "", $J236),DetailBudgetCategory_Aleph,$I236),IF(Budget_period="Annually",SUMIFS(INDIRECT(AA$10),DetailBudgetWPs_Aleph,IF($J236 = "No Work Package", "", $J236),DetailBudgetCategory_Aleph,$I236),""))))) / AA$6 * AA$7, 0), 0)</f>
        <v>0</v>
      </c>
      <c r="AB236" s="166">
        <f t="array" ref="AB236">IFERROR(IF(ROW()-16&lt;NoRowsBudget, IF($J236="Profit Margin",SUM(AB$16:AB235)*ProfitMargin,IF($J236="VAT",SUM(AB$16:AB235)*VAT,IF(Budget_period="Monthly",SUMIFS(INDIRECT(AB$8),DetailBudgetWPs_Aleph,IF($J236 = "No Work Package", "", $J236),DetailBudgetCategory_Aleph,$I236),IF(Budget_period="Quarterly",SUMIFS(INDIRECT(AB$9),DetailBudgetWPs_Aleph,IF($J236 = "No Work Package", "", $J236),DetailBudgetCategory_Aleph,$I236),IF(Budget_period="Annually",SUMIFS(INDIRECT(AB$10),DetailBudgetWPs_Aleph,IF($J236 = "No Work Package", "", $J236),DetailBudgetCategory_Aleph,$I236),""))))) / AB$6 * AB$7, 0), 0)</f>
        <v>0</v>
      </c>
      <c r="AC236" s="166">
        <f t="array" ref="AC236">IFERROR(IF(ROW()-16&lt;NoRowsBudget, IF($J236="Profit Margin",SUM(AC$16:AC235)*ProfitMargin,IF($J236="VAT",SUM(AC$16:AC235)*VAT,IF(Budget_period="Monthly",SUMIFS(INDIRECT(AC$8),DetailBudgetWPs_Aleph,IF($J236 = "No Work Package", "", $J236),DetailBudgetCategory_Aleph,$I236),IF(Budget_period="Quarterly",SUMIFS(INDIRECT(AC$9),DetailBudgetWPs_Aleph,IF($J236 = "No Work Package", "", $J236),DetailBudgetCategory_Aleph,$I236),IF(Budget_period="Annually",SUMIFS(INDIRECT(AC$10),DetailBudgetWPs_Aleph,IF($J236 = "No Work Package", "", $J236),DetailBudgetCategory_Aleph,$I236),""))))) / AC$6 * AC$7, 0), 0)</f>
        <v>0</v>
      </c>
      <c r="AD236" s="166">
        <f t="array" ref="AD236">IFERROR(IF(ROW()-16&lt;NoRowsBudget, IF($J236="Profit Margin",SUM(AD$16:AD235)*ProfitMargin,IF($J236="VAT",SUM(AD$16:AD235)*VAT,IF(Budget_period="Monthly",SUMIFS(INDIRECT(AD$8),DetailBudgetWPs_Aleph,IF($J236 = "No Work Package", "", $J236),DetailBudgetCategory_Aleph,$I236),IF(Budget_period="Quarterly",SUMIFS(INDIRECT(AD$9),DetailBudgetWPs_Aleph,IF($J236 = "No Work Package", "", $J236),DetailBudgetCategory_Aleph,$I236),IF(Budget_period="Annually",SUMIFS(INDIRECT(AD$10),DetailBudgetWPs_Aleph,IF($J236 = "No Work Package", "", $J236),DetailBudgetCategory_Aleph,$I236),""))))) / AD$6 * AD$7, 0), 0)</f>
        <v>0</v>
      </c>
      <c r="AE236" s="166">
        <f t="array" ref="AE236">IFERROR(IF(ROW()-16&lt;NoRowsBudget, IF($J236="Profit Margin",SUM(AE$16:AE235)*ProfitMargin,IF($J236="VAT",SUM(AE$16:AE235)*VAT,IF(Budget_period="Monthly",SUMIFS(INDIRECT(AE$8),DetailBudgetWPs_Aleph,IF($J236 = "No Work Package", "", $J236),DetailBudgetCategory_Aleph,$I236),IF(Budget_period="Quarterly",SUMIFS(INDIRECT(AE$9),DetailBudgetWPs_Aleph,IF($J236 = "No Work Package", "", $J236),DetailBudgetCategory_Aleph,$I236),IF(Budget_period="Annually",SUMIFS(INDIRECT(AE$10),DetailBudgetWPs_Aleph,IF($J236 = "No Work Package", "", $J236),DetailBudgetCategory_Aleph,$I236),""))))) / AE$6 * AE$7, 0), 0)</f>
        <v>0</v>
      </c>
      <c r="AF236" s="166">
        <f t="array" ref="AF236">IFERROR(IF(ROW()-16&lt;NoRowsBudget, IF($J236="Profit Margin",SUM(AF$16:AF235)*ProfitMargin,IF($J236="VAT",SUM(AF$16:AF235)*VAT,IF(Budget_period="Monthly",SUMIFS(INDIRECT(AF$8),DetailBudgetWPs_Aleph,IF($J236 = "No Work Package", "", $J236),DetailBudgetCategory_Aleph,$I236),IF(Budget_period="Quarterly",SUMIFS(INDIRECT(AF$9),DetailBudgetWPs_Aleph,IF($J236 = "No Work Package", "", $J236),DetailBudgetCategory_Aleph,$I236),IF(Budget_period="Annually",SUMIFS(INDIRECT(AF$10),DetailBudgetWPs_Aleph,IF($J236 = "No Work Package", "", $J236),DetailBudgetCategory_Aleph,$I236),""))))) / AF$6 * AF$7, 0), 0)</f>
        <v>0</v>
      </c>
      <c r="AG236" s="166">
        <f t="array" ref="AG236">IFERROR(IF(ROW()-16&lt;NoRowsBudget, IF($J236="Profit Margin",SUM(AG$16:AG235)*ProfitMargin,IF($J236="VAT",SUM(AG$16:AG235)*VAT,IF(Budget_period="Monthly",SUMIFS(INDIRECT(AG$8),DetailBudgetWPs_Aleph,IF($J236 = "No Work Package", "", $J236),DetailBudgetCategory_Aleph,$I236),IF(Budget_period="Quarterly",SUMIFS(INDIRECT(AG$9),DetailBudgetWPs_Aleph,IF($J236 = "No Work Package", "", $J236),DetailBudgetCategory_Aleph,$I236),IF(Budget_period="Annually",SUMIFS(INDIRECT(AG$10),DetailBudgetWPs_Aleph,IF($J236 = "No Work Package", "", $J236),DetailBudgetCategory_Aleph,$I236),""))))) / AG$6 * AG$7, 0), 0)</f>
        <v>0</v>
      </c>
      <c r="AH236" s="166">
        <f t="array" ref="AH236">IFERROR(IF(ROW()-16&lt;NoRowsBudget, IF($J236="Profit Margin",SUM(AH$16:AH235)*ProfitMargin,IF($J236="VAT",SUM(AH$16:AH235)*VAT,IF(Budget_period="Monthly",SUMIFS(INDIRECT(AH$8),DetailBudgetWPs_Aleph,IF($J236 = "No Work Package", "", $J236),DetailBudgetCategory_Aleph,$I236),IF(Budget_period="Quarterly",SUMIFS(INDIRECT(AH$9),DetailBudgetWPs_Aleph,IF($J236 = "No Work Package", "", $J236),DetailBudgetCategory_Aleph,$I236),IF(Budget_period="Annually",SUMIFS(INDIRECT(AH$10),DetailBudgetWPs_Aleph,IF($J236 = "No Work Package", "", $J236),DetailBudgetCategory_Aleph,$I236),""))))) / AH$6 * AH$7, 0), 0)</f>
        <v>0</v>
      </c>
      <c r="AI236" s="166">
        <f t="array" ref="AI236">IFERROR(IF(ROW()-16&lt;NoRowsBudget, IF($J236="Profit Margin",SUM(AI$16:AI235)*ProfitMargin,IF($J236="VAT",SUM(AI$16:AI235)*VAT,IF(Budget_period="Monthly",SUMIFS(INDIRECT(AI$8),DetailBudgetWPs_Aleph,IF($J236 = "No Work Package", "", $J236),DetailBudgetCategory_Aleph,$I236),IF(Budget_period="Quarterly",SUMIFS(INDIRECT(AI$9),DetailBudgetWPs_Aleph,IF($J236 = "No Work Package", "", $J236),DetailBudgetCategory_Aleph,$I236),IF(Budget_period="Annually",SUMIFS(INDIRECT(AI$10),DetailBudgetWPs_Aleph,IF($J236 = "No Work Package", "", $J236),DetailBudgetCategory_Aleph,$I236),""))))) / AI$6 * AI$7, 0), 0)</f>
        <v>0</v>
      </c>
      <c r="AJ236" s="166">
        <f t="array" ref="AJ236">IFERROR(IF(ROW()-16&lt;NoRowsBudget, IF($J236="Profit Margin",SUM(AJ$16:AJ235)*ProfitMargin,IF($J236="VAT",SUM(AJ$16:AJ235)*VAT,IF(Budget_period="Monthly",SUMIFS(INDIRECT(AJ$8),DetailBudgetWPs_Aleph,IF($J236 = "No Work Package", "", $J236),DetailBudgetCategory_Aleph,$I236),IF(Budget_period="Quarterly",SUMIFS(INDIRECT(AJ$9),DetailBudgetWPs_Aleph,IF($J236 = "No Work Package", "", $J236),DetailBudgetCategory_Aleph,$I236),IF(Budget_period="Annually",SUMIFS(INDIRECT(AJ$10),DetailBudgetWPs_Aleph,IF($J236 = "No Work Package", "", $J236),DetailBudgetCategory_Aleph,$I236),""))))) / AJ$6 * AJ$7, 0), 0)</f>
        <v>0</v>
      </c>
      <c r="AK236" s="166">
        <f t="array" ref="AK236">IFERROR(IF(ROW()-16&lt;NoRowsBudget, IF($J236="Profit Margin",SUM(AK$16:AK235)*ProfitMargin,IF($J236="VAT",SUM(AK$16:AK235)*VAT,IF(Budget_period="Monthly",SUMIFS(INDIRECT(AK$8),DetailBudgetWPs_Aleph,IF($J236 = "No Work Package", "", $J236),DetailBudgetCategory_Aleph,$I236),IF(Budget_period="Quarterly",SUMIFS(INDIRECT(AK$9),DetailBudgetWPs_Aleph,IF($J236 = "No Work Package", "", $J236),DetailBudgetCategory_Aleph,$I236),IF(Budget_period="Annually",SUMIFS(INDIRECT(AK$10),DetailBudgetWPs_Aleph,IF($J236 = "No Work Package", "", $J236),DetailBudgetCategory_Aleph,$I236),""))))) / AK$6 * AK$7, 0), 0)</f>
        <v>0</v>
      </c>
      <c r="AL236" s="166">
        <f t="array" ref="AL236">IFERROR(IF(ROW()-16&lt;NoRowsBudget, IF($J236="Profit Margin",SUM(AL$16:AL235)*ProfitMargin,IF($J236="VAT",SUM(AL$16:AL235)*VAT,IF(Budget_period="Monthly",SUMIFS(INDIRECT(AL$8),DetailBudgetWPs_Aleph,IF($J236 = "No Work Package", "", $J236),DetailBudgetCategory_Aleph,$I236),IF(Budget_period="Quarterly",SUMIFS(INDIRECT(AL$9),DetailBudgetWPs_Aleph,IF($J236 = "No Work Package", "", $J236),DetailBudgetCategory_Aleph,$I236),IF(Budget_period="Annually",SUMIFS(INDIRECT(AL$10),DetailBudgetWPs_Aleph,IF($J236 = "No Work Package", "", $J236),DetailBudgetCategory_Aleph,$I236),""))))) / AL$6 * AL$7, 0), 0)</f>
        <v>0</v>
      </c>
      <c r="AM236" s="166">
        <f t="array" ref="AM236">IFERROR(IF(ROW()-16&lt;NoRowsBudget, IF($J236="Profit Margin",SUM(AM$16:AM235)*ProfitMargin,IF($J236="VAT",SUM(AM$16:AM235)*VAT,IF(Budget_period="Monthly",SUMIFS(INDIRECT(AM$8),DetailBudgetWPs_Aleph,IF($J236 = "No Work Package", "", $J236),DetailBudgetCategory_Aleph,$I236),IF(Budget_period="Quarterly",SUMIFS(INDIRECT(AM$9),DetailBudgetWPs_Aleph,IF($J236 = "No Work Package", "", $J236),DetailBudgetCategory_Aleph,$I236),IF(Budget_period="Annually",SUMIFS(INDIRECT(AM$10),DetailBudgetWPs_Aleph,IF($J236 = "No Work Package", "", $J236),DetailBudgetCategory_Aleph,$I236),""))))) / AM$6 * AM$7, 0), 0)</f>
        <v>0</v>
      </c>
      <c r="AN236" s="166">
        <f t="array" ref="AN236">IFERROR(IF(ROW()-16&lt;NoRowsBudget, IF($J236="Profit Margin",SUM(AN$16:AN235)*ProfitMargin,IF($J236="VAT",SUM(AN$16:AN235)*VAT,IF(Budget_period="Monthly",SUMIFS(INDIRECT(AN$8),DetailBudgetWPs_Aleph,IF($J236 = "No Work Package", "", $J236),DetailBudgetCategory_Aleph,$I236),IF(Budget_period="Quarterly",SUMIFS(INDIRECT(AN$9),DetailBudgetWPs_Aleph,IF($J236 = "No Work Package", "", $J236),DetailBudgetCategory_Aleph,$I236),IF(Budget_period="Annually",SUMIFS(INDIRECT(AN$10),DetailBudgetWPs_Aleph,IF($J236 = "No Work Package", "", $J236),DetailBudgetCategory_Aleph,$I236),""))))) / AN$6 * AN$7, 0), 0)</f>
        <v>0</v>
      </c>
      <c r="AO236" s="166">
        <f t="array" ref="AO236">IFERROR(IF(ROW()-16&lt;NoRowsBudget, IF($J236="Profit Margin",SUM(AO$16:AO235)*ProfitMargin,IF($J236="VAT",SUM(AO$16:AO235)*VAT,IF(Budget_period="Monthly",SUMIFS(INDIRECT(AO$8),DetailBudgetWPs_Aleph,IF($J236 = "No Work Package", "", $J236),DetailBudgetCategory_Aleph,$I236),IF(Budget_period="Quarterly",SUMIFS(INDIRECT(AO$9),DetailBudgetWPs_Aleph,IF($J236 = "No Work Package", "", $J236),DetailBudgetCategory_Aleph,$I236),IF(Budget_period="Annually",SUMIFS(INDIRECT(AO$10),DetailBudgetWPs_Aleph,IF($J236 = "No Work Package", "", $J236),DetailBudgetCategory_Aleph,$I236),""))))) / AO$6 * AO$7, 0), 0)</f>
        <v>0</v>
      </c>
      <c r="AP236" s="166">
        <f t="array" ref="AP236">IFERROR(IF(ROW()-16&lt;NoRowsBudget, IF($J236="Profit Margin",SUM(AP$16:AP235)*ProfitMargin,IF($J236="VAT",SUM(AP$16:AP235)*VAT,IF(Budget_period="Monthly",SUMIFS(INDIRECT(AP$8),DetailBudgetWPs_Aleph,IF($J236 = "No Work Package", "", $J236),DetailBudgetCategory_Aleph,$I236),IF(Budget_period="Quarterly",SUMIFS(INDIRECT(AP$9),DetailBudgetWPs_Aleph,IF($J236 = "No Work Package", "", $J236),DetailBudgetCategory_Aleph,$I236),IF(Budget_period="Annually",SUMIFS(INDIRECT(AP$10),DetailBudgetWPs_Aleph,IF($J236 = "No Work Package", "", $J236),DetailBudgetCategory_Aleph,$I236),""))))) / AP$6 * AP$7, 0), 0)</f>
        <v>0</v>
      </c>
      <c r="AQ236" s="166">
        <f t="array" ref="AQ236">IFERROR(IF(ROW()-16&lt;NoRowsBudget, IF($J236="Profit Margin",SUM(AQ$16:AQ235)*ProfitMargin,IF($J236="VAT",SUM(AQ$16:AQ235)*VAT,IF(Budget_period="Monthly",SUMIFS(INDIRECT(AQ$8),DetailBudgetWPs_Aleph,IF($J236 = "No Work Package", "", $J236),DetailBudgetCategory_Aleph,$I236),IF(Budget_period="Quarterly",SUMIFS(INDIRECT(AQ$9),DetailBudgetWPs_Aleph,IF($J236 = "No Work Package", "", $J236),DetailBudgetCategory_Aleph,$I236),IF(Budget_period="Annually",SUMIFS(INDIRECT(AQ$10),DetailBudgetWPs_Aleph,IF($J236 = "No Work Package", "", $J236),DetailBudgetCategory_Aleph,$I236),""))))) / AQ$6 * AQ$7, 0), 0)</f>
        <v>0</v>
      </c>
      <c r="AR236" s="166">
        <f t="array" ref="AR236">IFERROR(IF(ROW()-16&lt;NoRowsBudget, IF($J236="Profit Margin",SUM(AR$16:AR235)*ProfitMargin,IF($J236="VAT",SUM(AR$16:AR235)*VAT,IF(Budget_period="Monthly",SUMIFS(INDIRECT(AR$8),DetailBudgetWPs_Aleph,IF($J236 = "No Work Package", "", $J236),DetailBudgetCategory_Aleph,$I236),IF(Budget_period="Quarterly",SUMIFS(INDIRECT(AR$9),DetailBudgetWPs_Aleph,IF($J236 = "No Work Package", "", $J236),DetailBudgetCategory_Aleph,$I236),IF(Budget_period="Annually",SUMIFS(INDIRECT(AR$10),DetailBudgetWPs_Aleph,IF($J236 = "No Work Package", "", $J236),DetailBudgetCategory_Aleph,$I236),""))))) / AR$6 * AR$7, 0), 0)</f>
        <v>0</v>
      </c>
      <c r="AS236" s="166">
        <f t="array" ref="AS236">IFERROR(IF(ROW()-16&lt;NoRowsBudget, IF($J236="Profit Margin",SUM(AS$16:AS235)*ProfitMargin,IF($J236="VAT",SUM(AS$16:AS235)*VAT,IF(Budget_period="Monthly",SUMIFS(INDIRECT(AS$8),DetailBudgetWPs_Aleph,IF($J236 = "No Work Package", "", $J236),DetailBudgetCategory_Aleph,$I236),IF(Budget_period="Quarterly",SUMIFS(INDIRECT(AS$9),DetailBudgetWPs_Aleph,IF($J236 = "No Work Package", "", $J236),DetailBudgetCategory_Aleph,$I236),IF(Budget_period="Annually",SUMIFS(INDIRECT(AS$10),DetailBudgetWPs_Aleph,IF($J236 = "No Work Package", "", $J236),DetailBudgetCategory_Aleph,$I236),""))))) / AS$6 * AS$7, 0), 0)</f>
        <v>0</v>
      </c>
      <c r="AT236" s="166">
        <f t="array" ref="AT236">IFERROR(IF(ROW()-16&lt;NoRowsBudget, IF($J236="Profit Margin",SUM(AT$16:AT235)*ProfitMargin,IF($J236="VAT",SUM(AT$16:AT235)*VAT,IF(Budget_period="Monthly",SUMIFS(INDIRECT(AT$8),DetailBudgetWPs_Aleph,IF($J236 = "No Work Package", "", $J236),DetailBudgetCategory_Aleph,$I236),IF(Budget_period="Quarterly",SUMIFS(INDIRECT(AT$9),DetailBudgetWPs_Aleph,IF($J236 = "No Work Package", "", $J236),DetailBudgetCategory_Aleph,$I236),IF(Budget_period="Annually",SUMIFS(INDIRECT(AT$10),DetailBudgetWPs_Aleph,IF($J236 = "No Work Package", "", $J236),DetailBudgetCategory_Aleph,$I236),""))))) / AT$6 * AT$7, 0), 0)</f>
        <v>0</v>
      </c>
      <c r="AU236" s="166">
        <f t="array" ref="AU236">IFERROR(IF(ROW()-16&lt;NoRowsBudget, IF($J236="Profit Margin",SUM(AU$16:AU235)*ProfitMargin,IF($J236="VAT",SUM(AU$16:AU235)*VAT,IF(Budget_period="Monthly",SUMIFS(INDIRECT(AU$8),DetailBudgetWPs_Aleph,IF($J236 = "No Work Package", "", $J236),DetailBudgetCategory_Aleph,$I236),IF(Budget_period="Quarterly",SUMIFS(INDIRECT(AU$9),DetailBudgetWPs_Aleph,IF($J236 = "No Work Package", "", $J236),DetailBudgetCategory_Aleph,$I236),IF(Budget_period="Annually",SUMIFS(INDIRECT(AU$10),DetailBudgetWPs_Aleph,IF($J236 = "No Work Package", "", $J236),DetailBudgetCategory_Aleph,$I236),""))))) / AU$6 * AU$7, 0), 0)</f>
        <v>0</v>
      </c>
      <c r="AV236" s="166">
        <f t="array" ref="AV236">IFERROR(IF(ROW()-16&lt;NoRowsBudget, IF($J236="Profit Margin",SUM(AV$16:AV235)*ProfitMargin,IF($J236="VAT",SUM(AV$16:AV235)*VAT,IF(Budget_period="Monthly",SUMIFS(INDIRECT(AV$8),DetailBudgetWPs_Aleph,IF($J236 = "No Work Package", "", $J236),DetailBudgetCategory_Aleph,$I236),IF(Budget_period="Quarterly",SUMIFS(INDIRECT(AV$9),DetailBudgetWPs_Aleph,IF($J236 = "No Work Package", "", $J236),DetailBudgetCategory_Aleph,$I236),IF(Budget_period="Annually",SUMIFS(INDIRECT(AV$10),DetailBudgetWPs_Aleph,IF($J236 = "No Work Package", "", $J236),DetailBudgetCategory_Aleph,$I236),""))))) / AV$6 * AV$7, 0), 0)</f>
        <v>0</v>
      </c>
      <c r="AW236" s="166">
        <f t="array" ref="AW236">IFERROR(IF(ROW()-16&lt;NoRowsBudget, IF($J236="Profit Margin",SUM(AW$16:AW235)*ProfitMargin,IF($J236="VAT",SUM(AW$16:AW235)*VAT,IF(Budget_period="Monthly",SUMIFS(INDIRECT(AW$8),DetailBudgetWPs_Aleph,IF($J236 = "No Work Package", "", $J236),DetailBudgetCategory_Aleph,$I236),IF(Budget_period="Quarterly",SUMIFS(INDIRECT(AW$9),DetailBudgetWPs_Aleph,IF($J236 = "No Work Package", "", $J236),DetailBudgetCategory_Aleph,$I236),IF(Budget_period="Annually",SUMIFS(INDIRECT(AW$10),DetailBudgetWPs_Aleph,IF($J236 = "No Work Package", "", $J236),DetailBudgetCategory_Aleph,$I236),""))))) / AW$6 * AW$7, 0), 0)</f>
        <v>0</v>
      </c>
      <c r="AX236" s="166">
        <f t="array" ref="AX236">IFERROR(IF(ROW()-16&lt;NoRowsBudget, IF($J236="Profit Margin",SUM(AX$16:AX235)*ProfitMargin,IF($J236="VAT",SUM(AX$16:AX235)*VAT,IF(Budget_period="Monthly",SUMIFS(INDIRECT(AX$8),DetailBudgetWPs_Aleph,IF($J236 = "No Work Package", "", $J236),DetailBudgetCategory_Aleph,$I236),IF(Budget_period="Quarterly",SUMIFS(INDIRECT(AX$9),DetailBudgetWPs_Aleph,IF($J236 = "No Work Package", "", $J236),DetailBudgetCategory_Aleph,$I236),IF(Budget_period="Annually",SUMIFS(INDIRECT(AX$10),DetailBudgetWPs_Aleph,IF($J236 = "No Work Package", "", $J236),DetailBudgetCategory_Aleph,$I236),""))))) / AX$6 * AX$7, 0), 0)</f>
        <v>0</v>
      </c>
      <c r="AY236" s="166">
        <f t="array" ref="AY236">IFERROR(IF(ROW()-16&lt;NoRowsBudget, IF($J236="Profit Margin",SUM(AY$16:AY235)*ProfitMargin,IF($J236="VAT",SUM(AY$16:AY235)*VAT,IF(Budget_period="Monthly",SUMIFS(INDIRECT(AY$8),DetailBudgetWPs_Aleph,IF($J236 = "No Work Package", "", $J236),DetailBudgetCategory_Aleph,$I236),IF(Budget_period="Quarterly",SUMIFS(INDIRECT(AY$9),DetailBudgetWPs_Aleph,IF($J236 = "No Work Package", "", $J236),DetailBudgetCategory_Aleph,$I236),IF(Budget_period="Annually",SUMIFS(INDIRECT(AY$10),DetailBudgetWPs_Aleph,IF($J236 = "No Work Package", "", $J236),DetailBudgetCategory_Aleph,$I236),""))))) / AY$6 * AY$7, 0), 0)</f>
        <v>0</v>
      </c>
      <c r="AZ236" s="166">
        <f t="array" ref="AZ236">IFERROR(IF(ROW()-16&lt;NoRowsBudget, IF($J236="Profit Margin",SUM(AZ$16:AZ235)*ProfitMargin,IF($J236="VAT",SUM(AZ$16:AZ235)*VAT,IF(Budget_period="Monthly",SUMIFS(INDIRECT(AZ$8),DetailBudgetWPs_Aleph,IF($J236 = "No Work Package", "", $J236),DetailBudgetCategory_Aleph,$I236),IF(Budget_period="Quarterly",SUMIFS(INDIRECT(AZ$9),DetailBudgetWPs_Aleph,IF($J236 = "No Work Package", "", $J236),DetailBudgetCategory_Aleph,$I236),IF(Budget_period="Annually",SUMIFS(INDIRECT(AZ$10),DetailBudgetWPs_Aleph,IF($J236 = "No Work Package", "", $J236),DetailBudgetCategory_Aleph,$I236),""))))) / AZ$6 * AZ$7, 0), 0)</f>
        <v>0</v>
      </c>
      <c r="BA236" s="166">
        <f t="array" ref="BA236">IFERROR(IF(ROW()-16&lt;NoRowsBudget, IF($J236="Profit Margin",SUM(BA$16:BA235)*ProfitMargin,IF($J236="VAT",SUM(BA$16:BA235)*VAT,IF(Budget_period="Monthly",SUMIFS(INDIRECT(BA$8),DetailBudgetWPs_Aleph,IF($J236 = "No Work Package", "", $J236),DetailBudgetCategory_Aleph,$I236),IF(Budget_period="Quarterly",SUMIFS(INDIRECT(BA$9),DetailBudgetWPs_Aleph,IF($J236 = "No Work Package", "", $J236),DetailBudgetCategory_Aleph,$I236),IF(Budget_period="Annually",SUMIFS(INDIRECT(BA$10),DetailBudgetWPs_Aleph,IF($J236 = "No Work Package", "", $J236),DetailBudgetCategory_Aleph,$I236),""))))) / BA$6 * BA$7, 0), 0)</f>
        <v>0</v>
      </c>
      <c r="BB236" s="166">
        <f t="array" ref="BB236">IFERROR(IF(ROW()-16&lt;NoRowsBudget, IF($J236="Profit Margin",SUM(BB$16:BB235)*ProfitMargin,IF($J236="VAT",SUM(BB$16:BB235)*VAT,IF(Budget_period="Monthly",SUMIFS(INDIRECT(BB$8),DetailBudgetWPs_Aleph,IF($J236 = "No Work Package", "", $J236),DetailBudgetCategory_Aleph,$I236),IF(Budget_period="Quarterly",SUMIFS(INDIRECT(BB$9),DetailBudgetWPs_Aleph,IF($J236 = "No Work Package", "", $J236),DetailBudgetCategory_Aleph,$I236),IF(Budget_period="Annually",SUMIFS(INDIRECT(BB$10),DetailBudgetWPs_Aleph,IF($J236 = "No Work Package", "", $J236),DetailBudgetCategory_Aleph,$I236),""))))) / BB$6 * BB$7, 0), 0)</f>
        <v>0</v>
      </c>
      <c r="BC236" s="166">
        <f t="array" ref="BC236">IFERROR(IF(ROW()-16&lt;NoRowsBudget, IF($J236="Profit Margin",SUM(BC$16:BC235)*ProfitMargin,IF($J236="VAT",SUM(BC$16:BC235)*VAT,IF(Budget_period="Monthly",SUMIFS(INDIRECT(BC$8),DetailBudgetWPs_Aleph,IF($J236 = "No Work Package", "", $J236),DetailBudgetCategory_Aleph,$I236),IF(Budget_period="Quarterly",SUMIFS(INDIRECT(BC$9),DetailBudgetWPs_Aleph,IF($J236 = "No Work Package", "", $J236),DetailBudgetCategory_Aleph,$I236),IF(Budget_period="Annually",SUMIFS(INDIRECT(BC$10),DetailBudgetWPs_Aleph,IF($J236 = "No Work Package", "", $J236),DetailBudgetCategory_Aleph,$I236),""))))) / BC$6 * BC$7, 0), 0)</f>
        <v>0</v>
      </c>
      <c r="BD236" s="166">
        <f t="array" ref="BD236">IFERROR(IF(ROW()-16&lt;NoRowsBudget, IF($J236="Profit Margin",SUM(BD$16:BD235)*ProfitMargin,IF($J236="VAT",SUM(BD$16:BD235)*VAT,IF(Budget_period="Monthly",SUMIFS(INDIRECT(BD$8),DetailBudgetWPs_Aleph,IF($J236 = "No Work Package", "", $J236),DetailBudgetCategory_Aleph,$I236),IF(Budget_period="Quarterly",SUMIFS(INDIRECT(BD$9),DetailBudgetWPs_Aleph,IF($J236 = "No Work Package", "", $J236),DetailBudgetCategory_Aleph,$I236),IF(Budget_period="Annually",SUMIFS(INDIRECT(BD$10),DetailBudgetWPs_Aleph,IF($J236 = "No Work Package", "", $J236),DetailBudgetCategory_Aleph,$I236),""))))) / BD$6 * BD$7, 0), 0)</f>
        <v>0</v>
      </c>
      <c r="BE236" s="166">
        <f t="array" ref="BE236">IFERROR(IF(ROW()-16&lt;NoRowsBudget, IF($J236="Profit Margin",SUM(BE$16:BE235)*ProfitMargin,IF($J236="VAT",SUM(BE$16:BE235)*VAT,IF(Budget_period="Monthly",SUMIFS(INDIRECT(BE$8),DetailBudgetWPs_Aleph,IF($J236 = "No Work Package", "", $J236),DetailBudgetCategory_Aleph,$I236),IF(Budget_period="Quarterly",SUMIFS(INDIRECT(BE$9),DetailBudgetWPs_Aleph,IF($J236 = "No Work Package", "", $J236),DetailBudgetCategory_Aleph,$I236),IF(Budget_period="Annually",SUMIFS(INDIRECT(BE$10),DetailBudgetWPs_Aleph,IF($J236 = "No Work Package", "", $J236),DetailBudgetCategory_Aleph,$I236),""))))) / BE$6 * BE$7, 0), 0)</f>
        <v>0</v>
      </c>
      <c r="BF236" s="166">
        <f t="array" ref="BF236">IFERROR(IF(ROW()-16&lt;NoRowsBudget, IF($J236="Profit Margin",SUM(BF$16:BF235)*ProfitMargin,IF($J236="VAT",SUM(BF$16:BF235)*VAT,IF(Budget_period="Monthly",SUMIFS(INDIRECT(BF$8),DetailBudgetWPs_Aleph,IF($J236 = "No Work Package", "", $J236),DetailBudgetCategory_Aleph,$I236),IF(Budget_period="Quarterly",SUMIFS(INDIRECT(BF$9),DetailBudgetWPs_Aleph,IF($J236 = "No Work Package", "", $J236),DetailBudgetCategory_Aleph,$I236),IF(Budget_period="Annually",SUMIFS(INDIRECT(BF$10),DetailBudgetWPs_Aleph,IF($J236 = "No Work Package", "", $J236),DetailBudgetCategory_Aleph,$I236),""))))) / BF$6 * BF$7, 0), 0)</f>
        <v>0</v>
      </c>
      <c r="BG236" s="166">
        <f t="array" ref="BG236">IFERROR(IF(ROW()-16&lt;NoRowsBudget, IF($J236="Profit Margin",SUM(BG$16:BG235)*ProfitMargin,IF($J236="VAT",SUM(BG$16:BG235)*VAT,IF(Budget_period="Monthly",SUMIFS(INDIRECT(BG$8),DetailBudgetWPs_Aleph,IF($J236 = "No Work Package", "", $J236),DetailBudgetCategory_Aleph,$I236),IF(Budget_period="Quarterly",SUMIFS(INDIRECT(BG$9),DetailBudgetWPs_Aleph,IF($J236 = "No Work Package", "", $J236),DetailBudgetCategory_Aleph,$I236),IF(Budget_period="Annually",SUMIFS(INDIRECT(BG$10),DetailBudgetWPs_Aleph,IF($J236 = "No Work Package", "", $J236),DetailBudgetCategory_Aleph,$I236),""))))) / BG$6 * BG$7, 0), 0)</f>
        <v>0</v>
      </c>
      <c r="BH236" s="166">
        <f t="array" ref="BH236">IFERROR(IF(ROW()-16&lt;NoRowsBudget, IF($J236="Profit Margin",SUM(BH$16:BH235)*ProfitMargin,IF($J236="VAT",SUM(BH$16:BH235)*VAT,IF(Budget_period="Monthly",SUMIFS(INDIRECT(BH$8),DetailBudgetWPs_Aleph,IF($J236 = "No Work Package", "", $J236),DetailBudgetCategory_Aleph,$I236),IF(Budget_period="Quarterly",SUMIFS(INDIRECT(BH$9),DetailBudgetWPs_Aleph,IF($J236 = "No Work Package", "", $J236),DetailBudgetCategory_Aleph,$I236),IF(Budget_period="Annually",SUMIFS(INDIRECT(BH$10),DetailBudgetWPs_Aleph,IF($J236 = "No Work Package", "", $J236),DetailBudgetCategory_Aleph,$I236),""))))) / BH$6 * BH$7, 0), 0)</f>
        <v>0</v>
      </c>
      <c r="BI236" s="166">
        <f t="array" ref="BI236">IFERROR(IF(ROW()-16&lt;NoRowsBudget, IF($J236="Profit Margin",SUM(BI$16:BI235)*ProfitMargin,IF($J236="VAT",SUM(BI$16:BI235)*VAT,IF(Budget_period="Monthly",SUMIFS(INDIRECT(BI$8),DetailBudgetWPs_Aleph,IF($J236 = "No Work Package", "", $J236),DetailBudgetCategory_Aleph,$I236),IF(Budget_period="Quarterly",SUMIFS(INDIRECT(BI$9),DetailBudgetWPs_Aleph,IF($J236 = "No Work Package", "", $J236),DetailBudgetCategory_Aleph,$I236),IF(Budget_period="Annually",SUMIFS(INDIRECT(BI$10),DetailBudgetWPs_Aleph,IF($J236 = "No Work Package", "", $J236),DetailBudgetCategory_Aleph,$I236),""))))) / BI$6 * BI$7, 0), 0)</f>
        <v>0</v>
      </c>
      <c r="BJ236" s="166">
        <f t="array" ref="BJ236">IFERROR(IF(ROW()-16&lt;NoRowsBudget, IF($J236="Profit Margin",SUM(BJ$16:BJ235)*ProfitMargin,IF($J236="VAT",SUM(BJ$16:BJ235)*VAT,IF(Budget_period="Monthly",SUMIFS(INDIRECT(BJ$8),DetailBudgetWPs_Aleph,IF($J236 = "No Work Package", "", $J236),DetailBudgetCategory_Aleph,$I236),IF(Budget_period="Quarterly",SUMIFS(INDIRECT(BJ$9),DetailBudgetWPs_Aleph,IF($J236 = "No Work Package", "", $J236),DetailBudgetCategory_Aleph,$I236),IF(Budget_period="Annually",SUMIFS(INDIRECT(BJ$10),DetailBudgetWPs_Aleph,IF($J236 = "No Work Package", "", $J236),DetailBudgetCategory_Aleph,$I236),""))))) / BJ$6 * BJ$7, 0), 0)</f>
        <v>0</v>
      </c>
      <c r="BK236" s="166">
        <f t="array" ref="BK236">IFERROR(IF(ROW()-16&lt;NoRowsBudget, IF($J236="Profit Margin",SUM(BK$16:BK235)*ProfitMargin,IF($J236="VAT",SUM(BK$16:BK235)*VAT,IF(Budget_period="Monthly",SUMIFS(INDIRECT(BK$8),DetailBudgetWPs_Aleph,IF($J236 = "No Work Package", "", $J236),DetailBudgetCategory_Aleph,$I236),IF(Budget_period="Quarterly",SUMIFS(INDIRECT(BK$9),DetailBudgetWPs_Aleph,IF($J236 = "No Work Package", "", $J236),DetailBudgetCategory_Aleph,$I236),IF(Budget_period="Annually",SUMIFS(INDIRECT(BK$10),DetailBudgetWPs_Aleph,IF($J236 = "No Work Package", "", $J236),DetailBudgetCategory_Aleph,$I236),""))))) / BK$6 * BK$7, 0), 0)</f>
        <v>0</v>
      </c>
      <c r="BL236" s="166">
        <f t="array" ref="BL236">IFERROR(IF(ROW()-16&lt;NoRowsBudget, IF($J236="Profit Margin",SUM(BL$16:BL235)*ProfitMargin,IF($J236="VAT",SUM(BL$16:BL235)*VAT,IF(Budget_period="Monthly",SUMIFS(INDIRECT(BL$8),DetailBudgetWPs_Aleph,IF($J236 = "No Work Package", "", $J236),DetailBudgetCategory_Aleph,$I236),IF(Budget_period="Quarterly",SUMIFS(INDIRECT(BL$9),DetailBudgetWPs_Aleph,IF($J236 = "No Work Package", "", $J236),DetailBudgetCategory_Aleph,$I236),IF(Budget_period="Annually",SUMIFS(INDIRECT(BL$10),DetailBudgetWPs_Aleph,IF($J236 = "No Work Package", "", $J236),DetailBudgetCategory_Aleph,$I236),""))))) / BL$6 * BL$7, 0), 0)</f>
        <v>0</v>
      </c>
      <c r="BM236" s="166">
        <f t="array" ref="BM236">IFERROR(IF(ROW()-16&lt;NoRowsBudget, IF($J236="Profit Margin",SUM(BM$16:BM235)*ProfitMargin,IF($J236="VAT",SUM(BM$16:BM235)*VAT,IF(Budget_period="Monthly",SUMIFS(INDIRECT(BM$8),DetailBudgetWPs_Aleph,IF($J236 = "No Work Package", "", $J236),DetailBudgetCategory_Aleph,$I236),IF(Budget_period="Quarterly",SUMIFS(INDIRECT(BM$9),DetailBudgetWPs_Aleph,IF($J236 = "No Work Package", "", $J236),DetailBudgetCategory_Aleph,$I236),IF(Budget_period="Annually",SUMIFS(INDIRECT(BM$10),DetailBudgetWPs_Aleph,IF($J236 = "No Work Package", "", $J236),DetailBudgetCategory_Aleph,$I236),""))))) / BM$6 * BM$7, 0), 0)</f>
        <v>0</v>
      </c>
      <c r="BN236" s="166">
        <f t="array" ref="BN236">IFERROR(IF(ROW()-16&lt;NoRowsBudget, IF($J236="Profit Margin",SUM(BN$16:BN235)*ProfitMargin,IF($J236="VAT",SUM(BN$16:BN235)*VAT,IF(Budget_period="Monthly",SUMIFS(INDIRECT(BN$8),DetailBudgetWPs_Aleph,IF($J236 = "No Work Package", "", $J236),DetailBudgetCategory_Aleph,$I236),IF(Budget_period="Quarterly",SUMIFS(INDIRECT(BN$9),DetailBudgetWPs_Aleph,IF($J236 = "No Work Package", "", $J236),DetailBudgetCategory_Aleph,$I236),IF(Budget_period="Annually",SUMIFS(INDIRECT(BN$10),DetailBudgetWPs_Aleph,IF($J236 = "No Work Package", "", $J236),DetailBudgetCategory_Aleph,$I236),""))))) / BN$6 * BN$7, 0), 0)</f>
        <v>0</v>
      </c>
      <c r="BO236" s="166">
        <f t="array" ref="BO236">IFERROR(IF(ROW()-16&lt;NoRowsBudget, IF($J236="Profit Margin",SUM(BO$16:BO235)*ProfitMargin,IF($J236="VAT",SUM(BO$16:BO235)*VAT,IF(Budget_period="Monthly",SUMIFS(INDIRECT(BO$8),DetailBudgetWPs_Aleph,IF($J236 = "No Work Package", "", $J236),DetailBudgetCategory_Aleph,$I236),IF(Budget_period="Quarterly",SUMIFS(INDIRECT(BO$9),DetailBudgetWPs_Aleph,IF($J236 = "No Work Package", "", $J236),DetailBudgetCategory_Aleph,$I236),IF(Budget_period="Annually",SUMIFS(INDIRECT(BO$10),DetailBudgetWPs_Aleph,IF($J236 = "No Work Package", "", $J236),DetailBudgetCategory_Aleph,$I236),""))))) / BO$6 * BO$7, 0), 0)</f>
        <v>0</v>
      </c>
      <c r="BP236" s="166">
        <f t="array" ref="BP236">IFERROR(IF(ROW()-16&lt;NoRowsBudget, IF($J236="Profit Margin",SUM(BP$16:BP235)*ProfitMargin,IF($J236="VAT",SUM(BP$16:BP235)*VAT,IF(Budget_period="Monthly",SUMIFS(INDIRECT(BP$8),DetailBudgetWPs_Aleph,IF($J236 = "No Work Package", "", $J236),DetailBudgetCategory_Aleph,$I236),IF(Budget_period="Quarterly",SUMIFS(INDIRECT(BP$9),DetailBudgetWPs_Aleph,IF($J236 = "No Work Package", "", $J236),DetailBudgetCategory_Aleph,$I236),IF(Budget_period="Annually",SUMIFS(INDIRECT(BP$10),DetailBudgetWPs_Aleph,IF($J236 = "No Work Package", "", $J236),DetailBudgetCategory_Aleph,$I236),""))))) / BP$6 * BP$7, 0), 0)</f>
        <v>0</v>
      </c>
      <c r="BQ236" s="166">
        <f t="array" ref="BQ236">IFERROR(IF(ROW()-16&lt;NoRowsBudget, IF($J236="Profit Margin",SUM(BQ$16:BQ235)*ProfitMargin,IF($J236="VAT",SUM(BQ$16:BQ235)*VAT,IF(Budget_period="Monthly",SUMIFS(INDIRECT(BQ$8),DetailBudgetWPs_Aleph,IF($J236 = "No Work Package", "", $J236),DetailBudgetCategory_Aleph,$I236),IF(Budget_period="Quarterly",SUMIFS(INDIRECT(BQ$9),DetailBudgetWPs_Aleph,IF($J236 = "No Work Package", "", $J236),DetailBudgetCategory_Aleph,$I236),IF(Budget_period="Annually",SUMIFS(INDIRECT(BQ$10),DetailBudgetWPs_Aleph,IF($J236 = "No Work Package", "", $J236),DetailBudgetCategory_Aleph,$I236),""))))) / BQ$6 * BQ$7, 0), 0)</f>
        <v>0</v>
      </c>
      <c r="BR236" s="166">
        <f t="array" ref="BR236">IFERROR(IF(ROW()-16&lt;NoRowsBudget, IF($J236="Profit Margin",SUM(BR$16:BR235)*ProfitMargin,IF($J236="VAT",SUM(BR$16:BR235)*VAT,IF(Budget_period="Monthly",SUMIFS(INDIRECT(BR$8),DetailBudgetWPs_Aleph,IF($J236 = "No Work Package", "", $J236),DetailBudgetCategory_Aleph,$I236),IF(Budget_period="Quarterly",SUMIFS(INDIRECT(BR$9),DetailBudgetWPs_Aleph,IF($J236 = "No Work Package", "", $J236),DetailBudgetCategory_Aleph,$I236),IF(Budget_period="Annually",SUMIFS(INDIRECT(BR$10),DetailBudgetWPs_Aleph,IF($J236 = "No Work Package", "", $J236),DetailBudgetCategory_Aleph,$I236),""))))) / BR$6 * BR$7, 0), 0)</f>
        <v>0</v>
      </c>
      <c r="BS236" s="166">
        <f t="array" ref="BS236">IFERROR(IF(ROW()-16&lt;NoRowsBudget, IF($J236="Profit Margin",SUM(BS$16:BS235)*ProfitMargin,IF($J236="VAT",SUM(BS$16:BS235)*VAT,IF(Budget_period="Monthly",SUMIFS(INDIRECT(BS$8),DetailBudgetWPs_Aleph,IF($J236 = "No Work Package", "", $J236),DetailBudgetCategory_Aleph,$I236),IF(Budget_period="Quarterly",SUMIFS(INDIRECT(BS$9),DetailBudgetWPs_Aleph,IF($J236 = "No Work Package", "", $J236),DetailBudgetCategory_Aleph,$I236),IF(Budget_period="Annually",SUMIFS(INDIRECT(BS$10),DetailBudgetWPs_Aleph,IF($J236 = "No Work Package", "", $J236),DetailBudgetCategory_Aleph,$I236),""))))) / BS$6 * BS$7, 0), 0)</f>
        <v>0</v>
      </c>
    </row>
    <row r="237" ht="15.75" customHeight="1">
      <c r="A237" s="114"/>
      <c r="B237" s="15" t="str">
        <f>IF(ROW()-16&lt;NoRowsBudget,OrgName,"")</f>
        <v/>
      </c>
      <c r="C237" s="15" t="str">
        <f>IF(ROW()-16&lt;NoRowsBudget,ProjectName,"")</f>
        <v/>
      </c>
      <c r="D237" s="15" t="str">
        <f>IF(ROW()-16&lt;NoRowsBudget,ProjectRef,"")</f>
        <v/>
      </c>
      <c r="E237" s="15" t="str">
        <f>IF(ROW()-16&lt;NoRowsBudget,ApplicationID,"")</f>
        <v/>
      </c>
      <c r="F237" s="15" t="str">
        <f>IF(ROW()-16&lt;NoRowsBudget,Version,"")</f>
        <v/>
      </c>
      <c r="G237" s="164" t="str">
        <f>IF(ROW()-16&lt;NoRowsBudget,StartDate,"")</f>
        <v/>
      </c>
      <c r="H237" s="164" t="str">
        <f>IF(ROW()-16&lt;NoRowsBudget,EndDate,"")</f>
        <v/>
      </c>
      <c r="I237" s="15" t="str">
        <f t="array" ref="I237">IF(ROW()-16&lt;(NoRowsBudget-3),INDEX(CostCategories,CEILING((ROW()-15)/NoWPs,1)),IF(ROW()-16=NoRowsBudget-3,"Overheads",IF(ROW()-16=NoRowsBudget-2,"Profit Margin",IF(ROW()-16=NoRowsBudget-1,"VAT",""))))</f>
        <v/>
      </c>
      <c r="J237" s="15" t="str">
        <f t="array" ref="J237">IF(ROW()-16&lt;NoRowsBudget-3,INDEX(WPUnique,,MOD(ROW()-16,NoWPs)+1),IF(ROW()-16=NoRowsBudget-3,"Overheads",IF(ROW()-16=NoRowsBudget-2,"Profit Margin",IF(ROW()-16=NoRowsBudget-1,"VAT",""))))</f>
        <v/>
      </c>
      <c r="K237" s="172" t="str">
        <f>IFERROR(IF(OR($J237="Indirect Cost",$J237="VAT",$J237="Profit Margin"),"",VLOOKUP(J237,'1. Basic Info'!$B$40:$C$52,2,FALSE)),BudgetExport!J237)</f>
        <v/>
      </c>
      <c r="L237" s="166">
        <f t="array" ref="L237">IFERROR(IF(ROW()-16&lt;NoRowsBudget, IF($J237="Profit Margin",SUM(L$16:L236)*ProfitMargin,IF($J237="VAT",SUM(L$16:L236)*VAT,IF(Budget_period="Monthly",SUMIFS(INDIRECT(L$8),DetailBudgetWPs_Aleph,IF($J237 = "No Work Package", "", $J237),DetailBudgetCategory_Aleph,$I237),IF(Budget_period="Quarterly",SUMIFS(INDIRECT(L$9),DetailBudgetWPs_Aleph,IF($J237 = "No Work Package", "", $J237),DetailBudgetCategory_Aleph,$I237),IF(Budget_period="Annually",SUMIFS(INDIRECT(L$10),DetailBudgetWPs_Aleph,IF($J237 = "No Work Package", "", $J237),DetailBudgetCategory_Aleph,$I237),""))))) / L$6 * L$7, 0), 0)</f>
        <v>0</v>
      </c>
      <c r="M237" s="166">
        <f t="array" ref="M237">IFERROR(IF(ROW()-16&lt;NoRowsBudget, IF($J237="Profit Margin",SUM(M$16:M236)*ProfitMargin,IF($J237="VAT",SUM(M$16:M236)*VAT,IF(Budget_period="Monthly",SUMIFS(INDIRECT(M$8),DetailBudgetWPs_Aleph,IF($J237 = "No Work Package", "", $J237),DetailBudgetCategory_Aleph,$I237),IF(Budget_period="Quarterly",SUMIFS(INDIRECT(M$9),DetailBudgetWPs_Aleph,IF($J237 = "No Work Package", "", $J237),DetailBudgetCategory_Aleph,$I237),IF(Budget_period="Annually",SUMIFS(INDIRECT(M$10),DetailBudgetWPs_Aleph,IF($J237 = "No Work Package", "", $J237),DetailBudgetCategory_Aleph,$I237),""))))) / M$6 * M$7, 0), 0)</f>
        <v>0</v>
      </c>
      <c r="N237" s="166">
        <f t="array" ref="N237">IFERROR(IF(ROW()-16&lt;NoRowsBudget, IF($J237="Profit Margin",SUM(N$16:N236)*ProfitMargin,IF($J237="VAT",SUM(N$16:N236)*VAT,IF(Budget_period="Monthly",SUMIFS(INDIRECT(N$8),DetailBudgetWPs_Aleph,IF($J237 = "No Work Package", "", $J237),DetailBudgetCategory_Aleph,$I237),IF(Budget_period="Quarterly",SUMIFS(INDIRECT(N$9),DetailBudgetWPs_Aleph,IF($J237 = "No Work Package", "", $J237),DetailBudgetCategory_Aleph,$I237),IF(Budget_period="Annually",SUMIFS(INDIRECT(N$10),DetailBudgetWPs_Aleph,IF($J237 = "No Work Package", "", $J237),DetailBudgetCategory_Aleph,$I237),""))))) / N$6 * N$7, 0), 0)</f>
        <v>0</v>
      </c>
      <c r="O237" s="166">
        <f t="array" ref="O237">IFERROR(IF(ROW()-16&lt;NoRowsBudget, IF($J237="Profit Margin",SUM(O$16:O236)*ProfitMargin,IF($J237="VAT",SUM(O$16:O236)*VAT,IF(Budget_period="Monthly",SUMIFS(INDIRECT(O$8),DetailBudgetWPs_Aleph,IF($J237 = "No Work Package", "", $J237),DetailBudgetCategory_Aleph,$I237),IF(Budget_period="Quarterly",SUMIFS(INDIRECT(O$9),DetailBudgetWPs_Aleph,IF($J237 = "No Work Package", "", $J237),DetailBudgetCategory_Aleph,$I237),IF(Budget_period="Annually",SUMIFS(INDIRECT(O$10),DetailBudgetWPs_Aleph,IF($J237 = "No Work Package", "", $J237),DetailBudgetCategory_Aleph,$I237),""))))) / O$6 * O$7, 0), 0)</f>
        <v>0</v>
      </c>
      <c r="P237" s="166">
        <f t="array" ref="P237">IFERROR(IF(ROW()-16&lt;NoRowsBudget, IF($J237="Profit Margin",SUM(P$16:P236)*ProfitMargin,IF($J237="VAT",SUM(P$16:P236)*VAT,IF(Budget_period="Monthly",SUMIFS(INDIRECT(P$8),DetailBudgetWPs_Aleph,IF($J237 = "No Work Package", "", $J237),DetailBudgetCategory_Aleph,$I237),IF(Budget_period="Quarterly",SUMIFS(INDIRECT(P$9),DetailBudgetWPs_Aleph,IF($J237 = "No Work Package", "", $J237),DetailBudgetCategory_Aleph,$I237),IF(Budget_period="Annually",SUMIFS(INDIRECT(P$10),DetailBudgetWPs_Aleph,IF($J237 = "No Work Package", "", $J237),DetailBudgetCategory_Aleph,$I237),""))))) / P$6 * P$7, 0), 0)</f>
        <v>0</v>
      </c>
      <c r="Q237" s="166">
        <f t="array" ref="Q237">IFERROR(IF(ROW()-16&lt;NoRowsBudget, IF($J237="Profit Margin",SUM(Q$16:Q236)*ProfitMargin,IF($J237="VAT",SUM(Q$16:Q236)*VAT,IF(Budget_period="Monthly",SUMIFS(INDIRECT(Q$8),DetailBudgetWPs_Aleph,IF($J237 = "No Work Package", "", $J237),DetailBudgetCategory_Aleph,$I237),IF(Budget_period="Quarterly",SUMIFS(INDIRECT(Q$9),DetailBudgetWPs_Aleph,IF($J237 = "No Work Package", "", $J237),DetailBudgetCategory_Aleph,$I237),IF(Budget_period="Annually",SUMIFS(INDIRECT(Q$10),DetailBudgetWPs_Aleph,IF($J237 = "No Work Package", "", $J237),DetailBudgetCategory_Aleph,$I237),""))))) / Q$6 * Q$7, 0), 0)</f>
        <v>0</v>
      </c>
      <c r="R237" s="166">
        <f t="array" ref="R237">IFERROR(IF(ROW()-16&lt;NoRowsBudget, IF($J237="Profit Margin",SUM(R$16:R236)*ProfitMargin,IF($J237="VAT",SUM(R$16:R236)*VAT,IF(Budget_period="Monthly",SUMIFS(INDIRECT(R$8),DetailBudgetWPs_Aleph,IF($J237 = "No Work Package", "", $J237),DetailBudgetCategory_Aleph,$I237),IF(Budget_period="Quarterly",SUMIFS(INDIRECT(R$9),DetailBudgetWPs_Aleph,IF($J237 = "No Work Package", "", $J237),DetailBudgetCategory_Aleph,$I237),IF(Budget_period="Annually",SUMIFS(INDIRECT(R$10),DetailBudgetWPs_Aleph,IF($J237 = "No Work Package", "", $J237),DetailBudgetCategory_Aleph,$I237),""))))) / R$6 * R$7, 0), 0)</f>
        <v>0</v>
      </c>
      <c r="S237" s="166">
        <f t="array" ref="S237">IFERROR(IF(ROW()-16&lt;NoRowsBudget, IF($J237="Profit Margin",SUM(S$16:S236)*ProfitMargin,IF($J237="VAT",SUM(S$16:S236)*VAT,IF(Budget_period="Monthly",SUMIFS(INDIRECT(S$8),DetailBudgetWPs_Aleph,IF($J237 = "No Work Package", "", $J237),DetailBudgetCategory_Aleph,$I237),IF(Budget_period="Quarterly",SUMIFS(INDIRECT(S$9),DetailBudgetWPs_Aleph,IF($J237 = "No Work Package", "", $J237),DetailBudgetCategory_Aleph,$I237),IF(Budget_period="Annually",SUMIFS(INDIRECT(S$10),DetailBudgetWPs_Aleph,IF($J237 = "No Work Package", "", $J237),DetailBudgetCategory_Aleph,$I237),""))))) / S$6 * S$7, 0), 0)</f>
        <v>0</v>
      </c>
      <c r="T237" s="166">
        <f t="array" ref="T237">IFERROR(IF(ROW()-16&lt;NoRowsBudget, IF($J237="Profit Margin",SUM(T$16:T236)*ProfitMargin,IF($J237="VAT",SUM(T$16:T236)*VAT,IF(Budget_period="Monthly",SUMIFS(INDIRECT(T$8),DetailBudgetWPs_Aleph,IF($J237 = "No Work Package", "", $J237),DetailBudgetCategory_Aleph,$I237),IF(Budget_period="Quarterly",SUMIFS(INDIRECT(T$9),DetailBudgetWPs_Aleph,IF($J237 = "No Work Package", "", $J237),DetailBudgetCategory_Aleph,$I237),IF(Budget_period="Annually",SUMIFS(INDIRECT(T$10),DetailBudgetWPs_Aleph,IF($J237 = "No Work Package", "", $J237),DetailBudgetCategory_Aleph,$I237),""))))) / T$6 * T$7, 0), 0)</f>
        <v>0</v>
      </c>
      <c r="U237" s="166">
        <f t="array" ref="U237">IFERROR(IF(ROW()-16&lt;NoRowsBudget, IF($J237="Profit Margin",SUM(U$16:U236)*ProfitMargin,IF($J237="VAT",SUM(U$16:U236)*VAT,IF(Budget_period="Monthly",SUMIFS(INDIRECT(U$8),DetailBudgetWPs_Aleph,IF($J237 = "No Work Package", "", $J237),DetailBudgetCategory_Aleph,$I237),IF(Budget_period="Quarterly",SUMIFS(INDIRECT(U$9),DetailBudgetWPs_Aleph,IF($J237 = "No Work Package", "", $J237),DetailBudgetCategory_Aleph,$I237),IF(Budget_period="Annually",SUMIFS(INDIRECT(U$10),DetailBudgetWPs_Aleph,IF($J237 = "No Work Package", "", $J237),DetailBudgetCategory_Aleph,$I237),""))))) / U$6 * U$7, 0), 0)</f>
        <v>0</v>
      </c>
      <c r="V237" s="166">
        <f t="array" ref="V237">IFERROR(IF(ROW()-16&lt;NoRowsBudget, IF($J237="Profit Margin",SUM(V$16:V236)*ProfitMargin,IF($J237="VAT",SUM(V$16:V236)*VAT,IF(Budget_period="Monthly",SUMIFS(INDIRECT(V$8),DetailBudgetWPs_Aleph,IF($J237 = "No Work Package", "", $J237),DetailBudgetCategory_Aleph,$I237),IF(Budget_period="Quarterly",SUMIFS(INDIRECT(V$9),DetailBudgetWPs_Aleph,IF($J237 = "No Work Package", "", $J237),DetailBudgetCategory_Aleph,$I237),IF(Budget_period="Annually",SUMIFS(INDIRECT(V$10),DetailBudgetWPs_Aleph,IF($J237 = "No Work Package", "", $J237),DetailBudgetCategory_Aleph,$I237),""))))) / V$6 * V$7, 0), 0)</f>
        <v>0</v>
      </c>
      <c r="W237" s="166">
        <f t="array" ref="W237">IFERROR(IF(ROW()-16&lt;NoRowsBudget, IF($J237="Profit Margin",SUM(W$16:W236)*ProfitMargin,IF($J237="VAT",SUM(W$16:W236)*VAT,IF(Budget_period="Monthly",SUMIFS(INDIRECT(W$8),DetailBudgetWPs_Aleph,IF($J237 = "No Work Package", "", $J237),DetailBudgetCategory_Aleph,$I237),IF(Budget_period="Quarterly",SUMIFS(INDIRECT(W$9),DetailBudgetWPs_Aleph,IF($J237 = "No Work Package", "", $J237),DetailBudgetCategory_Aleph,$I237),IF(Budget_period="Annually",SUMIFS(INDIRECT(W$10),DetailBudgetWPs_Aleph,IF($J237 = "No Work Package", "", $J237),DetailBudgetCategory_Aleph,$I237),""))))) / W$6 * W$7, 0), 0)</f>
        <v>0</v>
      </c>
      <c r="X237" s="166">
        <f t="array" ref="X237">IFERROR(IF(ROW()-16&lt;NoRowsBudget, IF($J237="Profit Margin",SUM(X$16:X236)*ProfitMargin,IF($J237="VAT",SUM(X$16:X236)*VAT,IF(Budget_period="Monthly",SUMIFS(INDIRECT(X$8),DetailBudgetWPs_Aleph,IF($J237 = "No Work Package", "", $J237),DetailBudgetCategory_Aleph,$I237),IF(Budget_period="Quarterly",SUMIFS(INDIRECT(X$9),DetailBudgetWPs_Aleph,IF($J237 = "No Work Package", "", $J237),DetailBudgetCategory_Aleph,$I237),IF(Budget_period="Annually",SUMIFS(INDIRECT(X$10),DetailBudgetWPs_Aleph,IF($J237 = "No Work Package", "", $J237),DetailBudgetCategory_Aleph,$I237),""))))) / X$6 * X$7, 0), 0)</f>
        <v>0</v>
      </c>
      <c r="Y237" s="166">
        <f t="array" ref="Y237">IFERROR(IF(ROW()-16&lt;NoRowsBudget, IF($J237="Profit Margin",SUM(Y$16:Y236)*ProfitMargin,IF($J237="VAT",SUM(Y$16:Y236)*VAT,IF(Budget_period="Monthly",SUMIFS(INDIRECT(Y$8),DetailBudgetWPs_Aleph,IF($J237 = "No Work Package", "", $J237),DetailBudgetCategory_Aleph,$I237),IF(Budget_period="Quarterly",SUMIFS(INDIRECT(Y$9),DetailBudgetWPs_Aleph,IF($J237 = "No Work Package", "", $J237),DetailBudgetCategory_Aleph,$I237),IF(Budget_period="Annually",SUMIFS(INDIRECT(Y$10),DetailBudgetWPs_Aleph,IF($J237 = "No Work Package", "", $J237),DetailBudgetCategory_Aleph,$I237),""))))) / Y$6 * Y$7, 0), 0)</f>
        <v>0</v>
      </c>
      <c r="Z237" s="166">
        <f t="array" ref="Z237">IFERROR(IF(ROW()-16&lt;NoRowsBudget, IF($J237="Profit Margin",SUM(Z$16:Z236)*ProfitMargin,IF($J237="VAT",SUM(Z$16:Z236)*VAT,IF(Budget_period="Monthly",SUMIFS(INDIRECT(Z$8),DetailBudgetWPs_Aleph,IF($J237 = "No Work Package", "", $J237),DetailBudgetCategory_Aleph,$I237),IF(Budget_period="Quarterly",SUMIFS(INDIRECT(Z$9),DetailBudgetWPs_Aleph,IF($J237 = "No Work Package", "", $J237),DetailBudgetCategory_Aleph,$I237),IF(Budget_period="Annually",SUMIFS(INDIRECT(Z$10),DetailBudgetWPs_Aleph,IF($J237 = "No Work Package", "", $J237),DetailBudgetCategory_Aleph,$I237),""))))) / Z$6 * Z$7, 0), 0)</f>
        <v>0</v>
      </c>
      <c r="AA237" s="166">
        <f t="array" ref="AA237">IFERROR(IF(ROW()-16&lt;NoRowsBudget, IF($J237="Profit Margin",SUM(AA$16:AA236)*ProfitMargin,IF($J237="VAT",SUM(AA$16:AA236)*VAT,IF(Budget_period="Monthly",SUMIFS(INDIRECT(AA$8),DetailBudgetWPs_Aleph,IF($J237 = "No Work Package", "", $J237),DetailBudgetCategory_Aleph,$I237),IF(Budget_period="Quarterly",SUMIFS(INDIRECT(AA$9),DetailBudgetWPs_Aleph,IF($J237 = "No Work Package", "", $J237),DetailBudgetCategory_Aleph,$I237),IF(Budget_period="Annually",SUMIFS(INDIRECT(AA$10),DetailBudgetWPs_Aleph,IF($J237 = "No Work Package", "", $J237),DetailBudgetCategory_Aleph,$I237),""))))) / AA$6 * AA$7, 0), 0)</f>
        <v>0</v>
      </c>
      <c r="AB237" s="166">
        <f t="array" ref="AB237">IFERROR(IF(ROW()-16&lt;NoRowsBudget, IF($J237="Profit Margin",SUM(AB$16:AB236)*ProfitMargin,IF($J237="VAT",SUM(AB$16:AB236)*VAT,IF(Budget_period="Monthly",SUMIFS(INDIRECT(AB$8),DetailBudgetWPs_Aleph,IF($J237 = "No Work Package", "", $J237),DetailBudgetCategory_Aleph,$I237),IF(Budget_period="Quarterly",SUMIFS(INDIRECT(AB$9),DetailBudgetWPs_Aleph,IF($J237 = "No Work Package", "", $J237),DetailBudgetCategory_Aleph,$I237),IF(Budget_period="Annually",SUMIFS(INDIRECT(AB$10),DetailBudgetWPs_Aleph,IF($J237 = "No Work Package", "", $J237),DetailBudgetCategory_Aleph,$I237),""))))) / AB$6 * AB$7, 0), 0)</f>
        <v>0</v>
      </c>
      <c r="AC237" s="166">
        <f t="array" ref="AC237">IFERROR(IF(ROW()-16&lt;NoRowsBudget, IF($J237="Profit Margin",SUM(AC$16:AC236)*ProfitMargin,IF($J237="VAT",SUM(AC$16:AC236)*VAT,IF(Budget_period="Monthly",SUMIFS(INDIRECT(AC$8),DetailBudgetWPs_Aleph,IF($J237 = "No Work Package", "", $J237),DetailBudgetCategory_Aleph,$I237),IF(Budget_period="Quarterly",SUMIFS(INDIRECT(AC$9),DetailBudgetWPs_Aleph,IF($J237 = "No Work Package", "", $J237),DetailBudgetCategory_Aleph,$I237),IF(Budget_period="Annually",SUMIFS(INDIRECT(AC$10),DetailBudgetWPs_Aleph,IF($J237 = "No Work Package", "", $J237),DetailBudgetCategory_Aleph,$I237),""))))) / AC$6 * AC$7, 0), 0)</f>
        <v>0</v>
      </c>
      <c r="AD237" s="166">
        <f t="array" ref="AD237">IFERROR(IF(ROW()-16&lt;NoRowsBudget, IF($J237="Profit Margin",SUM(AD$16:AD236)*ProfitMargin,IF($J237="VAT",SUM(AD$16:AD236)*VAT,IF(Budget_period="Monthly",SUMIFS(INDIRECT(AD$8),DetailBudgetWPs_Aleph,IF($J237 = "No Work Package", "", $J237),DetailBudgetCategory_Aleph,$I237),IF(Budget_period="Quarterly",SUMIFS(INDIRECT(AD$9),DetailBudgetWPs_Aleph,IF($J237 = "No Work Package", "", $J237),DetailBudgetCategory_Aleph,$I237),IF(Budget_period="Annually",SUMIFS(INDIRECT(AD$10),DetailBudgetWPs_Aleph,IF($J237 = "No Work Package", "", $J237),DetailBudgetCategory_Aleph,$I237),""))))) / AD$6 * AD$7, 0), 0)</f>
        <v>0</v>
      </c>
      <c r="AE237" s="166">
        <f t="array" ref="AE237">IFERROR(IF(ROW()-16&lt;NoRowsBudget, IF($J237="Profit Margin",SUM(AE$16:AE236)*ProfitMargin,IF($J237="VAT",SUM(AE$16:AE236)*VAT,IF(Budget_period="Monthly",SUMIFS(INDIRECT(AE$8),DetailBudgetWPs_Aleph,IF($J237 = "No Work Package", "", $J237),DetailBudgetCategory_Aleph,$I237),IF(Budget_period="Quarterly",SUMIFS(INDIRECT(AE$9),DetailBudgetWPs_Aleph,IF($J237 = "No Work Package", "", $J237),DetailBudgetCategory_Aleph,$I237),IF(Budget_period="Annually",SUMIFS(INDIRECT(AE$10),DetailBudgetWPs_Aleph,IF($J237 = "No Work Package", "", $J237),DetailBudgetCategory_Aleph,$I237),""))))) / AE$6 * AE$7, 0), 0)</f>
        <v>0</v>
      </c>
      <c r="AF237" s="166">
        <f t="array" ref="AF237">IFERROR(IF(ROW()-16&lt;NoRowsBudget, IF($J237="Profit Margin",SUM(AF$16:AF236)*ProfitMargin,IF($J237="VAT",SUM(AF$16:AF236)*VAT,IF(Budget_period="Monthly",SUMIFS(INDIRECT(AF$8),DetailBudgetWPs_Aleph,IF($J237 = "No Work Package", "", $J237),DetailBudgetCategory_Aleph,$I237),IF(Budget_period="Quarterly",SUMIFS(INDIRECT(AF$9),DetailBudgetWPs_Aleph,IF($J237 = "No Work Package", "", $J237),DetailBudgetCategory_Aleph,$I237),IF(Budget_period="Annually",SUMIFS(INDIRECT(AF$10),DetailBudgetWPs_Aleph,IF($J237 = "No Work Package", "", $J237),DetailBudgetCategory_Aleph,$I237),""))))) / AF$6 * AF$7, 0), 0)</f>
        <v>0</v>
      </c>
      <c r="AG237" s="166">
        <f t="array" ref="AG237">IFERROR(IF(ROW()-16&lt;NoRowsBudget, IF($J237="Profit Margin",SUM(AG$16:AG236)*ProfitMargin,IF($J237="VAT",SUM(AG$16:AG236)*VAT,IF(Budget_period="Monthly",SUMIFS(INDIRECT(AG$8),DetailBudgetWPs_Aleph,IF($J237 = "No Work Package", "", $J237),DetailBudgetCategory_Aleph,$I237),IF(Budget_period="Quarterly",SUMIFS(INDIRECT(AG$9),DetailBudgetWPs_Aleph,IF($J237 = "No Work Package", "", $J237),DetailBudgetCategory_Aleph,$I237),IF(Budget_period="Annually",SUMIFS(INDIRECT(AG$10),DetailBudgetWPs_Aleph,IF($J237 = "No Work Package", "", $J237),DetailBudgetCategory_Aleph,$I237),""))))) / AG$6 * AG$7, 0), 0)</f>
        <v>0</v>
      </c>
      <c r="AH237" s="166">
        <f t="array" ref="AH237">IFERROR(IF(ROW()-16&lt;NoRowsBudget, IF($J237="Profit Margin",SUM(AH$16:AH236)*ProfitMargin,IF($J237="VAT",SUM(AH$16:AH236)*VAT,IF(Budget_period="Monthly",SUMIFS(INDIRECT(AH$8),DetailBudgetWPs_Aleph,IF($J237 = "No Work Package", "", $J237),DetailBudgetCategory_Aleph,$I237),IF(Budget_period="Quarterly",SUMIFS(INDIRECT(AH$9),DetailBudgetWPs_Aleph,IF($J237 = "No Work Package", "", $J237),DetailBudgetCategory_Aleph,$I237),IF(Budget_period="Annually",SUMIFS(INDIRECT(AH$10),DetailBudgetWPs_Aleph,IF($J237 = "No Work Package", "", $J237),DetailBudgetCategory_Aleph,$I237),""))))) / AH$6 * AH$7, 0), 0)</f>
        <v>0</v>
      </c>
      <c r="AI237" s="166">
        <f t="array" ref="AI237">IFERROR(IF(ROW()-16&lt;NoRowsBudget, IF($J237="Profit Margin",SUM(AI$16:AI236)*ProfitMargin,IF($J237="VAT",SUM(AI$16:AI236)*VAT,IF(Budget_period="Monthly",SUMIFS(INDIRECT(AI$8),DetailBudgetWPs_Aleph,IF($J237 = "No Work Package", "", $J237),DetailBudgetCategory_Aleph,$I237),IF(Budget_period="Quarterly",SUMIFS(INDIRECT(AI$9),DetailBudgetWPs_Aleph,IF($J237 = "No Work Package", "", $J237),DetailBudgetCategory_Aleph,$I237),IF(Budget_period="Annually",SUMIFS(INDIRECT(AI$10),DetailBudgetWPs_Aleph,IF($J237 = "No Work Package", "", $J237),DetailBudgetCategory_Aleph,$I237),""))))) / AI$6 * AI$7, 0), 0)</f>
        <v>0</v>
      </c>
      <c r="AJ237" s="166">
        <f t="array" ref="AJ237">IFERROR(IF(ROW()-16&lt;NoRowsBudget, IF($J237="Profit Margin",SUM(AJ$16:AJ236)*ProfitMargin,IF($J237="VAT",SUM(AJ$16:AJ236)*VAT,IF(Budget_period="Monthly",SUMIFS(INDIRECT(AJ$8),DetailBudgetWPs_Aleph,IF($J237 = "No Work Package", "", $J237),DetailBudgetCategory_Aleph,$I237),IF(Budget_period="Quarterly",SUMIFS(INDIRECT(AJ$9),DetailBudgetWPs_Aleph,IF($J237 = "No Work Package", "", $J237),DetailBudgetCategory_Aleph,$I237),IF(Budget_period="Annually",SUMIFS(INDIRECT(AJ$10),DetailBudgetWPs_Aleph,IF($J237 = "No Work Package", "", $J237),DetailBudgetCategory_Aleph,$I237),""))))) / AJ$6 * AJ$7, 0), 0)</f>
        <v>0</v>
      </c>
      <c r="AK237" s="166">
        <f t="array" ref="AK237">IFERROR(IF(ROW()-16&lt;NoRowsBudget, IF($J237="Profit Margin",SUM(AK$16:AK236)*ProfitMargin,IF($J237="VAT",SUM(AK$16:AK236)*VAT,IF(Budget_period="Monthly",SUMIFS(INDIRECT(AK$8),DetailBudgetWPs_Aleph,IF($J237 = "No Work Package", "", $J237),DetailBudgetCategory_Aleph,$I237),IF(Budget_period="Quarterly",SUMIFS(INDIRECT(AK$9),DetailBudgetWPs_Aleph,IF($J237 = "No Work Package", "", $J237),DetailBudgetCategory_Aleph,$I237),IF(Budget_period="Annually",SUMIFS(INDIRECT(AK$10),DetailBudgetWPs_Aleph,IF($J237 = "No Work Package", "", $J237),DetailBudgetCategory_Aleph,$I237),""))))) / AK$6 * AK$7, 0), 0)</f>
        <v>0</v>
      </c>
      <c r="AL237" s="166">
        <f t="array" ref="AL237">IFERROR(IF(ROW()-16&lt;NoRowsBudget, IF($J237="Profit Margin",SUM(AL$16:AL236)*ProfitMargin,IF($J237="VAT",SUM(AL$16:AL236)*VAT,IF(Budget_period="Monthly",SUMIFS(INDIRECT(AL$8),DetailBudgetWPs_Aleph,IF($J237 = "No Work Package", "", $J237),DetailBudgetCategory_Aleph,$I237),IF(Budget_period="Quarterly",SUMIFS(INDIRECT(AL$9),DetailBudgetWPs_Aleph,IF($J237 = "No Work Package", "", $J237),DetailBudgetCategory_Aleph,$I237),IF(Budget_period="Annually",SUMIFS(INDIRECT(AL$10),DetailBudgetWPs_Aleph,IF($J237 = "No Work Package", "", $J237),DetailBudgetCategory_Aleph,$I237),""))))) / AL$6 * AL$7, 0), 0)</f>
        <v>0</v>
      </c>
      <c r="AM237" s="166">
        <f t="array" ref="AM237">IFERROR(IF(ROW()-16&lt;NoRowsBudget, IF($J237="Profit Margin",SUM(AM$16:AM236)*ProfitMargin,IF($J237="VAT",SUM(AM$16:AM236)*VAT,IF(Budget_period="Monthly",SUMIFS(INDIRECT(AM$8),DetailBudgetWPs_Aleph,IF($J237 = "No Work Package", "", $J237),DetailBudgetCategory_Aleph,$I237),IF(Budget_period="Quarterly",SUMIFS(INDIRECT(AM$9),DetailBudgetWPs_Aleph,IF($J237 = "No Work Package", "", $J237),DetailBudgetCategory_Aleph,$I237),IF(Budget_period="Annually",SUMIFS(INDIRECT(AM$10),DetailBudgetWPs_Aleph,IF($J237 = "No Work Package", "", $J237),DetailBudgetCategory_Aleph,$I237),""))))) / AM$6 * AM$7, 0), 0)</f>
        <v>0</v>
      </c>
      <c r="AN237" s="166">
        <f t="array" ref="AN237">IFERROR(IF(ROW()-16&lt;NoRowsBudget, IF($J237="Profit Margin",SUM(AN$16:AN236)*ProfitMargin,IF($J237="VAT",SUM(AN$16:AN236)*VAT,IF(Budget_period="Monthly",SUMIFS(INDIRECT(AN$8),DetailBudgetWPs_Aleph,IF($J237 = "No Work Package", "", $J237),DetailBudgetCategory_Aleph,$I237),IF(Budget_period="Quarterly",SUMIFS(INDIRECT(AN$9),DetailBudgetWPs_Aleph,IF($J237 = "No Work Package", "", $J237),DetailBudgetCategory_Aleph,$I237),IF(Budget_period="Annually",SUMIFS(INDIRECT(AN$10),DetailBudgetWPs_Aleph,IF($J237 = "No Work Package", "", $J237),DetailBudgetCategory_Aleph,$I237),""))))) / AN$6 * AN$7, 0), 0)</f>
        <v>0</v>
      </c>
      <c r="AO237" s="166">
        <f t="array" ref="AO237">IFERROR(IF(ROW()-16&lt;NoRowsBudget, IF($J237="Profit Margin",SUM(AO$16:AO236)*ProfitMargin,IF($J237="VAT",SUM(AO$16:AO236)*VAT,IF(Budget_period="Monthly",SUMIFS(INDIRECT(AO$8),DetailBudgetWPs_Aleph,IF($J237 = "No Work Package", "", $J237),DetailBudgetCategory_Aleph,$I237),IF(Budget_period="Quarterly",SUMIFS(INDIRECT(AO$9),DetailBudgetWPs_Aleph,IF($J237 = "No Work Package", "", $J237),DetailBudgetCategory_Aleph,$I237),IF(Budget_period="Annually",SUMIFS(INDIRECT(AO$10),DetailBudgetWPs_Aleph,IF($J237 = "No Work Package", "", $J237),DetailBudgetCategory_Aleph,$I237),""))))) / AO$6 * AO$7, 0), 0)</f>
        <v>0</v>
      </c>
      <c r="AP237" s="166">
        <f t="array" ref="AP237">IFERROR(IF(ROW()-16&lt;NoRowsBudget, IF($J237="Profit Margin",SUM(AP$16:AP236)*ProfitMargin,IF($J237="VAT",SUM(AP$16:AP236)*VAT,IF(Budget_period="Monthly",SUMIFS(INDIRECT(AP$8),DetailBudgetWPs_Aleph,IF($J237 = "No Work Package", "", $J237),DetailBudgetCategory_Aleph,$I237),IF(Budget_period="Quarterly",SUMIFS(INDIRECT(AP$9),DetailBudgetWPs_Aleph,IF($J237 = "No Work Package", "", $J237),DetailBudgetCategory_Aleph,$I237),IF(Budget_period="Annually",SUMIFS(INDIRECT(AP$10),DetailBudgetWPs_Aleph,IF($J237 = "No Work Package", "", $J237),DetailBudgetCategory_Aleph,$I237),""))))) / AP$6 * AP$7, 0), 0)</f>
        <v>0</v>
      </c>
      <c r="AQ237" s="166">
        <f t="array" ref="AQ237">IFERROR(IF(ROW()-16&lt;NoRowsBudget, IF($J237="Profit Margin",SUM(AQ$16:AQ236)*ProfitMargin,IF($J237="VAT",SUM(AQ$16:AQ236)*VAT,IF(Budget_period="Monthly",SUMIFS(INDIRECT(AQ$8),DetailBudgetWPs_Aleph,IF($J237 = "No Work Package", "", $J237),DetailBudgetCategory_Aleph,$I237),IF(Budget_period="Quarterly",SUMIFS(INDIRECT(AQ$9),DetailBudgetWPs_Aleph,IF($J237 = "No Work Package", "", $J237),DetailBudgetCategory_Aleph,$I237),IF(Budget_period="Annually",SUMIFS(INDIRECT(AQ$10),DetailBudgetWPs_Aleph,IF($J237 = "No Work Package", "", $J237),DetailBudgetCategory_Aleph,$I237),""))))) / AQ$6 * AQ$7, 0), 0)</f>
        <v>0</v>
      </c>
      <c r="AR237" s="166">
        <f t="array" ref="AR237">IFERROR(IF(ROW()-16&lt;NoRowsBudget, IF($J237="Profit Margin",SUM(AR$16:AR236)*ProfitMargin,IF($J237="VAT",SUM(AR$16:AR236)*VAT,IF(Budget_period="Monthly",SUMIFS(INDIRECT(AR$8),DetailBudgetWPs_Aleph,IF($J237 = "No Work Package", "", $J237),DetailBudgetCategory_Aleph,$I237),IF(Budget_period="Quarterly",SUMIFS(INDIRECT(AR$9),DetailBudgetWPs_Aleph,IF($J237 = "No Work Package", "", $J237),DetailBudgetCategory_Aleph,$I237),IF(Budget_period="Annually",SUMIFS(INDIRECT(AR$10),DetailBudgetWPs_Aleph,IF($J237 = "No Work Package", "", $J237),DetailBudgetCategory_Aleph,$I237),""))))) / AR$6 * AR$7, 0), 0)</f>
        <v>0</v>
      </c>
      <c r="AS237" s="166">
        <f t="array" ref="AS237">IFERROR(IF(ROW()-16&lt;NoRowsBudget, IF($J237="Profit Margin",SUM(AS$16:AS236)*ProfitMargin,IF($J237="VAT",SUM(AS$16:AS236)*VAT,IF(Budget_period="Monthly",SUMIFS(INDIRECT(AS$8),DetailBudgetWPs_Aleph,IF($J237 = "No Work Package", "", $J237),DetailBudgetCategory_Aleph,$I237),IF(Budget_period="Quarterly",SUMIFS(INDIRECT(AS$9),DetailBudgetWPs_Aleph,IF($J237 = "No Work Package", "", $J237),DetailBudgetCategory_Aleph,$I237),IF(Budget_period="Annually",SUMIFS(INDIRECT(AS$10),DetailBudgetWPs_Aleph,IF($J237 = "No Work Package", "", $J237),DetailBudgetCategory_Aleph,$I237),""))))) / AS$6 * AS$7, 0), 0)</f>
        <v>0</v>
      </c>
      <c r="AT237" s="166">
        <f t="array" ref="AT237">IFERROR(IF(ROW()-16&lt;NoRowsBudget, IF($J237="Profit Margin",SUM(AT$16:AT236)*ProfitMargin,IF($J237="VAT",SUM(AT$16:AT236)*VAT,IF(Budget_period="Monthly",SUMIFS(INDIRECT(AT$8),DetailBudgetWPs_Aleph,IF($J237 = "No Work Package", "", $J237),DetailBudgetCategory_Aleph,$I237),IF(Budget_period="Quarterly",SUMIFS(INDIRECT(AT$9),DetailBudgetWPs_Aleph,IF($J237 = "No Work Package", "", $J237),DetailBudgetCategory_Aleph,$I237),IF(Budget_period="Annually",SUMIFS(INDIRECT(AT$10),DetailBudgetWPs_Aleph,IF($J237 = "No Work Package", "", $J237),DetailBudgetCategory_Aleph,$I237),""))))) / AT$6 * AT$7, 0), 0)</f>
        <v>0</v>
      </c>
      <c r="AU237" s="166">
        <f t="array" ref="AU237">IFERROR(IF(ROW()-16&lt;NoRowsBudget, IF($J237="Profit Margin",SUM(AU$16:AU236)*ProfitMargin,IF($J237="VAT",SUM(AU$16:AU236)*VAT,IF(Budget_period="Monthly",SUMIFS(INDIRECT(AU$8),DetailBudgetWPs_Aleph,IF($J237 = "No Work Package", "", $J237),DetailBudgetCategory_Aleph,$I237),IF(Budget_period="Quarterly",SUMIFS(INDIRECT(AU$9),DetailBudgetWPs_Aleph,IF($J237 = "No Work Package", "", $J237),DetailBudgetCategory_Aleph,$I237),IF(Budget_period="Annually",SUMIFS(INDIRECT(AU$10),DetailBudgetWPs_Aleph,IF($J237 = "No Work Package", "", $J237),DetailBudgetCategory_Aleph,$I237),""))))) / AU$6 * AU$7, 0), 0)</f>
        <v>0</v>
      </c>
      <c r="AV237" s="166">
        <f t="array" ref="AV237">IFERROR(IF(ROW()-16&lt;NoRowsBudget, IF($J237="Profit Margin",SUM(AV$16:AV236)*ProfitMargin,IF($J237="VAT",SUM(AV$16:AV236)*VAT,IF(Budget_period="Monthly",SUMIFS(INDIRECT(AV$8),DetailBudgetWPs_Aleph,IF($J237 = "No Work Package", "", $J237),DetailBudgetCategory_Aleph,$I237),IF(Budget_period="Quarterly",SUMIFS(INDIRECT(AV$9),DetailBudgetWPs_Aleph,IF($J237 = "No Work Package", "", $J237),DetailBudgetCategory_Aleph,$I237),IF(Budget_period="Annually",SUMIFS(INDIRECT(AV$10),DetailBudgetWPs_Aleph,IF($J237 = "No Work Package", "", $J237),DetailBudgetCategory_Aleph,$I237),""))))) / AV$6 * AV$7, 0), 0)</f>
        <v>0</v>
      </c>
      <c r="AW237" s="166">
        <f t="array" ref="AW237">IFERROR(IF(ROW()-16&lt;NoRowsBudget, IF($J237="Profit Margin",SUM(AW$16:AW236)*ProfitMargin,IF($J237="VAT",SUM(AW$16:AW236)*VAT,IF(Budget_period="Monthly",SUMIFS(INDIRECT(AW$8),DetailBudgetWPs_Aleph,IF($J237 = "No Work Package", "", $J237),DetailBudgetCategory_Aleph,$I237),IF(Budget_period="Quarterly",SUMIFS(INDIRECT(AW$9),DetailBudgetWPs_Aleph,IF($J237 = "No Work Package", "", $J237),DetailBudgetCategory_Aleph,$I237),IF(Budget_period="Annually",SUMIFS(INDIRECT(AW$10),DetailBudgetWPs_Aleph,IF($J237 = "No Work Package", "", $J237),DetailBudgetCategory_Aleph,$I237),""))))) / AW$6 * AW$7, 0), 0)</f>
        <v>0</v>
      </c>
      <c r="AX237" s="166">
        <f t="array" ref="AX237">IFERROR(IF(ROW()-16&lt;NoRowsBudget, IF($J237="Profit Margin",SUM(AX$16:AX236)*ProfitMargin,IF($J237="VAT",SUM(AX$16:AX236)*VAT,IF(Budget_period="Monthly",SUMIFS(INDIRECT(AX$8),DetailBudgetWPs_Aleph,IF($J237 = "No Work Package", "", $J237),DetailBudgetCategory_Aleph,$I237),IF(Budget_period="Quarterly",SUMIFS(INDIRECT(AX$9),DetailBudgetWPs_Aleph,IF($J237 = "No Work Package", "", $J237),DetailBudgetCategory_Aleph,$I237),IF(Budget_period="Annually",SUMIFS(INDIRECT(AX$10),DetailBudgetWPs_Aleph,IF($J237 = "No Work Package", "", $J237),DetailBudgetCategory_Aleph,$I237),""))))) / AX$6 * AX$7, 0), 0)</f>
        <v>0</v>
      </c>
      <c r="AY237" s="166">
        <f t="array" ref="AY237">IFERROR(IF(ROW()-16&lt;NoRowsBudget, IF($J237="Profit Margin",SUM(AY$16:AY236)*ProfitMargin,IF($J237="VAT",SUM(AY$16:AY236)*VAT,IF(Budget_period="Monthly",SUMIFS(INDIRECT(AY$8),DetailBudgetWPs_Aleph,IF($J237 = "No Work Package", "", $J237),DetailBudgetCategory_Aleph,$I237),IF(Budget_period="Quarterly",SUMIFS(INDIRECT(AY$9),DetailBudgetWPs_Aleph,IF($J237 = "No Work Package", "", $J237),DetailBudgetCategory_Aleph,$I237),IF(Budget_period="Annually",SUMIFS(INDIRECT(AY$10),DetailBudgetWPs_Aleph,IF($J237 = "No Work Package", "", $J237),DetailBudgetCategory_Aleph,$I237),""))))) / AY$6 * AY$7, 0), 0)</f>
        <v>0</v>
      </c>
      <c r="AZ237" s="166">
        <f t="array" ref="AZ237">IFERROR(IF(ROW()-16&lt;NoRowsBudget, IF($J237="Profit Margin",SUM(AZ$16:AZ236)*ProfitMargin,IF($J237="VAT",SUM(AZ$16:AZ236)*VAT,IF(Budget_period="Monthly",SUMIFS(INDIRECT(AZ$8),DetailBudgetWPs_Aleph,IF($J237 = "No Work Package", "", $J237),DetailBudgetCategory_Aleph,$I237),IF(Budget_period="Quarterly",SUMIFS(INDIRECT(AZ$9),DetailBudgetWPs_Aleph,IF($J237 = "No Work Package", "", $J237),DetailBudgetCategory_Aleph,$I237),IF(Budget_period="Annually",SUMIFS(INDIRECT(AZ$10),DetailBudgetWPs_Aleph,IF($J237 = "No Work Package", "", $J237),DetailBudgetCategory_Aleph,$I237),""))))) / AZ$6 * AZ$7, 0), 0)</f>
        <v>0</v>
      </c>
      <c r="BA237" s="166">
        <f t="array" ref="BA237">IFERROR(IF(ROW()-16&lt;NoRowsBudget, IF($J237="Profit Margin",SUM(BA$16:BA236)*ProfitMargin,IF($J237="VAT",SUM(BA$16:BA236)*VAT,IF(Budget_period="Monthly",SUMIFS(INDIRECT(BA$8),DetailBudgetWPs_Aleph,IF($J237 = "No Work Package", "", $J237),DetailBudgetCategory_Aleph,$I237),IF(Budget_period="Quarterly",SUMIFS(INDIRECT(BA$9),DetailBudgetWPs_Aleph,IF($J237 = "No Work Package", "", $J237),DetailBudgetCategory_Aleph,$I237),IF(Budget_period="Annually",SUMIFS(INDIRECT(BA$10),DetailBudgetWPs_Aleph,IF($J237 = "No Work Package", "", $J237),DetailBudgetCategory_Aleph,$I237),""))))) / BA$6 * BA$7, 0), 0)</f>
        <v>0</v>
      </c>
      <c r="BB237" s="166">
        <f t="array" ref="BB237">IFERROR(IF(ROW()-16&lt;NoRowsBudget, IF($J237="Profit Margin",SUM(BB$16:BB236)*ProfitMargin,IF($J237="VAT",SUM(BB$16:BB236)*VAT,IF(Budget_period="Monthly",SUMIFS(INDIRECT(BB$8),DetailBudgetWPs_Aleph,IF($J237 = "No Work Package", "", $J237),DetailBudgetCategory_Aleph,$I237),IF(Budget_period="Quarterly",SUMIFS(INDIRECT(BB$9),DetailBudgetWPs_Aleph,IF($J237 = "No Work Package", "", $J237),DetailBudgetCategory_Aleph,$I237),IF(Budget_period="Annually",SUMIFS(INDIRECT(BB$10),DetailBudgetWPs_Aleph,IF($J237 = "No Work Package", "", $J237),DetailBudgetCategory_Aleph,$I237),""))))) / BB$6 * BB$7, 0), 0)</f>
        <v>0</v>
      </c>
      <c r="BC237" s="166">
        <f t="array" ref="BC237">IFERROR(IF(ROW()-16&lt;NoRowsBudget, IF($J237="Profit Margin",SUM(BC$16:BC236)*ProfitMargin,IF($J237="VAT",SUM(BC$16:BC236)*VAT,IF(Budget_period="Monthly",SUMIFS(INDIRECT(BC$8),DetailBudgetWPs_Aleph,IF($J237 = "No Work Package", "", $J237),DetailBudgetCategory_Aleph,$I237),IF(Budget_period="Quarterly",SUMIFS(INDIRECT(BC$9),DetailBudgetWPs_Aleph,IF($J237 = "No Work Package", "", $J237),DetailBudgetCategory_Aleph,$I237),IF(Budget_period="Annually",SUMIFS(INDIRECT(BC$10),DetailBudgetWPs_Aleph,IF($J237 = "No Work Package", "", $J237),DetailBudgetCategory_Aleph,$I237),""))))) / BC$6 * BC$7, 0), 0)</f>
        <v>0</v>
      </c>
      <c r="BD237" s="166">
        <f t="array" ref="BD237">IFERROR(IF(ROW()-16&lt;NoRowsBudget, IF($J237="Profit Margin",SUM(BD$16:BD236)*ProfitMargin,IF($J237="VAT",SUM(BD$16:BD236)*VAT,IF(Budget_period="Monthly",SUMIFS(INDIRECT(BD$8),DetailBudgetWPs_Aleph,IF($J237 = "No Work Package", "", $J237),DetailBudgetCategory_Aleph,$I237),IF(Budget_period="Quarterly",SUMIFS(INDIRECT(BD$9),DetailBudgetWPs_Aleph,IF($J237 = "No Work Package", "", $J237),DetailBudgetCategory_Aleph,$I237),IF(Budget_period="Annually",SUMIFS(INDIRECT(BD$10),DetailBudgetWPs_Aleph,IF($J237 = "No Work Package", "", $J237),DetailBudgetCategory_Aleph,$I237),""))))) / BD$6 * BD$7, 0), 0)</f>
        <v>0</v>
      </c>
      <c r="BE237" s="166">
        <f t="array" ref="BE237">IFERROR(IF(ROW()-16&lt;NoRowsBudget, IF($J237="Profit Margin",SUM(BE$16:BE236)*ProfitMargin,IF($J237="VAT",SUM(BE$16:BE236)*VAT,IF(Budget_period="Monthly",SUMIFS(INDIRECT(BE$8),DetailBudgetWPs_Aleph,IF($J237 = "No Work Package", "", $J237),DetailBudgetCategory_Aleph,$I237),IF(Budget_period="Quarterly",SUMIFS(INDIRECT(BE$9),DetailBudgetWPs_Aleph,IF($J237 = "No Work Package", "", $J237),DetailBudgetCategory_Aleph,$I237),IF(Budget_period="Annually",SUMIFS(INDIRECT(BE$10),DetailBudgetWPs_Aleph,IF($J237 = "No Work Package", "", $J237),DetailBudgetCategory_Aleph,$I237),""))))) / BE$6 * BE$7, 0), 0)</f>
        <v>0</v>
      </c>
      <c r="BF237" s="166">
        <f t="array" ref="BF237">IFERROR(IF(ROW()-16&lt;NoRowsBudget, IF($J237="Profit Margin",SUM(BF$16:BF236)*ProfitMargin,IF($J237="VAT",SUM(BF$16:BF236)*VAT,IF(Budget_period="Monthly",SUMIFS(INDIRECT(BF$8),DetailBudgetWPs_Aleph,IF($J237 = "No Work Package", "", $J237),DetailBudgetCategory_Aleph,$I237),IF(Budget_period="Quarterly",SUMIFS(INDIRECT(BF$9),DetailBudgetWPs_Aleph,IF($J237 = "No Work Package", "", $J237),DetailBudgetCategory_Aleph,$I237),IF(Budget_period="Annually",SUMIFS(INDIRECT(BF$10),DetailBudgetWPs_Aleph,IF($J237 = "No Work Package", "", $J237),DetailBudgetCategory_Aleph,$I237),""))))) / BF$6 * BF$7, 0), 0)</f>
        <v>0</v>
      </c>
      <c r="BG237" s="166">
        <f t="array" ref="BG237">IFERROR(IF(ROW()-16&lt;NoRowsBudget, IF($J237="Profit Margin",SUM(BG$16:BG236)*ProfitMargin,IF($J237="VAT",SUM(BG$16:BG236)*VAT,IF(Budget_period="Monthly",SUMIFS(INDIRECT(BG$8),DetailBudgetWPs_Aleph,IF($J237 = "No Work Package", "", $J237),DetailBudgetCategory_Aleph,$I237),IF(Budget_period="Quarterly",SUMIFS(INDIRECT(BG$9),DetailBudgetWPs_Aleph,IF($J237 = "No Work Package", "", $J237),DetailBudgetCategory_Aleph,$I237),IF(Budget_period="Annually",SUMIFS(INDIRECT(BG$10),DetailBudgetWPs_Aleph,IF($J237 = "No Work Package", "", $J237),DetailBudgetCategory_Aleph,$I237),""))))) / BG$6 * BG$7, 0), 0)</f>
        <v>0</v>
      </c>
      <c r="BH237" s="166">
        <f t="array" ref="BH237">IFERROR(IF(ROW()-16&lt;NoRowsBudget, IF($J237="Profit Margin",SUM(BH$16:BH236)*ProfitMargin,IF($J237="VAT",SUM(BH$16:BH236)*VAT,IF(Budget_period="Monthly",SUMIFS(INDIRECT(BH$8),DetailBudgetWPs_Aleph,IF($J237 = "No Work Package", "", $J237),DetailBudgetCategory_Aleph,$I237),IF(Budget_period="Quarterly",SUMIFS(INDIRECT(BH$9),DetailBudgetWPs_Aleph,IF($J237 = "No Work Package", "", $J237),DetailBudgetCategory_Aleph,$I237),IF(Budget_period="Annually",SUMIFS(INDIRECT(BH$10),DetailBudgetWPs_Aleph,IF($J237 = "No Work Package", "", $J237),DetailBudgetCategory_Aleph,$I237),""))))) / BH$6 * BH$7, 0), 0)</f>
        <v>0</v>
      </c>
      <c r="BI237" s="166">
        <f t="array" ref="BI237">IFERROR(IF(ROW()-16&lt;NoRowsBudget, IF($J237="Profit Margin",SUM(BI$16:BI236)*ProfitMargin,IF($J237="VAT",SUM(BI$16:BI236)*VAT,IF(Budget_period="Monthly",SUMIFS(INDIRECT(BI$8),DetailBudgetWPs_Aleph,IF($J237 = "No Work Package", "", $J237),DetailBudgetCategory_Aleph,$I237),IF(Budget_period="Quarterly",SUMIFS(INDIRECT(BI$9),DetailBudgetWPs_Aleph,IF($J237 = "No Work Package", "", $J237),DetailBudgetCategory_Aleph,$I237),IF(Budget_period="Annually",SUMIFS(INDIRECT(BI$10),DetailBudgetWPs_Aleph,IF($J237 = "No Work Package", "", $J237),DetailBudgetCategory_Aleph,$I237),""))))) / BI$6 * BI$7, 0), 0)</f>
        <v>0</v>
      </c>
      <c r="BJ237" s="166">
        <f t="array" ref="BJ237">IFERROR(IF(ROW()-16&lt;NoRowsBudget, IF($J237="Profit Margin",SUM(BJ$16:BJ236)*ProfitMargin,IF($J237="VAT",SUM(BJ$16:BJ236)*VAT,IF(Budget_period="Monthly",SUMIFS(INDIRECT(BJ$8),DetailBudgetWPs_Aleph,IF($J237 = "No Work Package", "", $J237),DetailBudgetCategory_Aleph,$I237),IF(Budget_period="Quarterly",SUMIFS(INDIRECT(BJ$9),DetailBudgetWPs_Aleph,IF($J237 = "No Work Package", "", $J237),DetailBudgetCategory_Aleph,$I237),IF(Budget_period="Annually",SUMIFS(INDIRECT(BJ$10),DetailBudgetWPs_Aleph,IF($J237 = "No Work Package", "", $J237),DetailBudgetCategory_Aleph,$I237),""))))) / BJ$6 * BJ$7, 0), 0)</f>
        <v>0</v>
      </c>
      <c r="BK237" s="166">
        <f t="array" ref="BK237">IFERROR(IF(ROW()-16&lt;NoRowsBudget, IF($J237="Profit Margin",SUM(BK$16:BK236)*ProfitMargin,IF($J237="VAT",SUM(BK$16:BK236)*VAT,IF(Budget_period="Monthly",SUMIFS(INDIRECT(BK$8),DetailBudgetWPs_Aleph,IF($J237 = "No Work Package", "", $J237),DetailBudgetCategory_Aleph,$I237),IF(Budget_period="Quarterly",SUMIFS(INDIRECT(BK$9),DetailBudgetWPs_Aleph,IF($J237 = "No Work Package", "", $J237),DetailBudgetCategory_Aleph,$I237),IF(Budget_period="Annually",SUMIFS(INDIRECT(BK$10),DetailBudgetWPs_Aleph,IF($J237 = "No Work Package", "", $J237),DetailBudgetCategory_Aleph,$I237),""))))) / BK$6 * BK$7, 0), 0)</f>
        <v>0</v>
      </c>
      <c r="BL237" s="166">
        <f t="array" ref="BL237">IFERROR(IF(ROW()-16&lt;NoRowsBudget, IF($J237="Profit Margin",SUM(BL$16:BL236)*ProfitMargin,IF($J237="VAT",SUM(BL$16:BL236)*VAT,IF(Budget_period="Monthly",SUMIFS(INDIRECT(BL$8),DetailBudgetWPs_Aleph,IF($J237 = "No Work Package", "", $J237),DetailBudgetCategory_Aleph,$I237),IF(Budget_period="Quarterly",SUMIFS(INDIRECT(BL$9),DetailBudgetWPs_Aleph,IF($J237 = "No Work Package", "", $J237),DetailBudgetCategory_Aleph,$I237),IF(Budget_period="Annually",SUMIFS(INDIRECT(BL$10),DetailBudgetWPs_Aleph,IF($J237 = "No Work Package", "", $J237),DetailBudgetCategory_Aleph,$I237),""))))) / BL$6 * BL$7, 0), 0)</f>
        <v>0</v>
      </c>
      <c r="BM237" s="166">
        <f t="array" ref="BM237">IFERROR(IF(ROW()-16&lt;NoRowsBudget, IF($J237="Profit Margin",SUM(BM$16:BM236)*ProfitMargin,IF($J237="VAT",SUM(BM$16:BM236)*VAT,IF(Budget_period="Monthly",SUMIFS(INDIRECT(BM$8),DetailBudgetWPs_Aleph,IF($J237 = "No Work Package", "", $J237),DetailBudgetCategory_Aleph,$I237),IF(Budget_period="Quarterly",SUMIFS(INDIRECT(BM$9),DetailBudgetWPs_Aleph,IF($J237 = "No Work Package", "", $J237),DetailBudgetCategory_Aleph,$I237),IF(Budget_period="Annually",SUMIFS(INDIRECT(BM$10),DetailBudgetWPs_Aleph,IF($J237 = "No Work Package", "", $J237),DetailBudgetCategory_Aleph,$I237),""))))) / BM$6 * BM$7, 0), 0)</f>
        <v>0</v>
      </c>
      <c r="BN237" s="166">
        <f t="array" ref="BN237">IFERROR(IF(ROW()-16&lt;NoRowsBudget, IF($J237="Profit Margin",SUM(BN$16:BN236)*ProfitMargin,IF($J237="VAT",SUM(BN$16:BN236)*VAT,IF(Budget_period="Monthly",SUMIFS(INDIRECT(BN$8),DetailBudgetWPs_Aleph,IF($J237 = "No Work Package", "", $J237),DetailBudgetCategory_Aleph,$I237),IF(Budget_period="Quarterly",SUMIFS(INDIRECT(BN$9),DetailBudgetWPs_Aleph,IF($J237 = "No Work Package", "", $J237),DetailBudgetCategory_Aleph,$I237),IF(Budget_period="Annually",SUMIFS(INDIRECT(BN$10),DetailBudgetWPs_Aleph,IF($J237 = "No Work Package", "", $J237),DetailBudgetCategory_Aleph,$I237),""))))) / BN$6 * BN$7, 0), 0)</f>
        <v>0</v>
      </c>
      <c r="BO237" s="166">
        <f t="array" ref="BO237">IFERROR(IF(ROW()-16&lt;NoRowsBudget, IF($J237="Profit Margin",SUM(BO$16:BO236)*ProfitMargin,IF($J237="VAT",SUM(BO$16:BO236)*VAT,IF(Budget_period="Monthly",SUMIFS(INDIRECT(BO$8),DetailBudgetWPs_Aleph,IF($J237 = "No Work Package", "", $J237),DetailBudgetCategory_Aleph,$I237),IF(Budget_period="Quarterly",SUMIFS(INDIRECT(BO$9),DetailBudgetWPs_Aleph,IF($J237 = "No Work Package", "", $J237),DetailBudgetCategory_Aleph,$I237),IF(Budget_period="Annually",SUMIFS(INDIRECT(BO$10),DetailBudgetWPs_Aleph,IF($J237 = "No Work Package", "", $J237),DetailBudgetCategory_Aleph,$I237),""))))) / BO$6 * BO$7, 0), 0)</f>
        <v>0</v>
      </c>
      <c r="BP237" s="166">
        <f t="array" ref="BP237">IFERROR(IF(ROW()-16&lt;NoRowsBudget, IF($J237="Profit Margin",SUM(BP$16:BP236)*ProfitMargin,IF($J237="VAT",SUM(BP$16:BP236)*VAT,IF(Budget_period="Monthly",SUMIFS(INDIRECT(BP$8),DetailBudgetWPs_Aleph,IF($J237 = "No Work Package", "", $J237),DetailBudgetCategory_Aleph,$I237),IF(Budget_period="Quarterly",SUMIFS(INDIRECT(BP$9),DetailBudgetWPs_Aleph,IF($J237 = "No Work Package", "", $J237),DetailBudgetCategory_Aleph,$I237),IF(Budget_period="Annually",SUMIFS(INDIRECT(BP$10),DetailBudgetWPs_Aleph,IF($J237 = "No Work Package", "", $J237),DetailBudgetCategory_Aleph,$I237),""))))) / BP$6 * BP$7, 0), 0)</f>
        <v>0</v>
      </c>
      <c r="BQ237" s="166">
        <f t="array" ref="BQ237">IFERROR(IF(ROW()-16&lt;NoRowsBudget, IF($J237="Profit Margin",SUM(BQ$16:BQ236)*ProfitMargin,IF($J237="VAT",SUM(BQ$16:BQ236)*VAT,IF(Budget_period="Monthly",SUMIFS(INDIRECT(BQ$8),DetailBudgetWPs_Aleph,IF($J237 = "No Work Package", "", $J237),DetailBudgetCategory_Aleph,$I237),IF(Budget_period="Quarterly",SUMIFS(INDIRECT(BQ$9),DetailBudgetWPs_Aleph,IF($J237 = "No Work Package", "", $J237),DetailBudgetCategory_Aleph,$I237),IF(Budget_period="Annually",SUMIFS(INDIRECT(BQ$10),DetailBudgetWPs_Aleph,IF($J237 = "No Work Package", "", $J237),DetailBudgetCategory_Aleph,$I237),""))))) / BQ$6 * BQ$7, 0), 0)</f>
        <v>0</v>
      </c>
      <c r="BR237" s="166">
        <f t="array" ref="BR237">IFERROR(IF(ROW()-16&lt;NoRowsBudget, IF($J237="Profit Margin",SUM(BR$16:BR236)*ProfitMargin,IF($J237="VAT",SUM(BR$16:BR236)*VAT,IF(Budget_period="Monthly",SUMIFS(INDIRECT(BR$8),DetailBudgetWPs_Aleph,IF($J237 = "No Work Package", "", $J237),DetailBudgetCategory_Aleph,$I237),IF(Budget_period="Quarterly",SUMIFS(INDIRECT(BR$9),DetailBudgetWPs_Aleph,IF($J237 = "No Work Package", "", $J237),DetailBudgetCategory_Aleph,$I237),IF(Budget_period="Annually",SUMIFS(INDIRECT(BR$10),DetailBudgetWPs_Aleph,IF($J237 = "No Work Package", "", $J237),DetailBudgetCategory_Aleph,$I237),""))))) / BR$6 * BR$7, 0), 0)</f>
        <v>0</v>
      </c>
      <c r="BS237" s="166">
        <f t="array" ref="BS237">IFERROR(IF(ROW()-16&lt;NoRowsBudget, IF($J237="Profit Margin",SUM(BS$16:BS236)*ProfitMargin,IF($J237="VAT",SUM(BS$16:BS236)*VAT,IF(Budget_period="Monthly",SUMIFS(INDIRECT(BS$8),DetailBudgetWPs_Aleph,IF($J237 = "No Work Package", "", $J237),DetailBudgetCategory_Aleph,$I237),IF(Budget_period="Quarterly",SUMIFS(INDIRECT(BS$9),DetailBudgetWPs_Aleph,IF($J237 = "No Work Package", "", $J237),DetailBudgetCategory_Aleph,$I237),IF(Budget_period="Annually",SUMIFS(INDIRECT(BS$10),DetailBudgetWPs_Aleph,IF($J237 = "No Work Package", "", $J237),DetailBudgetCategory_Aleph,$I237),""))))) / BS$6 * BS$7, 0), 0)</f>
        <v>0</v>
      </c>
    </row>
    <row r="238" ht="15.75" customHeight="1">
      <c r="A238" s="114"/>
      <c r="B238" s="15" t="str">
        <f>IF(ROW()-16&lt;NoRowsBudget,OrgName,"")</f>
        <v/>
      </c>
      <c r="C238" s="15" t="str">
        <f>IF(ROW()-16&lt;NoRowsBudget,ProjectName,"")</f>
        <v/>
      </c>
      <c r="D238" s="15" t="str">
        <f>IF(ROW()-16&lt;NoRowsBudget,ProjectRef,"")</f>
        <v/>
      </c>
      <c r="E238" s="15" t="str">
        <f>IF(ROW()-16&lt;NoRowsBudget,ApplicationID,"")</f>
        <v/>
      </c>
      <c r="F238" s="15" t="str">
        <f>IF(ROW()-16&lt;NoRowsBudget,Version,"")</f>
        <v/>
      </c>
      <c r="G238" s="164" t="str">
        <f>IF(ROW()-16&lt;NoRowsBudget,StartDate,"")</f>
        <v/>
      </c>
      <c r="H238" s="164" t="str">
        <f>IF(ROW()-16&lt;NoRowsBudget,EndDate,"")</f>
        <v/>
      </c>
      <c r="I238" s="15" t="str">
        <f t="array" ref="I238">IF(ROW()-16&lt;(NoRowsBudget-3),INDEX(CostCategories,CEILING((ROW()-15)/NoWPs,1)),IF(ROW()-16=NoRowsBudget-3,"Overheads",IF(ROW()-16=NoRowsBudget-2,"Profit Margin",IF(ROW()-16=NoRowsBudget-1,"VAT",""))))</f>
        <v/>
      </c>
      <c r="J238" s="15" t="str">
        <f t="array" ref="J238">IF(ROW()-16&lt;NoRowsBudget-3,INDEX(WPUnique,,MOD(ROW()-16,NoWPs)+1),IF(ROW()-16=NoRowsBudget-3,"Overheads",IF(ROW()-16=NoRowsBudget-2,"Profit Margin",IF(ROW()-16=NoRowsBudget-1,"VAT",""))))</f>
        <v/>
      </c>
      <c r="K238" s="172" t="str">
        <f>IFERROR(IF(OR($J238="Indirect Cost",$J238="VAT",$J238="Profit Margin"),"",VLOOKUP(J238,'1. Basic Info'!$B$40:$C$52,2,FALSE)),BudgetExport!J238)</f>
        <v/>
      </c>
      <c r="L238" s="166">
        <f t="array" ref="L238">IFERROR(IF(ROW()-16&lt;NoRowsBudget, IF($J238="Profit Margin",SUM(L$16:L237)*ProfitMargin,IF($J238="VAT",SUM(L$16:L237)*VAT,IF(Budget_period="Monthly",SUMIFS(INDIRECT(L$8),DetailBudgetWPs_Aleph,IF($J238 = "No Work Package", "", $J238),DetailBudgetCategory_Aleph,$I238),IF(Budget_period="Quarterly",SUMIFS(INDIRECT(L$9),DetailBudgetWPs_Aleph,IF($J238 = "No Work Package", "", $J238),DetailBudgetCategory_Aleph,$I238),IF(Budget_period="Annually",SUMIFS(INDIRECT(L$10),DetailBudgetWPs_Aleph,IF($J238 = "No Work Package", "", $J238),DetailBudgetCategory_Aleph,$I238),""))))) / L$6 * L$7, 0), 0)</f>
        <v>0</v>
      </c>
      <c r="M238" s="166">
        <f t="array" ref="M238">IFERROR(IF(ROW()-16&lt;NoRowsBudget, IF($J238="Profit Margin",SUM(M$16:M237)*ProfitMargin,IF($J238="VAT",SUM(M$16:M237)*VAT,IF(Budget_period="Monthly",SUMIFS(INDIRECT(M$8),DetailBudgetWPs_Aleph,IF($J238 = "No Work Package", "", $J238),DetailBudgetCategory_Aleph,$I238),IF(Budget_period="Quarterly",SUMIFS(INDIRECT(M$9),DetailBudgetWPs_Aleph,IF($J238 = "No Work Package", "", $J238),DetailBudgetCategory_Aleph,$I238),IF(Budget_period="Annually",SUMIFS(INDIRECT(M$10),DetailBudgetWPs_Aleph,IF($J238 = "No Work Package", "", $J238),DetailBudgetCategory_Aleph,$I238),""))))) / M$6 * M$7, 0), 0)</f>
        <v>0</v>
      </c>
      <c r="N238" s="166">
        <f t="array" ref="N238">IFERROR(IF(ROW()-16&lt;NoRowsBudget, IF($J238="Profit Margin",SUM(N$16:N237)*ProfitMargin,IF($J238="VAT",SUM(N$16:N237)*VAT,IF(Budget_period="Monthly",SUMIFS(INDIRECT(N$8),DetailBudgetWPs_Aleph,IF($J238 = "No Work Package", "", $J238),DetailBudgetCategory_Aleph,$I238),IF(Budget_period="Quarterly",SUMIFS(INDIRECT(N$9),DetailBudgetWPs_Aleph,IF($J238 = "No Work Package", "", $J238),DetailBudgetCategory_Aleph,$I238),IF(Budget_period="Annually",SUMIFS(INDIRECT(N$10),DetailBudgetWPs_Aleph,IF($J238 = "No Work Package", "", $J238),DetailBudgetCategory_Aleph,$I238),""))))) / N$6 * N$7, 0), 0)</f>
        <v>0</v>
      </c>
      <c r="O238" s="166">
        <f t="array" ref="O238">IFERROR(IF(ROW()-16&lt;NoRowsBudget, IF($J238="Profit Margin",SUM(O$16:O237)*ProfitMargin,IF($J238="VAT",SUM(O$16:O237)*VAT,IF(Budget_period="Monthly",SUMIFS(INDIRECT(O$8),DetailBudgetWPs_Aleph,IF($J238 = "No Work Package", "", $J238),DetailBudgetCategory_Aleph,$I238),IF(Budget_period="Quarterly",SUMIFS(INDIRECT(O$9),DetailBudgetWPs_Aleph,IF($J238 = "No Work Package", "", $J238),DetailBudgetCategory_Aleph,$I238),IF(Budget_period="Annually",SUMIFS(INDIRECT(O$10),DetailBudgetWPs_Aleph,IF($J238 = "No Work Package", "", $J238),DetailBudgetCategory_Aleph,$I238),""))))) / O$6 * O$7, 0), 0)</f>
        <v>0</v>
      </c>
      <c r="P238" s="166">
        <f t="array" ref="P238">IFERROR(IF(ROW()-16&lt;NoRowsBudget, IF($J238="Profit Margin",SUM(P$16:P237)*ProfitMargin,IF($J238="VAT",SUM(P$16:P237)*VAT,IF(Budget_period="Monthly",SUMIFS(INDIRECT(P$8),DetailBudgetWPs_Aleph,IF($J238 = "No Work Package", "", $J238),DetailBudgetCategory_Aleph,$I238),IF(Budget_period="Quarterly",SUMIFS(INDIRECT(P$9),DetailBudgetWPs_Aleph,IF($J238 = "No Work Package", "", $J238),DetailBudgetCategory_Aleph,$I238),IF(Budget_period="Annually",SUMIFS(INDIRECT(P$10),DetailBudgetWPs_Aleph,IF($J238 = "No Work Package", "", $J238),DetailBudgetCategory_Aleph,$I238),""))))) / P$6 * P$7, 0), 0)</f>
        <v>0</v>
      </c>
      <c r="Q238" s="166">
        <f t="array" ref="Q238">IFERROR(IF(ROW()-16&lt;NoRowsBudget, IF($J238="Profit Margin",SUM(Q$16:Q237)*ProfitMargin,IF($J238="VAT",SUM(Q$16:Q237)*VAT,IF(Budget_period="Monthly",SUMIFS(INDIRECT(Q$8),DetailBudgetWPs_Aleph,IF($J238 = "No Work Package", "", $J238),DetailBudgetCategory_Aleph,$I238),IF(Budget_period="Quarterly",SUMIFS(INDIRECT(Q$9),DetailBudgetWPs_Aleph,IF($J238 = "No Work Package", "", $J238),DetailBudgetCategory_Aleph,$I238),IF(Budget_period="Annually",SUMIFS(INDIRECT(Q$10),DetailBudgetWPs_Aleph,IF($J238 = "No Work Package", "", $J238),DetailBudgetCategory_Aleph,$I238),""))))) / Q$6 * Q$7, 0), 0)</f>
        <v>0</v>
      </c>
      <c r="R238" s="166">
        <f t="array" ref="R238">IFERROR(IF(ROW()-16&lt;NoRowsBudget, IF($J238="Profit Margin",SUM(R$16:R237)*ProfitMargin,IF($J238="VAT",SUM(R$16:R237)*VAT,IF(Budget_period="Monthly",SUMIFS(INDIRECT(R$8),DetailBudgetWPs_Aleph,IF($J238 = "No Work Package", "", $J238),DetailBudgetCategory_Aleph,$I238),IF(Budget_period="Quarterly",SUMIFS(INDIRECT(R$9),DetailBudgetWPs_Aleph,IF($J238 = "No Work Package", "", $J238),DetailBudgetCategory_Aleph,$I238),IF(Budget_period="Annually",SUMIFS(INDIRECT(R$10),DetailBudgetWPs_Aleph,IF($J238 = "No Work Package", "", $J238),DetailBudgetCategory_Aleph,$I238),""))))) / R$6 * R$7, 0), 0)</f>
        <v>0</v>
      </c>
      <c r="S238" s="166">
        <f t="array" ref="S238">IFERROR(IF(ROW()-16&lt;NoRowsBudget, IF($J238="Profit Margin",SUM(S$16:S237)*ProfitMargin,IF($J238="VAT",SUM(S$16:S237)*VAT,IF(Budget_period="Monthly",SUMIFS(INDIRECT(S$8),DetailBudgetWPs_Aleph,IF($J238 = "No Work Package", "", $J238),DetailBudgetCategory_Aleph,$I238),IF(Budget_period="Quarterly",SUMIFS(INDIRECT(S$9),DetailBudgetWPs_Aleph,IF($J238 = "No Work Package", "", $J238),DetailBudgetCategory_Aleph,$I238),IF(Budget_period="Annually",SUMIFS(INDIRECT(S$10),DetailBudgetWPs_Aleph,IF($J238 = "No Work Package", "", $J238),DetailBudgetCategory_Aleph,$I238),""))))) / S$6 * S$7, 0), 0)</f>
        <v>0</v>
      </c>
      <c r="T238" s="166">
        <f t="array" ref="T238">IFERROR(IF(ROW()-16&lt;NoRowsBudget, IF($J238="Profit Margin",SUM(T$16:T237)*ProfitMargin,IF($J238="VAT",SUM(T$16:T237)*VAT,IF(Budget_period="Monthly",SUMIFS(INDIRECT(T$8),DetailBudgetWPs_Aleph,IF($J238 = "No Work Package", "", $J238),DetailBudgetCategory_Aleph,$I238),IF(Budget_period="Quarterly",SUMIFS(INDIRECT(T$9),DetailBudgetWPs_Aleph,IF($J238 = "No Work Package", "", $J238),DetailBudgetCategory_Aleph,$I238),IF(Budget_period="Annually",SUMIFS(INDIRECT(T$10),DetailBudgetWPs_Aleph,IF($J238 = "No Work Package", "", $J238),DetailBudgetCategory_Aleph,$I238),""))))) / T$6 * T$7, 0), 0)</f>
        <v>0</v>
      </c>
      <c r="U238" s="166">
        <f t="array" ref="U238">IFERROR(IF(ROW()-16&lt;NoRowsBudget, IF($J238="Profit Margin",SUM(U$16:U237)*ProfitMargin,IF($J238="VAT",SUM(U$16:U237)*VAT,IF(Budget_period="Monthly",SUMIFS(INDIRECT(U$8),DetailBudgetWPs_Aleph,IF($J238 = "No Work Package", "", $J238),DetailBudgetCategory_Aleph,$I238),IF(Budget_period="Quarterly",SUMIFS(INDIRECT(U$9),DetailBudgetWPs_Aleph,IF($J238 = "No Work Package", "", $J238),DetailBudgetCategory_Aleph,$I238),IF(Budget_period="Annually",SUMIFS(INDIRECT(U$10),DetailBudgetWPs_Aleph,IF($J238 = "No Work Package", "", $J238),DetailBudgetCategory_Aleph,$I238),""))))) / U$6 * U$7, 0), 0)</f>
        <v>0</v>
      </c>
      <c r="V238" s="166">
        <f t="array" ref="V238">IFERROR(IF(ROW()-16&lt;NoRowsBudget, IF($J238="Profit Margin",SUM(V$16:V237)*ProfitMargin,IF($J238="VAT",SUM(V$16:V237)*VAT,IF(Budget_period="Monthly",SUMIFS(INDIRECT(V$8),DetailBudgetWPs_Aleph,IF($J238 = "No Work Package", "", $J238),DetailBudgetCategory_Aleph,$I238),IF(Budget_period="Quarterly",SUMIFS(INDIRECT(V$9),DetailBudgetWPs_Aleph,IF($J238 = "No Work Package", "", $J238),DetailBudgetCategory_Aleph,$I238),IF(Budget_period="Annually",SUMIFS(INDIRECT(V$10),DetailBudgetWPs_Aleph,IF($J238 = "No Work Package", "", $J238),DetailBudgetCategory_Aleph,$I238),""))))) / V$6 * V$7, 0), 0)</f>
        <v>0</v>
      </c>
      <c r="W238" s="166">
        <f t="array" ref="W238">IFERROR(IF(ROW()-16&lt;NoRowsBudget, IF($J238="Profit Margin",SUM(W$16:W237)*ProfitMargin,IF($J238="VAT",SUM(W$16:W237)*VAT,IF(Budget_period="Monthly",SUMIFS(INDIRECT(W$8),DetailBudgetWPs_Aleph,IF($J238 = "No Work Package", "", $J238),DetailBudgetCategory_Aleph,$I238),IF(Budget_period="Quarterly",SUMIFS(INDIRECT(W$9),DetailBudgetWPs_Aleph,IF($J238 = "No Work Package", "", $J238),DetailBudgetCategory_Aleph,$I238),IF(Budget_period="Annually",SUMIFS(INDIRECT(W$10),DetailBudgetWPs_Aleph,IF($J238 = "No Work Package", "", $J238),DetailBudgetCategory_Aleph,$I238),""))))) / W$6 * W$7, 0), 0)</f>
        <v>0</v>
      </c>
      <c r="X238" s="166">
        <f t="array" ref="X238">IFERROR(IF(ROW()-16&lt;NoRowsBudget, IF($J238="Profit Margin",SUM(X$16:X237)*ProfitMargin,IF($J238="VAT",SUM(X$16:X237)*VAT,IF(Budget_period="Monthly",SUMIFS(INDIRECT(X$8),DetailBudgetWPs_Aleph,IF($J238 = "No Work Package", "", $J238),DetailBudgetCategory_Aleph,$I238),IF(Budget_period="Quarterly",SUMIFS(INDIRECT(X$9),DetailBudgetWPs_Aleph,IF($J238 = "No Work Package", "", $J238),DetailBudgetCategory_Aleph,$I238),IF(Budget_period="Annually",SUMIFS(INDIRECT(X$10),DetailBudgetWPs_Aleph,IF($J238 = "No Work Package", "", $J238),DetailBudgetCategory_Aleph,$I238),""))))) / X$6 * X$7, 0), 0)</f>
        <v>0</v>
      </c>
      <c r="Y238" s="166">
        <f t="array" ref="Y238">IFERROR(IF(ROW()-16&lt;NoRowsBudget, IF($J238="Profit Margin",SUM(Y$16:Y237)*ProfitMargin,IF($J238="VAT",SUM(Y$16:Y237)*VAT,IF(Budget_period="Monthly",SUMIFS(INDIRECT(Y$8),DetailBudgetWPs_Aleph,IF($J238 = "No Work Package", "", $J238),DetailBudgetCategory_Aleph,$I238),IF(Budget_period="Quarterly",SUMIFS(INDIRECT(Y$9),DetailBudgetWPs_Aleph,IF($J238 = "No Work Package", "", $J238),DetailBudgetCategory_Aleph,$I238),IF(Budget_period="Annually",SUMIFS(INDIRECT(Y$10),DetailBudgetWPs_Aleph,IF($J238 = "No Work Package", "", $J238),DetailBudgetCategory_Aleph,$I238),""))))) / Y$6 * Y$7, 0), 0)</f>
        <v>0</v>
      </c>
      <c r="Z238" s="166">
        <f t="array" ref="Z238">IFERROR(IF(ROW()-16&lt;NoRowsBudget, IF($J238="Profit Margin",SUM(Z$16:Z237)*ProfitMargin,IF($J238="VAT",SUM(Z$16:Z237)*VAT,IF(Budget_period="Monthly",SUMIFS(INDIRECT(Z$8),DetailBudgetWPs_Aleph,IF($J238 = "No Work Package", "", $J238),DetailBudgetCategory_Aleph,$I238),IF(Budget_period="Quarterly",SUMIFS(INDIRECT(Z$9),DetailBudgetWPs_Aleph,IF($J238 = "No Work Package", "", $J238),DetailBudgetCategory_Aleph,$I238),IF(Budget_period="Annually",SUMIFS(INDIRECT(Z$10),DetailBudgetWPs_Aleph,IF($J238 = "No Work Package", "", $J238),DetailBudgetCategory_Aleph,$I238),""))))) / Z$6 * Z$7, 0), 0)</f>
        <v>0</v>
      </c>
      <c r="AA238" s="166">
        <f t="array" ref="AA238">IFERROR(IF(ROW()-16&lt;NoRowsBudget, IF($J238="Profit Margin",SUM(AA$16:AA237)*ProfitMargin,IF($J238="VAT",SUM(AA$16:AA237)*VAT,IF(Budget_period="Monthly",SUMIFS(INDIRECT(AA$8),DetailBudgetWPs_Aleph,IF($J238 = "No Work Package", "", $J238),DetailBudgetCategory_Aleph,$I238),IF(Budget_period="Quarterly",SUMIFS(INDIRECT(AA$9),DetailBudgetWPs_Aleph,IF($J238 = "No Work Package", "", $J238),DetailBudgetCategory_Aleph,$I238),IF(Budget_period="Annually",SUMIFS(INDIRECT(AA$10),DetailBudgetWPs_Aleph,IF($J238 = "No Work Package", "", $J238),DetailBudgetCategory_Aleph,$I238),""))))) / AA$6 * AA$7, 0), 0)</f>
        <v>0</v>
      </c>
      <c r="AB238" s="166">
        <f t="array" ref="AB238">IFERROR(IF(ROW()-16&lt;NoRowsBudget, IF($J238="Profit Margin",SUM(AB$16:AB237)*ProfitMargin,IF($J238="VAT",SUM(AB$16:AB237)*VAT,IF(Budget_period="Monthly",SUMIFS(INDIRECT(AB$8),DetailBudgetWPs_Aleph,IF($J238 = "No Work Package", "", $J238),DetailBudgetCategory_Aleph,$I238),IF(Budget_period="Quarterly",SUMIFS(INDIRECT(AB$9),DetailBudgetWPs_Aleph,IF($J238 = "No Work Package", "", $J238),DetailBudgetCategory_Aleph,$I238),IF(Budget_period="Annually",SUMIFS(INDIRECT(AB$10),DetailBudgetWPs_Aleph,IF($J238 = "No Work Package", "", $J238),DetailBudgetCategory_Aleph,$I238),""))))) / AB$6 * AB$7, 0), 0)</f>
        <v>0</v>
      </c>
      <c r="AC238" s="166">
        <f t="array" ref="AC238">IFERROR(IF(ROW()-16&lt;NoRowsBudget, IF($J238="Profit Margin",SUM(AC$16:AC237)*ProfitMargin,IF($J238="VAT",SUM(AC$16:AC237)*VAT,IF(Budget_period="Monthly",SUMIFS(INDIRECT(AC$8),DetailBudgetWPs_Aleph,IF($J238 = "No Work Package", "", $J238),DetailBudgetCategory_Aleph,$I238),IF(Budget_period="Quarterly",SUMIFS(INDIRECT(AC$9),DetailBudgetWPs_Aleph,IF($J238 = "No Work Package", "", $J238),DetailBudgetCategory_Aleph,$I238),IF(Budget_period="Annually",SUMIFS(INDIRECT(AC$10),DetailBudgetWPs_Aleph,IF($J238 = "No Work Package", "", $J238),DetailBudgetCategory_Aleph,$I238),""))))) / AC$6 * AC$7, 0), 0)</f>
        <v>0</v>
      </c>
      <c r="AD238" s="166">
        <f t="array" ref="AD238">IFERROR(IF(ROW()-16&lt;NoRowsBudget, IF($J238="Profit Margin",SUM(AD$16:AD237)*ProfitMargin,IF($J238="VAT",SUM(AD$16:AD237)*VAT,IF(Budget_period="Monthly",SUMIFS(INDIRECT(AD$8),DetailBudgetWPs_Aleph,IF($J238 = "No Work Package", "", $J238),DetailBudgetCategory_Aleph,$I238),IF(Budget_period="Quarterly",SUMIFS(INDIRECT(AD$9),DetailBudgetWPs_Aleph,IF($J238 = "No Work Package", "", $J238),DetailBudgetCategory_Aleph,$I238),IF(Budget_period="Annually",SUMIFS(INDIRECT(AD$10),DetailBudgetWPs_Aleph,IF($J238 = "No Work Package", "", $J238),DetailBudgetCategory_Aleph,$I238),""))))) / AD$6 * AD$7, 0), 0)</f>
        <v>0</v>
      </c>
      <c r="AE238" s="166">
        <f t="array" ref="AE238">IFERROR(IF(ROW()-16&lt;NoRowsBudget, IF($J238="Profit Margin",SUM(AE$16:AE237)*ProfitMargin,IF($J238="VAT",SUM(AE$16:AE237)*VAT,IF(Budget_period="Monthly",SUMIFS(INDIRECT(AE$8),DetailBudgetWPs_Aleph,IF($J238 = "No Work Package", "", $J238),DetailBudgetCategory_Aleph,$I238),IF(Budget_period="Quarterly",SUMIFS(INDIRECT(AE$9),DetailBudgetWPs_Aleph,IF($J238 = "No Work Package", "", $J238),DetailBudgetCategory_Aleph,$I238),IF(Budget_period="Annually",SUMIFS(INDIRECT(AE$10),DetailBudgetWPs_Aleph,IF($J238 = "No Work Package", "", $J238),DetailBudgetCategory_Aleph,$I238),""))))) / AE$6 * AE$7, 0), 0)</f>
        <v>0</v>
      </c>
      <c r="AF238" s="166">
        <f t="array" ref="AF238">IFERROR(IF(ROW()-16&lt;NoRowsBudget, IF($J238="Profit Margin",SUM(AF$16:AF237)*ProfitMargin,IF($J238="VAT",SUM(AF$16:AF237)*VAT,IF(Budget_period="Monthly",SUMIFS(INDIRECT(AF$8),DetailBudgetWPs_Aleph,IF($J238 = "No Work Package", "", $J238),DetailBudgetCategory_Aleph,$I238),IF(Budget_period="Quarterly",SUMIFS(INDIRECT(AF$9),DetailBudgetWPs_Aleph,IF($J238 = "No Work Package", "", $J238),DetailBudgetCategory_Aleph,$I238),IF(Budget_period="Annually",SUMIFS(INDIRECT(AF$10),DetailBudgetWPs_Aleph,IF($J238 = "No Work Package", "", $J238),DetailBudgetCategory_Aleph,$I238),""))))) / AF$6 * AF$7, 0), 0)</f>
        <v>0</v>
      </c>
      <c r="AG238" s="166">
        <f t="array" ref="AG238">IFERROR(IF(ROW()-16&lt;NoRowsBudget, IF($J238="Profit Margin",SUM(AG$16:AG237)*ProfitMargin,IF($J238="VAT",SUM(AG$16:AG237)*VAT,IF(Budget_period="Monthly",SUMIFS(INDIRECT(AG$8),DetailBudgetWPs_Aleph,IF($J238 = "No Work Package", "", $J238),DetailBudgetCategory_Aleph,$I238),IF(Budget_period="Quarterly",SUMIFS(INDIRECT(AG$9),DetailBudgetWPs_Aleph,IF($J238 = "No Work Package", "", $J238),DetailBudgetCategory_Aleph,$I238),IF(Budget_period="Annually",SUMIFS(INDIRECT(AG$10),DetailBudgetWPs_Aleph,IF($J238 = "No Work Package", "", $J238),DetailBudgetCategory_Aleph,$I238),""))))) / AG$6 * AG$7, 0), 0)</f>
        <v>0</v>
      </c>
      <c r="AH238" s="166">
        <f t="array" ref="AH238">IFERROR(IF(ROW()-16&lt;NoRowsBudget, IF($J238="Profit Margin",SUM(AH$16:AH237)*ProfitMargin,IF($J238="VAT",SUM(AH$16:AH237)*VAT,IF(Budget_period="Monthly",SUMIFS(INDIRECT(AH$8),DetailBudgetWPs_Aleph,IF($J238 = "No Work Package", "", $J238),DetailBudgetCategory_Aleph,$I238),IF(Budget_period="Quarterly",SUMIFS(INDIRECT(AH$9),DetailBudgetWPs_Aleph,IF($J238 = "No Work Package", "", $J238),DetailBudgetCategory_Aleph,$I238),IF(Budget_period="Annually",SUMIFS(INDIRECT(AH$10),DetailBudgetWPs_Aleph,IF($J238 = "No Work Package", "", $J238),DetailBudgetCategory_Aleph,$I238),""))))) / AH$6 * AH$7, 0), 0)</f>
        <v>0</v>
      </c>
      <c r="AI238" s="166">
        <f t="array" ref="AI238">IFERROR(IF(ROW()-16&lt;NoRowsBudget, IF($J238="Profit Margin",SUM(AI$16:AI237)*ProfitMargin,IF($J238="VAT",SUM(AI$16:AI237)*VAT,IF(Budget_period="Monthly",SUMIFS(INDIRECT(AI$8),DetailBudgetWPs_Aleph,IF($J238 = "No Work Package", "", $J238),DetailBudgetCategory_Aleph,$I238),IF(Budget_period="Quarterly",SUMIFS(INDIRECT(AI$9),DetailBudgetWPs_Aleph,IF($J238 = "No Work Package", "", $J238),DetailBudgetCategory_Aleph,$I238),IF(Budget_period="Annually",SUMIFS(INDIRECT(AI$10),DetailBudgetWPs_Aleph,IF($J238 = "No Work Package", "", $J238),DetailBudgetCategory_Aleph,$I238),""))))) / AI$6 * AI$7, 0), 0)</f>
        <v>0</v>
      </c>
      <c r="AJ238" s="166">
        <f t="array" ref="AJ238">IFERROR(IF(ROW()-16&lt;NoRowsBudget, IF($J238="Profit Margin",SUM(AJ$16:AJ237)*ProfitMargin,IF($J238="VAT",SUM(AJ$16:AJ237)*VAT,IF(Budget_period="Monthly",SUMIFS(INDIRECT(AJ$8),DetailBudgetWPs_Aleph,IF($J238 = "No Work Package", "", $J238),DetailBudgetCategory_Aleph,$I238),IF(Budget_period="Quarterly",SUMIFS(INDIRECT(AJ$9),DetailBudgetWPs_Aleph,IF($J238 = "No Work Package", "", $J238),DetailBudgetCategory_Aleph,$I238),IF(Budget_period="Annually",SUMIFS(INDIRECT(AJ$10),DetailBudgetWPs_Aleph,IF($J238 = "No Work Package", "", $J238),DetailBudgetCategory_Aleph,$I238),""))))) / AJ$6 * AJ$7, 0), 0)</f>
        <v>0</v>
      </c>
      <c r="AK238" s="166">
        <f t="array" ref="AK238">IFERROR(IF(ROW()-16&lt;NoRowsBudget, IF($J238="Profit Margin",SUM(AK$16:AK237)*ProfitMargin,IF($J238="VAT",SUM(AK$16:AK237)*VAT,IF(Budget_period="Monthly",SUMIFS(INDIRECT(AK$8),DetailBudgetWPs_Aleph,IF($J238 = "No Work Package", "", $J238),DetailBudgetCategory_Aleph,$I238),IF(Budget_period="Quarterly",SUMIFS(INDIRECT(AK$9),DetailBudgetWPs_Aleph,IF($J238 = "No Work Package", "", $J238),DetailBudgetCategory_Aleph,$I238),IF(Budget_period="Annually",SUMIFS(INDIRECT(AK$10),DetailBudgetWPs_Aleph,IF($J238 = "No Work Package", "", $J238),DetailBudgetCategory_Aleph,$I238),""))))) / AK$6 * AK$7, 0), 0)</f>
        <v>0</v>
      </c>
      <c r="AL238" s="166">
        <f t="array" ref="AL238">IFERROR(IF(ROW()-16&lt;NoRowsBudget, IF($J238="Profit Margin",SUM(AL$16:AL237)*ProfitMargin,IF($J238="VAT",SUM(AL$16:AL237)*VAT,IF(Budget_period="Monthly",SUMIFS(INDIRECT(AL$8),DetailBudgetWPs_Aleph,IF($J238 = "No Work Package", "", $J238),DetailBudgetCategory_Aleph,$I238),IF(Budget_period="Quarterly",SUMIFS(INDIRECT(AL$9),DetailBudgetWPs_Aleph,IF($J238 = "No Work Package", "", $J238),DetailBudgetCategory_Aleph,$I238),IF(Budget_period="Annually",SUMIFS(INDIRECT(AL$10),DetailBudgetWPs_Aleph,IF($J238 = "No Work Package", "", $J238),DetailBudgetCategory_Aleph,$I238),""))))) / AL$6 * AL$7, 0), 0)</f>
        <v>0</v>
      </c>
      <c r="AM238" s="166">
        <f t="array" ref="AM238">IFERROR(IF(ROW()-16&lt;NoRowsBudget, IF($J238="Profit Margin",SUM(AM$16:AM237)*ProfitMargin,IF($J238="VAT",SUM(AM$16:AM237)*VAT,IF(Budget_period="Monthly",SUMIFS(INDIRECT(AM$8),DetailBudgetWPs_Aleph,IF($J238 = "No Work Package", "", $J238),DetailBudgetCategory_Aleph,$I238),IF(Budget_period="Quarterly",SUMIFS(INDIRECT(AM$9),DetailBudgetWPs_Aleph,IF($J238 = "No Work Package", "", $J238),DetailBudgetCategory_Aleph,$I238),IF(Budget_period="Annually",SUMIFS(INDIRECT(AM$10),DetailBudgetWPs_Aleph,IF($J238 = "No Work Package", "", $J238),DetailBudgetCategory_Aleph,$I238),""))))) / AM$6 * AM$7, 0), 0)</f>
        <v>0</v>
      </c>
      <c r="AN238" s="166">
        <f t="array" ref="AN238">IFERROR(IF(ROW()-16&lt;NoRowsBudget, IF($J238="Profit Margin",SUM(AN$16:AN237)*ProfitMargin,IF($J238="VAT",SUM(AN$16:AN237)*VAT,IF(Budget_period="Monthly",SUMIFS(INDIRECT(AN$8),DetailBudgetWPs_Aleph,IF($J238 = "No Work Package", "", $J238),DetailBudgetCategory_Aleph,$I238),IF(Budget_period="Quarterly",SUMIFS(INDIRECT(AN$9),DetailBudgetWPs_Aleph,IF($J238 = "No Work Package", "", $J238),DetailBudgetCategory_Aleph,$I238),IF(Budget_period="Annually",SUMIFS(INDIRECT(AN$10),DetailBudgetWPs_Aleph,IF($J238 = "No Work Package", "", $J238),DetailBudgetCategory_Aleph,$I238),""))))) / AN$6 * AN$7, 0), 0)</f>
        <v>0</v>
      </c>
      <c r="AO238" s="166">
        <f t="array" ref="AO238">IFERROR(IF(ROW()-16&lt;NoRowsBudget, IF($J238="Profit Margin",SUM(AO$16:AO237)*ProfitMargin,IF($J238="VAT",SUM(AO$16:AO237)*VAT,IF(Budget_period="Monthly",SUMIFS(INDIRECT(AO$8),DetailBudgetWPs_Aleph,IF($J238 = "No Work Package", "", $J238),DetailBudgetCategory_Aleph,$I238),IF(Budget_period="Quarterly",SUMIFS(INDIRECT(AO$9),DetailBudgetWPs_Aleph,IF($J238 = "No Work Package", "", $J238),DetailBudgetCategory_Aleph,$I238),IF(Budget_period="Annually",SUMIFS(INDIRECT(AO$10),DetailBudgetWPs_Aleph,IF($J238 = "No Work Package", "", $J238),DetailBudgetCategory_Aleph,$I238),""))))) / AO$6 * AO$7, 0), 0)</f>
        <v>0</v>
      </c>
      <c r="AP238" s="166">
        <f t="array" ref="AP238">IFERROR(IF(ROW()-16&lt;NoRowsBudget, IF($J238="Profit Margin",SUM(AP$16:AP237)*ProfitMargin,IF($J238="VAT",SUM(AP$16:AP237)*VAT,IF(Budget_period="Monthly",SUMIFS(INDIRECT(AP$8),DetailBudgetWPs_Aleph,IF($J238 = "No Work Package", "", $J238),DetailBudgetCategory_Aleph,$I238),IF(Budget_period="Quarterly",SUMIFS(INDIRECT(AP$9),DetailBudgetWPs_Aleph,IF($J238 = "No Work Package", "", $J238),DetailBudgetCategory_Aleph,$I238),IF(Budget_period="Annually",SUMIFS(INDIRECT(AP$10),DetailBudgetWPs_Aleph,IF($J238 = "No Work Package", "", $J238),DetailBudgetCategory_Aleph,$I238),""))))) / AP$6 * AP$7, 0), 0)</f>
        <v>0</v>
      </c>
      <c r="AQ238" s="166">
        <f t="array" ref="AQ238">IFERROR(IF(ROW()-16&lt;NoRowsBudget, IF($J238="Profit Margin",SUM(AQ$16:AQ237)*ProfitMargin,IF($J238="VAT",SUM(AQ$16:AQ237)*VAT,IF(Budget_period="Monthly",SUMIFS(INDIRECT(AQ$8),DetailBudgetWPs_Aleph,IF($J238 = "No Work Package", "", $J238),DetailBudgetCategory_Aleph,$I238),IF(Budget_period="Quarterly",SUMIFS(INDIRECT(AQ$9),DetailBudgetWPs_Aleph,IF($J238 = "No Work Package", "", $J238),DetailBudgetCategory_Aleph,$I238),IF(Budget_period="Annually",SUMIFS(INDIRECT(AQ$10),DetailBudgetWPs_Aleph,IF($J238 = "No Work Package", "", $J238),DetailBudgetCategory_Aleph,$I238),""))))) / AQ$6 * AQ$7, 0), 0)</f>
        <v>0</v>
      </c>
      <c r="AR238" s="166">
        <f t="array" ref="AR238">IFERROR(IF(ROW()-16&lt;NoRowsBudget, IF($J238="Profit Margin",SUM(AR$16:AR237)*ProfitMargin,IF($J238="VAT",SUM(AR$16:AR237)*VAT,IF(Budget_period="Monthly",SUMIFS(INDIRECT(AR$8),DetailBudgetWPs_Aleph,IF($J238 = "No Work Package", "", $J238),DetailBudgetCategory_Aleph,$I238),IF(Budget_period="Quarterly",SUMIFS(INDIRECT(AR$9),DetailBudgetWPs_Aleph,IF($J238 = "No Work Package", "", $J238),DetailBudgetCategory_Aleph,$I238),IF(Budget_period="Annually",SUMIFS(INDIRECT(AR$10),DetailBudgetWPs_Aleph,IF($J238 = "No Work Package", "", $J238),DetailBudgetCategory_Aleph,$I238),""))))) / AR$6 * AR$7, 0), 0)</f>
        <v>0</v>
      </c>
      <c r="AS238" s="166">
        <f t="array" ref="AS238">IFERROR(IF(ROW()-16&lt;NoRowsBudget, IF($J238="Profit Margin",SUM(AS$16:AS237)*ProfitMargin,IF($J238="VAT",SUM(AS$16:AS237)*VAT,IF(Budget_period="Monthly",SUMIFS(INDIRECT(AS$8),DetailBudgetWPs_Aleph,IF($J238 = "No Work Package", "", $J238),DetailBudgetCategory_Aleph,$I238),IF(Budget_period="Quarterly",SUMIFS(INDIRECT(AS$9),DetailBudgetWPs_Aleph,IF($J238 = "No Work Package", "", $J238),DetailBudgetCategory_Aleph,$I238),IF(Budget_period="Annually",SUMIFS(INDIRECT(AS$10),DetailBudgetWPs_Aleph,IF($J238 = "No Work Package", "", $J238),DetailBudgetCategory_Aleph,$I238),""))))) / AS$6 * AS$7, 0), 0)</f>
        <v>0</v>
      </c>
      <c r="AT238" s="166">
        <f t="array" ref="AT238">IFERROR(IF(ROW()-16&lt;NoRowsBudget, IF($J238="Profit Margin",SUM(AT$16:AT237)*ProfitMargin,IF($J238="VAT",SUM(AT$16:AT237)*VAT,IF(Budget_period="Monthly",SUMIFS(INDIRECT(AT$8),DetailBudgetWPs_Aleph,IF($J238 = "No Work Package", "", $J238),DetailBudgetCategory_Aleph,$I238),IF(Budget_period="Quarterly",SUMIFS(INDIRECT(AT$9),DetailBudgetWPs_Aleph,IF($J238 = "No Work Package", "", $J238),DetailBudgetCategory_Aleph,$I238),IF(Budget_period="Annually",SUMIFS(INDIRECT(AT$10),DetailBudgetWPs_Aleph,IF($J238 = "No Work Package", "", $J238),DetailBudgetCategory_Aleph,$I238),""))))) / AT$6 * AT$7, 0), 0)</f>
        <v>0</v>
      </c>
      <c r="AU238" s="166">
        <f t="array" ref="AU238">IFERROR(IF(ROW()-16&lt;NoRowsBudget, IF($J238="Profit Margin",SUM(AU$16:AU237)*ProfitMargin,IF($J238="VAT",SUM(AU$16:AU237)*VAT,IF(Budget_period="Monthly",SUMIFS(INDIRECT(AU$8),DetailBudgetWPs_Aleph,IF($J238 = "No Work Package", "", $J238),DetailBudgetCategory_Aleph,$I238),IF(Budget_period="Quarterly",SUMIFS(INDIRECT(AU$9),DetailBudgetWPs_Aleph,IF($J238 = "No Work Package", "", $J238),DetailBudgetCategory_Aleph,$I238),IF(Budget_period="Annually",SUMIFS(INDIRECT(AU$10),DetailBudgetWPs_Aleph,IF($J238 = "No Work Package", "", $J238),DetailBudgetCategory_Aleph,$I238),""))))) / AU$6 * AU$7, 0), 0)</f>
        <v>0</v>
      </c>
      <c r="AV238" s="166">
        <f t="array" ref="AV238">IFERROR(IF(ROW()-16&lt;NoRowsBudget, IF($J238="Profit Margin",SUM(AV$16:AV237)*ProfitMargin,IF($J238="VAT",SUM(AV$16:AV237)*VAT,IF(Budget_period="Monthly",SUMIFS(INDIRECT(AV$8),DetailBudgetWPs_Aleph,IF($J238 = "No Work Package", "", $J238),DetailBudgetCategory_Aleph,$I238),IF(Budget_period="Quarterly",SUMIFS(INDIRECT(AV$9),DetailBudgetWPs_Aleph,IF($J238 = "No Work Package", "", $J238),DetailBudgetCategory_Aleph,$I238),IF(Budget_period="Annually",SUMIFS(INDIRECT(AV$10),DetailBudgetWPs_Aleph,IF($J238 = "No Work Package", "", $J238),DetailBudgetCategory_Aleph,$I238),""))))) / AV$6 * AV$7, 0), 0)</f>
        <v>0</v>
      </c>
      <c r="AW238" s="166">
        <f t="array" ref="AW238">IFERROR(IF(ROW()-16&lt;NoRowsBudget, IF($J238="Profit Margin",SUM(AW$16:AW237)*ProfitMargin,IF($J238="VAT",SUM(AW$16:AW237)*VAT,IF(Budget_period="Monthly",SUMIFS(INDIRECT(AW$8),DetailBudgetWPs_Aleph,IF($J238 = "No Work Package", "", $J238),DetailBudgetCategory_Aleph,$I238),IF(Budget_period="Quarterly",SUMIFS(INDIRECT(AW$9),DetailBudgetWPs_Aleph,IF($J238 = "No Work Package", "", $J238),DetailBudgetCategory_Aleph,$I238),IF(Budget_period="Annually",SUMIFS(INDIRECT(AW$10),DetailBudgetWPs_Aleph,IF($J238 = "No Work Package", "", $J238),DetailBudgetCategory_Aleph,$I238),""))))) / AW$6 * AW$7, 0), 0)</f>
        <v>0</v>
      </c>
      <c r="AX238" s="166">
        <f t="array" ref="AX238">IFERROR(IF(ROW()-16&lt;NoRowsBudget, IF($J238="Profit Margin",SUM(AX$16:AX237)*ProfitMargin,IF($J238="VAT",SUM(AX$16:AX237)*VAT,IF(Budget_period="Monthly",SUMIFS(INDIRECT(AX$8),DetailBudgetWPs_Aleph,IF($J238 = "No Work Package", "", $J238),DetailBudgetCategory_Aleph,$I238),IF(Budget_period="Quarterly",SUMIFS(INDIRECT(AX$9),DetailBudgetWPs_Aleph,IF($J238 = "No Work Package", "", $J238),DetailBudgetCategory_Aleph,$I238),IF(Budget_period="Annually",SUMIFS(INDIRECT(AX$10),DetailBudgetWPs_Aleph,IF($J238 = "No Work Package", "", $J238),DetailBudgetCategory_Aleph,$I238),""))))) / AX$6 * AX$7, 0), 0)</f>
        <v>0</v>
      </c>
      <c r="AY238" s="166">
        <f t="array" ref="AY238">IFERROR(IF(ROW()-16&lt;NoRowsBudget, IF($J238="Profit Margin",SUM(AY$16:AY237)*ProfitMargin,IF($J238="VAT",SUM(AY$16:AY237)*VAT,IF(Budget_period="Monthly",SUMIFS(INDIRECT(AY$8),DetailBudgetWPs_Aleph,IF($J238 = "No Work Package", "", $J238),DetailBudgetCategory_Aleph,$I238),IF(Budget_period="Quarterly",SUMIFS(INDIRECT(AY$9),DetailBudgetWPs_Aleph,IF($J238 = "No Work Package", "", $J238),DetailBudgetCategory_Aleph,$I238),IF(Budget_period="Annually",SUMIFS(INDIRECT(AY$10),DetailBudgetWPs_Aleph,IF($J238 = "No Work Package", "", $J238),DetailBudgetCategory_Aleph,$I238),""))))) / AY$6 * AY$7, 0), 0)</f>
        <v>0</v>
      </c>
      <c r="AZ238" s="166">
        <f t="array" ref="AZ238">IFERROR(IF(ROW()-16&lt;NoRowsBudget, IF($J238="Profit Margin",SUM(AZ$16:AZ237)*ProfitMargin,IF($J238="VAT",SUM(AZ$16:AZ237)*VAT,IF(Budget_period="Monthly",SUMIFS(INDIRECT(AZ$8),DetailBudgetWPs_Aleph,IF($J238 = "No Work Package", "", $J238),DetailBudgetCategory_Aleph,$I238),IF(Budget_period="Quarterly",SUMIFS(INDIRECT(AZ$9),DetailBudgetWPs_Aleph,IF($J238 = "No Work Package", "", $J238),DetailBudgetCategory_Aleph,$I238),IF(Budget_period="Annually",SUMIFS(INDIRECT(AZ$10),DetailBudgetWPs_Aleph,IF($J238 = "No Work Package", "", $J238),DetailBudgetCategory_Aleph,$I238),""))))) / AZ$6 * AZ$7, 0), 0)</f>
        <v>0</v>
      </c>
      <c r="BA238" s="166">
        <f t="array" ref="BA238">IFERROR(IF(ROW()-16&lt;NoRowsBudget, IF($J238="Profit Margin",SUM(BA$16:BA237)*ProfitMargin,IF($J238="VAT",SUM(BA$16:BA237)*VAT,IF(Budget_period="Monthly",SUMIFS(INDIRECT(BA$8),DetailBudgetWPs_Aleph,IF($J238 = "No Work Package", "", $J238),DetailBudgetCategory_Aleph,$I238),IF(Budget_period="Quarterly",SUMIFS(INDIRECT(BA$9),DetailBudgetWPs_Aleph,IF($J238 = "No Work Package", "", $J238),DetailBudgetCategory_Aleph,$I238),IF(Budget_period="Annually",SUMIFS(INDIRECT(BA$10),DetailBudgetWPs_Aleph,IF($J238 = "No Work Package", "", $J238),DetailBudgetCategory_Aleph,$I238),""))))) / BA$6 * BA$7, 0), 0)</f>
        <v>0</v>
      </c>
      <c r="BB238" s="166">
        <f t="array" ref="BB238">IFERROR(IF(ROW()-16&lt;NoRowsBudget, IF($J238="Profit Margin",SUM(BB$16:BB237)*ProfitMargin,IF($J238="VAT",SUM(BB$16:BB237)*VAT,IF(Budget_period="Monthly",SUMIFS(INDIRECT(BB$8),DetailBudgetWPs_Aleph,IF($J238 = "No Work Package", "", $J238),DetailBudgetCategory_Aleph,$I238),IF(Budget_period="Quarterly",SUMIFS(INDIRECT(BB$9),DetailBudgetWPs_Aleph,IF($J238 = "No Work Package", "", $J238),DetailBudgetCategory_Aleph,$I238),IF(Budget_period="Annually",SUMIFS(INDIRECT(BB$10),DetailBudgetWPs_Aleph,IF($J238 = "No Work Package", "", $J238),DetailBudgetCategory_Aleph,$I238),""))))) / BB$6 * BB$7, 0), 0)</f>
        <v>0</v>
      </c>
      <c r="BC238" s="166">
        <f t="array" ref="BC238">IFERROR(IF(ROW()-16&lt;NoRowsBudget, IF($J238="Profit Margin",SUM(BC$16:BC237)*ProfitMargin,IF($J238="VAT",SUM(BC$16:BC237)*VAT,IF(Budget_period="Monthly",SUMIFS(INDIRECT(BC$8),DetailBudgetWPs_Aleph,IF($J238 = "No Work Package", "", $J238),DetailBudgetCategory_Aleph,$I238),IF(Budget_period="Quarterly",SUMIFS(INDIRECT(BC$9),DetailBudgetWPs_Aleph,IF($J238 = "No Work Package", "", $J238),DetailBudgetCategory_Aleph,$I238),IF(Budget_period="Annually",SUMIFS(INDIRECT(BC$10),DetailBudgetWPs_Aleph,IF($J238 = "No Work Package", "", $J238),DetailBudgetCategory_Aleph,$I238),""))))) / BC$6 * BC$7, 0), 0)</f>
        <v>0</v>
      </c>
      <c r="BD238" s="166">
        <f t="array" ref="BD238">IFERROR(IF(ROW()-16&lt;NoRowsBudget, IF($J238="Profit Margin",SUM(BD$16:BD237)*ProfitMargin,IF($J238="VAT",SUM(BD$16:BD237)*VAT,IF(Budget_period="Monthly",SUMIFS(INDIRECT(BD$8),DetailBudgetWPs_Aleph,IF($J238 = "No Work Package", "", $J238),DetailBudgetCategory_Aleph,$I238),IF(Budget_period="Quarterly",SUMIFS(INDIRECT(BD$9),DetailBudgetWPs_Aleph,IF($J238 = "No Work Package", "", $J238),DetailBudgetCategory_Aleph,$I238),IF(Budget_period="Annually",SUMIFS(INDIRECT(BD$10),DetailBudgetWPs_Aleph,IF($J238 = "No Work Package", "", $J238),DetailBudgetCategory_Aleph,$I238),""))))) / BD$6 * BD$7, 0), 0)</f>
        <v>0</v>
      </c>
      <c r="BE238" s="166">
        <f t="array" ref="BE238">IFERROR(IF(ROW()-16&lt;NoRowsBudget, IF($J238="Profit Margin",SUM(BE$16:BE237)*ProfitMargin,IF($J238="VAT",SUM(BE$16:BE237)*VAT,IF(Budget_period="Monthly",SUMIFS(INDIRECT(BE$8),DetailBudgetWPs_Aleph,IF($J238 = "No Work Package", "", $J238),DetailBudgetCategory_Aleph,$I238),IF(Budget_period="Quarterly",SUMIFS(INDIRECT(BE$9),DetailBudgetWPs_Aleph,IF($J238 = "No Work Package", "", $J238),DetailBudgetCategory_Aleph,$I238),IF(Budget_period="Annually",SUMIFS(INDIRECT(BE$10),DetailBudgetWPs_Aleph,IF($J238 = "No Work Package", "", $J238),DetailBudgetCategory_Aleph,$I238),""))))) / BE$6 * BE$7, 0), 0)</f>
        <v>0</v>
      </c>
      <c r="BF238" s="166">
        <f t="array" ref="BF238">IFERROR(IF(ROW()-16&lt;NoRowsBudget, IF($J238="Profit Margin",SUM(BF$16:BF237)*ProfitMargin,IF($J238="VAT",SUM(BF$16:BF237)*VAT,IF(Budget_period="Monthly",SUMIFS(INDIRECT(BF$8),DetailBudgetWPs_Aleph,IF($J238 = "No Work Package", "", $J238),DetailBudgetCategory_Aleph,$I238),IF(Budget_period="Quarterly",SUMIFS(INDIRECT(BF$9),DetailBudgetWPs_Aleph,IF($J238 = "No Work Package", "", $J238),DetailBudgetCategory_Aleph,$I238),IF(Budget_period="Annually",SUMIFS(INDIRECT(BF$10),DetailBudgetWPs_Aleph,IF($J238 = "No Work Package", "", $J238),DetailBudgetCategory_Aleph,$I238),""))))) / BF$6 * BF$7, 0), 0)</f>
        <v>0</v>
      </c>
      <c r="BG238" s="166">
        <f t="array" ref="BG238">IFERROR(IF(ROW()-16&lt;NoRowsBudget, IF($J238="Profit Margin",SUM(BG$16:BG237)*ProfitMargin,IF($J238="VAT",SUM(BG$16:BG237)*VAT,IF(Budget_period="Monthly",SUMIFS(INDIRECT(BG$8),DetailBudgetWPs_Aleph,IF($J238 = "No Work Package", "", $J238),DetailBudgetCategory_Aleph,$I238),IF(Budget_period="Quarterly",SUMIFS(INDIRECT(BG$9),DetailBudgetWPs_Aleph,IF($J238 = "No Work Package", "", $J238),DetailBudgetCategory_Aleph,$I238),IF(Budget_period="Annually",SUMIFS(INDIRECT(BG$10),DetailBudgetWPs_Aleph,IF($J238 = "No Work Package", "", $J238),DetailBudgetCategory_Aleph,$I238),""))))) / BG$6 * BG$7, 0), 0)</f>
        <v>0</v>
      </c>
      <c r="BH238" s="166">
        <f t="array" ref="BH238">IFERROR(IF(ROW()-16&lt;NoRowsBudget, IF($J238="Profit Margin",SUM(BH$16:BH237)*ProfitMargin,IF($J238="VAT",SUM(BH$16:BH237)*VAT,IF(Budget_period="Monthly",SUMIFS(INDIRECT(BH$8),DetailBudgetWPs_Aleph,IF($J238 = "No Work Package", "", $J238),DetailBudgetCategory_Aleph,$I238),IF(Budget_period="Quarterly",SUMIFS(INDIRECT(BH$9),DetailBudgetWPs_Aleph,IF($J238 = "No Work Package", "", $J238),DetailBudgetCategory_Aleph,$I238),IF(Budget_period="Annually",SUMIFS(INDIRECT(BH$10),DetailBudgetWPs_Aleph,IF($J238 = "No Work Package", "", $J238),DetailBudgetCategory_Aleph,$I238),""))))) / BH$6 * BH$7, 0), 0)</f>
        <v>0</v>
      </c>
      <c r="BI238" s="166">
        <f t="array" ref="BI238">IFERROR(IF(ROW()-16&lt;NoRowsBudget, IF($J238="Profit Margin",SUM(BI$16:BI237)*ProfitMargin,IF($J238="VAT",SUM(BI$16:BI237)*VAT,IF(Budget_period="Monthly",SUMIFS(INDIRECT(BI$8),DetailBudgetWPs_Aleph,IF($J238 = "No Work Package", "", $J238),DetailBudgetCategory_Aleph,$I238),IF(Budget_period="Quarterly",SUMIFS(INDIRECT(BI$9),DetailBudgetWPs_Aleph,IF($J238 = "No Work Package", "", $J238),DetailBudgetCategory_Aleph,$I238),IF(Budget_period="Annually",SUMIFS(INDIRECT(BI$10),DetailBudgetWPs_Aleph,IF($J238 = "No Work Package", "", $J238),DetailBudgetCategory_Aleph,$I238),""))))) / BI$6 * BI$7, 0), 0)</f>
        <v>0</v>
      </c>
      <c r="BJ238" s="166">
        <f t="array" ref="BJ238">IFERROR(IF(ROW()-16&lt;NoRowsBudget, IF($J238="Profit Margin",SUM(BJ$16:BJ237)*ProfitMargin,IF($J238="VAT",SUM(BJ$16:BJ237)*VAT,IF(Budget_period="Monthly",SUMIFS(INDIRECT(BJ$8),DetailBudgetWPs_Aleph,IF($J238 = "No Work Package", "", $J238),DetailBudgetCategory_Aleph,$I238),IF(Budget_period="Quarterly",SUMIFS(INDIRECT(BJ$9),DetailBudgetWPs_Aleph,IF($J238 = "No Work Package", "", $J238),DetailBudgetCategory_Aleph,$I238),IF(Budget_period="Annually",SUMIFS(INDIRECT(BJ$10),DetailBudgetWPs_Aleph,IF($J238 = "No Work Package", "", $J238),DetailBudgetCategory_Aleph,$I238),""))))) / BJ$6 * BJ$7, 0), 0)</f>
        <v>0</v>
      </c>
      <c r="BK238" s="166">
        <f t="array" ref="BK238">IFERROR(IF(ROW()-16&lt;NoRowsBudget, IF($J238="Profit Margin",SUM(BK$16:BK237)*ProfitMargin,IF($J238="VAT",SUM(BK$16:BK237)*VAT,IF(Budget_period="Monthly",SUMIFS(INDIRECT(BK$8),DetailBudgetWPs_Aleph,IF($J238 = "No Work Package", "", $J238),DetailBudgetCategory_Aleph,$I238),IF(Budget_period="Quarterly",SUMIFS(INDIRECT(BK$9),DetailBudgetWPs_Aleph,IF($J238 = "No Work Package", "", $J238),DetailBudgetCategory_Aleph,$I238),IF(Budget_period="Annually",SUMIFS(INDIRECT(BK$10),DetailBudgetWPs_Aleph,IF($J238 = "No Work Package", "", $J238),DetailBudgetCategory_Aleph,$I238),""))))) / BK$6 * BK$7, 0), 0)</f>
        <v>0</v>
      </c>
      <c r="BL238" s="166">
        <f t="array" ref="BL238">IFERROR(IF(ROW()-16&lt;NoRowsBudget, IF($J238="Profit Margin",SUM(BL$16:BL237)*ProfitMargin,IF($J238="VAT",SUM(BL$16:BL237)*VAT,IF(Budget_period="Monthly",SUMIFS(INDIRECT(BL$8),DetailBudgetWPs_Aleph,IF($J238 = "No Work Package", "", $J238),DetailBudgetCategory_Aleph,$I238),IF(Budget_period="Quarterly",SUMIFS(INDIRECT(BL$9),DetailBudgetWPs_Aleph,IF($J238 = "No Work Package", "", $J238),DetailBudgetCategory_Aleph,$I238),IF(Budget_period="Annually",SUMIFS(INDIRECT(BL$10),DetailBudgetWPs_Aleph,IF($J238 = "No Work Package", "", $J238),DetailBudgetCategory_Aleph,$I238),""))))) / BL$6 * BL$7, 0), 0)</f>
        <v>0</v>
      </c>
      <c r="BM238" s="166">
        <f t="array" ref="BM238">IFERROR(IF(ROW()-16&lt;NoRowsBudget, IF($J238="Profit Margin",SUM(BM$16:BM237)*ProfitMargin,IF($J238="VAT",SUM(BM$16:BM237)*VAT,IF(Budget_period="Monthly",SUMIFS(INDIRECT(BM$8),DetailBudgetWPs_Aleph,IF($J238 = "No Work Package", "", $J238),DetailBudgetCategory_Aleph,$I238),IF(Budget_period="Quarterly",SUMIFS(INDIRECT(BM$9),DetailBudgetWPs_Aleph,IF($J238 = "No Work Package", "", $J238),DetailBudgetCategory_Aleph,$I238),IF(Budget_period="Annually",SUMIFS(INDIRECT(BM$10),DetailBudgetWPs_Aleph,IF($J238 = "No Work Package", "", $J238),DetailBudgetCategory_Aleph,$I238),""))))) / BM$6 * BM$7, 0), 0)</f>
        <v>0</v>
      </c>
      <c r="BN238" s="166">
        <f t="array" ref="BN238">IFERROR(IF(ROW()-16&lt;NoRowsBudget, IF($J238="Profit Margin",SUM(BN$16:BN237)*ProfitMargin,IF($J238="VAT",SUM(BN$16:BN237)*VAT,IF(Budget_period="Monthly",SUMIFS(INDIRECT(BN$8),DetailBudgetWPs_Aleph,IF($J238 = "No Work Package", "", $J238),DetailBudgetCategory_Aleph,$I238),IF(Budget_period="Quarterly",SUMIFS(INDIRECT(BN$9),DetailBudgetWPs_Aleph,IF($J238 = "No Work Package", "", $J238),DetailBudgetCategory_Aleph,$I238),IF(Budget_period="Annually",SUMIFS(INDIRECT(BN$10),DetailBudgetWPs_Aleph,IF($J238 = "No Work Package", "", $J238),DetailBudgetCategory_Aleph,$I238),""))))) / BN$6 * BN$7, 0), 0)</f>
        <v>0</v>
      </c>
      <c r="BO238" s="166">
        <f t="array" ref="BO238">IFERROR(IF(ROW()-16&lt;NoRowsBudget, IF($J238="Profit Margin",SUM(BO$16:BO237)*ProfitMargin,IF($J238="VAT",SUM(BO$16:BO237)*VAT,IF(Budget_period="Monthly",SUMIFS(INDIRECT(BO$8),DetailBudgetWPs_Aleph,IF($J238 = "No Work Package", "", $J238),DetailBudgetCategory_Aleph,$I238),IF(Budget_period="Quarterly",SUMIFS(INDIRECT(BO$9),DetailBudgetWPs_Aleph,IF($J238 = "No Work Package", "", $J238),DetailBudgetCategory_Aleph,$I238),IF(Budget_period="Annually",SUMIFS(INDIRECT(BO$10),DetailBudgetWPs_Aleph,IF($J238 = "No Work Package", "", $J238),DetailBudgetCategory_Aleph,$I238),""))))) / BO$6 * BO$7, 0), 0)</f>
        <v>0</v>
      </c>
      <c r="BP238" s="166">
        <f t="array" ref="BP238">IFERROR(IF(ROW()-16&lt;NoRowsBudget, IF($J238="Profit Margin",SUM(BP$16:BP237)*ProfitMargin,IF($J238="VAT",SUM(BP$16:BP237)*VAT,IF(Budget_period="Monthly",SUMIFS(INDIRECT(BP$8),DetailBudgetWPs_Aleph,IF($J238 = "No Work Package", "", $J238),DetailBudgetCategory_Aleph,$I238),IF(Budget_period="Quarterly",SUMIFS(INDIRECT(BP$9),DetailBudgetWPs_Aleph,IF($J238 = "No Work Package", "", $J238),DetailBudgetCategory_Aleph,$I238),IF(Budget_period="Annually",SUMIFS(INDIRECT(BP$10),DetailBudgetWPs_Aleph,IF($J238 = "No Work Package", "", $J238),DetailBudgetCategory_Aleph,$I238),""))))) / BP$6 * BP$7, 0), 0)</f>
        <v>0</v>
      </c>
      <c r="BQ238" s="166">
        <f t="array" ref="BQ238">IFERROR(IF(ROW()-16&lt;NoRowsBudget, IF($J238="Profit Margin",SUM(BQ$16:BQ237)*ProfitMargin,IF($J238="VAT",SUM(BQ$16:BQ237)*VAT,IF(Budget_period="Monthly",SUMIFS(INDIRECT(BQ$8),DetailBudgetWPs_Aleph,IF($J238 = "No Work Package", "", $J238),DetailBudgetCategory_Aleph,$I238),IF(Budget_period="Quarterly",SUMIFS(INDIRECT(BQ$9),DetailBudgetWPs_Aleph,IF($J238 = "No Work Package", "", $J238),DetailBudgetCategory_Aleph,$I238),IF(Budget_period="Annually",SUMIFS(INDIRECT(BQ$10),DetailBudgetWPs_Aleph,IF($J238 = "No Work Package", "", $J238),DetailBudgetCategory_Aleph,$I238),""))))) / BQ$6 * BQ$7, 0), 0)</f>
        <v>0</v>
      </c>
      <c r="BR238" s="166">
        <f t="array" ref="BR238">IFERROR(IF(ROW()-16&lt;NoRowsBudget, IF($J238="Profit Margin",SUM(BR$16:BR237)*ProfitMargin,IF($J238="VAT",SUM(BR$16:BR237)*VAT,IF(Budget_period="Monthly",SUMIFS(INDIRECT(BR$8),DetailBudgetWPs_Aleph,IF($J238 = "No Work Package", "", $J238),DetailBudgetCategory_Aleph,$I238),IF(Budget_period="Quarterly",SUMIFS(INDIRECT(BR$9),DetailBudgetWPs_Aleph,IF($J238 = "No Work Package", "", $J238),DetailBudgetCategory_Aleph,$I238),IF(Budget_period="Annually",SUMIFS(INDIRECT(BR$10),DetailBudgetWPs_Aleph,IF($J238 = "No Work Package", "", $J238),DetailBudgetCategory_Aleph,$I238),""))))) / BR$6 * BR$7, 0), 0)</f>
        <v>0</v>
      </c>
      <c r="BS238" s="166">
        <f t="array" ref="BS238">IFERROR(IF(ROW()-16&lt;NoRowsBudget, IF($J238="Profit Margin",SUM(BS$16:BS237)*ProfitMargin,IF($J238="VAT",SUM(BS$16:BS237)*VAT,IF(Budget_period="Monthly",SUMIFS(INDIRECT(BS$8),DetailBudgetWPs_Aleph,IF($J238 = "No Work Package", "", $J238),DetailBudgetCategory_Aleph,$I238),IF(Budget_period="Quarterly",SUMIFS(INDIRECT(BS$9),DetailBudgetWPs_Aleph,IF($J238 = "No Work Package", "", $J238),DetailBudgetCategory_Aleph,$I238),IF(Budget_period="Annually",SUMIFS(INDIRECT(BS$10),DetailBudgetWPs_Aleph,IF($J238 = "No Work Package", "", $J238),DetailBudgetCategory_Aleph,$I238),""))))) / BS$6 * BS$7, 0), 0)</f>
        <v>0</v>
      </c>
    </row>
    <row r="239" ht="15.75" customHeight="1">
      <c r="A239" s="114"/>
      <c r="B239" s="15" t="str">
        <f>IF(ROW()-16&lt;NoRowsBudget,OrgName,"")</f>
        <v/>
      </c>
      <c r="C239" s="15" t="str">
        <f>IF(ROW()-16&lt;NoRowsBudget,ProjectName,"")</f>
        <v/>
      </c>
      <c r="D239" s="15" t="str">
        <f>IF(ROW()-16&lt;NoRowsBudget,ProjectRef,"")</f>
        <v/>
      </c>
      <c r="E239" s="15" t="str">
        <f>IF(ROW()-16&lt;NoRowsBudget,ApplicationID,"")</f>
        <v/>
      </c>
      <c r="F239" s="15" t="str">
        <f>IF(ROW()-16&lt;NoRowsBudget,Version,"")</f>
        <v/>
      </c>
      <c r="G239" s="164" t="str">
        <f>IF(ROW()-16&lt;NoRowsBudget,StartDate,"")</f>
        <v/>
      </c>
      <c r="H239" s="164" t="str">
        <f>IF(ROW()-16&lt;NoRowsBudget,EndDate,"")</f>
        <v/>
      </c>
      <c r="I239" s="15" t="str">
        <f t="array" ref="I239">IF(ROW()-16&lt;(NoRowsBudget-3),INDEX(CostCategories,CEILING((ROW()-15)/NoWPs,1)),IF(ROW()-16=NoRowsBudget-3,"Overheads",IF(ROW()-16=NoRowsBudget-2,"Profit Margin",IF(ROW()-16=NoRowsBudget-1,"VAT",""))))</f>
        <v/>
      </c>
      <c r="J239" s="15" t="str">
        <f t="array" ref="J239">IF(ROW()-16&lt;NoRowsBudget-3,INDEX(WPUnique,,MOD(ROW()-16,NoWPs)+1),IF(ROW()-16=NoRowsBudget-3,"Overheads",IF(ROW()-16=NoRowsBudget-2,"Profit Margin",IF(ROW()-16=NoRowsBudget-1,"VAT",""))))</f>
        <v/>
      </c>
      <c r="K239" s="172" t="str">
        <f>IFERROR(IF(OR($J239="Indirect Cost",$J239="VAT",$J239="Profit Margin"),"",VLOOKUP(J239,'1. Basic Info'!$B$40:$C$52,2,FALSE)),BudgetExport!J239)</f>
        <v/>
      </c>
      <c r="L239" s="166">
        <f t="array" ref="L239">IFERROR(IF(ROW()-16&lt;NoRowsBudget, IF($J239="Profit Margin",SUM(L$16:L238)*ProfitMargin,IF($J239="VAT",SUM(L$16:L238)*VAT,IF(Budget_period="Monthly",SUMIFS(INDIRECT(L$8),DetailBudgetWPs_Aleph,IF($J239 = "No Work Package", "", $J239),DetailBudgetCategory_Aleph,$I239),IF(Budget_period="Quarterly",SUMIFS(INDIRECT(L$9),DetailBudgetWPs_Aleph,IF($J239 = "No Work Package", "", $J239),DetailBudgetCategory_Aleph,$I239),IF(Budget_period="Annually",SUMIFS(INDIRECT(L$10),DetailBudgetWPs_Aleph,IF($J239 = "No Work Package", "", $J239),DetailBudgetCategory_Aleph,$I239),""))))) / L$6 * L$7, 0), 0)</f>
        <v>0</v>
      </c>
      <c r="M239" s="166">
        <f t="array" ref="M239">IFERROR(IF(ROW()-16&lt;NoRowsBudget, IF($J239="Profit Margin",SUM(M$16:M238)*ProfitMargin,IF($J239="VAT",SUM(M$16:M238)*VAT,IF(Budget_period="Monthly",SUMIFS(INDIRECT(M$8),DetailBudgetWPs_Aleph,IF($J239 = "No Work Package", "", $J239),DetailBudgetCategory_Aleph,$I239),IF(Budget_period="Quarterly",SUMIFS(INDIRECT(M$9),DetailBudgetWPs_Aleph,IF($J239 = "No Work Package", "", $J239),DetailBudgetCategory_Aleph,$I239),IF(Budget_period="Annually",SUMIFS(INDIRECT(M$10),DetailBudgetWPs_Aleph,IF($J239 = "No Work Package", "", $J239),DetailBudgetCategory_Aleph,$I239),""))))) / M$6 * M$7, 0), 0)</f>
        <v>0</v>
      </c>
      <c r="N239" s="166">
        <f t="array" ref="N239">IFERROR(IF(ROW()-16&lt;NoRowsBudget, IF($J239="Profit Margin",SUM(N$16:N238)*ProfitMargin,IF($J239="VAT",SUM(N$16:N238)*VAT,IF(Budget_period="Monthly",SUMIFS(INDIRECT(N$8),DetailBudgetWPs_Aleph,IF($J239 = "No Work Package", "", $J239),DetailBudgetCategory_Aleph,$I239),IF(Budget_period="Quarterly",SUMIFS(INDIRECT(N$9),DetailBudgetWPs_Aleph,IF($J239 = "No Work Package", "", $J239),DetailBudgetCategory_Aleph,$I239),IF(Budget_period="Annually",SUMIFS(INDIRECT(N$10),DetailBudgetWPs_Aleph,IF($J239 = "No Work Package", "", $J239),DetailBudgetCategory_Aleph,$I239),""))))) / N$6 * N$7, 0), 0)</f>
        <v>0</v>
      </c>
      <c r="O239" s="166">
        <f t="array" ref="O239">IFERROR(IF(ROW()-16&lt;NoRowsBudget, IF($J239="Profit Margin",SUM(O$16:O238)*ProfitMargin,IF($J239="VAT",SUM(O$16:O238)*VAT,IF(Budget_period="Monthly",SUMIFS(INDIRECT(O$8),DetailBudgetWPs_Aleph,IF($J239 = "No Work Package", "", $J239),DetailBudgetCategory_Aleph,$I239),IF(Budget_period="Quarterly",SUMIFS(INDIRECT(O$9),DetailBudgetWPs_Aleph,IF($J239 = "No Work Package", "", $J239),DetailBudgetCategory_Aleph,$I239),IF(Budget_period="Annually",SUMIFS(INDIRECT(O$10),DetailBudgetWPs_Aleph,IF($J239 = "No Work Package", "", $J239),DetailBudgetCategory_Aleph,$I239),""))))) / O$6 * O$7, 0), 0)</f>
        <v>0</v>
      </c>
      <c r="P239" s="166">
        <f t="array" ref="P239">IFERROR(IF(ROW()-16&lt;NoRowsBudget, IF($J239="Profit Margin",SUM(P$16:P238)*ProfitMargin,IF($J239="VAT",SUM(P$16:P238)*VAT,IF(Budget_period="Monthly",SUMIFS(INDIRECT(P$8),DetailBudgetWPs_Aleph,IF($J239 = "No Work Package", "", $J239),DetailBudgetCategory_Aleph,$I239),IF(Budget_period="Quarterly",SUMIFS(INDIRECT(P$9),DetailBudgetWPs_Aleph,IF($J239 = "No Work Package", "", $J239),DetailBudgetCategory_Aleph,$I239),IF(Budget_period="Annually",SUMIFS(INDIRECT(P$10),DetailBudgetWPs_Aleph,IF($J239 = "No Work Package", "", $J239),DetailBudgetCategory_Aleph,$I239),""))))) / P$6 * P$7, 0), 0)</f>
        <v>0</v>
      </c>
      <c r="Q239" s="166">
        <f t="array" ref="Q239">IFERROR(IF(ROW()-16&lt;NoRowsBudget, IF($J239="Profit Margin",SUM(Q$16:Q238)*ProfitMargin,IF($J239="VAT",SUM(Q$16:Q238)*VAT,IF(Budget_period="Monthly",SUMIFS(INDIRECT(Q$8),DetailBudgetWPs_Aleph,IF($J239 = "No Work Package", "", $J239),DetailBudgetCategory_Aleph,$I239),IF(Budget_period="Quarterly",SUMIFS(INDIRECT(Q$9),DetailBudgetWPs_Aleph,IF($J239 = "No Work Package", "", $J239),DetailBudgetCategory_Aleph,$I239),IF(Budget_period="Annually",SUMIFS(INDIRECT(Q$10),DetailBudgetWPs_Aleph,IF($J239 = "No Work Package", "", $J239),DetailBudgetCategory_Aleph,$I239),""))))) / Q$6 * Q$7, 0), 0)</f>
        <v>0</v>
      </c>
      <c r="R239" s="166">
        <f t="array" ref="R239">IFERROR(IF(ROW()-16&lt;NoRowsBudget, IF($J239="Profit Margin",SUM(R$16:R238)*ProfitMargin,IF($J239="VAT",SUM(R$16:R238)*VAT,IF(Budget_period="Monthly",SUMIFS(INDIRECT(R$8),DetailBudgetWPs_Aleph,IF($J239 = "No Work Package", "", $J239),DetailBudgetCategory_Aleph,$I239),IF(Budget_period="Quarterly",SUMIFS(INDIRECT(R$9),DetailBudgetWPs_Aleph,IF($J239 = "No Work Package", "", $J239),DetailBudgetCategory_Aleph,$I239),IF(Budget_period="Annually",SUMIFS(INDIRECT(R$10),DetailBudgetWPs_Aleph,IF($J239 = "No Work Package", "", $J239),DetailBudgetCategory_Aleph,$I239),""))))) / R$6 * R$7, 0), 0)</f>
        <v>0</v>
      </c>
      <c r="S239" s="166">
        <f t="array" ref="S239">IFERROR(IF(ROW()-16&lt;NoRowsBudget, IF($J239="Profit Margin",SUM(S$16:S238)*ProfitMargin,IF($J239="VAT",SUM(S$16:S238)*VAT,IF(Budget_period="Monthly",SUMIFS(INDIRECT(S$8),DetailBudgetWPs_Aleph,IF($J239 = "No Work Package", "", $J239),DetailBudgetCategory_Aleph,$I239),IF(Budget_period="Quarterly",SUMIFS(INDIRECT(S$9),DetailBudgetWPs_Aleph,IF($J239 = "No Work Package", "", $J239),DetailBudgetCategory_Aleph,$I239),IF(Budget_period="Annually",SUMIFS(INDIRECT(S$10),DetailBudgetWPs_Aleph,IF($J239 = "No Work Package", "", $J239),DetailBudgetCategory_Aleph,$I239),""))))) / S$6 * S$7, 0), 0)</f>
        <v>0</v>
      </c>
      <c r="T239" s="166">
        <f t="array" ref="T239">IFERROR(IF(ROW()-16&lt;NoRowsBudget, IF($J239="Profit Margin",SUM(T$16:T238)*ProfitMargin,IF($J239="VAT",SUM(T$16:T238)*VAT,IF(Budget_period="Monthly",SUMIFS(INDIRECT(T$8),DetailBudgetWPs_Aleph,IF($J239 = "No Work Package", "", $J239),DetailBudgetCategory_Aleph,$I239),IF(Budget_period="Quarterly",SUMIFS(INDIRECT(T$9),DetailBudgetWPs_Aleph,IF($J239 = "No Work Package", "", $J239),DetailBudgetCategory_Aleph,$I239),IF(Budget_period="Annually",SUMIFS(INDIRECT(T$10),DetailBudgetWPs_Aleph,IF($J239 = "No Work Package", "", $J239),DetailBudgetCategory_Aleph,$I239),""))))) / T$6 * T$7, 0), 0)</f>
        <v>0</v>
      </c>
      <c r="U239" s="166">
        <f t="array" ref="U239">IFERROR(IF(ROW()-16&lt;NoRowsBudget, IF($J239="Profit Margin",SUM(U$16:U238)*ProfitMargin,IF($J239="VAT",SUM(U$16:U238)*VAT,IF(Budget_period="Monthly",SUMIFS(INDIRECT(U$8),DetailBudgetWPs_Aleph,IF($J239 = "No Work Package", "", $J239),DetailBudgetCategory_Aleph,$I239),IF(Budget_period="Quarterly",SUMIFS(INDIRECT(U$9),DetailBudgetWPs_Aleph,IF($J239 = "No Work Package", "", $J239),DetailBudgetCategory_Aleph,$I239),IF(Budget_period="Annually",SUMIFS(INDIRECT(U$10),DetailBudgetWPs_Aleph,IF($J239 = "No Work Package", "", $J239),DetailBudgetCategory_Aleph,$I239),""))))) / U$6 * U$7, 0), 0)</f>
        <v>0</v>
      </c>
      <c r="V239" s="166">
        <f t="array" ref="V239">IFERROR(IF(ROW()-16&lt;NoRowsBudget, IF($J239="Profit Margin",SUM(V$16:V238)*ProfitMargin,IF($J239="VAT",SUM(V$16:V238)*VAT,IF(Budget_period="Monthly",SUMIFS(INDIRECT(V$8),DetailBudgetWPs_Aleph,IF($J239 = "No Work Package", "", $J239),DetailBudgetCategory_Aleph,$I239),IF(Budget_period="Quarterly",SUMIFS(INDIRECT(V$9),DetailBudgetWPs_Aleph,IF($J239 = "No Work Package", "", $J239),DetailBudgetCategory_Aleph,$I239),IF(Budget_period="Annually",SUMIFS(INDIRECT(V$10),DetailBudgetWPs_Aleph,IF($J239 = "No Work Package", "", $J239),DetailBudgetCategory_Aleph,$I239),""))))) / V$6 * V$7, 0), 0)</f>
        <v>0</v>
      </c>
      <c r="W239" s="166">
        <f t="array" ref="W239">IFERROR(IF(ROW()-16&lt;NoRowsBudget, IF($J239="Profit Margin",SUM(W$16:W238)*ProfitMargin,IF($J239="VAT",SUM(W$16:W238)*VAT,IF(Budget_period="Monthly",SUMIFS(INDIRECT(W$8),DetailBudgetWPs_Aleph,IF($J239 = "No Work Package", "", $J239),DetailBudgetCategory_Aleph,$I239),IF(Budget_period="Quarterly",SUMIFS(INDIRECT(W$9),DetailBudgetWPs_Aleph,IF($J239 = "No Work Package", "", $J239),DetailBudgetCategory_Aleph,$I239),IF(Budget_period="Annually",SUMIFS(INDIRECT(W$10),DetailBudgetWPs_Aleph,IF($J239 = "No Work Package", "", $J239),DetailBudgetCategory_Aleph,$I239),""))))) / W$6 * W$7, 0), 0)</f>
        <v>0</v>
      </c>
      <c r="X239" s="166">
        <f t="array" ref="X239">IFERROR(IF(ROW()-16&lt;NoRowsBudget, IF($J239="Profit Margin",SUM(X$16:X238)*ProfitMargin,IF($J239="VAT",SUM(X$16:X238)*VAT,IF(Budget_period="Monthly",SUMIFS(INDIRECT(X$8),DetailBudgetWPs_Aleph,IF($J239 = "No Work Package", "", $J239),DetailBudgetCategory_Aleph,$I239),IF(Budget_period="Quarterly",SUMIFS(INDIRECT(X$9),DetailBudgetWPs_Aleph,IF($J239 = "No Work Package", "", $J239),DetailBudgetCategory_Aleph,$I239),IF(Budget_period="Annually",SUMIFS(INDIRECT(X$10),DetailBudgetWPs_Aleph,IF($J239 = "No Work Package", "", $J239),DetailBudgetCategory_Aleph,$I239),""))))) / X$6 * X$7, 0), 0)</f>
        <v>0</v>
      </c>
      <c r="Y239" s="166">
        <f t="array" ref="Y239">IFERROR(IF(ROW()-16&lt;NoRowsBudget, IF($J239="Profit Margin",SUM(Y$16:Y238)*ProfitMargin,IF($J239="VAT",SUM(Y$16:Y238)*VAT,IF(Budget_period="Monthly",SUMIFS(INDIRECT(Y$8),DetailBudgetWPs_Aleph,IF($J239 = "No Work Package", "", $J239),DetailBudgetCategory_Aleph,$I239),IF(Budget_period="Quarterly",SUMIFS(INDIRECT(Y$9),DetailBudgetWPs_Aleph,IF($J239 = "No Work Package", "", $J239),DetailBudgetCategory_Aleph,$I239),IF(Budget_period="Annually",SUMIFS(INDIRECT(Y$10),DetailBudgetWPs_Aleph,IF($J239 = "No Work Package", "", $J239),DetailBudgetCategory_Aleph,$I239),""))))) / Y$6 * Y$7, 0), 0)</f>
        <v>0</v>
      </c>
      <c r="Z239" s="166">
        <f t="array" ref="Z239">IFERROR(IF(ROW()-16&lt;NoRowsBudget, IF($J239="Profit Margin",SUM(Z$16:Z238)*ProfitMargin,IF($J239="VAT",SUM(Z$16:Z238)*VAT,IF(Budget_period="Monthly",SUMIFS(INDIRECT(Z$8),DetailBudgetWPs_Aleph,IF($J239 = "No Work Package", "", $J239),DetailBudgetCategory_Aleph,$I239),IF(Budget_period="Quarterly",SUMIFS(INDIRECT(Z$9),DetailBudgetWPs_Aleph,IF($J239 = "No Work Package", "", $J239),DetailBudgetCategory_Aleph,$I239),IF(Budget_period="Annually",SUMIFS(INDIRECT(Z$10),DetailBudgetWPs_Aleph,IF($J239 = "No Work Package", "", $J239),DetailBudgetCategory_Aleph,$I239),""))))) / Z$6 * Z$7, 0), 0)</f>
        <v>0</v>
      </c>
      <c r="AA239" s="166">
        <f t="array" ref="AA239">IFERROR(IF(ROW()-16&lt;NoRowsBudget, IF($J239="Profit Margin",SUM(AA$16:AA238)*ProfitMargin,IF($J239="VAT",SUM(AA$16:AA238)*VAT,IF(Budget_period="Monthly",SUMIFS(INDIRECT(AA$8),DetailBudgetWPs_Aleph,IF($J239 = "No Work Package", "", $J239),DetailBudgetCategory_Aleph,$I239),IF(Budget_period="Quarterly",SUMIFS(INDIRECT(AA$9),DetailBudgetWPs_Aleph,IF($J239 = "No Work Package", "", $J239),DetailBudgetCategory_Aleph,$I239),IF(Budget_period="Annually",SUMIFS(INDIRECT(AA$10),DetailBudgetWPs_Aleph,IF($J239 = "No Work Package", "", $J239),DetailBudgetCategory_Aleph,$I239),""))))) / AA$6 * AA$7, 0), 0)</f>
        <v>0</v>
      </c>
      <c r="AB239" s="166">
        <f t="array" ref="AB239">IFERROR(IF(ROW()-16&lt;NoRowsBudget, IF($J239="Profit Margin",SUM(AB$16:AB238)*ProfitMargin,IF($J239="VAT",SUM(AB$16:AB238)*VAT,IF(Budget_period="Monthly",SUMIFS(INDIRECT(AB$8),DetailBudgetWPs_Aleph,IF($J239 = "No Work Package", "", $J239),DetailBudgetCategory_Aleph,$I239),IF(Budget_period="Quarterly",SUMIFS(INDIRECT(AB$9),DetailBudgetWPs_Aleph,IF($J239 = "No Work Package", "", $J239),DetailBudgetCategory_Aleph,$I239),IF(Budget_period="Annually",SUMIFS(INDIRECT(AB$10),DetailBudgetWPs_Aleph,IF($J239 = "No Work Package", "", $J239),DetailBudgetCategory_Aleph,$I239),""))))) / AB$6 * AB$7, 0), 0)</f>
        <v>0</v>
      </c>
      <c r="AC239" s="166">
        <f t="array" ref="AC239">IFERROR(IF(ROW()-16&lt;NoRowsBudget, IF($J239="Profit Margin",SUM(AC$16:AC238)*ProfitMargin,IF($J239="VAT",SUM(AC$16:AC238)*VAT,IF(Budget_period="Monthly",SUMIFS(INDIRECT(AC$8),DetailBudgetWPs_Aleph,IF($J239 = "No Work Package", "", $J239),DetailBudgetCategory_Aleph,$I239),IF(Budget_period="Quarterly",SUMIFS(INDIRECT(AC$9),DetailBudgetWPs_Aleph,IF($J239 = "No Work Package", "", $J239),DetailBudgetCategory_Aleph,$I239),IF(Budget_period="Annually",SUMIFS(INDIRECT(AC$10),DetailBudgetWPs_Aleph,IF($J239 = "No Work Package", "", $J239),DetailBudgetCategory_Aleph,$I239),""))))) / AC$6 * AC$7, 0), 0)</f>
        <v>0</v>
      </c>
      <c r="AD239" s="166">
        <f t="array" ref="AD239">IFERROR(IF(ROW()-16&lt;NoRowsBudget, IF($J239="Profit Margin",SUM(AD$16:AD238)*ProfitMargin,IF($J239="VAT",SUM(AD$16:AD238)*VAT,IF(Budget_period="Monthly",SUMIFS(INDIRECT(AD$8),DetailBudgetWPs_Aleph,IF($J239 = "No Work Package", "", $J239),DetailBudgetCategory_Aleph,$I239),IF(Budget_period="Quarterly",SUMIFS(INDIRECT(AD$9),DetailBudgetWPs_Aleph,IF($J239 = "No Work Package", "", $J239),DetailBudgetCategory_Aleph,$I239),IF(Budget_period="Annually",SUMIFS(INDIRECT(AD$10),DetailBudgetWPs_Aleph,IF($J239 = "No Work Package", "", $J239),DetailBudgetCategory_Aleph,$I239),""))))) / AD$6 * AD$7, 0), 0)</f>
        <v>0</v>
      </c>
      <c r="AE239" s="166">
        <f t="array" ref="AE239">IFERROR(IF(ROW()-16&lt;NoRowsBudget, IF($J239="Profit Margin",SUM(AE$16:AE238)*ProfitMargin,IF($J239="VAT",SUM(AE$16:AE238)*VAT,IF(Budget_period="Monthly",SUMIFS(INDIRECT(AE$8),DetailBudgetWPs_Aleph,IF($J239 = "No Work Package", "", $J239),DetailBudgetCategory_Aleph,$I239),IF(Budget_period="Quarterly",SUMIFS(INDIRECT(AE$9),DetailBudgetWPs_Aleph,IF($J239 = "No Work Package", "", $J239),DetailBudgetCategory_Aleph,$I239),IF(Budget_period="Annually",SUMIFS(INDIRECT(AE$10),DetailBudgetWPs_Aleph,IF($J239 = "No Work Package", "", $J239),DetailBudgetCategory_Aleph,$I239),""))))) / AE$6 * AE$7, 0), 0)</f>
        <v>0</v>
      </c>
      <c r="AF239" s="166">
        <f t="array" ref="AF239">IFERROR(IF(ROW()-16&lt;NoRowsBudget, IF($J239="Profit Margin",SUM(AF$16:AF238)*ProfitMargin,IF($J239="VAT",SUM(AF$16:AF238)*VAT,IF(Budget_period="Monthly",SUMIFS(INDIRECT(AF$8),DetailBudgetWPs_Aleph,IF($J239 = "No Work Package", "", $J239),DetailBudgetCategory_Aleph,$I239),IF(Budget_period="Quarterly",SUMIFS(INDIRECT(AF$9),DetailBudgetWPs_Aleph,IF($J239 = "No Work Package", "", $J239),DetailBudgetCategory_Aleph,$I239),IF(Budget_period="Annually",SUMIFS(INDIRECT(AF$10),DetailBudgetWPs_Aleph,IF($J239 = "No Work Package", "", $J239),DetailBudgetCategory_Aleph,$I239),""))))) / AF$6 * AF$7, 0), 0)</f>
        <v>0</v>
      </c>
      <c r="AG239" s="166">
        <f t="array" ref="AG239">IFERROR(IF(ROW()-16&lt;NoRowsBudget, IF($J239="Profit Margin",SUM(AG$16:AG238)*ProfitMargin,IF($J239="VAT",SUM(AG$16:AG238)*VAT,IF(Budget_period="Monthly",SUMIFS(INDIRECT(AG$8),DetailBudgetWPs_Aleph,IF($J239 = "No Work Package", "", $J239),DetailBudgetCategory_Aleph,$I239),IF(Budget_period="Quarterly",SUMIFS(INDIRECT(AG$9),DetailBudgetWPs_Aleph,IF($J239 = "No Work Package", "", $J239),DetailBudgetCategory_Aleph,$I239),IF(Budget_period="Annually",SUMIFS(INDIRECT(AG$10),DetailBudgetWPs_Aleph,IF($J239 = "No Work Package", "", $J239),DetailBudgetCategory_Aleph,$I239),""))))) / AG$6 * AG$7, 0), 0)</f>
        <v>0</v>
      </c>
      <c r="AH239" s="166">
        <f t="array" ref="AH239">IFERROR(IF(ROW()-16&lt;NoRowsBudget, IF($J239="Profit Margin",SUM(AH$16:AH238)*ProfitMargin,IF($J239="VAT",SUM(AH$16:AH238)*VAT,IF(Budget_period="Monthly",SUMIFS(INDIRECT(AH$8),DetailBudgetWPs_Aleph,IF($J239 = "No Work Package", "", $J239),DetailBudgetCategory_Aleph,$I239),IF(Budget_period="Quarterly",SUMIFS(INDIRECT(AH$9),DetailBudgetWPs_Aleph,IF($J239 = "No Work Package", "", $J239),DetailBudgetCategory_Aleph,$I239),IF(Budget_period="Annually",SUMIFS(INDIRECT(AH$10),DetailBudgetWPs_Aleph,IF($J239 = "No Work Package", "", $J239),DetailBudgetCategory_Aleph,$I239),""))))) / AH$6 * AH$7, 0), 0)</f>
        <v>0</v>
      </c>
      <c r="AI239" s="166">
        <f t="array" ref="AI239">IFERROR(IF(ROW()-16&lt;NoRowsBudget, IF($J239="Profit Margin",SUM(AI$16:AI238)*ProfitMargin,IF($J239="VAT",SUM(AI$16:AI238)*VAT,IF(Budget_period="Monthly",SUMIFS(INDIRECT(AI$8),DetailBudgetWPs_Aleph,IF($J239 = "No Work Package", "", $J239),DetailBudgetCategory_Aleph,$I239),IF(Budget_period="Quarterly",SUMIFS(INDIRECT(AI$9),DetailBudgetWPs_Aleph,IF($J239 = "No Work Package", "", $J239),DetailBudgetCategory_Aleph,$I239),IF(Budget_period="Annually",SUMIFS(INDIRECT(AI$10),DetailBudgetWPs_Aleph,IF($J239 = "No Work Package", "", $J239),DetailBudgetCategory_Aleph,$I239),""))))) / AI$6 * AI$7, 0), 0)</f>
        <v>0</v>
      </c>
      <c r="AJ239" s="166">
        <f t="array" ref="AJ239">IFERROR(IF(ROW()-16&lt;NoRowsBudget, IF($J239="Profit Margin",SUM(AJ$16:AJ238)*ProfitMargin,IF($J239="VAT",SUM(AJ$16:AJ238)*VAT,IF(Budget_period="Monthly",SUMIFS(INDIRECT(AJ$8),DetailBudgetWPs_Aleph,IF($J239 = "No Work Package", "", $J239),DetailBudgetCategory_Aleph,$I239),IF(Budget_period="Quarterly",SUMIFS(INDIRECT(AJ$9),DetailBudgetWPs_Aleph,IF($J239 = "No Work Package", "", $J239),DetailBudgetCategory_Aleph,$I239),IF(Budget_period="Annually",SUMIFS(INDIRECT(AJ$10),DetailBudgetWPs_Aleph,IF($J239 = "No Work Package", "", $J239),DetailBudgetCategory_Aleph,$I239),""))))) / AJ$6 * AJ$7, 0), 0)</f>
        <v>0</v>
      </c>
      <c r="AK239" s="166">
        <f t="array" ref="AK239">IFERROR(IF(ROW()-16&lt;NoRowsBudget, IF($J239="Profit Margin",SUM(AK$16:AK238)*ProfitMargin,IF($J239="VAT",SUM(AK$16:AK238)*VAT,IF(Budget_period="Monthly",SUMIFS(INDIRECT(AK$8),DetailBudgetWPs_Aleph,IF($J239 = "No Work Package", "", $J239),DetailBudgetCategory_Aleph,$I239),IF(Budget_period="Quarterly",SUMIFS(INDIRECT(AK$9),DetailBudgetWPs_Aleph,IF($J239 = "No Work Package", "", $J239),DetailBudgetCategory_Aleph,$I239),IF(Budget_period="Annually",SUMIFS(INDIRECT(AK$10),DetailBudgetWPs_Aleph,IF($J239 = "No Work Package", "", $J239),DetailBudgetCategory_Aleph,$I239),""))))) / AK$6 * AK$7, 0), 0)</f>
        <v>0</v>
      </c>
      <c r="AL239" s="166">
        <f t="array" ref="AL239">IFERROR(IF(ROW()-16&lt;NoRowsBudget, IF($J239="Profit Margin",SUM(AL$16:AL238)*ProfitMargin,IF($J239="VAT",SUM(AL$16:AL238)*VAT,IF(Budget_period="Monthly",SUMIFS(INDIRECT(AL$8),DetailBudgetWPs_Aleph,IF($J239 = "No Work Package", "", $J239),DetailBudgetCategory_Aleph,$I239),IF(Budget_period="Quarterly",SUMIFS(INDIRECT(AL$9),DetailBudgetWPs_Aleph,IF($J239 = "No Work Package", "", $J239),DetailBudgetCategory_Aleph,$I239),IF(Budget_period="Annually",SUMIFS(INDIRECT(AL$10),DetailBudgetWPs_Aleph,IF($J239 = "No Work Package", "", $J239),DetailBudgetCategory_Aleph,$I239),""))))) / AL$6 * AL$7, 0), 0)</f>
        <v>0</v>
      </c>
      <c r="AM239" s="166">
        <f t="array" ref="AM239">IFERROR(IF(ROW()-16&lt;NoRowsBudget, IF($J239="Profit Margin",SUM(AM$16:AM238)*ProfitMargin,IF($J239="VAT",SUM(AM$16:AM238)*VAT,IF(Budget_period="Monthly",SUMIFS(INDIRECT(AM$8),DetailBudgetWPs_Aleph,IF($J239 = "No Work Package", "", $J239),DetailBudgetCategory_Aleph,$I239),IF(Budget_period="Quarterly",SUMIFS(INDIRECT(AM$9),DetailBudgetWPs_Aleph,IF($J239 = "No Work Package", "", $J239),DetailBudgetCategory_Aleph,$I239),IF(Budget_period="Annually",SUMIFS(INDIRECT(AM$10),DetailBudgetWPs_Aleph,IF($J239 = "No Work Package", "", $J239),DetailBudgetCategory_Aleph,$I239),""))))) / AM$6 * AM$7, 0), 0)</f>
        <v>0</v>
      </c>
      <c r="AN239" s="166">
        <f t="array" ref="AN239">IFERROR(IF(ROW()-16&lt;NoRowsBudget, IF($J239="Profit Margin",SUM(AN$16:AN238)*ProfitMargin,IF($J239="VAT",SUM(AN$16:AN238)*VAT,IF(Budget_period="Monthly",SUMIFS(INDIRECT(AN$8),DetailBudgetWPs_Aleph,IF($J239 = "No Work Package", "", $J239),DetailBudgetCategory_Aleph,$I239),IF(Budget_period="Quarterly",SUMIFS(INDIRECT(AN$9),DetailBudgetWPs_Aleph,IF($J239 = "No Work Package", "", $J239),DetailBudgetCategory_Aleph,$I239),IF(Budget_period="Annually",SUMIFS(INDIRECT(AN$10),DetailBudgetWPs_Aleph,IF($J239 = "No Work Package", "", $J239),DetailBudgetCategory_Aleph,$I239),""))))) / AN$6 * AN$7, 0), 0)</f>
        <v>0</v>
      </c>
      <c r="AO239" s="166">
        <f t="array" ref="AO239">IFERROR(IF(ROW()-16&lt;NoRowsBudget, IF($J239="Profit Margin",SUM(AO$16:AO238)*ProfitMargin,IF($J239="VAT",SUM(AO$16:AO238)*VAT,IF(Budget_period="Monthly",SUMIFS(INDIRECT(AO$8),DetailBudgetWPs_Aleph,IF($J239 = "No Work Package", "", $J239),DetailBudgetCategory_Aleph,$I239),IF(Budget_period="Quarterly",SUMIFS(INDIRECT(AO$9),DetailBudgetWPs_Aleph,IF($J239 = "No Work Package", "", $J239),DetailBudgetCategory_Aleph,$I239),IF(Budget_period="Annually",SUMIFS(INDIRECT(AO$10),DetailBudgetWPs_Aleph,IF($J239 = "No Work Package", "", $J239),DetailBudgetCategory_Aleph,$I239),""))))) / AO$6 * AO$7, 0), 0)</f>
        <v>0</v>
      </c>
      <c r="AP239" s="166">
        <f t="array" ref="AP239">IFERROR(IF(ROW()-16&lt;NoRowsBudget, IF($J239="Profit Margin",SUM(AP$16:AP238)*ProfitMargin,IF($J239="VAT",SUM(AP$16:AP238)*VAT,IF(Budget_period="Monthly",SUMIFS(INDIRECT(AP$8),DetailBudgetWPs_Aleph,IF($J239 = "No Work Package", "", $J239),DetailBudgetCategory_Aleph,$I239),IF(Budget_period="Quarterly",SUMIFS(INDIRECT(AP$9),DetailBudgetWPs_Aleph,IF($J239 = "No Work Package", "", $J239),DetailBudgetCategory_Aleph,$I239),IF(Budget_period="Annually",SUMIFS(INDIRECT(AP$10),DetailBudgetWPs_Aleph,IF($J239 = "No Work Package", "", $J239),DetailBudgetCategory_Aleph,$I239),""))))) / AP$6 * AP$7, 0), 0)</f>
        <v>0</v>
      </c>
      <c r="AQ239" s="166">
        <f t="array" ref="AQ239">IFERROR(IF(ROW()-16&lt;NoRowsBudget, IF($J239="Profit Margin",SUM(AQ$16:AQ238)*ProfitMargin,IF($J239="VAT",SUM(AQ$16:AQ238)*VAT,IF(Budget_period="Monthly",SUMIFS(INDIRECT(AQ$8),DetailBudgetWPs_Aleph,IF($J239 = "No Work Package", "", $J239),DetailBudgetCategory_Aleph,$I239),IF(Budget_period="Quarterly",SUMIFS(INDIRECT(AQ$9),DetailBudgetWPs_Aleph,IF($J239 = "No Work Package", "", $J239),DetailBudgetCategory_Aleph,$I239),IF(Budget_period="Annually",SUMIFS(INDIRECT(AQ$10),DetailBudgetWPs_Aleph,IF($J239 = "No Work Package", "", $J239),DetailBudgetCategory_Aleph,$I239),""))))) / AQ$6 * AQ$7, 0), 0)</f>
        <v>0</v>
      </c>
      <c r="AR239" s="166">
        <f t="array" ref="AR239">IFERROR(IF(ROW()-16&lt;NoRowsBudget, IF($J239="Profit Margin",SUM(AR$16:AR238)*ProfitMargin,IF($J239="VAT",SUM(AR$16:AR238)*VAT,IF(Budget_period="Monthly",SUMIFS(INDIRECT(AR$8),DetailBudgetWPs_Aleph,IF($J239 = "No Work Package", "", $J239),DetailBudgetCategory_Aleph,$I239),IF(Budget_period="Quarterly",SUMIFS(INDIRECT(AR$9),DetailBudgetWPs_Aleph,IF($J239 = "No Work Package", "", $J239),DetailBudgetCategory_Aleph,$I239),IF(Budget_period="Annually",SUMIFS(INDIRECT(AR$10),DetailBudgetWPs_Aleph,IF($J239 = "No Work Package", "", $J239),DetailBudgetCategory_Aleph,$I239),""))))) / AR$6 * AR$7, 0), 0)</f>
        <v>0</v>
      </c>
      <c r="AS239" s="166">
        <f t="array" ref="AS239">IFERROR(IF(ROW()-16&lt;NoRowsBudget, IF($J239="Profit Margin",SUM(AS$16:AS238)*ProfitMargin,IF($J239="VAT",SUM(AS$16:AS238)*VAT,IF(Budget_period="Monthly",SUMIFS(INDIRECT(AS$8),DetailBudgetWPs_Aleph,IF($J239 = "No Work Package", "", $J239),DetailBudgetCategory_Aleph,$I239),IF(Budget_period="Quarterly",SUMIFS(INDIRECT(AS$9),DetailBudgetWPs_Aleph,IF($J239 = "No Work Package", "", $J239),DetailBudgetCategory_Aleph,$I239),IF(Budget_period="Annually",SUMIFS(INDIRECT(AS$10),DetailBudgetWPs_Aleph,IF($J239 = "No Work Package", "", $J239),DetailBudgetCategory_Aleph,$I239),""))))) / AS$6 * AS$7, 0), 0)</f>
        <v>0</v>
      </c>
      <c r="AT239" s="166">
        <f t="array" ref="AT239">IFERROR(IF(ROW()-16&lt;NoRowsBudget, IF($J239="Profit Margin",SUM(AT$16:AT238)*ProfitMargin,IF($J239="VAT",SUM(AT$16:AT238)*VAT,IF(Budget_period="Monthly",SUMIFS(INDIRECT(AT$8),DetailBudgetWPs_Aleph,IF($J239 = "No Work Package", "", $J239),DetailBudgetCategory_Aleph,$I239),IF(Budget_period="Quarterly",SUMIFS(INDIRECT(AT$9),DetailBudgetWPs_Aleph,IF($J239 = "No Work Package", "", $J239),DetailBudgetCategory_Aleph,$I239),IF(Budget_period="Annually",SUMIFS(INDIRECT(AT$10),DetailBudgetWPs_Aleph,IF($J239 = "No Work Package", "", $J239),DetailBudgetCategory_Aleph,$I239),""))))) / AT$6 * AT$7, 0), 0)</f>
        <v>0</v>
      </c>
      <c r="AU239" s="166">
        <f t="array" ref="AU239">IFERROR(IF(ROW()-16&lt;NoRowsBudget, IF($J239="Profit Margin",SUM(AU$16:AU238)*ProfitMargin,IF($J239="VAT",SUM(AU$16:AU238)*VAT,IF(Budget_period="Monthly",SUMIFS(INDIRECT(AU$8),DetailBudgetWPs_Aleph,IF($J239 = "No Work Package", "", $J239),DetailBudgetCategory_Aleph,$I239),IF(Budget_period="Quarterly",SUMIFS(INDIRECT(AU$9),DetailBudgetWPs_Aleph,IF($J239 = "No Work Package", "", $J239),DetailBudgetCategory_Aleph,$I239),IF(Budget_period="Annually",SUMIFS(INDIRECT(AU$10),DetailBudgetWPs_Aleph,IF($J239 = "No Work Package", "", $J239),DetailBudgetCategory_Aleph,$I239),""))))) / AU$6 * AU$7, 0), 0)</f>
        <v>0</v>
      </c>
      <c r="AV239" s="166">
        <f t="array" ref="AV239">IFERROR(IF(ROW()-16&lt;NoRowsBudget, IF($J239="Profit Margin",SUM(AV$16:AV238)*ProfitMargin,IF($J239="VAT",SUM(AV$16:AV238)*VAT,IF(Budget_period="Monthly",SUMIFS(INDIRECT(AV$8),DetailBudgetWPs_Aleph,IF($J239 = "No Work Package", "", $J239),DetailBudgetCategory_Aleph,$I239),IF(Budget_period="Quarterly",SUMIFS(INDIRECT(AV$9),DetailBudgetWPs_Aleph,IF($J239 = "No Work Package", "", $J239),DetailBudgetCategory_Aleph,$I239),IF(Budget_period="Annually",SUMIFS(INDIRECT(AV$10),DetailBudgetWPs_Aleph,IF($J239 = "No Work Package", "", $J239),DetailBudgetCategory_Aleph,$I239),""))))) / AV$6 * AV$7, 0), 0)</f>
        <v>0</v>
      </c>
      <c r="AW239" s="166">
        <f t="array" ref="AW239">IFERROR(IF(ROW()-16&lt;NoRowsBudget, IF($J239="Profit Margin",SUM(AW$16:AW238)*ProfitMargin,IF($J239="VAT",SUM(AW$16:AW238)*VAT,IF(Budget_period="Monthly",SUMIFS(INDIRECT(AW$8),DetailBudgetWPs_Aleph,IF($J239 = "No Work Package", "", $J239),DetailBudgetCategory_Aleph,$I239),IF(Budget_period="Quarterly",SUMIFS(INDIRECT(AW$9),DetailBudgetWPs_Aleph,IF($J239 = "No Work Package", "", $J239),DetailBudgetCategory_Aleph,$I239),IF(Budget_period="Annually",SUMIFS(INDIRECT(AW$10),DetailBudgetWPs_Aleph,IF($J239 = "No Work Package", "", $J239),DetailBudgetCategory_Aleph,$I239),""))))) / AW$6 * AW$7, 0), 0)</f>
        <v>0</v>
      </c>
      <c r="AX239" s="166">
        <f t="array" ref="AX239">IFERROR(IF(ROW()-16&lt;NoRowsBudget, IF($J239="Profit Margin",SUM(AX$16:AX238)*ProfitMargin,IF($J239="VAT",SUM(AX$16:AX238)*VAT,IF(Budget_period="Monthly",SUMIFS(INDIRECT(AX$8),DetailBudgetWPs_Aleph,IF($J239 = "No Work Package", "", $J239),DetailBudgetCategory_Aleph,$I239),IF(Budget_period="Quarterly",SUMIFS(INDIRECT(AX$9),DetailBudgetWPs_Aleph,IF($J239 = "No Work Package", "", $J239),DetailBudgetCategory_Aleph,$I239),IF(Budget_period="Annually",SUMIFS(INDIRECT(AX$10),DetailBudgetWPs_Aleph,IF($J239 = "No Work Package", "", $J239),DetailBudgetCategory_Aleph,$I239),""))))) / AX$6 * AX$7, 0), 0)</f>
        <v>0</v>
      </c>
      <c r="AY239" s="166">
        <f t="array" ref="AY239">IFERROR(IF(ROW()-16&lt;NoRowsBudget, IF($J239="Profit Margin",SUM(AY$16:AY238)*ProfitMargin,IF($J239="VAT",SUM(AY$16:AY238)*VAT,IF(Budget_period="Monthly",SUMIFS(INDIRECT(AY$8),DetailBudgetWPs_Aleph,IF($J239 = "No Work Package", "", $J239),DetailBudgetCategory_Aleph,$I239),IF(Budget_period="Quarterly",SUMIFS(INDIRECT(AY$9),DetailBudgetWPs_Aleph,IF($J239 = "No Work Package", "", $J239),DetailBudgetCategory_Aleph,$I239),IF(Budget_period="Annually",SUMIFS(INDIRECT(AY$10),DetailBudgetWPs_Aleph,IF($J239 = "No Work Package", "", $J239),DetailBudgetCategory_Aleph,$I239),""))))) / AY$6 * AY$7, 0), 0)</f>
        <v>0</v>
      </c>
      <c r="AZ239" s="166">
        <f t="array" ref="AZ239">IFERROR(IF(ROW()-16&lt;NoRowsBudget, IF($J239="Profit Margin",SUM(AZ$16:AZ238)*ProfitMargin,IF($J239="VAT",SUM(AZ$16:AZ238)*VAT,IF(Budget_period="Monthly",SUMIFS(INDIRECT(AZ$8),DetailBudgetWPs_Aleph,IF($J239 = "No Work Package", "", $J239),DetailBudgetCategory_Aleph,$I239),IF(Budget_period="Quarterly",SUMIFS(INDIRECT(AZ$9),DetailBudgetWPs_Aleph,IF($J239 = "No Work Package", "", $J239),DetailBudgetCategory_Aleph,$I239),IF(Budget_period="Annually",SUMIFS(INDIRECT(AZ$10),DetailBudgetWPs_Aleph,IF($J239 = "No Work Package", "", $J239),DetailBudgetCategory_Aleph,$I239),""))))) / AZ$6 * AZ$7, 0), 0)</f>
        <v>0</v>
      </c>
      <c r="BA239" s="166">
        <f t="array" ref="BA239">IFERROR(IF(ROW()-16&lt;NoRowsBudget, IF($J239="Profit Margin",SUM(BA$16:BA238)*ProfitMargin,IF($J239="VAT",SUM(BA$16:BA238)*VAT,IF(Budget_period="Monthly",SUMIFS(INDIRECT(BA$8),DetailBudgetWPs_Aleph,IF($J239 = "No Work Package", "", $J239),DetailBudgetCategory_Aleph,$I239),IF(Budget_period="Quarterly",SUMIFS(INDIRECT(BA$9),DetailBudgetWPs_Aleph,IF($J239 = "No Work Package", "", $J239),DetailBudgetCategory_Aleph,$I239),IF(Budget_period="Annually",SUMIFS(INDIRECT(BA$10),DetailBudgetWPs_Aleph,IF($J239 = "No Work Package", "", $J239),DetailBudgetCategory_Aleph,$I239),""))))) / BA$6 * BA$7, 0), 0)</f>
        <v>0</v>
      </c>
      <c r="BB239" s="166">
        <f t="array" ref="BB239">IFERROR(IF(ROW()-16&lt;NoRowsBudget, IF($J239="Profit Margin",SUM(BB$16:BB238)*ProfitMargin,IF($J239="VAT",SUM(BB$16:BB238)*VAT,IF(Budget_period="Monthly",SUMIFS(INDIRECT(BB$8),DetailBudgetWPs_Aleph,IF($J239 = "No Work Package", "", $J239),DetailBudgetCategory_Aleph,$I239),IF(Budget_period="Quarterly",SUMIFS(INDIRECT(BB$9),DetailBudgetWPs_Aleph,IF($J239 = "No Work Package", "", $J239),DetailBudgetCategory_Aleph,$I239),IF(Budget_period="Annually",SUMIFS(INDIRECT(BB$10),DetailBudgetWPs_Aleph,IF($J239 = "No Work Package", "", $J239),DetailBudgetCategory_Aleph,$I239),""))))) / BB$6 * BB$7, 0), 0)</f>
        <v>0</v>
      </c>
      <c r="BC239" s="166">
        <f t="array" ref="BC239">IFERROR(IF(ROW()-16&lt;NoRowsBudget, IF($J239="Profit Margin",SUM(BC$16:BC238)*ProfitMargin,IF($J239="VAT",SUM(BC$16:BC238)*VAT,IF(Budget_period="Monthly",SUMIFS(INDIRECT(BC$8),DetailBudgetWPs_Aleph,IF($J239 = "No Work Package", "", $J239),DetailBudgetCategory_Aleph,$I239),IF(Budget_period="Quarterly",SUMIFS(INDIRECT(BC$9),DetailBudgetWPs_Aleph,IF($J239 = "No Work Package", "", $J239),DetailBudgetCategory_Aleph,$I239),IF(Budget_period="Annually",SUMIFS(INDIRECT(BC$10),DetailBudgetWPs_Aleph,IF($J239 = "No Work Package", "", $J239),DetailBudgetCategory_Aleph,$I239),""))))) / BC$6 * BC$7, 0), 0)</f>
        <v>0</v>
      </c>
      <c r="BD239" s="166">
        <f t="array" ref="BD239">IFERROR(IF(ROW()-16&lt;NoRowsBudget, IF($J239="Profit Margin",SUM(BD$16:BD238)*ProfitMargin,IF($J239="VAT",SUM(BD$16:BD238)*VAT,IF(Budget_period="Monthly",SUMIFS(INDIRECT(BD$8),DetailBudgetWPs_Aleph,IF($J239 = "No Work Package", "", $J239),DetailBudgetCategory_Aleph,$I239),IF(Budget_period="Quarterly",SUMIFS(INDIRECT(BD$9),DetailBudgetWPs_Aleph,IF($J239 = "No Work Package", "", $J239),DetailBudgetCategory_Aleph,$I239),IF(Budget_period="Annually",SUMIFS(INDIRECT(BD$10),DetailBudgetWPs_Aleph,IF($J239 = "No Work Package", "", $J239),DetailBudgetCategory_Aleph,$I239),""))))) / BD$6 * BD$7, 0), 0)</f>
        <v>0</v>
      </c>
      <c r="BE239" s="166">
        <f t="array" ref="BE239">IFERROR(IF(ROW()-16&lt;NoRowsBudget, IF($J239="Profit Margin",SUM(BE$16:BE238)*ProfitMargin,IF($J239="VAT",SUM(BE$16:BE238)*VAT,IF(Budget_period="Monthly",SUMIFS(INDIRECT(BE$8),DetailBudgetWPs_Aleph,IF($J239 = "No Work Package", "", $J239),DetailBudgetCategory_Aleph,$I239),IF(Budget_period="Quarterly",SUMIFS(INDIRECT(BE$9),DetailBudgetWPs_Aleph,IF($J239 = "No Work Package", "", $J239),DetailBudgetCategory_Aleph,$I239),IF(Budget_period="Annually",SUMIFS(INDIRECT(BE$10),DetailBudgetWPs_Aleph,IF($J239 = "No Work Package", "", $J239),DetailBudgetCategory_Aleph,$I239),""))))) / BE$6 * BE$7, 0), 0)</f>
        <v>0</v>
      </c>
      <c r="BF239" s="166">
        <f t="array" ref="BF239">IFERROR(IF(ROW()-16&lt;NoRowsBudget, IF($J239="Profit Margin",SUM(BF$16:BF238)*ProfitMargin,IF($J239="VAT",SUM(BF$16:BF238)*VAT,IF(Budget_period="Monthly",SUMIFS(INDIRECT(BF$8),DetailBudgetWPs_Aleph,IF($J239 = "No Work Package", "", $J239),DetailBudgetCategory_Aleph,$I239),IF(Budget_period="Quarterly",SUMIFS(INDIRECT(BF$9),DetailBudgetWPs_Aleph,IF($J239 = "No Work Package", "", $J239),DetailBudgetCategory_Aleph,$I239),IF(Budget_period="Annually",SUMIFS(INDIRECT(BF$10),DetailBudgetWPs_Aleph,IF($J239 = "No Work Package", "", $J239),DetailBudgetCategory_Aleph,$I239),""))))) / BF$6 * BF$7, 0), 0)</f>
        <v>0</v>
      </c>
      <c r="BG239" s="166">
        <f t="array" ref="BG239">IFERROR(IF(ROW()-16&lt;NoRowsBudget, IF($J239="Profit Margin",SUM(BG$16:BG238)*ProfitMargin,IF($J239="VAT",SUM(BG$16:BG238)*VAT,IF(Budget_period="Monthly",SUMIFS(INDIRECT(BG$8),DetailBudgetWPs_Aleph,IF($J239 = "No Work Package", "", $J239),DetailBudgetCategory_Aleph,$I239),IF(Budget_period="Quarterly",SUMIFS(INDIRECT(BG$9),DetailBudgetWPs_Aleph,IF($J239 = "No Work Package", "", $J239),DetailBudgetCategory_Aleph,$I239),IF(Budget_period="Annually",SUMIFS(INDIRECT(BG$10),DetailBudgetWPs_Aleph,IF($J239 = "No Work Package", "", $J239),DetailBudgetCategory_Aleph,$I239),""))))) / BG$6 * BG$7, 0), 0)</f>
        <v>0</v>
      </c>
      <c r="BH239" s="166">
        <f t="array" ref="BH239">IFERROR(IF(ROW()-16&lt;NoRowsBudget, IF($J239="Profit Margin",SUM(BH$16:BH238)*ProfitMargin,IF($J239="VAT",SUM(BH$16:BH238)*VAT,IF(Budget_period="Monthly",SUMIFS(INDIRECT(BH$8),DetailBudgetWPs_Aleph,IF($J239 = "No Work Package", "", $J239),DetailBudgetCategory_Aleph,$I239),IF(Budget_period="Quarterly",SUMIFS(INDIRECT(BH$9),DetailBudgetWPs_Aleph,IF($J239 = "No Work Package", "", $J239),DetailBudgetCategory_Aleph,$I239),IF(Budget_period="Annually",SUMIFS(INDIRECT(BH$10),DetailBudgetWPs_Aleph,IF($J239 = "No Work Package", "", $J239),DetailBudgetCategory_Aleph,$I239),""))))) / BH$6 * BH$7, 0), 0)</f>
        <v>0</v>
      </c>
      <c r="BI239" s="166">
        <f t="array" ref="BI239">IFERROR(IF(ROW()-16&lt;NoRowsBudget, IF($J239="Profit Margin",SUM(BI$16:BI238)*ProfitMargin,IF($J239="VAT",SUM(BI$16:BI238)*VAT,IF(Budget_period="Monthly",SUMIFS(INDIRECT(BI$8),DetailBudgetWPs_Aleph,IF($J239 = "No Work Package", "", $J239),DetailBudgetCategory_Aleph,$I239),IF(Budget_period="Quarterly",SUMIFS(INDIRECT(BI$9),DetailBudgetWPs_Aleph,IF($J239 = "No Work Package", "", $J239),DetailBudgetCategory_Aleph,$I239),IF(Budget_period="Annually",SUMIFS(INDIRECT(BI$10),DetailBudgetWPs_Aleph,IF($J239 = "No Work Package", "", $J239),DetailBudgetCategory_Aleph,$I239),""))))) / BI$6 * BI$7, 0), 0)</f>
        <v>0</v>
      </c>
      <c r="BJ239" s="166">
        <f t="array" ref="BJ239">IFERROR(IF(ROW()-16&lt;NoRowsBudget, IF($J239="Profit Margin",SUM(BJ$16:BJ238)*ProfitMargin,IF($J239="VAT",SUM(BJ$16:BJ238)*VAT,IF(Budget_period="Monthly",SUMIFS(INDIRECT(BJ$8),DetailBudgetWPs_Aleph,IF($J239 = "No Work Package", "", $J239),DetailBudgetCategory_Aleph,$I239),IF(Budget_period="Quarterly",SUMIFS(INDIRECT(BJ$9),DetailBudgetWPs_Aleph,IF($J239 = "No Work Package", "", $J239),DetailBudgetCategory_Aleph,$I239),IF(Budget_period="Annually",SUMIFS(INDIRECT(BJ$10),DetailBudgetWPs_Aleph,IF($J239 = "No Work Package", "", $J239),DetailBudgetCategory_Aleph,$I239),""))))) / BJ$6 * BJ$7, 0), 0)</f>
        <v>0</v>
      </c>
      <c r="BK239" s="166">
        <f t="array" ref="BK239">IFERROR(IF(ROW()-16&lt;NoRowsBudget, IF($J239="Profit Margin",SUM(BK$16:BK238)*ProfitMargin,IF($J239="VAT",SUM(BK$16:BK238)*VAT,IF(Budget_period="Monthly",SUMIFS(INDIRECT(BK$8),DetailBudgetWPs_Aleph,IF($J239 = "No Work Package", "", $J239),DetailBudgetCategory_Aleph,$I239),IF(Budget_period="Quarterly",SUMIFS(INDIRECT(BK$9),DetailBudgetWPs_Aleph,IF($J239 = "No Work Package", "", $J239),DetailBudgetCategory_Aleph,$I239),IF(Budget_period="Annually",SUMIFS(INDIRECT(BK$10),DetailBudgetWPs_Aleph,IF($J239 = "No Work Package", "", $J239),DetailBudgetCategory_Aleph,$I239),""))))) / BK$6 * BK$7, 0), 0)</f>
        <v>0</v>
      </c>
      <c r="BL239" s="166">
        <f t="array" ref="BL239">IFERROR(IF(ROW()-16&lt;NoRowsBudget, IF($J239="Profit Margin",SUM(BL$16:BL238)*ProfitMargin,IF($J239="VAT",SUM(BL$16:BL238)*VAT,IF(Budget_period="Monthly",SUMIFS(INDIRECT(BL$8),DetailBudgetWPs_Aleph,IF($J239 = "No Work Package", "", $J239),DetailBudgetCategory_Aleph,$I239),IF(Budget_period="Quarterly",SUMIFS(INDIRECT(BL$9),DetailBudgetWPs_Aleph,IF($J239 = "No Work Package", "", $J239),DetailBudgetCategory_Aleph,$I239),IF(Budget_period="Annually",SUMIFS(INDIRECT(BL$10),DetailBudgetWPs_Aleph,IF($J239 = "No Work Package", "", $J239),DetailBudgetCategory_Aleph,$I239),""))))) / BL$6 * BL$7, 0), 0)</f>
        <v>0</v>
      </c>
      <c r="BM239" s="166">
        <f t="array" ref="BM239">IFERROR(IF(ROW()-16&lt;NoRowsBudget, IF($J239="Profit Margin",SUM(BM$16:BM238)*ProfitMargin,IF($J239="VAT",SUM(BM$16:BM238)*VAT,IF(Budget_period="Monthly",SUMIFS(INDIRECT(BM$8),DetailBudgetWPs_Aleph,IF($J239 = "No Work Package", "", $J239),DetailBudgetCategory_Aleph,$I239),IF(Budget_period="Quarterly",SUMIFS(INDIRECT(BM$9),DetailBudgetWPs_Aleph,IF($J239 = "No Work Package", "", $J239),DetailBudgetCategory_Aleph,$I239),IF(Budget_period="Annually",SUMIFS(INDIRECT(BM$10),DetailBudgetWPs_Aleph,IF($J239 = "No Work Package", "", $J239),DetailBudgetCategory_Aleph,$I239),""))))) / BM$6 * BM$7, 0), 0)</f>
        <v>0</v>
      </c>
      <c r="BN239" s="166">
        <f t="array" ref="BN239">IFERROR(IF(ROW()-16&lt;NoRowsBudget, IF($J239="Profit Margin",SUM(BN$16:BN238)*ProfitMargin,IF($J239="VAT",SUM(BN$16:BN238)*VAT,IF(Budget_period="Monthly",SUMIFS(INDIRECT(BN$8),DetailBudgetWPs_Aleph,IF($J239 = "No Work Package", "", $J239),DetailBudgetCategory_Aleph,$I239),IF(Budget_period="Quarterly",SUMIFS(INDIRECT(BN$9),DetailBudgetWPs_Aleph,IF($J239 = "No Work Package", "", $J239),DetailBudgetCategory_Aleph,$I239),IF(Budget_period="Annually",SUMIFS(INDIRECT(BN$10),DetailBudgetWPs_Aleph,IF($J239 = "No Work Package", "", $J239),DetailBudgetCategory_Aleph,$I239),""))))) / BN$6 * BN$7, 0), 0)</f>
        <v>0</v>
      </c>
      <c r="BO239" s="166">
        <f t="array" ref="BO239">IFERROR(IF(ROW()-16&lt;NoRowsBudget, IF($J239="Profit Margin",SUM(BO$16:BO238)*ProfitMargin,IF($J239="VAT",SUM(BO$16:BO238)*VAT,IF(Budget_period="Monthly",SUMIFS(INDIRECT(BO$8),DetailBudgetWPs_Aleph,IF($J239 = "No Work Package", "", $J239),DetailBudgetCategory_Aleph,$I239),IF(Budget_period="Quarterly",SUMIFS(INDIRECT(BO$9),DetailBudgetWPs_Aleph,IF($J239 = "No Work Package", "", $J239),DetailBudgetCategory_Aleph,$I239),IF(Budget_period="Annually",SUMIFS(INDIRECT(BO$10),DetailBudgetWPs_Aleph,IF($J239 = "No Work Package", "", $J239),DetailBudgetCategory_Aleph,$I239),""))))) / BO$6 * BO$7, 0), 0)</f>
        <v>0</v>
      </c>
      <c r="BP239" s="166">
        <f t="array" ref="BP239">IFERROR(IF(ROW()-16&lt;NoRowsBudget, IF($J239="Profit Margin",SUM(BP$16:BP238)*ProfitMargin,IF($J239="VAT",SUM(BP$16:BP238)*VAT,IF(Budget_period="Monthly",SUMIFS(INDIRECT(BP$8),DetailBudgetWPs_Aleph,IF($J239 = "No Work Package", "", $J239),DetailBudgetCategory_Aleph,$I239),IF(Budget_period="Quarterly",SUMIFS(INDIRECT(BP$9),DetailBudgetWPs_Aleph,IF($J239 = "No Work Package", "", $J239),DetailBudgetCategory_Aleph,$I239),IF(Budget_period="Annually",SUMIFS(INDIRECT(BP$10),DetailBudgetWPs_Aleph,IF($J239 = "No Work Package", "", $J239),DetailBudgetCategory_Aleph,$I239),""))))) / BP$6 * BP$7, 0), 0)</f>
        <v>0</v>
      </c>
      <c r="BQ239" s="166">
        <f t="array" ref="BQ239">IFERROR(IF(ROW()-16&lt;NoRowsBudget, IF($J239="Profit Margin",SUM(BQ$16:BQ238)*ProfitMargin,IF($J239="VAT",SUM(BQ$16:BQ238)*VAT,IF(Budget_period="Monthly",SUMIFS(INDIRECT(BQ$8),DetailBudgetWPs_Aleph,IF($J239 = "No Work Package", "", $J239),DetailBudgetCategory_Aleph,$I239),IF(Budget_period="Quarterly",SUMIFS(INDIRECT(BQ$9),DetailBudgetWPs_Aleph,IF($J239 = "No Work Package", "", $J239),DetailBudgetCategory_Aleph,$I239),IF(Budget_period="Annually",SUMIFS(INDIRECT(BQ$10),DetailBudgetWPs_Aleph,IF($J239 = "No Work Package", "", $J239),DetailBudgetCategory_Aleph,$I239),""))))) / BQ$6 * BQ$7, 0), 0)</f>
        <v>0</v>
      </c>
      <c r="BR239" s="166">
        <f t="array" ref="BR239">IFERROR(IF(ROW()-16&lt;NoRowsBudget, IF($J239="Profit Margin",SUM(BR$16:BR238)*ProfitMargin,IF($J239="VAT",SUM(BR$16:BR238)*VAT,IF(Budget_period="Monthly",SUMIFS(INDIRECT(BR$8),DetailBudgetWPs_Aleph,IF($J239 = "No Work Package", "", $J239),DetailBudgetCategory_Aleph,$I239),IF(Budget_period="Quarterly",SUMIFS(INDIRECT(BR$9),DetailBudgetWPs_Aleph,IF($J239 = "No Work Package", "", $J239),DetailBudgetCategory_Aleph,$I239),IF(Budget_period="Annually",SUMIFS(INDIRECT(BR$10),DetailBudgetWPs_Aleph,IF($J239 = "No Work Package", "", $J239),DetailBudgetCategory_Aleph,$I239),""))))) / BR$6 * BR$7, 0), 0)</f>
        <v>0</v>
      </c>
      <c r="BS239" s="166">
        <f t="array" ref="BS239">IFERROR(IF(ROW()-16&lt;NoRowsBudget, IF($J239="Profit Margin",SUM(BS$16:BS238)*ProfitMargin,IF($J239="VAT",SUM(BS$16:BS238)*VAT,IF(Budget_period="Monthly",SUMIFS(INDIRECT(BS$8),DetailBudgetWPs_Aleph,IF($J239 = "No Work Package", "", $J239),DetailBudgetCategory_Aleph,$I239),IF(Budget_period="Quarterly",SUMIFS(INDIRECT(BS$9),DetailBudgetWPs_Aleph,IF($J239 = "No Work Package", "", $J239),DetailBudgetCategory_Aleph,$I239),IF(Budget_period="Annually",SUMIFS(INDIRECT(BS$10),DetailBudgetWPs_Aleph,IF($J239 = "No Work Package", "", $J239),DetailBudgetCategory_Aleph,$I239),""))))) / BS$6 * BS$7, 0), 0)</f>
        <v>0</v>
      </c>
    </row>
    <row r="240" ht="15.75" customHeight="1">
      <c r="A240" s="114"/>
      <c r="B240" s="15" t="str">
        <f>IF(ROW()-16&lt;NoRowsBudget,OrgName,"")</f>
        <v/>
      </c>
      <c r="C240" s="15" t="str">
        <f>IF(ROW()-16&lt;NoRowsBudget,ProjectName,"")</f>
        <v/>
      </c>
      <c r="D240" s="15" t="str">
        <f>IF(ROW()-16&lt;NoRowsBudget,ProjectRef,"")</f>
        <v/>
      </c>
      <c r="E240" s="15" t="str">
        <f>IF(ROW()-16&lt;NoRowsBudget,ApplicationID,"")</f>
        <v/>
      </c>
      <c r="F240" s="15" t="str">
        <f>IF(ROW()-16&lt;NoRowsBudget,Version,"")</f>
        <v/>
      </c>
      <c r="G240" s="164" t="str">
        <f>IF(ROW()-16&lt;NoRowsBudget,StartDate,"")</f>
        <v/>
      </c>
      <c r="H240" s="164" t="str">
        <f>IF(ROW()-16&lt;NoRowsBudget,EndDate,"")</f>
        <v/>
      </c>
      <c r="I240" s="15" t="str">
        <f t="array" ref="I240">IF(ROW()-16&lt;(NoRowsBudget-3),INDEX(CostCategories,CEILING((ROW()-15)/NoWPs,1)),IF(ROW()-16=NoRowsBudget-3,"Overheads",IF(ROW()-16=NoRowsBudget-2,"Profit Margin",IF(ROW()-16=NoRowsBudget-1,"VAT",""))))</f>
        <v/>
      </c>
      <c r="J240" s="15" t="str">
        <f t="array" ref="J240">IF(ROW()-16&lt;NoRowsBudget-3,INDEX(WPUnique,,MOD(ROW()-16,NoWPs)+1),IF(ROW()-16=NoRowsBudget-3,"Overheads",IF(ROW()-16=NoRowsBudget-2,"Profit Margin",IF(ROW()-16=NoRowsBudget-1,"VAT",""))))</f>
        <v/>
      </c>
      <c r="K240" s="172" t="str">
        <f>IFERROR(IF(OR($J240="Indirect Cost",$J240="VAT",$J240="Profit Margin"),"",VLOOKUP(J240,'1. Basic Info'!$B$40:$C$52,2,FALSE)),BudgetExport!J240)</f>
        <v/>
      </c>
      <c r="L240" s="166">
        <f t="array" ref="L240">IFERROR(IF(ROW()-16&lt;NoRowsBudget, IF($J240="Profit Margin",SUM(L$16:L239)*ProfitMargin,IF($J240="VAT",SUM(L$16:L239)*VAT,IF(Budget_period="Monthly",SUMIFS(INDIRECT(L$8),DetailBudgetWPs_Aleph,IF($J240 = "No Work Package", "", $J240),DetailBudgetCategory_Aleph,$I240),IF(Budget_period="Quarterly",SUMIFS(INDIRECT(L$9),DetailBudgetWPs_Aleph,IF($J240 = "No Work Package", "", $J240),DetailBudgetCategory_Aleph,$I240),IF(Budget_period="Annually",SUMIFS(INDIRECT(L$10),DetailBudgetWPs_Aleph,IF($J240 = "No Work Package", "", $J240),DetailBudgetCategory_Aleph,$I240),""))))) / L$6 * L$7, 0), 0)</f>
        <v>0</v>
      </c>
      <c r="M240" s="166">
        <f t="array" ref="M240">IFERROR(IF(ROW()-16&lt;NoRowsBudget, IF($J240="Profit Margin",SUM(M$16:M239)*ProfitMargin,IF($J240="VAT",SUM(M$16:M239)*VAT,IF(Budget_period="Monthly",SUMIFS(INDIRECT(M$8),DetailBudgetWPs_Aleph,IF($J240 = "No Work Package", "", $J240),DetailBudgetCategory_Aleph,$I240),IF(Budget_period="Quarterly",SUMIFS(INDIRECT(M$9),DetailBudgetWPs_Aleph,IF($J240 = "No Work Package", "", $J240),DetailBudgetCategory_Aleph,$I240),IF(Budget_period="Annually",SUMIFS(INDIRECT(M$10),DetailBudgetWPs_Aleph,IF($J240 = "No Work Package", "", $J240),DetailBudgetCategory_Aleph,$I240),""))))) / M$6 * M$7, 0), 0)</f>
        <v>0</v>
      </c>
      <c r="N240" s="166">
        <f t="array" ref="N240">IFERROR(IF(ROW()-16&lt;NoRowsBudget, IF($J240="Profit Margin",SUM(N$16:N239)*ProfitMargin,IF($J240="VAT",SUM(N$16:N239)*VAT,IF(Budget_period="Monthly",SUMIFS(INDIRECT(N$8),DetailBudgetWPs_Aleph,IF($J240 = "No Work Package", "", $J240),DetailBudgetCategory_Aleph,$I240),IF(Budget_period="Quarterly",SUMIFS(INDIRECT(N$9),DetailBudgetWPs_Aleph,IF($J240 = "No Work Package", "", $J240),DetailBudgetCategory_Aleph,$I240),IF(Budget_period="Annually",SUMIFS(INDIRECT(N$10),DetailBudgetWPs_Aleph,IF($J240 = "No Work Package", "", $J240),DetailBudgetCategory_Aleph,$I240),""))))) / N$6 * N$7, 0), 0)</f>
        <v>0</v>
      </c>
      <c r="O240" s="166">
        <f t="array" ref="O240">IFERROR(IF(ROW()-16&lt;NoRowsBudget, IF($J240="Profit Margin",SUM(O$16:O239)*ProfitMargin,IF($J240="VAT",SUM(O$16:O239)*VAT,IF(Budget_period="Monthly",SUMIFS(INDIRECT(O$8),DetailBudgetWPs_Aleph,IF($J240 = "No Work Package", "", $J240),DetailBudgetCategory_Aleph,$I240),IF(Budget_period="Quarterly",SUMIFS(INDIRECT(O$9),DetailBudgetWPs_Aleph,IF($J240 = "No Work Package", "", $J240),DetailBudgetCategory_Aleph,$I240),IF(Budget_period="Annually",SUMIFS(INDIRECT(O$10),DetailBudgetWPs_Aleph,IF($J240 = "No Work Package", "", $J240),DetailBudgetCategory_Aleph,$I240),""))))) / O$6 * O$7, 0), 0)</f>
        <v>0</v>
      </c>
      <c r="P240" s="166">
        <f t="array" ref="P240">IFERROR(IF(ROW()-16&lt;NoRowsBudget, IF($J240="Profit Margin",SUM(P$16:P239)*ProfitMargin,IF($J240="VAT",SUM(P$16:P239)*VAT,IF(Budget_period="Monthly",SUMIFS(INDIRECT(P$8),DetailBudgetWPs_Aleph,IF($J240 = "No Work Package", "", $J240),DetailBudgetCategory_Aleph,$I240),IF(Budget_period="Quarterly",SUMIFS(INDIRECT(P$9),DetailBudgetWPs_Aleph,IF($J240 = "No Work Package", "", $J240),DetailBudgetCategory_Aleph,$I240),IF(Budget_period="Annually",SUMIFS(INDIRECT(P$10),DetailBudgetWPs_Aleph,IF($J240 = "No Work Package", "", $J240),DetailBudgetCategory_Aleph,$I240),""))))) / P$6 * P$7, 0), 0)</f>
        <v>0</v>
      </c>
      <c r="Q240" s="166">
        <f t="array" ref="Q240">IFERROR(IF(ROW()-16&lt;NoRowsBudget, IF($J240="Profit Margin",SUM(Q$16:Q239)*ProfitMargin,IF($J240="VAT",SUM(Q$16:Q239)*VAT,IF(Budget_period="Monthly",SUMIFS(INDIRECT(Q$8),DetailBudgetWPs_Aleph,IF($J240 = "No Work Package", "", $J240),DetailBudgetCategory_Aleph,$I240),IF(Budget_period="Quarterly",SUMIFS(INDIRECT(Q$9),DetailBudgetWPs_Aleph,IF($J240 = "No Work Package", "", $J240),DetailBudgetCategory_Aleph,$I240),IF(Budget_period="Annually",SUMIFS(INDIRECT(Q$10),DetailBudgetWPs_Aleph,IF($J240 = "No Work Package", "", $J240),DetailBudgetCategory_Aleph,$I240),""))))) / Q$6 * Q$7, 0), 0)</f>
        <v>0</v>
      </c>
      <c r="R240" s="166">
        <f t="array" ref="R240">IFERROR(IF(ROW()-16&lt;NoRowsBudget, IF($J240="Profit Margin",SUM(R$16:R239)*ProfitMargin,IF($J240="VAT",SUM(R$16:R239)*VAT,IF(Budget_period="Monthly",SUMIFS(INDIRECT(R$8),DetailBudgetWPs_Aleph,IF($J240 = "No Work Package", "", $J240),DetailBudgetCategory_Aleph,$I240),IF(Budget_period="Quarterly",SUMIFS(INDIRECT(R$9),DetailBudgetWPs_Aleph,IF($J240 = "No Work Package", "", $J240),DetailBudgetCategory_Aleph,$I240),IF(Budget_period="Annually",SUMIFS(INDIRECT(R$10),DetailBudgetWPs_Aleph,IF($J240 = "No Work Package", "", $J240),DetailBudgetCategory_Aleph,$I240),""))))) / R$6 * R$7, 0), 0)</f>
        <v>0</v>
      </c>
      <c r="S240" s="166">
        <f t="array" ref="S240">IFERROR(IF(ROW()-16&lt;NoRowsBudget, IF($J240="Profit Margin",SUM(S$16:S239)*ProfitMargin,IF($J240="VAT",SUM(S$16:S239)*VAT,IF(Budget_period="Monthly",SUMIFS(INDIRECT(S$8),DetailBudgetWPs_Aleph,IF($J240 = "No Work Package", "", $J240),DetailBudgetCategory_Aleph,$I240),IF(Budget_period="Quarterly",SUMIFS(INDIRECT(S$9),DetailBudgetWPs_Aleph,IF($J240 = "No Work Package", "", $J240),DetailBudgetCategory_Aleph,$I240),IF(Budget_period="Annually",SUMIFS(INDIRECT(S$10),DetailBudgetWPs_Aleph,IF($J240 = "No Work Package", "", $J240),DetailBudgetCategory_Aleph,$I240),""))))) / S$6 * S$7, 0), 0)</f>
        <v>0</v>
      </c>
      <c r="T240" s="166">
        <f t="array" ref="T240">IFERROR(IF(ROW()-16&lt;NoRowsBudget, IF($J240="Profit Margin",SUM(T$16:T239)*ProfitMargin,IF($J240="VAT",SUM(T$16:T239)*VAT,IF(Budget_period="Monthly",SUMIFS(INDIRECT(T$8),DetailBudgetWPs_Aleph,IF($J240 = "No Work Package", "", $J240),DetailBudgetCategory_Aleph,$I240),IF(Budget_period="Quarterly",SUMIFS(INDIRECT(T$9),DetailBudgetWPs_Aleph,IF($J240 = "No Work Package", "", $J240),DetailBudgetCategory_Aleph,$I240),IF(Budget_period="Annually",SUMIFS(INDIRECT(T$10),DetailBudgetWPs_Aleph,IF($J240 = "No Work Package", "", $J240),DetailBudgetCategory_Aleph,$I240),""))))) / T$6 * T$7, 0), 0)</f>
        <v>0</v>
      </c>
      <c r="U240" s="166">
        <f t="array" ref="U240">IFERROR(IF(ROW()-16&lt;NoRowsBudget, IF($J240="Profit Margin",SUM(U$16:U239)*ProfitMargin,IF($J240="VAT",SUM(U$16:U239)*VAT,IF(Budget_period="Monthly",SUMIFS(INDIRECT(U$8),DetailBudgetWPs_Aleph,IF($J240 = "No Work Package", "", $J240),DetailBudgetCategory_Aleph,$I240),IF(Budget_period="Quarterly",SUMIFS(INDIRECT(U$9),DetailBudgetWPs_Aleph,IF($J240 = "No Work Package", "", $J240),DetailBudgetCategory_Aleph,$I240),IF(Budget_period="Annually",SUMIFS(INDIRECT(U$10),DetailBudgetWPs_Aleph,IF($J240 = "No Work Package", "", $J240),DetailBudgetCategory_Aleph,$I240),""))))) / U$6 * U$7, 0), 0)</f>
        <v>0</v>
      </c>
      <c r="V240" s="166">
        <f t="array" ref="V240">IFERROR(IF(ROW()-16&lt;NoRowsBudget, IF($J240="Profit Margin",SUM(V$16:V239)*ProfitMargin,IF($J240="VAT",SUM(V$16:V239)*VAT,IF(Budget_period="Monthly",SUMIFS(INDIRECT(V$8),DetailBudgetWPs_Aleph,IF($J240 = "No Work Package", "", $J240),DetailBudgetCategory_Aleph,$I240),IF(Budget_period="Quarterly",SUMIFS(INDIRECT(V$9),DetailBudgetWPs_Aleph,IF($J240 = "No Work Package", "", $J240),DetailBudgetCategory_Aleph,$I240),IF(Budget_period="Annually",SUMIFS(INDIRECT(V$10),DetailBudgetWPs_Aleph,IF($J240 = "No Work Package", "", $J240),DetailBudgetCategory_Aleph,$I240),""))))) / V$6 * V$7, 0), 0)</f>
        <v>0</v>
      </c>
      <c r="W240" s="166">
        <f t="array" ref="W240">IFERROR(IF(ROW()-16&lt;NoRowsBudget, IF($J240="Profit Margin",SUM(W$16:W239)*ProfitMargin,IF($J240="VAT",SUM(W$16:W239)*VAT,IF(Budget_period="Monthly",SUMIFS(INDIRECT(W$8),DetailBudgetWPs_Aleph,IF($J240 = "No Work Package", "", $J240),DetailBudgetCategory_Aleph,$I240),IF(Budget_period="Quarterly",SUMIFS(INDIRECT(W$9),DetailBudgetWPs_Aleph,IF($J240 = "No Work Package", "", $J240),DetailBudgetCategory_Aleph,$I240),IF(Budget_period="Annually",SUMIFS(INDIRECT(W$10),DetailBudgetWPs_Aleph,IF($J240 = "No Work Package", "", $J240),DetailBudgetCategory_Aleph,$I240),""))))) / W$6 * W$7, 0), 0)</f>
        <v>0</v>
      </c>
      <c r="X240" s="166">
        <f t="array" ref="X240">IFERROR(IF(ROW()-16&lt;NoRowsBudget, IF($J240="Profit Margin",SUM(X$16:X239)*ProfitMargin,IF($J240="VAT",SUM(X$16:X239)*VAT,IF(Budget_period="Monthly",SUMIFS(INDIRECT(X$8),DetailBudgetWPs_Aleph,IF($J240 = "No Work Package", "", $J240),DetailBudgetCategory_Aleph,$I240),IF(Budget_period="Quarterly",SUMIFS(INDIRECT(X$9),DetailBudgetWPs_Aleph,IF($J240 = "No Work Package", "", $J240),DetailBudgetCategory_Aleph,$I240),IF(Budget_period="Annually",SUMIFS(INDIRECT(X$10),DetailBudgetWPs_Aleph,IF($J240 = "No Work Package", "", $J240),DetailBudgetCategory_Aleph,$I240),""))))) / X$6 * X$7, 0), 0)</f>
        <v>0</v>
      </c>
      <c r="Y240" s="166">
        <f t="array" ref="Y240">IFERROR(IF(ROW()-16&lt;NoRowsBudget, IF($J240="Profit Margin",SUM(Y$16:Y239)*ProfitMargin,IF($J240="VAT",SUM(Y$16:Y239)*VAT,IF(Budget_period="Monthly",SUMIFS(INDIRECT(Y$8),DetailBudgetWPs_Aleph,IF($J240 = "No Work Package", "", $J240),DetailBudgetCategory_Aleph,$I240),IF(Budget_period="Quarterly",SUMIFS(INDIRECT(Y$9),DetailBudgetWPs_Aleph,IF($J240 = "No Work Package", "", $J240),DetailBudgetCategory_Aleph,$I240),IF(Budget_period="Annually",SUMIFS(INDIRECT(Y$10),DetailBudgetWPs_Aleph,IF($J240 = "No Work Package", "", $J240),DetailBudgetCategory_Aleph,$I240),""))))) / Y$6 * Y$7, 0), 0)</f>
        <v>0</v>
      </c>
      <c r="Z240" s="166">
        <f t="array" ref="Z240">IFERROR(IF(ROW()-16&lt;NoRowsBudget, IF($J240="Profit Margin",SUM(Z$16:Z239)*ProfitMargin,IF($J240="VAT",SUM(Z$16:Z239)*VAT,IF(Budget_period="Monthly",SUMIFS(INDIRECT(Z$8),DetailBudgetWPs_Aleph,IF($J240 = "No Work Package", "", $J240),DetailBudgetCategory_Aleph,$I240),IF(Budget_period="Quarterly",SUMIFS(INDIRECT(Z$9),DetailBudgetWPs_Aleph,IF($J240 = "No Work Package", "", $J240),DetailBudgetCategory_Aleph,$I240),IF(Budget_period="Annually",SUMIFS(INDIRECT(Z$10),DetailBudgetWPs_Aleph,IF($J240 = "No Work Package", "", $J240),DetailBudgetCategory_Aleph,$I240),""))))) / Z$6 * Z$7, 0), 0)</f>
        <v>0</v>
      </c>
      <c r="AA240" s="166">
        <f t="array" ref="AA240">IFERROR(IF(ROW()-16&lt;NoRowsBudget, IF($J240="Profit Margin",SUM(AA$16:AA239)*ProfitMargin,IF($J240="VAT",SUM(AA$16:AA239)*VAT,IF(Budget_period="Monthly",SUMIFS(INDIRECT(AA$8),DetailBudgetWPs_Aleph,IF($J240 = "No Work Package", "", $J240),DetailBudgetCategory_Aleph,$I240),IF(Budget_period="Quarterly",SUMIFS(INDIRECT(AA$9),DetailBudgetWPs_Aleph,IF($J240 = "No Work Package", "", $J240),DetailBudgetCategory_Aleph,$I240),IF(Budget_period="Annually",SUMIFS(INDIRECT(AA$10),DetailBudgetWPs_Aleph,IF($J240 = "No Work Package", "", $J240),DetailBudgetCategory_Aleph,$I240),""))))) / AA$6 * AA$7, 0), 0)</f>
        <v>0</v>
      </c>
      <c r="AB240" s="166">
        <f t="array" ref="AB240">IFERROR(IF(ROW()-16&lt;NoRowsBudget, IF($J240="Profit Margin",SUM(AB$16:AB239)*ProfitMargin,IF($J240="VAT",SUM(AB$16:AB239)*VAT,IF(Budget_period="Monthly",SUMIFS(INDIRECT(AB$8),DetailBudgetWPs_Aleph,IF($J240 = "No Work Package", "", $J240),DetailBudgetCategory_Aleph,$I240),IF(Budget_period="Quarterly",SUMIFS(INDIRECT(AB$9),DetailBudgetWPs_Aleph,IF($J240 = "No Work Package", "", $J240),DetailBudgetCategory_Aleph,$I240),IF(Budget_period="Annually",SUMIFS(INDIRECT(AB$10),DetailBudgetWPs_Aleph,IF($J240 = "No Work Package", "", $J240),DetailBudgetCategory_Aleph,$I240),""))))) / AB$6 * AB$7, 0), 0)</f>
        <v>0</v>
      </c>
      <c r="AC240" s="166">
        <f t="array" ref="AC240">IFERROR(IF(ROW()-16&lt;NoRowsBudget, IF($J240="Profit Margin",SUM(AC$16:AC239)*ProfitMargin,IF($J240="VAT",SUM(AC$16:AC239)*VAT,IF(Budget_period="Monthly",SUMIFS(INDIRECT(AC$8),DetailBudgetWPs_Aleph,IF($J240 = "No Work Package", "", $J240),DetailBudgetCategory_Aleph,$I240),IF(Budget_period="Quarterly",SUMIFS(INDIRECT(AC$9),DetailBudgetWPs_Aleph,IF($J240 = "No Work Package", "", $J240),DetailBudgetCategory_Aleph,$I240),IF(Budget_period="Annually",SUMIFS(INDIRECT(AC$10),DetailBudgetWPs_Aleph,IF($J240 = "No Work Package", "", $J240),DetailBudgetCategory_Aleph,$I240),""))))) / AC$6 * AC$7, 0), 0)</f>
        <v>0</v>
      </c>
      <c r="AD240" s="166">
        <f t="array" ref="AD240">IFERROR(IF(ROW()-16&lt;NoRowsBudget, IF($J240="Profit Margin",SUM(AD$16:AD239)*ProfitMargin,IF($J240="VAT",SUM(AD$16:AD239)*VAT,IF(Budget_period="Monthly",SUMIFS(INDIRECT(AD$8),DetailBudgetWPs_Aleph,IF($J240 = "No Work Package", "", $J240),DetailBudgetCategory_Aleph,$I240),IF(Budget_period="Quarterly",SUMIFS(INDIRECT(AD$9),DetailBudgetWPs_Aleph,IF($J240 = "No Work Package", "", $J240),DetailBudgetCategory_Aleph,$I240),IF(Budget_period="Annually",SUMIFS(INDIRECT(AD$10),DetailBudgetWPs_Aleph,IF($J240 = "No Work Package", "", $J240),DetailBudgetCategory_Aleph,$I240),""))))) / AD$6 * AD$7, 0), 0)</f>
        <v>0</v>
      </c>
      <c r="AE240" s="166">
        <f t="array" ref="AE240">IFERROR(IF(ROW()-16&lt;NoRowsBudget, IF($J240="Profit Margin",SUM(AE$16:AE239)*ProfitMargin,IF($J240="VAT",SUM(AE$16:AE239)*VAT,IF(Budget_period="Monthly",SUMIFS(INDIRECT(AE$8),DetailBudgetWPs_Aleph,IF($J240 = "No Work Package", "", $J240),DetailBudgetCategory_Aleph,$I240),IF(Budget_period="Quarterly",SUMIFS(INDIRECT(AE$9),DetailBudgetWPs_Aleph,IF($J240 = "No Work Package", "", $J240),DetailBudgetCategory_Aleph,$I240),IF(Budget_period="Annually",SUMIFS(INDIRECT(AE$10),DetailBudgetWPs_Aleph,IF($J240 = "No Work Package", "", $J240),DetailBudgetCategory_Aleph,$I240),""))))) / AE$6 * AE$7, 0), 0)</f>
        <v>0</v>
      </c>
      <c r="AF240" s="166">
        <f t="array" ref="AF240">IFERROR(IF(ROW()-16&lt;NoRowsBudget, IF($J240="Profit Margin",SUM(AF$16:AF239)*ProfitMargin,IF($J240="VAT",SUM(AF$16:AF239)*VAT,IF(Budget_period="Monthly",SUMIFS(INDIRECT(AF$8),DetailBudgetWPs_Aleph,IF($J240 = "No Work Package", "", $J240),DetailBudgetCategory_Aleph,$I240),IF(Budget_period="Quarterly",SUMIFS(INDIRECT(AF$9),DetailBudgetWPs_Aleph,IF($J240 = "No Work Package", "", $J240),DetailBudgetCategory_Aleph,$I240),IF(Budget_period="Annually",SUMIFS(INDIRECT(AF$10),DetailBudgetWPs_Aleph,IF($J240 = "No Work Package", "", $J240),DetailBudgetCategory_Aleph,$I240),""))))) / AF$6 * AF$7, 0), 0)</f>
        <v>0</v>
      </c>
      <c r="AG240" s="166">
        <f t="array" ref="AG240">IFERROR(IF(ROW()-16&lt;NoRowsBudget, IF($J240="Profit Margin",SUM(AG$16:AG239)*ProfitMargin,IF($J240="VAT",SUM(AG$16:AG239)*VAT,IF(Budget_period="Monthly",SUMIFS(INDIRECT(AG$8),DetailBudgetWPs_Aleph,IF($J240 = "No Work Package", "", $J240),DetailBudgetCategory_Aleph,$I240),IF(Budget_period="Quarterly",SUMIFS(INDIRECT(AG$9),DetailBudgetWPs_Aleph,IF($J240 = "No Work Package", "", $J240),DetailBudgetCategory_Aleph,$I240),IF(Budget_period="Annually",SUMIFS(INDIRECT(AG$10),DetailBudgetWPs_Aleph,IF($J240 = "No Work Package", "", $J240),DetailBudgetCategory_Aleph,$I240),""))))) / AG$6 * AG$7, 0), 0)</f>
        <v>0</v>
      </c>
      <c r="AH240" s="166">
        <f t="array" ref="AH240">IFERROR(IF(ROW()-16&lt;NoRowsBudget, IF($J240="Profit Margin",SUM(AH$16:AH239)*ProfitMargin,IF($J240="VAT",SUM(AH$16:AH239)*VAT,IF(Budget_period="Monthly",SUMIFS(INDIRECT(AH$8),DetailBudgetWPs_Aleph,IF($J240 = "No Work Package", "", $J240),DetailBudgetCategory_Aleph,$I240),IF(Budget_period="Quarterly",SUMIFS(INDIRECT(AH$9),DetailBudgetWPs_Aleph,IF($J240 = "No Work Package", "", $J240),DetailBudgetCategory_Aleph,$I240),IF(Budget_period="Annually",SUMIFS(INDIRECT(AH$10),DetailBudgetWPs_Aleph,IF($J240 = "No Work Package", "", $J240),DetailBudgetCategory_Aleph,$I240),""))))) / AH$6 * AH$7, 0), 0)</f>
        <v>0</v>
      </c>
      <c r="AI240" s="166">
        <f t="array" ref="AI240">IFERROR(IF(ROW()-16&lt;NoRowsBudget, IF($J240="Profit Margin",SUM(AI$16:AI239)*ProfitMargin,IF($J240="VAT",SUM(AI$16:AI239)*VAT,IF(Budget_period="Monthly",SUMIFS(INDIRECT(AI$8),DetailBudgetWPs_Aleph,IF($J240 = "No Work Package", "", $J240),DetailBudgetCategory_Aleph,$I240),IF(Budget_period="Quarterly",SUMIFS(INDIRECT(AI$9),DetailBudgetWPs_Aleph,IF($J240 = "No Work Package", "", $J240),DetailBudgetCategory_Aleph,$I240),IF(Budget_period="Annually",SUMIFS(INDIRECT(AI$10),DetailBudgetWPs_Aleph,IF($J240 = "No Work Package", "", $J240),DetailBudgetCategory_Aleph,$I240),""))))) / AI$6 * AI$7, 0), 0)</f>
        <v>0</v>
      </c>
      <c r="AJ240" s="166">
        <f t="array" ref="AJ240">IFERROR(IF(ROW()-16&lt;NoRowsBudget, IF($J240="Profit Margin",SUM(AJ$16:AJ239)*ProfitMargin,IF($J240="VAT",SUM(AJ$16:AJ239)*VAT,IF(Budget_period="Monthly",SUMIFS(INDIRECT(AJ$8),DetailBudgetWPs_Aleph,IF($J240 = "No Work Package", "", $J240),DetailBudgetCategory_Aleph,$I240),IF(Budget_period="Quarterly",SUMIFS(INDIRECT(AJ$9),DetailBudgetWPs_Aleph,IF($J240 = "No Work Package", "", $J240),DetailBudgetCategory_Aleph,$I240),IF(Budget_period="Annually",SUMIFS(INDIRECT(AJ$10),DetailBudgetWPs_Aleph,IF($J240 = "No Work Package", "", $J240),DetailBudgetCategory_Aleph,$I240),""))))) / AJ$6 * AJ$7, 0), 0)</f>
        <v>0</v>
      </c>
      <c r="AK240" s="166">
        <f t="array" ref="AK240">IFERROR(IF(ROW()-16&lt;NoRowsBudget, IF($J240="Profit Margin",SUM(AK$16:AK239)*ProfitMargin,IF($J240="VAT",SUM(AK$16:AK239)*VAT,IF(Budget_period="Monthly",SUMIFS(INDIRECT(AK$8),DetailBudgetWPs_Aleph,IF($J240 = "No Work Package", "", $J240),DetailBudgetCategory_Aleph,$I240),IF(Budget_period="Quarterly",SUMIFS(INDIRECT(AK$9),DetailBudgetWPs_Aleph,IF($J240 = "No Work Package", "", $J240),DetailBudgetCategory_Aleph,$I240),IF(Budget_period="Annually",SUMIFS(INDIRECT(AK$10),DetailBudgetWPs_Aleph,IF($J240 = "No Work Package", "", $J240),DetailBudgetCategory_Aleph,$I240),""))))) / AK$6 * AK$7, 0), 0)</f>
        <v>0</v>
      </c>
      <c r="AL240" s="166">
        <f t="array" ref="AL240">IFERROR(IF(ROW()-16&lt;NoRowsBudget, IF($J240="Profit Margin",SUM(AL$16:AL239)*ProfitMargin,IF($J240="VAT",SUM(AL$16:AL239)*VAT,IF(Budget_period="Monthly",SUMIFS(INDIRECT(AL$8),DetailBudgetWPs_Aleph,IF($J240 = "No Work Package", "", $J240),DetailBudgetCategory_Aleph,$I240),IF(Budget_period="Quarterly",SUMIFS(INDIRECT(AL$9),DetailBudgetWPs_Aleph,IF($J240 = "No Work Package", "", $J240),DetailBudgetCategory_Aleph,$I240),IF(Budget_period="Annually",SUMIFS(INDIRECT(AL$10),DetailBudgetWPs_Aleph,IF($J240 = "No Work Package", "", $J240),DetailBudgetCategory_Aleph,$I240),""))))) / AL$6 * AL$7, 0), 0)</f>
        <v>0</v>
      </c>
      <c r="AM240" s="166">
        <f t="array" ref="AM240">IFERROR(IF(ROW()-16&lt;NoRowsBudget, IF($J240="Profit Margin",SUM(AM$16:AM239)*ProfitMargin,IF($J240="VAT",SUM(AM$16:AM239)*VAT,IF(Budget_period="Monthly",SUMIFS(INDIRECT(AM$8),DetailBudgetWPs_Aleph,IF($J240 = "No Work Package", "", $J240),DetailBudgetCategory_Aleph,$I240),IF(Budget_period="Quarterly",SUMIFS(INDIRECT(AM$9),DetailBudgetWPs_Aleph,IF($J240 = "No Work Package", "", $J240),DetailBudgetCategory_Aleph,$I240),IF(Budget_period="Annually",SUMIFS(INDIRECT(AM$10),DetailBudgetWPs_Aleph,IF($J240 = "No Work Package", "", $J240),DetailBudgetCategory_Aleph,$I240),""))))) / AM$6 * AM$7, 0), 0)</f>
        <v>0</v>
      </c>
      <c r="AN240" s="166">
        <f t="array" ref="AN240">IFERROR(IF(ROW()-16&lt;NoRowsBudget, IF($J240="Profit Margin",SUM(AN$16:AN239)*ProfitMargin,IF($J240="VAT",SUM(AN$16:AN239)*VAT,IF(Budget_period="Monthly",SUMIFS(INDIRECT(AN$8),DetailBudgetWPs_Aleph,IF($J240 = "No Work Package", "", $J240),DetailBudgetCategory_Aleph,$I240),IF(Budget_period="Quarterly",SUMIFS(INDIRECT(AN$9),DetailBudgetWPs_Aleph,IF($J240 = "No Work Package", "", $J240),DetailBudgetCategory_Aleph,$I240),IF(Budget_period="Annually",SUMIFS(INDIRECT(AN$10),DetailBudgetWPs_Aleph,IF($J240 = "No Work Package", "", $J240),DetailBudgetCategory_Aleph,$I240),""))))) / AN$6 * AN$7, 0), 0)</f>
        <v>0</v>
      </c>
      <c r="AO240" s="166">
        <f t="array" ref="AO240">IFERROR(IF(ROW()-16&lt;NoRowsBudget, IF($J240="Profit Margin",SUM(AO$16:AO239)*ProfitMargin,IF($J240="VAT",SUM(AO$16:AO239)*VAT,IF(Budget_period="Monthly",SUMIFS(INDIRECT(AO$8),DetailBudgetWPs_Aleph,IF($J240 = "No Work Package", "", $J240),DetailBudgetCategory_Aleph,$I240),IF(Budget_period="Quarterly",SUMIFS(INDIRECT(AO$9),DetailBudgetWPs_Aleph,IF($J240 = "No Work Package", "", $J240),DetailBudgetCategory_Aleph,$I240),IF(Budget_period="Annually",SUMIFS(INDIRECT(AO$10),DetailBudgetWPs_Aleph,IF($J240 = "No Work Package", "", $J240),DetailBudgetCategory_Aleph,$I240),""))))) / AO$6 * AO$7, 0), 0)</f>
        <v>0</v>
      </c>
      <c r="AP240" s="166">
        <f t="array" ref="AP240">IFERROR(IF(ROW()-16&lt;NoRowsBudget, IF($J240="Profit Margin",SUM(AP$16:AP239)*ProfitMargin,IF($J240="VAT",SUM(AP$16:AP239)*VAT,IF(Budget_period="Monthly",SUMIFS(INDIRECT(AP$8),DetailBudgetWPs_Aleph,IF($J240 = "No Work Package", "", $J240),DetailBudgetCategory_Aleph,$I240),IF(Budget_period="Quarterly",SUMIFS(INDIRECT(AP$9),DetailBudgetWPs_Aleph,IF($J240 = "No Work Package", "", $J240),DetailBudgetCategory_Aleph,$I240),IF(Budget_period="Annually",SUMIFS(INDIRECT(AP$10),DetailBudgetWPs_Aleph,IF($J240 = "No Work Package", "", $J240),DetailBudgetCategory_Aleph,$I240),""))))) / AP$6 * AP$7, 0), 0)</f>
        <v>0</v>
      </c>
      <c r="AQ240" s="166">
        <f t="array" ref="AQ240">IFERROR(IF(ROW()-16&lt;NoRowsBudget, IF($J240="Profit Margin",SUM(AQ$16:AQ239)*ProfitMargin,IF($J240="VAT",SUM(AQ$16:AQ239)*VAT,IF(Budget_period="Monthly",SUMIFS(INDIRECT(AQ$8),DetailBudgetWPs_Aleph,IF($J240 = "No Work Package", "", $J240),DetailBudgetCategory_Aleph,$I240),IF(Budget_period="Quarterly",SUMIFS(INDIRECT(AQ$9),DetailBudgetWPs_Aleph,IF($J240 = "No Work Package", "", $J240),DetailBudgetCategory_Aleph,$I240),IF(Budget_period="Annually",SUMIFS(INDIRECT(AQ$10),DetailBudgetWPs_Aleph,IF($J240 = "No Work Package", "", $J240),DetailBudgetCategory_Aleph,$I240),""))))) / AQ$6 * AQ$7, 0), 0)</f>
        <v>0</v>
      </c>
      <c r="AR240" s="166">
        <f t="array" ref="AR240">IFERROR(IF(ROW()-16&lt;NoRowsBudget, IF($J240="Profit Margin",SUM(AR$16:AR239)*ProfitMargin,IF($J240="VAT",SUM(AR$16:AR239)*VAT,IF(Budget_period="Monthly",SUMIFS(INDIRECT(AR$8),DetailBudgetWPs_Aleph,IF($J240 = "No Work Package", "", $J240),DetailBudgetCategory_Aleph,$I240),IF(Budget_period="Quarterly",SUMIFS(INDIRECT(AR$9),DetailBudgetWPs_Aleph,IF($J240 = "No Work Package", "", $J240),DetailBudgetCategory_Aleph,$I240),IF(Budget_period="Annually",SUMIFS(INDIRECT(AR$10),DetailBudgetWPs_Aleph,IF($J240 = "No Work Package", "", $J240),DetailBudgetCategory_Aleph,$I240),""))))) / AR$6 * AR$7, 0), 0)</f>
        <v>0</v>
      </c>
      <c r="AS240" s="166">
        <f t="array" ref="AS240">IFERROR(IF(ROW()-16&lt;NoRowsBudget, IF($J240="Profit Margin",SUM(AS$16:AS239)*ProfitMargin,IF($J240="VAT",SUM(AS$16:AS239)*VAT,IF(Budget_period="Monthly",SUMIFS(INDIRECT(AS$8),DetailBudgetWPs_Aleph,IF($J240 = "No Work Package", "", $J240),DetailBudgetCategory_Aleph,$I240),IF(Budget_period="Quarterly",SUMIFS(INDIRECT(AS$9),DetailBudgetWPs_Aleph,IF($J240 = "No Work Package", "", $J240),DetailBudgetCategory_Aleph,$I240),IF(Budget_period="Annually",SUMIFS(INDIRECT(AS$10),DetailBudgetWPs_Aleph,IF($J240 = "No Work Package", "", $J240),DetailBudgetCategory_Aleph,$I240),""))))) / AS$6 * AS$7, 0), 0)</f>
        <v>0</v>
      </c>
      <c r="AT240" s="166">
        <f t="array" ref="AT240">IFERROR(IF(ROW()-16&lt;NoRowsBudget, IF($J240="Profit Margin",SUM(AT$16:AT239)*ProfitMargin,IF($J240="VAT",SUM(AT$16:AT239)*VAT,IF(Budget_period="Monthly",SUMIFS(INDIRECT(AT$8),DetailBudgetWPs_Aleph,IF($J240 = "No Work Package", "", $J240),DetailBudgetCategory_Aleph,$I240),IF(Budget_period="Quarterly",SUMIFS(INDIRECT(AT$9),DetailBudgetWPs_Aleph,IF($J240 = "No Work Package", "", $J240),DetailBudgetCategory_Aleph,$I240),IF(Budget_period="Annually",SUMIFS(INDIRECT(AT$10),DetailBudgetWPs_Aleph,IF($J240 = "No Work Package", "", $J240),DetailBudgetCategory_Aleph,$I240),""))))) / AT$6 * AT$7, 0), 0)</f>
        <v>0</v>
      </c>
      <c r="AU240" s="166">
        <f t="array" ref="AU240">IFERROR(IF(ROW()-16&lt;NoRowsBudget, IF($J240="Profit Margin",SUM(AU$16:AU239)*ProfitMargin,IF($J240="VAT",SUM(AU$16:AU239)*VAT,IF(Budget_period="Monthly",SUMIFS(INDIRECT(AU$8),DetailBudgetWPs_Aleph,IF($J240 = "No Work Package", "", $J240),DetailBudgetCategory_Aleph,$I240),IF(Budget_period="Quarterly",SUMIFS(INDIRECT(AU$9),DetailBudgetWPs_Aleph,IF($J240 = "No Work Package", "", $J240),DetailBudgetCategory_Aleph,$I240),IF(Budget_period="Annually",SUMIFS(INDIRECT(AU$10),DetailBudgetWPs_Aleph,IF($J240 = "No Work Package", "", $J240),DetailBudgetCategory_Aleph,$I240),""))))) / AU$6 * AU$7, 0), 0)</f>
        <v>0</v>
      </c>
      <c r="AV240" s="166">
        <f t="array" ref="AV240">IFERROR(IF(ROW()-16&lt;NoRowsBudget, IF($J240="Profit Margin",SUM(AV$16:AV239)*ProfitMargin,IF($J240="VAT",SUM(AV$16:AV239)*VAT,IF(Budget_period="Monthly",SUMIFS(INDIRECT(AV$8),DetailBudgetWPs_Aleph,IF($J240 = "No Work Package", "", $J240),DetailBudgetCategory_Aleph,$I240),IF(Budget_period="Quarterly",SUMIFS(INDIRECT(AV$9),DetailBudgetWPs_Aleph,IF($J240 = "No Work Package", "", $J240),DetailBudgetCategory_Aleph,$I240),IF(Budget_period="Annually",SUMIFS(INDIRECT(AV$10),DetailBudgetWPs_Aleph,IF($J240 = "No Work Package", "", $J240),DetailBudgetCategory_Aleph,$I240),""))))) / AV$6 * AV$7, 0), 0)</f>
        <v>0</v>
      </c>
      <c r="AW240" s="166">
        <f t="array" ref="AW240">IFERROR(IF(ROW()-16&lt;NoRowsBudget, IF($J240="Profit Margin",SUM(AW$16:AW239)*ProfitMargin,IF($J240="VAT",SUM(AW$16:AW239)*VAT,IF(Budget_period="Monthly",SUMIFS(INDIRECT(AW$8),DetailBudgetWPs_Aleph,IF($J240 = "No Work Package", "", $J240),DetailBudgetCategory_Aleph,$I240),IF(Budget_period="Quarterly",SUMIFS(INDIRECT(AW$9),DetailBudgetWPs_Aleph,IF($J240 = "No Work Package", "", $J240),DetailBudgetCategory_Aleph,$I240),IF(Budget_period="Annually",SUMIFS(INDIRECT(AW$10),DetailBudgetWPs_Aleph,IF($J240 = "No Work Package", "", $J240),DetailBudgetCategory_Aleph,$I240),""))))) / AW$6 * AW$7, 0), 0)</f>
        <v>0</v>
      </c>
      <c r="AX240" s="166">
        <f t="array" ref="AX240">IFERROR(IF(ROW()-16&lt;NoRowsBudget, IF($J240="Profit Margin",SUM(AX$16:AX239)*ProfitMargin,IF($J240="VAT",SUM(AX$16:AX239)*VAT,IF(Budget_period="Monthly",SUMIFS(INDIRECT(AX$8),DetailBudgetWPs_Aleph,IF($J240 = "No Work Package", "", $J240),DetailBudgetCategory_Aleph,$I240),IF(Budget_period="Quarterly",SUMIFS(INDIRECT(AX$9),DetailBudgetWPs_Aleph,IF($J240 = "No Work Package", "", $J240),DetailBudgetCategory_Aleph,$I240),IF(Budget_period="Annually",SUMIFS(INDIRECT(AX$10),DetailBudgetWPs_Aleph,IF($J240 = "No Work Package", "", $J240),DetailBudgetCategory_Aleph,$I240),""))))) / AX$6 * AX$7, 0), 0)</f>
        <v>0</v>
      </c>
      <c r="AY240" s="166">
        <f t="array" ref="AY240">IFERROR(IF(ROW()-16&lt;NoRowsBudget, IF($J240="Profit Margin",SUM(AY$16:AY239)*ProfitMargin,IF($J240="VAT",SUM(AY$16:AY239)*VAT,IF(Budget_period="Monthly",SUMIFS(INDIRECT(AY$8),DetailBudgetWPs_Aleph,IF($J240 = "No Work Package", "", $J240),DetailBudgetCategory_Aleph,$I240),IF(Budget_period="Quarterly",SUMIFS(INDIRECT(AY$9),DetailBudgetWPs_Aleph,IF($J240 = "No Work Package", "", $J240),DetailBudgetCategory_Aleph,$I240),IF(Budget_period="Annually",SUMIFS(INDIRECT(AY$10),DetailBudgetWPs_Aleph,IF($J240 = "No Work Package", "", $J240),DetailBudgetCategory_Aleph,$I240),""))))) / AY$6 * AY$7, 0), 0)</f>
        <v>0</v>
      </c>
      <c r="AZ240" s="166">
        <f t="array" ref="AZ240">IFERROR(IF(ROW()-16&lt;NoRowsBudget, IF($J240="Profit Margin",SUM(AZ$16:AZ239)*ProfitMargin,IF($J240="VAT",SUM(AZ$16:AZ239)*VAT,IF(Budget_period="Monthly",SUMIFS(INDIRECT(AZ$8),DetailBudgetWPs_Aleph,IF($J240 = "No Work Package", "", $J240),DetailBudgetCategory_Aleph,$I240),IF(Budget_period="Quarterly",SUMIFS(INDIRECT(AZ$9),DetailBudgetWPs_Aleph,IF($J240 = "No Work Package", "", $J240),DetailBudgetCategory_Aleph,$I240),IF(Budget_period="Annually",SUMIFS(INDIRECT(AZ$10),DetailBudgetWPs_Aleph,IF($J240 = "No Work Package", "", $J240),DetailBudgetCategory_Aleph,$I240),""))))) / AZ$6 * AZ$7, 0), 0)</f>
        <v>0</v>
      </c>
      <c r="BA240" s="166">
        <f t="array" ref="BA240">IFERROR(IF(ROW()-16&lt;NoRowsBudget, IF($J240="Profit Margin",SUM(BA$16:BA239)*ProfitMargin,IF($J240="VAT",SUM(BA$16:BA239)*VAT,IF(Budget_period="Monthly",SUMIFS(INDIRECT(BA$8),DetailBudgetWPs_Aleph,IF($J240 = "No Work Package", "", $J240),DetailBudgetCategory_Aleph,$I240),IF(Budget_period="Quarterly",SUMIFS(INDIRECT(BA$9),DetailBudgetWPs_Aleph,IF($J240 = "No Work Package", "", $J240),DetailBudgetCategory_Aleph,$I240),IF(Budget_period="Annually",SUMIFS(INDIRECT(BA$10),DetailBudgetWPs_Aleph,IF($J240 = "No Work Package", "", $J240),DetailBudgetCategory_Aleph,$I240),""))))) / BA$6 * BA$7, 0), 0)</f>
        <v>0</v>
      </c>
      <c r="BB240" s="166">
        <f t="array" ref="BB240">IFERROR(IF(ROW()-16&lt;NoRowsBudget, IF($J240="Profit Margin",SUM(BB$16:BB239)*ProfitMargin,IF($J240="VAT",SUM(BB$16:BB239)*VAT,IF(Budget_period="Monthly",SUMIFS(INDIRECT(BB$8),DetailBudgetWPs_Aleph,IF($J240 = "No Work Package", "", $J240),DetailBudgetCategory_Aleph,$I240),IF(Budget_period="Quarterly",SUMIFS(INDIRECT(BB$9),DetailBudgetWPs_Aleph,IF($J240 = "No Work Package", "", $J240),DetailBudgetCategory_Aleph,$I240),IF(Budget_period="Annually",SUMIFS(INDIRECT(BB$10),DetailBudgetWPs_Aleph,IF($J240 = "No Work Package", "", $J240),DetailBudgetCategory_Aleph,$I240),""))))) / BB$6 * BB$7, 0), 0)</f>
        <v>0</v>
      </c>
      <c r="BC240" s="166">
        <f t="array" ref="BC240">IFERROR(IF(ROW()-16&lt;NoRowsBudget, IF($J240="Profit Margin",SUM(BC$16:BC239)*ProfitMargin,IF($J240="VAT",SUM(BC$16:BC239)*VAT,IF(Budget_period="Monthly",SUMIFS(INDIRECT(BC$8),DetailBudgetWPs_Aleph,IF($J240 = "No Work Package", "", $J240),DetailBudgetCategory_Aleph,$I240),IF(Budget_period="Quarterly",SUMIFS(INDIRECT(BC$9),DetailBudgetWPs_Aleph,IF($J240 = "No Work Package", "", $J240),DetailBudgetCategory_Aleph,$I240),IF(Budget_period="Annually",SUMIFS(INDIRECT(BC$10),DetailBudgetWPs_Aleph,IF($J240 = "No Work Package", "", $J240),DetailBudgetCategory_Aleph,$I240),""))))) / BC$6 * BC$7, 0), 0)</f>
        <v>0</v>
      </c>
      <c r="BD240" s="166">
        <f t="array" ref="BD240">IFERROR(IF(ROW()-16&lt;NoRowsBudget, IF($J240="Profit Margin",SUM(BD$16:BD239)*ProfitMargin,IF($J240="VAT",SUM(BD$16:BD239)*VAT,IF(Budget_period="Monthly",SUMIFS(INDIRECT(BD$8),DetailBudgetWPs_Aleph,IF($J240 = "No Work Package", "", $J240),DetailBudgetCategory_Aleph,$I240),IF(Budget_period="Quarterly",SUMIFS(INDIRECT(BD$9),DetailBudgetWPs_Aleph,IF($J240 = "No Work Package", "", $J240),DetailBudgetCategory_Aleph,$I240),IF(Budget_period="Annually",SUMIFS(INDIRECT(BD$10),DetailBudgetWPs_Aleph,IF($J240 = "No Work Package", "", $J240),DetailBudgetCategory_Aleph,$I240),""))))) / BD$6 * BD$7, 0), 0)</f>
        <v>0</v>
      </c>
      <c r="BE240" s="166">
        <f t="array" ref="BE240">IFERROR(IF(ROW()-16&lt;NoRowsBudget, IF($J240="Profit Margin",SUM(BE$16:BE239)*ProfitMargin,IF($J240="VAT",SUM(BE$16:BE239)*VAT,IF(Budget_period="Monthly",SUMIFS(INDIRECT(BE$8),DetailBudgetWPs_Aleph,IF($J240 = "No Work Package", "", $J240),DetailBudgetCategory_Aleph,$I240),IF(Budget_period="Quarterly",SUMIFS(INDIRECT(BE$9),DetailBudgetWPs_Aleph,IF($J240 = "No Work Package", "", $J240),DetailBudgetCategory_Aleph,$I240),IF(Budget_period="Annually",SUMIFS(INDIRECT(BE$10),DetailBudgetWPs_Aleph,IF($J240 = "No Work Package", "", $J240),DetailBudgetCategory_Aleph,$I240),""))))) / BE$6 * BE$7, 0), 0)</f>
        <v>0</v>
      </c>
      <c r="BF240" s="166">
        <f t="array" ref="BF240">IFERROR(IF(ROW()-16&lt;NoRowsBudget, IF($J240="Profit Margin",SUM(BF$16:BF239)*ProfitMargin,IF($J240="VAT",SUM(BF$16:BF239)*VAT,IF(Budget_period="Monthly",SUMIFS(INDIRECT(BF$8),DetailBudgetWPs_Aleph,IF($J240 = "No Work Package", "", $J240),DetailBudgetCategory_Aleph,$I240),IF(Budget_period="Quarterly",SUMIFS(INDIRECT(BF$9),DetailBudgetWPs_Aleph,IF($J240 = "No Work Package", "", $J240),DetailBudgetCategory_Aleph,$I240),IF(Budget_period="Annually",SUMIFS(INDIRECT(BF$10),DetailBudgetWPs_Aleph,IF($J240 = "No Work Package", "", $J240),DetailBudgetCategory_Aleph,$I240),""))))) / BF$6 * BF$7, 0), 0)</f>
        <v>0</v>
      </c>
      <c r="BG240" s="166">
        <f t="array" ref="BG240">IFERROR(IF(ROW()-16&lt;NoRowsBudget, IF($J240="Profit Margin",SUM(BG$16:BG239)*ProfitMargin,IF($J240="VAT",SUM(BG$16:BG239)*VAT,IF(Budget_period="Monthly",SUMIFS(INDIRECT(BG$8),DetailBudgetWPs_Aleph,IF($J240 = "No Work Package", "", $J240),DetailBudgetCategory_Aleph,$I240),IF(Budget_period="Quarterly",SUMIFS(INDIRECT(BG$9),DetailBudgetWPs_Aleph,IF($J240 = "No Work Package", "", $J240),DetailBudgetCategory_Aleph,$I240),IF(Budget_period="Annually",SUMIFS(INDIRECT(BG$10),DetailBudgetWPs_Aleph,IF($J240 = "No Work Package", "", $J240),DetailBudgetCategory_Aleph,$I240),""))))) / BG$6 * BG$7, 0), 0)</f>
        <v>0</v>
      </c>
      <c r="BH240" s="166">
        <f t="array" ref="BH240">IFERROR(IF(ROW()-16&lt;NoRowsBudget, IF($J240="Profit Margin",SUM(BH$16:BH239)*ProfitMargin,IF($J240="VAT",SUM(BH$16:BH239)*VAT,IF(Budget_period="Monthly",SUMIFS(INDIRECT(BH$8),DetailBudgetWPs_Aleph,IF($J240 = "No Work Package", "", $J240),DetailBudgetCategory_Aleph,$I240),IF(Budget_period="Quarterly",SUMIFS(INDIRECT(BH$9),DetailBudgetWPs_Aleph,IF($J240 = "No Work Package", "", $J240),DetailBudgetCategory_Aleph,$I240),IF(Budget_period="Annually",SUMIFS(INDIRECT(BH$10),DetailBudgetWPs_Aleph,IF($J240 = "No Work Package", "", $J240),DetailBudgetCategory_Aleph,$I240),""))))) / BH$6 * BH$7, 0), 0)</f>
        <v>0</v>
      </c>
      <c r="BI240" s="166">
        <f t="array" ref="BI240">IFERROR(IF(ROW()-16&lt;NoRowsBudget, IF($J240="Profit Margin",SUM(BI$16:BI239)*ProfitMargin,IF($J240="VAT",SUM(BI$16:BI239)*VAT,IF(Budget_period="Monthly",SUMIFS(INDIRECT(BI$8),DetailBudgetWPs_Aleph,IF($J240 = "No Work Package", "", $J240),DetailBudgetCategory_Aleph,$I240),IF(Budget_period="Quarterly",SUMIFS(INDIRECT(BI$9),DetailBudgetWPs_Aleph,IF($J240 = "No Work Package", "", $J240),DetailBudgetCategory_Aleph,$I240),IF(Budget_period="Annually",SUMIFS(INDIRECT(BI$10),DetailBudgetWPs_Aleph,IF($J240 = "No Work Package", "", $J240),DetailBudgetCategory_Aleph,$I240),""))))) / BI$6 * BI$7, 0), 0)</f>
        <v>0</v>
      </c>
      <c r="BJ240" s="166">
        <f t="array" ref="BJ240">IFERROR(IF(ROW()-16&lt;NoRowsBudget, IF($J240="Profit Margin",SUM(BJ$16:BJ239)*ProfitMargin,IF($J240="VAT",SUM(BJ$16:BJ239)*VAT,IF(Budget_period="Monthly",SUMIFS(INDIRECT(BJ$8),DetailBudgetWPs_Aleph,IF($J240 = "No Work Package", "", $J240),DetailBudgetCategory_Aleph,$I240),IF(Budget_period="Quarterly",SUMIFS(INDIRECT(BJ$9),DetailBudgetWPs_Aleph,IF($J240 = "No Work Package", "", $J240),DetailBudgetCategory_Aleph,$I240),IF(Budget_period="Annually",SUMIFS(INDIRECT(BJ$10),DetailBudgetWPs_Aleph,IF($J240 = "No Work Package", "", $J240),DetailBudgetCategory_Aleph,$I240),""))))) / BJ$6 * BJ$7, 0), 0)</f>
        <v>0</v>
      </c>
      <c r="BK240" s="166">
        <f t="array" ref="BK240">IFERROR(IF(ROW()-16&lt;NoRowsBudget, IF($J240="Profit Margin",SUM(BK$16:BK239)*ProfitMargin,IF($J240="VAT",SUM(BK$16:BK239)*VAT,IF(Budget_period="Monthly",SUMIFS(INDIRECT(BK$8),DetailBudgetWPs_Aleph,IF($J240 = "No Work Package", "", $J240),DetailBudgetCategory_Aleph,$I240),IF(Budget_period="Quarterly",SUMIFS(INDIRECT(BK$9),DetailBudgetWPs_Aleph,IF($J240 = "No Work Package", "", $J240),DetailBudgetCategory_Aleph,$I240),IF(Budget_period="Annually",SUMIFS(INDIRECT(BK$10),DetailBudgetWPs_Aleph,IF($J240 = "No Work Package", "", $J240),DetailBudgetCategory_Aleph,$I240),""))))) / BK$6 * BK$7, 0), 0)</f>
        <v>0</v>
      </c>
      <c r="BL240" s="166">
        <f t="array" ref="BL240">IFERROR(IF(ROW()-16&lt;NoRowsBudget, IF($J240="Profit Margin",SUM(BL$16:BL239)*ProfitMargin,IF($J240="VAT",SUM(BL$16:BL239)*VAT,IF(Budget_period="Monthly",SUMIFS(INDIRECT(BL$8),DetailBudgetWPs_Aleph,IF($J240 = "No Work Package", "", $J240),DetailBudgetCategory_Aleph,$I240),IF(Budget_period="Quarterly",SUMIFS(INDIRECT(BL$9),DetailBudgetWPs_Aleph,IF($J240 = "No Work Package", "", $J240),DetailBudgetCategory_Aleph,$I240),IF(Budget_period="Annually",SUMIFS(INDIRECT(BL$10),DetailBudgetWPs_Aleph,IF($J240 = "No Work Package", "", $J240),DetailBudgetCategory_Aleph,$I240),""))))) / BL$6 * BL$7, 0), 0)</f>
        <v>0</v>
      </c>
      <c r="BM240" s="166">
        <f t="array" ref="BM240">IFERROR(IF(ROW()-16&lt;NoRowsBudget, IF($J240="Profit Margin",SUM(BM$16:BM239)*ProfitMargin,IF($J240="VAT",SUM(BM$16:BM239)*VAT,IF(Budget_period="Monthly",SUMIFS(INDIRECT(BM$8),DetailBudgetWPs_Aleph,IF($J240 = "No Work Package", "", $J240),DetailBudgetCategory_Aleph,$I240),IF(Budget_period="Quarterly",SUMIFS(INDIRECT(BM$9),DetailBudgetWPs_Aleph,IF($J240 = "No Work Package", "", $J240),DetailBudgetCategory_Aleph,$I240),IF(Budget_period="Annually",SUMIFS(INDIRECT(BM$10),DetailBudgetWPs_Aleph,IF($J240 = "No Work Package", "", $J240),DetailBudgetCategory_Aleph,$I240),""))))) / BM$6 * BM$7, 0), 0)</f>
        <v>0</v>
      </c>
      <c r="BN240" s="166">
        <f t="array" ref="BN240">IFERROR(IF(ROW()-16&lt;NoRowsBudget, IF($J240="Profit Margin",SUM(BN$16:BN239)*ProfitMargin,IF($J240="VAT",SUM(BN$16:BN239)*VAT,IF(Budget_period="Monthly",SUMIFS(INDIRECT(BN$8),DetailBudgetWPs_Aleph,IF($J240 = "No Work Package", "", $J240),DetailBudgetCategory_Aleph,$I240),IF(Budget_period="Quarterly",SUMIFS(INDIRECT(BN$9),DetailBudgetWPs_Aleph,IF($J240 = "No Work Package", "", $J240),DetailBudgetCategory_Aleph,$I240),IF(Budget_period="Annually",SUMIFS(INDIRECT(BN$10),DetailBudgetWPs_Aleph,IF($J240 = "No Work Package", "", $J240),DetailBudgetCategory_Aleph,$I240),""))))) / BN$6 * BN$7, 0), 0)</f>
        <v>0</v>
      </c>
      <c r="BO240" s="166">
        <f t="array" ref="BO240">IFERROR(IF(ROW()-16&lt;NoRowsBudget, IF($J240="Profit Margin",SUM(BO$16:BO239)*ProfitMargin,IF($J240="VAT",SUM(BO$16:BO239)*VAT,IF(Budget_period="Monthly",SUMIFS(INDIRECT(BO$8),DetailBudgetWPs_Aleph,IF($J240 = "No Work Package", "", $J240),DetailBudgetCategory_Aleph,$I240),IF(Budget_period="Quarterly",SUMIFS(INDIRECT(BO$9),DetailBudgetWPs_Aleph,IF($J240 = "No Work Package", "", $J240),DetailBudgetCategory_Aleph,$I240),IF(Budget_period="Annually",SUMIFS(INDIRECT(BO$10),DetailBudgetWPs_Aleph,IF($J240 = "No Work Package", "", $J240),DetailBudgetCategory_Aleph,$I240),""))))) / BO$6 * BO$7, 0), 0)</f>
        <v>0</v>
      </c>
      <c r="BP240" s="166">
        <f t="array" ref="BP240">IFERROR(IF(ROW()-16&lt;NoRowsBudget, IF($J240="Profit Margin",SUM(BP$16:BP239)*ProfitMargin,IF($J240="VAT",SUM(BP$16:BP239)*VAT,IF(Budget_period="Monthly",SUMIFS(INDIRECT(BP$8),DetailBudgetWPs_Aleph,IF($J240 = "No Work Package", "", $J240),DetailBudgetCategory_Aleph,$I240),IF(Budget_period="Quarterly",SUMIFS(INDIRECT(BP$9),DetailBudgetWPs_Aleph,IF($J240 = "No Work Package", "", $J240),DetailBudgetCategory_Aleph,$I240),IF(Budget_period="Annually",SUMIFS(INDIRECT(BP$10),DetailBudgetWPs_Aleph,IF($J240 = "No Work Package", "", $J240),DetailBudgetCategory_Aleph,$I240),""))))) / BP$6 * BP$7, 0), 0)</f>
        <v>0</v>
      </c>
      <c r="BQ240" s="166">
        <f t="array" ref="BQ240">IFERROR(IF(ROW()-16&lt;NoRowsBudget, IF($J240="Profit Margin",SUM(BQ$16:BQ239)*ProfitMargin,IF($J240="VAT",SUM(BQ$16:BQ239)*VAT,IF(Budget_period="Monthly",SUMIFS(INDIRECT(BQ$8),DetailBudgetWPs_Aleph,IF($J240 = "No Work Package", "", $J240),DetailBudgetCategory_Aleph,$I240),IF(Budget_period="Quarterly",SUMIFS(INDIRECT(BQ$9),DetailBudgetWPs_Aleph,IF($J240 = "No Work Package", "", $J240),DetailBudgetCategory_Aleph,$I240),IF(Budget_period="Annually",SUMIFS(INDIRECT(BQ$10),DetailBudgetWPs_Aleph,IF($J240 = "No Work Package", "", $J240),DetailBudgetCategory_Aleph,$I240),""))))) / BQ$6 * BQ$7, 0), 0)</f>
        <v>0</v>
      </c>
      <c r="BR240" s="166">
        <f t="array" ref="BR240">IFERROR(IF(ROW()-16&lt;NoRowsBudget, IF($J240="Profit Margin",SUM(BR$16:BR239)*ProfitMargin,IF($J240="VAT",SUM(BR$16:BR239)*VAT,IF(Budget_period="Monthly",SUMIFS(INDIRECT(BR$8),DetailBudgetWPs_Aleph,IF($J240 = "No Work Package", "", $J240),DetailBudgetCategory_Aleph,$I240),IF(Budget_period="Quarterly",SUMIFS(INDIRECT(BR$9),DetailBudgetWPs_Aleph,IF($J240 = "No Work Package", "", $J240),DetailBudgetCategory_Aleph,$I240),IF(Budget_period="Annually",SUMIFS(INDIRECT(BR$10),DetailBudgetWPs_Aleph,IF($J240 = "No Work Package", "", $J240),DetailBudgetCategory_Aleph,$I240),""))))) / BR$6 * BR$7, 0), 0)</f>
        <v>0</v>
      </c>
      <c r="BS240" s="166">
        <f t="array" ref="BS240">IFERROR(IF(ROW()-16&lt;NoRowsBudget, IF($J240="Profit Margin",SUM(BS$16:BS239)*ProfitMargin,IF($J240="VAT",SUM(BS$16:BS239)*VAT,IF(Budget_period="Monthly",SUMIFS(INDIRECT(BS$8),DetailBudgetWPs_Aleph,IF($J240 = "No Work Package", "", $J240),DetailBudgetCategory_Aleph,$I240),IF(Budget_period="Quarterly",SUMIFS(INDIRECT(BS$9),DetailBudgetWPs_Aleph,IF($J240 = "No Work Package", "", $J240),DetailBudgetCategory_Aleph,$I240),IF(Budget_period="Annually",SUMIFS(INDIRECT(BS$10),DetailBudgetWPs_Aleph,IF($J240 = "No Work Package", "", $J240),DetailBudgetCategory_Aleph,$I240),""))))) / BS$6 * BS$7, 0), 0)</f>
        <v>0</v>
      </c>
    </row>
    <row r="241" ht="15.75" customHeight="1">
      <c r="A241" s="114"/>
      <c r="B241" s="15" t="str">
        <f>IF(ROW()-16&lt;NoRowsBudget,OrgName,"")</f>
        <v/>
      </c>
      <c r="C241" s="15" t="str">
        <f>IF(ROW()-16&lt;NoRowsBudget,ProjectName,"")</f>
        <v/>
      </c>
      <c r="D241" s="15" t="str">
        <f>IF(ROW()-16&lt;NoRowsBudget,ProjectRef,"")</f>
        <v/>
      </c>
      <c r="E241" s="15" t="str">
        <f>IF(ROW()-16&lt;NoRowsBudget,ApplicationID,"")</f>
        <v/>
      </c>
      <c r="F241" s="15" t="str">
        <f>IF(ROW()-16&lt;NoRowsBudget,Version,"")</f>
        <v/>
      </c>
      <c r="G241" s="164" t="str">
        <f>IF(ROW()-16&lt;NoRowsBudget,StartDate,"")</f>
        <v/>
      </c>
      <c r="H241" s="164" t="str">
        <f>IF(ROW()-16&lt;NoRowsBudget,EndDate,"")</f>
        <v/>
      </c>
      <c r="I241" s="15" t="str">
        <f t="array" ref="I241">IF(ROW()-16&lt;(NoRowsBudget-3),INDEX(CostCategories,CEILING((ROW()-15)/NoWPs,1)),IF(ROW()-16=NoRowsBudget-3,"Overheads",IF(ROW()-16=NoRowsBudget-2,"Profit Margin",IF(ROW()-16=NoRowsBudget-1,"VAT",""))))</f>
        <v/>
      </c>
      <c r="J241" s="15" t="str">
        <f t="array" ref="J241">IF(ROW()-16&lt;NoRowsBudget-3,INDEX(WPUnique,,MOD(ROW()-16,NoWPs)+1),IF(ROW()-16=NoRowsBudget-3,"Overheads",IF(ROW()-16=NoRowsBudget-2,"Profit Margin",IF(ROW()-16=NoRowsBudget-1,"VAT",""))))</f>
        <v/>
      </c>
      <c r="K241" s="172" t="str">
        <f>IFERROR(IF(OR($J241="Indirect Cost",$J241="VAT",$J241="Profit Margin"),"",VLOOKUP(J241,'1. Basic Info'!$B$40:$C$52,2,FALSE)),BudgetExport!J241)</f>
        <v/>
      </c>
      <c r="L241" s="166">
        <f t="array" ref="L241">IFERROR(IF(ROW()-16&lt;NoRowsBudget, IF($J241="Profit Margin",SUM(L$16:L240)*ProfitMargin,IF($J241="VAT",SUM(L$16:L240)*VAT,IF(Budget_period="Monthly",SUMIFS(INDIRECT(L$8),DetailBudgetWPs_Aleph,IF($J241 = "No Work Package", "", $J241),DetailBudgetCategory_Aleph,$I241),IF(Budget_period="Quarterly",SUMIFS(INDIRECT(L$9),DetailBudgetWPs_Aleph,IF($J241 = "No Work Package", "", $J241),DetailBudgetCategory_Aleph,$I241),IF(Budget_period="Annually",SUMIFS(INDIRECT(L$10),DetailBudgetWPs_Aleph,IF($J241 = "No Work Package", "", $J241),DetailBudgetCategory_Aleph,$I241),""))))) / L$6 * L$7, 0), 0)</f>
        <v>0</v>
      </c>
      <c r="M241" s="166">
        <f t="array" ref="M241">IFERROR(IF(ROW()-16&lt;NoRowsBudget, IF($J241="Profit Margin",SUM(M$16:M240)*ProfitMargin,IF($J241="VAT",SUM(M$16:M240)*VAT,IF(Budget_period="Monthly",SUMIFS(INDIRECT(M$8),DetailBudgetWPs_Aleph,IF($J241 = "No Work Package", "", $J241),DetailBudgetCategory_Aleph,$I241),IF(Budget_period="Quarterly",SUMIFS(INDIRECT(M$9),DetailBudgetWPs_Aleph,IF($J241 = "No Work Package", "", $J241),DetailBudgetCategory_Aleph,$I241),IF(Budget_period="Annually",SUMIFS(INDIRECT(M$10),DetailBudgetWPs_Aleph,IF($J241 = "No Work Package", "", $J241),DetailBudgetCategory_Aleph,$I241),""))))) / M$6 * M$7, 0), 0)</f>
        <v>0</v>
      </c>
      <c r="N241" s="166">
        <f t="array" ref="N241">IFERROR(IF(ROW()-16&lt;NoRowsBudget, IF($J241="Profit Margin",SUM(N$16:N240)*ProfitMargin,IF($J241="VAT",SUM(N$16:N240)*VAT,IF(Budget_period="Monthly",SUMIFS(INDIRECT(N$8),DetailBudgetWPs_Aleph,IF($J241 = "No Work Package", "", $J241),DetailBudgetCategory_Aleph,$I241),IF(Budget_period="Quarterly",SUMIFS(INDIRECT(N$9),DetailBudgetWPs_Aleph,IF($J241 = "No Work Package", "", $J241),DetailBudgetCategory_Aleph,$I241),IF(Budget_period="Annually",SUMIFS(INDIRECT(N$10),DetailBudgetWPs_Aleph,IF($J241 = "No Work Package", "", $J241),DetailBudgetCategory_Aleph,$I241),""))))) / N$6 * N$7, 0), 0)</f>
        <v>0</v>
      </c>
      <c r="O241" s="166">
        <f t="array" ref="O241">IFERROR(IF(ROW()-16&lt;NoRowsBudget, IF($J241="Profit Margin",SUM(O$16:O240)*ProfitMargin,IF($J241="VAT",SUM(O$16:O240)*VAT,IF(Budget_period="Monthly",SUMIFS(INDIRECT(O$8),DetailBudgetWPs_Aleph,IF($J241 = "No Work Package", "", $J241),DetailBudgetCategory_Aleph,$I241),IF(Budget_period="Quarterly",SUMIFS(INDIRECT(O$9),DetailBudgetWPs_Aleph,IF($J241 = "No Work Package", "", $J241),DetailBudgetCategory_Aleph,$I241),IF(Budget_period="Annually",SUMIFS(INDIRECT(O$10),DetailBudgetWPs_Aleph,IF($J241 = "No Work Package", "", $J241),DetailBudgetCategory_Aleph,$I241),""))))) / O$6 * O$7, 0), 0)</f>
        <v>0</v>
      </c>
      <c r="P241" s="166">
        <f t="array" ref="P241">IFERROR(IF(ROW()-16&lt;NoRowsBudget, IF($J241="Profit Margin",SUM(P$16:P240)*ProfitMargin,IF($J241="VAT",SUM(P$16:P240)*VAT,IF(Budget_period="Monthly",SUMIFS(INDIRECT(P$8),DetailBudgetWPs_Aleph,IF($J241 = "No Work Package", "", $J241),DetailBudgetCategory_Aleph,$I241),IF(Budget_period="Quarterly",SUMIFS(INDIRECT(P$9),DetailBudgetWPs_Aleph,IF($J241 = "No Work Package", "", $J241),DetailBudgetCategory_Aleph,$I241),IF(Budget_period="Annually",SUMIFS(INDIRECT(P$10),DetailBudgetWPs_Aleph,IF($J241 = "No Work Package", "", $J241),DetailBudgetCategory_Aleph,$I241),""))))) / P$6 * P$7, 0), 0)</f>
        <v>0</v>
      </c>
      <c r="Q241" s="166">
        <f t="array" ref="Q241">IFERROR(IF(ROW()-16&lt;NoRowsBudget, IF($J241="Profit Margin",SUM(Q$16:Q240)*ProfitMargin,IF($J241="VAT",SUM(Q$16:Q240)*VAT,IF(Budget_period="Monthly",SUMIFS(INDIRECT(Q$8),DetailBudgetWPs_Aleph,IF($J241 = "No Work Package", "", $J241),DetailBudgetCategory_Aleph,$I241),IF(Budget_period="Quarterly",SUMIFS(INDIRECT(Q$9),DetailBudgetWPs_Aleph,IF($J241 = "No Work Package", "", $J241),DetailBudgetCategory_Aleph,$I241),IF(Budget_period="Annually",SUMIFS(INDIRECT(Q$10),DetailBudgetWPs_Aleph,IF($J241 = "No Work Package", "", $J241),DetailBudgetCategory_Aleph,$I241),""))))) / Q$6 * Q$7, 0), 0)</f>
        <v>0</v>
      </c>
      <c r="R241" s="166">
        <f t="array" ref="R241">IFERROR(IF(ROW()-16&lt;NoRowsBudget, IF($J241="Profit Margin",SUM(R$16:R240)*ProfitMargin,IF($J241="VAT",SUM(R$16:R240)*VAT,IF(Budget_period="Monthly",SUMIFS(INDIRECT(R$8),DetailBudgetWPs_Aleph,IF($J241 = "No Work Package", "", $J241),DetailBudgetCategory_Aleph,$I241),IF(Budget_period="Quarterly",SUMIFS(INDIRECT(R$9),DetailBudgetWPs_Aleph,IF($J241 = "No Work Package", "", $J241),DetailBudgetCategory_Aleph,$I241),IF(Budget_period="Annually",SUMIFS(INDIRECT(R$10),DetailBudgetWPs_Aleph,IF($J241 = "No Work Package", "", $J241),DetailBudgetCategory_Aleph,$I241),""))))) / R$6 * R$7, 0), 0)</f>
        <v>0</v>
      </c>
      <c r="S241" s="166">
        <f t="array" ref="S241">IFERROR(IF(ROW()-16&lt;NoRowsBudget, IF($J241="Profit Margin",SUM(S$16:S240)*ProfitMargin,IF($J241="VAT",SUM(S$16:S240)*VAT,IF(Budget_period="Monthly",SUMIFS(INDIRECT(S$8),DetailBudgetWPs_Aleph,IF($J241 = "No Work Package", "", $J241),DetailBudgetCategory_Aleph,$I241),IF(Budget_period="Quarterly",SUMIFS(INDIRECT(S$9),DetailBudgetWPs_Aleph,IF($J241 = "No Work Package", "", $J241),DetailBudgetCategory_Aleph,$I241),IF(Budget_period="Annually",SUMIFS(INDIRECT(S$10),DetailBudgetWPs_Aleph,IF($J241 = "No Work Package", "", $J241),DetailBudgetCategory_Aleph,$I241),""))))) / S$6 * S$7, 0), 0)</f>
        <v>0</v>
      </c>
      <c r="T241" s="166">
        <f t="array" ref="T241">IFERROR(IF(ROW()-16&lt;NoRowsBudget, IF($J241="Profit Margin",SUM(T$16:T240)*ProfitMargin,IF($J241="VAT",SUM(T$16:T240)*VAT,IF(Budget_period="Monthly",SUMIFS(INDIRECT(T$8),DetailBudgetWPs_Aleph,IF($J241 = "No Work Package", "", $J241),DetailBudgetCategory_Aleph,$I241),IF(Budget_period="Quarterly",SUMIFS(INDIRECT(T$9),DetailBudgetWPs_Aleph,IF($J241 = "No Work Package", "", $J241),DetailBudgetCategory_Aleph,$I241),IF(Budget_period="Annually",SUMIFS(INDIRECT(T$10),DetailBudgetWPs_Aleph,IF($J241 = "No Work Package", "", $J241),DetailBudgetCategory_Aleph,$I241),""))))) / T$6 * T$7, 0), 0)</f>
        <v>0</v>
      </c>
      <c r="U241" s="166">
        <f t="array" ref="U241">IFERROR(IF(ROW()-16&lt;NoRowsBudget, IF($J241="Profit Margin",SUM(U$16:U240)*ProfitMargin,IF($J241="VAT",SUM(U$16:U240)*VAT,IF(Budget_period="Monthly",SUMIFS(INDIRECT(U$8),DetailBudgetWPs_Aleph,IF($J241 = "No Work Package", "", $J241),DetailBudgetCategory_Aleph,$I241),IF(Budget_period="Quarterly",SUMIFS(INDIRECT(U$9),DetailBudgetWPs_Aleph,IF($J241 = "No Work Package", "", $J241),DetailBudgetCategory_Aleph,$I241),IF(Budget_period="Annually",SUMIFS(INDIRECT(U$10),DetailBudgetWPs_Aleph,IF($J241 = "No Work Package", "", $J241),DetailBudgetCategory_Aleph,$I241),""))))) / U$6 * U$7, 0), 0)</f>
        <v>0</v>
      </c>
      <c r="V241" s="166">
        <f t="array" ref="V241">IFERROR(IF(ROW()-16&lt;NoRowsBudget, IF($J241="Profit Margin",SUM(V$16:V240)*ProfitMargin,IF($J241="VAT",SUM(V$16:V240)*VAT,IF(Budget_period="Monthly",SUMIFS(INDIRECT(V$8),DetailBudgetWPs_Aleph,IF($J241 = "No Work Package", "", $J241),DetailBudgetCategory_Aleph,$I241),IF(Budget_period="Quarterly",SUMIFS(INDIRECT(V$9),DetailBudgetWPs_Aleph,IF($J241 = "No Work Package", "", $J241),DetailBudgetCategory_Aleph,$I241),IF(Budget_period="Annually",SUMIFS(INDIRECT(V$10),DetailBudgetWPs_Aleph,IF($J241 = "No Work Package", "", $J241),DetailBudgetCategory_Aleph,$I241),""))))) / V$6 * V$7, 0), 0)</f>
        <v>0</v>
      </c>
      <c r="W241" s="166">
        <f t="array" ref="W241">IFERROR(IF(ROW()-16&lt;NoRowsBudget, IF($J241="Profit Margin",SUM(W$16:W240)*ProfitMargin,IF($J241="VAT",SUM(W$16:W240)*VAT,IF(Budget_period="Monthly",SUMIFS(INDIRECT(W$8),DetailBudgetWPs_Aleph,IF($J241 = "No Work Package", "", $J241),DetailBudgetCategory_Aleph,$I241),IF(Budget_period="Quarterly",SUMIFS(INDIRECT(W$9),DetailBudgetWPs_Aleph,IF($J241 = "No Work Package", "", $J241),DetailBudgetCategory_Aleph,$I241),IF(Budget_period="Annually",SUMIFS(INDIRECT(W$10),DetailBudgetWPs_Aleph,IF($J241 = "No Work Package", "", $J241),DetailBudgetCategory_Aleph,$I241),""))))) / W$6 * W$7, 0), 0)</f>
        <v>0</v>
      </c>
      <c r="X241" s="166">
        <f t="array" ref="X241">IFERROR(IF(ROW()-16&lt;NoRowsBudget, IF($J241="Profit Margin",SUM(X$16:X240)*ProfitMargin,IF($J241="VAT",SUM(X$16:X240)*VAT,IF(Budget_period="Monthly",SUMIFS(INDIRECT(X$8),DetailBudgetWPs_Aleph,IF($J241 = "No Work Package", "", $J241),DetailBudgetCategory_Aleph,$I241),IF(Budget_period="Quarterly",SUMIFS(INDIRECT(X$9),DetailBudgetWPs_Aleph,IF($J241 = "No Work Package", "", $J241),DetailBudgetCategory_Aleph,$I241),IF(Budget_period="Annually",SUMIFS(INDIRECT(X$10),DetailBudgetWPs_Aleph,IF($J241 = "No Work Package", "", $J241),DetailBudgetCategory_Aleph,$I241),""))))) / X$6 * X$7, 0), 0)</f>
        <v>0</v>
      </c>
      <c r="Y241" s="166">
        <f t="array" ref="Y241">IFERROR(IF(ROW()-16&lt;NoRowsBudget, IF($J241="Profit Margin",SUM(Y$16:Y240)*ProfitMargin,IF($J241="VAT",SUM(Y$16:Y240)*VAT,IF(Budget_period="Monthly",SUMIFS(INDIRECT(Y$8),DetailBudgetWPs_Aleph,IF($J241 = "No Work Package", "", $J241),DetailBudgetCategory_Aleph,$I241),IF(Budget_period="Quarterly",SUMIFS(INDIRECT(Y$9),DetailBudgetWPs_Aleph,IF($J241 = "No Work Package", "", $J241),DetailBudgetCategory_Aleph,$I241),IF(Budget_period="Annually",SUMIFS(INDIRECT(Y$10),DetailBudgetWPs_Aleph,IF($J241 = "No Work Package", "", $J241),DetailBudgetCategory_Aleph,$I241),""))))) / Y$6 * Y$7, 0), 0)</f>
        <v>0</v>
      </c>
      <c r="Z241" s="166">
        <f t="array" ref="Z241">IFERROR(IF(ROW()-16&lt;NoRowsBudget, IF($J241="Profit Margin",SUM(Z$16:Z240)*ProfitMargin,IF($J241="VAT",SUM(Z$16:Z240)*VAT,IF(Budget_period="Monthly",SUMIFS(INDIRECT(Z$8),DetailBudgetWPs_Aleph,IF($J241 = "No Work Package", "", $J241),DetailBudgetCategory_Aleph,$I241),IF(Budget_period="Quarterly",SUMIFS(INDIRECT(Z$9),DetailBudgetWPs_Aleph,IF($J241 = "No Work Package", "", $J241),DetailBudgetCategory_Aleph,$I241),IF(Budget_period="Annually",SUMIFS(INDIRECT(Z$10),DetailBudgetWPs_Aleph,IF($J241 = "No Work Package", "", $J241),DetailBudgetCategory_Aleph,$I241),""))))) / Z$6 * Z$7, 0), 0)</f>
        <v>0</v>
      </c>
      <c r="AA241" s="166">
        <f t="array" ref="AA241">IFERROR(IF(ROW()-16&lt;NoRowsBudget, IF($J241="Profit Margin",SUM(AA$16:AA240)*ProfitMargin,IF($J241="VAT",SUM(AA$16:AA240)*VAT,IF(Budget_period="Monthly",SUMIFS(INDIRECT(AA$8),DetailBudgetWPs_Aleph,IF($J241 = "No Work Package", "", $J241),DetailBudgetCategory_Aleph,$I241),IF(Budget_period="Quarterly",SUMIFS(INDIRECT(AA$9),DetailBudgetWPs_Aleph,IF($J241 = "No Work Package", "", $J241),DetailBudgetCategory_Aleph,$I241),IF(Budget_period="Annually",SUMIFS(INDIRECT(AA$10),DetailBudgetWPs_Aleph,IF($J241 = "No Work Package", "", $J241),DetailBudgetCategory_Aleph,$I241),""))))) / AA$6 * AA$7, 0), 0)</f>
        <v>0</v>
      </c>
      <c r="AB241" s="166">
        <f t="array" ref="AB241">IFERROR(IF(ROW()-16&lt;NoRowsBudget, IF($J241="Profit Margin",SUM(AB$16:AB240)*ProfitMargin,IF($J241="VAT",SUM(AB$16:AB240)*VAT,IF(Budget_period="Monthly",SUMIFS(INDIRECT(AB$8),DetailBudgetWPs_Aleph,IF($J241 = "No Work Package", "", $J241),DetailBudgetCategory_Aleph,$I241),IF(Budget_period="Quarterly",SUMIFS(INDIRECT(AB$9),DetailBudgetWPs_Aleph,IF($J241 = "No Work Package", "", $J241),DetailBudgetCategory_Aleph,$I241),IF(Budget_period="Annually",SUMIFS(INDIRECT(AB$10),DetailBudgetWPs_Aleph,IF($J241 = "No Work Package", "", $J241),DetailBudgetCategory_Aleph,$I241),""))))) / AB$6 * AB$7, 0), 0)</f>
        <v>0</v>
      </c>
      <c r="AC241" s="166">
        <f t="array" ref="AC241">IFERROR(IF(ROW()-16&lt;NoRowsBudget, IF($J241="Profit Margin",SUM(AC$16:AC240)*ProfitMargin,IF($J241="VAT",SUM(AC$16:AC240)*VAT,IF(Budget_period="Monthly",SUMIFS(INDIRECT(AC$8),DetailBudgetWPs_Aleph,IF($J241 = "No Work Package", "", $J241),DetailBudgetCategory_Aleph,$I241),IF(Budget_period="Quarterly",SUMIFS(INDIRECT(AC$9),DetailBudgetWPs_Aleph,IF($J241 = "No Work Package", "", $J241),DetailBudgetCategory_Aleph,$I241),IF(Budget_period="Annually",SUMIFS(INDIRECT(AC$10),DetailBudgetWPs_Aleph,IF($J241 = "No Work Package", "", $J241),DetailBudgetCategory_Aleph,$I241),""))))) / AC$6 * AC$7, 0), 0)</f>
        <v>0</v>
      </c>
      <c r="AD241" s="166">
        <f t="array" ref="AD241">IFERROR(IF(ROW()-16&lt;NoRowsBudget, IF($J241="Profit Margin",SUM(AD$16:AD240)*ProfitMargin,IF($J241="VAT",SUM(AD$16:AD240)*VAT,IF(Budget_period="Monthly",SUMIFS(INDIRECT(AD$8),DetailBudgetWPs_Aleph,IF($J241 = "No Work Package", "", $J241),DetailBudgetCategory_Aleph,$I241),IF(Budget_period="Quarterly",SUMIFS(INDIRECT(AD$9),DetailBudgetWPs_Aleph,IF($J241 = "No Work Package", "", $J241),DetailBudgetCategory_Aleph,$I241),IF(Budget_period="Annually",SUMIFS(INDIRECT(AD$10),DetailBudgetWPs_Aleph,IF($J241 = "No Work Package", "", $J241),DetailBudgetCategory_Aleph,$I241),""))))) / AD$6 * AD$7, 0), 0)</f>
        <v>0</v>
      </c>
      <c r="AE241" s="166">
        <f t="array" ref="AE241">IFERROR(IF(ROW()-16&lt;NoRowsBudget, IF($J241="Profit Margin",SUM(AE$16:AE240)*ProfitMargin,IF($J241="VAT",SUM(AE$16:AE240)*VAT,IF(Budget_period="Monthly",SUMIFS(INDIRECT(AE$8),DetailBudgetWPs_Aleph,IF($J241 = "No Work Package", "", $J241),DetailBudgetCategory_Aleph,$I241),IF(Budget_period="Quarterly",SUMIFS(INDIRECT(AE$9),DetailBudgetWPs_Aleph,IF($J241 = "No Work Package", "", $J241),DetailBudgetCategory_Aleph,$I241),IF(Budget_period="Annually",SUMIFS(INDIRECT(AE$10),DetailBudgetWPs_Aleph,IF($J241 = "No Work Package", "", $J241),DetailBudgetCategory_Aleph,$I241),""))))) / AE$6 * AE$7, 0), 0)</f>
        <v>0</v>
      </c>
      <c r="AF241" s="166">
        <f t="array" ref="AF241">IFERROR(IF(ROW()-16&lt;NoRowsBudget, IF($J241="Profit Margin",SUM(AF$16:AF240)*ProfitMargin,IF($J241="VAT",SUM(AF$16:AF240)*VAT,IF(Budget_period="Monthly",SUMIFS(INDIRECT(AF$8),DetailBudgetWPs_Aleph,IF($J241 = "No Work Package", "", $J241),DetailBudgetCategory_Aleph,$I241),IF(Budget_period="Quarterly",SUMIFS(INDIRECT(AF$9),DetailBudgetWPs_Aleph,IF($J241 = "No Work Package", "", $J241),DetailBudgetCategory_Aleph,$I241),IF(Budget_period="Annually",SUMIFS(INDIRECT(AF$10),DetailBudgetWPs_Aleph,IF($J241 = "No Work Package", "", $J241),DetailBudgetCategory_Aleph,$I241),""))))) / AF$6 * AF$7, 0), 0)</f>
        <v>0</v>
      </c>
      <c r="AG241" s="166">
        <f t="array" ref="AG241">IFERROR(IF(ROW()-16&lt;NoRowsBudget, IF($J241="Profit Margin",SUM(AG$16:AG240)*ProfitMargin,IF($J241="VAT",SUM(AG$16:AG240)*VAT,IF(Budget_period="Monthly",SUMIFS(INDIRECT(AG$8),DetailBudgetWPs_Aleph,IF($J241 = "No Work Package", "", $J241),DetailBudgetCategory_Aleph,$I241),IF(Budget_period="Quarterly",SUMIFS(INDIRECT(AG$9),DetailBudgetWPs_Aleph,IF($J241 = "No Work Package", "", $J241),DetailBudgetCategory_Aleph,$I241),IF(Budget_period="Annually",SUMIFS(INDIRECT(AG$10),DetailBudgetWPs_Aleph,IF($J241 = "No Work Package", "", $J241),DetailBudgetCategory_Aleph,$I241),""))))) / AG$6 * AG$7, 0), 0)</f>
        <v>0</v>
      </c>
      <c r="AH241" s="166">
        <f t="array" ref="AH241">IFERROR(IF(ROW()-16&lt;NoRowsBudget, IF($J241="Profit Margin",SUM(AH$16:AH240)*ProfitMargin,IF($J241="VAT",SUM(AH$16:AH240)*VAT,IF(Budget_period="Monthly",SUMIFS(INDIRECT(AH$8),DetailBudgetWPs_Aleph,IF($J241 = "No Work Package", "", $J241),DetailBudgetCategory_Aleph,$I241),IF(Budget_period="Quarterly",SUMIFS(INDIRECT(AH$9),DetailBudgetWPs_Aleph,IF($J241 = "No Work Package", "", $J241),DetailBudgetCategory_Aleph,$I241),IF(Budget_period="Annually",SUMIFS(INDIRECT(AH$10),DetailBudgetWPs_Aleph,IF($J241 = "No Work Package", "", $J241),DetailBudgetCategory_Aleph,$I241),""))))) / AH$6 * AH$7, 0), 0)</f>
        <v>0</v>
      </c>
      <c r="AI241" s="166">
        <f t="array" ref="AI241">IFERROR(IF(ROW()-16&lt;NoRowsBudget, IF($J241="Profit Margin",SUM(AI$16:AI240)*ProfitMargin,IF($J241="VAT",SUM(AI$16:AI240)*VAT,IF(Budget_period="Monthly",SUMIFS(INDIRECT(AI$8),DetailBudgetWPs_Aleph,IF($J241 = "No Work Package", "", $J241),DetailBudgetCategory_Aleph,$I241),IF(Budget_period="Quarterly",SUMIFS(INDIRECT(AI$9),DetailBudgetWPs_Aleph,IF($J241 = "No Work Package", "", $J241),DetailBudgetCategory_Aleph,$I241),IF(Budget_period="Annually",SUMIFS(INDIRECT(AI$10),DetailBudgetWPs_Aleph,IF($J241 = "No Work Package", "", $J241),DetailBudgetCategory_Aleph,$I241),""))))) / AI$6 * AI$7, 0), 0)</f>
        <v>0</v>
      </c>
      <c r="AJ241" s="166">
        <f t="array" ref="AJ241">IFERROR(IF(ROW()-16&lt;NoRowsBudget, IF($J241="Profit Margin",SUM(AJ$16:AJ240)*ProfitMargin,IF($J241="VAT",SUM(AJ$16:AJ240)*VAT,IF(Budget_period="Monthly",SUMIFS(INDIRECT(AJ$8),DetailBudgetWPs_Aleph,IF($J241 = "No Work Package", "", $J241),DetailBudgetCategory_Aleph,$I241),IF(Budget_period="Quarterly",SUMIFS(INDIRECT(AJ$9),DetailBudgetWPs_Aleph,IF($J241 = "No Work Package", "", $J241),DetailBudgetCategory_Aleph,$I241),IF(Budget_period="Annually",SUMIFS(INDIRECT(AJ$10),DetailBudgetWPs_Aleph,IF($J241 = "No Work Package", "", $J241),DetailBudgetCategory_Aleph,$I241),""))))) / AJ$6 * AJ$7, 0), 0)</f>
        <v>0</v>
      </c>
      <c r="AK241" s="166">
        <f t="array" ref="AK241">IFERROR(IF(ROW()-16&lt;NoRowsBudget, IF($J241="Profit Margin",SUM(AK$16:AK240)*ProfitMargin,IF($J241="VAT",SUM(AK$16:AK240)*VAT,IF(Budget_period="Monthly",SUMIFS(INDIRECT(AK$8),DetailBudgetWPs_Aleph,IF($J241 = "No Work Package", "", $J241),DetailBudgetCategory_Aleph,$I241),IF(Budget_period="Quarterly",SUMIFS(INDIRECT(AK$9),DetailBudgetWPs_Aleph,IF($J241 = "No Work Package", "", $J241),DetailBudgetCategory_Aleph,$I241),IF(Budget_period="Annually",SUMIFS(INDIRECT(AK$10),DetailBudgetWPs_Aleph,IF($J241 = "No Work Package", "", $J241),DetailBudgetCategory_Aleph,$I241),""))))) / AK$6 * AK$7, 0), 0)</f>
        <v>0</v>
      </c>
      <c r="AL241" s="166">
        <f t="array" ref="AL241">IFERROR(IF(ROW()-16&lt;NoRowsBudget, IF($J241="Profit Margin",SUM(AL$16:AL240)*ProfitMargin,IF($J241="VAT",SUM(AL$16:AL240)*VAT,IF(Budget_period="Monthly",SUMIFS(INDIRECT(AL$8),DetailBudgetWPs_Aleph,IF($J241 = "No Work Package", "", $J241),DetailBudgetCategory_Aleph,$I241),IF(Budget_period="Quarterly",SUMIFS(INDIRECT(AL$9),DetailBudgetWPs_Aleph,IF($J241 = "No Work Package", "", $J241),DetailBudgetCategory_Aleph,$I241),IF(Budget_period="Annually",SUMIFS(INDIRECT(AL$10),DetailBudgetWPs_Aleph,IF($J241 = "No Work Package", "", $J241),DetailBudgetCategory_Aleph,$I241),""))))) / AL$6 * AL$7, 0), 0)</f>
        <v>0</v>
      </c>
      <c r="AM241" s="166">
        <f t="array" ref="AM241">IFERROR(IF(ROW()-16&lt;NoRowsBudget, IF($J241="Profit Margin",SUM(AM$16:AM240)*ProfitMargin,IF($J241="VAT",SUM(AM$16:AM240)*VAT,IF(Budget_period="Monthly",SUMIFS(INDIRECT(AM$8),DetailBudgetWPs_Aleph,IF($J241 = "No Work Package", "", $J241),DetailBudgetCategory_Aleph,$I241),IF(Budget_period="Quarterly",SUMIFS(INDIRECT(AM$9),DetailBudgetWPs_Aleph,IF($J241 = "No Work Package", "", $J241),DetailBudgetCategory_Aleph,$I241),IF(Budget_period="Annually",SUMIFS(INDIRECT(AM$10),DetailBudgetWPs_Aleph,IF($J241 = "No Work Package", "", $J241),DetailBudgetCategory_Aleph,$I241),""))))) / AM$6 * AM$7, 0), 0)</f>
        <v>0</v>
      </c>
      <c r="AN241" s="166">
        <f t="array" ref="AN241">IFERROR(IF(ROW()-16&lt;NoRowsBudget, IF($J241="Profit Margin",SUM(AN$16:AN240)*ProfitMargin,IF($J241="VAT",SUM(AN$16:AN240)*VAT,IF(Budget_period="Monthly",SUMIFS(INDIRECT(AN$8),DetailBudgetWPs_Aleph,IF($J241 = "No Work Package", "", $J241),DetailBudgetCategory_Aleph,$I241),IF(Budget_period="Quarterly",SUMIFS(INDIRECT(AN$9),DetailBudgetWPs_Aleph,IF($J241 = "No Work Package", "", $J241),DetailBudgetCategory_Aleph,$I241),IF(Budget_period="Annually",SUMIFS(INDIRECT(AN$10),DetailBudgetWPs_Aleph,IF($J241 = "No Work Package", "", $J241),DetailBudgetCategory_Aleph,$I241),""))))) / AN$6 * AN$7, 0), 0)</f>
        <v>0</v>
      </c>
      <c r="AO241" s="166">
        <f t="array" ref="AO241">IFERROR(IF(ROW()-16&lt;NoRowsBudget, IF($J241="Profit Margin",SUM(AO$16:AO240)*ProfitMargin,IF($J241="VAT",SUM(AO$16:AO240)*VAT,IF(Budget_period="Monthly",SUMIFS(INDIRECT(AO$8),DetailBudgetWPs_Aleph,IF($J241 = "No Work Package", "", $J241),DetailBudgetCategory_Aleph,$I241),IF(Budget_period="Quarterly",SUMIFS(INDIRECT(AO$9),DetailBudgetWPs_Aleph,IF($J241 = "No Work Package", "", $J241),DetailBudgetCategory_Aleph,$I241),IF(Budget_period="Annually",SUMIFS(INDIRECT(AO$10),DetailBudgetWPs_Aleph,IF($J241 = "No Work Package", "", $J241),DetailBudgetCategory_Aleph,$I241),""))))) / AO$6 * AO$7, 0), 0)</f>
        <v>0</v>
      </c>
      <c r="AP241" s="166">
        <f t="array" ref="AP241">IFERROR(IF(ROW()-16&lt;NoRowsBudget, IF($J241="Profit Margin",SUM(AP$16:AP240)*ProfitMargin,IF($J241="VAT",SUM(AP$16:AP240)*VAT,IF(Budget_period="Monthly",SUMIFS(INDIRECT(AP$8),DetailBudgetWPs_Aleph,IF($J241 = "No Work Package", "", $J241),DetailBudgetCategory_Aleph,$I241),IF(Budget_period="Quarterly",SUMIFS(INDIRECT(AP$9),DetailBudgetWPs_Aleph,IF($J241 = "No Work Package", "", $J241),DetailBudgetCategory_Aleph,$I241),IF(Budget_period="Annually",SUMIFS(INDIRECT(AP$10),DetailBudgetWPs_Aleph,IF($J241 = "No Work Package", "", $J241),DetailBudgetCategory_Aleph,$I241),""))))) / AP$6 * AP$7, 0), 0)</f>
        <v>0</v>
      </c>
      <c r="AQ241" s="166">
        <f t="array" ref="AQ241">IFERROR(IF(ROW()-16&lt;NoRowsBudget, IF($J241="Profit Margin",SUM(AQ$16:AQ240)*ProfitMargin,IF($J241="VAT",SUM(AQ$16:AQ240)*VAT,IF(Budget_period="Monthly",SUMIFS(INDIRECT(AQ$8),DetailBudgetWPs_Aleph,IF($J241 = "No Work Package", "", $J241),DetailBudgetCategory_Aleph,$I241),IF(Budget_period="Quarterly",SUMIFS(INDIRECT(AQ$9),DetailBudgetWPs_Aleph,IF($J241 = "No Work Package", "", $J241),DetailBudgetCategory_Aleph,$I241),IF(Budget_period="Annually",SUMIFS(INDIRECT(AQ$10),DetailBudgetWPs_Aleph,IF($J241 = "No Work Package", "", $J241),DetailBudgetCategory_Aleph,$I241),""))))) / AQ$6 * AQ$7, 0), 0)</f>
        <v>0</v>
      </c>
      <c r="AR241" s="166">
        <f t="array" ref="AR241">IFERROR(IF(ROW()-16&lt;NoRowsBudget, IF($J241="Profit Margin",SUM(AR$16:AR240)*ProfitMargin,IF($J241="VAT",SUM(AR$16:AR240)*VAT,IF(Budget_period="Monthly",SUMIFS(INDIRECT(AR$8),DetailBudgetWPs_Aleph,IF($J241 = "No Work Package", "", $J241),DetailBudgetCategory_Aleph,$I241),IF(Budget_period="Quarterly",SUMIFS(INDIRECT(AR$9),DetailBudgetWPs_Aleph,IF($J241 = "No Work Package", "", $J241),DetailBudgetCategory_Aleph,$I241),IF(Budget_period="Annually",SUMIFS(INDIRECT(AR$10),DetailBudgetWPs_Aleph,IF($J241 = "No Work Package", "", $J241),DetailBudgetCategory_Aleph,$I241),""))))) / AR$6 * AR$7, 0), 0)</f>
        <v>0</v>
      </c>
      <c r="AS241" s="166">
        <f t="array" ref="AS241">IFERROR(IF(ROW()-16&lt;NoRowsBudget, IF($J241="Profit Margin",SUM(AS$16:AS240)*ProfitMargin,IF($J241="VAT",SUM(AS$16:AS240)*VAT,IF(Budget_period="Monthly",SUMIFS(INDIRECT(AS$8),DetailBudgetWPs_Aleph,IF($J241 = "No Work Package", "", $J241),DetailBudgetCategory_Aleph,$I241),IF(Budget_period="Quarterly",SUMIFS(INDIRECT(AS$9),DetailBudgetWPs_Aleph,IF($J241 = "No Work Package", "", $J241),DetailBudgetCategory_Aleph,$I241),IF(Budget_period="Annually",SUMIFS(INDIRECT(AS$10),DetailBudgetWPs_Aleph,IF($J241 = "No Work Package", "", $J241),DetailBudgetCategory_Aleph,$I241),""))))) / AS$6 * AS$7, 0), 0)</f>
        <v>0</v>
      </c>
      <c r="AT241" s="166">
        <f t="array" ref="AT241">IFERROR(IF(ROW()-16&lt;NoRowsBudget, IF($J241="Profit Margin",SUM(AT$16:AT240)*ProfitMargin,IF($J241="VAT",SUM(AT$16:AT240)*VAT,IF(Budget_period="Monthly",SUMIFS(INDIRECT(AT$8),DetailBudgetWPs_Aleph,IF($J241 = "No Work Package", "", $J241),DetailBudgetCategory_Aleph,$I241),IF(Budget_period="Quarterly",SUMIFS(INDIRECT(AT$9),DetailBudgetWPs_Aleph,IF($J241 = "No Work Package", "", $J241),DetailBudgetCategory_Aleph,$I241),IF(Budget_period="Annually",SUMIFS(INDIRECT(AT$10),DetailBudgetWPs_Aleph,IF($J241 = "No Work Package", "", $J241),DetailBudgetCategory_Aleph,$I241),""))))) / AT$6 * AT$7, 0), 0)</f>
        <v>0</v>
      </c>
      <c r="AU241" s="166">
        <f t="array" ref="AU241">IFERROR(IF(ROW()-16&lt;NoRowsBudget, IF($J241="Profit Margin",SUM(AU$16:AU240)*ProfitMargin,IF($J241="VAT",SUM(AU$16:AU240)*VAT,IF(Budget_period="Monthly",SUMIFS(INDIRECT(AU$8),DetailBudgetWPs_Aleph,IF($J241 = "No Work Package", "", $J241),DetailBudgetCategory_Aleph,$I241),IF(Budget_period="Quarterly",SUMIFS(INDIRECT(AU$9),DetailBudgetWPs_Aleph,IF($J241 = "No Work Package", "", $J241),DetailBudgetCategory_Aleph,$I241),IF(Budget_period="Annually",SUMIFS(INDIRECT(AU$10),DetailBudgetWPs_Aleph,IF($J241 = "No Work Package", "", $J241),DetailBudgetCategory_Aleph,$I241),""))))) / AU$6 * AU$7, 0), 0)</f>
        <v>0</v>
      </c>
      <c r="AV241" s="166">
        <f t="array" ref="AV241">IFERROR(IF(ROW()-16&lt;NoRowsBudget, IF($J241="Profit Margin",SUM(AV$16:AV240)*ProfitMargin,IF($J241="VAT",SUM(AV$16:AV240)*VAT,IF(Budget_period="Monthly",SUMIFS(INDIRECT(AV$8),DetailBudgetWPs_Aleph,IF($J241 = "No Work Package", "", $J241),DetailBudgetCategory_Aleph,$I241),IF(Budget_period="Quarterly",SUMIFS(INDIRECT(AV$9),DetailBudgetWPs_Aleph,IF($J241 = "No Work Package", "", $J241),DetailBudgetCategory_Aleph,$I241),IF(Budget_period="Annually",SUMIFS(INDIRECT(AV$10),DetailBudgetWPs_Aleph,IF($J241 = "No Work Package", "", $J241),DetailBudgetCategory_Aleph,$I241),""))))) / AV$6 * AV$7, 0), 0)</f>
        <v>0</v>
      </c>
      <c r="AW241" s="166">
        <f t="array" ref="AW241">IFERROR(IF(ROW()-16&lt;NoRowsBudget, IF($J241="Profit Margin",SUM(AW$16:AW240)*ProfitMargin,IF($J241="VAT",SUM(AW$16:AW240)*VAT,IF(Budget_period="Monthly",SUMIFS(INDIRECT(AW$8),DetailBudgetWPs_Aleph,IF($J241 = "No Work Package", "", $J241),DetailBudgetCategory_Aleph,$I241),IF(Budget_period="Quarterly",SUMIFS(INDIRECT(AW$9),DetailBudgetWPs_Aleph,IF($J241 = "No Work Package", "", $J241),DetailBudgetCategory_Aleph,$I241),IF(Budget_period="Annually",SUMIFS(INDIRECT(AW$10),DetailBudgetWPs_Aleph,IF($J241 = "No Work Package", "", $J241),DetailBudgetCategory_Aleph,$I241),""))))) / AW$6 * AW$7, 0), 0)</f>
        <v>0</v>
      </c>
      <c r="AX241" s="166">
        <f t="array" ref="AX241">IFERROR(IF(ROW()-16&lt;NoRowsBudget, IF($J241="Profit Margin",SUM(AX$16:AX240)*ProfitMargin,IF($J241="VAT",SUM(AX$16:AX240)*VAT,IF(Budget_period="Monthly",SUMIFS(INDIRECT(AX$8),DetailBudgetWPs_Aleph,IF($J241 = "No Work Package", "", $J241),DetailBudgetCategory_Aleph,$I241),IF(Budget_period="Quarterly",SUMIFS(INDIRECT(AX$9),DetailBudgetWPs_Aleph,IF($J241 = "No Work Package", "", $J241),DetailBudgetCategory_Aleph,$I241),IF(Budget_period="Annually",SUMIFS(INDIRECT(AX$10),DetailBudgetWPs_Aleph,IF($J241 = "No Work Package", "", $J241),DetailBudgetCategory_Aleph,$I241),""))))) / AX$6 * AX$7, 0), 0)</f>
        <v>0</v>
      </c>
      <c r="AY241" s="166">
        <f t="array" ref="AY241">IFERROR(IF(ROW()-16&lt;NoRowsBudget, IF($J241="Profit Margin",SUM(AY$16:AY240)*ProfitMargin,IF($J241="VAT",SUM(AY$16:AY240)*VAT,IF(Budget_period="Monthly",SUMIFS(INDIRECT(AY$8),DetailBudgetWPs_Aleph,IF($J241 = "No Work Package", "", $J241),DetailBudgetCategory_Aleph,$I241),IF(Budget_period="Quarterly",SUMIFS(INDIRECT(AY$9),DetailBudgetWPs_Aleph,IF($J241 = "No Work Package", "", $J241),DetailBudgetCategory_Aleph,$I241),IF(Budget_period="Annually",SUMIFS(INDIRECT(AY$10),DetailBudgetWPs_Aleph,IF($J241 = "No Work Package", "", $J241),DetailBudgetCategory_Aleph,$I241),""))))) / AY$6 * AY$7, 0), 0)</f>
        <v>0</v>
      </c>
      <c r="AZ241" s="166">
        <f t="array" ref="AZ241">IFERROR(IF(ROW()-16&lt;NoRowsBudget, IF($J241="Profit Margin",SUM(AZ$16:AZ240)*ProfitMargin,IF($J241="VAT",SUM(AZ$16:AZ240)*VAT,IF(Budget_period="Monthly",SUMIFS(INDIRECT(AZ$8),DetailBudgetWPs_Aleph,IF($J241 = "No Work Package", "", $J241),DetailBudgetCategory_Aleph,$I241),IF(Budget_period="Quarterly",SUMIFS(INDIRECT(AZ$9),DetailBudgetWPs_Aleph,IF($J241 = "No Work Package", "", $J241),DetailBudgetCategory_Aleph,$I241),IF(Budget_period="Annually",SUMIFS(INDIRECT(AZ$10),DetailBudgetWPs_Aleph,IF($J241 = "No Work Package", "", $J241),DetailBudgetCategory_Aleph,$I241),""))))) / AZ$6 * AZ$7, 0), 0)</f>
        <v>0</v>
      </c>
      <c r="BA241" s="166">
        <f t="array" ref="BA241">IFERROR(IF(ROW()-16&lt;NoRowsBudget, IF($J241="Profit Margin",SUM(BA$16:BA240)*ProfitMargin,IF($J241="VAT",SUM(BA$16:BA240)*VAT,IF(Budget_period="Monthly",SUMIFS(INDIRECT(BA$8),DetailBudgetWPs_Aleph,IF($J241 = "No Work Package", "", $J241),DetailBudgetCategory_Aleph,$I241),IF(Budget_period="Quarterly",SUMIFS(INDIRECT(BA$9),DetailBudgetWPs_Aleph,IF($J241 = "No Work Package", "", $J241),DetailBudgetCategory_Aleph,$I241),IF(Budget_period="Annually",SUMIFS(INDIRECT(BA$10),DetailBudgetWPs_Aleph,IF($J241 = "No Work Package", "", $J241),DetailBudgetCategory_Aleph,$I241),""))))) / BA$6 * BA$7, 0), 0)</f>
        <v>0</v>
      </c>
      <c r="BB241" s="166">
        <f t="array" ref="BB241">IFERROR(IF(ROW()-16&lt;NoRowsBudget, IF($J241="Profit Margin",SUM(BB$16:BB240)*ProfitMargin,IF($J241="VAT",SUM(BB$16:BB240)*VAT,IF(Budget_period="Monthly",SUMIFS(INDIRECT(BB$8),DetailBudgetWPs_Aleph,IF($J241 = "No Work Package", "", $J241),DetailBudgetCategory_Aleph,$I241),IF(Budget_period="Quarterly",SUMIFS(INDIRECT(BB$9),DetailBudgetWPs_Aleph,IF($J241 = "No Work Package", "", $J241),DetailBudgetCategory_Aleph,$I241),IF(Budget_period="Annually",SUMIFS(INDIRECT(BB$10),DetailBudgetWPs_Aleph,IF($J241 = "No Work Package", "", $J241),DetailBudgetCategory_Aleph,$I241),""))))) / BB$6 * BB$7, 0), 0)</f>
        <v>0</v>
      </c>
      <c r="BC241" s="166">
        <f t="array" ref="BC241">IFERROR(IF(ROW()-16&lt;NoRowsBudget, IF($J241="Profit Margin",SUM(BC$16:BC240)*ProfitMargin,IF($J241="VAT",SUM(BC$16:BC240)*VAT,IF(Budget_period="Monthly",SUMIFS(INDIRECT(BC$8),DetailBudgetWPs_Aleph,IF($J241 = "No Work Package", "", $J241),DetailBudgetCategory_Aleph,$I241),IF(Budget_period="Quarterly",SUMIFS(INDIRECT(BC$9),DetailBudgetWPs_Aleph,IF($J241 = "No Work Package", "", $J241),DetailBudgetCategory_Aleph,$I241),IF(Budget_period="Annually",SUMIFS(INDIRECT(BC$10),DetailBudgetWPs_Aleph,IF($J241 = "No Work Package", "", $J241),DetailBudgetCategory_Aleph,$I241),""))))) / BC$6 * BC$7, 0), 0)</f>
        <v>0</v>
      </c>
      <c r="BD241" s="166">
        <f t="array" ref="BD241">IFERROR(IF(ROW()-16&lt;NoRowsBudget, IF($J241="Profit Margin",SUM(BD$16:BD240)*ProfitMargin,IF($J241="VAT",SUM(BD$16:BD240)*VAT,IF(Budget_period="Monthly",SUMIFS(INDIRECT(BD$8),DetailBudgetWPs_Aleph,IF($J241 = "No Work Package", "", $J241),DetailBudgetCategory_Aleph,$I241),IF(Budget_period="Quarterly",SUMIFS(INDIRECT(BD$9),DetailBudgetWPs_Aleph,IF($J241 = "No Work Package", "", $J241),DetailBudgetCategory_Aleph,$I241),IF(Budget_period="Annually",SUMIFS(INDIRECT(BD$10),DetailBudgetWPs_Aleph,IF($J241 = "No Work Package", "", $J241),DetailBudgetCategory_Aleph,$I241),""))))) / BD$6 * BD$7, 0), 0)</f>
        <v>0</v>
      </c>
      <c r="BE241" s="166">
        <f t="array" ref="BE241">IFERROR(IF(ROW()-16&lt;NoRowsBudget, IF($J241="Profit Margin",SUM(BE$16:BE240)*ProfitMargin,IF($J241="VAT",SUM(BE$16:BE240)*VAT,IF(Budget_period="Monthly",SUMIFS(INDIRECT(BE$8),DetailBudgetWPs_Aleph,IF($J241 = "No Work Package", "", $J241),DetailBudgetCategory_Aleph,$I241),IF(Budget_period="Quarterly",SUMIFS(INDIRECT(BE$9),DetailBudgetWPs_Aleph,IF($J241 = "No Work Package", "", $J241),DetailBudgetCategory_Aleph,$I241),IF(Budget_period="Annually",SUMIFS(INDIRECT(BE$10),DetailBudgetWPs_Aleph,IF($J241 = "No Work Package", "", $J241),DetailBudgetCategory_Aleph,$I241),""))))) / BE$6 * BE$7, 0), 0)</f>
        <v>0</v>
      </c>
      <c r="BF241" s="166">
        <f t="array" ref="BF241">IFERROR(IF(ROW()-16&lt;NoRowsBudget, IF($J241="Profit Margin",SUM(BF$16:BF240)*ProfitMargin,IF($J241="VAT",SUM(BF$16:BF240)*VAT,IF(Budget_period="Monthly",SUMIFS(INDIRECT(BF$8),DetailBudgetWPs_Aleph,IF($J241 = "No Work Package", "", $J241),DetailBudgetCategory_Aleph,$I241),IF(Budget_period="Quarterly",SUMIFS(INDIRECT(BF$9),DetailBudgetWPs_Aleph,IF($J241 = "No Work Package", "", $J241),DetailBudgetCategory_Aleph,$I241),IF(Budget_period="Annually",SUMIFS(INDIRECT(BF$10),DetailBudgetWPs_Aleph,IF($J241 = "No Work Package", "", $J241),DetailBudgetCategory_Aleph,$I241),""))))) / BF$6 * BF$7, 0), 0)</f>
        <v>0</v>
      </c>
      <c r="BG241" s="166">
        <f t="array" ref="BG241">IFERROR(IF(ROW()-16&lt;NoRowsBudget, IF($J241="Profit Margin",SUM(BG$16:BG240)*ProfitMargin,IF($J241="VAT",SUM(BG$16:BG240)*VAT,IF(Budget_period="Monthly",SUMIFS(INDIRECT(BG$8),DetailBudgetWPs_Aleph,IF($J241 = "No Work Package", "", $J241),DetailBudgetCategory_Aleph,$I241),IF(Budget_period="Quarterly",SUMIFS(INDIRECT(BG$9),DetailBudgetWPs_Aleph,IF($J241 = "No Work Package", "", $J241),DetailBudgetCategory_Aleph,$I241),IF(Budget_period="Annually",SUMIFS(INDIRECT(BG$10),DetailBudgetWPs_Aleph,IF($J241 = "No Work Package", "", $J241),DetailBudgetCategory_Aleph,$I241),""))))) / BG$6 * BG$7, 0), 0)</f>
        <v>0</v>
      </c>
      <c r="BH241" s="166">
        <f t="array" ref="BH241">IFERROR(IF(ROW()-16&lt;NoRowsBudget, IF($J241="Profit Margin",SUM(BH$16:BH240)*ProfitMargin,IF($J241="VAT",SUM(BH$16:BH240)*VAT,IF(Budget_period="Monthly",SUMIFS(INDIRECT(BH$8),DetailBudgetWPs_Aleph,IF($J241 = "No Work Package", "", $J241),DetailBudgetCategory_Aleph,$I241),IF(Budget_period="Quarterly",SUMIFS(INDIRECT(BH$9),DetailBudgetWPs_Aleph,IF($J241 = "No Work Package", "", $J241),DetailBudgetCategory_Aleph,$I241),IF(Budget_period="Annually",SUMIFS(INDIRECT(BH$10),DetailBudgetWPs_Aleph,IF($J241 = "No Work Package", "", $J241),DetailBudgetCategory_Aleph,$I241),""))))) / BH$6 * BH$7, 0), 0)</f>
        <v>0</v>
      </c>
      <c r="BI241" s="166">
        <f t="array" ref="BI241">IFERROR(IF(ROW()-16&lt;NoRowsBudget, IF($J241="Profit Margin",SUM(BI$16:BI240)*ProfitMargin,IF($J241="VAT",SUM(BI$16:BI240)*VAT,IF(Budget_period="Monthly",SUMIFS(INDIRECT(BI$8),DetailBudgetWPs_Aleph,IF($J241 = "No Work Package", "", $J241),DetailBudgetCategory_Aleph,$I241),IF(Budget_period="Quarterly",SUMIFS(INDIRECT(BI$9),DetailBudgetWPs_Aleph,IF($J241 = "No Work Package", "", $J241),DetailBudgetCategory_Aleph,$I241),IF(Budget_period="Annually",SUMIFS(INDIRECT(BI$10),DetailBudgetWPs_Aleph,IF($J241 = "No Work Package", "", $J241),DetailBudgetCategory_Aleph,$I241),""))))) / BI$6 * BI$7, 0), 0)</f>
        <v>0</v>
      </c>
      <c r="BJ241" s="166">
        <f t="array" ref="BJ241">IFERROR(IF(ROW()-16&lt;NoRowsBudget, IF($J241="Profit Margin",SUM(BJ$16:BJ240)*ProfitMargin,IF($J241="VAT",SUM(BJ$16:BJ240)*VAT,IF(Budget_period="Monthly",SUMIFS(INDIRECT(BJ$8),DetailBudgetWPs_Aleph,IF($J241 = "No Work Package", "", $J241),DetailBudgetCategory_Aleph,$I241),IF(Budget_period="Quarterly",SUMIFS(INDIRECT(BJ$9),DetailBudgetWPs_Aleph,IF($J241 = "No Work Package", "", $J241),DetailBudgetCategory_Aleph,$I241),IF(Budget_period="Annually",SUMIFS(INDIRECT(BJ$10),DetailBudgetWPs_Aleph,IF($J241 = "No Work Package", "", $J241),DetailBudgetCategory_Aleph,$I241),""))))) / BJ$6 * BJ$7, 0), 0)</f>
        <v>0</v>
      </c>
      <c r="BK241" s="166">
        <f t="array" ref="BK241">IFERROR(IF(ROW()-16&lt;NoRowsBudget, IF($J241="Profit Margin",SUM(BK$16:BK240)*ProfitMargin,IF($J241="VAT",SUM(BK$16:BK240)*VAT,IF(Budget_period="Monthly",SUMIFS(INDIRECT(BK$8),DetailBudgetWPs_Aleph,IF($J241 = "No Work Package", "", $J241),DetailBudgetCategory_Aleph,$I241),IF(Budget_period="Quarterly",SUMIFS(INDIRECT(BK$9),DetailBudgetWPs_Aleph,IF($J241 = "No Work Package", "", $J241),DetailBudgetCategory_Aleph,$I241),IF(Budget_period="Annually",SUMIFS(INDIRECT(BK$10),DetailBudgetWPs_Aleph,IF($J241 = "No Work Package", "", $J241),DetailBudgetCategory_Aleph,$I241),""))))) / BK$6 * BK$7, 0), 0)</f>
        <v>0</v>
      </c>
      <c r="BL241" s="166">
        <f t="array" ref="BL241">IFERROR(IF(ROW()-16&lt;NoRowsBudget, IF($J241="Profit Margin",SUM(BL$16:BL240)*ProfitMargin,IF($J241="VAT",SUM(BL$16:BL240)*VAT,IF(Budget_period="Monthly",SUMIFS(INDIRECT(BL$8),DetailBudgetWPs_Aleph,IF($J241 = "No Work Package", "", $J241),DetailBudgetCategory_Aleph,$I241),IF(Budget_period="Quarterly",SUMIFS(INDIRECT(BL$9),DetailBudgetWPs_Aleph,IF($J241 = "No Work Package", "", $J241),DetailBudgetCategory_Aleph,$I241),IF(Budget_period="Annually",SUMIFS(INDIRECT(BL$10),DetailBudgetWPs_Aleph,IF($J241 = "No Work Package", "", $J241),DetailBudgetCategory_Aleph,$I241),""))))) / BL$6 * BL$7, 0), 0)</f>
        <v>0</v>
      </c>
      <c r="BM241" s="166">
        <f t="array" ref="BM241">IFERROR(IF(ROW()-16&lt;NoRowsBudget, IF($J241="Profit Margin",SUM(BM$16:BM240)*ProfitMargin,IF($J241="VAT",SUM(BM$16:BM240)*VAT,IF(Budget_period="Monthly",SUMIFS(INDIRECT(BM$8),DetailBudgetWPs_Aleph,IF($J241 = "No Work Package", "", $J241),DetailBudgetCategory_Aleph,$I241),IF(Budget_period="Quarterly",SUMIFS(INDIRECT(BM$9),DetailBudgetWPs_Aleph,IF($J241 = "No Work Package", "", $J241),DetailBudgetCategory_Aleph,$I241),IF(Budget_period="Annually",SUMIFS(INDIRECT(BM$10),DetailBudgetWPs_Aleph,IF($J241 = "No Work Package", "", $J241),DetailBudgetCategory_Aleph,$I241),""))))) / BM$6 * BM$7, 0), 0)</f>
        <v>0</v>
      </c>
      <c r="BN241" s="166">
        <f t="array" ref="BN241">IFERROR(IF(ROW()-16&lt;NoRowsBudget, IF($J241="Profit Margin",SUM(BN$16:BN240)*ProfitMargin,IF($J241="VAT",SUM(BN$16:BN240)*VAT,IF(Budget_period="Monthly",SUMIFS(INDIRECT(BN$8),DetailBudgetWPs_Aleph,IF($J241 = "No Work Package", "", $J241),DetailBudgetCategory_Aleph,$I241),IF(Budget_period="Quarterly",SUMIFS(INDIRECT(BN$9),DetailBudgetWPs_Aleph,IF($J241 = "No Work Package", "", $J241),DetailBudgetCategory_Aleph,$I241),IF(Budget_period="Annually",SUMIFS(INDIRECT(BN$10),DetailBudgetWPs_Aleph,IF($J241 = "No Work Package", "", $J241),DetailBudgetCategory_Aleph,$I241),""))))) / BN$6 * BN$7, 0), 0)</f>
        <v>0</v>
      </c>
      <c r="BO241" s="166">
        <f t="array" ref="BO241">IFERROR(IF(ROW()-16&lt;NoRowsBudget, IF($J241="Profit Margin",SUM(BO$16:BO240)*ProfitMargin,IF($J241="VAT",SUM(BO$16:BO240)*VAT,IF(Budget_period="Monthly",SUMIFS(INDIRECT(BO$8),DetailBudgetWPs_Aleph,IF($J241 = "No Work Package", "", $J241),DetailBudgetCategory_Aleph,$I241),IF(Budget_period="Quarterly",SUMIFS(INDIRECT(BO$9),DetailBudgetWPs_Aleph,IF($J241 = "No Work Package", "", $J241),DetailBudgetCategory_Aleph,$I241),IF(Budget_period="Annually",SUMIFS(INDIRECT(BO$10),DetailBudgetWPs_Aleph,IF($J241 = "No Work Package", "", $J241),DetailBudgetCategory_Aleph,$I241),""))))) / BO$6 * BO$7, 0), 0)</f>
        <v>0</v>
      </c>
      <c r="BP241" s="166">
        <f t="array" ref="BP241">IFERROR(IF(ROW()-16&lt;NoRowsBudget, IF($J241="Profit Margin",SUM(BP$16:BP240)*ProfitMargin,IF($J241="VAT",SUM(BP$16:BP240)*VAT,IF(Budget_period="Monthly",SUMIFS(INDIRECT(BP$8),DetailBudgetWPs_Aleph,IF($J241 = "No Work Package", "", $J241),DetailBudgetCategory_Aleph,$I241),IF(Budget_period="Quarterly",SUMIFS(INDIRECT(BP$9),DetailBudgetWPs_Aleph,IF($J241 = "No Work Package", "", $J241),DetailBudgetCategory_Aleph,$I241),IF(Budget_period="Annually",SUMIFS(INDIRECT(BP$10),DetailBudgetWPs_Aleph,IF($J241 = "No Work Package", "", $J241),DetailBudgetCategory_Aleph,$I241),""))))) / BP$6 * BP$7, 0), 0)</f>
        <v>0</v>
      </c>
      <c r="BQ241" s="166">
        <f t="array" ref="BQ241">IFERROR(IF(ROW()-16&lt;NoRowsBudget, IF($J241="Profit Margin",SUM(BQ$16:BQ240)*ProfitMargin,IF($J241="VAT",SUM(BQ$16:BQ240)*VAT,IF(Budget_period="Monthly",SUMIFS(INDIRECT(BQ$8),DetailBudgetWPs_Aleph,IF($J241 = "No Work Package", "", $J241),DetailBudgetCategory_Aleph,$I241),IF(Budget_period="Quarterly",SUMIFS(INDIRECT(BQ$9),DetailBudgetWPs_Aleph,IF($J241 = "No Work Package", "", $J241),DetailBudgetCategory_Aleph,$I241),IF(Budget_period="Annually",SUMIFS(INDIRECT(BQ$10),DetailBudgetWPs_Aleph,IF($J241 = "No Work Package", "", $J241),DetailBudgetCategory_Aleph,$I241),""))))) / BQ$6 * BQ$7, 0), 0)</f>
        <v>0</v>
      </c>
      <c r="BR241" s="166">
        <f t="array" ref="BR241">IFERROR(IF(ROW()-16&lt;NoRowsBudget, IF($J241="Profit Margin",SUM(BR$16:BR240)*ProfitMargin,IF($J241="VAT",SUM(BR$16:BR240)*VAT,IF(Budget_period="Monthly",SUMIFS(INDIRECT(BR$8),DetailBudgetWPs_Aleph,IF($J241 = "No Work Package", "", $J241),DetailBudgetCategory_Aleph,$I241),IF(Budget_period="Quarterly",SUMIFS(INDIRECT(BR$9),DetailBudgetWPs_Aleph,IF($J241 = "No Work Package", "", $J241),DetailBudgetCategory_Aleph,$I241),IF(Budget_period="Annually",SUMIFS(INDIRECT(BR$10),DetailBudgetWPs_Aleph,IF($J241 = "No Work Package", "", $J241),DetailBudgetCategory_Aleph,$I241),""))))) / BR$6 * BR$7, 0), 0)</f>
        <v>0</v>
      </c>
      <c r="BS241" s="166">
        <f t="array" ref="BS241">IFERROR(IF(ROW()-16&lt;NoRowsBudget, IF($J241="Profit Margin",SUM(BS$16:BS240)*ProfitMargin,IF($J241="VAT",SUM(BS$16:BS240)*VAT,IF(Budget_period="Monthly",SUMIFS(INDIRECT(BS$8),DetailBudgetWPs_Aleph,IF($J241 = "No Work Package", "", $J241),DetailBudgetCategory_Aleph,$I241),IF(Budget_period="Quarterly",SUMIFS(INDIRECT(BS$9),DetailBudgetWPs_Aleph,IF($J241 = "No Work Package", "", $J241),DetailBudgetCategory_Aleph,$I241),IF(Budget_period="Annually",SUMIFS(INDIRECT(BS$10),DetailBudgetWPs_Aleph,IF($J241 = "No Work Package", "", $J241),DetailBudgetCategory_Aleph,$I241),""))))) / BS$6 * BS$7, 0), 0)</f>
        <v>0</v>
      </c>
    </row>
    <row r="242" ht="15.75" customHeight="1">
      <c r="A242" s="114"/>
      <c r="B242" s="15" t="str">
        <f>IF(ROW()-16&lt;NoRowsBudget,OrgName,"")</f>
        <v/>
      </c>
      <c r="C242" s="15" t="str">
        <f>IF(ROW()-16&lt;NoRowsBudget,ProjectName,"")</f>
        <v/>
      </c>
      <c r="D242" s="15" t="str">
        <f>IF(ROW()-16&lt;NoRowsBudget,ProjectRef,"")</f>
        <v/>
      </c>
      <c r="E242" s="15" t="str">
        <f>IF(ROW()-16&lt;NoRowsBudget,ApplicationID,"")</f>
        <v/>
      </c>
      <c r="F242" s="15" t="str">
        <f>IF(ROW()-16&lt;NoRowsBudget,Version,"")</f>
        <v/>
      </c>
      <c r="G242" s="164" t="str">
        <f>IF(ROW()-16&lt;NoRowsBudget,StartDate,"")</f>
        <v/>
      </c>
      <c r="H242" s="164" t="str">
        <f>IF(ROW()-16&lt;NoRowsBudget,EndDate,"")</f>
        <v/>
      </c>
      <c r="I242" s="15" t="str">
        <f t="array" ref="I242">IF(ROW()-16&lt;(NoRowsBudget-3),INDEX(CostCategories,CEILING((ROW()-15)/NoWPs,1)),IF(ROW()-16=NoRowsBudget-3,"Overheads",IF(ROW()-16=NoRowsBudget-2,"Profit Margin",IF(ROW()-16=NoRowsBudget-1,"VAT",""))))</f>
        <v/>
      </c>
      <c r="J242" s="15" t="str">
        <f t="array" ref="J242">IF(ROW()-16&lt;NoRowsBudget-3,INDEX(WPUnique,,MOD(ROW()-16,NoWPs)+1),IF(ROW()-16=NoRowsBudget-3,"Overheads",IF(ROW()-16=NoRowsBudget-2,"Profit Margin",IF(ROW()-16=NoRowsBudget-1,"VAT",""))))</f>
        <v/>
      </c>
      <c r="K242" s="172" t="str">
        <f>IFERROR(IF(OR($J242="Indirect Cost",$J242="VAT",$J242="Profit Margin"),"",VLOOKUP(J242,'1. Basic Info'!$B$40:$C$52,2,FALSE)),BudgetExport!J242)</f>
        <v/>
      </c>
      <c r="L242" s="166">
        <f t="array" ref="L242">IFERROR(IF(ROW()-16&lt;NoRowsBudget, IF($J242="Profit Margin",SUM(L$16:L241)*ProfitMargin,IF($J242="VAT",SUM(L$16:L241)*VAT,IF(Budget_period="Monthly",SUMIFS(INDIRECT(L$8),DetailBudgetWPs_Aleph,IF($J242 = "No Work Package", "", $J242),DetailBudgetCategory_Aleph,$I242),IF(Budget_period="Quarterly",SUMIFS(INDIRECT(L$9),DetailBudgetWPs_Aleph,IF($J242 = "No Work Package", "", $J242),DetailBudgetCategory_Aleph,$I242),IF(Budget_period="Annually",SUMIFS(INDIRECT(L$10),DetailBudgetWPs_Aleph,IF($J242 = "No Work Package", "", $J242),DetailBudgetCategory_Aleph,$I242),""))))) / L$6 * L$7, 0), 0)</f>
        <v>0</v>
      </c>
      <c r="M242" s="166">
        <f t="array" ref="M242">IFERROR(IF(ROW()-16&lt;NoRowsBudget, IF($J242="Profit Margin",SUM(M$16:M241)*ProfitMargin,IF($J242="VAT",SUM(M$16:M241)*VAT,IF(Budget_period="Monthly",SUMIFS(INDIRECT(M$8),DetailBudgetWPs_Aleph,IF($J242 = "No Work Package", "", $J242),DetailBudgetCategory_Aleph,$I242),IF(Budget_period="Quarterly",SUMIFS(INDIRECT(M$9),DetailBudgetWPs_Aleph,IF($J242 = "No Work Package", "", $J242),DetailBudgetCategory_Aleph,$I242),IF(Budget_period="Annually",SUMIFS(INDIRECT(M$10),DetailBudgetWPs_Aleph,IF($J242 = "No Work Package", "", $J242),DetailBudgetCategory_Aleph,$I242),""))))) / M$6 * M$7, 0), 0)</f>
        <v>0</v>
      </c>
      <c r="N242" s="166">
        <f t="array" ref="N242">IFERROR(IF(ROW()-16&lt;NoRowsBudget, IF($J242="Profit Margin",SUM(N$16:N241)*ProfitMargin,IF($J242="VAT",SUM(N$16:N241)*VAT,IF(Budget_period="Monthly",SUMIFS(INDIRECT(N$8),DetailBudgetWPs_Aleph,IF($J242 = "No Work Package", "", $J242),DetailBudgetCategory_Aleph,$I242),IF(Budget_period="Quarterly",SUMIFS(INDIRECT(N$9),DetailBudgetWPs_Aleph,IF($J242 = "No Work Package", "", $J242),DetailBudgetCategory_Aleph,$I242),IF(Budget_period="Annually",SUMIFS(INDIRECT(N$10),DetailBudgetWPs_Aleph,IF($J242 = "No Work Package", "", $J242),DetailBudgetCategory_Aleph,$I242),""))))) / N$6 * N$7, 0), 0)</f>
        <v>0</v>
      </c>
      <c r="O242" s="166">
        <f t="array" ref="O242">IFERROR(IF(ROW()-16&lt;NoRowsBudget, IF($J242="Profit Margin",SUM(O$16:O241)*ProfitMargin,IF($J242="VAT",SUM(O$16:O241)*VAT,IF(Budget_period="Monthly",SUMIFS(INDIRECT(O$8),DetailBudgetWPs_Aleph,IF($J242 = "No Work Package", "", $J242),DetailBudgetCategory_Aleph,$I242),IF(Budget_period="Quarterly",SUMIFS(INDIRECT(O$9),DetailBudgetWPs_Aleph,IF($J242 = "No Work Package", "", $J242),DetailBudgetCategory_Aleph,$I242),IF(Budget_period="Annually",SUMIFS(INDIRECT(O$10),DetailBudgetWPs_Aleph,IF($J242 = "No Work Package", "", $J242),DetailBudgetCategory_Aleph,$I242),""))))) / O$6 * O$7, 0), 0)</f>
        <v>0</v>
      </c>
      <c r="P242" s="166">
        <f t="array" ref="P242">IFERROR(IF(ROW()-16&lt;NoRowsBudget, IF($J242="Profit Margin",SUM(P$16:P241)*ProfitMargin,IF($J242="VAT",SUM(P$16:P241)*VAT,IF(Budget_period="Monthly",SUMIFS(INDIRECT(P$8),DetailBudgetWPs_Aleph,IF($J242 = "No Work Package", "", $J242),DetailBudgetCategory_Aleph,$I242),IF(Budget_period="Quarterly",SUMIFS(INDIRECT(P$9),DetailBudgetWPs_Aleph,IF($J242 = "No Work Package", "", $J242),DetailBudgetCategory_Aleph,$I242),IF(Budget_period="Annually",SUMIFS(INDIRECT(P$10),DetailBudgetWPs_Aleph,IF($J242 = "No Work Package", "", $J242),DetailBudgetCategory_Aleph,$I242),""))))) / P$6 * P$7, 0), 0)</f>
        <v>0</v>
      </c>
      <c r="Q242" s="166">
        <f t="array" ref="Q242">IFERROR(IF(ROW()-16&lt;NoRowsBudget, IF($J242="Profit Margin",SUM(Q$16:Q241)*ProfitMargin,IF($J242="VAT",SUM(Q$16:Q241)*VAT,IF(Budget_period="Monthly",SUMIFS(INDIRECT(Q$8),DetailBudgetWPs_Aleph,IF($J242 = "No Work Package", "", $J242),DetailBudgetCategory_Aleph,$I242),IF(Budget_period="Quarterly",SUMIFS(INDIRECT(Q$9),DetailBudgetWPs_Aleph,IF($J242 = "No Work Package", "", $J242),DetailBudgetCategory_Aleph,$I242),IF(Budget_period="Annually",SUMIFS(INDIRECT(Q$10),DetailBudgetWPs_Aleph,IF($J242 = "No Work Package", "", $J242),DetailBudgetCategory_Aleph,$I242),""))))) / Q$6 * Q$7, 0), 0)</f>
        <v>0</v>
      </c>
      <c r="R242" s="166">
        <f t="array" ref="R242">IFERROR(IF(ROW()-16&lt;NoRowsBudget, IF($J242="Profit Margin",SUM(R$16:R241)*ProfitMargin,IF($J242="VAT",SUM(R$16:R241)*VAT,IF(Budget_period="Monthly",SUMIFS(INDIRECT(R$8),DetailBudgetWPs_Aleph,IF($J242 = "No Work Package", "", $J242),DetailBudgetCategory_Aleph,$I242),IF(Budget_period="Quarterly",SUMIFS(INDIRECT(R$9),DetailBudgetWPs_Aleph,IF($J242 = "No Work Package", "", $J242),DetailBudgetCategory_Aleph,$I242),IF(Budget_period="Annually",SUMIFS(INDIRECT(R$10),DetailBudgetWPs_Aleph,IF($J242 = "No Work Package", "", $J242),DetailBudgetCategory_Aleph,$I242),""))))) / R$6 * R$7, 0), 0)</f>
        <v>0</v>
      </c>
      <c r="S242" s="166">
        <f t="array" ref="S242">IFERROR(IF(ROW()-16&lt;NoRowsBudget, IF($J242="Profit Margin",SUM(S$16:S241)*ProfitMargin,IF($J242="VAT",SUM(S$16:S241)*VAT,IF(Budget_period="Monthly",SUMIFS(INDIRECT(S$8),DetailBudgetWPs_Aleph,IF($J242 = "No Work Package", "", $J242),DetailBudgetCategory_Aleph,$I242),IF(Budget_period="Quarterly",SUMIFS(INDIRECT(S$9),DetailBudgetWPs_Aleph,IF($J242 = "No Work Package", "", $J242),DetailBudgetCategory_Aleph,$I242),IF(Budget_period="Annually",SUMIFS(INDIRECT(S$10),DetailBudgetWPs_Aleph,IF($J242 = "No Work Package", "", $J242),DetailBudgetCategory_Aleph,$I242),""))))) / S$6 * S$7, 0), 0)</f>
        <v>0</v>
      </c>
      <c r="T242" s="166">
        <f t="array" ref="T242">IFERROR(IF(ROW()-16&lt;NoRowsBudget, IF($J242="Profit Margin",SUM(T$16:T241)*ProfitMargin,IF($J242="VAT",SUM(T$16:T241)*VAT,IF(Budget_period="Monthly",SUMIFS(INDIRECT(T$8),DetailBudgetWPs_Aleph,IF($J242 = "No Work Package", "", $J242),DetailBudgetCategory_Aleph,$I242),IF(Budget_period="Quarterly",SUMIFS(INDIRECT(T$9),DetailBudgetWPs_Aleph,IF($J242 = "No Work Package", "", $J242),DetailBudgetCategory_Aleph,$I242),IF(Budget_period="Annually",SUMIFS(INDIRECT(T$10),DetailBudgetWPs_Aleph,IF($J242 = "No Work Package", "", $J242),DetailBudgetCategory_Aleph,$I242),""))))) / T$6 * T$7, 0), 0)</f>
        <v>0</v>
      </c>
      <c r="U242" s="166">
        <f t="array" ref="U242">IFERROR(IF(ROW()-16&lt;NoRowsBudget, IF($J242="Profit Margin",SUM(U$16:U241)*ProfitMargin,IF($J242="VAT",SUM(U$16:U241)*VAT,IF(Budget_period="Monthly",SUMIFS(INDIRECT(U$8),DetailBudgetWPs_Aleph,IF($J242 = "No Work Package", "", $J242),DetailBudgetCategory_Aleph,$I242),IF(Budget_period="Quarterly",SUMIFS(INDIRECT(U$9),DetailBudgetWPs_Aleph,IF($J242 = "No Work Package", "", $J242),DetailBudgetCategory_Aleph,$I242),IF(Budget_period="Annually",SUMIFS(INDIRECT(U$10),DetailBudgetWPs_Aleph,IF($J242 = "No Work Package", "", $J242),DetailBudgetCategory_Aleph,$I242),""))))) / U$6 * U$7, 0), 0)</f>
        <v>0</v>
      </c>
      <c r="V242" s="166">
        <f t="array" ref="V242">IFERROR(IF(ROW()-16&lt;NoRowsBudget, IF($J242="Profit Margin",SUM(V$16:V241)*ProfitMargin,IF($J242="VAT",SUM(V$16:V241)*VAT,IF(Budget_period="Monthly",SUMIFS(INDIRECT(V$8),DetailBudgetWPs_Aleph,IF($J242 = "No Work Package", "", $J242),DetailBudgetCategory_Aleph,$I242),IF(Budget_period="Quarterly",SUMIFS(INDIRECT(V$9),DetailBudgetWPs_Aleph,IF($J242 = "No Work Package", "", $J242),DetailBudgetCategory_Aleph,$I242),IF(Budget_period="Annually",SUMIFS(INDIRECT(V$10),DetailBudgetWPs_Aleph,IF($J242 = "No Work Package", "", $J242),DetailBudgetCategory_Aleph,$I242),""))))) / V$6 * V$7, 0), 0)</f>
        <v>0</v>
      </c>
      <c r="W242" s="166">
        <f t="array" ref="W242">IFERROR(IF(ROW()-16&lt;NoRowsBudget, IF($J242="Profit Margin",SUM(W$16:W241)*ProfitMargin,IF($J242="VAT",SUM(W$16:W241)*VAT,IF(Budget_period="Monthly",SUMIFS(INDIRECT(W$8),DetailBudgetWPs_Aleph,IF($J242 = "No Work Package", "", $J242),DetailBudgetCategory_Aleph,$I242),IF(Budget_period="Quarterly",SUMIFS(INDIRECT(W$9),DetailBudgetWPs_Aleph,IF($J242 = "No Work Package", "", $J242),DetailBudgetCategory_Aleph,$I242),IF(Budget_period="Annually",SUMIFS(INDIRECT(W$10),DetailBudgetWPs_Aleph,IF($J242 = "No Work Package", "", $J242),DetailBudgetCategory_Aleph,$I242),""))))) / W$6 * W$7, 0), 0)</f>
        <v>0</v>
      </c>
      <c r="X242" s="166">
        <f t="array" ref="X242">IFERROR(IF(ROW()-16&lt;NoRowsBudget, IF($J242="Profit Margin",SUM(X$16:X241)*ProfitMargin,IF($J242="VAT",SUM(X$16:X241)*VAT,IF(Budget_period="Monthly",SUMIFS(INDIRECT(X$8),DetailBudgetWPs_Aleph,IF($J242 = "No Work Package", "", $J242),DetailBudgetCategory_Aleph,$I242),IF(Budget_period="Quarterly",SUMIFS(INDIRECT(X$9),DetailBudgetWPs_Aleph,IF($J242 = "No Work Package", "", $J242),DetailBudgetCategory_Aleph,$I242),IF(Budget_period="Annually",SUMIFS(INDIRECT(X$10),DetailBudgetWPs_Aleph,IF($J242 = "No Work Package", "", $J242),DetailBudgetCategory_Aleph,$I242),""))))) / X$6 * X$7, 0), 0)</f>
        <v>0</v>
      </c>
      <c r="Y242" s="166">
        <f t="array" ref="Y242">IFERROR(IF(ROW()-16&lt;NoRowsBudget, IF($J242="Profit Margin",SUM(Y$16:Y241)*ProfitMargin,IF($J242="VAT",SUM(Y$16:Y241)*VAT,IF(Budget_period="Monthly",SUMIFS(INDIRECT(Y$8),DetailBudgetWPs_Aleph,IF($J242 = "No Work Package", "", $J242),DetailBudgetCategory_Aleph,$I242),IF(Budget_period="Quarterly",SUMIFS(INDIRECT(Y$9),DetailBudgetWPs_Aleph,IF($J242 = "No Work Package", "", $J242),DetailBudgetCategory_Aleph,$I242),IF(Budget_period="Annually",SUMIFS(INDIRECT(Y$10),DetailBudgetWPs_Aleph,IF($J242 = "No Work Package", "", $J242),DetailBudgetCategory_Aleph,$I242),""))))) / Y$6 * Y$7, 0), 0)</f>
        <v>0</v>
      </c>
      <c r="Z242" s="166">
        <f t="array" ref="Z242">IFERROR(IF(ROW()-16&lt;NoRowsBudget, IF($J242="Profit Margin",SUM(Z$16:Z241)*ProfitMargin,IF($J242="VAT",SUM(Z$16:Z241)*VAT,IF(Budget_period="Monthly",SUMIFS(INDIRECT(Z$8),DetailBudgetWPs_Aleph,IF($J242 = "No Work Package", "", $J242),DetailBudgetCategory_Aleph,$I242),IF(Budget_period="Quarterly",SUMIFS(INDIRECT(Z$9),DetailBudgetWPs_Aleph,IF($J242 = "No Work Package", "", $J242),DetailBudgetCategory_Aleph,$I242),IF(Budget_period="Annually",SUMIFS(INDIRECT(Z$10),DetailBudgetWPs_Aleph,IF($J242 = "No Work Package", "", $J242),DetailBudgetCategory_Aleph,$I242),""))))) / Z$6 * Z$7, 0), 0)</f>
        <v>0</v>
      </c>
      <c r="AA242" s="166">
        <f t="array" ref="AA242">IFERROR(IF(ROW()-16&lt;NoRowsBudget, IF($J242="Profit Margin",SUM(AA$16:AA241)*ProfitMargin,IF($J242="VAT",SUM(AA$16:AA241)*VAT,IF(Budget_period="Monthly",SUMIFS(INDIRECT(AA$8),DetailBudgetWPs_Aleph,IF($J242 = "No Work Package", "", $J242),DetailBudgetCategory_Aleph,$I242),IF(Budget_period="Quarterly",SUMIFS(INDIRECT(AA$9),DetailBudgetWPs_Aleph,IF($J242 = "No Work Package", "", $J242),DetailBudgetCategory_Aleph,$I242),IF(Budget_period="Annually",SUMIFS(INDIRECT(AA$10),DetailBudgetWPs_Aleph,IF($J242 = "No Work Package", "", $J242),DetailBudgetCategory_Aleph,$I242),""))))) / AA$6 * AA$7, 0), 0)</f>
        <v>0</v>
      </c>
      <c r="AB242" s="166">
        <f t="array" ref="AB242">IFERROR(IF(ROW()-16&lt;NoRowsBudget, IF($J242="Profit Margin",SUM(AB$16:AB241)*ProfitMargin,IF($J242="VAT",SUM(AB$16:AB241)*VAT,IF(Budget_period="Monthly",SUMIFS(INDIRECT(AB$8),DetailBudgetWPs_Aleph,IF($J242 = "No Work Package", "", $J242),DetailBudgetCategory_Aleph,$I242),IF(Budget_period="Quarterly",SUMIFS(INDIRECT(AB$9),DetailBudgetWPs_Aleph,IF($J242 = "No Work Package", "", $J242),DetailBudgetCategory_Aleph,$I242),IF(Budget_period="Annually",SUMIFS(INDIRECT(AB$10),DetailBudgetWPs_Aleph,IF($J242 = "No Work Package", "", $J242),DetailBudgetCategory_Aleph,$I242),""))))) / AB$6 * AB$7, 0), 0)</f>
        <v>0</v>
      </c>
      <c r="AC242" s="166">
        <f t="array" ref="AC242">IFERROR(IF(ROW()-16&lt;NoRowsBudget, IF($J242="Profit Margin",SUM(AC$16:AC241)*ProfitMargin,IF($J242="VAT",SUM(AC$16:AC241)*VAT,IF(Budget_period="Monthly",SUMIFS(INDIRECT(AC$8),DetailBudgetWPs_Aleph,IF($J242 = "No Work Package", "", $J242),DetailBudgetCategory_Aleph,$I242),IF(Budget_period="Quarterly",SUMIFS(INDIRECT(AC$9),DetailBudgetWPs_Aleph,IF($J242 = "No Work Package", "", $J242),DetailBudgetCategory_Aleph,$I242),IF(Budget_period="Annually",SUMIFS(INDIRECT(AC$10),DetailBudgetWPs_Aleph,IF($J242 = "No Work Package", "", $J242),DetailBudgetCategory_Aleph,$I242),""))))) / AC$6 * AC$7, 0), 0)</f>
        <v>0</v>
      </c>
      <c r="AD242" s="166">
        <f t="array" ref="AD242">IFERROR(IF(ROW()-16&lt;NoRowsBudget, IF($J242="Profit Margin",SUM(AD$16:AD241)*ProfitMargin,IF($J242="VAT",SUM(AD$16:AD241)*VAT,IF(Budget_period="Monthly",SUMIFS(INDIRECT(AD$8),DetailBudgetWPs_Aleph,IF($J242 = "No Work Package", "", $J242),DetailBudgetCategory_Aleph,$I242),IF(Budget_period="Quarterly",SUMIFS(INDIRECT(AD$9),DetailBudgetWPs_Aleph,IF($J242 = "No Work Package", "", $J242),DetailBudgetCategory_Aleph,$I242),IF(Budget_period="Annually",SUMIFS(INDIRECT(AD$10),DetailBudgetWPs_Aleph,IF($J242 = "No Work Package", "", $J242),DetailBudgetCategory_Aleph,$I242),""))))) / AD$6 * AD$7, 0), 0)</f>
        <v>0</v>
      </c>
      <c r="AE242" s="166">
        <f t="array" ref="AE242">IFERROR(IF(ROW()-16&lt;NoRowsBudget, IF($J242="Profit Margin",SUM(AE$16:AE241)*ProfitMargin,IF($J242="VAT",SUM(AE$16:AE241)*VAT,IF(Budget_period="Monthly",SUMIFS(INDIRECT(AE$8),DetailBudgetWPs_Aleph,IF($J242 = "No Work Package", "", $J242),DetailBudgetCategory_Aleph,$I242),IF(Budget_period="Quarterly",SUMIFS(INDIRECT(AE$9),DetailBudgetWPs_Aleph,IF($J242 = "No Work Package", "", $J242),DetailBudgetCategory_Aleph,$I242),IF(Budget_period="Annually",SUMIFS(INDIRECT(AE$10),DetailBudgetWPs_Aleph,IF($J242 = "No Work Package", "", $J242),DetailBudgetCategory_Aleph,$I242),""))))) / AE$6 * AE$7, 0), 0)</f>
        <v>0</v>
      </c>
      <c r="AF242" s="166">
        <f t="array" ref="AF242">IFERROR(IF(ROW()-16&lt;NoRowsBudget, IF($J242="Profit Margin",SUM(AF$16:AF241)*ProfitMargin,IF($J242="VAT",SUM(AF$16:AF241)*VAT,IF(Budget_period="Monthly",SUMIFS(INDIRECT(AF$8),DetailBudgetWPs_Aleph,IF($J242 = "No Work Package", "", $J242),DetailBudgetCategory_Aleph,$I242),IF(Budget_period="Quarterly",SUMIFS(INDIRECT(AF$9),DetailBudgetWPs_Aleph,IF($J242 = "No Work Package", "", $J242),DetailBudgetCategory_Aleph,$I242),IF(Budget_period="Annually",SUMIFS(INDIRECT(AF$10),DetailBudgetWPs_Aleph,IF($J242 = "No Work Package", "", $J242),DetailBudgetCategory_Aleph,$I242),""))))) / AF$6 * AF$7, 0), 0)</f>
        <v>0</v>
      </c>
      <c r="AG242" s="166">
        <f t="array" ref="AG242">IFERROR(IF(ROW()-16&lt;NoRowsBudget, IF($J242="Profit Margin",SUM(AG$16:AG241)*ProfitMargin,IF($J242="VAT",SUM(AG$16:AG241)*VAT,IF(Budget_period="Monthly",SUMIFS(INDIRECT(AG$8),DetailBudgetWPs_Aleph,IF($J242 = "No Work Package", "", $J242),DetailBudgetCategory_Aleph,$I242),IF(Budget_period="Quarterly",SUMIFS(INDIRECT(AG$9),DetailBudgetWPs_Aleph,IF($J242 = "No Work Package", "", $J242),DetailBudgetCategory_Aleph,$I242),IF(Budget_period="Annually",SUMIFS(INDIRECT(AG$10),DetailBudgetWPs_Aleph,IF($J242 = "No Work Package", "", $J242),DetailBudgetCategory_Aleph,$I242),""))))) / AG$6 * AG$7, 0), 0)</f>
        <v>0</v>
      </c>
      <c r="AH242" s="166">
        <f t="array" ref="AH242">IFERROR(IF(ROW()-16&lt;NoRowsBudget, IF($J242="Profit Margin",SUM(AH$16:AH241)*ProfitMargin,IF($J242="VAT",SUM(AH$16:AH241)*VAT,IF(Budget_period="Monthly",SUMIFS(INDIRECT(AH$8),DetailBudgetWPs_Aleph,IF($J242 = "No Work Package", "", $J242),DetailBudgetCategory_Aleph,$I242),IF(Budget_period="Quarterly",SUMIFS(INDIRECT(AH$9),DetailBudgetWPs_Aleph,IF($J242 = "No Work Package", "", $J242),DetailBudgetCategory_Aleph,$I242),IF(Budget_period="Annually",SUMIFS(INDIRECT(AH$10),DetailBudgetWPs_Aleph,IF($J242 = "No Work Package", "", $J242),DetailBudgetCategory_Aleph,$I242),""))))) / AH$6 * AH$7, 0), 0)</f>
        <v>0</v>
      </c>
      <c r="AI242" s="166">
        <f t="array" ref="AI242">IFERROR(IF(ROW()-16&lt;NoRowsBudget, IF($J242="Profit Margin",SUM(AI$16:AI241)*ProfitMargin,IF($J242="VAT",SUM(AI$16:AI241)*VAT,IF(Budget_period="Monthly",SUMIFS(INDIRECT(AI$8),DetailBudgetWPs_Aleph,IF($J242 = "No Work Package", "", $J242),DetailBudgetCategory_Aleph,$I242),IF(Budget_period="Quarterly",SUMIFS(INDIRECT(AI$9),DetailBudgetWPs_Aleph,IF($J242 = "No Work Package", "", $J242),DetailBudgetCategory_Aleph,$I242),IF(Budget_period="Annually",SUMIFS(INDIRECT(AI$10),DetailBudgetWPs_Aleph,IF($J242 = "No Work Package", "", $J242),DetailBudgetCategory_Aleph,$I242),""))))) / AI$6 * AI$7, 0), 0)</f>
        <v>0</v>
      </c>
      <c r="AJ242" s="166">
        <f t="array" ref="AJ242">IFERROR(IF(ROW()-16&lt;NoRowsBudget, IF($J242="Profit Margin",SUM(AJ$16:AJ241)*ProfitMargin,IF($J242="VAT",SUM(AJ$16:AJ241)*VAT,IF(Budget_period="Monthly",SUMIFS(INDIRECT(AJ$8),DetailBudgetWPs_Aleph,IF($J242 = "No Work Package", "", $J242),DetailBudgetCategory_Aleph,$I242),IF(Budget_period="Quarterly",SUMIFS(INDIRECT(AJ$9),DetailBudgetWPs_Aleph,IF($J242 = "No Work Package", "", $J242),DetailBudgetCategory_Aleph,$I242),IF(Budget_period="Annually",SUMIFS(INDIRECT(AJ$10),DetailBudgetWPs_Aleph,IF($J242 = "No Work Package", "", $J242),DetailBudgetCategory_Aleph,$I242),""))))) / AJ$6 * AJ$7, 0), 0)</f>
        <v>0</v>
      </c>
      <c r="AK242" s="166">
        <f t="array" ref="AK242">IFERROR(IF(ROW()-16&lt;NoRowsBudget, IF($J242="Profit Margin",SUM(AK$16:AK241)*ProfitMargin,IF($J242="VAT",SUM(AK$16:AK241)*VAT,IF(Budget_period="Monthly",SUMIFS(INDIRECT(AK$8),DetailBudgetWPs_Aleph,IF($J242 = "No Work Package", "", $J242),DetailBudgetCategory_Aleph,$I242),IF(Budget_period="Quarterly",SUMIFS(INDIRECT(AK$9),DetailBudgetWPs_Aleph,IF($J242 = "No Work Package", "", $J242),DetailBudgetCategory_Aleph,$I242),IF(Budget_period="Annually",SUMIFS(INDIRECT(AK$10),DetailBudgetWPs_Aleph,IF($J242 = "No Work Package", "", $J242),DetailBudgetCategory_Aleph,$I242),""))))) / AK$6 * AK$7, 0), 0)</f>
        <v>0</v>
      </c>
      <c r="AL242" s="166">
        <f t="array" ref="AL242">IFERROR(IF(ROW()-16&lt;NoRowsBudget, IF($J242="Profit Margin",SUM(AL$16:AL241)*ProfitMargin,IF($J242="VAT",SUM(AL$16:AL241)*VAT,IF(Budget_period="Monthly",SUMIFS(INDIRECT(AL$8),DetailBudgetWPs_Aleph,IF($J242 = "No Work Package", "", $J242),DetailBudgetCategory_Aleph,$I242),IF(Budget_period="Quarterly",SUMIFS(INDIRECT(AL$9),DetailBudgetWPs_Aleph,IF($J242 = "No Work Package", "", $J242),DetailBudgetCategory_Aleph,$I242),IF(Budget_period="Annually",SUMIFS(INDIRECT(AL$10),DetailBudgetWPs_Aleph,IF($J242 = "No Work Package", "", $J242),DetailBudgetCategory_Aleph,$I242),""))))) / AL$6 * AL$7, 0), 0)</f>
        <v>0</v>
      </c>
      <c r="AM242" s="166">
        <f t="array" ref="AM242">IFERROR(IF(ROW()-16&lt;NoRowsBudget, IF($J242="Profit Margin",SUM(AM$16:AM241)*ProfitMargin,IF($J242="VAT",SUM(AM$16:AM241)*VAT,IF(Budget_period="Monthly",SUMIFS(INDIRECT(AM$8),DetailBudgetWPs_Aleph,IF($J242 = "No Work Package", "", $J242),DetailBudgetCategory_Aleph,$I242),IF(Budget_period="Quarterly",SUMIFS(INDIRECT(AM$9),DetailBudgetWPs_Aleph,IF($J242 = "No Work Package", "", $J242),DetailBudgetCategory_Aleph,$I242),IF(Budget_period="Annually",SUMIFS(INDIRECT(AM$10),DetailBudgetWPs_Aleph,IF($J242 = "No Work Package", "", $J242),DetailBudgetCategory_Aleph,$I242),""))))) / AM$6 * AM$7, 0), 0)</f>
        <v>0</v>
      </c>
      <c r="AN242" s="166">
        <f t="array" ref="AN242">IFERROR(IF(ROW()-16&lt;NoRowsBudget, IF($J242="Profit Margin",SUM(AN$16:AN241)*ProfitMargin,IF($J242="VAT",SUM(AN$16:AN241)*VAT,IF(Budget_period="Monthly",SUMIFS(INDIRECT(AN$8),DetailBudgetWPs_Aleph,IF($J242 = "No Work Package", "", $J242),DetailBudgetCategory_Aleph,$I242),IF(Budget_period="Quarterly",SUMIFS(INDIRECT(AN$9),DetailBudgetWPs_Aleph,IF($J242 = "No Work Package", "", $J242),DetailBudgetCategory_Aleph,$I242),IF(Budget_period="Annually",SUMIFS(INDIRECT(AN$10),DetailBudgetWPs_Aleph,IF($J242 = "No Work Package", "", $J242),DetailBudgetCategory_Aleph,$I242),""))))) / AN$6 * AN$7, 0), 0)</f>
        <v>0</v>
      </c>
      <c r="AO242" s="166">
        <f t="array" ref="AO242">IFERROR(IF(ROW()-16&lt;NoRowsBudget, IF($J242="Profit Margin",SUM(AO$16:AO241)*ProfitMargin,IF($J242="VAT",SUM(AO$16:AO241)*VAT,IF(Budget_period="Monthly",SUMIFS(INDIRECT(AO$8),DetailBudgetWPs_Aleph,IF($J242 = "No Work Package", "", $J242),DetailBudgetCategory_Aleph,$I242),IF(Budget_period="Quarterly",SUMIFS(INDIRECT(AO$9),DetailBudgetWPs_Aleph,IF($J242 = "No Work Package", "", $J242),DetailBudgetCategory_Aleph,$I242),IF(Budget_period="Annually",SUMIFS(INDIRECT(AO$10),DetailBudgetWPs_Aleph,IF($J242 = "No Work Package", "", $J242),DetailBudgetCategory_Aleph,$I242),""))))) / AO$6 * AO$7, 0), 0)</f>
        <v>0</v>
      </c>
      <c r="AP242" s="166">
        <f t="array" ref="AP242">IFERROR(IF(ROW()-16&lt;NoRowsBudget, IF($J242="Profit Margin",SUM(AP$16:AP241)*ProfitMargin,IF($J242="VAT",SUM(AP$16:AP241)*VAT,IF(Budget_period="Monthly",SUMIFS(INDIRECT(AP$8),DetailBudgetWPs_Aleph,IF($J242 = "No Work Package", "", $J242),DetailBudgetCategory_Aleph,$I242),IF(Budget_period="Quarterly",SUMIFS(INDIRECT(AP$9),DetailBudgetWPs_Aleph,IF($J242 = "No Work Package", "", $J242),DetailBudgetCategory_Aleph,$I242),IF(Budget_period="Annually",SUMIFS(INDIRECT(AP$10),DetailBudgetWPs_Aleph,IF($J242 = "No Work Package", "", $J242),DetailBudgetCategory_Aleph,$I242),""))))) / AP$6 * AP$7, 0), 0)</f>
        <v>0</v>
      </c>
      <c r="AQ242" s="166">
        <f t="array" ref="AQ242">IFERROR(IF(ROW()-16&lt;NoRowsBudget, IF($J242="Profit Margin",SUM(AQ$16:AQ241)*ProfitMargin,IF($J242="VAT",SUM(AQ$16:AQ241)*VAT,IF(Budget_period="Monthly",SUMIFS(INDIRECT(AQ$8),DetailBudgetWPs_Aleph,IF($J242 = "No Work Package", "", $J242),DetailBudgetCategory_Aleph,$I242),IF(Budget_period="Quarterly",SUMIFS(INDIRECT(AQ$9),DetailBudgetWPs_Aleph,IF($J242 = "No Work Package", "", $J242),DetailBudgetCategory_Aleph,$I242),IF(Budget_period="Annually",SUMIFS(INDIRECT(AQ$10),DetailBudgetWPs_Aleph,IF($J242 = "No Work Package", "", $J242),DetailBudgetCategory_Aleph,$I242),""))))) / AQ$6 * AQ$7, 0), 0)</f>
        <v>0</v>
      </c>
      <c r="AR242" s="166">
        <f t="array" ref="AR242">IFERROR(IF(ROW()-16&lt;NoRowsBudget, IF($J242="Profit Margin",SUM(AR$16:AR241)*ProfitMargin,IF($J242="VAT",SUM(AR$16:AR241)*VAT,IF(Budget_period="Monthly",SUMIFS(INDIRECT(AR$8),DetailBudgetWPs_Aleph,IF($J242 = "No Work Package", "", $J242),DetailBudgetCategory_Aleph,$I242),IF(Budget_period="Quarterly",SUMIFS(INDIRECT(AR$9),DetailBudgetWPs_Aleph,IF($J242 = "No Work Package", "", $J242),DetailBudgetCategory_Aleph,$I242),IF(Budget_period="Annually",SUMIFS(INDIRECT(AR$10),DetailBudgetWPs_Aleph,IF($J242 = "No Work Package", "", $J242),DetailBudgetCategory_Aleph,$I242),""))))) / AR$6 * AR$7, 0), 0)</f>
        <v>0</v>
      </c>
      <c r="AS242" s="166">
        <f t="array" ref="AS242">IFERROR(IF(ROW()-16&lt;NoRowsBudget, IF($J242="Profit Margin",SUM(AS$16:AS241)*ProfitMargin,IF($J242="VAT",SUM(AS$16:AS241)*VAT,IF(Budget_period="Monthly",SUMIFS(INDIRECT(AS$8),DetailBudgetWPs_Aleph,IF($J242 = "No Work Package", "", $J242),DetailBudgetCategory_Aleph,$I242),IF(Budget_period="Quarterly",SUMIFS(INDIRECT(AS$9),DetailBudgetWPs_Aleph,IF($J242 = "No Work Package", "", $J242),DetailBudgetCategory_Aleph,$I242),IF(Budget_period="Annually",SUMIFS(INDIRECT(AS$10),DetailBudgetWPs_Aleph,IF($J242 = "No Work Package", "", $J242),DetailBudgetCategory_Aleph,$I242),""))))) / AS$6 * AS$7, 0), 0)</f>
        <v>0</v>
      </c>
      <c r="AT242" s="166">
        <f t="array" ref="AT242">IFERROR(IF(ROW()-16&lt;NoRowsBudget, IF($J242="Profit Margin",SUM(AT$16:AT241)*ProfitMargin,IF($J242="VAT",SUM(AT$16:AT241)*VAT,IF(Budget_period="Monthly",SUMIFS(INDIRECT(AT$8),DetailBudgetWPs_Aleph,IF($J242 = "No Work Package", "", $J242),DetailBudgetCategory_Aleph,$I242),IF(Budget_period="Quarterly",SUMIFS(INDIRECT(AT$9),DetailBudgetWPs_Aleph,IF($J242 = "No Work Package", "", $J242),DetailBudgetCategory_Aleph,$I242),IF(Budget_period="Annually",SUMIFS(INDIRECT(AT$10),DetailBudgetWPs_Aleph,IF($J242 = "No Work Package", "", $J242),DetailBudgetCategory_Aleph,$I242),""))))) / AT$6 * AT$7, 0), 0)</f>
        <v>0</v>
      </c>
      <c r="AU242" s="166">
        <f t="array" ref="AU242">IFERROR(IF(ROW()-16&lt;NoRowsBudget, IF($J242="Profit Margin",SUM(AU$16:AU241)*ProfitMargin,IF($J242="VAT",SUM(AU$16:AU241)*VAT,IF(Budget_period="Monthly",SUMIFS(INDIRECT(AU$8),DetailBudgetWPs_Aleph,IF($J242 = "No Work Package", "", $J242),DetailBudgetCategory_Aleph,$I242),IF(Budget_period="Quarterly",SUMIFS(INDIRECT(AU$9),DetailBudgetWPs_Aleph,IF($J242 = "No Work Package", "", $J242),DetailBudgetCategory_Aleph,$I242),IF(Budget_period="Annually",SUMIFS(INDIRECT(AU$10),DetailBudgetWPs_Aleph,IF($J242 = "No Work Package", "", $J242),DetailBudgetCategory_Aleph,$I242),""))))) / AU$6 * AU$7, 0), 0)</f>
        <v>0</v>
      </c>
      <c r="AV242" s="166">
        <f t="array" ref="AV242">IFERROR(IF(ROW()-16&lt;NoRowsBudget, IF($J242="Profit Margin",SUM(AV$16:AV241)*ProfitMargin,IF($J242="VAT",SUM(AV$16:AV241)*VAT,IF(Budget_period="Monthly",SUMIFS(INDIRECT(AV$8),DetailBudgetWPs_Aleph,IF($J242 = "No Work Package", "", $J242),DetailBudgetCategory_Aleph,$I242),IF(Budget_period="Quarterly",SUMIFS(INDIRECT(AV$9),DetailBudgetWPs_Aleph,IF($J242 = "No Work Package", "", $J242),DetailBudgetCategory_Aleph,$I242),IF(Budget_period="Annually",SUMIFS(INDIRECT(AV$10),DetailBudgetWPs_Aleph,IF($J242 = "No Work Package", "", $J242),DetailBudgetCategory_Aleph,$I242),""))))) / AV$6 * AV$7, 0), 0)</f>
        <v>0</v>
      </c>
      <c r="AW242" s="166">
        <f t="array" ref="AW242">IFERROR(IF(ROW()-16&lt;NoRowsBudget, IF($J242="Profit Margin",SUM(AW$16:AW241)*ProfitMargin,IF($J242="VAT",SUM(AW$16:AW241)*VAT,IF(Budget_period="Monthly",SUMIFS(INDIRECT(AW$8),DetailBudgetWPs_Aleph,IF($J242 = "No Work Package", "", $J242),DetailBudgetCategory_Aleph,$I242),IF(Budget_period="Quarterly",SUMIFS(INDIRECT(AW$9),DetailBudgetWPs_Aleph,IF($J242 = "No Work Package", "", $J242),DetailBudgetCategory_Aleph,$I242),IF(Budget_period="Annually",SUMIFS(INDIRECT(AW$10),DetailBudgetWPs_Aleph,IF($J242 = "No Work Package", "", $J242),DetailBudgetCategory_Aleph,$I242),""))))) / AW$6 * AW$7, 0), 0)</f>
        <v>0</v>
      </c>
      <c r="AX242" s="166">
        <f t="array" ref="AX242">IFERROR(IF(ROW()-16&lt;NoRowsBudget, IF($J242="Profit Margin",SUM(AX$16:AX241)*ProfitMargin,IF($J242="VAT",SUM(AX$16:AX241)*VAT,IF(Budget_period="Monthly",SUMIFS(INDIRECT(AX$8),DetailBudgetWPs_Aleph,IF($J242 = "No Work Package", "", $J242),DetailBudgetCategory_Aleph,$I242),IF(Budget_period="Quarterly",SUMIFS(INDIRECT(AX$9),DetailBudgetWPs_Aleph,IF($J242 = "No Work Package", "", $J242),DetailBudgetCategory_Aleph,$I242),IF(Budget_period="Annually",SUMIFS(INDIRECT(AX$10),DetailBudgetWPs_Aleph,IF($J242 = "No Work Package", "", $J242),DetailBudgetCategory_Aleph,$I242),""))))) / AX$6 * AX$7, 0), 0)</f>
        <v>0</v>
      </c>
      <c r="AY242" s="166">
        <f t="array" ref="AY242">IFERROR(IF(ROW()-16&lt;NoRowsBudget, IF($J242="Profit Margin",SUM(AY$16:AY241)*ProfitMargin,IF($J242="VAT",SUM(AY$16:AY241)*VAT,IF(Budget_period="Monthly",SUMIFS(INDIRECT(AY$8),DetailBudgetWPs_Aleph,IF($J242 = "No Work Package", "", $J242),DetailBudgetCategory_Aleph,$I242),IF(Budget_period="Quarterly",SUMIFS(INDIRECT(AY$9),DetailBudgetWPs_Aleph,IF($J242 = "No Work Package", "", $J242),DetailBudgetCategory_Aleph,$I242),IF(Budget_period="Annually",SUMIFS(INDIRECT(AY$10),DetailBudgetWPs_Aleph,IF($J242 = "No Work Package", "", $J242),DetailBudgetCategory_Aleph,$I242),""))))) / AY$6 * AY$7, 0), 0)</f>
        <v>0</v>
      </c>
      <c r="AZ242" s="166">
        <f t="array" ref="AZ242">IFERROR(IF(ROW()-16&lt;NoRowsBudget, IF($J242="Profit Margin",SUM(AZ$16:AZ241)*ProfitMargin,IF($J242="VAT",SUM(AZ$16:AZ241)*VAT,IF(Budget_period="Monthly",SUMIFS(INDIRECT(AZ$8),DetailBudgetWPs_Aleph,IF($J242 = "No Work Package", "", $J242),DetailBudgetCategory_Aleph,$I242),IF(Budget_period="Quarterly",SUMIFS(INDIRECT(AZ$9),DetailBudgetWPs_Aleph,IF($J242 = "No Work Package", "", $J242),DetailBudgetCategory_Aleph,$I242),IF(Budget_period="Annually",SUMIFS(INDIRECT(AZ$10),DetailBudgetWPs_Aleph,IF($J242 = "No Work Package", "", $J242),DetailBudgetCategory_Aleph,$I242),""))))) / AZ$6 * AZ$7, 0), 0)</f>
        <v>0</v>
      </c>
      <c r="BA242" s="166">
        <f t="array" ref="BA242">IFERROR(IF(ROW()-16&lt;NoRowsBudget, IF($J242="Profit Margin",SUM(BA$16:BA241)*ProfitMargin,IF($J242="VAT",SUM(BA$16:BA241)*VAT,IF(Budget_period="Monthly",SUMIFS(INDIRECT(BA$8),DetailBudgetWPs_Aleph,IF($J242 = "No Work Package", "", $J242),DetailBudgetCategory_Aleph,$I242),IF(Budget_period="Quarterly",SUMIFS(INDIRECT(BA$9),DetailBudgetWPs_Aleph,IF($J242 = "No Work Package", "", $J242),DetailBudgetCategory_Aleph,$I242),IF(Budget_period="Annually",SUMIFS(INDIRECT(BA$10),DetailBudgetWPs_Aleph,IF($J242 = "No Work Package", "", $J242),DetailBudgetCategory_Aleph,$I242),""))))) / BA$6 * BA$7, 0), 0)</f>
        <v>0</v>
      </c>
      <c r="BB242" s="166">
        <f t="array" ref="BB242">IFERROR(IF(ROW()-16&lt;NoRowsBudget, IF($J242="Profit Margin",SUM(BB$16:BB241)*ProfitMargin,IF($J242="VAT",SUM(BB$16:BB241)*VAT,IF(Budget_period="Monthly",SUMIFS(INDIRECT(BB$8),DetailBudgetWPs_Aleph,IF($J242 = "No Work Package", "", $J242),DetailBudgetCategory_Aleph,$I242),IF(Budget_period="Quarterly",SUMIFS(INDIRECT(BB$9),DetailBudgetWPs_Aleph,IF($J242 = "No Work Package", "", $J242),DetailBudgetCategory_Aleph,$I242),IF(Budget_period="Annually",SUMIFS(INDIRECT(BB$10),DetailBudgetWPs_Aleph,IF($J242 = "No Work Package", "", $J242),DetailBudgetCategory_Aleph,$I242),""))))) / BB$6 * BB$7, 0), 0)</f>
        <v>0</v>
      </c>
      <c r="BC242" s="166">
        <f t="array" ref="BC242">IFERROR(IF(ROW()-16&lt;NoRowsBudget, IF($J242="Profit Margin",SUM(BC$16:BC241)*ProfitMargin,IF($J242="VAT",SUM(BC$16:BC241)*VAT,IF(Budget_period="Monthly",SUMIFS(INDIRECT(BC$8),DetailBudgetWPs_Aleph,IF($J242 = "No Work Package", "", $J242),DetailBudgetCategory_Aleph,$I242),IF(Budget_period="Quarterly",SUMIFS(INDIRECT(BC$9),DetailBudgetWPs_Aleph,IF($J242 = "No Work Package", "", $J242),DetailBudgetCategory_Aleph,$I242),IF(Budget_period="Annually",SUMIFS(INDIRECT(BC$10),DetailBudgetWPs_Aleph,IF($J242 = "No Work Package", "", $J242),DetailBudgetCategory_Aleph,$I242),""))))) / BC$6 * BC$7, 0), 0)</f>
        <v>0</v>
      </c>
      <c r="BD242" s="166">
        <f t="array" ref="BD242">IFERROR(IF(ROW()-16&lt;NoRowsBudget, IF($J242="Profit Margin",SUM(BD$16:BD241)*ProfitMargin,IF($J242="VAT",SUM(BD$16:BD241)*VAT,IF(Budget_period="Monthly",SUMIFS(INDIRECT(BD$8),DetailBudgetWPs_Aleph,IF($J242 = "No Work Package", "", $J242),DetailBudgetCategory_Aleph,$I242),IF(Budget_period="Quarterly",SUMIFS(INDIRECT(BD$9),DetailBudgetWPs_Aleph,IF($J242 = "No Work Package", "", $J242),DetailBudgetCategory_Aleph,$I242),IF(Budget_period="Annually",SUMIFS(INDIRECT(BD$10),DetailBudgetWPs_Aleph,IF($J242 = "No Work Package", "", $J242),DetailBudgetCategory_Aleph,$I242),""))))) / BD$6 * BD$7, 0), 0)</f>
        <v>0</v>
      </c>
      <c r="BE242" s="166">
        <f t="array" ref="BE242">IFERROR(IF(ROW()-16&lt;NoRowsBudget, IF($J242="Profit Margin",SUM(BE$16:BE241)*ProfitMargin,IF($J242="VAT",SUM(BE$16:BE241)*VAT,IF(Budget_period="Monthly",SUMIFS(INDIRECT(BE$8),DetailBudgetWPs_Aleph,IF($J242 = "No Work Package", "", $J242),DetailBudgetCategory_Aleph,$I242),IF(Budget_period="Quarterly",SUMIFS(INDIRECT(BE$9),DetailBudgetWPs_Aleph,IF($J242 = "No Work Package", "", $J242),DetailBudgetCategory_Aleph,$I242),IF(Budget_period="Annually",SUMIFS(INDIRECT(BE$10),DetailBudgetWPs_Aleph,IF($J242 = "No Work Package", "", $J242),DetailBudgetCategory_Aleph,$I242),""))))) / BE$6 * BE$7, 0), 0)</f>
        <v>0</v>
      </c>
      <c r="BF242" s="166">
        <f t="array" ref="BF242">IFERROR(IF(ROW()-16&lt;NoRowsBudget, IF($J242="Profit Margin",SUM(BF$16:BF241)*ProfitMargin,IF($J242="VAT",SUM(BF$16:BF241)*VAT,IF(Budget_period="Monthly",SUMIFS(INDIRECT(BF$8),DetailBudgetWPs_Aleph,IF($J242 = "No Work Package", "", $J242),DetailBudgetCategory_Aleph,$I242),IF(Budget_period="Quarterly",SUMIFS(INDIRECT(BF$9),DetailBudgetWPs_Aleph,IF($J242 = "No Work Package", "", $J242),DetailBudgetCategory_Aleph,$I242),IF(Budget_period="Annually",SUMIFS(INDIRECT(BF$10),DetailBudgetWPs_Aleph,IF($J242 = "No Work Package", "", $J242),DetailBudgetCategory_Aleph,$I242),""))))) / BF$6 * BF$7, 0), 0)</f>
        <v>0</v>
      </c>
      <c r="BG242" s="166">
        <f t="array" ref="BG242">IFERROR(IF(ROW()-16&lt;NoRowsBudget, IF($J242="Profit Margin",SUM(BG$16:BG241)*ProfitMargin,IF($J242="VAT",SUM(BG$16:BG241)*VAT,IF(Budget_period="Monthly",SUMIFS(INDIRECT(BG$8),DetailBudgetWPs_Aleph,IF($J242 = "No Work Package", "", $J242),DetailBudgetCategory_Aleph,$I242),IF(Budget_period="Quarterly",SUMIFS(INDIRECT(BG$9),DetailBudgetWPs_Aleph,IF($J242 = "No Work Package", "", $J242),DetailBudgetCategory_Aleph,$I242),IF(Budget_period="Annually",SUMIFS(INDIRECT(BG$10),DetailBudgetWPs_Aleph,IF($J242 = "No Work Package", "", $J242),DetailBudgetCategory_Aleph,$I242),""))))) / BG$6 * BG$7, 0), 0)</f>
        <v>0</v>
      </c>
      <c r="BH242" s="166">
        <f t="array" ref="BH242">IFERROR(IF(ROW()-16&lt;NoRowsBudget, IF($J242="Profit Margin",SUM(BH$16:BH241)*ProfitMargin,IF($J242="VAT",SUM(BH$16:BH241)*VAT,IF(Budget_period="Monthly",SUMIFS(INDIRECT(BH$8),DetailBudgetWPs_Aleph,IF($J242 = "No Work Package", "", $J242),DetailBudgetCategory_Aleph,$I242),IF(Budget_period="Quarterly",SUMIFS(INDIRECT(BH$9),DetailBudgetWPs_Aleph,IF($J242 = "No Work Package", "", $J242),DetailBudgetCategory_Aleph,$I242),IF(Budget_period="Annually",SUMIFS(INDIRECT(BH$10),DetailBudgetWPs_Aleph,IF($J242 = "No Work Package", "", $J242),DetailBudgetCategory_Aleph,$I242),""))))) / BH$6 * BH$7, 0), 0)</f>
        <v>0</v>
      </c>
      <c r="BI242" s="166">
        <f t="array" ref="BI242">IFERROR(IF(ROW()-16&lt;NoRowsBudget, IF($J242="Profit Margin",SUM(BI$16:BI241)*ProfitMargin,IF($J242="VAT",SUM(BI$16:BI241)*VAT,IF(Budget_period="Monthly",SUMIFS(INDIRECT(BI$8),DetailBudgetWPs_Aleph,IF($J242 = "No Work Package", "", $J242),DetailBudgetCategory_Aleph,$I242),IF(Budget_period="Quarterly",SUMIFS(INDIRECT(BI$9),DetailBudgetWPs_Aleph,IF($J242 = "No Work Package", "", $J242),DetailBudgetCategory_Aleph,$I242),IF(Budget_period="Annually",SUMIFS(INDIRECT(BI$10),DetailBudgetWPs_Aleph,IF($J242 = "No Work Package", "", $J242),DetailBudgetCategory_Aleph,$I242),""))))) / BI$6 * BI$7, 0), 0)</f>
        <v>0</v>
      </c>
      <c r="BJ242" s="166">
        <f t="array" ref="BJ242">IFERROR(IF(ROW()-16&lt;NoRowsBudget, IF($J242="Profit Margin",SUM(BJ$16:BJ241)*ProfitMargin,IF($J242="VAT",SUM(BJ$16:BJ241)*VAT,IF(Budget_period="Monthly",SUMIFS(INDIRECT(BJ$8),DetailBudgetWPs_Aleph,IF($J242 = "No Work Package", "", $J242),DetailBudgetCategory_Aleph,$I242),IF(Budget_period="Quarterly",SUMIFS(INDIRECT(BJ$9),DetailBudgetWPs_Aleph,IF($J242 = "No Work Package", "", $J242),DetailBudgetCategory_Aleph,$I242),IF(Budget_period="Annually",SUMIFS(INDIRECT(BJ$10),DetailBudgetWPs_Aleph,IF($J242 = "No Work Package", "", $J242),DetailBudgetCategory_Aleph,$I242),""))))) / BJ$6 * BJ$7, 0), 0)</f>
        <v>0</v>
      </c>
      <c r="BK242" s="166">
        <f t="array" ref="BK242">IFERROR(IF(ROW()-16&lt;NoRowsBudget, IF($J242="Profit Margin",SUM(BK$16:BK241)*ProfitMargin,IF($J242="VAT",SUM(BK$16:BK241)*VAT,IF(Budget_period="Monthly",SUMIFS(INDIRECT(BK$8),DetailBudgetWPs_Aleph,IF($J242 = "No Work Package", "", $J242),DetailBudgetCategory_Aleph,$I242),IF(Budget_period="Quarterly",SUMIFS(INDIRECT(BK$9),DetailBudgetWPs_Aleph,IF($J242 = "No Work Package", "", $J242),DetailBudgetCategory_Aleph,$I242),IF(Budget_period="Annually",SUMIFS(INDIRECT(BK$10),DetailBudgetWPs_Aleph,IF($J242 = "No Work Package", "", $J242),DetailBudgetCategory_Aleph,$I242),""))))) / BK$6 * BK$7, 0), 0)</f>
        <v>0</v>
      </c>
      <c r="BL242" s="166">
        <f t="array" ref="BL242">IFERROR(IF(ROW()-16&lt;NoRowsBudget, IF($J242="Profit Margin",SUM(BL$16:BL241)*ProfitMargin,IF($J242="VAT",SUM(BL$16:BL241)*VAT,IF(Budget_period="Monthly",SUMIFS(INDIRECT(BL$8),DetailBudgetWPs_Aleph,IF($J242 = "No Work Package", "", $J242),DetailBudgetCategory_Aleph,$I242),IF(Budget_period="Quarterly",SUMIFS(INDIRECT(BL$9),DetailBudgetWPs_Aleph,IF($J242 = "No Work Package", "", $J242),DetailBudgetCategory_Aleph,$I242),IF(Budget_period="Annually",SUMIFS(INDIRECT(BL$10),DetailBudgetWPs_Aleph,IF($J242 = "No Work Package", "", $J242),DetailBudgetCategory_Aleph,$I242),""))))) / BL$6 * BL$7, 0), 0)</f>
        <v>0</v>
      </c>
      <c r="BM242" s="166">
        <f t="array" ref="BM242">IFERROR(IF(ROW()-16&lt;NoRowsBudget, IF($J242="Profit Margin",SUM(BM$16:BM241)*ProfitMargin,IF($J242="VAT",SUM(BM$16:BM241)*VAT,IF(Budget_period="Monthly",SUMIFS(INDIRECT(BM$8),DetailBudgetWPs_Aleph,IF($J242 = "No Work Package", "", $J242),DetailBudgetCategory_Aleph,$I242),IF(Budget_period="Quarterly",SUMIFS(INDIRECT(BM$9),DetailBudgetWPs_Aleph,IF($J242 = "No Work Package", "", $J242),DetailBudgetCategory_Aleph,$I242),IF(Budget_period="Annually",SUMIFS(INDIRECT(BM$10),DetailBudgetWPs_Aleph,IF($J242 = "No Work Package", "", $J242),DetailBudgetCategory_Aleph,$I242),""))))) / BM$6 * BM$7, 0), 0)</f>
        <v>0</v>
      </c>
      <c r="BN242" s="166">
        <f t="array" ref="BN242">IFERROR(IF(ROW()-16&lt;NoRowsBudget, IF($J242="Profit Margin",SUM(BN$16:BN241)*ProfitMargin,IF($J242="VAT",SUM(BN$16:BN241)*VAT,IF(Budget_period="Monthly",SUMIFS(INDIRECT(BN$8),DetailBudgetWPs_Aleph,IF($J242 = "No Work Package", "", $J242),DetailBudgetCategory_Aleph,$I242),IF(Budget_period="Quarterly",SUMIFS(INDIRECT(BN$9),DetailBudgetWPs_Aleph,IF($J242 = "No Work Package", "", $J242),DetailBudgetCategory_Aleph,$I242),IF(Budget_period="Annually",SUMIFS(INDIRECT(BN$10),DetailBudgetWPs_Aleph,IF($J242 = "No Work Package", "", $J242),DetailBudgetCategory_Aleph,$I242),""))))) / BN$6 * BN$7, 0), 0)</f>
        <v>0</v>
      </c>
      <c r="BO242" s="166">
        <f t="array" ref="BO242">IFERROR(IF(ROW()-16&lt;NoRowsBudget, IF($J242="Profit Margin",SUM(BO$16:BO241)*ProfitMargin,IF($J242="VAT",SUM(BO$16:BO241)*VAT,IF(Budget_period="Monthly",SUMIFS(INDIRECT(BO$8),DetailBudgetWPs_Aleph,IF($J242 = "No Work Package", "", $J242),DetailBudgetCategory_Aleph,$I242),IF(Budget_period="Quarterly",SUMIFS(INDIRECT(BO$9),DetailBudgetWPs_Aleph,IF($J242 = "No Work Package", "", $J242),DetailBudgetCategory_Aleph,$I242),IF(Budget_period="Annually",SUMIFS(INDIRECT(BO$10),DetailBudgetWPs_Aleph,IF($J242 = "No Work Package", "", $J242),DetailBudgetCategory_Aleph,$I242),""))))) / BO$6 * BO$7, 0), 0)</f>
        <v>0</v>
      </c>
      <c r="BP242" s="166">
        <f t="array" ref="BP242">IFERROR(IF(ROW()-16&lt;NoRowsBudget, IF($J242="Profit Margin",SUM(BP$16:BP241)*ProfitMargin,IF($J242="VAT",SUM(BP$16:BP241)*VAT,IF(Budget_period="Monthly",SUMIFS(INDIRECT(BP$8),DetailBudgetWPs_Aleph,IF($J242 = "No Work Package", "", $J242),DetailBudgetCategory_Aleph,$I242),IF(Budget_period="Quarterly",SUMIFS(INDIRECT(BP$9),DetailBudgetWPs_Aleph,IF($J242 = "No Work Package", "", $J242),DetailBudgetCategory_Aleph,$I242),IF(Budget_period="Annually",SUMIFS(INDIRECT(BP$10),DetailBudgetWPs_Aleph,IF($J242 = "No Work Package", "", $J242),DetailBudgetCategory_Aleph,$I242),""))))) / BP$6 * BP$7, 0), 0)</f>
        <v>0</v>
      </c>
      <c r="BQ242" s="166">
        <f t="array" ref="BQ242">IFERROR(IF(ROW()-16&lt;NoRowsBudget, IF($J242="Profit Margin",SUM(BQ$16:BQ241)*ProfitMargin,IF($J242="VAT",SUM(BQ$16:BQ241)*VAT,IF(Budget_period="Monthly",SUMIFS(INDIRECT(BQ$8),DetailBudgetWPs_Aleph,IF($J242 = "No Work Package", "", $J242),DetailBudgetCategory_Aleph,$I242),IF(Budget_period="Quarterly",SUMIFS(INDIRECT(BQ$9),DetailBudgetWPs_Aleph,IF($J242 = "No Work Package", "", $J242),DetailBudgetCategory_Aleph,$I242),IF(Budget_period="Annually",SUMIFS(INDIRECT(BQ$10),DetailBudgetWPs_Aleph,IF($J242 = "No Work Package", "", $J242),DetailBudgetCategory_Aleph,$I242),""))))) / BQ$6 * BQ$7, 0), 0)</f>
        <v>0</v>
      </c>
      <c r="BR242" s="166">
        <f t="array" ref="BR242">IFERROR(IF(ROW()-16&lt;NoRowsBudget, IF($J242="Profit Margin",SUM(BR$16:BR241)*ProfitMargin,IF($J242="VAT",SUM(BR$16:BR241)*VAT,IF(Budget_period="Monthly",SUMIFS(INDIRECT(BR$8),DetailBudgetWPs_Aleph,IF($J242 = "No Work Package", "", $J242),DetailBudgetCategory_Aleph,$I242),IF(Budget_period="Quarterly",SUMIFS(INDIRECT(BR$9),DetailBudgetWPs_Aleph,IF($J242 = "No Work Package", "", $J242),DetailBudgetCategory_Aleph,$I242),IF(Budget_period="Annually",SUMIFS(INDIRECT(BR$10),DetailBudgetWPs_Aleph,IF($J242 = "No Work Package", "", $J242),DetailBudgetCategory_Aleph,$I242),""))))) / BR$6 * BR$7, 0), 0)</f>
        <v>0</v>
      </c>
      <c r="BS242" s="166">
        <f t="array" ref="BS242">IFERROR(IF(ROW()-16&lt;NoRowsBudget, IF($J242="Profit Margin",SUM(BS$16:BS241)*ProfitMargin,IF($J242="VAT",SUM(BS$16:BS241)*VAT,IF(Budget_period="Monthly",SUMIFS(INDIRECT(BS$8),DetailBudgetWPs_Aleph,IF($J242 = "No Work Package", "", $J242),DetailBudgetCategory_Aleph,$I242),IF(Budget_period="Quarterly",SUMIFS(INDIRECT(BS$9),DetailBudgetWPs_Aleph,IF($J242 = "No Work Package", "", $J242),DetailBudgetCategory_Aleph,$I242),IF(Budget_period="Annually",SUMIFS(INDIRECT(BS$10),DetailBudgetWPs_Aleph,IF($J242 = "No Work Package", "", $J242),DetailBudgetCategory_Aleph,$I242),""))))) / BS$6 * BS$7, 0), 0)</f>
        <v>0</v>
      </c>
    </row>
    <row r="243" ht="15.75" customHeight="1">
      <c r="A243" s="114"/>
      <c r="B243" s="15" t="str">
        <f>IF(ROW()-16&lt;NoRowsBudget,OrgName,"")</f>
        <v/>
      </c>
      <c r="C243" s="15" t="str">
        <f>IF(ROW()-16&lt;NoRowsBudget,ProjectName,"")</f>
        <v/>
      </c>
      <c r="D243" s="15" t="str">
        <f>IF(ROW()-16&lt;NoRowsBudget,ProjectRef,"")</f>
        <v/>
      </c>
      <c r="E243" s="15" t="str">
        <f>IF(ROW()-16&lt;NoRowsBudget,ApplicationID,"")</f>
        <v/>
      </c>
      <c r="F243" s="15" t="str">
        <f>IF(ROW()-16&lt;NoRowsBudget,Version,"")</f>
        <v/>
      </c>
      <c r="G243" s="164" t="str">
        <f>IF(ROW()-16&lt;NoRowsBudget,StartDate,"")</f>
        <v/>
      </c>
      <c r="H243" s="164" t="str">
        <f>IF(ROW()-16&lt;NoRowsBudget,EndDate,"")</f>
        <v/>
      </c>
      <c r="I243" s="15" t="str">
        <f t="array" ref="I243">IF(ROW()-16&lt;(NoRowsBudget-3),INDEX(CostCategories,CEILING((ROW()-15)/NoWPs,1)),IF(ROW()-16=NoRowsBudget-3,"Overheads",IF(ROW()-16=NoRowsBudget-2,"Profit Margin",IF(ROW()-16=NoRowsBudget-1,"VAT",""))))</f>
        <v/>
      </c>
      <c r="J243" s="15" t="str">
        <f t="array" ref="J243">IF(ROW()-16&lt;NoRowsBudget-3,INDEX(WPUnique,,MOD(ROW()-16,NoWPs)+1),IF(ROW()-16=NoRowsBudget-3,"Overheads",IF(ROW()-16=NoRowsBudget-2,"Profit Margin",IF(ROW()-16=NoRowsBudget-1,"VAT",""))))</f>
        <v/>
      </c>
      <c r="K243" s="172" t="str">
        <f>IFERROR(IF(OR($J243="Indirect Cost",$J243="VAT",$J243="Profit Margin"),"",VLOOKUP(J243,'1. Basic Info'!$B$40:$C$52,2,FALSE)),BudgetExport!J243)</f>
        <v/>
      </c>
      <c r="L243" s="166">
        <f t="array" ref="L243">IFERROR(IF(ROW()-16&lt;NoRowsBudget, IF($J243="Profit Margin",SUM(L$16:L242)*ProfitMargin,IF($J243="VAT",SUM(L$16:L242)*VAT,IF(Budget_period="Monthly",SUMIFS(INDIRECT(L$8),DetailBudgetWPs_Aleph,IF($J243 = "No Work Package", "", $J243),DetailBudgetCategory_Aleph,$I243),IF(Budget_period="Quarterly",SUMIFS(INDIRECT(L$9),DetailBudgetWPs_Aleph,IF($J243 = "No Work Package", "", $J243),DetailBudgetCategory_Aleph,$I243),IF(Budget_period="Annually",SUMIFS(INDIRECT(L$10),DetailBudgetWPs_Aleph,IF($J243 = "No Work Package", "", $J243),DetailBudgetCategory_Aleph,$I243),""))))) / L$6 * L$7, 0), 0)</f>
        <v>0</v>
      </c>
      <c r="M243" s="166">
        <f t="array" ref="M243">IFERROR(IF(ROW()-16&lt;NoRowsBudget, IF($J243="Profit Margin",SUM(M$16:M242)*ProfitMargin,IF($J243="VAT",SUM(M$16:M242)*VAT,IF(Budget_period="Monthly",SUMIFS(INDIRECT(M$8),DetailBudgetWPs_Aleph,IF($J243 = "No Work Package", "", $J243),DetailBudgetCategory_Aleph,$I243),IF(Budget_period="Quarterly",SUMIFS(INDIRECT(M$9),DetailBudgetWPs_Aleph,IF($J243 = "No Work Package", "", $J243),DetailBudgetCategory_Aleph,$I243),IF(Budget_period="Annually",SUMIFS(INDIRECT(M$10),DetailBudgetWPs_Aleph,IF($J243 = "No Work Package", "", $J243),DetailBudgetCategory_Aleph,$I243),""))))) / M$6 * M$7, 0), 0)</f>
        <v>0</v>
      </c>
      <c r="N243" s="166">
        <f t="array" ref="N243">IFERROR(IF(ROW()-16&lt;NoRowsBudget, IF($J243="Profit Margin",SUM(N$16:N242)*ProfitMargin,IF($J243="VAT",SUM(N$16:N242)*VAT,IF(Budget_period="Monthly",SUMIFS(INDIRECT(N$8),DetailBudgetWPs_Aleph,IF($J243 = "No Work Package", "", $J243),DetailBudgetCategory_Aleph,$I243),IF(Budget_period="Quarterly",SUMIFS(INDIRECT(N$9),DetailBudgetWPs_Aleph,IF($J243 = "No Work Package", "", $J243),DetailBudgetCategory_Aleph,$I243),IF(Budget_period="Annually",SUMIFS(INDIRECT(N$10),DetailBudgetWPs_Aleph,IF($J243 = "No Work Package", "", $J243),DetailBudgetCategory_Aleph,$I243),""))))) / N$6 * N$7, 0), 0)</f>
        <v>0</v>
      </c>
      <c r="O243" s="166">
        <f t="array" ref="O243">IFERROR(IF(ROW()-16&lt;NoRowsBudget, IF($J243="Profit Margin",SUM(O$16:O242)*ProfitMargin,IF($J243="VAT",SUM(O$16:O242)*VAT,IF(Budget_period="Monthly",SUMIFS(INDIRECT(O$8),DetailBudgetWPs_Aleph,IF($J243 = "No Work Package", "", $J243),DetailBudgetCategory_Aleph,$I243),IF(Budget_period="Quarterly",SUMIFS(INDIRECT(O$9),DetailBudgetWPs_Aleph,IF($J243 = "No Work Package", "", $J243),DetailBudgetCategory_Aleph,$I243),IF(Budget_period="Annually",SUMIFS(INDIRECT(O$10),DetailBudgetWPs_Aleph,IF($J243 = "No Work Package", "", $J243),DetailBudgetCategory_Aleph,$I243),""))))) / O$6 * O$7, 0), 0)</f>
        <v>0</v>
      </c>
      <c r="P243" s="166">
        <f t="array" ref="P243">IFERROR(IF(ROW()-16&lt;NoRowsBudget, IF($J243="Profit Margin",SUM(P$16:P242)*ProfitMargin,IF($J243="VAT",SUM(P$16:P242)*VAT,IF(Budget_period="Monthly",SUMIFS(INDIRECT(P$8),DetailBudgetWPs_Aleph,IF($J243 = "No Work Package", "", $J243),DetailBudgetCategory_Aleph,$I243),IF(Budget_period="Quarterly",SUMIFS(INDIRECT(P$9),DetailBudgetWPs_Aleph,IF($J243 = "No Work Package", "", $J243),DetailBudgetCategory_Aleph,$I243),IF(Budget_period="Annually",SUMIFS(INDIRECT(P$10),DetailBudgetWPs_Aleph,IF($J243 = "No Work Package", "", $J243),DetailBudgetCategory_Aleph,$I243),""))))) / P$6 * P$7, 0), 0)</f>
        <v>0</v>
      </c>
      <c r="Q243" s="166">
        <f t="array" ref="Q243">IFERROR(IF(ROW()-16&lt;NoRowsBudget, IF($J243="Profit Margin",SUM(Q$16:Q242)*ProfitMargin,IF($J243="VAT",SUM(Q$16:Q242)*VAT,IF(Budget_period="Monthly",SUMIFS(INDIRECT(Q$8),DetailBudgetWPs_Aleph,IF($J243 = "No Work Package", "", $J243),DetailBudgetCategory_Aleph,$I243),IF(Budget_period="Quarterly",SUMIFS(INDIRECT(Q$9),DetailBudgetWPs_Aleph,IF($J243 = "No Work Package", "", $J243),DetailBudgetCategory_Aleph,$I243),IF(Budget_period="Annually",SUMIFS(INDIRECT(Q$10),DetailBudgetWPs_Aleph,IF($J243 = "No Work Package", "", $J243),DetailBudgetCategory_Aleph,$I243),""))))) / Q$6 * Q$7, 0), 0)</f>
        <v>0</v>
      </c>
      <c r="R243" s="166">
        <f t="array" ref="R243">IFERROR(IF(ROW()-16&lt;NoRowsBudget, IF($J243="Profit Margin",SUM(R$16:R242)*ProfitMargin,IF($J243="VAT",SUM(R$16:R242)*VAT,IF(Budget_period="Monthly",SUMIFS(INDIRECT(R$8),DetailBudgetWPs_Aleph,IF($J243 = "No Work Package", "", $J243),DetailBudgetCategory_Aleph,$I243),IF(Budget_period="Quarterly",SUMIFS(INDIRECT(R$9),DetailBudgetWPs_Aleph,IF($J243 = "No Work Package", "", $J243),DetailBudgetCategory_Aleph,$I243),IF(Budget_period="Annually",SUMIFS(INDIRECT(R$10),DetailBudgetWPs_Aleph,IF($J243 = "No Work Package", "", $J243),DetailBudgetCategory_Aleph,$I243),""))))) / R$6 * R$7, 0), 0)</f>
        <v>0</v>
      </c>
      <c r="S243" s="166">
        <f t="array" ref="S243">IFERROR(IF(ROW()-16&lt;NoRowsBudget, IF($J243="Profit Margin",SUM(S$16:S242)*ProfitMargin,IF($J243="VAT",SUM(S$16:S242)*VAT,IF(Budget_period="Monthly",SUMIFS(INDIRECT(S$8),DetailBudgetWPs_Aleph,IF($J243 = "No Work Package", "", $J243),DetailBudgetCategory_Aleph,$I243),IF(Budget_period="Quarterly",SUMIFS(INDIRECT(S$9),DetailBudgetWPs_Aleph,IF($J243 = "No Work Package", "", $J243),DetailBudgetCategory_Aleph,$I243),IF(Budget_period="Annually",SUMIFS(INDIRECT(S$10),DetailBudgetWPs_Aleph,IF($J243 = "No Work Package", "", $J243),DetailBudgetCategory_Aleph,$I243),""))))) / S$6 * S$7, 0), 0)</f>
        <v>0</v>
      </c>
      <c r="T243" s="166">
        <f t="array" ref="T243">IFERROR(IF(ROW()-16&lt;NoRowsBudget, IF($J243="Profit Margin",SUM(T$16:T242)*ProfitMargin,IF($J243="VAT",SUM(T$16:T242)*VAT,IF(Budget_period="Monthly",SUMIFS(INDIRECT(T$8),DetailBudgetWPs_Aleph,IF($J243 = "No Work Package", "", $J243),DetailBudgetCategory_Aleph,$I243),IF(Budget_period="Quarterly",SUMIFS(INDIRECT(T$9),DetailBudgetWPs_Aleph,IF($J243 = "No Work Package", "", $J243),DetailBudgetCategory_Aleph,$I243),IF(Budget_period="Annually",SUMIFS(INDIRECT(T$10),DetailBudgetWPs_Aleph,IF($J243 = "No Work Package", "", $J243),DetailBudgetCategory_Aleph,$I243),""))))) / T$6 * T$7, 0), 0)</f>
        <v>0</v>
      </c>
      <c r="U243" s="166">
        <f t="array" ref="U243">IFERROR(IF(ROW()-16&lt;NoRowsBudget, IF($J243="Profit Margin",SUM(U$16:U242)*ProfitMargin,IF($J243="VAT",SUM(U$16:U242)*VAT,IF(Budget_period="Monthly",SUMIFS(INDIRECT(U$8),DetailBudgetWPs_Aleph,IF($J243 = "No Work Package", "", $J243),DetailBudgetCategory_Aleph,$I243),IF(Budget_period="Quarterly",SUMIFS(INDIRECT(U$9),DetailBudgetWPs_Aleph,IF($J243 = "No Work Package", "", $J243),DetailBudgetCategory_Aleph,$I243),IF(Budget_period="Annually",SUMIFS(INDIRECT(U$10),DetailBudgetWPs_Aleph,IF($J243 = "No Work Package", "", $J243),DetailBudgetCategory_Aleph,$I243),""))))) / U$6 * U$7, 0), 0)</f>
        <v>0</v>
      </c>
      <c r="V243" s="166">
        <f t="array" ref="V243">IFERROR(IF(ROW()-16&lt;NoRowsBudget, IF($J243="Profit Margin",SUM(V$16:V242)*ProfitMargin,IF($J243="VAT",SUM(V$16:V242)*VAT,IF(Budget_period="Monthly",SUMIFS(INDIRECT(V$8),DetailBudgetWPs_Aleph,IF($J243 = "No Work Package", "", $J243),DetailBudgetCategory_Aleph,$I243),IF(Budget_period="Quarterly",SUMIFS(INDIRECT(V$9),DetailBudgetWPs_Aleph,IF($J243 = "No Work Package", "", $J243),DetailBudgetCategory_Aleph,$I243),IF(Budget_period="Annually",SUMIFS(INDIRECT(V$10),DetailBudgetWPs_Aleph,IF($J243 = "No Work Package", "", $J243),DetailBudgetCategory_Aleph,$I243),""))))) / V$6 * V$7, 0), 0)</f>
        <v>0</v>
      </c>
      <c r="W243" s="166">
        <f t="array" ref="W243">IFERROR(IF(ROW()-16&lt;NoRowsBudget, IF($J243="Profit Margin",SUM(W$16:W242)*ProfitMargin,IF($J243="VAT",SUM(W$16:W242)*VAT,IF(Budget_period="Monthly",SUMIFS(INDIRECT(W$8),DetailBudgetWPs_Aleph,IF($J243 = "No Work Package", "", $J243),DetailBudgetCategory_Aleph,$I243),IF(Budget_period="Quarterly",SUMIFS(INDIRECT(W$9),DetailBudgetWPs_Aleph,IF($J243 = "No Work Package", "", $J243),DetailBudgetCategory_Aleph,$I243),IF(Budget_period="Annually",SUMIFS(INDIRECT(W$10),DetailBudgetWPs_Aleph,IF($J243 = "No Work Package", "", $J243),DetailBudgetCategory_Aleph,$I243),""))))) / W$6 * W$7, 0), 0)</f>
        <v>0</v>
      </c>
      <c r="X243" s="166">
        <f t="array" ref="X243">IFERROR(IF(ROW()-16&lt;NoRowsBudget, IF($J243="Profit Margin",SUM(X$16:X242)*ProfitMargin,IF($J243="VAT",SUM(X$16:X242)*VAT,IF(Budget_period="Monthly",SUMIFS(INDIRECT(X$8),DetailBudgetWPs_Aleph,IF($J243 = "No Work Package", "", $J243),DetailBudgetCategory_Aleph,$I243),IF(Budget_period="Quarterly",SUMIFS(INDIRECT(X$9),DetailBudgetWPs_Aleph,IF($J243 = "No Work Package", "", $J243),DetailBudgetCategory_Aleph,$I243),IF(Budget_period="Annually",SUMIFS(INDIRECT(X$10),DetailBudgetWPs_Aleph,IF($J243 = "No Work Package", "", $J243),DetailBudgetCategory_Aleph,$I243),""))))) / X$6 * X$7, 0), 0)</f>
        <v>0</v>
      </c>
      <c r="Y243" s="166">
        <f t="array" ref="Y243">IFERROR(IF(ROW()-16&lt;NoRowsBudget, IF($J243="Profit Margin",SUM(Y$16:Y242)*ProfitMargin,IF($J243="VAT",SUM(Y$16:Y242)*VAT,IF(Budget_period="Monthly",SUMIFS(INDIRECT(Y$8),DetailBudgetWPs_Aleph,IF($J243 = "No Work Package", "", $J243),DetailBudgetCategory_Aleph,$I243),IF(Budget_period="Quarterly",SUMIFS(INDIRECT(Y$9),DetailBudgetWPs_Aleph,IF($J243 = "No Work Package", "", $J243),DetailBudgetCategory_Aleph,$I243),IF(Budget_period="Annually",SUMIFS(INDIRECT(Y$10),DetailBudgetWPs_Aleph,IF($J243 = "No Work Package", "", $J243),DetailBudgetCategory_Aleph,$I243),""))))) / Y$6 * Y$7, 0), 0)</f>
        <v>0</v>
      </c>
      <c r="Z243" s="166">
        <f t="array" ref="Z243">IFERROR(IF(ROW()-16&lt;NoRowsBudget, IF($J243="Profit Margin",SUM(Z$16:Z242)*ProfitMargin,IF($J243="VAT",SUM(Z$16:Z242)*VAT,IF(Budget_period="Monthly",SUMIFS(INDIRECT(Z$8),DetailBudgetWPs_Aleph,IF($J243 = "No Work Package", "", $J243),DetailBudgetCategory_Aleph,$I243),IF(Budget_period="Quarterly",SUMIFS(INDIRECT(Z$9),DetailBudgetWPs_Aleph,IF($J243 = "No Work Package", "", $J243),DetailBudgetCategory_Aleph,$I243),IF(Budget_period="Annually",SUMIFS(INDIRECT(Z$10),DetailBudgetWPs_Aleph,IF($J243 = "No Work Package", "", $J243),DetailBudgetCategory_Aleph,$I243),""))))) / Z$6 * Z$7, 0), 0)</f>
        <v>0</v>
      </c>
      <c r="AA243" s="166">
        <f t="array" ref="AA243">IFERROR(IF(ROW()-16&lt;NoRowsBudget, IF($J243="Profit Margin",SUM(AA$16:AA242)*ProfitMargin,IF($J243="VAT",SUM(AA$16:AA242)*VAT,IF(Budget_period="Monthly",SUMIFS(INDIRECT(AA$8),DetailBudgetWPs_Aleph,IF($J243 = "No Work Package", "", $J243),DetailBudgetCategory_Aleph,$I243),IF(Budget_period="Quarterly",SUMIFS(INDIRECT(AA$9),DetailBudgetWPs_Aleph,IF($J243 = "No Work Package", "", $J243),DetailBudgetCategory_Aleph,$I243),IF(Budget_period="Annually",SUMIFS(INDIRECT(AA$10),DetailBudgetWPs_Aleph,IF($J243 = "No Work Package", "", $J243),DetailBudgetCategory_Aleph,$I243),""))))) / AA$6 * AA$7, 0), 0)</f>
        <v>0</v>
      </c>
      <c r="AB243" s="166">
        <f t="array" ref="AB243">IFERROR(IF(ROW()-16&lt;NoRowsBudget, IF($J243="Profit Margin",SUM(AB$16:AB242)*ProfitMargin,IF($J243="VAT",SUM(AB$16:AB242)*VAT,IF(Budget_period="Monthly",SUMIFS(INDIRECT(AB$8),DetailBudgetWPs_Aleph,IF($J243 = "No Work Package", "", $J243),DetailBudgetCategory_Aleph,$I243),IF(Budget_period="Quarterly",SUMIFS(INDIRECT(AB$9),DetailBudgetWPs_Aleph,IF($J243 = "No Work Package", "", $J243),DetailBudgetCategory_Aleph,$I243),IF(Budget_period="Annually",SUMIFS(INDIRECT(AB$10),DetailBudgetWPs_Aleph,IF($J243 = "No Work Package", "", $J243),DetailBudgetCategory_Aleph,$I243),""))))) / AB$6 * AB$7, 0), 0)</f>
        <v>0</v>
      </c>
      <c r="AC243" s="166">
        <f t="array" ref="AC243">IFERROR(IF(ROW()-16&lt;NoRowsBudget, IF($J243="Profit Margin",SUM(AC$16:AC242)*ProfitMargin,IF($J243="VAT",SUM(AC$16:AC242)*VAT,IF(Budget_period="Monthly",SUMIFS(INDIRECT(AC$8),DetailBudgetWPs_Aleph,IF($J243 = "No Work Package", "", $J243),DetailBudgetCategory_Aleph,$I243),IF(Budget_period="Quarterly",SUMIFS(INDIRECT(AC$9),DetailBudgetWPs_Aleph,IF($J243 = "No Work Package", "", $J243),DetailBudgetCategory_Aleph,$I243),IF(Budget_period="Annually",SUMIFS(INDIRECT(AC$10),DetailBudgetWPs_Aleph,IF($J243 = "No Work Package", "", $J243),DetailBudgetCategory_Aleph,$I243),""))))) / AC$6 * AC$7, 0), 0)</f>
        <v>0</v>
      </c>
      <c r="AD243" s="166">
        <f t="array" ref="AD243">IFERROR(IF(ROW()-16&lt;NoRowsBudget, IF($J243="Profit Margin",SUM(AD$16:AD242)*ProfitMargin,IF($J243="VAT",SUM(AD$16:AD242)*VAT,IF(Budget_period="Monthly",SUMIFS(INDIRECT(AD$8),DetailBudgetWPs_Aleph,IF($J243 = "No Work Package", "", $J243),DetailBudgetCategory_Aleph,$I243),IF(Budget_period="Quarterly",SUMIFS(INDIRECT(AD$9),DetailBudgetWPs_Aleph,IF($J243 = "No Work Package", "", $J243),DetailBudgetCategory_Aleph,$I243),IF(Budget_period="Annually",SUMIFS(INDIRECT(AD$10),DetailBudgetWPs_Aleph,IF($J243 = "No Work Package", "", $J243),DetailBudgetCategory_Aleph,$I243),""))))) / AD$6 * AD$7, 0), 0)</f>
        <v>0</v>
      </c>
      <c r="AE243" s="166">
        <f t="array" ref="AE243">IFERROR(IF(ROW()-16&lt;NoRowsBudget, IF($J243="Profit Margin",SUM(AE$16:AE242)*ProfitMargin,IF($J243="VAT",SUM(AE$16:AE242)*VAT,IF(Budget_period="Monthly",SUMIFS(INDIRECT(AE$8),DetailBudgetWPs_Aleph,IF($J243 = "No Work Package", "", $J243),DetailBudgetCategory_Aleph,$I243),IF(Budget_period="Quarterly",SUMIFS(INDIRECT(AE$9),DetailBudgetWPs_Aleph,IF($J243 = "No Work Package", "", $J243),DetailBudgetCategory_Aleph,$I243),IF(Budget_period="Annually",SUMIFS(INDIRECT(AE$10),DetailBudgetWPs_Aleph,IF($J243 = "No Work Package", "", $J243),DetailBudgetCategory_Aleph,$I243),""))))) / AE$6 * AE$7, 0), 0)</f>
        <v>0</v>
      </c>
      <c r="AF243" s="166">
        <f t="array" ref="AF243">IFERROR(IF(ROW()-16&lt;NoRowsBudget, IF($J243="Profit Margin",SUM(AF$16:AF242)*ProfitMargin,IF($J243="VAT",SUM(AF$16:AF242)*VAT,IF(Budget_period="Monthly",SUMIFS(INDIRECT(AF$8),DetailBudgetWPs_Aleph,IF($J243 = "No Work Package", "", $J243),DetailBudgetCategory_Aleph,$I243),IF(Budget_period="Quarterly",SUMIFS(INDIRECT(AF$9),DetailBudgetWPs_Aleph,IF($J243 = "No Work Package", "", $J243),DetailBudgetCategory_Aleph,$I243),IF(Budget_period="Annually",SUMIFS(INDIRECT(AF$10),DetailBudgetWPs_Aleph,IF($J243 = "No Work Package", "", $J243),DetailBudgetCategory_Aleph,$I243),""))))) / AF$6 * AF$7, 0), 0)</f>
        <v>0</v>
      </c>
      <c r="AG243" s="166">
        <f t="array" ref="AG243">IFERROR(IF(ROW()-16&lt;NoRowsBudget, IF($J243="Profit Margin",SUM(AG$16:AG242)*ProfitMargin,IF($J243="VAT",SUM(AG$16:AG242)*VAT,IF(Budget_period="Monthly",SUMIFS(INDIRECT(AG$8),DetailBudgetWPs_Aleph,IF($J243 = "No Work Package", "", $J243),DetailBudgetCategory_Aleph,$I243),IF(Budget_period="Quarterly",SUMIFS(INDIRECT(AG$9),DetailBudgetWPs_Aleph,IF($J243 = "No Work Package", "", $J243),DetailBudgetCategory_Aleph,$I243),IF(Budget_period="Annually",SUMIFS(INDIRECT(AG$10),DetailBudgetWPs_Aleph,IF($J243 = "No Work Package", "", $J243),DetailBudgetCategory_Aleph,$I243),""))))) / AG$6 * AG$7, 0), 0)</f>
        <v>0</v>
      </c>
      <c r="AH243" s="166">
        <f t="array" ref="AH243">IFERROR(IF(ROW()-16&lt;NoRowsBudget, IF($J243="Profit Margin",SUM(AH$16:AH242)*ProfitMargin,IF($J243="VAT",SUM(AH$16:AH242)*VAT,IF(Budget_period="Monthly",SUMIFS(INDIRECT(AH$8),DetailBudgetWPs_Aleph,IF($J243 = "No Work Package", "", $J243),DetailBudgetCategory_Aleph,$I243),IF(Budget_period="Quarterly",SUMIFS(INDIRECT(AH$9),DetailBudgetWPs_Aleph,IF($J243 = "No Work Package", "", $J243),DetailBudgetCategory_Aleph,$I243),IF(Budget_period="Annually",SUMIFS(INDIRECT(AH$10),DetailBudgetWPs_Aleph,IF($J243 = "No Work Package", "", $J243),DetailBudgetCategory_Aleph,$I243),""))))) / AH$6 * AH$7, 0), 0)</f>
        <v>0</v>
      </c>
      <c r="AI243" s="166">
        <f t="array" ref="AI243">IFERROR(IF(ROW()-16&lt;NoRowsBudget, IF($J243="Profit Margin",SUM(AI$16:AI242)*ProfitMargin,IF($J243="VAT",SUM(AI$16:AI242)*VAT,IF(Budget_period="Monthly",SUMIFS(INDIRECT(AI$8),DetailBudgetWPs_Aleph,IF($J243 = "No Work Package", "", $J243),DetailBudgetCategory_Aleph,$I243),IF(Budget_period="Quarterly",SUMIFS(INDIRECT(AI$9),DetailBudgetWPs_Aleph,IF($J243 = "No Work Package", "", $J243),DetailBudgetCategory_Aleph,$I243),IF(Budget_period="Annually",SUMIFS(INDIRECT(AI$10),DetailBudgetWPs_Aleph,IF($J243 = "No Work Package", "", $J243),DetailBudgetCategory_Aleph,$I243),""))))) / AI$6 * AI$7, 0), 0)</f>
        <v>0</v>
      </c>
      <c r="AJ243" s="166">
        <f t="array" ref="AJ243">IFERROR(IF(ROW()-16&lt;NoRowsBudget, IF($J243="Profit Margin",SUM(AJ$16:AJ242)*ProfitMargin,IF($J243="VAT",SUM(AJ$16:AJ242)*VAT,IF(Budget_period="Monthly",SUMIFS(INDIRECT(AJ$8),DetailBudgetWPs_Aleph,IF($J243 = "No Work Package", "", $J243),DetailBudgetCategory_Aleph,$I243),IF(Budget_period="Quarterly",SUMIFS(INDIRECT(AJ$9),DetailBudgetWPs_Aleph,IF($J243 = "No Work Package", "", $J243),DetailBudgetCategory_Aleph,$I243),IF(Budget_period="Annually",SUMIFS(INDIRECT(AJ$10),DetailBudgetWPs_Aleph,IF($J243 = "No Work Package", "", $J243),DetailBudgetCategory_Aleph,$I243),""))))) / AJ$6 * AJ$7, 0), 0)</f>
        <v>0</v>
      </c>
      <c r="AK243" s="166">
        <f t="array" ref="AK243">IFERROR(IF(ROW()-16&lt;NoRowsBudget, IF($J243="Profit Margin",SUM(AK$16:AK242)*ProfitMargin,IF($J243="VAT",SUM(AK$16:AK242)*VAT,IF(Budget_period="Monthly",SUMIFS(INDIRECT(AK$8),DetailBudgetWPs_Aleph,IF($J243 = "No Work Package", "", $J243),DetailBudgetCategory_Aleph,$I243),IF(Budget_period="Quarterly",SUMIFS(INDIRECT(AK$9),DetailBudgetWPs_Aleph,IF($J243 = "No Work Package", "", $J243),DetailBudgetCategory_Aleph,$I243),IF(Budget_period="Annually",SUMIFS(INDIRECT(AK$10),DetailBudgetWPs_Aleph,IF($J243 = "No Work Package", "", $J243),DetailBudgetCategory_Aleph,$I243),""))))) / AK$6 * AK$7, 0), 0)</f>
        <v>0</v>
      </c>
      <c r="AL243" s="166">
        <f t="array" ref="AL243">IFERROR(IF(ROW()-16&lt;NoRowsBudget, IF($J243="Profit Margin",SUM(AL$16:AL242)*ProfitMargin,IF($J243="VAT",SUM(AL$16:AL242)*VAT,IF(Budget_period="Monthly",SUMIFS(INDIRECT(AL$8),DetailBudgetWPs_Aleph,IF($J243 = "No Work Package", "", $J243),DetailBudgetCategory_Aleph,$I243),IF(Budget_period="Quarterly",SUMIFS(INDIRECT(AL$9),DetailBudgetWPs_Aleph,IF($J243 = "No Work Package", "", $J243),DetailBudgetCategory_Aleph,$I243),IF(Budget_period="Annually",SUMIFS(INDIRECT(AL$10),DetailBudgetWPs_Aleph,IF($J243 = "No Work Package", "", $J243),DetailBudgetCategory_Aleph,$I243),""))))) / AL$6 * AL$7, 0), 0)</f>
        <v>0</v>
      </c>
      <c r="AM243" s="166">
        <f t="array" ref="AM243">IFERROR(IF(ROW()-16&lt;NoRowsBudget, IF($J243="Profit Margin",SUM(AM$16:AM242)*ProfitMargin,IF($J243="VAT",SUM(AM$16:AM242)*VAT,IF(Budget_period="Monthly",SUMIFS(INDIRECT(AM$8),DetailBudgetWPs_Aleph,IF($J243 = "No Work Package", "", $J243),DetailBudgetCategory_Aleph,$I243),IF(Budget_period="Quarterly",SUMIFS(INDIRECT(AM$9),DetailBudgetWPs_Aleph,IF($J243 = "No Work Package", "", $J243),DetailBudgetCategory_Aleph,$I243),IF(Budget_period="Annually",SUMIFS(INDIRECT(AM$10),DetailBudgetWPs_Aleph,IF($J243 = "No Work Package", "", $J243),DetailBudgetCategory_Aleph,$I243),""))))) / AM$6 * AM$7, 0), 0)</f>
        <v>0</v>
      </c>
      <c r="AN243" s="166">
        <f t="array" ref="AN243">IFERROR(IF(ROW()-16&lt;NoRowsBudget, IF($J243="Profit Margin",SUM(AN$16:AN242)*ProfitMargin,IF($J243="VAT",SUM(AN$16:AN242)*VAT,IF(Budget_period="Monthly",SUMIFS(INDIRECT(AN$8),DetailBudgetWPs_Aleph,IF($J243 = "No Work Package", "", $J243),DetailBudgetCategory_Aleph,$I243),IF(Budget_period="Quarterly",SUMIFS(INDIRECT(AN$9),DetailBudgetWPs_Aleph,IF($J243 = "No Work Package", "", $J243),DetailBudgetCategory_Aleph,$I243),IF(Budget_period="Annually",SUMIFS(INDIRECT(AN$10),DetailBudgetWPs_Aleph,IF($J243 = "No Work Package", "", $J243),DetailBudgetCategory_Aleph,$I243),""))))) / AN$6 * AN$7, 0), 0)</f>
        <v>0</v>
      </c>
      <c r="AO243" s="166">
        <f t="array" ref="AO243">IFERROR(IF(ROW()-16&lt;NoRowsBudget, IF($J243="Profit Margin",SUM(AO$16:AO242)*ProfitMargin,IF($J243="VAT",SUM(AO$16:AO242)*VAT,IF(Budget_period="Monthly",SUMIFS(INDIRECT(AO$8),DetailBudgetWPs_Aleph,IF($J243 = "No Work Package", "", $J243),DetailBudgetCategory_Aleph,$I243),IF(Budget_period="Quarterly",SUMIFS(INDIRECT(AO$9),DetailBudgetWPs_Aleph,IF($J243 = "No Work Package", "", $J243),DetailBudgetCategory_Aleph,$I243),IF(Budget_period="Annually",SUMIFS(INDIRECT(AO$10),DetailBudgetWPs_Aleph,IF($J243 = "No Work Package", "", $J243),DetailBudgetCategory_Aleph,$I243),""))))) / AO$6 * AO$7, 0), 0)</f>
        <v>0</v>
      </c>
      <c r="AP243" s="166">
        <f t="array" ref="AP243">IFERROR(IF(ROW()-16&lt;NoRowsBudget, IF($J243="Profit Margin",SUM(AP$16:AP242)*ProfitMargin,IF($J243="VAT",SUM(AP$16:AP242)*VAT,IF(Budget_period="Monthly",SUMIFS(INDIRECT(AP$8),DetailBudgetWPs_Aleph,IF($J243 = "No Work Package", "", $J243),DetailBudgetCategory_Aleph,$I243),IF(Budget_period="Quarterly",SUMIFS(INDIRECT(AP$9),DetailBudgetWPs_Aleph,IF($J243 = "No Work Package", "", $J243),DetailBudgetCategory_Aleph,$I243),IF(Budget_period="Annually",SUMIFS(INDIRECT(AP$10),DetailBudgetWPs_Aleph,IF($J243 = "No Work Package", "", $J243),DetailBudgetCategory_Aleph,$I243),""))))) / AP$6 * AP$7, 0), 0)</f>
        <v>0</v>
      </c>
      <c r="AQ243" s="166">
        <f t="array" ref="AQ243">IFERROR(IF(ROW()-16&lt;NoRowsBudget, IF($J243="Profit Margin",SUM(AQ$16:AQ242)*ProfitMargin,IF($J243="VAT",SUM(AQ$16:AQ242)*VAT,IF(Budget_period="Monthly",SUMIFS(INDIRECT(AQ$8),DetailBudgetWPs_Aleph,IF($J243 = "No Work Package", "", $J243),DetailBudgetCategory_Aleph,$I243),IF(Budget_period="Quarterly",SUMIFS(INDIRECT(AQ$9),DetailBudgetWPs_Aleph,IF($J243 = "No Work Package", "", $J243),DetailBudgetCategory_Aleph,$I243),IF(Budget_period="Annually",SUMIFS(INDIRECT(AQ$10),DetailBudgetWPs_Aleph,IF($J243 = "No Work Package", "", $J243),DetailBudgetCategory_Aleph,$I243),""))))) / AQ$6 * AQ$7, 0), 0)</f>
        <v>0</v>
      </c>
      <c r="AR243" s="166">
        <f t="array" ref="AR243">IFERROR(IF(ROW()-16&lt;NoRowsBudget, IF($J243="Profit Margin",SUM(AR$16:AR242)*ProfitMargin,IF($J243="VAT",SUM(AR$16:AR242)*VAT,IF(Budget_period="Monthly",SUMIFS(INDIRECT(AR$8),DetailBudgetWPs_Aleph,IF($J243 = "No Work Package", "", $J243),DetailBudgetCategory_Aleph,$I243),IF(Budget_period="Quarterly",SUMIFS(INDIRECT(AR$9),DetailBudgetWPs_Aleph,IF($J243 = "No Work Package", "", $J243),DetailBudgetCategory_Aleph,$I243),IF(Budget_period="Annually",SUMIFS(INDIRECT(AR$10),DetailBudgetWPs_Aleph,IF($J243 = "No Work Package", "", $J243),DetailBudgetCategory_Aleph,$I243),""))))) / AR$6 * AR$7, 0), 0)</f>
        <v>0</v>
      </c>
      <c r="AS243" s="166">
        <f t="array" ref="AS243">IFERROR(IF(ROW()-16&lt;NoRowsBudget, IF($J243="Profit Margin",SUM(AS$16:AS242)*ProfitMargin,IF($J243="VAT",SUM(AS$16:AS242)*VAT,IF(Budget_period="Monthly",SUMIFS(INDIRECT(AS$8),DetailBudgetWPs_Aleph,IF($J243 = "No Work Package", "", $J243),DetailBudgetCategory_Aleph,$I243),IF(Budget_period="Quarterly",SUMIFS(INDIRECT(AS$9),DetailBudgetWPs_Aleph,IF($J243 = "No Work Package", "", $J243),DetailBudgetCategory_Aleph,$I243),IF(Budget_period="Annually",SUMIFS(INDIRECT(AS$10),DetailBudgetWPs_Aleph,IF($J243 = "No Work Package", "", $J243),DetailBudgetCategory_Aleph,$I243),""))))) / AS$6 * AS$7, 0), 0)</f>
        <v>0</v>
      </c>
      <c r="AT243" s="166">
        <f t="array" ref="AT243">IFERROR(IF(ROW()-16&lt;NoRowsBudget, IF($J243="Profit Margin",SUM(AT$16:AT242)*ProfitMargin,IF($J243="VAT",SUM(AT$16:AT242)*VAT,IF(Budget_period="Monthly",SUMIFS(INDIRECT(AT$8),DetailBudgetWPs_Aleph,IF($J243 = "No Work Package", "", $J243),DetailBudgetCategory_Aleph,$I243),IF(Budget_period="Quarterly",SUMIFS(INDIRECT(AT$9),DetailBudgetWPs_Aleph,IF($J243 = "No Work Package", "", $J243),DetailBudgetCategory_Aleph,$I243),IF(Budget_period="Annually",SUMIFS(INDIRECT(AT$10),DetailBudgetWPs_Aleph,IF($J243 = "No Work Package", "", $J243),DetailBudgetCategory_Aleph,$I243),""))))) / AT$6 * AT$7, 0), 0)</f>
        <v>0</v>
      </c>
      <c r="AU243" s="166">
        <f t="array" ref="AU243">IFERROR(IF(ROW()-16&lt;NoRowsBudget, IF($J243="Profit Margin",SUM(AU$16:AU242)*ProfitMargin,IF($J243="VAT",SUM(AU$16:AU242)*VAT,IF(Budget_period="Monthly",SUMIFS(INDIRECT(AU$8),DetailBudgetWPs_Aleph,IF($J243 = "No Work Package", "", $J243),DetailBudgetCategory_Aleph,$I243),IF(Budget_period="Quarterly",SUMIFS(INDIRECT(AU$9),DetailBudgetWPs_Aleph,IF($J243 = "No Work Package", "", $J243),DetailBudgetCategory_Aleph,$I243),IF(Budget_period="Annually",SUMIFS(INDIRECT(AU$10),DetailBudgetWPs_Aleph,IF($J243 = "No Work Package", "", $J243),DetailBudgetCategory_Aleph,$I243),""))))) / AU$6 * AU$7, 0), 0)</f>
        <v>0</v>
      </c>
      <c r="AV243" s="166">
        <f t="array" ref="AV243">IFERROR(IF(ROW()-16&lt;NoRowsBudget, IF($J243="Profit Margin",SUM(AV$16:AV242)*ProfitMargin,IF($J243="VAT",SUM(AV$16:AV242)*VAT,IF(Budget_period="Monthly",SUMIFS(INDIRECT(AV$8),DetailBudgetWPs_Aleph,IF($J243 = "No Work Package", "", $J243),DetailBudgetCategory_Aleph,$I243),IF(Budget_period="Quarterly",SUMIFS(INDIRECT(AV$9),DetailBudgetWPs_Aleph,IF($J243 = "No Work Package", "", $J243),DetailBudgetCategory_Aleph,$I243),IF(Budget_period="Annually",SUMIFS(INDIRECT(AV$10),DetailBudgetWPs_Aleph,IF($J243 = "No Work Package", "", $J243),DetailBudgetCategory_Aleph,$I243),""))))) / AV$6 * AV$7, 0), 0)</f>
        <v>0</v>
      </c>
      <c r="AW243" s="166">
        <f t="array" ref="AW243">IFERROR(IF(ROW()-16&lt;NoRowsBudget, IF($J243="Profit Margin",SUM(AW$16:AW242)*ProfitMargin,IF($J243="VAT",SUM(AW$16:AW242)*VAT,IF(Budget_period="Monthly",SUMIFS(INDIRECT(AW$8),DetailBudgetWPs_Aleph,IF($J243 = "No Work Package", "", $J243),DetailBudgetCategory_Aleph,$I243),IF(Budget_period="Quarterly",SUMIFS(INDIRECT(AW$9),DetailBudgetWPs_Aleph,IF($J243 = "No Work Package", "", $J243),DetailBudgetCategory_Aleph,$I243),IF(Budget_period="Annually",SUMIFS(INDIRECT(AW$10),DetailBudgetWPs_Aleph,IF($J243 = "No Work Package", "", $J243),DetailBudgetCategory_Aleph,$I243),""))))) / AW$6 * AW$7, 0), 0)</f>
        <v>0</v>
      </c>
      <c r="AX243" s="166">
        <f t="array" ref="AX243">IFERROR(IF(ROW()-16&lt;NoRowsBudget, IF($J243="Profit Margin",SUM(AX$16:AX242)*ProfitMargin,IF($J243="VAT",SUM(AX$16:AX242)*VAT,IF(Budget_period="Monthly",SUMIFS(INDIRECT(AX$8),DetailBudgetWPs_Aleph,IF($J243 = "No Work Package", "", $J243),DetailBudgetCategory_Aleph,$I243),IF(Budget_period="Quarterly",SUMIFS(INDIRECT(AX$9),DetailBudgetWPs_Aleph,IF($J243 = "No Work Package", "", $J243),DetailBudgetCategory_Aleph,$I243),IF(Budget_period="Annually",SUMIFS(INDIRECT(AX$10),DetailBudgetWPs_Aleph,IF($J243 = "No Work Package", "", $J243),DetailBudgetCategory_Aleph,$I243),""))))) / AX$6 * AX$7, 0), 0)</f>
        <v>0</v>
      </c>
      <c r="AY243" s="166">
        <f t="array" ref="AY243">IFERROR(IF(ROW()-16&lt;NoRowsBudget, IF($J243="Profit Margin",SUM(AY$16:AY242)*ProfitMargin,IF($J243="VAT",SUM(AY$16:AY242)*VAT,IF(Budget_period="Monthly",SUMIFS(INDIRECT(AY$8),DetailBudgetWPs_Aleph,IF($J243 = "No Work Package", "", $J243),DetailBudgetCategory_Aleph,$I243),IF(Budget_period="Quarterly",SUMIFS(INDIRECT(AY$9),DetailBudgetWPs_Aleph,IF($J243 = "No Work Package", "", $J243),DetailBudgetCategory_Aleph,$I243),IF(Budget_period="Annually",SUMIFS(INDIRECT(AY$10),DetailBudgetWPs_Aleph,IF($J243 = "No Work Package", "", $J243),DetailBudgetCategory_Aleph,$I243),""))))) / AY$6 * AY$7, 0), 0)</f>
        <v>0</v>
      </c>
      <c r="AZ243" s="166">
        <f t="array" ref="AZ243">IFERROR(IF(ROW()-16&lt;NoRowsBudget, IF($J243="Profit Margin",SUM(AZ$16:AZ242)*ProfitMargin,IF($J243="VAT",SUM(AZ$16:AZ242)*VAT,IF(Budget_period="Monthly",SUMIFS(INDIRECT(AZ$8),DetailBudgetWPs_Aleph,IF($J243 = "No Work Package", "", $J243),DetailBudgetCategory_Aleph,$I243),IF(Budget_period="Quarterly",SUMIFS(INDIRECT(AZ$9),DetailBudgetWPs_Aleph,IF($J243 = "No Work Package", "", $J243),DetailBudgetCategory_Aleph,$I243),IF(Budget_period="Annually",SUMIFS(INDIRECT(AZ$10),DetailBudgetWPs_Aleph,IF($J243 = "No Work Package", "", $J243),DetailBudgetCategory_Aleph,$I243),""))))) / AZ$6 * AZ$7, 0), 0)</f>
        <v>0</v>
      </c>
      <c r="BA243" s="166">
        <f t="array" ref="BA243">IFERROR(IF(ROW()-16&lt;NoRowsBudget, IF($J243="Profit Margin",SUM(BA$16:BA242)*ProfitMargin,IF($J243="VAT",SUM(BA$16:BA242)*VAT,IF(Budget_period="Monthly",SUMIFS(INDIRECT(BA$8),DetailBudgetWPs_Aleph,IF($J243 = "No Work Package", "", $J243),DetailBudgetCategory_Aleph,$I243),IF(Budget_period="Quarterly",SUMIFS(INDIRECT(BA$9),DetailBudgetWPs_Aleph,IF($J243 = "No Work Package", "", $J243),DetailBudgetCategory_Aleph,$I243),IF(Budget_period="Annually",SUMIFS(INDIRECT(BA$10),DetailBudgetWPs_Aleph,IF($J243 = "No Work Package", "", $J243),DetailBudgetCategory_Aleph,$I243),""))))) / BA$6 * BA$7, 0), 0)</f>
        <v>0</v>
      </c>
      <c r="BB243" s="166">
        <f t="array" ref="BB243">IFERROR(IF(ROW()-16&lt;NoRowsBudget, IF($J243="Profit Margin",SUM(BB$16:BB242)*ProfitMargin,IF($J243="VAT",SUM(BB$16:BB242)*VAT,IF(Budget_period="Monthly",SUMIFS(INDIRECT(BB$8),DetailBudgetWPs_Aleph,IF($J243 = "No Work Package", "", $J243),DetailBudgetCategory_Aleph,$I243),IF(Budget_period="Quarterly",SUMIFS(INDIRECT(BB$9),DetailBudgetWPs_Aleph,IF($J243 = "No Work Package", "", $J243),DetailBudgetCategory_Aleph,$I243),IF(Budget_period="Annually",SUMIFS(INDIRECT(BB$10),DetailBudgetWPs_Aleph,IF($J243 = "No Work Package", "", $J243),DetailBudgetCategory_Aleph,$I243),""))))) / BB$6 * BB$7, 0), 0)</f>
        <v>0</v>
      </c>
      <c r="BC243" s="166">
        <f t="array" ref="BC243">IFERROR(IF(ROW()-16&lt;NoRowsBudget, IF($J243="Profit Margin",SUM(BC$16:BC242)*ProfitMargin,IF($J243="VAT",SUM(BC$16:BC242)*VAT,IF(Budget_period="Monthly",SUMIFS(INDIRECT(BC$8),DetailBudgetWPs_Aleph,IF($J243 = "No Work Package", "", $J243),DetailBudgetCategory_Aleph,$I243),IF(Budget_period="Quarterly",SUMIFS(INDIRECT(BC$9),DetailBudgetWPs_Aleph,IF($J243 = "No Work Package", "", $J243),DetailBudgetCategory_Aleph,$I243),IF(Budget_period="Annually",SUMIFS(INDIRECT(BC$10),DetailBudgetWPs_Aleph,IF($J243 = "No Work Package", "", $J243),DetailBudgetCategory_Aleph,$I243),""))))) / BC$6 * BC$7, 0), 0)</f>
        <v>0</v>
      </c>
      <c r="BD243" s="166">
        <f t="array" ref="BD243">IFERROR(IF(ROW()-16&lt;NoRowsBudget, IF($J243="Profit Margin",SUM(BD$16:BD242)*ProfitMargin,IF($J243="VAT",SUM(BD$16:BD242)*VAT,IF(Budget_period="Monthly",SUMIFS(INDIRECT(BD$8),DetailBudgetWPs_Aleph,IF($J243 = "No Work Package", "", $J243),DetailBudgetCategory_Aleph,$I243),IF(Budget_period="Quarterly",SUMIFS(INDIRECT(BD$9),DetailBudgetWPs_Aleph,IF($J243 = "No Work Package", "", $J243),DetailBudgetCategory_Aleph,$I243),IF(Budget_period="Annually",SUMIFS(INDIRECT(BD$10),DetailBudgetWPs_Aleph,IF($J243 = "No Work Package", "", $J243),DetailBudgetCategory_Aleph,$I243),""))))) / BD$6 * BD$7, 0), 0)</f>
        <v>0</v>
      </c>
      <c r="BE243" s="166">
        <f t="array" ref="BE243">IFERROR(IF(ROW()-16&lt;NoRowsBudget, IF($J243="Profit Margin",SUM(BE$16:BE242)*ProfitMargin,IF($J243="VAT",SUM(BE$16:BE242)*VAT,IF(Budget_period="Monthly",SUMIFS(INDIRECT(BE$8),DetailBudgetWPs_Aleph,IF($J243 = "No Work Package", "", $J243),DetailBudgetCategory_Aleph,$I243),IF(Budget_period="Quarterly",SUMIFS(INDIRECT(BE$9),DetailBudgetWPs_Aleph,IF($J243 = "No Work Package", "", $J243),DetailBudgetCategory_Aleph,$I243),IF(Budget_period="Annually",SUMIFS(INDIRECT(BE$10),DetailBudgetWPs_Aleph,IF($J243 = "No Work Package", "", $J243),DetailBudgetCategory_Aleph,$I243),""))))) / BE$6 * BE$7, 0), 0)</f>
        <v>0</v>
      </c>
      <c r="BF243" s="166">
        <f t="array" ref="BF243">IFERROR(IF(ROW()-16&lt;NoRowsBudget, IF($J243="Profit Margin",SUM(BF$16:BF242)*ProfitMargin,IF($J243="VAT",SUM(BF$16:BF242)*VAT,IF(Budget_period="Monthly",SUMIFS(INDIRECT(BF$8),DetailBudgetWPs_Aleph,IF($J243 = "No Work Package", "", $J243),DetailBudgetCategory_Aleph,$I243),IF(Budget_period="Quarterly",SUMIFS(INDIRECT(BF$9),DetailBudgetWPs_Aleph,IF($J243 = "No Work Package", "", $J243),DetailBudgetCategory_Aleph,$I243),IF(Budget_period="Annually",SUMIFS(INDIRECT(BF$10),DetailBudgetWPs_Aleph,IF($J243 = "No Work Package", "", $J243),DetailBudgetCategory_Aleph,$I243),""))))) / BF$6 * BF$7, 0), 0)</f>
        <v>0</v>
      </c>
      <c r="BG243" s="166">
        <f t="array" ref="BG243">IFERROR(IF(ROW()-16&lt;NoRowsBudget, IF($J243="Profit Margin",SUM(BG$16:BG242)*ProfitMargin,IF($J243="VAT",SUM(BG$16:BG242)*VAT,IF(Budget_period="Monthly",SUMIFS(INDIRECT(BG$8),DetailBudgetWPs_Aleph,IF($J243 = "No Work Package", "", $J243),DetailBudgetCategory_Aleph,$I243),IF(Budget_period="Quarterly",SUMIFS(INDIRECT(BG$9),DetailBudgetWPs_Aleph,IF($J243 = "No Work Package", "", $J243),DetailBudgetCategory_Aleph,$I243),IF(Budget_period="Annually",SUMIFS(INDIRECT(BG$10),DetailBudgetWPs_Aleph,IF($J243 = "No Work Package", "", $J243),DetailBudgetCategory_Aleph,$I243),""))))) / BG$6 * BG$7, 0), 0)</f>
        <v>0</v>
      </c>
      <c r="BH243" s="166">
        <f t="array" ref="BH243">IFERROR(IF(ROW()-16&lt;NoRowsBudget, IF($J243="Profit Margin",SUM(BH$16:BH242)*ProfitMargin,IF($J243="VAT",SUM(BH$16:BH242)*VAT,IF(Budget_period="Monthly",SUMIFS(INDIRECT(BH$8),DetailBudgetWPs_Aleph,IF($J243 = "No Work Package", "", $J243),DetailBudgetCategory_Aleph,$I243),IF(Budget_period="Quarterly",SUMIFS(INDIRECT(BH$9),DetailBudgetWPs_Aleph,IF($J243 = "No Work Package", "", $J243),DetailBudgetCategory_Aleph,$I243),IF(Budget_period="Annually",SUMIFS(INDIRECT(BH$10),DetailBudgetWPs_Aleph,IF($J243 = "No Work Package", "", $J243),DetailBudgetCategory_Aleph,$I243),""))))) / BH$6 * BH$7, 0), 0)</f>
        <v>0</v>
      </c>
      <c r="BI243" s="166">
        <f t="array" ref="BI243">IFERROR(IF(ROW()-16&lt;NoRowsBudget, IF($J243="Profit Margin",SUM(BI$16:BI242)*ProfitMargin,IF($J243="VAT",SUM(BI$16:BI242)*VAT,IF(Budget_period="Monthly",SUMIFS(INDIRECT(BI$8),DetailBudgetWPs_Aleph,IF($J243 = "No Work Package", "", $J243),DetailBudgetCategory_Aleph,$I243),IF(Budget_period="Quarterly",SUMIFS(INDIRECT(BI$9),DetailBudgetWPs_Aleph,IF($J243 = "No Work Package", "", $J243),DetailBudgetCategory_Aleph,$I243),IF(Budget_period="Annually",SUMIFS(INDIRECT(BI$10),DetailBudgetWPs_Aleph,IF($J243 = "No Work Package", "", $J243),DetailBudgetCategory_Aleph,$I243),""))))) / BI$6 * BI$7, 0), 0)</f>
        <v>0</v>
      </c>
      <c r="BJ243" s="166">
        <f t="array" ref="BJ243">IFERROR(IF(ROW()-16&lt;NoRowsBudget, IF($J243="Profit Margin",SUM(BJ$16:BJ242)*ProfitMargin,IF($J243="VAT",SUM(BJ$16:BJ242)*VAT,IF(Budget_period="Monthly",SUMIFS(INDIRECT(BJ$8),DetailBudgetWPs_Aleph,IF($J243 = "No Work Package", "", $J243),DetailBudgetCategory_Aleph,$I243),IF(Budget_period="Quarterly",SUMIFS(INDIRECT(BJ$9),DetailBudgetWPs_Aleph,IF($J243 = "No Work Package", "", $J243),DetailBudgetCategory_Aleph,$I243),IF(Budget_period="Annually",SUMIFS(INDIRECT(BJ$10),DetailBudgetWPs_Aleph,IF($J243 = "No Work Package", "", $J243),DetailBudgetCategory_Aleph,$I243),""))))) / BJ$6 * BJ$7, 0), 0)</f>
        <v>0</v>
      </c>
      <c r="BK243" s="166">
        <f t="array" ref="BK243">IFERROR(IF(ROW()-16&lt;NoRowsBudget, IF($J243="Profit Margin",SUM(BK$16:BK242)*ProfitMargin,IF($J243="VAT",SUM(BK$16:BK242)*VAT,IF(Budget_period="Monthly",SUMIFS(INDIRECT(BK$8),DetailBudgetWPs_Aleph,IF($J243 = "No Work Package", "", $J243),DetailBudgetCategory_Aleph,$I243),IF(Budget_period="Quarterly",SUMIFS(INDIRECT(BK$9),DetailBudgetWPs_Aleph,IF($J243 = "No Work Package", "", $J243),DetailBudgetCategory_Aleph,$I243),IF(Budget_period="Annually",SUMIFS(INDIRECT(BK$10),DetailBudgetWPs_Aleph,IF($J243 = "No Work Package", "", $J243),DetailBudgetCategory_Aleph,$I243),""))))) / BK$6 * BK$7, 0), 0)</f>
        <v>0</v>
      </c>
      <c r="BL243" s="166">
        <f t="array" ref="BL243">IFERROR(IF(ROW()-16&lt;NoRowsBudget, IF($J243="Profit Margin",SUM(BL$16:BL242)*ProfitMargin,IF($J243="VAT",SUM(BL$16:BL242)*VAT,IF(Budget_period="Monthly",SUMIFS(INDIRECT(BL$8),DetailBudgetWPs_Aleph,IF($J243 = "No Work Package", "", $J243),DetailBudgetCategory_Aleph,$I243),IF(Budget_period="Quarterly",SUMIFS(INDIRECT(BL$9),DetailBudgetWPs_Aleph,IF($J243 = "No Work Package", "", $J243),DetailBudgetCategory_Aleph,$I243),IF(Budget_period="Annually",SUMIFS(INDIRECT(BL$10),DetailBudgetWPs_Aleph,IF($J243 = "No Work Package", "", $J243),DetailBudgetCategory_Aleph,$I243),""))))) / BL$6 * BL$7, 0), 0)</f>
        <v>0</v>
      </c>
      <c r="BM243" s="166">
        <f t="array" ref="BM243">IFERROR(IF(ROW()-16&lt;NoRowsBudget, IF($J243="Profit Margin",SUM(BM$16:BM242)*ProfitMargin,IF($J243="VAT",SUM(BM$16:BM242)*VAT,IF(Budget_period="Monthly",SUMIFS(INDIRECT(BM$8),DetailBudgetWPs_Aleph,IF($J243 = "No Work Package", "", $J243),DetailBudgetCategory_Aleph,$I243),IF(Budget_period="Quarterly",SUMIFS(INDIRECT(BM$9),DetailBudgetWPs_Aleph,IF($J243 = "No Work Package", "", $J243),DetailBudgetCategory_Aleph,$I243),IF(Budget_period="Annually",SUMIFS(INDIRECT(BM$10),DetailBudgetWPs_Aleph,IF($J243 = "No Work Package", "", $J243),DetailBudgetCategory_Aleph,$I243),""))))) / BM$6 * BM$7, 0), 0)</f>
        <v>0</v>
      </c>
      <c r="BN243" s="166">
        <f t="array" ref="BN243">IFERROR(IF(ROW()-16&lt;NoRowsBudget, IF($J243="Profit Margin",SUM(BN$16:BN242)*ProfitMargin,IF($J243="VAT",SUM(BN$16:BN242)*VAT,IF(Budget_period="Monthly",SUMIFS(INDIRECT(BN$8),DetailBudgetWPs_Aleph,IF($J243 = "No Work Package", "", $J243),DetailBudgetCategory_Aleph,$I243),IF(Budget_period="Quarterly",SUMIFS(INDIRECT(BN$9),DetailBudgetWPs_Aleph,IF($J243 = "No Work Package", "", $J243),DetailBudgetCategory_Aleph,$I243),IF(Budget_period="Annually",SUMIFS(INDIRECT(BN$10),DetailBudgetWPs_Aleph,IF($J243 = "No Work Package", "", $J243),DetailBudgetCategory_Aleph,$I243),""))))) / BN$6 * BN$7, 0), 0)</f>
        <v>0</v>
      </c>
      <c r="BO243" s="166">
        <f t="array" ref="BO243">IFERROR(IF(ROW()-16&lt;NoRowsBudget, IF($J243="Profit Margin",SUM(BO$16:BO242)*ProfitMargin,IF($J243="VAT",SUM(BO$16:BO242)*VAT,IF(Budget_period="Monthly",SUMIFS(INDIRECT(BO$8),DetailBudgetWPs_Aleph,IF($J243 = "No Work Package", "", $J243),DetailBudgetCategory_Aleph,$I243),IF(Budget_period="Quarterly",SUMIFS(INDIRECT(BO$9),DetailBudgetWPs_Aleph,IF($J243 = "No Work Package", "", $J243),DetailBudgetCategory_Aleph,$I243),IF(Budget_period="Annually",SUMIFS(INDIRECT(BO$10),DetailBudgetWPs_Aleph,IF($J243 = "No Work Package", "", $J243),DetailBudgetCategory_Aleph,$I243),""))))) / BO$6 * BO$7, 0), 0)</f>
        <v>0</v>
      </c>
      <c r="BP243" s="166">
        <f t="array" ref="BP243">IFERROR(IF(ROW()-16&lt;NoRowsBudget, IF($J243="Profit Margin",SUM(BP$16:BP242)*ProfitMargin,IF($J243="VAT",SUM(BP$16:BP242)*VAT,IF(Budget_period="Monthly",SUMIFS(INDIRECT(BP$8),DetailBudgetWPs_Aleph,IF($J243 = "No Work Package", "", $J243),DetailBudgetCategory_Aleph,$I243),IF(Budget_period="Quarterly",SUMIFS(INDIRECT(BP$9),DetailBudgetWPs_Aleph,IF($J243 = "No Work Package", "", $J243),DetailBudgetCategory_Aleph,$I243),IF(Budget_period="Annually",SUMIFS(INDIRECT(BP$10),DetailBudgetWPs_Aleph,IF($J243 = "No Work Package", "", $J243),DetailBudgetCategory_Aleph,$I243),""))))) / BP$6 * BP$7, 0), 0)</f>
        <v>0</v>
      </c>
      <c r="BQ243" s="166">
        <f t="array" ref="BQ243">IFERROR(IF(ROW()-16&lt;NoRowsBudget, IF($J243="Profit Margin",SUM(BQ$16:BQ242)*ProfitMargin,IF($J243="VAT",SUM(BQ$16:BQ242)*VAT,IF(Budget_period="Monthly",SUMIFS(INDIRECT(BQ$8),DetailBudgetWPs_Aleph,IF($J243 = "No Work Package", "", $J243),DetailBudgetCategory_Aleph,$I243),IF(Budget_period="Quarterly",SUMIFS(INDIRECT(BQ$9),DetailBudgetWPs_Aleph,IF($J243 = "No Work Package", "", $J243),DetailBudgetCategory_Aleph,$I243),IF(Budget_period="Annually",SUMIFS(INDIRECT(BQ$10),DetailBudgetWPs_Aleph,IF($J243 = "No Work Package", "", $J243),DetailBudgetCategory_Aleph,$I243),""))))) / BQ$6 * BQ$7, 0), 0)</f>
        <v>0</v>
      </c>
      <c r="BR243" s="166">
        <f t="array" ref="BR243">IFERROR(IF(ROW()-16&lt;NoRowsBudget, IF($J243="Profit Margin",SUM(BR$16:BR242)*ProfitMargin,IF($J243="VAT",SUM(BR$16:BR242)*VAT,IF(Budget_period="Monthly",SUMIFS(INDIRECT(BR$8),DetailBudgetWPs_Aleph,IF($J243 = "No Work Package", "", $J243),DetailBudgetCategory_Aleph,$I243),IF(Budget_period="Quarterly",SUMIFS(INDIRECT(BR$9),DetailBudgetWPs_Aleph,IF($J243 = "No Work Package", "", $J243),DetailBudgetCategory_Aleph,$I243),IF(Budget_period="Annually",SUMIFS(INDIRECT(BR$10),DetailBudgetWPs_Aleph,IF($J243 = "No Work Package", "", $J243),DetailBudgetCategory_Aleph,$I243),""))))) / BR$6 * BR$7, 0), 0)</f>
        <v>0</v>
      </c>
      <c r="BS243" s="166">
        <f t="array" ref="BS243">IFERROR(IF(ROW()-16&lt;NoRowsBudget, IF($J243="Profit Margin",SUM(BS$16:BS242)*ProfitMargin,IF($J243="VAT",SUM(BS$16:BS242)*VAT,IF(Budget_period="Monthly",SUMIFS(INDIRECT(BS$8),DetailBudgetWPs_Aleph,IF($J243 = "No Work Package", "", $J243),DetailBudgetCategory_Aleph,$I243),IF(Budget_period="Quarterly",SUMIFS(INDIRECT(BS$9),DetailBudgetWPs_Aleph,IF($J243 = "No Work Package", "", $J243),DetailBudgetCategory_Aleph,$I243),IF(Budget_period="Annually",SUMIFS(INDIRECT(BS$10),DetailBudgetWPs_Aleph,IF($J243 = "No Work Package", "", $J243),DetailBudgetCategory_Aleph,$I243),""))))) / BS$6 * BS$7, 0), 0)</f>
        <v>0</v>
      </c>
    </row>
    <row r="244" ht="15.75" customHeight="1">
      <c r="A244" s="114"/>
      <c r="B244" s="15" t="str">
        <f>IF(ROW()-16&lt;NoRowsBudget,OrgName,"")</f>
        <v/>
      </c>
      <c r="C244" s="15" t="str">
        <f>IF(ROW()-16&lt;NoRowsBudget,ProjectName,"")</f>
        <v/>
      </c>
      <c r="D244" s="15" t="str">
        <f>IF(ROW()-16&lt;NoRowsBudget,ProjectRef,"")</f>
        <v/>
      </c>
      <c r="E244" s="15" t="str">
        <f>IF(ROW()-16&lt;NoRowsBudget,ApplicationID,"")</f>
        <v/>
      </c>
      <c r="F244" s="15" t="str">
        <f>IF(ROW()-16&lt;NoRowsBudget,Version,"")</f>
        <v/>
      </c>
      <c r="G244" s="164" t="str">
        <f>IF(ROW()-16&lt;NoRowsBudget,StartDate,"")</f>
        <v/>
      </c>
      <c r="H244" s="164" t="str">
        <f>IF(ROW()-16&lt;NoRowsBudget,EndDate,"")</f>
        <v/>
      </c>
      <c r="I244" s="15" t="str">
        <f t="array" ref="I244">IF(ROW()-16&lt;(NoRowsBudget-3),INDEX(CostCategories,CEILING((ROW()-15)/NoWPs,1)),IF(ROW()-16=NoRowsBudget-3,"Overheads",IF(ROW()-16=NoRowsBudget-2,"Profit Margin",IF(ROW()-16=NoRowsBudget-1,"VAT",""))))</f>
        <v/>
      </c>
      <c r="J244" s="15" t="str">
        <f t="array" ref="J244">IF(ROW()-16&lt;NoRowsBudget-3,INDEX(WPUnique,,MOD(ROW()-16,NoWPs)+1),IF(ROW()-16=NoRowsBudget-3,"Overheads",IF(ROW()-16=NoRowsBudget-2,"Profit Margin",IF(ROW()-16=NoRowsBudget-1,"VAT",""))))</f>
        <v/>
      </c>
      <c r="K244" s="172" t="str">
        <f>IFERROR(IF(OR($J244="Indirect Cost",$J244="VAT",$J244="Profit Margin"),"",VLOOKUP(J244,'1. Basic Info'!$B$40:$C$52,2,FALSE)),BudgetExport!J244)</f>
        <v/>
      </c>
      <c r="L244" s="166">
        <f t="array" ref="L244">IFERROR(IF(ROW()-16&lt;NoRowsBudget, IF($J244="Profit Margin",SUM(L$16:L243)*ProfitMargin,IF($J244="VAT",SUM(L$16:L243)*VAT,IF(Budget_period="Monthly",SUMIFS(INDIRECT(L$8),DetailBudgetWPs_Aleph,IF($J244 = "No Work Package", "", $J244),DetailBudgetCategory_Aleph,$I244),IF(Budget_period="Quarterly",SUMIFS(INDIRECT(L$9),DetailBudgetWPs_Aleph,IF($J244 = "No Work Package", "", $J244),DetailBudgetCategory_Aleph,$I244),IF(Budget_period="Annually",SUMIFS(INDIRECT(L$10),DetailBudgetWPs_Aleph,IF($J244 = "No Work Package", "", $J244),DetailBudgetCategory_Aleph,$I244),""))))) / L$6 * L$7, 0), 0)</f>
        <v>0</v>
      </c>
      <c r="M244" s="166">
        <f t="array" ref="M244">IFERROR(IF(ROW()-16&lt;NoRowsBudget, IF($J244="Profit Margin",SUM(M$16:M243)*ProfitMargin,IF($J244="VAT",SUM(M$16:M243)*VAT,IF(Budget_period="Monthly",SUMIFS(INDIRECT(M$8),DetailBudgetWPs_Aleph,IF($J244 = "No Work Package", "", $J244),DetailBudgetCategory_Aleph,$I244),IF(Budget_period="Quarterly",SUMIFS(INDIRECT(M$9),DetailBudgetWPs_Aleph,IF($J244 = "No Work Package", "", $J244),DetailBudgetCategory_Aleph,$I244),IF(Budget_period="Annually",SUMIFS(INDIRECT(M$10),DetailBudgetWPs_Aleph,IF($J244 = "No Work Package", "", $J244),DetailBudgetCategory_Aleph,$I244),""))))) / M$6 * M$7, 0), 0)</f>
        <v>0</v>
      </c>
      <c r="N244" s="166">
        <f t="array" ref="N244">IFERROR(IF(ROW()-16&lt;NoRowsBudget, IF($J244="Profit Margin",SUM(N$16:N243)*ProfitMargin,IF($J244="VAT",SUM(N$16:N243)*VAT,IF(Budget_period="Monthly",SUMIFS(INDIRECT(N$8),DetailBudgetWPs_Aleph,IF($J244 = "No Work Package", "", $J244),DetailBudgetCategory_Aleph,$I244),IF(Budget_period="Quarterly",SUMIFS(INDIRECT(N$9),DetailBudgetWPs_Aleph,IF($J244 = "No Work Package", "", $J244),DetailBudgetCategory_Aleph,$I244),IF(Budget_period="Annually",SUMIFS(INDIRECT(N$10),DetailBudgetWPs_Aleph,IF($J244 = "No Work Package", "", $J244),DetailBudgetCategory_Aleph,$I244),""))))) / N$6 * N$7, 0), 0)</f>
        <v>0</v>
      </c>
      <c r="O244" s="166">
        <f t="array" ref="O244">IFERROR(IF(ROW()-16&lt;NoRowsBudget, IF($J244="Profit Margin",SUM(O$16:O243)*ProfitMargin,IF($J244="VAT",SUM(O$16:O243)*VAT,IF(Budget_period="Monthly",SUMIFS(INDIRECT(O$8),DetailBudgetWPs_Aleph,IF($J244 = "No Work Package", "", $J244),DetailBudgetCategory_Aleph,$I244),IF(Budget_period="Quarterly",SUMIFS(INDIRECT(O$9),DetailBudgetWPs_Aleph,IF($J244 = "No Work Package", "", $J244),DetailBudgetCategory_Aleph,$I244),IF(Budget_period="Annually",SUMIFS(INDIRECT(O$10),DetailBudgetWPs_Aleph,IF($J244 = "No Work Package", "", $J244),DetailBudgetCategory_Aleph,$I244),""))))) / O$6 * O$7, 0), 0)</f>
        <v>0</v>
      </c>
      <c r="P244" s="166">
        <f t="array" ref="P244">IFERROR(IF(ROW()-16&lt;NoRowsBudget, IF($J244="Profit Margin",SUM(P$16:P243)*ProfitMargin,IF($J244="VAT",SUM(P$16:P243)*VAT,IF(Budget_period="Monthly",SUMIFS(INDIRECT(P$8),DetailBudgetWPs_Aleph,IF($J244 = "No Work Package", "", $J244),DetailBudgetCategory_Aleph,$I244),IF(Budget_period="Quarterly",SUMIFS(INDIRECT(P$9),DetailBudgetWPs_Aleph,IF($J244 = "No Work Package", "", $J244),DetailBudgetCategory_Aleph,$I244),IF(Budget_period="Annually",SUMIFS(INDIRECT(P$10),DetailBudgetWPs_Aleph,IF($J244 = "No Work Package", "", $J244),DetailBudgetCategory_Aleph,$I244),""))))) / P$6 * P$7, 0), 0)</f>
        <v>0</v>
      </c>
      <c r="Q244" s="166">
        <f t="array" ref="Q244">IFERROR(IF(ROW()-16&lt;NoRowsBudget, IF($J244="Profit Margin",SUM(Q$16:Q243)*ProfitMargin,IF($J244="VAT",SUM(Q$16:Q243)*VAT,IF(Budget_period="Monthly",SUMIFS(INDIRECT(Q$8),DetailBudgetWPs_Aleph,IF($J244 = "No Work Package", "", $J244),DetailBudgetCategory_Aleph,$I244),IF(Budget_period="Quarterly",SUMIFS(INDIRECT(Q$9),DetailBudgetWPs_Aleph,IF($J244 = "No Work Package", "", $J244),DetailBudgetCategory_Aleph,$I244),IF(Budget_period="Annually",SUMIFS(INDIRECT(Q$10),DetailBudgetWPs_Aleph,IF($J244 = "No Work Package", "", $J244),DetailBudgetCategory_Aleph,$I244),""))))) / Q$6 * Q$7, 0), 0)</f>
        <v>0</v>
      </c>
      <c r="R244" s="166">
        <f t="array" ref="R244">IFERROR(IF(ROW()-16&lt;NoRowsBudget, IF($J244="Profit Margin",SUM(R$16:R243)*ProfitMargin,IF($J244="VAT",SUM(R$16:R243)*VAT,IF(Budget_period="Monthly",SUMIFS(INDIRECT(R$8),DetailBudgetWPs_Aleph,IF($J244 = "No Work Package", "", $J244),DetailBudgetCategory_Aleph,$I244),IF(Budget_period="Quarterly",SUMIFS(INDIRECT(R$9),DetailBudgetWPs_Aleph,IF($J244 = "No Work Package", "", $J244),DetailBudgetCategory_Aleph,$I244),IF(Budget_period="Annually",SUMIFS(INDIRECT(R$10),DetailBudgetWPs_Aleph,IF($J244 = "No Work Package", "", $J244),DetailBudgetCategory_Aleph,$I244),""))))) / R$6 * R$7, 0), 0)</f>
        <v>0</v>
      </c>
      <c r="S244" s="166">
        <f t="array" ref="S244">IFERROR(IF(ROW()-16&lt;NoRowsBudget, IF($J244="Profit Margin",SUM(S$16:S243)*ProfitMargin,IF($J244="VAT",SUM(S$16:S243)*VAT,IF(Budget_period="Monthly",SUMIFS(INDIRECT(S$8),DetailBudgetWPs_Aleph,IF($J244 = "No Work Package", "", $J244),DetailBudgetCategory_Aleph,$I244),IF(Budget_period="Quarterly",SUMIFS(INDIRECT(S$9),DetailBudgetWPs_Aleph,IF($J244 = "No Work Package", "", $J244),DetailBudgetCategory_Aleph,$I244),IF(Budget_period="Annually",SUMIFS(INDIRECT(S$10),DetailBudgetWPs_Aleph,IF($J244 = "No Work Package", "", $J244),DetailBudgetCategory_Aleph,$I244),""))))) / S$6 * S$7, 0), 0)</f>
        <v>0</v>
      </c>
      <c r="T244" s="166">
        <f t="array" ref="T244">IFERROR(IF(ROW()-16&lt;NoRowsBudget, IF($J244="Profit Margin",SUM(T$16:T243)*ProfitMargin,IF($J244="VAT",SUM(T$16:T243)*VAT,IF(Budget_period="Monthly",SUMIFS(INDIRECT(T$8),DetailBudgetWPs_Aleph,IF($J244 = "No Work Package", "", $J244),DetailBudgetCategory_Aleph,$I244),IF(Budget_period="Quarterly",SUMIFS(INDIRECT(T$9),DetailBudgetWPs_Aleph,IF($J244 = "No Work Package", "", $J244),DetailBudgetCategory_Aleph,$I244),IF(Budget_period="Annually",SUMIFS(INDIRECT(T$10),DetailBudgetWPs_Aleph,IF($J244 = "No Work Package", "", $J244),DetailBudgetCategory_Aleph,$I244),""))))) / T$6 * T$7, 0), 0)</f>
        <v>0</v>
      </c>
      <c r="U244" s="166">
        <f t="array" ref="U244">IFERROR(IF(ROW()-16&lt;NoRowsBudget, IF($J244="Profit Margin",SUM(U$16:U243)*ProfitMargin,IF($J244="VAT",SUM(U$16:U243)*VAT,IF(Budget_period="Monthly",SUMIFS(INDIRECT(U$8),DetailBudgetWPs_Aleph,IF($J244 = "No Work Package", "", $J244),DetailBudgetCategory_Aleph,$I244),IF(Budget_period="Quarterly",SUMIFS(INDIRECT(U$9),DetailBudgetWPs_Aleph,IF($J244 = "No Work Package", "", $J244),DetailBudgetCategory_Aleph,$I244),IF(Budget_period="Annually",SUMIFS(INDIRECT(U$10),DetailBudgetWPs_Aleph,IF($J244 = "No Work Package", "", $J244),DetailBudgetCategory_Aleph,$I244),""))))) / U$6 * U$7, 0), 0)</f>
        <v>0</v>
      </c>
      <c r="V244" s="166">
        <f t="array" ref="V244">IFERROR(IF(ROW()-16&lt;NoRowsBudget, IF($J244="Profit Margin",SUM(V$16:V243)*ProfitMargin,IF($J244="VAT",SUM(V$16:V243)*VAT,IF(Budget_period="Monthly",SUMIFS(INDIRECT(V$8),DetailBudgetWPs_Aleph,IF($J244 = "No Work Package", "", $J244),DetailBudgetCategory_Aleph,$I244),IF(Budget_period="Quarterly",SUMIFS(INDIRECT(V$9),DetailBudgetWPs_Aleph,IF($J244 = "No Work Package", "", $J244),DetailBudgetCategory_Aleph,$I244),IF(Budget_period="Annually",SUMIFS(INDIRECT(V$10),DetailBudgetWPs_Aleph,IF($J244 = "No Work Package", "", $J244),DetailBudgetCategory_Aleph,$I244),""))))) / V$6 * V$7, 0), 0)</f>
        <v>0</v>
      </c>
      <c r="W244" s="166">
        <f t="array" ref="W244">IFERROR(IF(ROW()-16&lt;NoRowsBudget, IF($J244="Profit Margin",SUM(W$16:W243)*ProfitMargin,IF($J244="VAT",SUM(W$16:W243)*VAT,IF(Budget_period="Monthly",SUMIFS(INDIRECT(W$8),DetailBudgetWPs_Aleph,IF($J244 = "No Work Package", "", $J244),DetailBudgetCategory_Aleph,$I244),IF(Budget_period="Quarterly",SUMIFS(INDIRECT(W$9),DetailBudgetWPs_Aleph,IF($J244 = "No Work Package", "", $J244),DetailBudgetCategory_Aleph,$I244),IF(Budget_period="Annually",SUMIFS(INDIRECT(W$10),DetailBudgetWPs_Aleph,IF($J244 = "No Work Package", "", $J244),DetailBudgetCategory_Aleph,$I244),""))))) / W$6 * W$7, 0), 0)</f>
        <v>0</v>
      </c>
      <c r="X244" s="166">
        <f t="array" ref="X244">IFERROR(IF(ROW()-16&lt;NoRowsBudget, IF($J244="Profit Margin",SUM(X$16:X243)*ProfitMargin,IF($J244="VAT",SUM(X$16:X243)*VAT,IF(Budget_period="Monthly",SUMIFS(INDIRECT(X$8),DetailBudgetWPs_Aleph,IF($J244 = "No Work Package", "", $J244),DetailBudgetCategory_Aleph,$I244),IF(Budget_period="Quarterly",SUMIFS(INDIRECT(X$9),DetailBudgetWPs_Aleph,IF($J244 = "No Work Package", "", $J244),DetailBudgetCategory_Aleph,$I244),IF(Budget_period="Annually",SUMIFS(INDIRECT(X$10),DetailBudgetWPs_Aleph,IF($J244 = "No Work Package", "", $J244),DetailBudgetCategory_Aleph,$I244),""))))) / X$6 * X$7, 0), 0)</f>
        <v>0</v>
      </c>
      <c r="Y244" s="166">
        <f t="array" ref="Y244">IFERROR(IF(ROW()-16&lt;NoRowsBudget, IF($J244="Profit Margin",SUM(Y$16:Y243)*ProfitMargin,IF($J244="VAT",SUM(Y$16:Y243)*VAT,IF(Budget_period="Monthly",SUMIFS(INDIRECT(Y$8),DetailBudgetWPs_Aleph,IF($J244 = "No Work Package", "", $J244),DetailBudgetCategory_Aleph,$I244),IF(Budget_period="Quarterly",SUMIFS(INDIRECT(Y$9),DetailBudgetWPs_Aleph,IF($J244 = "No Work Package", "", $J244),DetailBudgetCategory_Aleph,$I244),IF(Budget_period="Annually",SUMIFS(INDIRECT(Y$10),DetailBudgetWPs_Aleph,IF($J244 = "No Work Package", "", $J244),DetailBudgetCategory_Aleph,$I244),""))))) / Y$6 * Y$7, 0), 0)</f>
        <v>0</v>
      </c>
      <c r="Z244" s="166">
        <f t="array" ref="Z244">IFERROR(IF(ROW()-16&lt;NoRowsBudget, IF($J244="Profit Margin",SUM(Z$16:Z243)*ProfitMargin,IF($J244="VAT",SUM(Z$16:Z243)*VAT,IF(Budget_period="Monthly",SUMIFS(INDIRECT(Z$8),DetailBudgetWPs_Aleph,IF($J244 = "No Work Package", "", $J244),DetailBudgetCategory_Aleph,$I244),IF(Budget_period="Quarterly",SUMIFS(INDIRECT(Z$9),DetailBudgetWPs_Aleph,IF($J244 = "No Work Package", "", $J244),DetailBudgetCategory_Aleph,$I244),IF(Budget_period="Annually",SUMIFS(INDIRECT(Z$10),DetailBudgetWPs_Aleph,IF($J244 = "No Work Package", "", $J244),DetailBudgetCategory_Aleph,$I244),""))))) / Z$6 * Z$7, 0), 0)</f>
        <v>0</v>
      </c>
      <c r="AA244" s="166">
        <f t="array" ref="AA244">IFERROR(IF(ROW()-16&lt;NoRowsBudget, IF($J244="Profit Margin",SUM(AA$16:AA243)*ProfitMargin,IF($J244="VAT",SUM(AA$16:AA243)*VAT,IF(Budget_period="Monthly",SUMIFS(INDIRECT(AA$8),DetailBudgetWPs_Aleph,IF($J244 = "No Work Package", "", $J244),DetailBudgetCategory_Aleph,$I244),IF(Budget_period="Quarterly",SUMIFS(INDIRECT(AA$9),DetailBudgetWPs_Aleph,IF($J244 = "No Work Package", "", $J244),DetailBudgetCategory_Aleph,$I244),IF(Budget_period="Annually",SUMIFS(INDIRECT(AA$10),DetailBudgetWPs_Aleph,IF($J244 = "No Work Package", "", $J244),DetailBudgetCategory_Aleph,$I244),""))))) / AA$6 * AA$7, 0), 0)</f>
        <v>0</v>
      </c>
      <c r="AB244" s="166">
        <f t="array" ref="AB244">IFERROR(IF(ROW()-16&lt;NoRowsBudget, IF($J244="Profit Margin",SUM(AB$16:AB243)*ProfitMargin,IF($J244="VAT",SUM(AB$16:AB243)*VAT,IF(Budget_period="Monthly",SUMIFS(INDIRECT(AB$8),DetailBudgetWPs_Aleph,IF($J244 = "No Work Package", "", $J244),DetailBudgetCategory_Aleph,$I244),IF(Budget_period="Quarterly",SUMIFS(INDIRECT(AB$9),DetailBudgetWPs_Aleph,IF($J244 = "No Work Package", "", $J244),DetailBudgetCategory_Aleph,$I244),IF(Budget_period="Annually",SUMIFS(INDIRECT(AB$10),DetailBudgetWPs_Aleph,IF($J244 = "No Work Package", "", $J244),DetailBudgetCategory_Aleph,$I244),""))))) / AB$6 * AB$7, 0), 0)</f>
        <v>0</v>
      </c>
      <c r="AC244" s="166">
        <f t="array" ref="AC244">IFERROR(IF(ROW()-16&lt;NoRowsBudget, IF($J244="Profit Margin",SUM(AC$16:AC243)*ProfitMargin,IF($J244="VAT",SUM(AC$16:AC243)*VAT,IF(Budget_period="Monthly",SUMIFS(INDIRECT(AC$8),DetailBudgetWPs_Aleph,IF($J244 = "No Work Package", "", $J244),DetailBudgetCategory_Aleph,$I244),IF(Budget_period="Quarterly",SUMIFS(INDIRECT(AC$9),DetailBudgetWPs_Aleph,IF($J244 = "No Work Package", "", $J244),DetailBudgetCategory_Aleph,$I244),IF(Budget_period="Annually",SUMIFS(INDIRECT(AC$10),DetailBudgetWPs_Aleph,IF($J244 = "No Work Package", "", $J244),DetailBudgetCategory_Aleph,$I244),""))))) / AC$6 * AC$7, 0), 0)</f>
        <v>0</v>
      </c>
      <c r="AD244" s="166">
        <f t="array" ref="AD244">IFERROR(IF(ROW()-16&lt;NoRowsBudget, IF($J244="Profit Margin",SUM(AD$16:AD243)*ProfitMargin,IF($J244="VAT",SUM(AD$16:AD243)*VAT,IF(Budget_period="Monthly",SUMIFS(INDIRECT(AD$8),DetailBudgetWPs_Aleph,IF($J244 = "No Work Package", "", $J244),DetailBudgetCategory_Aleph,$I244),IF(Budget_period="Quarterly",SUMIFS(INDIRECT(AD$9),DetailBudgetWPs_Aleph,IF($J244 = "No Work Package", "", $J244),DetailBudgetCategory_Aleph,$I244),IF(Budget_period="Annually",SUMIFS(INDIRECT(AD$10),DetailBudgetWPs_Aleph,IF($J244 = "No Work Package", "", $J244),DetailBudgetCategory_Aleph,$I244),""))))) / AD$6 * AD$7, 0), 0)</f>
        <v>0</v>
      </c>
      <c r="AE244" s="166">
        <f t="array" ref="AE244">IFERROR(IF(ROW()-16&lt;NoRowsBudget, IF($J244="Profit Margin",SUM(AE$16:AE243)*ProfitMargin,IF($J244="VAT",SUM(AE$16:AE243)*VAT,IF(Budget_period="Monthly",SUMIFS(INDIRECT(AE$8),DetailBudgetWPs_Aleph,IF($J244 = "No Work Package", "", $J244),DetailBudgetCategory_Aleph,$I244),IF(Budget_period="Quarterly",SUMIFS(INDIRECT(AE$9),DetailBudgetWPs_Aleph,IF($J244 = "No Work Package", "", $J244),DetailBudgetCategory_Aleph,$I244),IF(Budget_period="Annually",SUMIFS(INDIRECT(AE$10),DetailBudgetWPs_Aleph,IF($J244 = "No Work Package", "", $J244),DetailBudgetCategory_Aleph,$I244),""))))) / AE$6 * AE$7, 0), 0)</f>
        <v>0</v>
      </c>
      <c r="AF244" s="166">
        <f t="array" ref="AF244">IFERROR(IF(ROW()-16&lt;NoRowsBudget, IF($J244="Profit Margin",SUM(AF$16:AF243)*ProfitMargin,IF($J244="VAT",SUM(AF$16:AF243)*VAT,IF(Budget_period="Monthly",SUMIFS(INDIRECT(AF$8),DetailBudgetWPs_Aleph,IF($J244 = "No Work Package", "", $J244),DetailBudgetCategory_Aleph,$I244),IF(Budget_period="Quarterly",SUMIFS(INDIRECT(AF$9),DetailBudgetWPs_Aleph,IF($J244 = "No Work Package", "", $J244),DetailBudgetCategory_Aleph,$I244),IF(Budget_period="Annually",SUMIFS(INDIRECT(AF$10),DetailBudgetWPs_Aleph,IF($J244 = "No Work Package", "", $J244),DetailBudgetCategory_Aleph,$I244),""))))) / AF$6 * AF$7, 0), 0)</f>
        <v>0</v>
      </c>
      <c r="AG244" s="166">
        <f t="array" ref="AG244">IFERROR(IF(ROW()-16&lt;NoRowsBudget, IF($J244="Profit Margin",SUM(AG$16:AG243)*ProfitMargin,IF($J244="VAT",SUM(AG$16:AG243)*VAT,IF(Budget_period="Monthly",SUMIFS(INDIRECT(AG$8),DetailBudgetWPs_Aleph,IF($J244 = "No Work Package", "", $J244),DetailBudgetCategory_Aleph,$I244),IF(Budget_period="Quarterly",SUMIFS(INDIRECT(AG$9),DetailBudgetWPs_Aleph,IF($J244 = "No Work Package", "", $J244),DetailBudgetCategory_Aleph,$I244),IF(Budget_period="Annually",SUMIFS(INDIRECT(AG$10),DetailBudgetWPs_Aleph,IF($J244 = "No Work Package", "", $J244),DetailBudgetCategory_Aleph,$I244),""))))) / AG$6 * AG$7, 0), 0)</f>
        <v>0</v>
      </c>
      <c r="AH244" s="166">
        <f t="array" ref="AH244">IFERROR(IF(ROW()-16&lt;NoRowsBudget, IF($J244="Profit Margin",SUM(AH$16:AH243)*ProfitMargin,IF($J244="VAT",SUM(AH$16:AH243)*VAT,IF(Budget_period="Monthly",SUMIFS(INDIRECT(AH$8),DetailBudgetWPs_Aleph,IF($J244 = "No Work Package", "", $J244),DetailBudgetCategory_Aleph,$I244),IF(Budget_period="Quarterly",SUMIFS(INDIRECT(AH$9),DetailBudgetWPs_Aleph,IF($J244 = "No Work Package", "", $J244),DetailBudgetCategory_Aleph,$I244),IF(Budget_period="Annually",SUMIFS(INDIRECT(AH$10),DetailBudgetWPs_Aleph,IF($J244 = "No Work Package", "", $J244),DetailBudgetCategory_Aleph,$I244),""))))) / AH$6 * AH$7, 0), 0)</f>
        <v>0</v>
      </c>
      <c r="AI244" s="166">
        <f t="array" ref="AI244">IFERROR(IF(ROW()-16&lt;NoRowsBudget, IF($J244="Profit Margin",SUM(AI$16:AI243)*ProfitMargin,IF($J244="VAT",SUM(AI$16:AI243)*VAT,IF(Budget_period="Monthly",SUMIFS(INDIRECT(AI$8),DetailBudgetWPs_Aleph,IF($J244 = "No Work Package", "", $J244),DetailBudgetCategory_Aleph,$I244),IF(Budget_period="Quarterly",SUMIFS(INDIRECT(AI$9),DetailBudgetWPs_Aleph,IF($J244 = "No Work Package", "", $J244),DetailBudgetCategory_Aleph,$I244),IF(Budget_period="Annually",SUMIFS(INDIRECT(AI$10),DetailBudgetWPs_Aleph,IF($J244 = "No Work Package", "", $J244),DetailBudgetCategory_Aleph,$I244),""))))) / AI$6 * AI$7, 0), 0)</f>
        <v>0</v>
      </c>
      <c r="AJ244" s="166">
        <f t="array" ref="AJ244">IFERROR(IF(ROW()-16&lt;NoRowsBudget, IF($J244="Profit Margin",SUM(AJ$16:AJ243)*ProfitMargin,IF($J244="VAT",SUM(AJ$16:AJ243)*VAT,IF(Budget_period="Monthly",SUMIFS(INDIRECT(AJ$8),DetailBudgetWPs_Aleph,IF($J244 = "No Work Package", "", $J244),DetailBudgetCategory_Aleph,$I244),IF(Budget_period="Quarterly",SUMIFS(INDIRECT(AJ$9),DetailBudgetWPs_Aleph,IF($J244 = "No Work Package", "", $J244),DetailBudgetCategory_Aleph,$I244),IF(Budget_period="Annually",SUMIFS(INDIRECT(AJ$10),DetailBudgetWPs_Aleph,IF($J244 = "No Work Package", "", $J244),DetailBudgetCategory_Aleph,$I244),""))))) / AJ$6 * AJ$7, 0), 0)</f>
        <v>0</v>
      </c>
      <c r="AK244" s="166">
        <f t="array" ref="AK244">IFERROR(IF(ROW()-16&lt;NoRowsBudget, IF($J244="Profit Margin",SUM(AK$16:AK243)*ProfitMargin,IF($J244="VAT",SUM(AK$16:AK243)*VAT,IF(Budget_period="Monthly",SUMIFS(INDIRECT(AK$8),DetailBudgetWPs_Aleph,IF($J244 = "No Work Package", "", $J244),DetailBudgetCategory_Aleph,$I244),IF(Budget_period="Quarterly",SUMIFS(INDIRECT(AK$9),DetailBudgetWPs_Aleph,IF($J244 = "No Work Package", "", $J244),DetailBudgetCategory_Aleph,$I244),IF(Budget_period="Annually",SUMIFS(INDIRECT(AK$10),DetailBudgetWPs_Aleph,IF($J244 = "No Work Package", "", $J244),DetailBudgetCategory_Aleph,$I244),""))))) / AK$6 * AK$7, 0), 0)</f>
        <v>0</v>
      </c>
      <c r="AL244" s="166">
        <f t="array" ref="AL244">IFERROR(IF(ROW()-16&lt;NoRowsBudget, IF($J244="Profit Margin",SUM(AL$16:AL243)*ProfitMargin,IF($J244="VAT",SUM(AL$16:AL243)*VAT,IF(Budget_period="Monthly",SUMIFS(INDIRECT(AL$8),DetailBudgetWPs_Aleph,IF($J244 = "No Work Package", "", $J244),DetailBudgetCategory_Aleph,$I244),IF(Budget_period="Quarterly",SUMIFS(INDIRECT(AL$9),DetailBudgetWPs_Aleph,IF($J244 = "No Work Package", "", $J244),DetailBudgetCategory_Aleph,$I244),IF(Budget_period="Annually",SUMIFS(INDIRECT(AL$10),DetailBudgetWPs_Aleph,IF($J244 = "No Work Package", "", $J244),DetailBudgetCategory_Aleph,$I244),""))))) / AL$6 * AL$7, 0), 0)</f>
        <v>0</v>
      </c>
      <c r="AM244" s="166">
        <f t="array" ref="AM244">IFERROR(IF(ROW()-16&lt;NoRowsBudget, IF($J244="Profit Margin",SUM(AM$16:AM243)*ProfitMargin,IF($J244="VAT",SUM(AM$16:AM243)*VAT,IF(Budget_period="Monthly",SUMIFS(INDIRECT(AM$8),DetailBudgetWPs_Aleph,IF($J244 = "No Work Package", "", $J244),DetailBudgetCategory_Aleph,$I244),IF(Budget_period="Quarterly",SUMIFS(INDIRECT(AM$9),DetailBudgetWPs_Aleph,IF($J244 = "No Work Package", "", $J244),DetailBudgetCategory_Aleph,$I244),IF(Budget_period="Annually",SUMIFS(INDIRECT(AM$10),DetailBudgetWPs_Aleph,IF($J244 = "No Work Package", "", $J244),DetailBudgetCategory_Aleph,$I244),""))))) / AM$6 * AM$7, 0), 0)</f>
        <v>0</v>
      </c>
      <c r="AN244" s="166">
        <f t="array" ref="AN244">IFERROR(IF(ROW()-16&lt;NoRowsBudget, IF($J244="Profit Margin",SUM(AN$16:AN243)*ProfitMargin,IF($J244="VAT",SUM(AN$16:AN243)*VAT,IF(Budget_period="Monthly",SUMIFS(INDIRECT(AN$8),DetailBudgetWPs_Aleph,IF($J244 = "No Work Package", "", $J244),DetailBudgetCategory_Aleph,$I244),IF(Budget_period="Quarterly",SUMIFS(INDIRECT(AN$9),DetailBudgetWPs_Aleph,IF($J244 = "No Work Package", "", $J244),DetailBudgetCategory_Aleph,$I244),IF(Budget_period="Annually",SUMIFS(INDIRECT(AN$10),DetailBudgetWPs_Aleph,IF($J244 = "No Work Package", "", $J244),DetailBudgetCategory_Aleph,$I244),""))))) / AN$6 * AN$7, 0), 0)</f>
        <v>0</v>
      </c>
      <c r="AO244" s="166">
        <f t="array" ref="AO244">IFERROR(IF(ROW()-16&lt;NoRowsBudget, IF($J244="Profit Margin",SUM(AO$16:AO243)*ProfitMargin,IF($J244="VAT",SUM(AO$16:AO243)*VAT,IF(Budget_period="Monthly",SUMIFS(INDIRECT(AO$8),DetailBudgetWPs_Aleph,IF($J244 = "No Work Package", "", $J244),DetailBudgetCategory_Aleph,$I244),IF(Budget_period="Quarterly",SUMIFS(INDIRECT(AO$9),DetailBudgetWPs_Aleph,IF($J244 = "No Work Package", "", $J244),DetailBudgetCategory_Aleph,$I244),IF(Budget_period="Annually",SUMIFS(INDIRECT(AO$10),DetailBudgetWPs_Aleph,IF($J244 = "No Work Package", "", $J244),DetailBudgetCategory_Aleph,$I244),""))))) / AO$6 * AO$7, 0), 0)</f>
        <v>0</v>
      </c>
      <c r="AP244" s="166">
        <f t="array" ref="AP244">IFERROR(IF(ROW()-16&lt;NoRowsBudget, IF($J244="Profit Margin",SUM(AP$16:AP243)*ProfitMargin,IF($J244="VAT",SUM(AP$16:AP243)*VAT,IF(Budget_period="Monthly",SUMIFS(INDIRECT(AP$8),DetailBudgetWPs_Aleph,IF($J244 = "No Work Package", "", $J244),DetailBudgetCategory_Aleph,$I244),IF(Budget_period="Quarterly",SUMIFS(INDIRECT(AP$9),DetailBudgetWPs_Aleph,IF($J244 = "No Work Package", "", $J244),DetailBudgetCategory_Aleph,$I244),IF(Budget_period="Annually",SUMIFS(INDIRECT(AP$10),DetailBudgetWPs_Aleph,IF($J244 = "No Work Package", "", $J244),DetailBudgetCategory_Aleph,$I244),""))))) / AP$6 * AP$7, 0), 0)</f>
        <v>0</v>
      </c>
      <c r="AQ244" s="166">
        <f t="array" ref="AQ244">IFERROR(IF(ROW()-16&lt;NoRowsBudget, IF($J244="Profit Margin",SUM(AQ$16:AQ243)*ProfitMargin,IF($J244="VAT",SUM(AQ$16:AQ243)*VAT,IF(Budget_period="Monthly",SUMIFS(INDIRECT(AQ$8),DetailBudgetWPs_Aleph,IF($J244 = "No Work Package", "", $J244),DetailBudgetCategory_Aleph,$I244),IF(Budget_period="Quarterly",SUMIFS(INDIRECT(AQ$9),DetailBudgetWPs_Aleph,IF($J244 = "No Work Package", "", $J244),DetailBudgetCategory_Aleph,$I244),IF(Budget_period="Annually",SUMIFS(INDIRECT(AQ$10),DetailBudgetWPs_Aleph,IF($J244 = "No Work Package", "", $J244),DetailBudgetCategory_Aleph,$I244),""))))) / AQ$6 * AQ$7, 0), 0)</f>
        <v>0</v>
      </c>
      <c r="AR244" s="166">
        <f t="array" ref="AR244">IFERROR(IF(ROW()-16&lt;NoRowsBudget, IF($J244="Profit Margin",SUM(AR$16:AR243)*ProfitMargin,IF($J244="VAT",SUM(AR$16:AR243)*VAT,IF(Budget_period="Monthly",SUMIFS(INDIRECT(AR$8),DetailBudgetWPs_Aleph,IF($J244 = "No Work Package", "", $J244),DetailBudgetCategory_Aleph,$I244),IF(Budget_period="Quarterly",SUMIFS(INDIRECT(AR$9),DetailBudgetWPs_Aleph,IF($J244 = "No Work Package", "", $J244),DetailBudgetCategory_Aleph,$I244),IF(Budget_period="Annually",SUMIFS(INDIRECT(AR$10),DetailBudgetWPs_Aleph,IF($J244 = "No Work Package", "", $J244),DetailBudgetCategory_Aleph,$I244),""))))) / AR$6 * AR$7, 0), 0)</f>
        <v>0</v>
      </c>
      <c r="AS244" s="166">
        <f t="array" ref="AS244">IFERROR(IF(ROW()-16&lt;NoRowsBudget, IF($J244="Profit Margin",SUM(AS$16:AS243)*ProfitMargin,IF($J244="VAT",SUM(AS$16:AS243)*VAT,IF(Budget_period="Monthly",SUMIFS(INDIRECT(AS$8),DetailBudgetWPs_Aleph,IF($J244 = "No Work Package", "", $J244),DetailBudgetCategory_Aleph,$I244),IF(Budget_period="Quarterly",SUMIFS(INDIRECT(AS$9),DetailBudgetWPs_Aleph,IF($J244 = "No Work Package", "", $J244),DetailBudgetCategory_Aleph,$I244),IF(Budget_period="Annually",SUMIFS(INDIRECT(AS$10),DetailBudgetWPs_Aleph,IF($J244 = "No Work Package", "", $J244),DetailBudgetCategory_Aleph,$I244),""))))) / AS$6 * AS$7, 0), 0)</f>
        <v>0</v>
      </c>
      <c r="AT244" s="166">
        <f t="array" ref="AT244">IFERROR(IF(ROW()-16&lt;NoRowsBudget, IF($J244="Profit Margin",SUM(AT$16:AT243)*ProfitMargin,IF($J244="VAT",SUM(AT$16:AT243)*VAT,IF(Budget_period="Monthly",SUMIFS(INDIRECT(AT$8),DetailBudgetWPs_Aleph,IF($J244 = "No Work Package", "", $J244),DetailBudgetCategory_Aleph,$I244),IF(Budget_period="Quarterly",SUMIFS(INDIRECT(AT$9),DetailBudgetWPs_Aleph,IF($J244 = "No Work Package", "", $J244),DetailBudgetCategory_Aleph,$I244),IF(Budget_period="Annually",SUMIFS(INDIRECT(AT$10),DetailBudgetWPs_Aleph,IF($J244 = "No Work Package", "", $J244),DetailBudgetCategory_Aleph,$I244),""))))) / AT$6 * AT$7, 0), 0)</f>
        <v>0</v>
      </c>
      <c r="AU244" s="166">
        <f t="array" ref="AU244">IFERROR(IF(ROW()-16&lt;NoRowsBudget, IF($J244="Profit Margin",SUM(AU$16:AU243)*ProfitMargin,IF($J244="VAT",SUM(AU$16:AU243)*VAT,IF(Budget_period="Monthly",SUMIFS(INDIRECT(AU$8),DetailBudgetWPs_Aleph,IF($J244 = "No Work Package", "", $J244),DetailBudgetCategory_Aleph,$I244),IF(Budget_period="Quarterly",SUMIFS(INDIRECT(AU$9),DetailBudgetWPs_Aleph,IF($J244 = "No Work Package", "", $J244),DetailBudgetCategory_Aleph,$I244),IF(Budget_period="Annually",SUMIFS(INDIRECT(AU$10),DetailBudgetWPs_Aleph,IF($J244 = "No Work Package", "", $J244),DetailBudgetCategory_Aleph,$I244),""))))) / AU$6 * AU$7, 0), 0)</f>
        <v>0</v>
      </c>
      <c r="AV244" s="166">
        <f t="array" ref="AV244">IFERROR(IF(ROW()-16&lt;NoRowsBudget, IF($J244="Profit Margin",SUM(AV$16:AV243)*ProfitMargin,IF($J244="VAT",SUM(AV$16:AV243)*VAT,IF(Budget_period="Monthly",SUMIFS(INDIRECT(AV$8),DetailBudgetWPs_Aleph,IF($J244 = "No Work Package", "", $J244),DetailBudgetCategory_Aleph,$I244),IF(Budget_period="Quarterly",SUMIFS(INDIRECT(AV$9),DetailBudgetWPs_Aleph,IF($J244 = "No Work Package", "", $J244),DetailBudgetCategory_Aleph,$I244),IF(Budget_period="Annually",SUMIFS(INDIRECT(AV$10),DetailBudgetWPs_Aleph,IF($J244 = "No Work Package", "", $J244),DetailBudgetCategory_Aleph,$I244),""))))) / AV$6 * AV$7, 0), 0)</f>
        <v>0</v>
      </c>
      <c r="AW244" s="166">
        <f t="array" ref="AW244">IFERROR(IF(ROW()-16&lt;NoRowsBudget, IF($J244="Profit Margin",SUM(AW$16:AW243)*ProfitMargin,IF($J244="VAT",SUM(AW$16:AW243)*VAT,IF(Budget_period="Monthly",SUMIFS(INDIRECT(AW$8),DetailBudgetWPs_Aleph,IF($J244 = "No Work Package", "", $J244),DetailBudgetCategory_Aleph,$I244),IF(Budget_period="Quarterly",SUMIFS(INDIRECT(AW$9),DetailBudgetWPs_Aleph,IF($J244 = "No Work Package", "", $J244),DetailBudgetCategory_Aleph,$I244),IF(Budget_period="Annually",SUMIFS(INDIRECT(AW$10),DetailBudgetWPs_Aleph,IF($J244 = "No Work Package", "", $J244),DetailBudgetCategory_Aleph,$I244),""))))) / AW$6 * AW$7, 0), 0)</f>
        <v>0</v>
      </c>
      <c r="AX244" s="166">
        <f t="array" ref="AX244">IFERROR(IF(ROW()-16&lt;NoRowsBudget, IF($J244="Profit Margin",SUM(AX$16:AX243)*ProfitMargin,IF($J244="VAT",SUM(AX$16:AX243)*VAT,IF(Budget_period="Monthly",SUMIFS(INDIRECT(AX$8),DetailBudgetWPs_Aleph,IF($J244 = "No Work Package", "", $J244),DetailBudgetCategory_Aleph,$I244),IF(Budget_period="Quarterly",SUMIFS(INDIRECT(AX$9),DetailBudgetWPs_Aleph,IF($J244 = "No Work Package", "", $J244),DetailBudgetCategory_Aleph,$I244),IF(Budget_period="Annually",SUMIFS(INDIRECT(AX$10),DetailBudgetWPs_Aleph,IF($J244 = "No Work Package", "", $J244),DetailBudgetCategory_Aleph,$I244),""))))) / AX$6 * AX$7, 0), 0)</f>
        <v>0</v>
      </c>
      <c r="AY244" s="166">
        <f t="array" ref="AY244">IFERROR(IF(ROW()-16&lt;NoRowsBudget, IF($J244="Profit Margin",SUM(AY$16:AY243)*ProfitMargin,IF($J244="VAT",SUM(AY$16:AY243)*VAT,IF(Budget_period="Monthly",SUMIFS(INDIRECT(AY$8),DetailBudgetWPs_Aleph,IF($J244 = "No Work Package", "", $J244),DetailBudgetCategory_Aleph,$I244),IF(Budget_period="Quarterly",SUMIFS(INDIRECT(AY$9),DetailBudgetWPs_Aleph,IF($J244 = "No Work Package", "", $J244),DetailBudgetCategory_Aleph,$I244),IF(Budget_period="Annually",SUMIFS(INDIRECT(AY$10),DetailBudgetWPs_Aleph,IF($J244 = "No Work Package", "", $J244),DetailBudgetCategory_Aleph,$I244),""))))) / AY$6 * AY$7, 0), 0)</f>
        <v>0</v>
      </c>
      <c r="AZ244" s="166">
        <f t="array" ref="AZ244">IFERROR(IF(ROW()-16&lt;NoRowsBudget, IF($J244="Profit Margin",SUM(AZ$16:AZ243)*ProfitMargin,IF($J244="VAT",SUM(AZ$16:AZ243)*VAT,IF(Budget_period="Monthly",SUMIFS(INDIRECT(AZ$8),DetailBudgetWPs_Aleph,IF($J244 = "No Work Package", "", $J244),DetailBudgetCategory_Aleph,$I244),IF(Budget_period="Quarterly",SUMIFS(INDIRECT(AZ$9),DetailBudgetWPs_Aleph,IF($J244 = "No Work Package", "", $J244),DetailBudgetCategory_Aleph,$I244),IF(Budget_period="Annually",SUMIFS(INDIRECT(AZ$10),DetailBudgetWPs_Aleph,IF($J244 = "No Work Package", "", $J244),DetailBudgetCategory_Aleph,$I244),""))))) / AZ$6 * AZ$7, 0), 0)</f>
        <v>0</v>
      </c>
      <c r="BA244" s="166">
        <f t="array" ref="BA244">IFERROR(IF(ROW()-16&lt;NoRowsBudget, IF($J244="Profit Margin",SUM(BA$16:BA243)*ProfitMargin,IF($J244="VAT",SUM(BA$16:BA243)*VAT,IF(Budget_period="Monthly",SUMIFS(INDIRECT(BA$8),DetailBudgetWPs_Aleph,IF($J244 = "No Work Package", "", $J244),DetailBudgetCategory_Aleph,$I244),IF(Budget_period="Quarterly",SUMIFS(INDIRECT(BA$9),DetailBudgetWPs_Aleph,IF($J244 = "No Work Package", "", $J244),DetailBudgetCategory_Aleph,$I244),IF(Budget_period="Annually",SUMIFS(INDIRECT(BA$10),DetailBudgetWPs_Aleph,IF($J244 = "No Work Package", "", $J244),DetailBudgetCategory_Aleph,$I244),""))))) / BA$6 * BA$7, 0), 0)</f>
        <v>0</v>
      </c>
      <c r="BB244" s="166">
        <f t="array" ref="BB244">IFERROR(IF(ROW()-16&lt;NoRowsBudget, IF($J244="Profit Margin",SUM(BB$16:BB243)*ProfitMargin,IF($J244="VAT",SUM(BB$16:BB243)*VAT,IF(Budget_period="Monthly",SUMIFS(INDIRECT(BB$8),DetailBudgetWPs_Aleph,IF($J244 = "No Work Package", "", $J244),DetailBudgetCategory_Aleph,$I244),IF(Budget_period="Quarterly",SUMIFS(INDIRECT(BB$9),DetailBudgetWPs_Aleph,IF($J244 = "No Work Package", "", $J244),DetailBudgetCategory_Aleph,$I244),IF(Budget_period="Annually",SUMIFS(INDIRECT(BB$10),DetailBudgetWPs_Aleph,IF($J244 = "No Work Package", "", $J244),DetailBudgetCategory_Aleph,$I244),""))))) / BB$6 * BB$7, 0), 0)</f>
        <v>0</v>
      </c>
      <c r="BC244" s="166">
        <f t="array" ref="BC244">IFERROR(IF(ROW()-16&lt;NoRowsBudget, IF($J244="Profit Margin",SUM(BC$16:BC243)*ProfitMargin,IF($J244="VAT",SUM(BC$16:BC243)*VAT,IF(Budget_period="Monthly",SUMIFS(INDIRECT(BC$8),DetailBudgetWPs_Aleph,IF($J244 = "No Work Package", "", $J244),DetailBudgetCategory_Aleph,$I244),IF(Budget_period="Quarterly",SUMIFS(INDIRECT(BC$9),DetailBudgetWPs_Aleph,IF($J244 = "No Work Package", "", $J244),DetailBudgetCategory_Aleph,$I244),IF(Budget_period="Annually",SUMIFS(INDIRECT(BC$10),DetailBudgetWPs_Aleph,IF($J244 = "No Work Package", "", $J244),DetailBudgetCategory_Aleph,$I244),""))))) / BC$6 * BC$7, 0), 0)</f>
        <v>0</v>
      </c>
      <c r="BD244" s="166">
        <f t="array" ref="BD244">IFERROR(IF(ROW()-16&lt;NoRowsBudget, IF($J244="Profit Margin",SUM(BD$16:BD243)*ProfitMargin,IF($J244="VAT",SUM(BD$16:BD243)*VAT,IF(Budget_period="Monthly",SUMIFS(INDIRECT(BD$8),DetailBudgetWPs_Aleph,IF($J244 = "No Work Package", "", $J244),DetailBudgetCategory_Aleph,$I244),IF(Budget_period="Quarterly",SUMIFS(INDIRECT(BD$9),DetailBudgetWPs_Aleph,IF($J244 = "No Work Package", "", $J244),DetailBudgetCategory_Aleph,$I244),IF(Budget_period="Annually",SUMIFS(INDIRECT(BD$10),DetailBudgetWPs_Aleph,IF($J244 = "No Work Package", "", $J244),DetailBudgetCategory_Aleph,$I244),""))))) / BD$6 * BD$7, 0), 0)</f>
        <v>0</v>
      </c>
      <c r="BE244" s="166">
        <f t="array" ref="BE244">IFERROR(IF(ROW()-16&lt;NoRowsBudget, IF($J244="Profit Margin",SUM(BE$16:BE243)*ProfitMargin,IF($J244="VAT",SUM(BE$16:BE243)*VAT,IF(Budget_period="Monthly",SUMIFS(INDIRECT(BE$8),DetailBudgetWPs_Aleph,IF($J244 = "No Work Package", "", $J244),DetailBudgetCategory_Aleph,$I244),IF(Budget_period="Quarterly",SUMIFS(INDIRECT(BE$9),DetailBudgetWPs_Aleph,IF($J244 = "No Work Package", "", $J244),DetailBudgetCategory_Aleph,$I244),IF(Budget_period="Annually",SUMIFS(INDIRECT(BE$10),DetailBudgetWPs_Aleph,IF($J244 = "No Work Package", "", $J244),DetailBudgetCategory_Aleph,$I244),""))))) / BE$6 * BE$7, 0), 0)</f>
        <v>0</v>
      </c>
      <c r="BF244" s="166">
        <f t="array" ref="BF244">IFERROR(IF(ROW()-16&lt;NoRowsBudget, IF($J244="Profit Margin",SUM(BF$16:BF243)*ProfitMargin,IF($J244="VAT",SUM(BF$16:BF243)*VAT,IF(Budget_period="Monthly",SUMIFS(INDIRECT(BF$8),DetailBudgetWPs_Aleph,IF($J244 = "No Work Package", "", $J244),DetailBudgetCategory_Aleph,$I244),IF(Budget_period="Quarterly",SUMIFS(INDIRECT(BF$9),DetailBudgetWPs_Aleph,IF($J244 = "No Work Package", "", $J244),DetailBudgetCategory_Aleph,$I244),IF(Budget_period="Annually",SUMIFS(INDIRECT(BF$10),DetailBudgetWPs_Aleph,IF($J244 = "No Work Package", "", $J244),DetailBudgetCategory_Aleph,$I244),""))))) / BF$6 * BF$7, 0), 0)</f>
        <v>0</v>
      </c>
      <c r="BG244" s="166">
        <f t="array" ref="BG244">IFERROR(IF(ROW()-16&lt;NoRowsBudget, IF($J244="Profit Margin",SUM(BG$16:BG243)*ProfitMargin,IF($J244="VAT",SUM(BG$16:BG243)*VAT,IF(Budget_period="Monthly",SUMIFS(INDIRECT(BG$8),DetailBudgetWPs_Aleph,IF($J244 = "No Work Package", "", $J244),DetailBudgetCategory_Aleph,$I244),IF(Budget_period="Quarterly",SUMIFS(INDIRECT(BG$9),DetailBudgetWPs_Aleph,IF($J244 = "No Work Package", "", $J244),DetailBudgetCategory_Aleph,$I244),IF(Budget_period="Annually",SUMIFS(INDIRECT(BG$10),DetailBudgetWPs_Aleph,IF($J244 = "No Work Package", "", $J244),DetailBudgetCategory_Aleph,$I244),""))))) / BG$6 * BG$7, 0), 0)</f>
        <v>0</v>
      </c>
      <c r="BH244" s="166">
        <f t="array" ref="BH244">IFERROR(IF(ROW()-16&lt;NoRowsBudget, IF($J244="Profit Margin",SUM(BH$16:BH243)*ProfitMargin,IF($J244="VAT",SUM(BH$16:BH243)*VAT,IF(Budget_period="Monthly",SUMIFS(INDIRECT(BH$8),DetailBudgetWPs_Aleph,IF($J244 = "No Work Package", "", $J244),DetailBudgetCategory_Aleph,$I244),IF(Budget_period="Quarterly",SUMIFS(INDIRECT(BH$9),DetailBudgetWPs_Aleph,IF($J244 = "No Work Package", "", $J244),DetailBudgetCategory_Aleph,$I244),IF(Budget_period="Annually",SUMIFS(INDIRECT(BH$10),DetailBudgetWPs_Aleph,IF($J244 = "No Work Package", "", $J244),DetailBudgetCategory_Aleph,$I244),""))))) / BH$6 * BH$7, 0), 0)</f>
        <v>0</v>
      </c>
      <c r="BI244" s="166">
        <f t="array" ref="BI244">IFERROR(IF(ROW()-16&lt;NoRowsBudget, IF($J244="Profit Margin",SUM(BI$16:BI243)*ProfitMargin,IF($J244="VAT",SUM(BI$16:BI243)*VAT,IF(Budget_period="Monthly",SUMIFS(INDIRECT(BI$8),DetailBudgetWPs_Aleph,IF($J244 = "No Work Package", "", $J244),DetailBudgetCategory_Aleph,$I244),IF(Budget_period="Quarterly",SUMIFS(INDIRECT(BI$9),DetailBudgetWPs_Aleph,IF($J244 = "No Work Package", "", $J244),DetailBudgetCategory_Aleph,$I244),IF(Budget_period="Annually",SUMIFS(INDIRECT(BI$10),DetailBudgetWPs_Aleph,IF($J244 = "No Work Package", "", $J244),DetailBudgetCategory_Aleph,$I244),""))))) / BI$6 * BI$7, 0), 0)</f>
        <v>0</v>
      </c>
      <c r="BJ244" s="166">
        <f t="array" ref="BJ244">IFERROR(IF(ROW()-16&lt;NoRowsBudget, IF($J244="Profit Margin",SUM(BJ$16:BJ243)*ProfitMargin,IF($J244="VAT",SUM(BJ$16:BJ243)*VAT,IF(Budget_period="Monthly",SUMIFS(INDIRECT(BJ$8),DetailBudgetWPs_Aleph,IF($J244 = "No Work Package", "", $J244),DetailBudgetCategory_Aleph,$I244),IF(Budget_period="Quarterly",SUMIFS(INDIRECT(BJ$9),DetailBudgetWPs_Aleph,IF($J244 = "No Work Package", "", $J244),DetailBudgetCategory_Aleph,$I244),IF(Budget_period="Annually",SUMIFS(INDIRECT(BJ$10),DetailBudgetWPs_Aleph,IF($J244 = "No Work Package", "", $J244),DetailBudgetCategory_Aleph,$I244),""))))) / BJ$6 * BJ$7, 0), 0)</f>
        <v>0</v>
      </c>
      <c r="BK244" s="166">
        <f t="array" ref="BK244">IFERROR(IF(ROW()-16&lt;NoRowsBudget, IF($J244="Profit Margin",SUM(BK$16:BK243)*ProfitMargin,IF($J244="VAT",SUM(BK$16:BK243)*VAT,IF(Budget_period="Monthly",SUMIFS(INDIRECT(BK$8),DetailBudgetWPs_Aleph,IF($J244 = "No Work Package", "", $J244),DetailBudgetCategory_Aleph,$I244),IF(Budget_period="Quarterly",SUMIFS(INDIRECT(BK$9),DetailBudgetWPs_Aleph,IF($J244 = "No Work Package", "", $J244),DetailBudgetCategory_Aleph,$I244),IF(Budget_period="Annually",SUMIFS(INDIRECT(BK$10),DetailBudgetWPs_Aleph,IF($J244 = "No Work Package", "", $J244),DetailBudgetCategory_Aleph,$I244),""))))) / BK$6 * BK$7, 0), 0)</f>
        <v>0</v>
      </c>
      <c r="BL244" s="166">
        <f t="array" ref="BL244">IFERROR(IF(ROW()-16&lt;NoRowsBudget, IF($J244="Profit Margin",SUM(BL$16:BL243)*ProfitMargin,IF($J244="VAT",SUM(BL$16:BL243)*VAT,IF(Budget_period="Monthly",SUMIFS(INDIRECT(BL$8),DetailBudgetWPs_Aleph,IF($J244 = "No Work Package", "", $J244),DetailBudgetCategory_Aleph,$I244),IF(Budget_period="Quarterly",SUMIFS(INDIRECT(BL$9),DetailBudgetWPs_Aleph,IF($J244 = "No Work Package", "", $J244),DetailBudgetCategory_Aleph,$I244),IF(Budget_period="Annually",SUMIFS(INDIRECT(BL$10),DetailBudgetWPs_Aleph,IF($J244 = "No Work Package", "", $J244),DetailBudgetCategory_Aleph,$I244),""))))) / BL$6 * BL$7, 0), 0)</f>
        <v>0</v>
      </c>
      <c r="BM244" s="166">
        <f t="array" ref="BM244">IFERROR(IF(ROW()-16&lt;NoRowsBudget, IF($J244="Profit Margin",SUM(BM$16:BM243)*ProfitMargin,IF($J244="VAT",SUM(BM$16:BM243)*VAT,IF(Budget_period="Monthly",SUMIFS(INDIRECT(BM$8),DetailBudgetWPs_Aleph,IF($J244 = "No Work Package", "", $J244),DetailBudgetCategory_Aleph,$I244),IF(Budget_period="Quarterly",SUMIFS(INDIRECT(BM$9),DetailBudgetWPs_Aleph,IF($J244 = "No Work Package", "", $J244),DetailBudgetCategory_Aleph,$I244),IF(Budget_period="Annually",SUMIFS(INDIRECT(BM$10),DetailBudgetWPs_Aleph,IF($J244 = "No Work Package", "", $J244),DetailBudgetCategory_Aleph,$I244),""))))) / BM$6 * BM$7, 0), 0)</f>
        <v>0</v>
      </c>
      <c r="BN244" s="166">
        <f t="array" ref="BN244">IFERROR(IF(ROW()-16&lt;NoRowsBudget, IF($J244="Profit Margin",SUM(BN$16:BN243)*ProfitMargin,IF($J244="VAT",SUM(BN$16:BN243)*VAT,IF(Budget_period="Monthly",SUMIFS(INDIRECT(BN$8),DetailBudgetWPs_Aleph,IF($J244 = "No Work Package", "", $J244),DetailBudgetCategory_Aleph,$I244),IF(Budget_period="Quarterly",SUMIFS(INDIRECT(BN$9),DetailBudgetWPs_Aleph,IF($J244 = "No Work Package", "", $J244),DetailBudgetCategory_Aleph,$I244),IF(Budget_period="Annually",SUMIFS(INDIRECT(BN$10),DetailBudgetWPs_Aleph,IF($J244 = "No Work Package", "", $J244),DetailBudgetCategory_Aleph,$I244),""))))) / BN$6 * BN$7, 0), 0)</f>
        <v>0</v>
      </c>
      <c r="BO244" s="166">
        <f t="array" ref="BO244">IFERROR(IF(ROW()-16&lt;NoRowsBudget, IF($J244="Profit Margin",SUM(BO$16:BO243)*ProfitMargin,IF($J244="VAT",SUM(BO$16:BO243)*VAT,IF(Budget_period="Monthly",SUMIFS(INDIRECT(BO$8),DetailBudgetWPs_Aleph,IF($J244 = "No Work Package", "", $J244),DetailBudgetCategory_Aleph,$I244),IF(Budget_period="Quarterly",SUMIFS(INDIRECT(BO$9),DetailBudgetWPs_Aleph,IF($J244 = "No Work Package", "", $J244),DetailBudgetCategory_Aleph,$I244),IF(Budget_period="Annually",SUMIFS(INDIRECT(BO$10),DetailBudgetWPs_Aleph,IF($J244 = "No Work Package", "", $J244),DetailBudgetCategory_Aleph,$I244),""))))) / BO$6 * BO$7, 0), 0)</f>
        <v>0</v>
      </c>
      <c r="BP244" s="166">
        <f t="array" ref="BP244">IFERROR(IF(ROW()-16&lt;NoRowsBudget, IF($J244="Profit Margin",SUM(BP$16:BP243)*ProfitMargin,IF($J244="VAT",SUM(BP$16:BP243)*VAT,IF(Budget_period="Monthly",SUMIFS(INDIRECT(BP$8),DetailBudgetWPs_Aleph,IF($J244 = "No Work Package", "", $J244),DetailBudgetCategory_Aleph,$I244),IF(Budget_period="Quarterly",SUMIFS(INDIRECT(BP$9),DetailBudgetWPs_Aleph,IF($J244 = "No Work Package", "", $J244),DetailBudgetCategory_Aleph,$I244),IF(Budget_period="Annually",SUMIFS(INDIRECT(BP$10),DetailBudgetWPs_Aleph,IF($J244 = "No Work Package", "", $J244),DetailBudgetCategory_Aleph,$I244),""))))) / BP$6 * BP$7, 0), 0)</f>
        <v>0</v>
      </c>
      <c r="BQ244" s="166">
        <f t="array" ref="BQ244">IFERROR(IF(ROW()-16&lt;NoRowsBudget, IF($J244="Profit Margin",SUM(BQ$16:BQ243)*ProfitMargin,IF($J244="VAT",SUM(BQ$16:BQ243)*VAT,IF(Budget_period="Monthly",SUMIFS(INDIRECT(BQ$8),DetailBudgetWPs_Aleph,IF($J244 = "No Work Package", "", $J244),DetailBudgetCategory_Aleph,$I244),IF(Budget_period="Quarterly",SUMIFS(INDIRECT(BQ$9),DetailBudgetWPs_Aleph,IF($J244 = "No Work Package", "", $J244),DetailBudgetCategory_Aleph,$I244),IF(Budget_period="Annually",SUMIFS(INDIRECT(BQ$10),DetailBudgetWPs_Aleph,IF($J244 = "No Work Package", "", $J244),DetailBudgetCategory_Aleph,$I244),""))))) / BQ$6 * BQ$7, 0), 0)</f>
        <v>0</v>
      </c>
      <c r="BR244" s="166">
        <f t="array" ref="BR244">IFERROR(IF(ROW()-16&lt;NoRowsBudget, IF($J244="Profit Margin",SUM(BR$16:BR243)*ProfitMargin,IF($J244="VAT",SUM(BR$16:BR243)*VAT,IF(Budget_period="Monthly",SUMIFS(INDIRECT(BR$8),DetailBudgetWPs_Aleph,IF($J244 = "No Work Package", "", $J244),DetailBudgetCategory_Aleph,$I244),IF(Budget_period="Quarterly",SUMIFS(INDIRECT(BR$9),DetailBudgetWPs_Aleph,IF($J244 = "No Work Package", "", $J244),DetailBudgetCategory_Aleph,$I244),IF(Budget_period="Annually",SUMIFS(INDIRECT(BR$10),DetailBudgetWPs_Aleph,IF($J244 = "No Work Package", "", $J244),DetailBudgetCategory_Aleph,$I244),""))))) / BR$6 * BR$7, 0), 0)</f>
        <v>0</v>
      </c>
      <c r="BS244" s="166">
        <f t="array" ref="BS244">IFERROR(IF(ROW()-16&lt;NoRowsBudget, IF($J244="Profit Margin",SUM(BS$16:BS243)*ProfitMargin,IF($J244="VAT",SUM(BS$16:BS243)*VAT,IF(Budget_period="Monthly",SUMIFS(INDIRECT(BS$8),DetailBudgetWPs_Aleph,IF($J244 = "No Work Package", "", $J244),DetailBudgetCategory_Aleph,$I244),IF(Budget_period="Quarterly",SUMIFS(INDIRECT(BS$9),DetailBudgetWPs_Aleph,IF($J244 = "No Work Package", "", $J244),DetailBudgetCategory_Aleph,$I244),IF(Budget_period="Annually",SUMIFS(INDIRECT(BS$10),DetailBudgetWPs_Aleph,IF($J244 = "No Work Package", "", $J244),DetailBudgetCategory_Aleph,$I244),""))))) / BS$6 * BS$7, 0), 0)</f>
        <v>0</v>
      </c>
    </row>
    <row r="245" ht="15.75" customHeight="1">
      <c r="A245" s="114"/>
      <c r="B245" s="15" t="str">
        <f>IF(ROW()-16&lt;NoRowsBudget,OrgName,"")</f>
        <v/>
      </c>
      <c r="C245" s="15" t="str">
        <f>IF(ROW()-16&lt;NoRowsBudget,ProjectName,"")</f>
        <v/>
      </c>
      <c r="D245" s="15" t="str">
        <f>IF(ROW()-16&lt;NoRowsBudget,ProjectRef,"")</f>
        <v/>
      </c>
      <c r="E245" s="15" t="str">
        <f>IF(ROW()-16&lt;NoRowsBudget,ApplicationID,"")</f>
        <v/>
      </c>
      <c r="F245" s="15" t="str">
        <f>IF(ROW()-16&lt;NoRowsBudget,Version,"")</f>
        <v/>
      </c>
      <c r="G245" s="164" t="str">
        <f>IF(ROW()-16&lt;NoRowsBudget,StartDate,"")</f>
        <v/>
      </c>
      <c r="H245" s="164" t="str">
        <f>IF(ROW()-16&lt;NoRowsBudget,EndDate,"")</f>
        <v/>
      </c>
      <c r="I245" s="15" t="str">
        <f t="array" ref="I245">IF(ROW()-16&lt;(NoRowsBudget-3),INDEX(CostCategories,CEILING((ROW()-15)/NoWPs,1)),IF(ROW()-16=NoRowsBudget-3,"Overheads",IF(ROW()-16=NoRowsBudget-2,"Profit Margin",IF(ROW()-16=NoRowsBudget-1,"VAT",""))))</f>
        <v/>
      </c>
      <c r="J245" s="15" t="str">
        <f t="array" ref="J245">IF(ROW()-16&lt;NoRowsBudget-3,INDEX(WPUnique,,MOD(ROW()-16,NoWPs)+1),IF(ROW()-16=NoRowsBudget-3,"Overheads",IF(ROW()-16=NoRowsBudget-2,"Profit Margin",IF(ROW()-16=NoRowsBudget-1,"VAT",""))))</f>
        <v/>
      </c>
      <c r="K245" s="172" t="str">
        <f>IFERROR(IF(OR($J245="Indirect Cost",$J245="VAT",$J245="Profit Margin"),"",VLOOKUP(J245,'1. Basic Info'!$B$40:$C$52,2,FALSE)),BudgetExport!J245)</f>
        <v/>
      </c>
      <c r="L245" s="166">
        <f t="array" ref="L245">IFERROR(IF(ROW()-16&lt;NoRowsBudget, IF($J245="Profit Margin",SUM(L$16:L244)*ProfitMargin,IF($J245="VAT",SUM(L$16:L244)*VAT,IF(Budget_period="Monthly",SUMIFS(INDIRECT(L$8),DetailBudgetWPs_Aleph,IF($J245 = "No Work Package", "", $J245),DetailBudgetCategory_Aleph,$I245),IF(Budget_period="Quarterly",SUMIFS(INDIRECT(L$9),DetailBudgetWPs_Aleph,IF($J245 = "No Work Package", "", $J245),DetailBudgetCategory_Aleph,$I245),IF(Budget_period="Annually",SUMIFS(INDIRECT(L$10),DetailBudgetWPs_Aleph,IF($J245 = "No Work Package", "", $J245),DetailBudgetCategory_Aleph,$I245),""))))) / L$6 * L$7, 0), 0)</f>
        <v>0</v>
      </c>
      <c r="M245" s="166">
        <f t="array" ref="M245">IFERROR(IF(ROW()-16&lt;NoRowsBudget, IF($J245="Profit Margin",SUM(M$16:M244)*ProfitMargin,IF($J245="VAT",SUM(M$16:M244)*VAT,IF(Budget_period="Monthly",SUMIFS(INDIRECT(M$8),DetailBudgetWPs_Aleph,IF($J245 = "No Work Package", "", $J245),DetailBudgetCategory_Aleph,$I245),IF(Budget_period="Quarterly",SUMIFS(INDIRECT(M$9),DetailBudgetWPs_Aleph,IF($J245 = "No Work Package", "", $J245),DetailBudgetCategory_Aleph,$I245),IF(Budget_period="Annually",SUMIFS(INDIRECT(M$10),DetailBudgetWPs_Aleph,IF($J245 = "No Work Package", "", $J245),DetailBudgetCategory_Aleph,$I245),""))))) / M$6 * M$7, 0), 0)</f>
        <v>0</v>
      </c>
      <c r="N245" s="166">
        <f t="array" ref="N245">IFERROR(IF(ROW()-16&lt;NoRowsBudget, IF($J245="Profit Margin",SUM(N$16:N244)*ProfitMargin,IF($J245="VAT",SUM(N$16:N244)*VAT,IF(Budget_period="Monthly",SUMIFS(INDIRECT(N$8),DetailBudgetWPs_Aleph,IF($J245 = "No Work Package", "", $J245),DetailBudgetCategory_Aleph,$I245),IF(Budget_period="Quarterly",SUMIFS(INDIRECT(N$9),DetailBudgetWPs_Aleph,IF($J245 = "No Work Package", "", $J245),DetailBudgetCategory_Aleph,$I245),IF(Budget_period="Annually",SUMIFS(INDIRECT(N$10),DetailBudgetWPs_Aleph,IF($J245 = "No Work Package", "", $J245),DetailBudgetCategory_Aleph,$I245),""))))) / N$6 * N$7, 0), 0)</f>
        <v>0</v>
      </c>
      <c r="O245" s="166">
        <f t="array" ref="O245">IFERROR(IF(ROW()-16&lt;NoRowsBudget, IF($J245="Profit Margin",SUM(O$16:O244)*ProfitMargin,IF($J245="VAT",SUM(O$16:O244)*VAT,IF(Budget_period="Monthly",SUMIFS(INDIRECT(O$8),DetailBudgetWPs_Aleph,IF($J245 = "No Work Package", "", $J245),DetailBudgetCategory_Aleph,$I245),IF(Budget_period="Quarterly",SUMIFS(INDIRECT(O$9),DetailBudgetWPs_Aleph,IF($J245 = "No Work Package", "", $J245),DetailBudgetCategory_Aleph,$I245),IF(Budget_period="Annually",SUMIFS(INDIRECT(O$10),DetailBudgetWPs_Aleph,IF($J245 = "No Work Package", "", $J245),DetailBudgetCategory_Aleph,$I245),""))))) / O$6 * O$7, 0), 0)</f>
        <v>0</v>
      </c>
      <c r="P245" s="166">
        <f t="array" ref="P245">IFERROR(IF(ROW()-16&lt;NoRowsBudget, IF($J245="Profit Margin",SUM(P$16:P244)*ProfitMargin,IF($J245="VAT",SUM(P$16:P244)*VAT,IF(Budget_period="Monthly",SUMIFS(INDIRECT(P$8),DetailBudgetWPs_Aleph,IF($J245 = "No Work Package", "", $J245),DetailBudgetCategory_Aleph,$I245),IF(Budget_period="Quarterly",SUMIFS(INDIRECT(P$9),DetailBudgetWPs_Aleph,IF($J245 = "No Work Package", "", $J245),DetailBudgetCategory_Aleph,$I245),IF(Budget_period="Annually",SUMIFS(INDIRECT(P$10),DetailBudgetWPs_Aleph,IF($J245 = "No Work Package", "", $J245),DetailBudgetCategory_Aleph,$I245),""))))) / P$6 * P$7, 0), 0)</f>
        <v>0</v>
      </c>
      <c r="Q245" s="166">
        <f t="array" ref="Q245">IFERROR(IF(ROW()-16&lt;NoRowsBudget, IF($J245="Profit Margin",SUM(Q$16:Q244)*ProfitMargin,IF($J245="VAT",SUM(Q$16:Q244)*VAT,IF(Budget_period="Monthly",SUMIFS(INDIRECT(Q$8),DetailBudgetWPs_Aleph,IF($J245 = "No Work Package", "", $J245),DetailBudgetCategory_Aleph,$I245),IF(Budget_period="Quarterly",SUMIFS(INDIRECT(Q$9),DetailBudgetWPs_Aleph,IF($J245 = "No Work Package", "", $J245),DetailBudgetCategory_Aleph,$I245),IF(Budget_period="Annually",SUMIFS(INDIRECT(Q$10),DetailBudgetWPs_Aleph,IF($J245 = "No Work Package", "", $J245),DetailBudgetCategory_Aleph,$I245),""))))) / Q$6 * Q$7, 0), 0)</f>
        <v>0</v>
      </c>
      <c r="R245" s="166">
        <f t="array" ref="R245">IFERROR(IF(ROW()-16&lt;NoRowsBudget, IF($J245="Profit Margin",SUM(R$16:R244)*ProfitMargin,IF($J245="VAT",SUM(R$16:R244)*VAT,IF(Budget_period="Monthly",SUMIFS(INDIRECT(R$8),DetailBudgetWPs_Aleph,IF($J245 = "No Work Package", "", $J245),DetailBudgetCategory_Aleph,$I245),IF(Budget_period="Quarterly",SUMIFS(INDIRECT(R$9),DetailBudgetWPs_Aleph,IF($J245 = "No Work Package", "", $J245),DetailBudgetCategory_Aleph,$I245),IF(Budget_period="Annually",SUMIFS(INDIRECT(R$10),DetailBudgetWPs_Aleph,IF($J245 = "No Work Package", "", $J245),DetailBudgetCategory_Aleph,$I245),""))))) / R$6 * R$7, 0), 0)</f>
        <v>0</v>
      </c>
      <c r="S245" s="166">
        <f t="array" ref="S245">IFERROR(IF(ROW()-16&lt;NoRowsBudget, IF($J245="Profit Margin",SUM(S$16:S244)*ProfitMargin,IF($J245="VAT",SUM(S$16:S244)*VAT,IF(Budget_period="Monthly",SUMIFS(INDIRECT(S$8),DetailBudgetWPs_Aleph,IF($J245 = "No Work Package", "", $J245),DetailBudgetCategory_Aleph,$I245),IF(Budget_period="Quarterly",SUMIFS(INDIRECT(S$9),DetailBudgetWPs_Aleph,IF($J245 = "No Work Package", "", $J245),DetailBudgetCategory_Aleph,$I245),IF(Budget_period="Annually",SUMIFS(INDIRECT(S$10),DetailBudgetWPs_Aleph,IF($J245 = "No Work Package", "", $J245),DetailBudgetCategory_Aleph,$I245),""))))) / S$6 * S$7, 0), 0)</f>
        <v>0</v>
      </c>
      <c r="T245" s="166">
        <f t="array" ref="T245">IFERROR(IF(ROW()-16&lt;NoRowsBudget, IF($J245="Profit Margin",SUM(T$16:T244)*ProfitMargin,IF($J245="VAT",SUM(T$16:T244)*VAT,IF(Budget_period="Monthly",SUMIFS(INDIRECT(T$8),DetailBudgetWPs_Aleph,IF($J245 = "No Work Package", "", $J245),DetailBudgetCategory_Aleph,$I245),IF(Budget_period="Quarterly",SUMIFS(INDIRECT(T$9),DetailBudgetWPs_Aleph,IF($J245 = "No Work Package", "", $J245),DetailBudgetCategory_Aleph,$I245),IF(Budget_period="Annually",SUMIFS(INDIRECT(T$10),DetailBudgetWPs_Aleph,IF($J245 = "No Work Package", "", $J245),DetailBudgetCategory_Aleph,$I245),""))))) / T$6 * T$7, 0), 0)</f>
        <v>0</v>
      </c>
      <c r="U245" s="166">
        <f t="array" ref="U245">IFERROR(IF(ROW()-16&lt;NoRowsBudget, IF($J245="Profit Margin",SUM(U$16:U244)*ProfitMargin,IF($J245="VAT",SUM(U$16:U244)*VAT,IF(Budget_period="Monthly",SUMIFS(INDIRECT(U$8),DetailBudgetWPs_Aleph,IF($J245 = "No Work Package", "", $J245),DetailBudgetCategory_Aleph,$I245),IF(Budget_period="Quarterly",SUMIFS(INDIRECT(U$9),DetailBudgetWPs_Aleph,IF($J245 = "No Work Package", "", $J245),DetailBudgetCategory_Aleph,$I245),IF(Budget_period="Annually",SUMIFS(INDIRECT(U$10),DetailBudgetWPs_Aleph,IF($J245 = "No Work Package", "", $J245),DetailBudgetCategory_Aleph,$I245),""))))) / U$6 * U$7, 0), 0)</f>
        <v>0</v>
      </c>
      <c r="V245" s="166">
        <f t="array" ref="V245">IFERROR(IF(ROW()-16&lt;NoRowsBudget, IF($J245="Profit Margin",SUM(V$16:V244)*ProfitMargin,IF($J245="VAT",SUM(V$16:V244)*VAT,IF(Budget_period="Monthly",SUMIFS(INDIRECT(V$8),DetailBudgetWPs_Aleph,IF($J245 = "No Work Package", "", $J245),DetailBudgetCategory_Aleph,$I245),IF(Budget_period="Quarterly",SUMIFS(INDIRECT(V$9),DetailBudgetWPs_Aleph,IF($J245 = "No Work Package", "", $J245),DetailBudgetCategory_Aleph,$I245),IF(Budget_period="Annually",SUMIFS(INDIRECT(V$10),DetailBudgetWPs_Aleph,IF($J245 = "No Work Package", "", $J245),DetailBudgetCategory_Aleph,$I245),""))))) / V$6 * V$7, 0), 0)</f>
        <v>0</v>
      </c>
      <c r="W245" s="166">
        <f t="array" ref="W245">IFERROR(IF(ROW()-16&lt;NoRowsBudget, IF($J245="Profit Margin",SUM(W$16:W244)*ProfitMargin,IF($J245="VAT",SUM(W$16:W244)*VAT,IF(Budget_period="Monthly",SUMIFS(INDIRECT(W$8),DetailBudgetWPs_Aleph,IF($J245 = "No Work Package", "", $J245),DetailBudgetCategory_Aleph,$I245),IF(Budget_period="Quarterly",SUMIFS(INDIRECT(W$9),DetailBudgetWPs_Aleph,IF($J245 = "No Work Package", "", $J245),DetailBudgetCategory_Aleph,$I245),IF(Budget_period="Annually",SUMIFS(INDIRECT(W$10),DetailBudgetWPs_Aleph,IF($J245 = "No Work Package", "", $J245),DetailBudgetCategory_Aleph,$I245),""))))) / W$6 * W$7, 0), 0)</f>
        <v>0</v>
      </c>
      <c r="X245" s="166">
        <f t="array" ref="X245">IFERROR(IF(ROW()-16&lt;NoRowsBudget, IF($J245="Profit Margin",SUM(X$16:X244)*ProfitMargin,IF($J245="VAT",SUM(X$16:X244)*VAT,IF(Budget_period="Monthly",SUMIFS(INDIRECT(X$8),DetailBudgetWPs_Aleph,IF($J245 = "No Work Package", "", $J245),DetailBudgetCategory_Aleph,$I245),IF(Budget_period="Quarterly",SUMIFS(INDIRECT(X$9),DetailBudgetWPs_Aleph,IF($J245 = "No Work Package", "", $J245),DetailBudgetCategory_Aleph,$I245),IF(Budget_period="Annually",SUMIFS(INDIRECT(X$10),DetailBudgetWPs_Aleph,IF($J245 = "No Work Package", "", $J245),DetailBudgetCategory_Aleph,$I245),""))))) / X$6 * X$7, 0), 0)</f>
        <v>0</v>
      </c>
      <c r="Y245" s="166">
        <f t="array" ref="Y245">IFERROR(IF(ROW()-16&lt;NoRowsBudget, IF($J245="Profit Margin",SUM(Y$16:Y244)*ProfitMargin,IF($J245="VAT",SUM(Y$16:Y244)*VAT,IF(Budget_period="Monthly",SUMIFS(INDIRECT(Y$8),DetailBudgetWPs_Aleph,IF($J245 = "No Work Package", "", $J245),DetailBudgetCategory_Aleph,$I245),IF(Budget_period="Quarterly",SUMIFS(INDIRECT(Y$9),DetailBudgetWPs_Aleph,IF($J245 = "No Work Package", "", $J245),DetailBudgetCategory_Aleph,$I245),IF(Budget_period="Annually",SUMIFS(INDIRECT(Y$10),DetailBudgetWPs_Aleph,IF($J245 = "No Work Package", "", $J245),DetailBudgetCategory_Aleph,$I245),""))))) / Y$6 * Y$7, 0), 0)</f>
        <v>0</v>
      </c>
      <c r="Z245" s="166">
        <f t="array" ref="Z245">IFERROR(IF(ROW()-16&lt;NoRowsBudget, IF($J245="Profit Margin",SUM(Z$16:Z244)*ProfitMargin,IF($J245="VAT",SUM(Z$16:Z244)*VAT,IF(Budget_period="Monthly",SUMIFS(INDIRECT(Z$8),DetailBudgetWPs_Aleph,IF($J245 = "No Work Package", "", $J245),DetailBudgetCategory_Aleph,$I245),IF(Budget_period="Quarterly",SUMIFS(INDIRECT(Z$9),DetailBudgetWPs_Aleph,IF($J245 = "No Work Package", "", $J245),DetailBudgetCategory_Aleph,$I245),IF(Budget_period="Annually",SUMIFS(INDIRECT(Z$10),DetailBudgetWPs_Aleph,IF($J245 = "No Work Package", "", $J245),DetailBudgetCategory_Aleph,$I245),""))))) / Z$6 * Z$7, 0), 0)</f>
        <v>0</v>
      </c>
      <c r="AA245" s="166">
        <f t="array" ref="AA245">IFERROR(IF(ROW()-16&lt;NoRowsBudget, IF($J245="Profit Margin",SUM(AA$16:AA244)*ProfitMargin,IF($J245="VAT",SUM(AA$16:AA244)*VAT,IF(Budget_period="Monthly",SUMIFS(INDIRECT(AA$8),DetailBudgetWPs_Aleph,IF($J245 = "No Work Package", "", $J245),DetailBudgetCategory_Aleph,$I245),IF(Budget_period="Quarterly",SUMIFS(INDIRECT(AA$9),DetailBudgetWPs_Aleph,IF($J245 = "No Work Package", "", $J245),DetailBudgetCategory_Aleph,$I245),IF(Budget_period="Annually",SUMIFS(INDIRECT(AA$10),DetailBudgetWPs_Aleph,IF($J245 = "No Work Package", "", $J245),DetailBudgetCategory_Aleph,$I245),""))))) / AA$6 * AA$7, 0), 0)</f>
        <v>0</v>
      </c>
      <c r="AB245" s="166">
        <f t="array" ref="AB245">IFERROR(IF(ROW()-16&lt;NoRowsBudget, IF($J245="Profit Margin",SUM(AB$16:AB244)*ProfitMargin,IF($J245="VAT",SUM(AB$16:AB244)*VAT,IF(Budget_period="Monthly",SUMIFS(INDIRECT(AB$8),DetailBudgetWPs_Aleph,IF($J245 = "No Work Package", "", $J245),DetailBudgetCategory_Aleph,$I245),IF(Budget_period="Quarterly",SUMIFS(INDIRECT(AB$9),DetailBudgetWPs_Aleph,IF($J245 = "No Work Package", "", $J245),DetailBudgetCategory_Aleph,$I245),IF(Budget_period="Annually",SUMIFS(INDIRECT(AB$10),DetailBudgetWPs_Aleph,IF($J245 = "No Work Package", "", $J245),DetailBudgetCategory_Aleph,$I245),""))))) / AB$6 * AB$7, 0), 0)</f>
        <v>0</v>
      </c>
      <c r="AC245" s="166">
        <f t="array" ref="AC245">IFERROR(IF(ROW()-16&lt;NoRowsBudget, IF($J245="Profit Margin",SUM(AC$16:AC244)*ProfitMargin,IF($J245="VAT",SUM(AC$16:AC244)*VAT,IF(Budget_period="Monthly",SUMIFS(INDIRECT(AC$8),DetailBudgetWPs_Aleph,IF($J245 = "No Work Package", "", $J245),DetailBudgetCategory_Aleph,$I245),IF(Budget_period="Quarterly",SUMIFS(INDIRECT(AC$9),DetailBudgetWPs_Aleph,IF($J245 = "No Work Package", "", $J245),DetailBudgetCategory_Aleph,$I245),IF(Budget_period="Annually",SUMIFS(INDIRECT(AC$10),DetailBudgetWPs_Aleph,IF($J245 = "No Work Package", "", $J245),DetailBudgetCategory_Aleph,$I245),""))))) / AC$6 * AC$7, 0), 0)</f>
        <v>0</v>
      </c>
      <c r="AD245" s="166">
        <f t="array" ref="AD245">IFERROR(IF(ROW()-16&lt;NoRowsBudget, IF($J245="Profit Margin",SUM(AD$16:AD244)*ProfitMargin,IF($J245="VAT",SUM(AD$16:AD244)*VAT,IF(Budget_period="Monthly",SUMIFS(INDIRECT(AD$8),DetailBudgetWPs_Aleph,IF($J245 = "No Work Package", "", $J245),DetailBudgetCategory_Aleph,$I245),IF(Budget_period="Quarterly",SUMIFS(INDIRECT(AD$9),DetailBudgetWPs_Aleph,IF($J245 = "No Work Package", "", $J245),DetailBudgetCategory_Aleph,$I245),IF(Budget_period="Annually",SUMIFS(INDIRECT(AD$10),DetailBudgetWPs_Aleph,IF($J245 = "No Work Package", "", $J245),DetailBudgetCategory_Aleph,$I245),""))))) / AD$6 * AD$7, 0), 0)</f>
        <v>0</v>
      </c>
      <c r="AE245" s="166">
        <f t="array" ref="AE245">IFERROR(IF(ROW()-16&lt;NoRowsBudget, IF($J245="Profit Margin",SUM(AE$16:AE244)*ProfitMargin,IF($J245="VAT",SUM(AE$16:AE244)*VAT,IF(Budget_period="Monthly",SUMIFS(INDIRECT(AE$8),DetailBudgetWPs_Aleph,IF($J245 = "No Work Package", "", $J245),DetailBudgetCategory_Aleph,$I245),IF(Budget_period="Quarterly",SUMIFS(INDIRECT(AE$9),DetailBudgetWPs_Aleph,IF($J245 = "No Work Package", "", $J245),DetailBudgetCategory_Aleph,$I245),IF(Budget_period="Annually",SUMIFS(INDIRECT(AE$10),DetailBudgetWPs_Aleph,IF($J245 = "No Work Package", "", $J245),DetailBudgetCategory_Aleph,$I245),""))))) / AE$6 * AE$7, 0), 0)</f>
        <v>0</v>
      </c>
      <c r="AF245" s="166">
        <f t="array" ref="AF245">IFERROR(IF(ROW()-16&lt;NoRowsBudget, IF($J245="Profit Margin",SUM(AF$16:AF244)*ProfitMargin,IF($J245="VAT",SUM(AF$16:AF244)*VAT,IF(Budget_period="Monthly",SUMIFS(INDIRECT(AF$8),DetailBudgetWPs_Aleph,IF($J245 = "No Work Package", "", $J245),DetailBudgetCategory_Aleph,$I245),IF(Budget_period="Quarterly",SUMIFS(INDIRECT(AF$9),DetailBudgetWPs_Aleph,IF($J245 = "No Work Package", "", $J245),DetailBudgetCategory_Aleph,$I245),IF(Budget_period="Annually",SUMIFS(INDIRECT(AF$10),DetailBudgetWPs_Aleph,IF($J245 = "No Work Package", "", $J245),DetailBudgetCategory_Aleph,$I245),""))))) / AF$6 * AF$7, 0), 0)</f>
        <v>0</v>
      </c>
      <c r="AG245" s="166">
        <f t="array" ref="AG245">IFERROR(IF(ROW()-16&lt;NoRowsBudget, IF($J245="Profit Margin",SUM(AG$16:AG244)*ProfitMargin,IF($J245="VAT",SUM(AG$16:AG244)*VAT,IF(Budget_period="Monthly",SUMIFS(INDIRECT(AG$8),DetailBudgetWPs_Aleph,IF($J245 = "No Work Package", "", $J245),DetailBudgetCategory_Aleph,$I245),IF(Budget_period="Quarterly",SUMIFS(INDIRECT(AG$9),DetailBudgetWPs_Aleph,IF($J245 = "No Work Package", "", $J245),DetailBudgetCategory_Aleph,$I245),IF(Budget_period="Annually",SUMIFS(INDIRECT(AG$10),DetailBudgetWPs_Aleph,IF($J245 = "No Work Package", "", $J245),DetailBudgetCategory_Aleph,$I245),""))))) / AG$6 * AG$7, 0), 0)</f>
        <v>0</v>
      </c>
      <c r="AH245" s="166">
        <f t="array" ref="AH245">IFERROR(IF(ROW()-16&lt;NoRowsBudget, IF($J245="Profit Margin",SUM(AH$16:AH244)*ProfitMargin,IF($J245="VAT",SUM(AH$16:AH244)*VAT,IF(Budget_period="Monthly",SUMIFS(INDIRECT(AH$8),DetailBudgetWPs_Aleph,IF($J245 = "No Work Package", "", $J245),DetailBudgetCategory_Aleph,$I245),IF(Budget_period="Quarterly",SUMIFS(INDIRECT(AH$9),DetailBudgetWPs_Aleph,IF($J245 = "No Work Package", "", $J245),DetailBudgetCategory_Aleph,$I245),IF(Budget_period="Annually",SUMIFS(INDIRECT(AH$10),DetailBudgetWPs_Aleph,IF($J245 = "No Work Package", "", $J245),DetailBudgetCategory_Aleph,$I245),""))))) / AH$6 * AH$7, 0), 0)</f>
        <v>0</v>
      </c>
      <c r="AI245" s="166">
        <f t="array" ref="AI245">IFERROR(IF(ROW()-16&lt;NoRowsBudget, IF($J245="Profit Margin",SUM(AI$16:AI244)*ProfitMargin,IF($J245="VAT",SUM(AI$16:AI244)*VAT,IF(Budget_period="Monthly",SUMIFS(INDIRECT(AI$8),DetailBudgetWPs_Aleph,IF($J245 = "No Work Package", "", $J245),DetailBudgetCategory_Aleph,$I245),IF(Budget_period="Quarterly",SUMIFS(INDIRECT(AI$9),DetailBudgetWPs_Aleph,IF($J245 = "No Work Package", "", $J245),DetailBudgetCategory_Aleph,$I245),IF(Budget_period="Annually",SUMIFS(INDIRECT(AI$10),DetailBudgetWPs_Aleph,IF($J245 = "No Work Package", "", $J245),DetailBudgetCategory_Aleph,$I245),""))))) / AI$6 * AI$7, 0), 0)</f>
        <v>0</v>
      </c>
      <c r="AJ245" s="166">
        <f t="array" ref="AJ245">IFERROR(IF(ROW()-16&lt;NoRowsBudget, IF($J245="Profit Margin",SUM(AJ$16:AJ244)*ProfitMargin,IF($J245="VAT",SUM(AJ$16:AJ244)*VAT,IF(Budget_period="Monthly",SUMIFS(INDIRECT(AJ$8),DetailBudgetWPs_Aleph,IF($J245 = "No Work Package", "", $J245),DetailBudgetCategory_Aleph,$I245),IF(Budget_period="Quarterly",SUMIFS(INDIRECT(AJ$9),DetailBudgetWPs_Aleph,IF($J245 = "No Work Package", "", $J245),DetailBudgetCategory_Aleph,$I245),IF(Budget_period="Annually",SUMIFS(INDIRECT(AJ$10),DetailBudgetWPs_Aleph,IF($J245 = "No Work Package", "", $J245),DetailBudgetCategory_Aleph,$I245),""))))) / AJ$6 * AJ$7, 0), 0)</f>
        <v>0</v>
      </c>
      <c r="AK245" s="166">
        <f t="array" ref="AK245">IFERROR(IF(ROW()-16&lt;NoRowsBudget, IF($J245="Profit Margin",SUM(AK$16:AK244)*ProfitMargin,IF($J245="VAT",SUM(AK$16:AK244)*VAT,IF(Budget_period="Monthly",SUMIFS(INDIRECT(AK$8),DetailBudgetWPs_Aleph,IF($J245 = "No Work Package", "", $J245),DetailBudgetCategory_Aleph,$I245),IF(Budget_period="Quarterly",SUMIFS(INDIRECT(AK$9),DetailBudgetWPs_Aleph,IF($J245 = "No Work Package", "", $J245),DetailBudgetCategory_Aleph,$I245),IF(Budget_period="Annually",SUMIFS(INDIRECT(AK$10),DetailBudgetWPs_Aleph,IF($J245 = "No Work Package", "", $J245),DetailBudgetCategory_Aleph,$I245),""))))) / AK$6 * AK$7, 0), 0)</f>
        <v>0</v>
      </c>
      <c r="AL245" s="166">
        <f t="array" ref="AL245">IFERROR(IF(ROW()-16&lt;NoRowsBudget, IF($J245="Profit Margin",SUM(AL$16:AL244)*ProfitMargin,IF($J245="VAT",SUM(AL$16:AL244)*VAT,IF(Budget_period="Monthly",SUMIFS(INDIRECT(AL$8),DetailBudgetWPs_Aleph,IF($J245 = "No Work Package", "", $J245),DetailBudgetCategory_Aleph,$I245),IF(Budget_period="Quarterly",SUMIFS(INDIRECT(AL$9),DetailBudgetWPs_Aleph,IF($J245 = "No Work Package", "", $J245),DetailBudgetCategory_Aleph,$I245),IF(Budget_period="Annually",SUMIFS(INDIRECT(AL$10),DetailBudgetWPs_Aleph,IF($J245 = "No Work Package", "", $J245),DetailBudgetCategory_Aleph,$I245),""))))) / AL$6 * AL$7, 0), 0)</f>
        <v>0</v>
      </c>
      <c r="AM245" s="166">
        <f t="array" ref="AM245">IFERROR(IF(ROW()-16&lt;NoRowsBudget, IF($J245="Profit Margin",SUM(AM$16:AM244)*ProfitMargin,IF($J245="VAT",SUM(AM$16:AM244)*VAT,IF(Budget_period="Monthly",SUMIFS(INDIRECT(AM$8),DetailBudgetWPs_Aleph,IF($J245 = "No Work Package", "", $J245),DetailBudgetCategory_Aleph,$I245),IF(Budget_period="Quarterly",SUMIFS(INDIRECT(AM$9),DetailBudgetWPs_Aleph,IF($J245 = "No Work Package", "", $J245),DetailBudgetCategory_Aleph,$I245),IF(Budget_period="Annually",SUMIFS(INDIRECT(AM$10),DetailBudgetWPs_Aleph,IF($J245 = "No Work Package", "", $J245),DetailBudgetCategory_Aleph,$I245),""))))) / AM$6 * AM$7, 0), 0)</f>
        <v>0</v>
      </c>
      <c r="AN245" s="166">
        <f t="array" ref="AN245">IFERROR(IF(ROW()-16&lt;NoRowsBudget, IF($J245="Profit Margin",SUM(AN$16:AN244)*ProfitMargin,IF($J245="VAT",SUM(AN$16:AN244)*VAT,IF(Budget_period="Monthly",SUMIFS(INDIRECT(AN$8),DetailBudgetWPs_Aleph,IF($J245 = "No Work Package", "", $J245),DetailBudgetCategory_Aleph,$I245),IF(Budget_period="Quarterly",SUMIFS(INDIRECT(AN$9),DetailBudgetWPs_Aleph,IF($J245 = "No Work Package", "", $J245),DetailBudgetCategory_Aleph,$I245),IF(Budget_period="Annually",SUMIFS(INDIRECT(AN$10),DetailBudgetWPs_Aleph,IF($J245 = "No Work Package", "", $J245),DetailBudgetCategory_Aleph,$I245),""))))) / AN$6 * AN$7, 0), 0)</f>
        <v>0</v>
      </c>
      <c r="AO245" s="166">
        <f t="array" ref="AO245">IFERROR(IF(ROW()-16&lt;NoRowsBudget, IF($J245="Profit Margin",SUM(AO$16:AO244)*ProfitMargin,IF($J245="VAT",SUM(AO$16:AO244)*VAT,IF(Budget_period="Monthly",SUMIFS(INDIRECT(AO$8),DetailBudgetWPs_Aleph,IF($J245 = "No Work Package", "", $J245),DetailBudgetCategory_Aleph,$I245),IF(Budget_period="Quarterly",SUMIFS(INDIRECT(AO$9),DetailBudgetWPs_Aleph,IF($J245 = "No Work Package", "", $J245),DetailBudgetCategory_Aleph,$I245),IF(Budget_period="Annually",SUMIFS(INDIRECT(AO$10),DetailBudgetWPs_Aleph,IF($J245 = "No Work Package", "", $J245),DetailBudgetCategory_Aleph,$I245),""))))) / AO$6 * AO$7, 0), 0)</f>
        <v>0</v>
      </c>
      <c r="AP245" s="166">
        <f t="array" ref="AP245">IFERROR(IF(ROW()-16&lt;NoRowsBudget, IF($J245="Profit Margin",SUM(AP$16:AP244)*ProfitMargin,IF($J245="VAT",SUM(AP$16:AP244)*VAT,IF(Budget_period="Monthly",SUMIFS(INDIRECT(AP$8),DetailBudgetWPs_Aleph,IF($J245 = "No Work Package", "", $J245),DetailBudgetCategory_Aleph,$I245),IF(Budget_period="Quarterly",SUMIFS(INDIRECT(AP$9),DetailBudgetWPs_Aleph,IF($J245 = "No Work Package", "", $J245),DetailBudgetCategory_Aleph,$I245),IF(Budget_period="Annually",SUMIFS(INDIRECT(AP$10),DetailBudgetWPs_Aleph,IF($J245 = "No Work Package", "", $J245),DetailBudgetCategory_Aleph,$I245),""))))) / AP$6 * AP$7, 0), 0)</f>
        <v>0</v>
      </c>
      <c r="AQ245" s="166">
        <f t="array" ref="AQ245">IFERROR(IF(ROW()-16&lt;NoRowsBudget, IF($J245="Profit Margin",SUM(AQ$16:AQ244)*ProfitMargin,IF($J245="VAT",SUM(AQ$16:AQ244)*VAT,IF(Budget_period="Monthly",SUMIFS(INDIRECT(AQ$8),DetailBudgetWPs_Aleph,IF($J245 = "No Work Package", "", $J245),DetailBudgetCategory_Aleph,$I245),IF(Budget_period="Quarterly",SUMIFS(INDIRECT(AQ$9),DetailBudgetWPs_Aleph,IF($J245 = "No Work Package", "", $J245),DetailBudgetCategory_Aleph,$I245),IF(Budget_period="Annually",SUMIFS(INDIRECT(AQ$10),DetailBudgetWPs_Aleph,IF($J245 = "No Work Package", "", $J245),DetailBudgetCategory_Aleph,$I245),""))))) / AQ$6 * AQ$7, 0), 0)</f>
        <v>0</v>
      </c>
      <c r="AR245" s="166">
        <f t="array" ref="AR245">IFERROR(IF(ROW()-16&lt;NoRowsBudget, IF($J245="Profit Margin",SUM(AR$16:AR244)*ProfitMargin,IF($J245="VAT",SUM(AR$16:AR244)*VAT,IF(Budget_period="Monthly",SUMIFS(INDIRECT(AR$8),DetailBudgetWPs_Aleph,IF($J245 = "No Work Package", "", $J245),DetailBudgetCategory_Aleph,$I245),IF(Budget_period="Quarterly",SUMIFS(INDIRECT(AR$9),DetailBudgetWPs_Aleph,IF($J245 = "No Work Package", "", $J245),DetailBudgetCategory_Aleph,$I245),IF(Budget_period="Annually",SUMIFS(INDIRECT(AR$10),DetailBudgetWPs_Aleph,IF($J245 = "No Work Package", "", $J245),DetailBudgetCategory_Aleph,$I245),""))))) / AR$6 * AR$7, 0), 0)</f>
        <v>0</v>
      </c>
      <c r="AS245" s="166">
        <f t="array" ref="AS245">IFERROR(IF(ROW()-16&lt;NoRowsBudget, IF($J245="Profit Margin",SUM(AS$16:AS244)*ProfitMargin,IF($J245="VAT",SUM(AS$16:AS244)*VAT,IF(Budget_period="Monthly",SUMIFS(INDIRECT(AS$8),DetailBudgetWPs_Aleph,IF($J245 = "No Work Package", "", $J245),DetailBudgetCategory_Aleph,$I245),IF(Budget_period="Quarterly",SUMIFS(INDIRECT(AS$9),DetailBudgetWPs_Aleph,IF($J245 = "No Work Package", "", $J245),DetailBudgetCategory_Aleph,$I245),IF(Budget_period="Annually",SUMIFS(INDIRECT(AS$10),DetailBudgetWPs_Aleph,IF($J245 = "No Work Package", "", $J245),DetailBudgetCategory_Aleph,$I245),""))))) / AS$6 * AS$7, 0), 0)</f>
        <v>0</v>
      </c>
      <c r="AT245" s="166">
        <f t="array" ref="AT245">IFERROR(IF(ROW()-16&lt;NoRowsBudget, IF($J245="Profit Margin",SUM(AT$16:AT244)*ProfitMargin,IF($J245="VAT",SUM(AT$16:AT244)*VAT,IF(Budget_period="Monthly",SUMIFS(INDIRECT(AT$8),DetailBudgetWPs_Aleph,IF($J245 = "No Work Package", "", $J245),DetailBudgetCategory_Aleph,$I245),IF(Budget_period="Quarterly",SUMIFS(INDIRECT(AT$9),DetailBudgetWPs_Aleph,IF($J245 = "No Work Package", "", $J245),DetailBudgetCategory_Aleph,$I245),IF(Budget_period="Annually",SUMIFS(INDIRECT(AT$10),DetailBudgetWPs_Aleph,IF($J245 = "No Work Package", "", $J245),DetailBudgetCategory_Aleph,$I245),""))))) / AT$6 * AT$7, 0), 0)</f>
        <v>0</v>
      </c>
      <c r="AU245" s="166">
        <f t="array" ref="AU245">IFERROR(IF(ROW()-16&lt;NoRowsBudget, IF($J245="Profit Margin",SUM(AU$16:AU244)*ProfitMargin,IF($J245="VAT",SUM(AU$16:AU244)*VAT,IF(Budget_period="Monthly",SUMIFS(INDIRECT(AU$8),DetailBudgetWPs_Aleph,IF($J245 = "No Work Package", "", $J245),DetailBudgetCategory_Aleph,$I245),IF(Budget_period="Quarterly",SUMIFS(INDIRECT(AU$9),DetailBudgetWPs_Aleph,IF($J245 = "No Work Package", "", $J245),DetailBudgetCategory_Aleph,$I245),IF(Budget_period="Annually",SUMIFS(INDIRECT(AU$10),DetailBudgetWPs_Aleph,IF($J245 = "No Work Package", "", $J245),DetailBudgetCategory_Aleph,$I245),""))))) / AU$6 * AU$7, 0), 0)</f>
        <v>0</v>
      </c>
      <c r="AV245" s="166">
        <f t="array" ref="AV245">IFERROR(IF(ROW()-16&lt;NoRowsBudget, IF($J245="Profit Margin",SUM(AV$16:AV244)*ProfitMargin,IF($J245="VAT",SUM(AV$16:AV244)*VAT,IF(Budget_period="Monthly",SUMIFS(INDIRECT(AV$8),DetailBudgetWPs_Aleph,IF($J245 = "No Work Package", "", $J245),DetailBudgetCategory_Aleph,$I245),IF(Budget_period="Quarterly",SUMIFS(INDIRECT(AV$9),DetailBudgetWPs_Aleph,IF($J245 = "No Work Package", "", $J245),DetailBudgetCategory_Aleph,$I245),IF(Budget_period="Annually",SUMIFS(INDIRECT(AV$10),DetailBudgetWPs_Aleph,IF($J245 = "No Work Package", "", $J245),DetailBudgetCategory_Aleph,$I245),""))))) / AV$6 * AV$7, 0), 0)</f>
        <v>0</v>
      </c>
      <c r="AW245" s="166">
        <f t="array" ref="AW245">IFERROR(IF(ROW()-16&lt;NoRowsBudget, IF($J245="Profit Margin",SUM(AW$16:AW244)*ProfitMargin,IF($J245="VAT",SUM(AW$16:AW244)*VAT,IF(Budget_period="Monthly",SUMIFS(INDIRECT(AW$8),DetailBudgetWPs_Aleph,IF($J245 = "No Work Package", "", $J245),DetailBudgetCategory_Aleph,$I245),IF(Budget_period="Quarterly",SUMIFS(INDIRECT(AW$9),DetailBudgetWPs_Aleph,IF($J245 = "No Work Package", "", $J245),DetailBudgetCategory_Aleph,$I245),IF(Budget_period="Annually",SUMIFS(INDIRECT(AW$10),DetailBudgetWPs_Aleph,IF($J245 = "No Work Package", "", $J245),DetailBudgetCategory_Aleph,$I245),""))))) / AW$6 * AW$7, 0), 0)</f>
        <v>0</v>
      </c>
      <c r="AX245" s="166">
        <f t="array" ref="AX245">IFERROR(IF(ROW()-16&lt;NoRowsBudget, IF($J245="Profit Margin",SUM(AX$16:AX244)*ProfitMargin,IF($J245="VAT",SUM(AX$16:AX244)*VAT,IF(Budget_period="Monthly",SUMIFS(INDIRECT(AX$8),DetailBudgetWPs_Aleph,IF($J245 = "No Work Package", "", $J245),DetailBudgetCategory_Aleph,$I245),IF(Budget_period="Quarterly",SUMIFS(INDIRECT(AX$9),DetailBudgetWPs_Aleph,IF($J245 = "No Work Package", "", $J245),DetailBudgetCategory_Aleph,$I245),IF(Budget_period="Annually",SUMIFS(INDIRECT(AX$10),DetailBudgetWPs_Aleph,IF($J245 = "No Work Package", "", $J245),DetailBudgetCategory_Aleph,$I245),""))))) / AX$6 * AX$7, 0), 0)</f>
        <v>0</v>
      </c>
      <c r="AY245" s="166">
        <f t="array" ref="AY245">IFERROR(IF(ROW()-16&lt;NoRowsBudget, IF($J245="Profit Margin",SUM(AY$16:AY244)*ProfitMargin,IF($J245="VAT",SUM(AY$16:AY244)*VAT,IF(Budget_period="Monthly",SUMIFS(INDIRECT(AY$8),DetailBudgetWPs_Aleph,IF($J245 = "No Work Package", "", $J245),DetailBudgetCategory_Aleph,$I245),IF(Budget_period="Quarterly",SUMIFS(INDIRECT(AY$9),DetailBudgetWPs_Aleph,IF($J245 = "No Work Package", "", $J245),DetailBudgetCategory_Aleph,$I245),IF(Budget_period="Annually",SUMIFS(INDIRECT(AY$10),DetailBudgetWPs_Aleph,IF($J245 = "No Work Package", "", $J245),DetailBudgetCategory_Aleph,$I245),""))))) / AY$6 * AY$7, 0), 0)</f>
        <v>0</v>
      </c>
      <c r="AZ245" s="166">
        <f t="array" ref="AZ245">IFERROR(IF(ROW()-16&lt;NoRowsBudget, IF($J245="Profit Margin",SUM(AZ$16:AZ244)*ProfitMargin,IF($J245="VAT",SUM(AZ$16:AZ244)*VAT,IF(Budget_period="Monthly",SUMIFS(INDIRECT(AZ$8),DetailBudgetWPs_Aleph,IF($J245 = "No Work Package", "", $J245),DetailBudgetCategory_Aleph,$I245),IF(Budget_period="Quarterly",SUMIFS(INDIRECT(AZ$9),DetailBudgetWPs_Aleph,IF($J245 = "No Work Package", "", $J245),DetailBudgetCategory_Aleph,$I245),IF(Budget_period="Annually",SUMIFS(INDIRECT(AZ$10),DetailBudgetWPs_Aleph,IF($J245 = "No Work Package", "", $J245),DetailBudgetCategory_Aleph,$I245),""))))) / AZ$6 * AZ$7, 0), 0)</f>
        <v>0</v>
      </c>
      <c r="BA245" s="166">
        <f t="array" ref="BA245">IFERROR(IF(ROW()-16&lt;NoRowsBudget, IF($J245="Profit Margin",SUM(BA$16:BA244)*ProfitMargin,IF($J245="VAT",SUM(BA$16:BA244)*VAT,IF(Budget_period="Monthly",SUMIFS(INDIRECT(BA$8),DetailBudgetWPs_Aleph,IF($J245 = "No Work Package", "", $J245),DetailBudgetCategory_Aleph,$I245),IF(Budget_period="Quarterly",SUMIFS(INDIRECT(BA$9),DetailBudgetWPs_Aleph,IF($J245 = "No Work Package", "", $J245),DetailBudgetCategory_Aleph,$I245),IF(Budget_period="Annually",SUMIFS(INDIRECT(BA$10),DetailBudgetWPs_Aleph,IF($J245 = "No Work Package", "", $J245),DetailBudgetCategory_Aleph,$I245),""))))) / BA$6 * BA$7, 0), 0)</f>
        <v>0</v>
      </c>
      <c r="BB245" s="166">
        <f t="array" ref="BB245">IFERROR(IF(ROW()-16&lt;NoRowsBudget, IF($J245="Profit Margin",SUM(BB$16:BB244)*ProfitMargin,IF($J245="VAT",SUM(BB$16:BB244)*VAT,IF(Budget_period="Monthly",SUMIFS(INDIRECT(BB$8),DetailBudgetWPs_Aleph,IF($J245 = "No Work Package", "", $J245),DetailBudgetCategory_Aleph,$I245),IF(Budget_period="Quarterly",SUMIFS(INDIRECT(BB$9),DetailBudgetWPs_Aleph,IF($J245 = "No Work Package", "", $J245),DetailBudgetCategory_Aleph,$I245),IF(Budget_period="Annually",SUMIFS(INDIRECT(BB$10),DetailBudgetWPs_Aleph,IF($J245 = "No Work Package", "", $J245),DetailBudgetCategory_Aleph,$I245),""))))) / BB$6 * BB$7, 0), 0)</f>
        <v>0</v>
      </c>
      <c r="BC245" s="166">
        <f t="array" ref="BC245">IFERROR(IF(ROW()-16&lt;NoRowsBudget, IF($J245="Profit Margin",SUM(BC$16:BC244)*ProfitMargin,IF($J245="VAT",SUM(BC$16:BC244)*VAT,IF(Budget_period="Monthly",SUMIFS(INDIRECT(BC$8),DetailBudgetWPs_Aleph,IF($J245 = "No Work Package", "", $J245),DetailBudgetCategory_Aleph,$I245),IF(Budget_period="Quarterly",SUMIFS(INDIRECT(BC$9),DetailBudgetWPs_Aleph,IF($J245 = "No Work Package", "", $J245),DetailBudgetCategory_Aleph,$I245),IF(Budget_period="Annually",SUMIFS(INDIRECT(BC$10),DetailBudgetWPs_Aleph,IF($J245 = "No Work Package", "", $J245),DetailBudgetCategory_Aleph,$I245),""))))) / BC$6 * BC$7, 0), 0)</f>
        <v>0</v>
      </c>
      <c r="BD245" s="166">
        <f t="array" ref="BD245">IFERROR(IF(ROW()-16&lt;NoRowsBudget, IF($J245="Profit Margin",SUM(BD$16:BD244)*ProfitMargin,IF($J245="VAT",SUM(BD$16:BD244)*VAT,IF(Budget_period="Monthly",SUMIFS(INDIRECT(BD$8),DetailBudgetWPs_Aleph,IF($J245 = "No Work Package", "", $J245),DetailBudgetCategory_Aleph,$I245),IF(Budget_period="Quarterly",SUMIFS(INDIRECT(BD$9),DetailBudgetWPs_Aleph,IF($J245 = "No Work Package", "", $J245),DetailBudgetCategory_Aleph,$I245),IF(Budget_period="Annually",SUMIFS(INDIRECT(BD$10),DetailBudgetWPs_Aleph,IF($J245 = "No Work Package", "", $J245),DetailBudgetCategory_Aleph,$I245),""))))) / BD$6 * BD$7, 0), 0)</f>
        <v>0</v>
      </c>
      <c r="BE245" s="166">
        <f t="array" ref="BE245">IFERROR(IF(ROW()-16&lt;NoRowsBudget, IF($J245="Profit Margin",SUM(BE$16:BE244)*ProfitMargin,IF($J245="VAT",SUM(BE$16:BE244)*VAT,IF(Budget_period="Monthly",SUMIFS(INDIRECT(BE$8),DetailBudgetWPs_Aleph,IF($J245 = "No Work Package", "", $J245),DetailBudgetCategory_Aleph,$I245),IF(Budget_period="Quarterly",SUMIFS(INDIRECT(BE$9),DetailBudgetWPs_Aleph,IF($J245 = "No Work Package", "", $J245),DetailBudgetCategory_Aleph,$I245),IF(Budget_period="Annually",SUMIFS(INDIRECT(BE$10),DetailBudgetWPs_Aleph,IF($J245 = "No Work Package", "", $J245),DetailBudgetCategory_Aleph,$I245),""))))) / BE$6 * BE$7, 0), 0)</f>
        <v>0</v>
      </c>
      <c r="BF245" s="166">
        <f t="array" ref="BF245">IFERROR(IF(ROW()-16&lt;NoRowsBudget, IF($J245="Profit Margin",SUM(BF$16:BF244)*ProfitMargin,IF($J245="VAT",SUM(BF$16:BF244)*VAT,IF(Budget_period="Monthly",SUMIFS(INDIRECT(BF$8),DetailBudgetWPs_Aleph,IF($J245 = "No Work Package", "", $J245),DetailBudgetCategory_Aleph,$I245),IF(Budget_period="Quarterly",SUMIFS(INDIRECT(BF$9),DetailBudgetWPs_Aleph,IF($J245 = "No Work Package", "", $J245),DetailBudgetCategory_Aleph,$I245),IF(Budget_period="Annually",SUMIFS(INDIRECT(BF$10),DetailBudgetWPs_Aleph,IF($J245 = "No Work Package", "", $J245),DetailBudgetCategory_Aleph,$I245),""))))) / BF$6 * BF$7, 0), 0)</f>
        <v>0</v>
      </c>
      <c r="BG245" s="166">
        <f t="array" ref="BG245">IFERROR(IF(ROW()-16&lt;NoRowsBudget, IF($J245="Profit Margin",SUM(BG$16:BG244)*ProfitMargin,IF($J245="VAT",SUM(BG$16:BG244)*VAT,IF(Budget_period="Monthly",SUMIFS(INDIRECT(BG$8),DetailBudgetWPs_Aleph,IF($J245 = "No Work Package", "", $J245),DetailBudgetCategory_Aleph,$I245),IF(Budget_period="Quarterly",SUMIFS(INDIRECT(BG$9),DetailBudgetWPs_Aleph,IF($J245 = "No Work Package", "", $J245),DetailBudgetCategory_Aleph,$I245),IF(Budget_period="Annually",SUMIFS(INDIRECT(BG$10),DetailBudgetWPs_Aleph,IF($J245 = "No Work Package", "", $J245),DetailBudgetCategory_Aleph,$I245),""))))) / BG$6 * BG$7, 0), 0)</f>
        <v>0</v>
      </c>
      <c r="BH245" s="166">
        <f t="array" ref="BH245">IFERROR(IF(ROW()-16&lt;NoRowsBudget, IF($J245="Profit Margin",SUM(BH$16:BH244)*ProfitMargin,IF($J245="VAT",SUM(BH$16:BH244)*VAT,IF(Budget_period="Monthly",SUMIFS(INDIRECT(BH$8),DetailBudgetWPs_Aleph,IF($J245 = "No Work Package", "", $J245),DetailBudgetCategory_Aleph,$I245),IF(Budget_period="Quarterly",SUMIFS(INDIRECT(BH$9),DetailBudgetWPs_Aleph,IF($J245 = "No Work Package", "", $J245),DetailBudgetCategory_Aleph,$I245),IF(Budget_period="Annually",SUMIFS(INDIRECT(BH$10),DetailBudgetWPs_Aleph,IF($J245 = "No Work Package", "", $J245),DetailBudgetCategory_Aleph,$I245),""))))) / BH$6 * BH$7, 0), 0)</f>
        <v>0</v>
      </c>
      <c r="BI245" s="166">
        <f t="array" ref="BI245">IFERROR(IF(ROW()-16&lt;NoRowsBudget, IF($J245="Profit Margin",SUM(BI$16:BI244)*ProfitMargin,IF($J245="VAT",SUM(BI$16:BI244)*VAT,IF(Budget_period="Monthly",SUMIFS(INDIRECT(BI$8),DetailBudgetWPs_Aleph,IF($J245 = "No Work Package", "", $J245),DetailBudgetCategory_Aleph,$I245),IF(Budget_period="Quarterly",SUMIFS(INDIRECT(BI$9),DetailBudgetWPs_Aleph,IF($J245 = "No Work Package", "", $J245),DetailBudgetCategory_Aleph,$I245),IF(Budget_period="Annually",SUMIFS(INDIRECT(BI$10),DetailBudgetWPs_Aleph,IF($J245 = "No Work Package", "", $J245),DetailBudgetCategory_Aleph,$I245),""))))) / BI$6 * BI$7, 0), 0)</f>
        <v>0</v>
      </c>
      <c r="BJ245" s="166">
        <f t="array" ref="BJ245">IFERROR(IF(ROW()-16&lt;NoRowsBudget, IF($J245="Profit Margin",SUM(BJ$16:BJ244)*ProfitMargin,IF($J245="VAT",SUM(BJ$16:BJ244)*VAT,IF(Budget_period="Monthly",SUMIFS(INDIRECT(BJ$8),DetailBudgetWPs_Aleph,IF($J245 = "No Work Package", "", $J245),DetailBudgetCategory_Aleph,$I245),IF(Budget_period="Quarterly",SUMIFS(INDIRECT(BJ$9),DetailBudgetWPs_Aleph,IF($J245 = "No Work Package", "", $J245),DetailBudgetCategory_Aleph,$I245),IF(Budget_period="Annually",SUMIFS(INDIRECT(BJ$10),DetailBudgetWPs_Aleph,IF($J245 = "No Work Package", "", $J245),DetailBudgetCategory_Aleph,$I245),""))))) / BJ$6 * BJ$7, 0), 0)</f>
        <v>0</v>
      </c>
      <c r="BK245" s="166">
        <f t="array" ref="BK245">IFERROR(IF(ROW()-16&lt;NoRowsBudget, IF($J245="Profit Margin",SUM(BK$16:BK244)*ProfitMargin,IF($J245="VAT",SUM(BK$16:BK244)*VAT,IF(Budget_period="Monthly",SUMIFS(INDIRECT(BK$8),DetailBudgetWPs_Aleph,IF($J245 = "No Work Package", "", $J245),DetailBudgetCategory_Aleph,$I245),IF(Budget_period="Quarterly",SUMIFS(INDIRECT(BK$9),DetailBudgetWPs_Aleph,IF($J245 = "No Work Package", "", $J245),DetailBudgetCategory_Aleph,$I245),IF(Budget_period="Annually",SUMIFS(INDIRECT(BK$10),DetailBudgetWPs_Aleph,IF($J245 = "No Work Package", "", $J245),DetailBudgetCategory_Aleph,$I245),""))))) / BK$6 * BK$7, 0), 0)</f>
        <v>0</v>
      </c>
      <c r="BL245" s="166">
        <f t="array" ref="BL245">IFERROR(IF(ROW()-16&lt;NoRowsBudget, IF($J245="Profit Margin",SUM(BL$16:BL244)*ProfitMargin,IF($J245="VAT",SUM(BL$16:BL244)*VAT,IF(Budget_period="Monthly",SUMIFS(INDIRECT(BL$8),DetailBudgetWPs_Aleph,IF($J245 = "No Work Package", "", $J245),DetailBudgetCategory_Aleph,$I245),IF(Budget_period="Quarterly",SUMIFS(INDIRECT(BL$9),DetailBudgetWPs_Aleph,IF($J245 = "No Work Package", "", $J245),DetailBudgetCategory_Aleph,$I245),IF(Budget_period="Annually",SUMIFS(INDIRECT(BL$10),DetailBudgetWPs_Aleph,IF($J245 = "No Work Package", "", $J245),DetailBudgetCategory_Aleph,$I245),""))))) / BL$6 * BL$7, 0), 0)</f>
        <v>0</v>
      </c>
      <c r="BM245" s="166">
        <f t="array" ref="BM245">IFERROR(IF(ROW()-16&lt;NoRowsBudget, IF($J245="Profit Margin",SUM(BM$16:BM244)*ProfitMargin,IF($J245="VAT",SUM(BM$16:BM244)*VAT,IF(Budget_period="Monthly",SUMIFS(INDIRECT(BM$8),DetailBudgetWPs_Aleph,IF($J245 = "No Work Package", "", $J245),DetailBudgetCategory_Aleph,$I245),IF(Budget_period="Quarterly",SUMIFS(INDIRECT(BM$9),DetailBudgetWPs_Aleph,IF($J245 = "No Work Package", "", $J245),DetailBudgetCategory_Aleph,$I245),IF(Budget_period="Annually",SUMIFS(INDIRECT(BM$10),DetailBudgetWPs_Aleph,IF($J245 = "No Work Package", "", $J245),DetailBudgetCategory_Aleph,$I245),""))))) / BM$6 * BM$7, 0), 0)</f>
        <v>0</v>
      </c>
      <c r="BN245" s="166">
        <f t="array" ref="BN245">IFERROR(IF(ROW()-16&lt;NoRowsBudget, IF($J245="Profit Margin",SUM(BN$16:BN244)*ProfitMargin,IF($J245="VAT",SUM(BN$16:BN244)*VAT,IF(Budget_period="Monthly",SUMIFS(INDIRECT(BN$8),DetailBudgetWPs_Aleph,IF($J245 = "No Work Package", "", $J245),DetailBudgetCategory_Aleph,$I245),IF(Budget_period="Quarterly",SUMIFS(INDIRECT(BN$9),DetailBudgetWPs_Aleph,IF($J245 = "No Work Package", "", $J245),DetailBudgetCategory_Aleph,$I245),IF(Budget_period="Annually",SUMIFS(INDIRECT(BN$10),DetailBudgetWPs_Aleph,IF($J245 = "No Work Package", "", $J245),DetailBudgetCategory_Aleph,$I245),""))))) / BN$6 * BN$7, 0), 0)</f>
        <v>0</v>
      </c>
      <c r="BO245" s="166">
        <f t="array" ref="BO245">IFERROR(IF(ROW()-16&lt;NoRowsBudget, IF($J245="Profit Margin",SUM(BO$16:BO244)*ProfitMargin,IF($J245="VAT",SUM(BO$16:BO244)*VAT,IF(Budget_period="Monthly",SUMIFS(INDIRECT(BO$8),DetailBudgetWPs_Aleph,IF($J245 = "No Work Package", "", $J245),DetailBudgetCategory_Aleph,$I245),IF(Budget_period="Quarterly",SUMIFS(INDIRECT(BO$9),DetailBudgetWPs_Aleph,IF($J245 = "No Work Package", "", $J245),DetailBudgetCategory_Aleph,$I245),IF(Budget_period="Annually",SUMIFS(INDIRECT(BO$10),DetailBudgetWPs_Aleph,IF($J245 = "No Work Package", "", $J245),DetailBudgetCategory_Aleph,$I245),""))))) / BO$6 * BO$7, 0), 0)</f>
        <v>0</v>
      </c>
      <c r="BP245" s="166">
        <f t="array" ref="BP245">IFERROR(IF(ROW()-16&lt;NoRowsBudget, IF($J245="Profit Margin",SUM(BP$16:BP244)*ProfitMargin,IF($J245="VAT",SUM(BP$16:BP244)*VAT,IF(Budget_period="Monthly",SUMIFS(INDIRECT(BP$8),DetailBudgetWPs_Aleph,IF($J245 = "No Work Package", "", $J245),DetailBudgetCategory_Aleph,$I245),IF(Budget_period="Quarterly",SUMIFS(INDIRECT(BP$9),DetailBudgetWPs_Aleph,IF($J245 = "No Work Package", "", $J245),DetailBudgetCategory_Aleph,$I245),IF(Budget_period="Annually",SUMIFS(INDIRECT(BP$10),DetailBudgetWPs_Aleph,IF($J245 = "No Work Package", "", $J245),DetailBudgetCategory_Aleph,$I245),""))))) / BP$6 * BP$7, 0), 0)</f>
        <v>0</v>
      </c>
      <c r="BQ245" s="166">
        <f t="array" ref="BQ245">IFERROR(IF(ROW()-16&lt;NoRowsBudget, IF($J245="Profit Margin",SUM(BQ$16:BQ244)*ProfitMargin,IF($J245="VAT",SUM(BQ$16:BQ244)*VAT,IF(Budget_period="Monthly",SUMIFS(INDIRECT(BQ$8),DetailBudgetWPs_Aleph,IF($J245 = "No Work Package", "", $J245),DetailBudgetCategory_Aleph,$I245),IF(Budget_period="Quarterly",SUMIFS(INDIRECT(BQ$9),DetailBudgetWPs_Aleph,IF($J245 = "No Work Package", "", $J245),DetailBudgetCategory_Aleph,$I245),IF(Budget_period="Annually",SUMIFS(INDIRECT(BQ$10),DetailBudgetWPs_Aleph,IF($J245 = "No Work Package", "", $J245),DetailBudgetCategory_Aleph,$I245),""))))) / BQ$6 * BQ$7, 0), 0)</f>
        <v>0</v>
      </c>
      <c r="BR245" s="166">
        <f t="array" ref="BR245">IFERROR(IF(ROW()-16&lt;NoRowsBudget, IF($J245="Profit Margin",SUM(BR$16:BR244)*ProfitMargin,IF($J245="VAT",SUM(BR$16:BR244)*VAT,IF(Budget_period="Monthly",SUMIFS(INDIRECT(BR$8),DetailBudgetWPs_Aleph,IF($J245 = "No Work Package", "", $J245),DetailBudgetCategory_Aleph,$I245),IF(Budget_period="Quarterly",SUMIFS(INDIRECT(BR$9),DetailBudgetWPs_Aleph,IF($J245 = "No Work Package", "", $J245),DetailBudgetCategory_Aleph,$I245),IF(Budget_period="Annually",SUMIFS(INDIRECT(BR$10),DetailBudgetWPs_Aleph,IF($J245 = "No Work Package", "", $J245),DetailBudgetCategory_Aleph,$I245),""))))) / BR$6 * BR$7, 0), 0)</f>
        <v>0</v>
      </c>
      <c r="BS245" s="166">
        <f t="array" ref="BS245">IFERROR(IF(ROW()-16&lt;NoRowsBudget, IF($J245="Profit Margin",SUM(BS$16:BS244)*ProfitMargin,IF($J245="VAT",SUM(BS$16:BS244)*VAT,IF(Budget_period="Monthly",SUMIFS(INDIRECT(BS$8),DetailBudgetWPs_Aleph,IF($J245 = "No Work Package", "", $J245),DetailBudgetCategory_Aleph,$I245),IF(Budget_period="Quarterly",SUMIFS(INDIRECT(BS$9),DetailBudgetWPs_Aleph,IF($J245 = "No Work Package", "", $J245),DetailBudgetCategory_Aleph,$I245),IF(Budget_period="Annually",SUMIFS(INDIRECT(BS$10),DetailBudgetWPs_Aleph,IF($J245 = "No Work Package", "", $J245),DetailBudgetCategory_Aleph,$I245),""))))) / BS$6 * BS$7, 0), 0)</f>
        <v>0</v>
      </c>
    </row>
    <row r="246" ht="15.75" customHeight="1">
      <c r="A246" s="114"/>
      <c r="B246" s="15" t="str">
        <f>IF(ROW()-16&lt;NoRowsBudget,OrgName,"")</f>
        <v/>
      </c>
      <c r="C246" s="15" t="str">
        <f>IF(ROW()-16&lt;NoRowsBudget,ProjectName,"")</f>
        <v/>
      </c>
      <c r="D246" s="15" t="str">
        <f>IF(ROW()-16&lt;NoRowsBudget,ProjectRef,"")</f>
        <v/>
      </c>
      <c r="E246" s="15" t="str">
        <f>IF(ROW()-16&lt;NoRowsBudget,ApplicationID,"")</f>
        <v/>
      </c>
      <c r="F246" s="15" t="str">
        <f>IF(ROW()-16&lt;NoRowsBudget,Version,"")</f>
        <v/>
      </c>
      <c r="G246" s="164" t="str">
        <f>IF(ROW()-16&lt;NoRowsBudget,StartDate,"")</f>
        <v/>
      </c>
      <c r="H246" s="164" t="str">
        <f>IF(ROW()-16&lt;NoRowsBudget,EndDate,"")</f>
        <v/>
      </c>
      <c r="I246" s="15" t="str">
        <f t="array" ref="I246">IF(ROW()-16&lt;(NoRowsBudget-3),INDEX(CostCategories,CEILING((ROW()-15)/NoWPs,1)),IF(ROW()-16=NoRowsBudget-3,"Overheads",IF(ROW()-16=NoRowsBudget-2,"Profit Margin",IF(ROW()-16=NoRowsBudget-1,"VAT",""))))</f>
        <v/>
      </c>
      <c r="J246" s="15" t="str">
        <f t="array" ref="J246">IF(ROW()-16&lt;NoRowsBudget-3,INDEX(WPUnique,,MOD(ROW()-16,NoWPs)+1),IF(ROW()-16=NoRowsBudget-3,"Overheads",IF(ROW()-16=NoRowsBudget-2,"Profit Margin",IF(ROW()-16=NoRowsBudget-1,"VAT",""))))</f>
        <v/>
      </c>
      <c r="K246" s="172" t="str">
        <f>IFERROR(IF(OR($J246="Indirect Cost",$J246="VAT",$J246="Profit Margin"),"",VLOOKUP(J246,'1. Basic Info'!$B$40:$C$52,2,FALSE)),BudgetExport!J246)</f>
        <v/>
      </c>
      <c r="L246" s="166">
        <f t="array" ref="L246">IFERROR(IF(ROW()-16&lt;NoRowsBudget, IF($J246="Profit Margin",SUM(L$16:L245)*ProfitMargin,IF($J246="VAT",SUM(L$16:L245)*VAT,IF(Budget_period="Monthly",SUMIFS(INDIRECT(L$8),DetailBudgetWPs_Aleph,IF($J246 = "No Work Package", "", $J246),DetailBudgetCategory_Aleph,$I246),IF(Budget_period="Quarterly",SUMIFS(INDIRECT(L$9),DetailBudgetWPs_Aleph,IF($J246 = "No Work Package", "", $J246),DetailBudgetCategory_Aleph,$I246),IF(Budget_period="Annually",SUMIFS(INDIRECT(L$10),DetailBudgetWPs_Aleph,IF($J246 = "No Work Package", "", $J246),DetailBudgetCategory_Aleph,$I246),""))))) / L$6 * L$7, 0), 0)</f>
        <v>0</v>
      </c>
      <c r="M246" s="166">
        <f t="array" ref="M246">IFERROR(IF(ROW()-16&lt;NoRowsBudget, IF($J246="Profit Margin",SUM(M$16:M245)*ProfitMargin,IF($J246="VAT",SUM(M$16:M245)*VAT,IF(Budget_period="Monthly",SUMIFS(INDIRECT(M$8),DetailBudgetWPs_Aleph,IF($J246 = "No Work Package", "", $J246),DetailBudgetCategory_Aleph,$I246),IF(Budget_period="Quarterly",SUMIFS(INDIRECT(M$9),DetailBudgetWPs_Aleph,IF($J246 = "No Work Package", "", $J246),DetailBudgetCategory_Aleph,$I246),IF(Budget_period="Annually",SUMIFS(INDIRECT(M$10),DetailBudgetWPs_Aleph,IF($J246 = "No Work Package", "", $J246),DetailBudgetCategory_Aleph,$I246),""))))) / M$6 * M$7, 0), 0)</f>
        <v>0</v>
      </c>
      <c r="N246" s="166">
        <f t="array" ref="N246">IFERROR(IF(ROW()-16&lt;NoRowsBudget, IF($J246="Profit Margin",SUM(N$16:N245)*ProfitMargin,IF($J246="VAT",SUM(N$16:N245)*VAT,IF(Budget_period="Monthly",SUMIFS(INDIRECT(N$8),DetailBudgetWPs_Aleph,IF($J246 = "No Work Package", "", $J246),DetailBudgetCategory_Aleph,$I246),IF(Budget_period="Quarterly",SUMIFS(INDIRECT(N$9),DetailBudgetWPs_Aleph,IF($J246 = "No Work Package", "", $J246),DetailBudgetCategory_Aleph,$I246),IF(Budget_period="Annually",SUMIFS(INDIRECT(N$10),DetailBudgetWPs_Aleph,IF($J246 = "No Work Package", "", $J246),DetailBudgetCategory_Aleph,$I246),""))))) / N$6 * N$7, 0), 0)</f>
        <v>0</v>
      </c>
      <c r="O246" s="166">
        <f t="array" ref="O246">IFERROR(IF(ROW()-16&lt;NoRowsBudget, IF($J246="Profit Margin",SUM(O$16:O245)*ProfitMargin,IF($J246="VAT",SUM(O$16:O245)*VAT,IF(Budget_period="Monthly",SUMIFS(INDIRECT(O$8),DetailBudgetWPs_Aleph,IF($J246 = "No Work Package", "", $J246),DetailBudgetCategory_Aleph,$I246),IF(Budget_period="Quarterly",SUMIFS(INDIRECT(O$9),DetailBudgetWPs_Aleph,IF($J246 = "No Work Package", "", $J246),DetailBudgetCategory_Aleph,$I246),IF(Budget_period="Annually",SUMIFS(INDIRECT(O$10),DetailBudgetWPs_Aleph,IF($J246 = "No Work Package", "", $J246),DetailBudgetCategory_Aleph,$I246),""))))) / O$6 * O$7, 0), 0)</f>
        <v>0</v>
      </c>
      <c r="P246" s="166">
        <f t="array" ref="P246">IFERROR(IF(ROW()-16&lt;NoRowsBudget, IF($J246="Profit Margin",SUM(P$16:P245)*ProfitMargin,IF($J246="VAT",SUM(P$16:P245)*VAT,IF(Budget_period="Monthly",SUMIFS(INDIRECT(P$8),DetailBudgetWPs_Aleph,IF($J246 = "No Work Package", "", $J246),DetailBudgetCategory_Aleph,$I246),IF(Budget_period="Quarterly",SUMIFS(INDIRECT(P$9),DetailBudgetWPs_Aleph,IF($J246 = "No Work Package", "", $J246),DetailBudgetCategory_Aleph,$I246),IF(Budget_period="Annually",SUMIFS(INDIRECT(P$10),DetailBudgetWPs_Aleph,IF($J246 = "No Work Package", "", $J246),DetailBudgetCategory_Aleph,$I246),""))))) / P$6 * P$7, 0), 0)</f>
        <v>0</v>
      </c>
      <c r="Q246" s="166">
        <f t="array" ref="Q246">IFERROR(IF(ROW()-16&lt;NoRowsBudget, IF($J246="Profit Margin",SUM(Q$16:Q245)*ProfitMargin,IF($J246="VAT",SUM(Q$16:Q245)*VAT,IF(Budget_period="Monthly",SUMIFS(INDIRECT(Q$8),DetailBudgetWPs_Aleph,IF($J246 = "No Work Package", "", $J246),DetailBudgetCategory_Aleph,$I246),IF(Budget_period="Quarterly",SUMIFS(INDIRECT(Q$9),DetailBudgetWPs_Aleph,IF($J246 = "No Work Package", "", $J246),DetailBudgetCategory_Aleph,$I246),IF(Budget_period="Annually",SUMIFS(INDIRECT(Q$10),DetailBudgetWPs_Aleph,IF($J246 = "No Work Package", "", $J246),DetailBudgetCategory_Aleph,$I246),""))))) / Q$6 * Q$7, 0), 0)</f>
        <v>0</v>
      </c>
      <c r="R246" s="166">
        <f t="array" ref="R246">IFERROR(IF(ROW()-16&lt;NoRowsBudget, IF($J246="Profit Margin",SUM(R$16:R245)*ProfitMargin,IF($J246="VAT",SUM(R$16:R245)*VAT,IF(Budget_period="Monthly",SUMIFS(INDIRECT(R$8),DetailBudgetWPs_Aleph,IF($J246 = "No Work Package", "", $J246),DetailBudgetCategory_Aleph,$I246),IF(Budget_period="Quarterly",SUMIFS(INDIRECT(R$9),DetailBudgetWPs_Aleph,IF($J246 = "No Work Package", "", $J246),DetailBudgetCategory_Aleph,$I246),IF(Budget_period="Annually",SUMIFS(INDIRECT(R$10),DetailBudgetWPs_Aleph,IF($J246 = "No Work Package", "", $J246),DetailBudgetCategory_Aleph,$I246),""))))) / R$6 * R$7, 0), 0)</f>
        <v>0</v>
      </c>
      <c r="S246" s="166">
        <f t="array" ref="S246">IFERROR(IF(ROW()-16&lt;NoRowsBudget, IF($J246="Profit Margin",SUM(S$16:S245)*ProfitMargin,IF($J246="VAT",SUM(S$16:S245)*VAT,IF(Budget_period="Monthly",SUMIFS(INDIRECT(S$8),DetailBudgetWPs_Aleph,IF($J246 = "No Work Package", "", $J246),DetailBudgetCategory_Aleph,$I246),IF(Budget_period="Quarterly",SUMIFS(INDIRECT(S$9),DetailBudgetWPs_Aleph,IF($J246 = "No Work Package", "", $J246),DetailBudgetCategory_Aleph,$I246),IF(Budget_period="Annually",SUMIFS(INDIRECT(S$10),DetailBudgetWPs_Aleph,IF($J246 = "No Work Package", "", $J246),DetailBudgetCategory_Aleph,$I246),""))))) / S$6 * S$7, 0), 0)</f>
        <v>0</v>
      </c>
      <c r="T246" s="166">
        <f t="array" ref="T246">IFERROR(IF(ROW()-16&lt;NoRowsBudget, IF($J246="Profit Margin",SUM(T$16:T245)*ProfitMargin,IF($J246="VAT",SUM(T$16:T245)*VAT,IF(Budget_period="Monthly",SUMIFS(INDIRECT(T$8),DetailBudgetWPs_Aleph,IF($J246 = "No Work Package", "", $J246),DetailBudgetCategory_Aleph,$I246),IF(Budget_period="Quarterly",SUMIFS(INDIRECT(T$9),DetailBudgetWPs_Aleph,IF($J246 = "No Work Package", "", $J246),DetailBudgetCategory_Aleph,$I246),IF(Budget_period="Annually",SUMIFS(INDIRECT(T$10),DetailBudgetWPs_Aleph,IF($J246 = "No Work Package", "", $J246),DetailBudgetCategory_Aleph,$I246),""))))) / T$6 * T$7, 0), 0)</f>
        <v>0</v>
      </c>
      <c r="U246" s="166">
        <f t="array" ref="U246">IFERROR(IF(ROW()-16&lt;NoRowsBudget, IF($J246="Profit Margin",SUM(U$16:U245)*ProfitMargin,IF($J246="VAT",SUM(U$16:U245)*VAT,IF(Budget_period="Monthly",SUMIFS(INDIRECT(U$8),DetailBudgetWPs_Aleph,IF($J246 = "No Work Package", "", $J246),DetailBudgetCategory_Aleph,$I246),IF(Budget_period="Quarterly",SUMIFS(INDIRECT(U$9),DetailBudgetWPs_Aleph,IF($J246 = "No Work Package", "", $J246),DetailBudgetCategory_Aleph,$I246),IF(Budget_period="Annually",SUMIFS(INDIRECT(U$10),DetailBudgetWPs_Aleph,IF($J246 = "No Work Package", "", $J246),DetailBudgetCategory_Aleph,$I246),""))))) / U$6 * U$7, 0), 0)</f>
        <v>0</v>
      </c>
      <c r="V246" s="166">
        <f t="array" ref="V246">IFERROR(IF(ROW()-16&lt;NoRowsBudget, IF($J246="Profit Margin",SUM(V$16:V245)*ProfitMargin,IF($J246="VAT",SUM(V$16:V245)*VAT,IF(Budget_period="Monthly",SUMIFS(INDIRECT(V$8),DetailBudgetWPs_Aleph,IF($J246 = "No Work Package", "", $J246),DetailBudgetCategory_Aleph,$I246),IF(Budget_period="Quarterly",SUMIFS(INDIRECT(V$9),DetailBudgetWPs_Aleph,IF($J246 = "No Work Package", "", $J246),DetailBudgetCategory_Aleph,$I246),IF(Budget_period="Annually",SUMIFS(INDIRECT(V$10),DetailBudgetWPs_Aleph,IF($J246 = "No Work Package", "", $J246),DetailBudgetCategory_Aleph,$I246),""))))) / V$6 * V$7, 0), 0)</f>
        <v>0</v>
      </c>
      <c r="W246" s="166">
        <f t="array" ref="W246">IFERROR(IF(ROW()-16&lt;NoRowsBudget, IF($J246="Profit Margin",SUM(W$16:W245)*ProfitMargin,IF($J246="VAT",SUM(W$16:W245)*VAT,IF(Budget_period="Monthly",SUMIFS(INDIRECT(W$8),DetailBudgetWPs_Aleph,IF($J246 = "No Work Package", "", $J246),DetailBudgetCategory_Aleph,$I246),IF(Budget_period="Quarterly",SUMIFS(INDIRECT(W$9),DetailBudgetWPs_Aleph,IF($J246 = "No Work Package", "", $J246),DetailBudgetCategory_Aleph,$I246),IF(Budget_period="Annually",SUMIFS(INDIRECT(W$10),DetailBudgetWPs_Aleph,IF($J246 = "No Work Package", "", $J246),DetailBudgetCategory_Aleph,$I246),""))))) / W$6 * W$7, 0), 0)</f>
        <v>0</v>
      </c>
      <c r="X246" s="166">
        <f t="array" ref="X246">IFERROR(IF(ROW()-16&lt;NoRowsBudget, IF($J246="Profit Margin",SUM(X$16:X245)*ProfitMargin,IF($J246="VAT",SUM(X$16:X245)*VAT,IF(Budget_period="Monthly",SUMIFS(INDIRECT(X$8),DetailBudgetWPs_Aleph,IF($J246 = "No Work Package", "", $J246),DetailBudgetCategory_Aleph,$I246),IF(Budget_period="Quarterly",SUMIFS(INDIRECT(X$9),DetailBudgetWPs_Aleph,IF($J246 = "No Work Package", "", $J246),DetailBudgetCategory_Aleph,$I246),IF(Budget_period="Annually",SUMIFS(INDIRECT(X$10),DetailBudgetWPs_Aleph,IF($J246 = "No Work Package", "", $J246),DetailBudgetCategory_Aleph,$I246),""))))) / X$6 * X$7, 0), 0)</f>
        <v>0</v>
      </c>
      <c r="Y246" s="166">
        <f t="array" ref="Y246">IFERROR(IF(ROW()-16&lt;NoRowsBudget, IF($J246="Profit Margin",SUM(Y$16:Y245)*ProfitMargin,IF($J246="VAT",SUM(Y$16:Y245)*VAT,IF(Budget_period="Monthly",SUMIFS(INDIRECT(Y$8),DetailBudgetWPs_Aleph,IF($J246 = "No Work Package", "", $J246),DetailBudgetCategory_Aleph,$I246),IF(Budget_period="Quarterly",SUMIFS(INDIRECT(Y$9),DetailBudgetWPs_Aleph,IF($J246 = "No Work Package", "", $J246),DetailBudgetCategory_Aleph,$I246),IF(Budget_period="Annually",SUMIFS(INDIRECT(Y$10),DetailBudgetWPs_Aleph,IF($J246 = "No Work Package", "", $J246),DetailBudgetCategory_Aleph,$I246),""))))) / Y$6 * Y$7, 0), 0)</f>
        <v>0</v>
      </c>
      <c r="Z246" s="166">
        <f t="array" ref="Z246">IFERROR(IF(ROW()-16&lt;NoRowsBudget, IF($J246="Profit Margin",SUM(Z$16:Z245)*ProfitMargin,IF($J246="VAT",SUM(Z$16:Z245)*VAT,IF(Budget_period="Monthly",SUMIFS(INDIRECT(Z$8),DetailBudgetWPs_Aleph,IF($J246 = "No Work Package", "", $J246),DetailBudgetCategory_Aleph,$I246),IF(Budget_period="Quarterly",SUMIFS(INDIRECT(Z$9),DetailBudgetWPs_Aleph,IF($J246 = "No Work Package", "", $J246),DetailBudgetCategory_Aleph,$I246),IF(Budget_period="Annually",SUMIFS(INDIRECT(Z$10),DetailBudgetWPs_Aleph,IF($J246 = "No Work Package", "", $J246),DetailBudgetCategory_Aleph,$I246),""))))) / Z$6 * Z$7, 0), 0)</f>
        <v>0</v>
      </c>
      <c r="AA246" s="166">
        <f t="array" ref="AA246">IFERROR(IF(ROW()-16&lt;NoRowsBudget, IF($J246="Profit Margin",SUM(AA$16:AA245)*ProfitMargin,IF($J246="VAT",SUM(AA$16:AA245)*VAT,IF(Budget_period="Monthly",SUMIFS(INDIRECT(AA$8),DetailBudgetWPs_Aleph,IF($J246 = "No Work Package", "", $J246),DetailBudgetCategory_Aleph,$I246),IF(Budget_period="Quarterly",SUMIFS(INDIRECT(AA$9),DetailBudgetWPs_Aleph,IF($J246 = "No Work Package", "", $J246),DetailBudgetCategory_Aleph,$I246),IF(Budget_period="Annually",SUMIFS(INDIRECT(AA$10),DetailBudgetWPs_Aleph,IF($J246 = "No Work Package", "", $J246),DetailBudgetCategory_Aleph,$I246),""))))) / AA$6 * AA$7, 0), 0)</f>
        <v>0</v>
      </c>
      <c r="AB246" s="166">
        <f t="array" ref="AB246">IFERROR(IF(ROW()-16&lt;NoRowsBudget, IF($J246="Profit Margin",SUM(AB$16:AB245)*ProfitMargin,IF($J246="VAT",SUM(AB$16:AB245)*VAT,IF(Budget_period="Monthly",SUMIFS(INDIRECT(AB$8),DetailBudgetWPs_Aleph,IF($J246 = "No Work Package", "", $J246),DetailBudgetCategory_Aleph,$I246),IF(Budget_period="Quarterly",SUMIFS(INDIRECT(AB$9),DetailBudgetWPs_Aleph,IF($J246 = "No Work Package", "", $J246),DetailBudgetCategory_Aleph,$I246),IF(Budget_period="Annually",SUMIFS(INDIRECT(AB$10),DetailBudgetWPs_Aleph,IF($J246 = "No Work Package", "", $J246),DetailBudgetCategory_Aleph,$I246),""))))) / AB$6 * AB$7, 0), 0)</f>
        <v>0</v>
      </c>
      <c r="AC246" s="166">
        <f t="array" ref="AC246">IFERROR(IF(ROW()-16&lt;NoRowsBudget, IF($J246="Profit Margin",SUM(AC$16:AC245)*ProfitMargin,IF($J246="VAT",SUM(AC$16:AC245)*VAT,IF(Budget_period="Monthly",SUMIFS(INDIRECT(AC$8),DetailBudgetWPs_Aleph,IF($J246 = "No Work Package", "", $J246),DetailBudgetCategory_Aleph,$I246),IF(Budget_period="Quarterly",SUMIFS(INDIRECT(AC$9),DetailBudgetWPs_Aleph,IF($J246 = "No Work Package", "", $J246),DetailBudgetCategory_Aleph,$I246),IF(Budget_period="Annually",SUMIFS(INDIRECT(AC$10),DetailBudgetWPs_Aleph,IF($J246 = "No Work Package", "", $J246),DetailBudgetCategory_Aleph,$I246),""))))) / AC$6 * AC$7, 0), 0)</f>
        <v>0</v>
      </c>
      <c r="AD246" s="166">
        <f t="array" ref="AD246">IFERROR(IF(ROW()-16&lt;NoRowsBudget, IF($J246="Profit Margin",SUM(AD$16:AD245)*ProfitMargin,IF($J246="VAT",SUM(AD$16:AD245)*VAT,IF(Budget_period="Monthly",SUMIFS(INDIRECT(AD$8),DetailBudgetWPs_Aleph,IF($J246 = "No Work Package", "", $J246),DetailBudgetCategory_Aleph,$I246),IF(Budget_period="Quarterly",SUMIFS(INDIRECT(AD$9),DetailBudgetWPs_Aleph,IF($J246 = "No Work Package", "", $J246),DetailBudgetCategory_Aleph,$I246),IF(Budget_period="Annually",SUMIFS(INDIRECT(AD$10),DetailBudgetWPs_Aleph,IF($J246 = "No Work Package", "", $J246),DetailBudgetCategory_Aleph,$I246),""))))) / AD$6 * AD$7, 0), 0)</f>
        <v>0</v>
      </c>
      <c r="AE246" s="166">
        <f t="array" ref="AE246">IFERROR(IF(ROW()-16&lt;NoRowsBudget, IF($J246="Profit Margin",SUM(AE$16:AE245)*ProfitMargin,IF($J246="VAT",SUM(AE$16:AE245)*VAT,IF(Budget_period="Monthly",SUMIFS(INDIRECT(AE$8),DetailBudgetWPs_Aleph,IF($J246 = "No Work Package", "", $J246),DetailBudgetCategory_Aleph,$I246),IF(Budget_period="Quarterly",SUMIFS(INDIRECT(AE$9),DetailBudgetWPs_Aleph,IF($J246 = "No Work Package", "", $J246),DetailBudgetCategory_Aleph,$I246),IF(Budget_period="Annually",SUMIFS(INDIRECT(AE$10),DetailBudgetWPs_Aleph,IF($J246 = "No Work Package", "", $J246),DetailBudgetCategory_Aleph,$I246),""))))) / AE$6 * AE$7, 0), 0)</f>
        <v>0</v>
      </c>
      <c r="AF246" s="166">
        <f t="array" ref="AF246">IFERROR(IF(ROW()-16&lt;NoRowsBudget, IF($J246="Profit Margin",SUM(AF$16:AF245)*ProfitMargin,IF($J246="VAT",SUM(AF$16:AF245)*VAT,IF(Budget_period="Monthly",SUMIFS(INDIRECT(AF$8),DetailBudgetWPs_Aleph,IF($J246 = "No Work Package", "", $J246),DetailBudgetCategory_Aleph,$I246),IF(Budget_period="Quarterly",SUMIFS(INDIRECT(AF$9),DetailBudgetWPs_Aleph,IF($J246 = "No Work Package", "", $J246),DetailBudgetCategory_Aleph,$I246),IF(Budget_period="Annually",SUMIFS(INDIRECT(AF$10),DetailBudgetWPs_Aleph,IF($J246 = "No Work Package", "", $J246),DetailBudgetCategory_Aleph,$I246),""))))) / AF$6 * AF$7, 0), 0)</f>
        <v>0</v>
      </c>
      <c r="AG246" s="166">
        <f t="array" ref="AG246">IFERROR(IF(ROW()-16&lt;NoRowsBudget, IF($J246="Profit Margin",SUM(AG$16:AG245)*ProfitMargin,IF($J246="VAT",SUM(AG$16:AG245)*VAT,IF(Budget_period="Monthly",SUMIFS(INDIRECT(AG$8),DetailBudgetWPs_Aleph,IF($J246 = "No Work Package", "", $J246),DetailBudgetCategory_Aleph,$I246),IF(Budget_period="Quarterly",SUMIFS(INDIRECT(AG$9),DetailBudgetWPs_Aleph,IF($J246 = "No Work Package", "", $J246),DetailBudgetCategory_Aleph,$I246),IF(Budget_period="Annually",SUMIFS(INDIRECT(AG$10),DetailBudgetWPs_Aleph,IF($J246 = "No Work Package", "", $J246),DetailBudgetCategory_Aleph,$I246),""))))) / AG$6 * AG$7, 0), 0)</f>
        <v>0</v>
      </c>
      <c r="AH246" s="166">
        <f t="array" ref="AH246">IFERROR(IF(ROW()-16&lt;NoRowsBudget, IF($J246="Profit Margin",SUM(AH$16:AH245)*ProfitMargin,IF($J246="VAT",SUM(AH$16:AH245)*VAT,IF(Budget_period="Monthly",SUMIFS(INDIRECT(AH$8),DetailBudgetWPs_Aleph,IF($J246 = "No Work Package", "", $J246),DetailBudgetCategory_Aleph,$I246),IF(Budget_period="Quarterly",SUMIFS(INDIRECT(AH$9),DetailBudgetWPs_Aleph,IF($J246 = "No Work Package", "", $J246),DetailBudgetCategory_Aleph,$I246),IF(Budget_period="Annually",SUMIFS(INDIRECT(AH$10),DetailBudgetWPs_Aleph,IF($J246 = "No Work Package", "", $J246),DetailBudgetCategory_Aleph,$I246),""))))) / AH$6 * AH$7, 0), 0)</f>
        <v>0</v>
      </c>
      <c r="AI246" s="166">
        <f t="array" ref="AI246">IFERROR(IF(ROW()-16&lt;NoRowsBudget, IF($J246="Profit Margin",SUM(AI$16:AI245)*ProfitMargin,IF($J246="VAT",SUM(AI$16:AI245)*VAT,IF(Budget_period="Monthly",SUMIFS(INDIRECT(AI$8),DetailBudgetWPs_Aleph,IF($J246 = "No Work Package", "", $J246),DetailBudgetCategory_Aleph,$I246),IF(Budget_period="Quarterly",SUMIFS(INDIRECT(AI$9),DetailBudgetWPs_Aleph,IF($J246 = "No Work Package", "", $J246),DetailBudgetCategory_Aleph,$I246),IF(Budget_period="Annually",SUMIFS(INDIRECT(AI$10),DetailBudgetWPs_Aleph,IF($J246 = "No Work Package", "", $J246),DetailBudgetCategory_Aleph,$I246),""))))) / AI$6 * AI$7, 0), 0)</f>
        <v>0</v>
      </c>
      <c r="AJ246" s="166">
        <f t="array" ref="AJ246">IFERROR(IF(ROW()-16&lt;NoRowsBudget, IF($J246="Profit Margin",SUM(AJ$16:AJ245)*ProfitMargin,IF($J246="VAT",SUM(AJ$16:AJ245)*VAT,IF(Budget_period="Monthly",SUMIFS(INDIRECT(AJ$8),DetailBudgetWPs_Aleph,IF($J246 = "No Work Package", "", $J246),DetailBudgetCategory_Aleph,$I246),IF(Budget_period="Quarterly",SUMIFS(INDIRECT(AJ$9),DetailBudgetWPs_Aleph,IF($J246 = "No Work Package", "", $J246),DetailBudgetCategory_Aleph,$I246),IF(Budget_period="Annually",SUMIFS(INDIRECT(AJ$10),DetailBudgetWPs_Aleph,IF($J246 = "No Work Package", "", $J246),DetailBudgetCategory_Aleph,$I246),""))))) / AJ$6 * AJ$7, 0), 0)</f>
        <v>0</v>
      </c>
      <c r="AK246" s="166">
        <f t="array" ref="AK246">IFERROR(IF(ROW()-16&lt;NoRowsBudget, IF($J246="Profit Margin",SUM(AK$16:AK245)*ProfitMargin,IF($J246="VAT",SUM(AK$16:AK245)*VAT,IF(Budget_period="Monthly",SUMIFS(INDIRECT(AK$8),DetailBudgetWPs_Aleph,IF($J246 = "No Work Package", "", $J246),DetailBudgetCategory_Aleph,$I246),IF(Budget_period="Quarterly",SUMIFS(INDIRECT(AK$9),DetailBudgetWPs_Aleph,IF($J246 = "No Work Package", "", $J246),DetailBudgetCategory_Aleph,$I246),IF(Budget_period="Annually",SUMIFS(INDIRECT(AK$10),DetailBudgetWPs_Aleph,IF($J246 = "No Work Package", "", $J246),DetailBudgetCategory_Aleph,$I246),""))))) / AK$6 * AK$7, 0), 0)</f>
        <v>0</v>
      </c>
      <c r="AL246" s="166">
        <f t="array" ref="AL246">IFERROR(IF(ROW()-16&lt;NoRowsBudget, IF($J246="Profit Margin",SUM(AL$16:AL245)*ProfitMargin,IF($J246="VAT",SUM(AL$16:AL245)*VAT,IF(Budget_period="Monthly",SUMIFS(INDIRECT(AL$8),DetailBudgetWPs_Aleph,IF($J246 = "No Work Package", "", $J246),DetailBudgetCategory_Aleph,$I246),IF(Budget_period="Quarterly",SUMIFS(INDIRECT(AL$9),DetailBudgetWPs_Aleph,IF($J246 = "No Work Package", "", $J246),DetailBudgetCategory_Aleph,$I246),IF(Budget_period="Annually",SUMIFS(INDIRECT(AL$10),DetailBudgetWPs_Aleph,IF($J246 = "No Work Package", "", $J246),DetailBudgetCategory_Aleph,$I246),""))))) / AL$6 * AL$7, 0), 0)</f>
        <v>0</v>
      </c>
      <c r="AM246" s="166">
        <f t="array" ref="AM246">IFERROR(IF(ROW()-16&lt;NoRowsBudget, IF($J246="Profit Margin",SUM(AM$16:AM245)*ProfitMargin,IF($J246="VAT",SUM(AM$16:AM245)*VAT,IF(Budget_period="Monthly",SUMIFS(INDIRECT(AM$8),DetailBudgetWPs_Aleph,IF($J246 = "No Work Package", "", $J246),DetailBudgetCategory_Aleph,$I246),IF(Budget_period="Quarterly",SUMIFS(INDIRECT(AM$9),DetailBudgetWPs_Aleph,IF($J246 = "No Work Package", "", $J246),DetailBudgetCategory_Aleph,$I246),IF(Budget_period="Annually",SUMIFS(INDIRECT(AM$10),DetailBudgetWPs_Aleph,IF($J246 = "No Work Package", "", $J246),DetailBudgetCategory_Aleph,$I246),""))))) / AM$6 * AM$7, 0), 0)</f>
        <v>0</v>
      </c>
      <c r="AN246" s="166">
        <f t="array" ref="AN246">IFERROR(IF(ROW()-16&lt;NoRowsBudget, IF($J246="Profit Margin",SUM(AN$16:AN245)*ProfitMargin,IF($J246="VAT",SUM(AN$16:AN245)*VAT,IF(Budget_period="Monthly",SUMIFS(INDIRECT(AN$8),DetailBudgetWPs_Aleph,IF($J246 = "No Work Package", "", $J246),DetailBudgetCategory_Aleph,$I246),IF(Budget_period="Quarterly",SUMIFS(INDIRECT(AN$9),DetailBudgetWPs_Aleph,IF($J246 = "No Work Package", "", $J246),DetailBudgetCategory_Aleph,$I246),IF(Budget_period="Annually",SUMIFS(INDIRECT(AN$10),DetailBudgetWPs_Aleph,IF($J246 = "No Work Package", "", $J246),DetailBudgetCategory_Aleph,$I246),""))))) / AN$6 * AN$7, 0), 0)</f>
        <v>0</v>
      </c>
      <c r="AO246" s="166">
        <f t="array" ref="AO246">IFERROR(IF(ROW()-16&lt;NoRowsBudget, IF($J246="Profit Margin",SUM(AO$16:AO245)*ProfitMargin,IF($J246="VAT",SUM(AO$16:AO245)*VAT,IF(Budget_period="Monthly",SUMIFS(INDIRECT(AO$8),DetailBudgetWPs_Aleph,IF($J246 = "No Work Package", "", $J246),DetailBudgetCategory_Aleph,$I246),IF(Budget_period="Quarterly",SUMIFS(INDIRECT(AO$9),DetailBudgetWPs_Aleph,IF($J246 = "No Work Package", "", $J246),DetailBudgetCategory_Aleph,$I246),IF(Budget_period="Annually",SUMIFS(INDIRECT(AO$10),DetailBudgetWPs_Aleph,IF($J246 = "No Work Package", "", $J246),DetailBudgetCategory_Aleph,$I246),""))))) / AO$6 * AO$7, 0), 0)</f>
        <v>0</v>
      </c>
      <c r="AP246" s="166">
        <f t="array" ref="AP246">IFERROR(IF(ROW()-16&lt;NoRowsBudget, IF($J246="Profit Margin",SUM(AP$16:AP245)*ProfitMargin,IF($J246="VAT",SUM(AP$16:AP245)*VAT,IF(Budget_period="Monthly",SUMIFS(INDIRECT(AP$8),DetailBudgetWPs_Aleph,IF($J246 = "No Work Package", "", $J246),DetailBudgetCategory_Aleph,$I246),IF(Budget_period="Quarterly",SUMIFS(INDIRECT(AP$9),DetailBudgetWPs_Aleph,IF($J246 = "No Work Package", "", $J246),DetailBudgetCategory_Aleph,$I246),IF(Budget_period="Annually",SUMIFS(INDIRECT(AP$10),DetailBudgetWPs_Aleph,IF($J246 = "No Work Package", "", $J246),DetailBudgetCategory_Aleph,$I246),""))))) / AP$6 * AP$7, 0), 0)</f>
        <v>0</v>
      </c>
      <c r="AQ246" s="166">
        <f t="array" ref="AQ246">IFERROR(IF(ROW()-16&lt;NoRowsBudget, IF($J246="Profit Margin",SUM(AQ$16:AQ245)*ProfitMargin,IF($J246="VAT",SUM(AQ$16:AQ245)*VAT,IF(Budget_period="Monthly",SUMIFS(INDIRECT(AQ$8),DetailBudgetWPs_Aleph,IF($J246 = "No Work Package", "", $J246),DetailBudgetCategory_Aleph,$I246),IF(Budget_period="Quarterly",SUMIFS(INDIRECT(AQ$9),DetailBudgetWPs_Aleph,IF($J246 = "No Work Package", "", $J246),DetailBudgetCategory_Aleph,$I246),IF(Budget_period="Annually",SUMIFS(INDIRECT(AQ$10),DetailBudgetWPs_Aleph,IF($J246 = "No Work Package", "", $J246),DetailBudgetCategory_Aleph,$I246),""))))) / AQ$6 * AQ$7, 0), 0)</f>
        <v>0</v>
      </c>
      <c r="AR246" s="166">
        <f t="array" ref="AR246">IFERROR(IF(ROW()-16&lt;NoRowsBudget, IF($J246="Profit Margin",SUM(AR$16:AR245)*ProfitMargin,IF($J246="VAT",SUM(AR$16:AR245)*VAT,IF(Budget_period="Monthly",SUMIFS(INDIRECT(AR$8),DetailBudgetWPs_Aleph,IF($J246 = "No Work Package", "", $J246),DetailBudgetCategory_Aleph,$I246),IF(Budget_period="Quarterly",SUMIFS(INDIRECT(AR$9),DetailBudgetWPs_Aleph,IF($J246 = "No Work Package", "", $J246),DetailBudgetCategory_Aleph,$I246),IF(Budget_period="Annually",SUMIFS(INDIRECT(AR$10),DetailBudgetWPs_Aleph,IF($J246 = "No Work Package", "", $J246),DetailBudgetCategory_Aleph,$I246),""))))) / AR$6 * AR$7, 0), 0)</f>
        <v>0</v>
      </c>
      <c r="AS246" s="166">
        <f t="array" ref="AS246">IFERROR(IF(ROW()-16&lt;NoRowsBudget, IF($J246="Profit Margin",SUM(AS$16:AS245)*ProfitMargin,IF($J246="VAT",SUM(AS$16:AS245)*VAT,IF(Budget_period="Monthly",SUMIFS(INDIRECT(AS$8),DetailBudgetWPs_Aleph,IF($J246 = "No Work Package", "", $J246),DetailBudgetCategory_Aleph,$I246),IF(Budget_period="Quarterly",SUMIFS(INDIRECT(AS$9),DetailBudgetWPs_Aleph,IF($J246 = "No Work Package", "", $J246),DetailBudgetCategory_Aleph,$I246),IF(Budget_period="Annually",SUMIFS(INDIRECT(AS$10),DetailBudgetWPs_Aleph,IF($J246 = "No Work Package", "", $J246),DetailBudgetCategory_Aleph,$I246),""))))) / AS$6 * AS$7, 0), 0)</f>
        <v>0</v>
      </c>
      <c r="AT246" s="166">
        <f t="array" ref="AT246">IFERROR(IF(ROW()-16&lt;NoRowsBudget, IF($J246="Profit Margin",SUM(AT$16:AT245)*ProfitMargin,IF($J246="VAT",SUM(AT$16:AT245)*VAT,IF(Budget_period="Monthly",SUMIFS(INDIRECT(AT$8),DetailBudgetWPs_Aleph,IF($J246 = "No Work Package", "", $J246),DetailBudgetCategory_Aleph,$I246),IF(Budget_period="Quarterly",SUMIFS(INDIRECT(AT$9),DetailBudgetWPs_Aleph,IF($J246 = "No Work Package", "", $J246),DetailBudgetCategory_Aleph,$I246),IF(Budget_period="Annually",SUMIFS(INDIRECT(AT$10),DetailBudgetWPs_Aleph,IF($J246 = "No Work Package", "", $J246),DetailBudgetCategory_Aleph,$I246),""))))) / AT$6 * AT$7, 0), 0)</f>
        <v>0</v>
      </c>
      <c r="AU246" s="166">
        <f t="array" ref="AU246">IFERROR(IF(ROW()-16&lt;NoRowsBudget, IF($J246="Profit Margin",SUM(AU$16:AU245)*ProfitMargin,IF($J246="VAT",SUM(AU$16:AU245)*VAT,IF(Budget_period="Monthly",SUMIFS(INDIRECT(AU$8),DetailBudgetWPs_Aleph,IF($J246 = "No Work Package", "", $J246),DetailBudgetCategory_Aleph,$I246),IF(Budget_period="Quarterly",SUMIFS(INDIRECT(AU$9),DetailBudgetWPs_Aleph,IF($J246 = "No Work Package", "", $J246),DetailBudgetCategory_Aleph,$I246),IF(Budget_period="Annually",SUMIFS(INDIRECT(AU$10),DetailBudgetWPs_Aleph,IF($J246 = "No Work Package", "", $J246),DetailBudgetCategory_Aleph,$I246),""))))) / AU$6 * AU$7, 0), 0)</f>
        <v>0</v>
      </c>
      <c r="AV246" s="166">
        <f t="array" ref="AV246">IFERROR(IF(ROW()-16&lt;NoRowsBudget, IF($J246="Profit Margin",SUM(AV$16:AV245)*ProfitMargin,IF($J246="VAT",SUM(AV$16:AV245)*VAT,IF(Budget_period="Monthly",SUMIFS(INDIRECT(AV$8),DetailBudgetWPs_Aleph,IF($J246 = "No Work Package", "", $J246),DetailBudgetCategory_Aleph,$I246),IF(Budget_period="Quarterly",SUMIFS(INDIRECT(AV$9),DetailBudgetWPs_Aleph,IF($J246 = "No Work Package", "", $J246),DetailBudgetCategory_Aleph,$I246),IF(Budget_period="Annually",SUMIFS(INDIRECT(AV$10),DetailBudgetWPs_Aleph,IF($J246 = "No Work Package", "", $J246),DetailBudgetCategory_Aleph,$I246),""))))) / AV$6 * AV$7, 0), 0)</f>
        <v>0</v>
      </c>
      <c r="AW246" s="166">
        <f t="array" ref="AW246">IFERROR(IF(ROW()-16&lt;NoRowsBudget, IF($J246="Profit Margin",SUM(AW$16:AW245)*ProfitMargin,IF($J246="VAT",SUM(AW$16:AW245)*VAT,IF(Budget_period="Monthly",SUMIFS(INDIRECT(AW$8),DetailBudgetWPs_Aleph,IF($J246 = "No Work Package", "", $J246),DetailBudgetCategory_Aleph,$I246),IF(Budget_period="Quarterly",SUMIFS(INDIRECT(AW$9),DetailBudgetWPs_Aleph,IF($J246 = "No Work Package", "", $J246),DetailBudgetCategory_Aleph,$I246),IF(Budget_period="Annually",SUMIFS(INDIRECT(AW$10),DetailBudgetWPs_Aleph,IF($J246 = "No Work Package", "", $J246),DetailBudgetCategory_Aleph,$I246),""))))) / AW$6 * AW$7, 0), 0)</f>
        <v>0</v>
      </c>
      <c r="AX246" s="166">
        <f t="array" ref="AX246">IFERROR(IF(ROW()-16&lt;NoRowsBudget, IF($J246="Profit Margin",SUM(AX$16:AX245)*ProfitMargin,IF($J246="VAT",SUM(AX$16:AX245)*VAT,IF(Budget_period="Monthly",SUMIFS(INDIRECT(AX$8),DetailBudgetWPs_Aleph,IF($J246 = "No Work Package", "", $J246),DetailBudgetCategory_Aleph,$I246),IF(Budget_period="Quarterly",SUMIFS(INDIRECT(AX$9),DetailBudgetWPs_Aleph,IF($J246 = "No Work Package", "", $J246),DetailBudgetCategory_Aleph,$I246),IF(Budget_period="Annually",SUMIFS(INDIRECT(AX$10),DetailBudgetWPs_Aleph,IF($J246 = "No Work Package", "", $J246),DetailBudgetCategory_Aleph,$I246),""))))) / AX$6 * AX$7, 0), 0)</f>
        <v>0</v>
      </c>
      <c r="AY246" s="166">
        <f t="array" ref="AY246">IFERROR(IF(ROW()-16&lt;NoRowsBudget, IF($J246="Profit Margin",SUM(AY$16:AY245)*ProfitMargin,IF($J246="VAT",SUM(AY$16:AY245)*VAT,IF(Budget_period="Monthly",SUMIFS(INDIRECT(AY$8),DetailBudgetWPs_Aleph,IF($J246 = "No Work Package", "", $J246),DetailBudgetCategory_Aleph,$I246),IF(Budget_period="Quarterly",SUMIFS(INDIRECT(AY$9),DetailBudgetWPs_Aleph,IF($J246 = "No Work Package", "", $J246),DetailBudgetCategory_Aleph,$I246),IF(Budget_period="Annually",SUMIFS(INDIRECT(AY$10),DetailBudgetWPs_Aleph,IF($J246 = "No Work Package", "", $J246),DetailBudgetCategory_Aleph,$I246),""))))) / AY$6 * AY$7, 0), 0)</f>
        <v>0</v>
      </c>
      <c r="AZ246" s="166">
        <f t="array" ref="AZ246">IFERROR(IF(ROW()-16&lt;NoRowsBudget, IF($J246="Profit Margin",SUM(AZ$16:AZ245)*ProfitMargin,IF($J246="VAT",SUM(AZ$16:AZ245)*VAT,IF(Budget_period="Monthly",SUMIFS(INDIRECT(AZ$8),DetailBudgetWPs_Aleph,IF($J246 = "No Work Package", "", $J246),DetailBudgetCategory_Aleph,$I246),IF(Budget_period="Quarterly",SUMIFS(INDIRECT(AZ$9),DetailBudgetWPs_Aleph,IF($J246 = "No Work Package", "", $J246),DetailBudgetCategory_Aleph,$I246),IF(Budget_period="Annually",SUMIFS(INDIRECT(AZ$10),DetailBudgetWPs_Aleph,IF($J246 = "No Work Package", "", $J246),DetailBudgetCategory_Aleph,$I246),""))))) / AZ$6 * AZ$7, 0), 0)</f>
        <v>0</v>
      </c>
      <c r="BA246" s="166">
        <f t="array" ref="BA246">IFERROR(IF(ROW()-16&lt;NoRowsBudget, IF($J246="Profit Margin",SUM(BA$16:BA245)*ProfitMargin,IF($J246="VAT",SUM(BA$16:BA245)*VAT,IF(Budget_period="Monthly",SUMIFS(INDIRECT(BA$8),DetailBudgetWPs_Aleph,IF($J246 = "No Work Package", "", $J246),DetailBudgetCategory_Aleph,$I246),IF(Budget_period="Quarterly",SUMIFS(INDIRECT(BA$9),DetailBudgetWPs_Aleph,IF($J246 = "No Work Package", "", $J246),DetailBudgetCategory_Aleph,$I246),IF(Budget_period="Annually",SUMIFS(INDIRECT(BA$10),DetailBudgetWPs_Aleph,IF($J246 = "No Work Package", "", $J246),DetailBudgetCategory_Aleph,$I246),""))))) / BA$6 * BA$7, 0), 0)</f>
        <v>0</v>
      </c>
      <c r="BB246" s="166">
        <f t="array" ref="BB246">IFERROR(IF(ROW()-16&lt;NoRowsBudget, IF($J246="Profit Margin",SUM(BB$16:BB245)*ProfitMargin,IF($J246="VAT",SUM(BB$16:BB245)*VAT,IF(Budget_period="Monthly",SUMIFS(INDIRECT(BB$8),DetailBudgetWPs_Aleph,IF($J246 = "No Work Package", "", $J246),DetailBudgetCategory_Aleph,$I246),IF(Budget_period="Quarterly",SUMIFS(INDIRECT(BB$9),DetailBudgetWPs_Aleph,IF($J246 = "No Work Package", "", $J246),DetailBudgetCategory_Aleph,$I246),IF(Budget_period="Annually",SUMIFS(INDIRECT(BB$10),DetailBudgetWPs_Aleph,IF($J246 = "No Work Package", "", $J246),DetailBudgetCategory_Aleph,$I246),""))))) / BB$6 * BB$7, 0), 0)</f>
        <v>0</v>
      </c>
      <c r="BC246" s="166">
        <f t="array" ref="BC246">IFERROR(IF(ROW()-16&lt;NoRowsBudget, IF($J246="Profit Margin",SUM(BC$16:BC245)*ProfitMargin,IF($J246="VAT",SUM(BC$16:BC245)*VAT,IF(Budget_period="Monthly",SUMIFS(INDIRECT(BC$8),DetailBudgetWPs_Aleph,IF($J246 = "No Work Package", "", $J246),DetailBudgetCategory_Aleph,$I246),IF(Budget_period="Quarterly",SUMIFS(INDIRECT(BC$9),DetailBudgetWPs_Aleph,IF($J246 = "No Work Package", "", $J246),DetailBudgetCategory_Aleph,$I246),IF(Budget_period="Annually",SUMIFS(INDIRECT(BC$10),DetailBudgetWPs_Aleph,IF($J246 = "No Work Package", "", $J246),DetailBudgetCategory_Aleph,$I246),""))))) / BC$6 * BC$7, 0), 0)</f>
        <v>0</v>
      </c>
      <c r="BD246" s="166">
        <f t="array" ref="BD246">IFERROR(IF(ROW()-16&lt;NoRowsBudget, IF($J246="Profit Margin",SUM(BD$16:BD245)*ProfitMargin,IF($J246="VAT",SUM(BD$16:BD245)*VAT,IF(Budget_period="Monthly",SUMIFS(INDIRECT(BD$8),DetailBudgetWPs_Aleph,IF($J246 = "No Work Package", "", $J246),DetailBudgetCategory_Aleph,$I246),IF(Budget_period="Quarterly",SUMIFS(INDIRECT(BD$9),DetailBudgetWPs_Aleph,IF($J246 = "No Work Package", "", $J246),DetailBudgetCategory_Aleph,$I246),IF(Budget_period="Annually",SUMIFS(INDIRECT(BD$10),DetailBudgetWPs_Aleph,IF($J246 = "No Work Package", "", $J246),DetailBudgetCategory_Aleph,$I246),""))))) / BD$6 * BD$7, 0), 0)</f>
        <v>0</v>
      </c>
      <c r="BE246" s="166">
        <f t="array" ref="BE246">IFERROR(IF(ROW()-16&lt;NoRowsBudget, IF($J246="Profit Margin",SUM(BE$16:BE245)*ProfitMargin,IF($J246="VAT",SUM(BE$16:BE245)*VAT,IF(Budget_period="Monthly",SUMIFS(INDIRECT(BE$8),DetailBudgetWPs_Aleph,IF($J246 = "No Work Package", "", $J246),DetailBudgetCategory_Aleph,$I246),IF(Budget_period="Quarterly",SUMIFS(INDIRECT(BE$9),DetailBudgetWPs_Aleph,IF($J246 = "No Work Package", "", $J246),DetailBudgetCategory_Aleph,$I246),IF(Budget_period="Annually",SUMIFS(INDIRECT(BE$10),DetailBudgetWPs_Aleph,IF($J246 = "No Work Package", "", $J246),DetailBudgetCategory_Aleph,$I246),""))))) / BE$6 * BE$7, 0), 0)</f>
        <v>0</v>
      </c>
      <c r="BF246" s="166">
        <f t="array" ref="BF246">IFERROR(IF(ROW()-16&lt;NoRowsBudget, IF($J246="Profit Margin",SUM(BF$16:BF245)*ProfitMargin,IF($J246="VAT",SUM(BF$16:BF245)*VAT,IF(Budget_period="Monthly",SUMIFS(INDIRECT(BF$8),DetailBudgetWPs_Aleph,IF($J246 = "No Work Package", "", $J246),DetailBudgetCategory_Aleph,$I246),IF(Budget_period="Quarterly",SUMIFS(INDIRECT(BF$9),DetailBudgetWPs_Aleph,IF($J246 = "No Work Package", "", $J246),DetailBudgetCategory_Aleph,$I246),IF(Budget_period="Annually",SUMIFS(INDIRECT(BF$10),DetailBudgetWPs_Aleph,IF($J246 = "No Work Package", "", $J246),DetailBudgetCategory_Aleph,$I246),""))))) / BF$6 * BF$7, 0), 0)</f>
        <v>0</v>
      </c>
      <c r="BG246" s="166">
        <f t="array" ref="BG246">IFERROR(IF(ROW()-16&lt;NoRowsBudget, IF($J246="Profit Margin",SUM(BG$16:BG245)*ProfitMargin,IF($J246="VAT",SUM(BG$16:BG245)*VAT,IF(Budget_period="Monthly",SUMIFS(INDIRECT(BG$8),DetailBudgetWPs_Aleph,IF($J246 = "No Work Package", "", $J246),DetailBudgetCategory_Aleph,$I246),IF(Budget_period="Quarterly",SUMIFS(INDIRECT(BG$9),DetailBudgetWPs_Aleph,IF($J246 = "No Work Package", "", $J246),DetailBudgetCategory_Aleph,$I246),IF(Budget_period="Annually",SUMIFS(INDIRECT(BG$10),DetailBudgetWPs_Aleph,IF($J246 = "No Work Package", "", $J246),DetailBudgetCategory_Aleph,$I246),""))))) / BG$6 * BG$7, 0), 0)</f>
        <v>0</v>
      </c>
      <c r="BH246" s="166">
        <f t="array" ref="BH246">IFERROR(IF(ROW()-16&lt;NoRowsBudget, IF($J246="Profit Margin",SUM(BH$16:BH245)*ProfitMargin,IF($J246="VAT",SUM(BH$16:BH245)*VAT,IF(Budget_period="Monthly",SUMIFS(INDIRECT(BH$8),DetailBudgetWPs_Aleph,IF($J246 = "No Work Package", "", $J246),DetailBudgetCategory_Aleph,$I246),IF(Budget_period="Quarterly",SUMIFS(INDIRECT(BH$9),DetailBudgetWPs_Aleph,IF($J246 = "No Work Package", "", $J246),DetailBudgetCategory_Aleph,$I246),IF(Budget_period="Annually",SUMIFS(INDIRECT(BH$10),DetailBudgetWPs_Aleph,IF($J246 = "No Work Package", "", $J246),DetailBudgetCategory_Aleph,$I246),""))))) / BH$6 * BH$7, 0), 0)</f>
        <v>0</v>
      </c>
      <c r="BI246" s="166">
        <f t="array" ref="BI246">IFERROR(IF(ROW()-16&lt;NoRowsBudget, IF($J246="Profit Margin",SUM(BI$16:BI245)*ProfitMargin,IF($J246="VAT",SUM(BI$16:BI245)*VAT,IF(Budget_period="Monthly",SUMIFS(INDIRECT(BI$8),DetailBudgetWPs_Aleph,IF($J246 = "No Work Package", "", $J246),DetailBudgetCategory_Aleph,$I246),IF(Budget_period="Quarterly",SUMIFS(INDIRECT(BI$9),DetailBudgetWPs_Aleph,IF($J246 = "No Work Package", "", $J246),DetailBudgetCategory_Aleph,$I246),IF(Budget_period="Annually",SUMIFS(INDIRECT(BI$10),DetailBudgetWPs_Aleph,IF($J246 = "No Work Package", "", $J246),DetailBudgetCategory_Aleph,$I246),""))))) / BI$6 * BI$7, 0), 0)</f>
        <v>0</v>
      </c>
      <c r="BJ246" s="166">
        <f t="array" ref="BJ246">IFERROR(IF(ROW()-16&lt;NoRowsBudget, IF($J246="Profit Margin",SUM(BJ$16:BJ245)*ProfitMargin,IF($J246="VAT",SUM(BJ$16:BJ245)*VAT,IF(Budget_period="Monthly",SUMIFS(INDIRECT(BJ$8),DetailBudgetWPs_Aleph,IF($J246 = "No Work Package", "", $J246),DetailBudgetCategory_Aleph,$I246),IF(Budget_period="Quarterly",SUMIFS(INDIRECT(BJ$9),DetailBudgetWPs_Aleph,IF($J246 = "No Work Package", "", $J246),DetailBudgetCategory_Aleph,$I246),IF(Budget_period="Annually",SUMIFS(INDIRECT(BJ$10),DetailBudgetWPs_Aleph,IF($J246 = "No Work Package", "", $J246),DetailBudgetCategory_Aleph,$I246),""))))) / BJ$6 * BJ$7, 0), 0)</f>
        <v>0</v>
      </c>
      <c r="BK246" s="166">
        <f t="array" ref="BK246">IFERROR(IF(ROW()-16&lt;NoRowsBudget, IF($J246="Profit Margin",SUM(BK$16:BK245)*ProfitMargin,IF($J246="VAT",SUM(BK$16:BK245)*VAT,IF(Budget_period="Monthly",SUMIFS(INDIRECT(BK$8),DetailBudgetWPs_Aleph,IF($J246 = "No Work Package", "", $J246),DetailBudgetCategory_Aleph,$I246),IF(Budget_period="Quarterly",SUMIFS(INDIRECT(BK$9),DetailBudgetWPs_Aleph,IF($J246 = "No Work Package", "", $J246),DetailBudgetCategory_Aleph,$I246),IF(Budget_period="Annually",SUMIFS(INDIRECT(BK$10),DetailBudgetWPs_Aleph,IF($J246 = "No Work Package", "", $J246),DetailBudgetCategory_Aleph,$I246),""))))) / BK$6 * BK$7, 0), 0)</f>
        <v>0</v>
      </c>
      <c r="BL246" s="166">
        <f t="array" ref="BL246">IFERROR(IF(ROW()-16&lt;NoRowsBudget, IF($J246="Profit Margin",SUM(BL$16:BL245)*ProfitMargin,IF($J246="VAT",SUM(BL$16:BL245)*VAT,IF(Budget_period="Monthly",SUMIFS(INDIRECT(BL$8),DetailBudgetWPs_Aleph,IF($J246 = "No Work Package", "", $J246),DetailBudgetCategory_Aleph,$I246),IF(Budget_period="Quarterly",SUMIFS(INDIRECT(BL$9),DetailBudgetWPs_Aleph,IF($J246 = "No Work Package", "", $J246),DetailBudgetCategory_Aleph,$I246),IF(Budget_period="Annually",SUMIFS(INDIRECT(BL$10),DetailBudgetWPs_Aleph,IF($J246 = "No Work Package", "", $J246),DetailBudgetCategory_Aleph,$I246),""))))) / BL$6 * BL$7, 0), 0)</f>
        <v>0</v>
      </c>
      <c r="BM246" s="166">
        <f t="array" ref="BM246">IFERROR(IF(ROW()-16&lt;NoRowsBudget, IF($J246="Profit Margin",SUM(BM$16:BM245)*ProfitMargin,IF($J246="VAT",SUM(BM$16:BM245)*VAT,IF(Budget_period="Monthly",SUMIFS(INDIRECT(BM$8),DetailBudgetWPs_Aleph,IF($J246 = "No Work Package", "", $J246),DetailBudgetCategory_Aleph,$I246),IF(Budget_period="Quarterly",SUMIFS(INDIRECT(BM$9),DetailBudgetWPs_Aleph,IF($J246 = "No Work Package", "", $J246),DetailBudgetCategory_Aleph,$I246),IF(Budget_period="Annually",SUMIFS(INDIRECT(BM$10),DetailBudgetWPs_Aleph,IF($J246 = "No Work Package", "", $J246),DetailBudgetCategory_Aleph,$I246),""))))) / BM$6 * BM$7, 0), 0)</f>
        <v>0</v>
      </c>
      <c r="BN246" s="166">
        <f t="array" ref="BN246">IFERROR(IF(ROW()-16&lt;NoRowsBudget, IF($J246="Profit Margin",SUM(BN$16:BN245)*ProfitMargin,IF($J246="VAT",SUM(BN$16:BN245)*VAT,IF(Budget_period="Monthly",SUMIFS(INDIRECT(BN$8),DetailBudgetWPs_Aleph,IF($J246 = "No Work Package", "", $J246),DetailBudgetCategory_Aleph,$I246),IF(Budget_period="Quarterly",SUMIFS(INDIRECT(BN$9),DetailBudgetWPs_Aleph,IF($J246 = "No Work Package", "", $J246),DetailBudgetCategory_Aleph,$I246),IF(Budget_period="Annually",SUMIFS(INDIRECT(BN$10),DetailBudgetWPs_Aleph,IF($J246 = "No Work Package", "", $J246),DetailBudgetCategory_Aleph,$I246),""))))) / BN$6 * BN$7, 0), 0)</f>
        <v>0</v>
      </c>
      <c r="BO246" s="166">
        <f t="array" ref="BO246">IFERROR(IF(ROW()-16&lt;NoRowsBudget, IF($J246="Profit Margin",SUM(BO$16:BO245)*ProfitMargin,IF($J246="VAT",SUM(BO$16:BO245)*VAT,IF(Budget_period="Monthly",SUMIFS(INDIRECT(BO$8),DetailBudgetWPs_Aleph,IF($J246 = "No Work Package", "", $J246),DetailBudgetCategory_Aleph,$I246),IF(Budget_period="Quarterly",SUMIFS(INDIRECT(BO$9),DetailBudgetWPs_Aleph,IF($J246 = "No Work Package", "", $J246),DetailBudgetCategory_Aleph,$I246),IF(Budget_period="Annually",SUMIFS(INDIRECT(BO$10),DetailBudgetWPs_Aleph,IF($J246 = "No Work Package", "", $J246),DetailBudgetCategory_Aleph,$I246),""))))) / BO$6 * BO$7, 0), 0)</f>
        <v>0</v>
      </c>
      <c r="BP246" s="166">
        <f t="array" ref="BP246">IFERROR(IF(ROW()-16&lt;NoRowsBudget, IF($J246="Profit Margin",SUM(BP$16:BP245)*ProfitMargin,IF($J246="VAT",SUM(BP$16:BP245)*VAT,IF(Budget_period="Monthly",SUMIFS(INDIRECT(BP$8),DetailBudgetWPs_Aleph,IF($J246 = "No Work Package", "", $J246),DetailBudgetCategory_Aleph,$I246),IF(Budget_period="Quarterly",SUMIFS(INDIRECT(BP$9),DetailBudgetWPs_Aleph,IF($J246 = "No Work Package", "", $J246),DetailBudgetCategory_Aleph,$I246),IF(Budget_period="Annually",SUMIFS(INDIRECT(BP$10),DetailBudgetWPs_Aleph,IF($J246 = "No Work Package", "", $J246),DetailBudgetCategory_Aleph,$I246),""))))) / BP$6 * BP$7, 0), 0)</f>
        <v>0</v>
      </c>
      <c r="BQ246" s="166">
        <f t="array" ref="BQ246">IFERROR(IF(ROW()-16&lt;NoRowsBudget, IF($J246="Profit Margin",SUM(BQ$16:BQ245)*ProfitMargin,IF($J246="VAT",SUM(BQ$16:BQ245)*VAT,IF(Budget_period="Monthly",SUMIFS(INDIRECT(BQ$8),DetailBudgetWPs_Aleph,IF($J246 = "No Work Package", "", $J246),DetailBudgetCategory_Aleph,$I246),IF(Budget_period="Quarterly",SUMIFS(INDIRECT(BQ$9),DetailBudgetWPs_Aleph,IF($J246 = "No Work Package", "", $J246),DetailBudgetCategory_Aleph,$I246),IF(Budget_period="Annually",SUMIFS(INDIRECT(BQ$10),DetailBudgetWPs_Aleph,IF($J246 = "No Work Package", "", $J246),DetailBudgetCategory_Aleph,$I246),""))))) / BQ$6 * BQ$7, 0), 0)</f>
        <v>0</v>
      </c>
      <c r="BR246" s="166">
        <f t="array" ref="BR246">IFERROR(IF(ROW()-16&lt;NoRowsBudget, IF($J246="Profit Margin",SUM(BR$16:BR245)*ProfitMargin,IF($J246="VAT",SUM(BR$16:BR245)*VAT,IF(Budget_period="Monthly",SUMIFS(INDIRECT(BR$8),DetailBudgetWPs_Aleph,IF($J246 = "No Work Package", "", $J246),DetailBudgetCategory_Aleph,$I246),IF(Budget_period="Quarterly",SUMIFS(INDIRECT(BR$9),DetailBudgetWPs_Aleph,IF($J246 = "No Work Package", "", $J246),DetailBudgetCategory_Aleph,$I246),IF(Budget_period="Annually",SUMIFS(INDIRECT(BR$10),DetailBudgetWPs_Aleph,IF($J246 = "No Work Package", "", $J246),DetailBudgetCategory_Aleph,$I246),""))))) / BR$6 * BR$7, 0), 0)</f>
        <v>0</v>
      </c>
      <c r="BS246" s="166">
        <f t="array" ref="BS246">IFERROR(IF(ROW()-16&lt;NoRowsBudget, IF($J246="Profit Margin",SUM(BS$16:BS245)*ProfitMargin,IF($J246="VAT",SUM(BS$16:BS245)*VAT,IF(Budget_period="Monthly",SUMIFS(INDIRECT(BS$8),DetailBudgetWPs_Aleph,IF($J246 = "No Work Package", "", $J246),DetailBudgetCategory_Aleph,$I246),IF(Budget_period="Quarterly",SUMIFS(INDIRECT(BS$9),DetailBudgetWPs_Aleph,IF($J246 = "No Work Package", "", $J246),DetailBudgetCategory_Aleph,$I246),IF(Budget_period="Annually",SUMIFS(INDIRECT(BS$10),DetailBudgetWPs_Aleph,IF($J246 = "No Work Package", "", $J246),DetailBudgetCategory_Aleph,$I246),""))))) / BS$6 * BS$7, 0), 0)</f>
        <v>0</v>
      </c>
    </row>
    <row r="247" ht="15.75" customHeight="1">
      <c r="A247" s="114"/>
      <c r="B247" s="15" t="str">
        <f>IF(ROW()-16&lt;NoRowsBudget,OrgName,"")</f>
        <v/>
      </c>
      <c r="C247" s="15" t="str">
        <f>IF(ROW()-16&lt;NoRowsBudget,ProjectName,"")</f>
        <v/>
      </c>
      <c r="D247" s="15" t="str">
        <f>IF(ROW()-16&lt;NoRowsBudget,ProjectRef,"")</f>
        <v/>
      </c>
      <c r="E247" s="15" t="str">
        <f>IF(ROW()-16&lt;NoRowsBudget,ApplicationID,"")</f>
        <v/>
      </c>
      <c r="F247" s="15" t="str">
        <f>IF(ROW()-16&lt;NoRowsBudget,Version,"")</f>
        <v/>
      </c>
      <c r="G247" s="164" t="str">
        <f>IF(ROW()-16&lt;NoRowsBudget,StartDate,"")</f>
        <v/>
      </c>
      <c r="H247" s="164" t="str">
        <f>IF(ROW()-16&lt;NoRowsBudget,EndDate,"")</f>
        <v/>
      </c>
      <c r="I247" s="15" t="str">
        <f t="array" ref="I247">IF(ROW()-16&lt;(NoRowsBudget-3),INDEX(CostCategories,CEILING((ROW()-15)/NoWPs,1)),IF(ROW()-16=NoRowsBudget-3,"Overheads",IF(ROW()-16=NoRowsBudget-2,"Profit Margin",IF(ROW()-16=NoRowsBudget-1,"VAT",""))))</f>
        <v/>
      </c>
      <c r="J247" s="15" t="str">
        <f t="array" ref="J247">IF(ROW()-16&lt;NoRowsBudget-3,INDEX(WPUnique,,MOD(ROW()-16,NoWPs)+1),IF(ROW()-16=NoRowsBudget-3,"Overheads",IF(ROW()-16=NoRowsBudget-2,"Profit Margin",IF(ROW()-16=NoRowsBudget-1,"VAT",""))))</f>
        <v/>
      </c>
      <c r="K247" s="172" t="str">
        <f>IFERROR(IF(OR($J247="Indirect Cost",$J247="VAT",$J247="Profit Margin"),"",VLOOKUP(J247,'1. Basic Info'!$B$40:$C$52,2,FALSE)),BudgetExport!J247)</f>
        <v/>
      </c>
      <c r="L247" s="166">
        <f t="array" ref="L247">IFERROR(IF(ROW()-16&lt;NoRowsBudget, IF($J247="Profit Margin",SUM(L$16:L246)*ProfitMargin,IF($J247="VAT",SUM(L$16:L246)*VAT,IF(Budget_period="Monthly",SUMIFS(INDIRECT(L$8),DetailBudgetWPs_Aleph,IF($J247 = "No Work Package", "", $J247),DetailBudgetCategory_Aleph,$I247),IF(Budget_period="Quarterly",SUMIFS(INDIRECT(L$9),DetailBudgetWPs_Aleph,IF($J247 = "No Work Package", "", $J247),DetailBudgetCategory_Aleph,$I247),IF(Budget_period="Annually",SUMIFS(INDIRECT(L$10),DetailBudgetWPs_Aleph,IF($J247 = "No Work Package", "", $J247),DetailBudgetCategory_Aleph,$I247),""))))) / L$6 * L$7, 0), 0)</f>
        <v>0</v>
      </c>
      <c r="M247" s="166">
        <f t="array" ref="M247">IFERROR(IF(ROW()-16&lt;NoRowsBudget, IF($J247="Profit Margin",SUM(M$16:M246)*ProfitMargin,IF($J247="VAT",SUM(M$16:M246)*VAT,IF(Budget_period="Monthly",SUMIFS(INDIRECT(M$8),DetailBudgetWPs_Aleph,IF($J247 = "No Work Package", "", $J247),DetailBudgetCategory_Aleph,$I247),IF(Budget_period="Quarterly",SUMIFS(INDIRECT(M$9),DetailBudgetWPs_Aleph,IF($J247 = "No Work Package", "", $J247),DetailBudgetCategory_Aleph,$I247),IF(Budget_period="Annually",SUMIFS(INDIRECT(M$10),DetailBudgetWPs_Aleph,IF($J247 = "No Work Package", "", $J247),DetailBudgetCategory_Aleph,$I247),""))))) / M$6 * M$7, 0), 0)</f>
        <v>0</v>
      </c>
      <c r="N247" s="166">
        <f t="array" ref="N247">IFERROR(IF(ROW()-16&lt;NoRowsBudget, IF($J247="Profit Margin",SUM(N$16:N246)*ProfitMargin,IF($J247="VAT",SUM(N$16:N246)*VAT,IF(Budget_period="Monthly",SUMIFS(INDIRECT(N$8),DetailBudgetWPs_Aleph,IF($J247 = "No Work Package", "", $J247),DetailBudgetCategory_Aleph,$I247),IF(Budget_period="Quarterly",SUMIFS(INDIRECT(N$9),DetailBudgetWPs_Aleph,IF($J247 = "No Work Package", "", $J247),DetailBudgetCategory_Aleph,$I247),IF(Budget_period="Annually",SUMIFS(INDIRECT(N$10),DetailBudgetWPs_Aleph,IF($J247 = "No Work Package", "", $J247),DetailBudgetCategory_Aleph,$I247),""))))) / N$6 * N$7, 0), 0)</f>
        <v>0</v>
      </c>
      <c r="O247" s="166">
        <f t="array" ref="O247">IFERROR(IF(ROW()-16&lt;NoRowsBudget, IF($J247="Profit Margin",SUM(O$16:O246)*ProfitMargin,IF($J247="VAT",SUM(O$16:O246)*VAT,IF(Budget_period="Monthly",SUMIFS(INDIRECT(O$8),DetailBudgetWPs_Aleph,IF($J247 = "No Work Package", "", $J247),DetailBudgetCategory_Aleph,$I247),IF(Budget_period="Quarterly",SUMIFS(INDIRECT(O$9),DetailBudgetWPs_Aleph,IF($J247 = "No Work Package", "", $J247),DetailBudgetCategory_Aleph,$I247),IF(Budget_period="Annually",SUMIFS(INDIRECT(O$10),DetailBudgetWPs_Aleph,IF($J247 = "No Work Package", "", $J247),DetailBudgetCategory_Aleph,$I247),""))))) / O$6 * O$7, 0), 0)</f>
        <v>0</v>
      </c>
      <c r="P247" s="166">
        <f t="array" ref="P247">IFERROR(IF(ROW()-16&lt;NoRowsBudget, IF($J247="Profit Margin",SUM(P$16:P246)*ProfitMargin,IF($J247="VAT",SUM(P$16:P246)*VAT,IF(Budget_period="Monthly",SUMIFS(INDIRECT(P$8),DetailBudgetWPs_Aleph,IF($J247 = "No Work Package", "", $J247),DetailBudgetCategory_Aleph,$I247),IF(Budget_period="Quarterly",SUMIFS(INDIRECT(P$9),DetailBudgetWPs_Aleph,IF($J247 = "No Work Package", "", $J247),DetailBudgetCategory_Aleph,$I247),IF(Budget_period="Annually",SUMIFS(INDIRECT(P$10),DetailBudgetWPs_Aleph,IF($J247 = "No Work Package", "", $J247),DetailBudgetCategory_Aleph,$I247),""))))) / P$6 * P$7, 0), 0)</f>
        <v>0</v>
      </c>
      <c r="Q247" s="166">
        <f t="array" ref="Q247">IFERROR(IF(ROW()-16&lt;NoRowsBudget, IF($J247="Profit Margin",SUM(Q$16:Q246)*ProfitMargin,IF($J247="VAT",SUM(Q$16:Q246)*VAT,IF(Budget_period="Monthly",SUMIFS(INDIRECT(Q$8),DetailBudgetWPs_Aleph,IF($J247 = "No Work Package", "", $J247),DetailBudgetCategory_Aleph,$I247),IF(Budget_period="Quarterly",SUMIFS(INDIRECT(Q$9),DetailBudgetWPs_Aleph,IF($J247 = "No Work Package", "", $J247),DetailBudgetCategory_Aleph,$I247),IF(Budget_period="Annually",SUMIFS(INDIRECT(Q$10),DetailBudgetWPs_Aleph,IF($J247 = "No Work Package", "", $J247),DetailBudgetCategory_Aleph,$I247),""))))) / Q$6 * Q$7, 0), 0)</f>
        <v>0</v>
      </c>
      <c r="R247" s="166">
        <f t="array" ref="R247">IFERROR(IF(ROW()-16&lt;NoRowsBudget, IF($J247="Profit Margin",SUM(R$16:R246)*ProfitMargin,IF($J247="VAT",SUM(R$16:R246)*VAT,IF(Budget_period="Monthly",SUMIFS(INDIRECT(R$8),DetailBudgetWPs_Aleph,IF($J247 = "No Work Package", "", $J247),DetailBudgetCategory_Aleph,$I247),IF(Budget_period="Quarterly",SUMIFS(INDIRECT(R$9),DetailBudgetWPs_Aleph,IF($J247 = "No Work Package", "", $J247),DetailBudgetCategory_Aleph,$I247),IF(Budget_period="Annually",SUMIFS(INDIRECT(R$10),DetailBudgetWPs_Aleph,IF($J247 = "No Work Package", "", $J247),DetailBudgetCategory_Aleph,$I247),""))))) / R$6 * R$7, 0), 0)</f>
        <v>0</v>
      </c>
      <c r="S247" s="166">
        <f t="array" ref="S247">IFERROR(IF(ROW()-16&lt;NoRowsBudget, IF($J247="Profit Margin",SUM(S$16:S246)*ProfitMargin,IF($J247="VAT",SUM(S$16:S246)*VAT,IF(Budget_period="Monthly",SUMIFS(INDIRECT(S$8),DetailBudgetWPs_Aleph,IF($J247 = "No Work Package", "", $J247),DetailBudgetCategory_Aleph,$I247),IF(Budget_period="Quarterly",SUMIFS(INDIRECT(S$9),DetailBudgetWPs_Aleph,IF($J247 = "No Work Package", "", $J247),DetailBudgetCategory_Aleph,$I247),IF(Budget_period="Annually",SUMIFS(INDIRECT(S$10),DetailBudgetWPs_Aleph,IF($J247 = "No Work Package", "", $J247),DetailBudgetCategory_Aleph,$I247),""))))) / S$6 * S$7, 0), 0)</f>
        <v>0</v>
      </c>
      <c r="T247" s="166">
        <f t="array" ref="T247">IFERROR(IF(ROW()-16&lt;NoRowsBudget, IF($J247="Profit Margin",SUM(T$16:T246)*ProfitMargin,IF($J247="VAT",SUM(T$16:T246)*VAT,IF(Budget_period="Monthly",SUMIFS(INDIRECT(T$8),DetailBudgetWPs_Aleph,IF($J247 = "No Work Package", "", $J247),DetailBudgetCategory_Aleph,$I247),IF(Budget_period="Quarterly",SUMIFS(INDIRECT(T$9),DetailBudgetWPs_Aleph,IF($J247 = "No Work Package", "", $J247),DetailBudgetCategory_Aleph,$I247),IF(Budget_period="Annually",SUMIFS(INDIRECT(T$10),DetailBudgetWPs_Aleph,IF($J247 = "No Work Package", "", $J247),DetailBudgetCategory_Aleph,$I247),""))))) / T$6 * T$7, 0), 0)</f>
        <v>0</v>
      </c>
      <c r="U247" s="166">
        <f t="array" ref="U247">IFERROR(IF(ROW()-16&lt;NoRowsBudget, IF($J247="Profit Margin",SUM(U$16:U246)*ProfitMargin,IF($J247="VAT",SUM(U$16:U246)*VAT,IF(Budget_period="Monthly",SUMIFS(INDIRECT(U$8),DetailBudgetWPs_Aleph,IF($J247 = "No Work Package", "", $J247),DetailBudgetCategory_Aleph,$I247),IF(Budget_period="Quarterly",SUMIFS(INDIRECT(U$9),DetailBudgetWPs_Aleph,IF($J247 = "No Work Package", "", $J247),DetailBudgetCategory_Aleph,$I247),IF(Budget_period="Annually",SUMIFS(INDIRECT(U$10),DetailBudgetWPs_Aleph,IF($J247 = "No Work Package", "", $J247),DetailBudgetCategory_Aleph,$I247),""))))) / U$6 * U$7, 0), 0)</f>
        <v>0</v>
      </c>
      <c r="V247" s="166">
        <f t="array" ref="V247">IFERROR(IF(ROW()-16&lt;NoRowsBudget, IF($J247="Profit Margin",SUM(V$16:V246)*ProfitMargin,IF($J247="VAT",SUM(V$16:V246)*VAT,IF(Budget_period="Monthly",SUMIFS(INDIRECT(V$8),DetailBudgetWPs_Aleph,IF($J247 = "No Work Package", "", $J247),DetailBudgetCategory_Aleph,$I247),IF(Budget_period="Quarterly",SUMIFS(INDIRECT(V$9),DetailBudgetWPs_Aleph,IF($J247 = "No Work Package", "", $J247),DetailBudgetCategory_Aleph,$I247),IF(Budget_period="Annually",SUMIFS(INDIRECT(V$10),DetailBudgetWPs_Aleph,IF($J247 = "No Work Package", "", $J247),DetailBudgetCategory_Aleph,$I247),""))))) / V$6 * V$7, 0), 0)</f>
        <v>0</v>
      </c>
      <c r="W247" s="166">
        <f t="array" ref="W247">IFERROR(IF(ROW()-16&lt;NoRowsBudget, IF($J247="Profit Margin",SUM(W$16:W246)*ProfitMargin,IF($J247="VAT",SUM(W$16:W246)*VAT,IF(Budget_period="Monthly",SUMIFS(INDIRECT(W$8),DetailBudgetWPs_Aleph,IF($J247 = "No Work Package", "", $J247),DetailBudgetCategory_Aleph,$I247),IF(Budget_period="Quarterly",SUMIFS(INDIRECT(W$9),DetailBudgetWPs_Aleph,IF($J247 = "No Work Package", "", $J247),DetailBudgetCategory_Aleph,$I247),IF(Budget_period="Annually",SUMIFS(INDIRECT(W$10),DetailBudgetWPs_Aleph,IF($J247 = "No Work Package", "", $J247),DetailBudgetCategory_Aleph,$I247),""))))) / W$6 * W$7, 0), 0)</f>
        <v>0</v>
      </c>
      <c r="X247" s="166">
        <f t="array" ref="X247">IFERROR(IF(ROW()-16&lt;NoRowsBudget, IF($J247="Profit Margin",SUM(X$16:X246)*ProfitMargin,IF($J247="VAT",SUM(X$16:X246)*VAT,IF(Budget_period="Monthly",SUMIFS(INDIRECT(X$8),DetailBudgetWPs_Aleph,IF($J247 = "No Work Package", "", $J247),DetailBudgetCategory_Aleph,$I247),IF(Budget_period="Quarterly",SUMIFS(INDIRECT(X$9),DetailBudgetWPs_Aleph,IF($J247 = "No Work Package", "", $J247),DetailBudgetCategory_Aleph,$I247),IF(Budget_period="Annually",SUMIFS(INDIRECT(X$10),DetailBudgetWPs_Aleph,IF($J247 = "No Work Package", "", $J247),DetailBudgetCategory_Aleph,$I247),""))))) / X$6 * X$7, 0), 0)</f>
        <v>0</v>
      </c>
      <c r="Y247" s="166">
        <f t="array" ref="Y247">IFERROR(IF(ROW()-16&lt;NoRowsBudget, IF($J247="Profit Margin",SUM(Y$16:Y246)*ProfitMargin,IF($J247="VAT",SUM(Y$16:Y246)*VAT,IF(Budget_period="Monthly",SUMIFS(INDIRECT(Y$8),DetailBudgetWPs_Aleph,IF($J247 = "No Work Package", "", $J247),DetailBudgetCategory_Aleph,$I247),IF(Budget_period="Quarterly",SUMIFS(INDIRECT(Y$9),DetailBudgetWPs_Aleph,IF($J247 = "No Work Package", "", $J247),DetailBudgetCategory_Aleph,$I247),IF(Budget_period="Annually",SUMIFS(INDIRECT(Y$10),DetailBudgetWPs_Aleph,IF($J247 = "No Work Package", "", $J247),DetailBudgetCategory_Aleph,$I247),""))))) / Y$6 * Y$7, 0), 0)</f>
        <v>0</v>
      </c>
      <c r="Z247" s="166">
        <f t="array" ref="Z247">IFERROR(IF(ROW()-16&lt;NoRowsBudget, IF($J247="Profit Margin",SUM(Z$16:Z246)*ProfitMargin,IF($J247="VAT",SUM(Z$16:Z246)*VAT,IF(Budget_period="Monthly",SUMIFS(INDIRECT(Z$8),DetailBudgetWPs_Aleph,IF($J247 = "No Work Package", "", $J247),DetailBudgetCategory_Aleph,$I247),IF(Budget_period="Quarterly",SUMIFS(INDIRECT(Z$9),DetailBudgetWPs_Aleph,IF($J247 = "No Work Package", "", $J247),DetailBudgetCategory_Aleph,$I247),IF(Budget_period="Annually",SUMIFS(INDIRECT(Z$10),DetailBudgetWPs_Aleph,IF($J247 = "No Work Package", "", $J247),DetailBudgetCategory_Aleph,$I247),""))))) / Z$6 * Z$7, 0), 0)</f>
        <v>0</v>
      </c>
      <c r="AA247" s="166">
        <f t="array" ref="AA247">IFERROR(IF(ROW()-16&lt;NoRowsBudget, IF($J247="Profit Margin",SUM(AA$16:AA246)*ProfitMargin,IF($J247="VAT",SUM(AA$16:AA246)*VAT,IF(Budget_period="Monthly",SUMIFS(INDIRECT(AA$8),DetailBudgetWPs_Aleph,IF($J247 = "No Work Package", "", $J247),DetailBudgetCategory_Aleph,$I247),IF(Budget_period="Quarterly",SUMIFS(INDIRECT(AA$9),DetailBudgetWPs_Aleph,IF($J247 = "No Work Package", "", $J247),DetailBudgetCategory_Aleph,$I247),IF(Budget_period="Annually",SUMIFS(INDIRECT(AA$10),DetailBudgetWPs_Aleph,IF($J247 = "No Work Package", "", $J247),DetailBudgetCategory_Aleph,$I247),""))))) / AA$6 * AA$7, 0), 0)</f>
        <v>0</v>
      </c>
      <c r="AB247" s="166">
        <f t="array" ref="AB247">IFERROR(IF(ROW()-16&lt;NoRowsBudget, IF($J247="Profit Margin",SUM(AB$16:AB246)*ProfitMargin,IF($J247="VAT",SUM(AB$16:AB246)*VAT,IF(Budget_period="Monthly",SUMIFS(INDIRECT(AB$8),DetailBudgetWPs_Aleph,IF($J247 = "No Work Package", "", $J247),DetailBudgetCategory_Aleph,$I247),IF(Budget_period="Quarterly",SUMIFS(INDIRECT(AB$9),DetailBudgetWPs_Aleph,IF($J247 = "No Work Package", "", $J247),DetailBudgetCategory_Aleph,$I247),IF(Budget_period="Annually",SUMIFS(INDIRECT(AB$10),DetailBudgetWPs_Aleph,IF($J247 = "No Work Package", "", $J247),DetailBudgetCategory_Aleph,$I247),""))))) / AB$6 * AB$7, 0), 0)</f>
        <v>0</v>
      </c>
      <c r="AC247" s="166">
        <f t="array" ref="AC247">IFERROR(IF(ROW()-16&lt;NoRowsBudget, IF($J247="Profit Margin",SUM(AC$16:AC246)*ProfitMargin,IF($J247="VAT",SUM(AC$16:AC246)*VAT,IF(Budget_period="Monthly",SUMIFS(INDIRECT(AC$8),DetailBudgetWPs_Aleph,IF($J247 = "No Work Package", "", $J247),DetailBudgetCategory_Aleph,$I247),IF(Budget_period="Quarterly",SUMIFS(INDIRECT(AC$9),DetailBudgetWPs_Aleph,IF($J247 = "No Work Package", "", $J247),DetailBudgetCategory_Aleph,$I247),IF(Budget_period="Annually",SUMIFS(INDIRECT(AC$10),DetailBudgetWPs_Aleph,IF($J247 = "No Work Package", "", $J247),DetailBudgetCategory_Aleph,$I247),""))))) / AC$6 * AC$7, 0), 0)</f>
        <v>0</v>
      </c>
      <c r="AD247" s="166">
        <f t="array" ref="AD247">IFERROR(IF(ROW()-16&lt;NoRowsBudget, IF($J247="Profit Margin",SUM(AD$16:AD246)*ProfitMargin,IF($J247="VAT",SUM(AD$16:AD246)*VAT,IF(Budget_period="Monthly",SUMIFS(INDIRECT(AD$8),DetailBudgetWPs_Aleph,IF($J247 = "No Work Package", "", $J247),DetailBudgetCategory_Aleph,$I247),IF(Budget_period="Quarterly",SUMIFS(INDIRECT(AD$9),DetailBudgetWPs_Aleph,IF($J247 = "No Work Package", "", $J247),DetailBudgetCategory_Aleph,$I247),IF(Budget_period="Annually",SUMIFS(INDIRECT(AD$10),DetailBudgetWPs_Aleph,IF($J247 = "No Work Package", "", $J247),DetailBudgetCategory_Aleph,$I247),""))))) / AD$6 * AD$7, 0), 0)</f>
        <v>0</v>
      </c>
      <c r="AE247" s="166">
        <f t="array" ref="AE247">IFERROR(IF(ROW()-16&lt;NoRowsBudget, IF($J247="Profit Margin",SUM(AE$16:AE246)*ProfitMargin,IF($J247="VAT",SUM(AE$16:AE246)*VAT,IF(Budget_period="Monthly",SUMIFS(INDIRECT(AE$8),DetailBudgetWPs_Aleph,IF($J247 = "No Work Package", "", $J247),DetailBudgetCategory_Aleph,$I247),IF(Budget_period="Quarterly",SUMIFS(INDIRECT(AE$9),DetailBudgetWPs_Aleph,IF($J247 = "No Work Package", "", $J247),DetailBudgetCategory_Aleph,$I247),IF(Budget_period="Annually",SUMIFS(INDIRECT(AE$10),DetailBudgetWPs_Aleph,IF($J247 = "No Work Package", "", $J247),DetailBudgetCategory_Aleph,$I247),""))))) / AE$6 * AE$7, 0), 0)</f>
        <v>0</v>
      </c>
      <c r="AF247" s="166">
        <f t="array" ref="AF247">IFERROR(IF(ROW()-16&lt;NoRowsBudget, IF($J247="Profit Margin",SUM(AF$16:AF246)*ProfitMargin,IF($J247="VAT",SUM(AF$16:AF246)*VAT,IF(Budget_period="Monthly",SUMIFS(INDIRECT(AF$8),DetailBudgetWPs_Aleph,IF($J247 = "No Work Package", "", $J247),DetailBudgetCategory_Aleph,$I247),IF(Budget_period="Quarterly",SUMIFS(INDIRECT(AF$9),DetailBudgetWPs_Aleph,IF($J247 = "No Work Package", "", $J247),DetailBudgetCategory_Aleph,$I247),IF(Budget_period="Annually",SUMIFS(INDIRECT(AF$10),DetailBudgetWPs_Aleph,IF($J247 = "No Work Package", "", $J247),DetailBudgetCategory_Aleph,$I247),""))))) / AF$6 * AF$7, 0), 0)</f>
        <v>0</v>
      </c>
      <c r="AG247" s="166">
        <f t="array" ref="AG247">IFERROR(IF(ROW()-16&lt;NoRowsBudget, IF($J247="Profit Margin",SUM(AG$16:AG246)*ProfitMargin,IF($J247="VAT",SUM(AG$16:AG246)*VAT,IF(Budget_period="Monthly",SUMIFS(INDIRECT(AG$8),DetailBudgetWPs_Aleph,IF($J247 = "No Work Package", "", $J247),DetailBudgetCategory_Aleph,$I247),IF(Budget_period="Quarterly",SUMIFS(INDIRECT(AG$9),DetailBudgetWPs_Aleph,IF($J247 = "No Work Package", "", $J247),DetailBudgetCategory_Aleph,$I247),IF(Budget_period="Annually",SUMIFS(INDIRECT(AG$10),DetailBudgetWPs_Aleph,IF($J247 = "No Work Package", "", $J247),DetailBudgetCategory_Aleph,$I247),""))))) / AG$6 * AG$7, 0), 0)</f>
        <v>0</v>
      </c>
      <c r="AH247" s="166">
        <f t="array" ref="AH247">IFERROR(IF(ROW()-16&lt;NoRowsBudget, IF($J247="Profit Margin",SUM(AH$16:AH246)*ProfitMargin,IF($J247="VAT",SUM(AH$16:AH246)*VAT,IF(Budget_period="Monthly",SUMIFS(INDIRECT(AH$8),DetailBudgetWPs_Aleph,IF($J247 = "No Work Package", "", $J247),DetailBudgetCategory_Aleph,$I247),IF(Budget_period="Quarterly",SUMIFS(INDIRECT(AH$9),DetailBudgetWPs_Aleph,IF($J247 = "No Work Package", "", $J247),DetailBudgetCategory_Aleph,$I247),IF(Budget_period="Annually",SUMIFS(INDIRECT(AH$10),DetailBudgetWPs_Aleph,IF($J247 = "No Work Package", "", $J247),DetailBudgetCategory_Aleph,$I247),""))))) / AH$6 * AH$7, 0), 0)</f>
        <v>0</v>
      </c>
      <c r="AI247" s="166">
        <f t="array" ref="AI247">IFERROR(IF(ROW()-16&lt;NoRowsBudget, IF($J247="Profit Margin",SUM(AI$16:AI246)*ProfitMargin,IF($J247="VAT",SUM(AI$16:AI246)*VAT,IF(Budget_period="Monthly",SUMIFS(INDIRECT(AI$8),DetailBudgetWPs_Aleph,IF($J247 = "No Work Package", "", $J247),DetailBudgetCategory_Aleph,$I247),IF(Budget_period="Quarterly",SUMIFS(INDIRECT(AI$9),DetailBudgetWPs_Aleph,IF($J247 = "No Work Package", "", $J247),DetailBudgetCategory_Aleph,$I247),IF(Budget_period="Annually",SUMIFS(INDIRECT(AI$10),DetailBudgetWPs_Aleph,IF($J247 = "No Work Package", "", $J247),DetailBudgetCategory_Aleph,$I247),""))))) / AI$6 * AI$7, 0), 0)</f>
        <v>0</v>
      </c>
      <c r="AJ247" s="166">
        <f t="array" ref="AJ247">IFERROR(IF(ROW()-16&lt;NoRowsBudget, IF($J247="Profit Margin",SUM(AJ$16:AJ246)*ProfitMargin,IF($J247="VAT",SUM(AJ$16:AJ246)*VAT,IF(Budget_period="Monthly",SUMIFS(INDIRECT(AJ$8),DetailBudgetWPs_Aleph,IF($J247 = "No Work Package", "", $J247),DetailBudgetCategory_Aleph,$I247),IF(Budget_period="Quarterly",SUMIFS(INDIRECT(AJ$9),DetailBudgetWPs_Aleph,IF($J247 = "No Work Package", "", $J247),DetailBudgetCategory_Aleph,$I247),IF(Budget_period="Annually",SUMIFS(INDIRECT(AJ$10),DetailBudgetWPs_Aleph,IF($J247 = "No Work Package", "", $J247),DetailBudgetCategory_Aleph,$I247),""))))) / AJ$6 * AJ$7, 0), 0)</f>
        <v>0</v>
      </c>
      <c r="AK247" s="166">
        <f t="array" ref="AK247">IFERROR(IF(ROW()-16&lt;NoRowsBudget, IF($J247="Profit Margin",SUM(AK$16:AK246)*ProfitMargin,IF($J247="VAT",SUM(AK$16:AK246)*VAT,IF(Budget_period="Monthly",SUMIFS(INDIRECT(AK$8),DetailBudgetWPs_Aleph,IF($J247 = "No Work Package", "", $J247),DetailBudgetCategory_Aleph,$I247),IF(Budget_period="Quarterly",SUMIFS(INDIRECT(AK$9),DetailBudgetWPs_Aleph,IF($J247 = "No Work Package", "", $J247),DetailBudgetCategory_Aleph,$I247),IF(Budget_period="Annually",SUMIFS(INDIRECT(AK$10),DetailBudgetWPs_Aleph,IF($J247 = "No Work Package", "", $J247),DetailBudgetCategory_Aleph,$I247),""))))) / AK$6 * AK$7, 0), 0)</f>
        <v>0</v>
      </c>
      <c r="AL247" s="166">
        <f t="array" ref="AL247">IFERROR(IF(ROW()-16&lt;NoRowsBudget, IF($J247="Profit Margin",SUM(AL$16:AL246)*ProfitMargin,IF($J247="VAT",SUM(AL$16:AL246)*VAT,IF(Budget_period="Monthly",SUMIFS(INDIRECT(AL$8),DetailBudgetWPs_Aleph,IF($J247 = "No Work Package", "", $J247),DetailBudgetCategory_Aleph,$I247),IF(Budget_period="Quarterly",SUMIFS(INDIRECT(AL$9),DetailBudgetWPs_Aleph,IF($J247 = "No Work Package", "", $J247),DetailBudgetCategory_Aleph,$I247),IF(Budget_period="Annually",SUMIFS(INDIRECT(AL$10),DetailBudgetWPs_Aleph,IF($J247 = "No Work Package", "", $J247),DetailBudgetCategory_Aleph,$I247),""))))) / AL$6 * AL$7, 0), 0)</f>
        <v>0</v>
      </c>
      <c r="AM247" s="166">
        <f t="array" ref="AM247">IFERROR(IF(ROW()-16&lt;NoRowsBudget, IF($J247="Profit Margin",SUM(AM$16:AM246)*ProfitMargin,IF($J247="VAT",SUM(AM$16:AM246)*VAT,IF(Budget_period="Monthly",SUMIFS(INDIRECT(AM$8),DetailBudgetWPs_Aleph,IF($J247 = "No Work Package", "", $J247),DetailBudgetCategory_Aleph,$I247),IF(Budget_period="Quarterly",SUMIFS(INDIRECT(AM$9),DetailBudgetWPs_Aleph,IF($J247 = "No Work Package", "", $J247),DetailBudgetCategory_Aleph,$I247),IF(Budget_period="Annually",SUMIFS(INDIRECT(AM$10),DetailBudgetWPs_Aleph,IF($J247 = "No Work Package", "", $J247),DetailBudgetCategory_Aleph,$I247),""))))) / AM$6 * AM$7, 0), 0)</f>
        <v>0</v>
      </c>
      <c r="AN247" s="166">
        <f t="array" ref="AN247">IFERROR(IF(ROW()-16&lt;NoRowsBudget, IF($J247="Profit Margin",SUM(AN$16:AN246)*ProfitMargin,IF($J247="VAT",SUM(AN$16:AN246)*VAT,IF(Budget_period="Monthly",SUMIFS(INDIRECT(AN$8),DetailBudgetWPs_Aleph,IF($J247 = "No Work Package", "", $J247),DetailBudgetCategory_Aleph,$I247),IF(Budget_period="Quarterly",SUMIFS(INDIRECT(AN$9),DetailBudgetWPs_Aleph,IF($J247 = "No Work Package", "", $J247),DetailBudgetCategory_Aleph,$I247),IF(Budget_period="Annually",SUMIFS(INDIRECT(AN$10),DetailBudgetWPs_Aleph,IF($J247 = "No Work Package", "", $J247),DetailBudgetCategory_Aleph,$I247),""))))) / AN$6 * AN$7, 0), 0)</f>
        <v>0</v>
      </c>
      <c r="AO247" s="166">
        <f t="array" ref="AO247">IFERROR(IF(ROW()-16&lt;NoRowsBudget, IF($J247="Profit Margin",SUM(AO$16:AO246)*ProfitMargin,IF($J247="VAT",SUM(AO$16:AO246)*VAT,IF(Budget_period="Monthly",SUMIFS(INDIRECT(AO$8),DetailBudgetWPs_Aleph,IF($J247 = "No Work Package", "", $J247),DetailBudgetCategory_Aleph,$I247),IF(Budget_period="Quarterly",SUMIFS(INDIRECT(AO$9),DetailBudgetWPs_Aleph,IF($J247 = "No Work Package", "", $J247),DetailBudgetCategory_Aleph,$I247),IF(Budget_period="Annually",SUMIFS(INDIRECT(AO$10),DetailBudgetWPs_Aleph,IF($J247 = "No Work Package", "", $J247),DetailBudgetCategory_Aleph,$I247),""))))) / AO$6 * AO$7, 0), 0)</f>
        <v>0</v>
      </c>
      <c r="AP247" s="166">
        <f t="array" ref="AP247">IFERROR(IF(ROW()-16&lt;NoRowsBudget, IF($J247="Profit Margin",SUM(AP$16:AP246)*ProfitMargin,IF($J247="VAT",SUM(AP$16:AP246)*VAT,IF(Budget_period="Monthly",SUMIFS(INDIRECT(AP$8),DetailBudgetWPs_Aleph,IF($J247 = "No Work Package", "", $J247),DetailBudgetCategory_Aleph,$I247),IF(Budget_period="Quarterly",SUMIFS(INDIRECT(AP$9),DetailBudgetWPs_Aleph,IF($J247 = "No Work Package", "", $J247),DetailBudgetCategory_Aleph,$I247),IF(Budget_period="Annually",SUMIFS(INDIRECT(AP$10),DetailBudgetWPs_Aleph,IF($J247 = "No Work Package", "", $J247),DetailBudgetCategory_Aleph,$I247),""))))) / AP$6 * AP$7, 0), 0)</f>
        <v>0</v>
      </c>
      <c r="AQ247" s="166">
        <f t="array" ref="AQ247">IFERROR(IF(ROW()-16&lt;NoRowsBudget, IF($J247="Profit Margin",SUM(AQ$16:AQ246)*ProfitMargin,IF($J247="VAT",SUM(AQ$16:AQ246)*VAT,IF(Budget_period="Monthly",SUMIFS(INDIRECT(AQ$8),DetailBudgetWPs_Aleph,IF($J247 = "No Work Package", "", $J247),DetailBudgetCategory_Aleph,$I247),IF(Budget_period="Quarterly",SUMIFS(INDIRECT(AQ$9),DetailBudgetWPs_Aleph,IF($J247 = "No Work Package", "", $J247),DetailBudgetCategory_Aleph,$I247),IF(Budget_period="Annually",SUMIFS(INDIRECT(AQ$10),DetailBudgetWPs_Aleph,IF($J247 = "No Work Package", "", $J247),DetailBudgetCategory_Aleph,$I247),""))))) / AQ$6 * AQ$7, 0), 0)</f>
        <v>0</v>
      </c>
      <c r="AR247" s="166">
        <f t="array" ref="AR247">IFERROR(IF(ROW()-16&lt;NoRowsBudget, IF($J247="Profit Margin",SUM(AR$16:AR246)*ProfitMargin,IF($J247="VAT",SUM(AR$16:AR246)*VAT,IF(Budget_period="Monthly",SUMIFS(INDIRECT(AR$8),DetailBudgetWPs_Aleph,IF($J247 = "No Work Package", "", $J247),DetailBudgetCategory_Aleph,$I247),IF(Budget_period="Quarterly",SUMIFS(INDIRECT(AR$9),DetailBudgetWPs_Aleph,IF($J247 = "No Work Package", "", $J247),DetailBudgetCategory_Aleph,$I247),IF(Budget_period="Annually",SUMIFS(INDIRECT(AR$10),DetailBudgetWPs_Aleph,IF($J247 = "No Work Package", "", $J247),DetailBudgetCategory_Aleph,$I247),""))))) / AR$6 * AR$7, 0), 0)</f>
        <v>0</v>
      </c>
      <c r="AS247" s="166">
        <f t="array" ref="AS247">IFERROR(IF(ROW()-16&lt;NoRowsBudget, IF($J247="Profit Margin",SUM(AS$16:AS246)*ProfitMargin,IF($J247="VAT",SUM(AS$16:AS246)*VAT,IF(Budget_period="Monthly",SUMIFS(INDIRECT(AS$8),DetailBudgetWPs_Aleph,IF($J247 = "No Work Package", "", $J247),DetailBudgetCategory_Aleph,$I247),IF(Budget_period="Quarterly",SUMIFS(INDIRECT(AS$9),DetailBudgetWPs_Aleph,IF($J247 = "No Work Package", "", $J247),DetailBudgetCategory_Aleph,$I247),IF(Budget_period="Annually",SUMIFS(INDIRECT(AS$10),DetailBudgetWPs_Aleph,IF($J247 = "No Work Package", "", $J247),DetailBudgetCategory_Aleph,$I247),""))))) / AS$6 * AS$7, 0), 0)</f>
        <v>0</v>
      </c>
      <c r="AT247" s="166">
        <f t="array" ref="AT247">IFERROR(IF(ROW()-16&lt;NoRowsBudget, IF($J247="Profit Margin",SUM(AT$16:AT246)*ProfitMargin,IF($J247="VAT",SUM(AT$16:AT246)*VAT,IF(Budget_period="Monthly",SUMIFS(INDIRECT(AT$8),DetailBudgetWPs_Aleph,IF($J247 = "No Work Package", "", $J247),DetailBudgetCategory_Aleph,$I247),IF(Budget_period="Quarterly",SUMIFS(INDIRECT(AT$9),DetailBudgetWPs_Aleph,IF($J247 = "No Work Package", "", $J247),DetailBudgetCategory_Aleph,$I247),IF(Budget_period="Annually",SUMIFS(INDIRECT(AT$10),DetailBudgetWPs_Aleph,IF($J247 = "No Work Package", "", $J247),DetailBudgetCategory_Aleph,$I247),""))))) / AT$6 * AT$7, 0), 0)</f>
        <v>0</v>
      </c>
      <c r="AU247" s="166">
        <f t="array" ref="AU247">IFERROR(IF(ROW()-16&lt;NoRowsBudget, IF($J247="Profit Margin",SUM(AU$16:AU246)*ProfitMargin,IF($J247="VAT",SUM(AU$16:AU246)*VAT,IF(Budget_period="Monthly",SUMIFS(INDIRECT(AU$8),DetailBudgetWPs_Aleph,IF($J247 = "No Work Package", "", $J247),DetailBudgetCategory_Aleph,$I247),IF(Budget_period="Quarterly",SUMIFS(INDIRECT(AU$9),DetailBudgetWPs_Aleph,IF($J247 = "No Work Package", "", $J247),DetailBudgetCategory_Aleph,$I247),IF(Budget_period="Annually",SUMIFS(INDIRECT(AU$10),DetailBudgetWPs_Aleph,IF($J247 = "No Work Package", "", $J247),DetailBudgetCategory_Aleph,$I247),""))))) / AU$6 * AU$7, 0), 0)</f>
        <v>0</v>
      </c>
      <c r="AV247" s="166">
        <f t="array" ref="AV247">IFERROR(IF(ROW()-16&lt;NoRowsBudget, IF($J247="Profit Margin",SUM(AV$16:AV246)*ProfitMargin,IF($J247="VAT",SUM(AV$16:AV246)*VAT,IF(Budget_period="Monthly",SUMIFS(INDIRECT(AV$8),DetailBudgetWPs_Aleph,IF($J247 = "No Work Package", "", $J247),DetailBudgetCategory_Aleph,$I247),IF(Budget_period="Quarterly",SUMIFS(INDIRECT(AV$9),DetailBudgetWPs_Aleph,IF($J247 = "No Work Package", "", $J247),DetailBudgetCategory_Aleph,$I247),IF(Budget_period="Annually",SUMIFS(INDIRECT(AV$10),DetailBudgetWPs_Aleph,IF($J247 = "No Work Package", "", $J247),DetailBudgetCategory_Aleph,$I247),""))))) / AV$6 * AV$7, 0), 0)</f>
        <v>0</v>
      </c>
      <c r="AW247" s="166">
        <f t="array" ref="AW247">IFERROR(IF(ROW()-16&lt;NoRowsBudget, IF($J247="Profit Margin",SUM(AW$16:AW246)*ProfitMargin,IF($J247="VAT",SUM(AW$16:AW246)*VAT,IF(Budget_period="Monthly",SUMIFS(INDIRECT(AW$8),DetailBudgetWPs_Aleph,IF($J247 = "No Work Package", "", $J247),DetailBudgetCategory_Aleph,$I247),IF(Budget_period="Quarterly",SUMIFS(INDIRECT(AW$9),DetailBudgetWPs_Aleph,IF($J247 = "No Work Package", "", $J247),DetailBudgetCategory_Aleph,$I247),IF(Budget_period="Annually",SUMIFS(INDIRECT(AW$10),DetailBudgetWPs_Aleph,IF($J247 = "No Work Package", "", $J247),DetailBudgetCategory_Aleph,$I247),""))))) / AW$6 * AW$7, 0), 0)</f>
        <v>0</v>
      </c>
      <c r="AX247" s="166">
        <f t="array" ref="AX247">IFERROR(IF(ROW()-16&lt;NoRowsBudget, IF($J247="Profit Margin",SUM(AX$16:AX246)*ProfitMargin,IF($J247="VAT",SUM(AX$16:AX246)*VAT,IF(Budget_period="Monthly",SUMIFS(INDIRECT(AX$8),DetailBudgetWPs_Aleph,IF($J247 = "No Work Package", "", $J247),DetailBudgetCategory_Aleph,$I247),IF(Budget_period="Quarterly",SUMIFS(INDIRECT(AX$9),DetailBudgetWPs_Aleph,IF($J247 = "No Work Package", "", $J247),DetailBudgetCategory_Aleph,$I247),IF(Budget_period="Annually",SUMIFS(INDIRECT(AX$10),DetailBudgetWPs_Aleph,IF($J247 = "No Work Package", "", $J247),DetailBudgetCategory_Aleph,$I247),""))))) / AX$6 * AX$7, 0), 0)</f>
        <v>0</v>
      </c>
      <c r="AY247" s="166">
        <f t="array" ref="AY247">IFERROR(IF(ROW()-16&lt;NoRowsBudget, IF($J247="Profit Margin",SUM(AY$16:AY246)*ProfitMargin,IF($J247="VAT",SUM(AY$16:AY246)*VAT,IF(Budget_period="Monthly",SUMIFS(INDIRECT(AY$8),DetailBudgetWPs_Aleph,IF($J247 = "No Work Package", "", $J247),DetailBudgetCategory_Aleph,$I247),IF(Budget_period="Quarterly",SUMIFS(INDIRECT(AY$9),DetailBudgetWPs_Aleph,IF($J247 = "No Work Package", "", $J247),DetailBudgetCategory_Aleph,$I247),IF(Budget_period="Annually",SUMIFS(INDIRECT(AY$10),DetailBudgetWPs_Aleph,IF($J247 = "No Work Package", "", $J247),DetailBudgetCategory_Aleph,$I247),""))))) / AY$6 * AY$7, 0), 0)</f>
        <v>0</v>
      </c>
      <c r="AZ247" s="166">
        <f t="array" ref="AZ247">IFERROR(IF(ROW()-16&lt;NoRowsBudget, IF($J247="Profit Margin",SUM(AZ$16:AZ246)*ProfitMargin,IF($J247="VAT",SUM(AZ$16:AZ246)*VAT,IF(Budget_period="Monthly",SUMIFS(INDIRECT(AZ$8),DetailBudgetWPs_Aleph,IF($J247 = "No Work Package", "", $J247),DetailBudgetCategory_Aleph,$I247),IF(Budget_period="Quarterly",SUMIFS(INDIRECT(AZ$9),DetailBudgetWPs_Aleph,IF($J247 = "No Work Package", "", $J247),DetailBudgetCategory_Aleph,$I247),IF(Budget_period="Annually",SUMIFS(INDIRECT(AZ$10),DetailBudgetWPs_Aleph,IF($J247 = "No Work Package", "", $J247),DetailBudgetCategory_Aleph,$I247),""))))) / AZ$6 * AZ$7, 0), 0)</f>
        <v>0</v>
      </c>
      <c r="BA247" s="166">
        <f t="array" ref="BA247">IFERROR(IF(ROW()-16&lt;NoRowsBudget, IF($J247="Profit Margin",SUM(BA$16:BA246)*ProfitMargin,IF($J247="VAT",SUM(BA$16:BA246)*VAT,IF(Budget_period="Monthly",SUMIFS(INDIRECT(BA$8),DetailBudgetWPs_Aleph,IF($J247 = "No Work Package", "", $J247),DetailBudgetCategory_Aleph,$I247),IF(Budget_period="Quarterly",SUMIFS(INDIRECT(BA$9),DetailBudgetWPs_Aleph,IF($J247 = "No Work Package", "", $J247),DetailBudgetCategory_Aleph,$I247),IF(Budget_period="Annually",SUMIFS(INDIRECT(BA$10),DetailBudgetWPs_Aleph,IF($J247 = "No Work Package", "", $J247),DetailBudgetCategory_Aleph,$I247),""))))) / BA$6 * BA$7, 0), 0)</f>
        <v>0</v>
      </c>
      <c r="BB247" s="166">
        <f t="array" ref="BB247">IFERROR(IF(ROW()-16&lt;NoRowsBudget, IF($J247="Profit Margin",SUM(BB$16:BB246)*ProfitMargin,IF($J247="VAT",SUM(BB$16:BB246)*VAT,IF(Budget_period="Monthly",SUMIFS(INDIRECT(BB$8),DetailBudgetWPs_Aleph,IF($J247 = "No Work Package", "", $J247),DetailBudgetCategory_Aleph,$I247),IF(Budget_period="Quarterly",SUMIFS(INDIRECT(BB$9),DetailBudgetWPs_Aleph,IF($J247 = "No Work Package", "", $J247),DetailBudgetCategory_Aleph,$I247),IF(Budget_period="Annually",SUMIFS(INDIRECT(BB$10),DetailBudgetWPs_Aleph,IF($J247 = "No Work Package", "", $J247),DetailBudgetCategory_Aleph,$I247),""))))) / BB$6 * BB$7, 0), 0)</f>
        <v>0</v>
      </c>
      <c r="BC247" s="166">
        <f t="array" ref="BC247">IFERROR(IF(ROW()-16&lt;NoRowsBudget, IF($J247="Profit Margin",SUM(BC$16:BC246)*ProfitMargin,IF($J247="VAT",SUM(BC$16:BC246)*VAT,IF(Budget_period="Monthly",SUMIFS(INDIRECT(BC$8),DetailBudgetWPs_Aleph,IF($J247 = "No Work Package", "", $J247),DetailBudgetCategory_Aleph,$I247),IF(Budget_period="Quarterly",SUMIFS(INDIRECT(BC$9),DetailBudgetWPs_Aleph,IF($J247 = "No Work Package", "", $J247),DetailBudgetCategory_Aleph,$I247),IF(Budget_period="Annually",SUMIFS(INDIRECT(BC$10),DetailBudgetWPs_Aleph,IF($J247 = "No Work Package", "", $J247),DetailBudgetCategory_Aleph,$I247),""))))) / BC$6 * BC$7, 0), 0)</f>
        <v>0</v>
      </c>
      <c r="BD247" s="166">
        <f t="array" ref="BD247">IFERROR(IF(ROW()-16&lt;NoRowsBudget, IF($J247="Profit Margin",SUM(BD$16:BD246)*ProfitMargin,IF($J247="VAT",SUM(BD$16:BD246)*VAT,IF(Budget_period="Monthly",SUMIFS(INDIRECT(BD$8),DetailBudgetWPs_Aleph,IF($J247 = "No Work Package", "", $J247),DetailBudgetCategory_Aleph,$I247),IF(Budget_period="Quarterly",SUMIFS(INDIRECT(BD$9),DetailBudgetWPs_Aleph,IF($J247 = "No Work Package", "", $J247),DetailBudgetCategory_Aleph,$I247),IF(Budget_period="Annually",SUMIFS(INDIRECT(BD$10),DetailBudgetWPs_Aleph,IF($J247 = "No Work Package", "", $J247),DetailBudgetCategory_Aleph,$I247),""))))) / BD$6 * BD$7, 0), 0)</f>
        <v>0</v>
      </c>
      <c r="BE247" s="166">
        <f t="array" ref="BE247">IFERROR(IF(ROW()-16&lt;NoRowsBudget, IF($J247="Profit Margin",SUM(BE$16:BE246)*ProfitMargin,IF($J247="VAT",SUM(BE$16:BE246)*VAT,IF(Budget_period="Monthly",SUMIFS(INDIRECT(BE$8),DetailBudgetWPs_Aleph,IF($J247 = "No Work Package", "", $J247),DetailBudgetCategory_Aleph,$I247),IF(Budget_period="Quarterly",SUMIFS(INDIRECT(BE$9),DetailBudgetWPs_Aleph,IF($J247 = "No Work Package", "", $J247),DetailBudgetCategory_Aleph,$I247),IF(Budget_period="Annually",SUMIFS(INDIRECT(BE$10),DetailBudgetWPs_Aleph,IF($J247 = "No Work Package", "", $J247),DetailBudgetCategory_Aleph,$I247),""))))) / BE$6 * BE$7, 0), 0)</f>
        <v>0</v>
      </c>
      <c r="BF247" s="166">
        <f t="array" ref="BF247">IFERROR(IF(ROW()-16&lt;NoRowsBudget, IF($J247="Profit Margin",SUM(BF$16:BF246)*ProfitMargin,IF($J247="VAT",SUM(BF$16:BF246)*VAT,IF(Budget_period="Monthly",SUMIFS(INDIRECT(BF$8),DetailBudgetWPs_Aleph,IF($J247 = "No Work Package", "", $J247),DetailBudgetCategory_Aleph,$I247),IF(Budget_period="Quarterly",SUMIFS(INDIRECT(BF$9),DetailBudgetWPs_Aleph,IF($J247 = "No Work Package", "", $J247),DetailBudgetCategory_Aleph,$I247),IF(Budget_period="Annually",SUMIFS(INDIRECT(BF$10),DetailBudgetWPs_Aleph,IF($J247 = "No Work Package", "", $J247),DetailBudgetCategory_Aleph,$I247),""))))) / BF$6 * BF$7, 0), 0)</f>
        <v>0</v>
      </c>
      <c r="BG247" s="166">
        <f t="array" ref="BG247">IFERROR(IF(ROW()-16&lt;NoRowsBudget, IF($J247="Profit Margin",SUM(BG$16:BG246)*ProfitMargin,IF($J247="VAT",SUM(BG$16:BG246)*VAT,IF(Budget_period="Monthly",SUMIFS(INDIRECT(BG$8),DetailBudgetWPs_Aleph,IF($J247 = "No Work Package", "", $J247),DetailBudgetCategory_Aleph,$I247),IF(Budget_period="Quarterly",SUMIFS(INDIRECT(BG$9),DetailBudgetWPs_Aleph,IF($J247 = "No Work Package", "", $J247),DetailBudgetCategory_Aleph,$I247),IF(Budget_period="Annually",SUMIFS(INDIRECT(BG$10),DetailBudgetWPs_Aleph,IF($J247 = "No Work Package", "", $J247),DetailBudgetCategory_Aleph,$I247),""))))) / BG$6 * BG$7, 0), 0)</f>
        <v>0</v>
      </c>
      <c r="BH247" s="166">
        <f t="array" ref="BH247">IFERROR(IF(ROW()-16&lt;NoRowsBudget, IF($J247="Profit Margin",SUM(BH$16:BH246)*ProfitMargin,IF($J247="VAT",SUM(BH$16:BH246)*VAT,IF(Budget_period="Monthly",SUMIFS(INDIRECT(BH$8),DetailBudgetWPs_Aleph,IF($J247 = "No Work Package", "", $J247),DetailBudgetCategory_Aleph,$I247),IF(Budget_period="Quarterly",SUMIFS(INDIRECT(BH$9),DetailBudgetWPs_Aleph,IF($J247 = "No Work Package", "", $J247),DetailBudgetCategory_Aleph,$I247),IF(Budget_period="Annually",SUMIFS(INDIRECT(BH$10),DetailBudgetWPs_Aleph,IF($J247 = "No Work Package", "", $J247),DetailBudgetCategory_Aleph,$I247),""))))) / BH$6 * BH$7, 0), 0)</f>
        <v>0</v>
      </c>
      <c r="BI247" s="166">
        <f t="array" ref="BI247">IFERROR(IF(ROW()-16&lt;NoRowsBudget, IF($J247="Profit Margin",SUM(BI$16:BI246)*ProfitMargin,IF($J247="VAT",SUM(BI$16:BI246)*VAT,IF(Budget_period="Monthly",SUMIFS(INDIRECT(BI$8),DetailBudgetWPs_Aleph,IF($J247 = "No Work Package", "", $J247),DetailBudgetCategory_Aleph,$I247),IF(Budget_period="Quarterly",SUMIFS(INDIRECT(BI$9),DetailBudgetWPs_Aleph,IF($J247 = "No Work Package", "", $J247),DetailBudgetCategory_Aleph,$I247),IF(Budget_period="Annually",SUMIFS(INDIRECT(BI$10),DetailBudgetWPs_Aleph,IF($J247 = "No Work Package", "", $J247),DetailBudgetCategory_Aleph,$I247),""))))) / BI$6 * BI$7, 0), 0)</f>
        <v>0</v>
      </c>
      <c r="BJ247" s="166">
        <f t="array" ref="BJ247">IFERROR(IF(ROW()-16&lt;NoRowsBudget, IF($J247="Profit Margin",SUM(BJ$16:BJ246)*ProfitMargin,IF($J247="VAT",SUM(BJ$16:BJ246)*VAT,IF(Budget_period="Monthly",SUMIFS(INDIRECT(BJ$8),DetailBudgetWPs_Aleph,IF($J247 = "No Work Package", "", $J247),DetailBudgetCategory_Aleph,$I247),IF(Budget_period="Quarterly",SUMIFS(INDIRECT(BJ$9),DetailBudgetWPs_Aleph,IF($J247 = "No Work Package", "", $J247),DetailBudgetCategory_Aleph,$I247),IF(Budget_period="Annually",SUMIFS(INDIRECT(BJ$10),DetailBudgetWPs_Aleph,IF($J247 = "No Work Package", "", $J247),DetailBudgetCategory_Aleph,$I247),""))))) / BJ$6 * BJ$7, 0), 0)</f>
        <v>0</v>
      </c>
      <c r="BK247" s="166">
        <f t="array" ref="BK247">IFERROR(IF(ROW()-16&lt;NoRowsBudget, IF($J247="Profit Margin",SUM(BK$16:BK246)*ProfitMargin,IF($J247="VAT",SUM(BK$16:BK246)*VAT,IF(Budget_period="Monthly",SUMIFS(INDIRECT(BK$8),DetailBudgetWPs_Aleph,IF($J247 = "No Work Package", "", $J247),DetailBudgetCategory_Aleph,$I247),IF(Budget_period="Quarterly",SUMIFS(INDIRECT(BK$9),DetailBudgetWPs_Aleph,IF($J247 = "No Work Package", "", $J247),DetailBudgetCategory_Aleph,$I247),IF(Budget_period="Annually",SUMIFS(INDIRECT(BK$10),DetailBudgetWPs_Aleph,IF($J247 = "No Work Package", "", $J247),DetailBudgetCategory_Aleph,$I247),""))))) / BK$6 * BK$7, 0), 0)</f>
        <v>0</v>
      </c>
      <c r="BL247" s="166">
        <f t="array" ref="BL247">IFERROR(IF(ROW()-16&lt;NoRowsBudget, IF($J247="Profit Margin",SUM(BL$16:BL246)*ProfitMargin,IF($J247="VAT",SUM(BL$16:BL246)*VAT,IF(Budget_period="Monthly",SUMIFS(INDIRECT(BL$8),DetailBudgetWPs_Aleph,IF($J247 = "No Work Package", "", $J247),DetailBudgetCategory_Aleph,$I247),IF(Budget_period="Quarterly",SUMIFS(INDIRECT(BL$9),DetailBudgetWPs_Aleph,IF($J247 = "No Work Package", "", $J247),DetailBudgetCategory_Aleph,$I247),IF(Budget_period="Annually",SUMIFS(INDIRECT(BL$10),DetailBudgetWPs_Aleph,IF($J247 = "No Work Package", "", $J247),DetailBudgetCategory_Aleph,$I247),""))))) / BL$6 * BL$7, 0), 0)</f>
        <v>0</v>
      </c>
      <c r="BM247" s="166">
        <f t="array" ref="BM247">IFERROR(IF(ROW()-16&lt;NoRowsBudget, IF($J247="Profit Margin",SUM(BM$16:BM246)*ProfitMargin,IF($J247="VAT",SUM(BM$16:BM246)*VAT,IF(Budget_period="Monthly",SUMIFS(INDIRECT(BM$8),DetailBudgetWPs_Aleph,IF($J247 = "No Work Package", "", $J247),DetailBudgetCategory_Aleph,$I247),IF(Budget_period="Quarterly",SUMIFS(INDIRECT(BM$9),DetailBudgetWPs_Aleph,IF($J247 = "No Work Package", "", $J247),DetailBudgetCategory_Aleph,$I247),IF(Budget_period="Annually",SUMIFS(INDIRECT(BM$10),DetailBudgetWPs_Aleph,IF($J247 = "No Work Package", "", $J247),DetailBudgetCategory_Aleph,$I247),""))))) / BM$6 * BM$7, 0), 0)</f>
        <v>0</v>
      </c>
      <c r="BN247" s="166">
        <f t="array" ref="BN247">IFERROR(IF(ROW()-16&lt;NoRowsBudget, IF($J247="Profit Margin",SUM(BN$16:BN246)*ProfitMargin,IF($J247="VAT",SUM(BN$16:BN246)*VAT,IF(Budget_period="Monthly",SUMIFS(INDIRECT(BN$8),DetailBudgetWPs_Aleph,IF($J247 = "No Work Package", "", $J247),DetailBudgetCategory_Aleph,$I247),IF(Budget_period="Quarterly",SUMIFS(INDIRECT(BN$9),DetailBudgetWPs_Aleph,IF($J247 = "No Work Package", "", $J247),DetailBudgetCategory_Aleph,$I247),IF(Budget_period="Annually",SUMIFS(INDIRECT(BN$10),DetailBudgetWPs_Aleph,IF($J247 = "No Work Package", "", $J247),DetailBudgetCategory_Aleph,$I247),""))))) / BN$6 * BN$7, 0), 0)</f>
        <v>0</v>
      </c>
      <c r="BO247" s="166">
        <f t="array" ref="BO247">IFERROR(IF(ROW()-16&lt;NoRowsBudget, IF($J247="Profit Margin",SUM(BO$16:BO246)*ProfitMargin,IF($J247="VAT",SUM(BO$16:BO246)*VAT,IF(Budget_period="Monthly",SUMIFS(INDIRECT(BO$8),DetailBudgetWPs_Aleph,IF($J247 = "No Work Package", "", $J247),DetailBudgetCategory_Aleph,$I247),IF(Budget_period="Quarterly",SUMIFS(INDIRECT(BO$9),DetailBudgetWPs_Aleph,IF($J247 = "No Work Package", "", $J247),DetailBudgetCategory_Aleph,$I247),IF(Budget_period="Annually",SUMIFS(INDIRECT(BO$10),DetailBudgetWPs_Aleph,IF($J247 = "No Work Package", "", $J247),DetailBudgetCategory_Aleph,$I247),""))))) / BO$6 * BO$7, 0), 0)</f>
        <v>0</v>
      </c>
      <c r="BP247" s="166">
        <f t="array" ref="BP247">IFERROR(IF(ROW()-16&lt;NoRowsBudget, IF($J247="Profit Margin",SUM(BP$16:BP246)*ProfitMargin,IF($J247="VAT",SUM(BP$16:BP246)*VAT,IF(Budget_period="Monthly",SUMIFS(INDIRECT(BP$8),DetailBudgetWPs_Aleph,IF($J247 = "No Work Package", "", $J247),DetailBudgetCategory_Aleph,$I247),IF(Budget_period="Quarterly",SUMIFS(INDIRECT(BP$9),DetailBudgetWPs_Aleph,IF($J247 = "No Work Package", "", $J247),DetailBudgetCategory_Aleph,$I247),IF(Budget_period="Annually",SUMIFS(INDIRECT(BP$10),DetailBudgetWPs_Aleph,IF($J247 = "No Work Package", "", $J247),DetailBudgetCategory_Aleph,$I247),""))))) / BP$6 * BP$7, 0), 0)</f>
        <v>0</v>
      </c>
      <c r="BQ247" s="166">
        <f t="array" ref="BQ247">IFERROR(IF(ROW()-16&lt;NoRowsBudget, IF($J247="Profit Margin",SUM(BQ$16:BQ246)*ProfitMargin,IF($J247="VAT",SUM(BQ$16:BQ246)*VAT,IF(Budget_period="Monthly",SUMIFS(INDIRECT(BQ$8),DetailBudgetWPs_Aleph,IF($J247 = "No Work Package", "", $J247),DetailBudgetCategory_Aleph,$I247),IF(Budget_period="Quarterly",SUMIFS(INDIRECT(BQ$9),DetailBudgetWPs_Aleph,IF($J247 = "No Work Package", "", $J247),DetailBudgetCategory_Aleph,$I247),IF(Budget_period="Annually",SUMIFS(INDIRECT(BQ$10),DetailBudgetWPs_Aleph,IF($J247 = "No Work Package", "", $J247),DetailBudgetCategory_Aleph,$I247),""))))) / BQ$6 * BQ$7, 0), 0)</f>
        <v>0</v>
      </c>
      <c r="BR247" s="166">
        <f t="array" ref="BR247">IFERROR(IF(ROW()-16&lt;NoRowsBudget, IF($J247="Profit Margin",SUM(BR$16:BR246)*ProfitMargin,IF($J247="VAT",SUM(BR$16:BR246)*VAT,IF(Budget_period="Monthly",SUMIFS(INDIRECT(BR$8),DetailBudgetWPs_Aleph,IF($J247 = "No Work Package", "", $J247),DetailBudgetCategory_Aleph,$I247),IF(Budget_period="Quarterly",SUMIFS(INDIRECT(BR$9),DetailBudgetWPs_Aleph,IF($J247 = "No Work Package", "", $J247),DetailBudgetCategory_Aleph,$I247),IF(Budget_period="Annually",SUMIFS(INDIRECT(BR$10),DetailBudgetWPs_Aleph,IF($J247 = "No Work Package", "", $J247),DetailBudgetCategory_Aleph,$I247),""))))) / BR$6 * BR$7, 0), 0)</f>
        <v>0</v>
      </c>
      <c r="BS247" s="166">
        <f t="array" ref="BS247">IFERROR(IF(ROW()-16&lt;NoRowsBudget, IF($J247="Profit Margin",SUM(BS$16:BS246)*ProfitMargin,IF($J247="VAT",SUM(BS$16:BS246)*VAT,IF(Budget_period="Monthly",SUMIFS(INDIRECT(BS$8),DetailBudgetWPs_Aleph,IF($J247 = "No Work Package", "", $J247),DetailBudgetCategory_Aleph,$I247),IF(Budget_period="Quarterly",SUMIFS(INDIRECT(BS$9),DetailBudgetWPs_Aleph,IF($J247 = "No Work Package", "", $J247),DetailBudgetCategory_Aleph,$I247),IF(Budget_period="Annually",SUMIFS(INDIRECT(BS$10),DetailBudgetWPs_Aleph,IF($J247 = "No Work Package", "", $J247),DetailBudgetCategory_Aleph,$I247),""))))) / BS$6 * BS$7, 0), 0)</f>
        <v>0</v>
      </c>
    </row>
    <row r="248" ht="15.75" customHeight="1">
      <c r="A248" s="114"/>
      <c r="B248" s="15" t="str">
        <f>IF(ROW()-16&lt;NoRowsBudget,OrgName,"")</f>
        <v/>
      </c>
      <c r="C248" s="15" t="str">
        <f>IF(ROW()-16&lt;NoRowsBudget,ProjectName,"")</f>
        <v/>
      </c>
      <c r="D248" s="15" t="str">
        <f>IF(ROW()-16&lt;NoRowsBudget,ProjectRef,"")</f>
        <v/>
      </c>
      <c r="E248" s="15" t="str">
        <f>IF(ROW()-16&lt;NoRowsBudget,ApplicationID,"")</f>
        <v/>
      </c>
      <c r="F248" s="15" t="str">
        <f>IF(ROW()-16&lt;NoRowsBudget,Version,"")</f>
        <v/>
      </c>
      <c r="G248" s="164" t="str">
        <f>IF(ROW()-16&lt;NoRowsBudget,StartDate,"")</f>
        <v/>
      </c>
      <c r="H248" s="164" t="str">
        <f>IF(ROW()-16&lt;NoRowsBudget,EndDate,"")</f>
        <v/>
      </c>
      <c r="I248" s="15" t="str">
        <f t="array" ref="I248">IF(ROW()-16&lt;(NoRowsBudget-3),INDEX(CostCategories,CEILING((ROW()-15)/NoWPs,1)),IF(ROW()-16=NoRowsBudget-3,"Overheads",IF(ROW()-16=NoRowsBudget-2,"Profit Margin",IF(ROW()-16=NoRowsBudget-1,"VAT",""))))</f>
        <v/>
      </c>
      <c r="J248" s="15" t="str">
        <f t="array" ref="J248">IF(ROW()-16&lt;NoRowsBudget-3,INDEX(WPUnique,,MOD(ROW()-16,NoWPs)+1),IF(ROW()-16=NoRowsBudget-3,"Overheads",IF(ROW()-16=NoRowsBudget-2,"Profit Margin",IF(ROW()-16=NoRowsBudget-1,"VAT",""))))</f>
        <v/>
      </c>
      <c r="K248" s="172" t="str">
        <f>IFERROR(IF(OR($J248="Indirect Cost",$J248="VAT",$J248="Profit Margin"),"",VLOOKUP(J248,'1. Basic Info'!$B$40:$C$52,2,FALSE)),BudgetExport!J248)</f>
        <v/>
      </c>
      <c r="L248" s="166">
        <f t="array" ref="L248">IFERROR(IF(ROW()-16&lt;NoRowsBudget, IF($J248="Profit Margin",SUM(L$16:L247)*ProfitMargin,IF($J248="VAT",SUM(L$16:L247)*VAT,IF(Budget_period="Monthly",SUMIFS(INDIRECT(L$8),DetailBudgetWPs_Aleph,IF($J248 = "No Work Package", "", $J248),DetailBudgetCategory_Aleph,$I248),IF(Budget_period="Quarterly",SUMIFS(INDIRECT(L$9),DetailBudgetWPs_Aleph,IF($J248 = "No Work Package", "", $J248),DetailBudgetCategory_Aleph,$I248),IF(Budget_period="Annually",SUMIFS(INDIRECT(L$10),DetailBudgetWPs_Aleph,IF($J248 = "No Work Package", "", $J248),DetailBudgetCategory_Aleph,$I248),""))))) / L$6 * L$7, 0), 0)</f>
        <v>0</v>
      </c>
      <c r="M248" s="166">
        <f t="array" ref="M248">IFERROR(IF(ROW()-16&lt;NoRowsBudget, IF($J248="Profit Margin",SUM(M$16:M247)*ProfitMargin,IF($J248="VAT",SUM(M$16:M247)*VAT,IF(Budget_period="Monthly",SUMIFS(INDIRECT(M$8),DetailBudgetWPs_Aleph,IF($J248 = "No Work Package", "", $J248),DetailBudgetCategory_Aleph,$I248),IF(Budget_period="Quarterly",SUMIFS(INDIRECT(M$9),DetailBudgetWPs_Aleph,IF($J248 = "No Work Package", "", $J248),DetailBudgetCategory_Aleph,$I248),IF(Budget_period="Annually",SUMIFS(INDIRECT(M$10),DetailBudgetWPs_Aleph,IF($J248 = "No Work Package", "", $J248),DetailBudgetCategory_Aleph,$I248),""))))) / M$6 * M$7, 0), 0)</f>
        <v>0</v>
      </c>
      <c r="N248" s="166">
        <f t="array" ref="N248">IFERROR(IF(ROW()-16&lt;NoRowsBudget, IF($J248="Profit Margin",SUM(N$16:N247)*ProfitMargin,IF($J248="VAT",SUM(N$16:N247)*VAT,IF(Budget_period="Monthly",SUMIFS(INDIRECT(N$8),DetailBudgetWPs_Aleph,IF($J248 = "No Work Package", "", $J248),DetailBudgetCategory_Aleph,$I248),IF(Budget_period="Quarterly",SUMIFS(INDIRECT(N$9),DetailBudgetWPs_Aleph,IF($J248 = "No Work Package", "", $J248),DetailBudgetCategory_Aleph,$I248),IF(Budget_period="Annually",SUMIFS(INDIRECT(N$10),DetailBudgetWPs_Aleph,IF($J248 = "No Work Package", "", $J248),DetailBudgetCategory_Aleph,$I248),""))))) / N$6 * N$7, 0), 0)</f>
        <v>0</v>
      </c>
      <c r="O248" s="166">
        <f t="array" ref="O248">IFERROR(IF(ROW()-16&lt;NoRowsBudget, IF($J248="Profit Margin",SUM(O$16:O247)*ProfitMargin,IF($J248="VAT",SUM(O$16:O247)*VAT,IF(Budget_period="Monthly",SUMIFS(INDIRECT(O$8),DetailBudgetWPs_Aleph,IF($J248 = "No Work Package", "", $J248),DetailBudgetCategory_Aleph,$I248),IF(Budget_period="Quarterly",SUMIFS(INDIRECT(O$9),DetailBudgetWPs_Aleph,IF($J248 = "No Work Package", "", $J248),DetailBudgetCategory_Aleph,$I248),IF(Budget_period="Annually",SUMIFS(INDIRECT(O$10),DetailBudgetWPs_Aleph,IF($J248 = "No Work Package", "", $J248),DetailBudgetCategory_Aleph,$I248),""))))) / O$6 * O$7, 0), 0)</f>
        <v>0</v>
      </c>
      <c r="P248" s="166">
        <f t="array" ref="P248">IFERROR(IF(ROW()-16&lt;NoRowsBudget, IF($J248="Profit Margin",SUM(P$16:P247)*ProfitMargin,IF($J248="VAT",SUM(P$16:P247)*VAT,IF(Budget_period="Monthly",SUMIFS(INDIRECT(P$8),DetailBudgetWPs_Aleph,IF($J248 = "No Work Package", "", $J248),DetailBudgetCategory_Aleph,$I248),IF(Budget_period="Quarterly",SUMIFS(INDIRECT(P$9),DetailBudgetWPs_Aleph,IF($J248 = "No Work Package", "", $J248),DetailBudgetCategory_Aleph,$I248),IF(Budget_period="Annually",SUMIFS(INDIRECT(P$10),DetailBudgetWPs_Aleph,IF($J248 = "No Work Package", "", $J248),DetailBudgetCategory_Aleph,$I248),""))))) / P$6 * P$7, 0), 0)</f>
        <v>0</v>
      </c>
      <c r="Q248" s="166">
        <f t="array" ref="Q248">IFERROR(IF(ROW()-16&lt;NoRowsBudget, IF($J248="Profit Margin",SUM(Q$16:Q247)*ProfitMargin,IF($J248="VAT",SUM(Q$16:Q247)*VAT,IF(Budget_period="Monthly",SUMIFS(INDIRECT(Q$8),DetailBudgetWPs_Aleph,IF($J248 = "No Work Package", "", $J248),DetailBudgetCategory_Aleph,$I248),IF(Budget_period="Quarterly",SUMIFS(INDIRECT(Q$9),DetailBudgetWPs_Aleph,IF($J248 = "No Work Package", "", $J248),DetailBudgetCategory_Aleph,$I248),IF(Budget_period="Annually",SUMIFS(INDIRECT(Q$10),DetailBudgetWPs_Aleph,IF($J248 = "No Work Package", "", $J248),DetailBudgetCategory_Aleph,$I248),""))))) / Q$6 * Q$7, 0), 0)</f>
        <v>0</v>
      </c>
      <c r="R248" s="166">
        <f t="array" ref="R248">IFERROR(IF(ROW()-16&lt;NoRowsBudget, IF($J248="Profit Margin",SUM(R$16:R247)*ProfitMargin,IF($J248="VAT",SUM(R$16:R247)*VAT,IF(Budget_period="Monthly",SUMIFS(INDIRECT(R$8),DetailBudgetWPs_Aleph,IF($J248 = "No Work Package", "", $J248),DetailBudgetCategory_Aleph,$I248),IF(Budget_period="Quarterly",SUMIFS(INDIRECT(R$9),DetailBudgetWPs_Aleph,IF($J248 = "No Work Package", "", $J248),DetailBudgetCategory_Aleph,$I248),IF(Budget_period="Annually",SUMIFS(INDIRECT(R$10),DetailBudgetWPs_Aleph,IF($J248 = "No Work Package", "", $J248),DetailBudgetCategory_Aleph,$I248),""))))) / R$6 * R$7, 0), 0)</f>
        <v>0</v>
      </c>
      <c r="S248" s="166">
        <f t="array" ref="S248">IFERROR(IF(ROW()-16&lt;NoRowsBudget, IF($J248="Profit Margin",SUM(S$16:S247)*ProfitMargin,IF($J248="VAT",SUM(S$16:S247)*VAT,IF(Budget_period="Monthly",SUMIFS(INDIRECT(S$8),DetailBudgetWPs_Aleph,IF($J248 = "No Work Package", "", $J248),DetailBudgetCategory_Aleph,$I248),IF(Budget_period="Quarterly",SUMIFS(INDIRECT(S$9),DetailBudgetWPs_Aleph,IF($J248 = "No Work Package", "", $J248),DetailBudgetCategory_Aleph,$I248),IF(Budget_period="Annually",SUMIFS(INDIRECT(S$10),DetailBudgetWPs_Aleph,IF($J248 = "No Work Package", "", $J248),DetailBudgetCategory_Aleph,$I248),""))))) / S$6 * S$7, 0), 0)</f>
        <v>0</v>
      </c>
      <c r="T248" s="166">
        <f t="array" ref="T248">IFERROR(IF(ROW()-16&lt;NoRowsBudget, IF($J248="Profit Margin",SUM(T$16:T247)*ProfitMargin,IF($J248="VAT",SUM(T$16:T247)*VAT,IF(Budget_period="Monthly",SUMIFS(INDIRECT(T$8),DetailBudgetWPs_Aleph,IF($J248 = "No Work Package", "", $J248),DetailBudgetCategory_Aleph,$I248),IF(Budget_period="Quarterly",SUMIFS(INDIRECT(T$9),DetailBudgetWPs_Aleph,IF($J248 = "No Work Package", "", $J248),DetailBudgetCategory_Aleph,$I248),IF(Budget_period="Annually",SUMIFS(INDIRECT(T$10),DetailBudgetWPs_Aleph,IF($J248 = "No Work Package", "", $J248),DetailBudgetCategory_Aleph,$I248),""))))) / T$6 * T$7, 0), 0)</f>
        <v>0</v>
      </c>
      <c r="U248" s="166">
        <f t="array" ref="U248">IFERROR(IF(ROW()-16&lt;NoRowsBudget, IF($J248="Profit Margin",SUM(U$16:U247)*ProfitMargin,IF($J248="VAT",SUM(U$16:U247)*VAT,IF(Budget_period="Monthly",SUMIFS(INDIRECT(U$8),DetailBudgetWPs_Aleph,IF($J248 = "No Work Package", "", $J248),DetailBudgetCategory_Aleph,$I248),IF(Budget_period="Quarterly",SUMIFS(INDIRECT(U$9),DetailBudgetWPs_Aleph,IF($J248 = "No Work Package", "", $J248),DetailBudgetCategory_Aleph,$I248),IF(Budget_period="Annually",SUMIFS(INDIRECT(U$10),DetailBudgetWPs_Aleph,IF($J248 = "No Work Package", "", $J248),DetailBudgetCategory_Aleph,$I248),""))))) / U$6 * U$7, 0), 0)</f>
        <v>0</v>
      </c>
      <c r="V248" s="166">
        <f t="array" ref="V248">IFERROR(IF(ROW()-16&lt;NoRowsBudget, IF($J248="Profit Margin",SUM(V$16:V247)*ProfitMargin,IF($J248="VAT",SUM(V$16:V247)*VAT,IF(Budget_period="Monthly",SUMIFS(INDIRECT(V$8),DetailBudgetWPs_Aleph,IF($J248 = "No Work Package", "", $J248),DetailBudgetCategory_Aleph,$I248),IF(Budget_period="Quarterly",SUMIFS(INDIRECT(V$9),DetailBudgetWPs_Aleph,IF($J248 = "No Work Package", "", $J248),DetailBudgetCategory_Aleph,$I248),IF(Budget_period="Annually",SUMIFS(INDIRECT(V$10),DetailBudgetWPs_Aleph,IF($J248 = "No Work Package", "", $J248),DetailBudgetCategory_Aleph,$I248),""))))) / V$6 * V$7, 0), 0)</f>
        <v>0</v>
      </c>
      <c r="W248" s="166">
        <f t="array" ref="W248">IFERROR(IF(ROW()-16&lt;NoRowsBudget, IF($J248="Profit Margin",SUM(W$16:W247)*ProfitMargin,IF($J248="VAT",SUM(W$16:W247)*VAT,IF(Budget_period="Monthly",SUMIFS(INDIRECT(W$8),DetailBudgetWPs_Aleph,IF($J248 = "No Work Package", "", $J248),DetailBudgetCategory_Aleph,$I248),IF(Budget_period="Quarterly",SUMIFS(INDIRECT(W$9),DetailBudgetWPs_Aleph,IF($J248 = "No Work Package", "", $J248),DetailBudgetCategory_Aleph,$I248),IF(Budget_period="Annually",SUMIFS(INDIRECT(W$10),DetailBudgetWPs_Aleph,IF($J248 = "No Work Package", "", $J248),DetailBudgetCategory_Aleph,$I248),""))))) / W$6 * W$7, 0), 0)</f>
        <v>0</v>
      </c>
      <c r="X248" s="166">
        <f t="array" ref="X248">IFERROR(IF(ROW()-16&lt;NoRowsBudget, IF($J248="Profit Margin",SUM(X$16:X247)*ProfitMargin,IF($J248="VAT",SUM(X$16:X247)*VAT,IF(Budget_period="Monthly",SUMIFS(INDIRECT(X$8),DetailBudgetWPs_Aleph,IF($J248 = "No Work Package", "", $J248),DetailBudgetCategory_Aleph,$I248),IF(Budget_period="Quarterly",SUMIFS(INDIRECT(X$9),DetailBudgetWPs_Aleph,IF($J248 = "No Work Package", "", $J248),DetailBudgetCategory_Aleph,$I248),IF(Budget_period="Annually",SUMIFS(INDIRECT(X$10),DetailBudgetWPs_Aleph,IF($J248 = "No Work Package", "", $J248),DetailBudgetCategory_Aleph,$I248),""))))) / X$6 * X$7, 0), 0)</f>
        <v>0</v>
      </c>
      <c r="Y248" s="166">
        <f t="array" ref="Y248">IFERROR(IF(ROW()-16&lt;NoRowsBudget, IF($J248="Profit Margin",SUM(Y$16:Y247)*ProfitMargin,IF($J248="VAT",SUM(Y$16:Y247)*VAT,IF(Budget_period="Monthly",SUMIFS(INDIRECT(Y$8),DetailBudgetWPs_Aleph,IF($J248 = "No Work Package", "", $J248),DetailBudgetCategory_Aleph,$I248),IF(Budget_period="Quarterly",SUMIFS(INDIRECT(Y$9),DetailBudgetWPs_Aleph,IF($J248 = "No Work Package", "", $J248),DetailBudgetCategory_Aleph,$I248),IF(Budget_period="Annually",SUMIFS(INDIRECT(Y$10),DetailBudgetWPs_Aleph,IF($J248 = "No Work Package", "", $J248),DetailBudgetCategory_Aleph,$I248),""))))) / Y$6 * Y$7, 0), 0)</f>
        <v>0</v>
      </c>
      <c r="Z248" s="166">
        <f t="array" ref="Z248">IFERROR(IF(ROW()-16&lt;NoRowsBudget, IF($J248="Profit Margin",SUM(Z$16:Z247)*ProfitMargin,IF($J248="VAT",SUM(Z$16:Z247)*VAT,IF(Budget_period="Monthly",SUMIFS(INDIRECT(Z$8),DetailBudgetWPs_Aleph,IF($J248 = "No Work Package", "", $J248),DetailBudgetCategory_Aleph,$I248),IF(Budget_period="Quarterly",SUMIFS(INDIRECT(Z$9),DetailBudgetWPs_Aleph,IF($J248 = "No Work Package", "", $J248),DetailBudgetCategory_Aleph,$I248),IF(Budget_period="Annually",SUMIFS(INDIRECT(Z$10),DetailBudgetWPs_Aleph,IF($J248 = "No Work Package", "", $J248),DetailBudgetCategory_Aleph,$I248),""))))) / Z$6 * Z$7, 0), 0)</f>
        <v>0</v>
      </c>
      <c r="AA248" s="166">
        <f t="array" ref="AA248">IFERROR(IF(ROW()-16&lt;NoRowsBudget, IF($J248="Profit Margin",SUM(AA$16:AA247)*ProfitMargin,IF($J248="VAT",SUM(AA$16:AA247)*VAT,IF(Budget_period="Monthly",SUMIFS(INDIRECT(AA$8),DetailBudgetWPs_Aleph,IF($J248 = "No Work Package", "", $J248),DetailBudgetCategory_Aleph,$I248),IF(Budget_period="Quarterly",SUMIFS(INDIRECT(AA$9),DetailBudgetWPs_Aleph,IF($J248 = "No Work Package", "", $J248),DetailBudgetCategory_Aleph,$I248),IF(Budget_period="Annually",SUMIFS(INDIRECT(AA$10),DetailBudgetWPs_Aleph,IF($J248 = "No Work Package", "", $J248),DetailBudgetCategory_Aleph,$I248),""))))) / AA$6 * AA$7, 0), 0)</f>
        <v>0</v>
      </c>
      <c r="AB248" s="166">
        <f t="array" ref="AB248">IFERROR(IF(ROW()-16&lt;NoRowsBudget, IF($J248="Profit Margin",SUM(AB$16:AB247)*ProfitMargin,IF($J248="VAT",SUM(AB$16:AB247)*VAT,IF(Budget_period="Monthly",SUMIFS(INDIRECT(AB$8),DetailBudgetWPs_Aleph,IF($J248 = "No Work Package", "", $J248),DetailBudgetCategory_Aleph,$I248),IF(Budget_period="Quarterly",SUMIFS(INDIRECT(AB$9),DetailBudgetWPs_Aleph,IF($J248 = "No Work Package", "", $J248),DetailBudgetCategory_Aleph,$I248),IF(Budget_period="Annually",SUMIFS(INDIRECT(AB$10),DetailBudgetWPs_Aleph,IF($J248 = "No Work Package", "", $J248),DetailBudgetCategory_Aleph,$I248),""))))) / AB$6 * AB$7, 0), 0)</f>
        <v>0</v>
      </c>
      <c r="AC248" s="166">
        <f t="array" ref="AC248">IFERROR(IF(ROW()-16&lt;NoRowsBudget, IF($J248="Profit Margin",SUM(AC$16:AC247)*ProfitMargin,IF($J248="VAT",SUM(AC$16:AC247)*VAT,IF(Budget_period="Monthly",SUMIFS(INDIRECT(AC$8),DetailBudgetWPs_Aleph,IF($J248 = "No Work Package", "", $J248),DetailBudgetCategory_Aleph,$I248),IF(Budget_period="Quarterly",SUMIFS(INDIRECT(AC$9),DetailBudgetWPs_Aleph,IF($J248 = "No Work Package", "", $J248),DetailBudgetCategory_Aleph,$I248),IF(Budget_period="Annually",SUMIFS(INDIRECT(AC$10),DetailBudgetWPs_Aleph,IF($J248 = "No Work Package", "", $J248),DetailBudgetCategory_Aleph,$I248),""))))) / AC$6 * AC$7, 0), 0)</f>
        <v>0</v>
      </c>
      <c r="AD248" s="166">
        <f t="array" ref="AD248">IFERROR(IF(ROW()-16&lt;NoRowsBudget, IF($J248="Profit Margin",SUM(AD$16:AD247)*ProfitMargin,IF($J248="VAT",SUM(AD$16:AD247)*VAT,IF(Budget_period="Monthly",SUMIFS(INDIRECT(AD$8),DetailBudgetWPs_Aleph,IF($J248 = "No Work Package", "", $J248),DetailBudgetCategory_Aleph,$I248),IF(Budget_period="Quarterly",SUMIFS(INDIRECT(AD$9),DetailBudgetWPs_Aleph,IF($J248 = "No Work Package", "", $J248),DetailBudgetCategory_Aleph,$I248),IF(Budget_period="Annually",SUMIFS(INDIRECT(AD$10),DetailBudgetWPs_Aleph,IF($J248 = "No Work Package", "", $J248),DetailBudgetCategory_Aleph,$I248),""))))) / AD$6 * AD$7, 0), 0)</f>
        <v>0</v>
      </c>
      <c r="AE248" s="166">
        <f t="array" ref="AE248">IFERROR(IF(ROW()-16&lt;NoRowsBudget, IF($J248="Profit Margin",SUM(AE$16:AE247)*ProfitMargin,IF($J248="VAT",SUM(AE$16:AE247)*VAT,IF(Budget_period="Monthly",SUMIFS(INDIRECT(AE$8),DetailBudgetWPs_Aleph,IF($J248 = "No Work Package", "", $J248),DetailBudgetCategory_Aleph,$I248),IF(Budget_period="Quarterly",SUMIFS(INDIRECT(AE$9),DetailBudgetWPs_Aleph,IF($J248 = "No Work Package", "", $J248),DetailBudgetCategory_Aleph,$I248),IF(Budget_period="Annually",SUMIFS(INDIRECT(AE$10),DetailBudgetWPs_Aleph,IF($J248 = "No Work Package", "", $J248),DetailBudgetCategory_Aleph,$I248),""))))) / AE$6 * AE$7, 0), 0)</f>
        <v>0</v>
      </c>
      <c r="AF248" s="166">
        <f t="array" ref="AF248">IFERROR(IF(ROW()-16&lt;NoRowsBudget, IF($J248="Profit Margin",SUM(AF$16:AF247)*ProfitMargin,IF($J248="VAT",SUM(AF$16:AF247)*VAT,IF(Budget_period="Monthly",SUMIFS(INDIRECT(AF$8),DetailBudgetWPs_Aleph,IF($J248 = "No Work Package", "", $J248),DetailBudgetCategory_Aleph,$I248),IF(Budget_period="Quarterly",SUMIFS(INDIRECT(AF$9),DetailBudgetWPs_Aleph,IF($J248 = "No Work Package", "", $J248),DetailBudgetCategory_Aleph,$I248),IF(Budget_period="Annually",SUMIFS(INDIRECT(AF$10),DetailBudgetWPs_Aleph,IF($J248 = "No Work Package", "", $J248),DetailBudgetCategory_Aleph,$I248),""))))) / AF$6 * AF$7, 0), 0)</f>
        <v>0</v>
      </c>
      <c r="AG248" s="166">
        <f t="array" ref="AG248">IFERROR(IF(ROW()-16&lt;NoRowsBudget, IF($J248="Profit Margin",SUM(AG$16:AG247)*ProfitMargin,IF($J248="VAT",SUM(AG$16:AG247)*VAT,IF(Budget_period="Monthly",SUMIFS(INDIRECT(AG$8),DetailBudgetWPs_Aleph,IF($J248 = "No Work Package", "", $J248),DetailBudgetCategory_Aleph,$I248),IF(Budget_period="Quarterly",SUMIFS(INDIRECT(AG$9),DetailBudgetWPs_Aleph,IF($J248 = "No Work Package", "", $J248),DetailBudgetCategory_Aleph,$I248),IF(Budget_period="Annually",SUMIFS(INDIRECT(AG$10),DetailBudgetWPs_Aleph,IF($J248 = "No Work Package", "", $J248),DetailBudgetCategory_Aleph,$I248),""))))) / AG$6 * AG$7, 0), 0)</f>
        <v>0</v>
      </c>
      <c r="AH248" s="166">
        <f t="array" ref="AH248">IFERROR(IF(ROW()-16&lt;NoRowsBudget, IF($J248="Profit Margin",SUM(AH$16:AH247)*ProfitMargin,IF($J248="VAT",SUM(AH$16:AH247)*VAT,IF(Budget_period="Monthly",SUMIFS(INDIRECT(AH$8),DetailBudgetWPs_Aleph,IF($J248 = "No Work Package", "", $J248),DetailBudgetCategory_Aleph,$I248),IF(Budget_period="Quarterly",SUMIFS(INDIRECT(AH$9),DetailBudgetWPs_Aleph,IF($J248 = "No Work Package", "", $J248),DetailBudgetCategory_Aleph,$I248),IF(Budget_period="Annually",SUMIFS(INDIRECT(AH$10),DetailBudgetWPs_Aleph,IF($J248 = "No Work Package", "", $J248),DetailBudgetCategory_Aleph,$I248),""))))) / AH$6 * AH$7, 0), 0)</f>
        <v>0</v>
      </c>
      <c r="AI248" s="166">
        <f t="array" ref="AI248">IFERROR(IF(ROW()-16&lt;NoRowsBudget, IF($J248="Profit Margin",SUM(AI$16:AI247)*ProfitMargin,IF($J248="VAT",SUM(AI$16:AI247)*VAT,IF(Budget_period="Monthly",SUMIFS(INDIRECT(AI$8),DetailBudgetWPs_Aleph,IF($J248 = "No Work Package", "", $J248),DetailBudgetCategory_Aleph,$I248),IF(Budget_period="Quarterly",SUMIFS(INDIRECT(AI$9),DetailBudgetWPs_Aleph,IF($J248 = "No Work Package", "", $J248),DetailBudgetCategory_Aleph,$I248),IF(Budget_period="Annually",SUMIFS(INDIRECT(AI$10),DetailBudgetWPs_Aleph,IF($J248 = "No Work Package", "", $J248),DetailBudgetCategory_Aleph,$I248),""))))) / AI$6 * AI$7, 0), 0)</f>
        <v>0</v>
      </c>
      <c r="AJ248" s="166">
        <f t="array" ref="AJ248">IFERROR(IF(ROW()-16&lt;NoRowsBudget, IF($J248="Profit Margin",SUM(AJ$16:AJ247)*ProfitMargin,IF($J248="VAT",SUM(AJ$16:AJ247)*VAT,IF(Budget_period="Monthly",SUMIFS(INDIRECT(AJ$8),DetailBudgetWPs_Aleph,IF($J248 = "No Work Package", "", $J248),DetailBudgetCategory_Aleph,$I248),IF(Budget_period="Quarterly",SUMIFS(INDIRECT(AJ$9),DetailBudgetWPs_Aleph,IF($J248 = "No Work Package", "", $J248),DetailBudgetCategory_Aleph,$I248),IF(Budget_period="Annually",SUMIFS(INDIRECT(AJ$10),DetailBudgetWPs_Aleph,IF($J248 = "No Work Package", "", $J248),DetailBudgetCategory_Aleph,$I248),""))))) / AJ$6 * AJ$7, 0), 0)</f>
        <v>0</v>
      </c>
      <c r="AK248" s="166">
        <f t="array" ref="AK248">IFERROR(IF(ROW()-16&lt;NoRowsBudget, IF($J248="Profit Margin",SUM(AK$16:AK247)*ProfitMargin,IF($J248="VAT",SUM(AK$16:AK247)*VAT,IF(Budget_period="Monthly",SUMIFS(INDIRECT(AK$8),DetailBudgetWPs_Aleph,IF($J248 = "No Work Package", "", $J248),DetailBudgetCategory_Aleph,$I248),IF(Budget_period="Quarterly",SUMIFS(INDIRECT(AK$9),DetailBudgetWPs_Aleph,IF($J248 = "No Work Package", "", $J248),DetailBudgetCategory_Aleph,$I248),IF(Budget_period="Annually",SUMIFS(INDIRECT(AK$10),DetailBudgetWPs_Aleph,IF($J248 = "No Work Package", "", $J248),DetailBudgetCategory_Aleph,$I248),""))))) / AK$6 * AK$7, 0), 0)</f>
        <v>0</v>
      </c>
      <c r="AL248" s="166">
        <f t="array" ref="AL248">IFERROR(IF(ROW()-16&lt;NoRowsBudget, IF($J248="Profit Margin",SUM(AL$16:AL247)*ProfitMargin,IF($J248="VAT",SUM(AL$16:AL247)*VAT,IF(Budget_period="Monthly",SUMIFS(INDIRECT(AL$8),DetailBudgetWPs_Aleph,IF($J248 = "No Work Package", "", $J248),DetailBudgetCategory_Aleph,$I248),IF(Budget_period="Quarterly",SUMIFS(INDIRECT(AL$9),DetailBudgetWPs_Aleph,IF($J248 = "No Work Package", "", $J248),DetailBudgetCategory_Aleph,$I248),IF(Budget_period="Annually",SUMIFS(INDIRECT(AL$10),DetailBudgetWPs_Aleph,IF($J248 = "No Work Package", "", $J248),DetailBudgetCategory_Aleph,$I248),""))))) / AL$6 * AL$7, 0), 0)</f>
        <v>0</v>
      </c>
      <c r="AM248" s="166">
        <f t="array" ref="AM248">IFERROR(IF(ROW()-16&lt;NoRowsBudget, IF($J248="Profit Margin",SUM(AM$16:AM247)*ProfitMargin,IF($J248="VAT",SUM(AM$16:AM247)*VAT,IF(Budget_period="Monthly",SUMIFS(INDIRECT(AM$8),DetailBudgetWPs_Aleph,IF($J248 = "No Work Package", "", $J248),DetailBudgetCategory_Aleph,$I248),IF(Budget_period="Quarterly",SUMIFS(INDIRECT(AM$9),DetailBudgetWPs_Aleph,IF($J248 = "No Work Package", "", $J248),DetailBudgetCategory_Aleph,$I248),IF(Budget_period="Annually",SUMIFS(INDIRECT(AM$10),DetailBudgetWPs_Aleph,IF($J248 = "No Work Package", "", $J248),DetailBudgetCategory_Aleph,$I248),""))))) / AM$6 * AM$7, 0), 0)</f>
        <v>0</v>
      </c>
      <c r="AN248" s="166">
        <f t="array" ref="AN248">IFERROR(IF(ROW()-16&lt;NoRowsBudget, IF($J248="Profit Margin",SUM(AN$16:AN247)*ProfitMargin,IF($J248="VAT",SUM(AN$16:AN247)*VAT,IF(Budget_period="Monthly",SUMIFS(INDIRECT(AN$8),DetailBudgetWPs_Aleph,IF($J248 = "No Work Package", "", $J248),DetailBudgetCategory_Aleph,$I248),IF(Budget_period="Quarterly",SUMIFS(INDIRECT(AN$9),DetailBudgetWPs_Aleph,IF($J248 = "No Work Package", "", $J248),DetailBudgetCategory_Aleph,$I248),IF(Budget_period="Annually",SUMIFS(INDIRECT(AN$10),DetailBudgetWPs_Aleph,IF($J248 = "No Work Package", "", $J248),DetailBudgetCategory_Aleph,$I248),""))))) / AN$6 * AN$7, 0), 0)</f>
        <v>0</v>
      </c>
      <c r="AO248" s="166">
        <f t="array" ref="AO248">IFERROR(IF(ROW()-16&lt;NoRowsBudget, IF($J248="Profit Margin",SUM(AO$16:AO247)*ProfitMargin,IF($J248="VAT",SUM(AO$16:AO247)*VAT,IF(Budget_period="Monthly",SUMIFS(INDIRECT(AO$8),DetailBudgetWPs_Aleph,IF($J248 = "No Work Package", "", $J248),DetailBudgetCategory_Aleph,$I248),IF(Budget_period="Quarterly",SUMIFS(INDIRECT(AO$9),DetailBudgetWPs_Aleph,IF($J248 = "No Work Package", "", $J248),DetailBudgetCategory_Aleph,$I248),IF(Budget_period="Annually",SUMIFS(INDIRECT(AO$10),DetailBudgetWPs_Aleph,IF($J248 = "No Work Package", "", $J248),DetailBudgetCategory_Aleph,$I248),""))))) / AO$6 * AO$7, 0), 0)</f>
        <v>0</v>
      </c>
      <c r="AP248" s="166">
        <f t="array" ref="AP248">IFERROR(IF(ROW()-16&lt;NoRowsBudget, IF($J248="Profit Margin",SUM(AP$16:AP247)*ProfitMargin,IF($J248="VAT",SUM(AP$16:AP247)*VAT,IF(Budget_period="Monthly",SUMIFS(INDIRECT(AP$8),DetailBudgetWPs_Aleph,IF($J248 = "No Work Package", "", $J248),DetailBudgetCategory_Aleph,$I248),IF(Budget_period="Quarterly",SUMIFS(INDIRECT(AP$9),DetailBudgetWPs_Aleph,IF($J248 = "No Work Package", "", $J248),DetailBudgetCategory_Aleph,$I248),IF(Budget_period="Annually",SUMIFS(INDIRECT(AP$10),DetailBudgetWPs_Aleph,IF($J248 = "No Work Package", "", $J248),DetailBudgetCategory_Aleph,$I248),""))))) / AP$6 * AP$7, 0), 0)</f>
        <v>0</v>
      </c>
      <c r="AQ248" s="166">
        <f t="array" ref="AQ248">IFERROR(IF(ROW()-16&lt;NoRowsBudget, IF($J248="Profit Margin",SUM(AQ$16:AQ247)*ProfitMargin,IF($J248="VAT",SUM(AQ$16:AQ247)*VAT,IF(Budget_period="Monthly",SUMIFS(INDIRECT(AQ$8),DetailBudgetWPs_Aleph,IF($J248 = "No Work Package", "", $J248),DetailBudgetCategory_Aleph,$I248),IF(Budget_period="Quarterly",SUMIFS(INDIRECT(AQ$9),DetailBudgetWPs_Aleph,IF($J248 = "No Work Package", "", $J248),DetailBudgetCategory_Aleph,$I248),IF(Budget_period="Annually",SUMIFS(INDIRECT(AQ$10),DetailBudgetWPs_Aleph,IF($J248 = "No Work Package", "", $J248),DetailBudgetCategory_Aleph,$I248),""))))) / AQ$6 * AQ$7, 0), 0)</f>
        <v>0</v>
      </c>
      <c r="AR248" s="166">
        <f t="array" ref="AR248">IFERROR(IF(ROW()-16&lt;NoRowsBudget, IF($J248="Profit Margin",SUM(AR$16:AR247)*ProfitMargin,IF($J248="VAT",SUM(AR$16:AR247)*VAT,IF(Budget_period="Monthly",SUMIFS(INDIRECT(AR$8),DetailBudgetWPs_Aleph,IF($J248 = "No Work Package", "", $J248),DetailBudgetCategory_Aleph,$I248),IF(Budget_period="Quarterly",SUMIFS(INDIRECT(AR$9),DetailBudgetWPs_Aleph,IF($J248 = "No Work Package", "", $J248),DetailBudgetCategory_Aleph,$I248),IF(Budget_period="Annually",SUMIFS(INDIRECT(AR$10),DetailBudgetWPs_Aleph,IF($J248 = "No Work Package", "", $J248),DetailBudgetCategory_Aleph,$I248),""))))) / AR$6 * AR$7, 0), 0)</f>
        <v>0</v>
      </c>
      <c r="AS248" s="166">
        <f t="array" ref="AS248">IFERROR(IF(ROW()-16&lt;NoRowsBudget, IF($J248="Profit Margin",SUM(AS$16:AS247)*ProfitMargin,IF($J248="VAT",SUM(AS$16:AS247)*VAT,IF(Budget_period="Monthly",SUMIFS(INDIRECT(AS$8),DetailBudgetWPs_Aleph,IF($J248 = "No Work Package", "", $J248),DetailBudgetCategory_Aleph,$I248),IF(Budget_period="Quarterly",SUMIFS(INDIRECT(AS$9),DetailBudgetWPs_Aleph,IF($J248 = "No Work Package", "", $J248),DetailBudgetCategory_Aleph,$I248),IF(Budget_period="Annually",SUMIFS(INDIRECT(AS$10),DetailBudgetWPs_Aleph,IF($J248 = "No Work Package", "", $J248),DetailBudgetCategory_Aleph,$I248),""))))) / AS$6 * AS$7, 0), 0)</f>
        <v>0</v>
      </c>
      <c r="AT248" s="166">
        <f t="array" ref="AT248">IFERROR(IF(ROW()-16&lt;NoRowsBudget, IF($J248="Profit Margin",SUM(AT$16:AT247)*ProfitMargin,IF($J248="VAT",SUM(AT$16:AT247)*VAT,IF(Budget_period="Monthly",SUMIFS(INDIRECT(AT$8),DetailBudgetWPs_Aleph,IF($J248 = "No Work Package", "", $J248),DetailBudgetCategory_Aleph,$I248),IF(Budget_period="Quarterly",SUMIFS(INDIRECT(AT$9),DetailBudgetWPs_Aleph,IF($J248 = "No Work Package", "", $J248),DetailBudgetCategory_Aleph,$I248),IF(Budget_period="Annually",SUMIFS(INDIRECT(AT$10),DetailBudgetWPs_Aleph,IF($J248 = "No Work Package", "", $J248),DetailBudgetCategory_Aleph,$I248),""))))) / AT$6 * AT$7, 0), 0)</f>
        <v>0</v>
      </c>
      <c r="AU248" s="166">
        <f t="array" ref="AU248">IFERROR(IF(ROW()-16&lt;NoRowsBudget, IF($J248="Profit Margin",SUM(AU$16:AU247)*ProfitMargin,IF($J248="VAT",SUM(AU$16:AU247)*VAT,IF(Budget_period="Monthly",SUMIFS(INDIRECT(AU$8),DetailBudgetWPs_Aleph,IF($J248 = "No Work Package", "", $J248),DetailBudgetCategory_Aleph,$I248),IF(Budget_period="Quarterly",SUMIFS(INDIRECT(AU$9),DetailBudgetWPs_Aleph,IF($J248 = "No Work Package", "", $J248),DetailBudgetCategory_Aleph,$I248),IF(Budget_period="Annually",SUMIFS(INDIRECT(AU$10),DetailBudgetWPs_Aleph,IF($J248 = "No Work Package", "", $J248),DetailBudgetCategory_Aleph,$I248),""))))) / AU$6 * AU$7, 0), 0)</f>
        <v>0</v>
      </c>
      <c r="AV248" s="166">
        <f t="array" ref="AV248">IFERROR(IF(ROW()-16&lt;NoRowsBudget, IF($J248="Profit Margin",SUM(AV$16:AV247)*ProfitMargin,IF($J248="VAT",SUM(AV$16:AV247)*VAT,IF(Budget_period="Monthly",SUMIFS(INDIRECT(AV$8),DetailBudgetWPs_Aleph,IF($J248 = "No Work Package", "", $J248),DetailBudgetCategory_Aleph,$I248),IF(Budget_period="Quarterly",SUMIFS(INDIRECT(AV$9),DetailBudgetWPs_Aleph,IF($J248 = "No Work Package", "", $J248),DetailBudgetCategory_Aleph,$I248),IF(Budget_period="Annually",SUMIFS(INDIRECT(AV$10),DetailBudgetWPs_Aleph,IF($J248 = "No Work Package", "", $J248),DetailBudgetCategory_Aleph,$I248),""))))) / AV$6 * AV$7, 0), 0)</f>
        <v>0</v>
      </c>
      <c r="AW248" s="166">
        <f t="array" ref="AW248">IFERROR(IF(ROW()-16&lt;NoRowsBudget, IF($J248="Profit Margin",SUM(AW$16:AW247)*ProfitMargin,IF($J248="VAT",SUM(AW$16:AW247)*VAT,IF(Budget_period="Monthly",SUMIFS(INDIRECT(AW$8),DetailBudgetWPs_Aleph,IF($J248 = "No Work Package", "", $J248),DetailBudgetCategory_Aleph,$I248),IF(Budget_period="Quarterly",SUMIFS(INDIRECT(AW$9),DetailBudgetWPs_Aleph,IF($J248 = "No Work Package", "", $J248),DetailBudgetCategory_Aleph,$I248),IF(Budget_period="Annually",SUMIFS(INDIRECT(AW$10),DetailBudgetWPs_Aleph,IF($J248 = "No Work Package", "", $J248),DetailBudgetCategory_Aleph,$I248),""))))) / AW$6 * AW$7, 0), 0)</f>
        <v>0</v>
      </c>
      <c r="AX248" s="166">
        <f t="array" ref="AX248">IFERROR(IF(ROW()-16&lt;NoRowsBudget, IF($J248="Profit Margin",SUM(AX$16:AX247)*ProfitMargin,IF($J248="VAT",SUM(AX$16:AX247)*VAT,IF(Budget_period="Monthly",SUMIFS(INDIRECT(AX$8),DetailBudgetWPs_Aleph,IF($J248 = "No Work Package", "", $J248),DetailBudgetCategory_Aleph,$I248),IF(Budget_period="Quarterly",SUMIFS(INDIRECT(AX$9),DetailBudgetWPs_Aleph,IF($J248 = "No Work Package", "", $J248),DetailBudgetCategory_Aleph,$I248),IF(Budget_period="Annually",SUMIFS(INDIRECT(AX$10),DetailBudgetWPs_Aleph,IF($J248 = "No Work Package", "", $J248),DetailBudgetCategory_Aleph,$I248),""))))) / AX$6 * AX$7, 0), 0)</f>
        <v>0</v>
      </c>
      <c r="AY248" s="166">
        <f t="array" ref="AY248">IFERROR(IF(ROW()-16&lt;NoRowsBudget, IF($J248="Profit Margin",SUM(AY$16:AY247)*ProfitMargin,IF($J248="VAT",SUM(AY$16:AY247)*VAT,IF(Budget_period="Monthly",SUMIFS(INDIRECT(AY$8),DetailBudgetWPs_Aleph,IF($J248 = "No Work Package", "", $J248),DetailBudgetCategory_Aleph,$I248),IF(Budget_period="Quarterly",SUMIFS(INDIRECT(AY$9),DetailBudgetWPs_Aleph,IF($J248 = "No Work Package", "", $J248),DetailBudgetCategory_Aleph,$I248),IF(Budget_period="Annually",SUMIFS(INDIRECT(AY$10),DetailBudgetWPs_Aleph,IF($J248 = "No Work Package", "", $J248),DetailBudgetCategory_Aleph,$I248),""))))) / AY$6 * AY$7, 0), 0)</f>
        <v>0</v>
      </c>
      <c r="AZ248" s="166">
        <f t="array" ref="AZ248">IFERROR(IF(ROW()-16&lt;NoRowsBudget, IF($J248="Profit Margin",SUM(AZ$16:AZ247)*ProfitMargin,IF($J248="VAT",SUM(AZ$16:AZ247)*VAT,IF(Budget_period="Monthly",SUMIFS(INDIRECT(AZ$8),DetailBudgetWPs_Aleph,IF($J248 = "No Work Package", "", $J248),DetailBudgetCategory_Aleph,$I248),IF(Budget_period="Quarterly",SUMIFS(INDIRECT(AZ$9),DetailBudgetWPs_Aleph,IF($J248 = "No Work Package", "", $J248),DetailBudgetCategory_Aleph,$I248),IF(Budget_period="Annually",SUMIFS(INDIRECT(AZ$10),DetailBudgetWPs_Aleph,IF($J248 = "No Work Package", "", $J248),DetailBudgetCategory_Aleph,$I248),""))))) / AZ$6 * AZ$7, 0), 0)</f>
        <v>0</v>
      </c>
      <c r="BA248" s="166">
        <f t="array" ref="BA248">IFERROR(IF(ROW()-16&lt;NoRowsBudget, IF($J248="Profit Margin",SUM(BA$16:BA247)*ProfitMargin,IF($J248="VAT",SUM(BA$16:BA247)*VAT,IF(Budget_period="Monthly",SUMIFS(INDIRECT(BA$8),DetailBudgetWPs_Aleph,IF($J248 = "No Work Package", "", $J248),DetailBudgetCategory_Aleph,$I248),IF(Budget_period="Quarterly",SUMIFS(INDIRECT(BA$9),DetailBudgetWPs_Aleph,IF($J248 = "No Work Package", "", $J248),DetailBudgetCategory_Aleph,$I248),IF(Budget_period="Annually",SUMIFS(INDIRECT(BA$10),DetailBudgetWPs_Aleph,IF($J248 = "No Work Package", "", $J248),DetailBudgetCategory_Aleph,$I248),""))))) / BA$6 * BA$7, 0), 0)</f>
        <v>0</v>
      </c>
      <c r="BB248" s="166">
        <f t="array" ref="BB248">IFERROR(IF(ROW()-16&lt;NoRowsBudget, IF($J248="Profit Margin",SUM(BB$16:BB247)*ProfitMargin,IF($J248="VAT",SUM(BB$16:BB247)*VAT,IF(Budget_period="Monthly",SUMIFS(INDIRECT(BB$8),DetailBudgetWPs_Aleph,IF($J248 = "No Work Package", "", $J248),DetailBudgetCategory_Aleph,$I248),IF(Budget_period="Quarterly",SUMIFS(INDIRECT(BB$9),DetailBudgetWPs_Aleph,IF($J248 = "No Work Package", "", $J248),DetailBudgetCategory_Aleph,$I248),IF(Budget_period="Annually",SUMIFS(INDIRECT(BB$10),DetailBudgetWPs_Aleph,IF($J248 = "No Work Package", "", $J248),DetailBudgetCategory_Aleph,$I248),""))))) / BB$6 * BB$7, 0), 0)</f>
        <v>0</v>
      </c>
      <c r="BC248" s="166">
        <f t="array" ref="BC248">IFERROR(IF(ROW()-16&lt;NoRowsBudget, IF($J248="Profit Margin",SUM(BC$16:BC247)*ProfitMargin,IF($J248="VAT",SUM(BC$16:BC247)*VAT,IF(Budget_period="Monthly",SUMIFS(INDIRECT(BC$8),DetailBudgetWPs_Aleph,IF($J248 = "No Work Package", "", $J248),DetailBudgetCategory_Aleph,$I248),IF(Budget_period="Quarterly",SUMIFS(INDIRECT(BC$9),DetailBudgetWPs_Aleph,IF($J248 = "No Work Package", "", $J248),DetailBudgetCategory_Aleph,$I248),IF(Budget_period="Annually",SUMIFS(INDIRECT(BC$10),DetailBudgetWPs_Aleph,IF($J248 = "No Work Package", "", $J248),DetailBudgetCategory_Aleph,$I248),""))))) / BC$6 * BC$7, 0), 0)</f>
        <v>0</v>
      </c>
      <c r="BD248" s="166">
        <f t="array" ref="BD248">IFERROR(IF(ROW()-16&lt;NoRowsBudget, IF($J248="Profit Margin",SUM(BD$16:BD247)*ProfitMargin,IF($J248="VAT",SUM(BD$16:BD247)*VAT,IF(Budget_period="Monthly",SUMIFS(INDIRECT(BD$8),DetailBudgetWPs_Aleph,IF($J248 = "No Work Package", "", $J248),DetailBudgetCategory_Aleph,$I248),IF(Budget_period="Quarterly",SUMIFS(INDIRECT(BD$9),DetailBudgetWPs_Aleph,IF($J248 = "No Work Package", "", $J248),DetailBudgetCategory_Aleph,$I248),IF(Budget_period="Annually",SUMIFS(INDIRECT(BD$10),DetailBudgetWPs_Aleph,IF($J248 = "No Work Package", "", $J248),DetailBudgetCategory_Aleph,$I248),""))))) / BD$6 * BD$7, 0), 0)</f>
        <v>0</v>
      </c>
      <c r="BE248" s="166">
        <f t="array" ref="BE248">IFERROR(IF(ROW()-16&lt;NoRowsBudget, IF($J248="Profit Margin",SUM(BE$16:BE247)*ProfitMargin,IF($J248="VAT",SUM(BE$16:BE247)*VAT,IF(Budget_period="Monthly",SUMIFS(INDIRECT(BE$8),DetailBudgetWPs_Aleph,IF($J248 = "No Work Package", "", $J248),DetailBudgetCategory_Aleph,$I248),IF(Budget_period="Quarterly",SUMIFS(INDIRECT(BE$9),DetailBudgetWPs_Aleph,IF($J248 = "No Work Package", "", $J248),DetailBudgetCategory_Aleph,$I248),IF(Budget_period="Annually",SUMIFS(INDIRECT(BE$10),DetailBudgetWPs_Aleph,IF($J248 = "No Work Package", "", $J248),DetailBudgetCategory_Aleph,$I248),""))))) / BE$6 * BE$7, 0), 0)</f>
        <v>0</v>
      </c>
      <c r="BF248" s="166">
        <f t="array" ref="BF248">IFERROR(IF(ROW()-16&lt;NoRowsBudget, IF($J248="Profit Margin",SUM(BF$16:BF247)*ProfitMargin,IF($J248="VAT",SUM(BF$16:BF247)*VAT,IF(Budget_period="Monthly",SUMIFS(INDIRECT(BF$8),DetailBudgetWPs_Aleph,IF($J248 = "No Work Package", "", $J248),DetailBudgetCategory_Aleph,$I248),IF(Budget_period="Quarterly",SUMIFS(INDIRECT(BF$9),DetailBudgetWPs_Aleph,IF($J248 = "No Work Package", "", $J248),DetailBudgetCategory_Aleph,$I248),IF(Budget_period="Annually",SUMIFS(INDIRECT(BF$10),DetailBudgetWPs_Aleph,IF($J248 = "No Work Package", "", $J248),DetailBudgetCategory_Aleph,$I248),""))))) / BF$6 * BF$7, 0), 0)</f>
        <v>0</v>
      </c>
      <c r="BG248" s="166">
        <f t="array" ref="BG248">IFERROR(IF(ROW()-16&lt;NoRowsBudget, IF($J248="Profit Margin",SUM(BG$16:BG247)*ProfitMargin,IF($J248="VAT",SUM(BG$16:BG247)*VAT,IF(Budget_period="Monthly",SUMIFS(INDIRECT(BG$8),DetailBudgetWPs_Aleph,IF($J248 = "No Work Package", "", $J248),DetailBudgetCategory_Aleph,$I248),IF(Budget_period="Quarterly",SUMIFS(INDIRECT(BG$9),DetailBudgetWPs_Aleph,IF($J248 = "No Work Package", "", $J248),DetailBudgetCategory_Aleph,$I248),IF(Budget_period="Annually",SUMIFS(INDIRECT(BG$10),DetailBudgetWPs_Aleph,IF($J248 = "No Work Package", "", $J248),DetailBudgetCategory_Aleph,$I248),""))))) / BG$6 * BG$7, 0), 0)</f>
        <v>0</v>
      </c>
      <c r="BH248" s="166">
        <f t="array" ref="BH248">IFERROR(IF(ROW()-16&lt;NoRowsBudget, IF($J248="Profit Margin",SUM(BH$16:BH247)*ProfitMargin,IF($J248="VAT",SUM(BH$16:BH247)*VAT,IF(Budget_period="Monthly",SUMIFS(INDIRECT(BH$8),DetailBudgetWPs_Aleph,IF($J248 = "No Work Package", "", $J248),DetailBudgetCategory_Aleph,$I248),IF(Budget_period="Quarterly",SUMIFS(INDIRECT(BH$9),DetailBudgetWPs_Aleph,IF($J248 = "No Work Package", "", $J248),DetailBudgetCategory_Aleph,$I248),IF(Budget_period="Annually",SUMIFS(INDIRECT(BH$10),DetailBudgetWPs_Aleph,IF($J248 = "No Work Package", "", $J248),DetailBudgetCategory_Aleph,$I248),""))))) / BH$6 * BH$7, 0), 0)</f>
        <v>0</v>
      </c>
      <c r="BI248" s="166">
        <f t="array" ref="BI248">IFERROR(IF(ROW()-16&lt;NoRowsBudget, IF($J248="Profit Margin",SUM(BI$16:BI247)*ProfitMargin,IF($J248="VAT",SUM(BI$16:BI247)*VAT,IF(Budget_period="Monthly",SUMIFS(INDIRECT(BI$8),DetailBudgetWPs_Aleph,IF($J248 = "No Work Package", "", $J248),DetailBudgetCategory_Aleph,$I248),IF(Budget_period="Quarterly",SUMIFS(INDIRECT(BI$9),DetailBudgetWPs_Aleph,IF($J248 = "No Work Package", "", $J248),DetailBudgetCategory_Aleph,$I248),IF(Budget_period="Annually",SUMIFS(INDIRECT(BI$10),DetailBudgetWPs_Aleph,IF($J248 = "No Work Package", "", $J248),DetailBudgetCategory_Aleph,$I248),""))))) / BI$6 * BI$7, 0), 0)</f>
        <v>0</v>
      </c>
      <c r="BJ248" s="166">
        <f t="array" ref="BJ248">IFERROR(IF(ROW()-16&lt;NoRowsBudget, IF($J248="Profit Margin",SUM(BJ$16:BJ247)*ProfitMargin,IF($J248="VAT",SUM(BJ$16:BJ247)*VAT,IF(Budget_period="Monthly",SUMIFS(INDIRECT(BJ$8),DetailBudgetWPs_Aleph,IF($J248 = "No Work Package", "", $J248),DetailBudgetCategory_Aleph,$I248),IF(Budget_period="Quarterly",SUMIFS(INDIRECT(BJ$9),DetailBudgetWPs_Aleph,IF($J248 = "No Work Package", "", $J248),DetailBudgetCategory_Aleph,$I248),IF(Budget_period="Annually",SUMIFS(INDIRECT(BJ$10),DetailBudgetWPs_Aleph,IF($J248 = "No Work Package", "", $J248),DetailBudgetCategory_Aleph,$I248),""))))) / BJ$6 * BJ$7, 0), 0)</f>
        <v>0</v>
      </c>
      <c r="BK248" s="166">
        <f t="array" ref="BK248">IFERROR(IF(ROW()-16&lt;NoRowsBudget, IF($J248="Profit Margin",SUM(BK$16:BK247)*ProfitMargin,IF($J248="VAT",SUM(BK$16:BK247)*VAT,IF(Budget_period="Monthly",SUMIFS(INDIRECT(BK$8),DetailBudgetWPs_Aleph,IF($J248 = "No Work Package", "", $J248),DetailBudgetCategory_Aleph,$I248),IF(Budget_period="Quarterly",SUMIFS(INDIRECT(BK$9),DetailBudgetWPs_Aleph,IF($J248 = "No Work Package", "", $J248),DetailBudgetCategory_Aleph,$I248),IF(Budget_period="Annually",SUMIFS(INDIRECT(BK$10),DetailBudgetWPs_Aleph,IF($J248 = "No Work Package", "", $J248),DetailBudgetCategory_Aleph,$I248),""))))) / BK$6 * BK$7, 0), 0)</f>
        <v>0</v>
      </c>
      <c r="BL248" s="166">
        <f t="array" ref="BL248">IFERROR(IF(ROW()-16&lt;NoRowsBudget, IF($J248="Profit Margin",SUM(BL$16:BL247)*ProfitMargin,IF($J248="VAT",SUM(BL$16:BL247)*VAT,IF(Budget_period="Monthly",SUMIFS(INDIRECT(BL$8),DetailBudgetWPs_Aleph,IF($J248 = "No Work Package", "", $J248),DetailBudgetCategory_Aleph,$I248),IF(Budget_period="Quarterly",SUMIFS(INDIRECT(BL$9),DetailBudgetWPs_Aleph,IF($J248 = "No Work Package", "", $J248),DetailBudgetCategory_Aleph,$I248),IF(Budget_period="Annually",SUMIFS(INDIRECT(BL$10),DetailBudgetWPs_Aleph,IF($J248 = "No Work Package", "", $J248),DetailBudgetCategory_Aleph,$I248),""))))) / BL$6 * BL$7, 0), 0)</f>
        <v>0</v>
      </c>
      <c r="BM248" s="166">
        <f t="array" ref="BM248">IFERROR(IF(ROW()-16&lt;NoRowsBudget, IF($J248="Profit Margin",SUM(BM$16:BM247)*ProfitMargin,IF($J248="VAT",SUM(BM$16:BM247)*VAT,IF(Budget_period="Monthly",SUMIFS(INDIRECT(BM$8),DetailBudgetWPs_Aleph,IF($J248 = "No Work Package", "", $J248),DetailBudgetCategory_Aleph,$I248),IF(Budget_period="Quarterly",SUMIFS(INDIRECT(BM$9),DetailBudgetWPs_Aleph,IF($J248 = "No Work Package", "", $J248),DetailBudgetCategory_Aleph,$I248),IF(Budget_period="Annually",SUMIFS(INDIRECT(BM$10),DetailBudgetWPs_Aleph,IF($J248 = "No Work Package", "", $J248),DetailBudgetCategory_Aleph,$I248),""))))) / BM$6 * BM$7, 0), 0)</f>
        <v>0</v>
      </c>
      <c r="BN248" s="166">
        <f t="array" ref="BN248">IFERROR(IF(ROW()-16&lt;NoRowsBudget, IF($J248="Profit Margin",SUM(BN$16:BN247)*ProfitMargin,IF($J248="VAT",SUM(BN$16:BN247)*VAT,IF(Budget_period="Monthly",SUMIFS(INDIRECT(BN$8),DetailBudgetWPs_Aleph,IF($J248 = "No Work Package", "", $J248),DetailBudgetCategory_Aleph,$I248),IF(Budget_period="Quarterly",SUMIFS(INDIRECT(BN$9),DetailBudgetWPs_Aleph,IF($J248 = "No Work Package", "", $J248),DetailBudgetCategory_Aleph,$I248),IF(Budget_period="Annually",SUMIFS(INDIRECT(BN$10),DetailBudgetWPs_Aleph,IF($J248 = "No Work Package", "", $J248),DetailBudgetCategory_Aleph,$I248),""))))) / BN$6 * BN$7, 0), 0)</f>
        <v>0</v>
      </c>
      <c r="BO248" s="166">
        <f t="array" ref="BO248">IFERROR(IF(ROW()-16&lt;NoRowsBudget, IF($J248="Profit Margin",SUM(BO$16:BO247)*ProfitMargin,IF($J248="VAT",SUM(BO$16:BO247)*VAT,IF(Budget_period="Monthly",SUMIFS(INDIRECT(BO$8),DetailBudgetWPs_Aleph,IF($J248 = "No Work Package", "", $J248),DetailBudgetCategory_Aleph,$I248),IF(Budget_period="Quarterly",SUMIFS(INDIRECT(BO$9),DetailBudgetWPs_Aleph,IF($J248 = "No Work Package", "", $J248),DetailBudgetCategory_Aleph,$I248),IF(Budget_period="Annually",SUMIFS(INDIRECT(BO$10),DetailBudgetWPs_Aleph,IF($J248 = "No Work Package", "", $J248),DetailBudgetCategory_Aleph,$I248),""))))) / BO$6 * BO$7, 0), 0)</f>
        <v>0</v>
      </c>
      <c r="BP248" s="166">
        <f t="array" ref="BP248">IFERROR(IF(ROW()-16&lt;NoRowsBudget, IF($J248="Profit Margin",SUM(BP$16:BP247)*ProfitMargin,IF($J248="VAT",SUM(BP$16:BP247)*VAT,IF(Budget_period="Monthly",SUMIFS(INDIRECT(BP$8),DetailBudgetWPs_Aleph,IF($J248 = "No Work Package", "", $J248),DetailBudgetCategory_Aleph,$I248),IF(Budget_period="Quarterly",SUMIFS(INDIRECT(BP$9),DetailBudgetWPs_Aleph,IF($J248 = "No Work Package", "", $J248),DetailBudgetCategory_Aleph,$I248),IF(Budget_period="Annually",SUMIFS(INDIRECT(BP$10),DetailBudgetWPs_Aleph,IF($J248 = "No Work Package", "", $J248),DetailBudgetCategory_Aleph,$I248),""))))) / BP$6 * BP$7, 0), 0)</f>
        <v>0</v>
      </c>
      <c r="BQ248" s="166">
        <f t="array" ref="BQ248">IFERROR(IF(ROW()-16&lt;NoRowsBudget, IF($J248="Profit Margin",SUM(BQ$16:BQ247)*ProfitMargin,IF($J248="VAT",SUM(BQ$16:BQ247)*VAT,IF(Budget_period="Monthly",SUMIFS(INDIRECT(BQ$8),DetailBudgetWPs_Aleph,IF($J248 = "No Work Package", "", $J248),DetailBudgetCategory_Aleph,$I248),IF(Budget_period="Quarterly",SUMIFS(INDIRECT(BQ$9),DetailBudgetWPs_Aleph,IF($J248 = "No Work Package", "", $J248),DetailBudgetCategory_Aleph,$I248),IF(Budget_period="Annually",SUMIFS(INDIRECT(BQ$10),DetailBudgetWPs_Aleph,IF($J248 = "No Work Package", "", $J248),DetailBudgetCategory_Aleph,$I248),""))))) / BQ$6 * BQ$7, 0), 0)</f>
        <v>0</v>
      </c>
      <c r="BR248" s="166">
        <f t="array" ref="BR248">IFERROR(IF(ROW()-16&lt;NoRowsBudget, IF($J248="Profit Margin",SUM(BR$16:BR247)*ProfitMargin,IF($J248="VAT",SUM(BR$16:BR247)*VAT,IF(Budget_period="Monthly",SUMIFS(INDIRECT(BR$8),DetailBudgetWPs_Aleph,IF($J248 = "No Work Package", "", $J248),DetailBudgetCategory_Aleph,$I248),IF(Budget_period="Quarterly",SUMIFS(INDIRECT(BR$9),DetailBudgetWPs_Aleph,IF($J248 = "No Work Package", "", $J248),DetailBudgetCategory_Aleph,$I248),IF(Budget_period="Annually",SUMIFS(INDIRECT(BR$10),DetailBudgetWPs_Aleph,IF($J248 = "No Work Package", "", $J248),DetailBudgetCategory_Aleph,$I248),""))))) / BR$6 * BR$7, 0), 0)</f>
        <v>0</v>
      </c>
      <c r="BS248" s="166">
        <f t="array" ref="BS248">IFERROR(IF(ROW()-16&lt;NoRowsBudget, IF($J248="Profit Margin",SUM(BS$16:BS247)*ProfitMargin,IF($J248="VAT",SUM(BS$16:BS247)*VAT,IF(Budget_period="Monthly",SUMIFS(INDIRECT(BS$8),DetailBudgetWPs_Aleph,IF($J248 = "No Work Package", "", $J248),DetailBudgetCategory_Aleph,$I248),IF(Budget_period="Quarterly",SUMIFS(INDIRECT(BS$9),DetailBudgetWPs_Aleph,IF($J248 = "No Work Package", "", $J248),DetailBudgetCategory_Aleph,$I248),IF(Budget_period="Annually",SUMIFS(INDIRECT(BS$10),DetailBudgetWPs_Aleph,IF($J248 = "No Work Package", "", $J248),DetailBudgetCategory_Aleph,$I248),""))))) / BS$6 * BS$7, 0), 0)</f>
        <v>0</v>
      </c>
    </row>
    <row r="249" ht="15.75" customHeight="1">
      <c r="A249" s="114"/>
      <c r="B249" s="15" t="str">
        <f>IF(ROW()-16&lt;NoRowsBudget,OrgName,"")</f>
        <v/>
      </c>
      <c r="C249" s="15" t="str">
        <f>IF(ROW()-16&lt;NoRowsBudget,ProjectName,"")</f>
        <v/>
      </c>
      <c r="D249" s="15" t="str">
        <f>IF(ROW()-16&lt;NoRowsBudget,ProjectRef,"")</f>
        <v/>
      </c>
      <c r="E249" s="15" t="str">
        <f>IF(ROW()-16&lt;NoRowsBudget,ApplicationID,"")</f>
        <v/>
      </c>
      <c r="F249" s="15" t="str">
        <f>IF(ROW()-16&lt;NoRowsBudget,Version,"")</f>
        <v/>
      </c>
      <c r="G249" s="164" t="str">
        <f>IF(ROW()-16&lt;NoRowsBudget,StartDate,"")</f>
        <v/>
      </c>
      <c r="H249" s="164" t="str">
        <f>IF(ROW()-16&lt;NoRowsBudget,EndDate,"")</f>
        <v/>
      </c>
      <c r="I249" s="15" t="str">
        <f t="array" ref="I249">IF(ROW()-16&lt;(NoRowsBudget-3),INDEX(CostCategories,CEILING((ROW()-15)/NoWPs,1)),IF(ROW()-16=NoRowsBudget-3,"Overheads",IF(ROW()-16=NoRowsBudget-2,"Profit Margin",IF(ROW()-16=NoRowsBudget-1,"VAT",""))))</f>
        <v/>
      </c>
      <c r="J249" s="15" t="str">
        <f t="array" ref="J249">IF(ROW()-16&lt;NoRowsBudget-3,INDEX(WPUnique,,MOD(ROW()-16,NoWPs)+1),IF(ROW()-16=NoRowsBudget-3,"Overheads",IF(ROW()-16=NoRowsBudget-2,"Profit Margin",IF(ROW()-16=NoRowsBudget-1,"VAT",""))))</f>
        <v/>
      </c>
      <c r="K249" s="172" t="str">
        <f>IFERROR(IF(OR($J249="Indirect Cost",$J249="VAT",$J249="Profit Margin"),"",VLOOKUP(J249,'1. Basic Info'!$B$40:$C$52,2,FALSE)),BudgetExport!J249)</f>
        <v/>
      </c>
      <c r="L249" s="166">
        <f t="array" ref="L249">IFERROR(IF(ROW()-16&lt;NoRowsBudget, IF($J249="Profit Margin",SUM(L$16:L248)*ProfitMargin,IF($J249="VAT",SUM(L$16:L248)*VAT,IF(Budget_period="Monthly",SUMIFS(INDIRECT(L$8),DetailBudgetWPs_Aleph,IF($J249 = "No Work Package", "", $J249),DetailBudgetCategory_Aleph,$I249),IF(Budget_period="Quarterly",SUMIFS(INDIRECT(L$9),DetailBudgetWPs_Aleph,IF($J249 = "No Work Package", "", $J249),DetailBudgetCategory_Aleph,$I249),IF(Budget_period="Annually",SUMIFS(INDIRECT(L$10),DetailBudgetWPs_Aleph,IF($J249 = "No Work Package", "", $J249),DetailBudgetCategory_Aleph,$I249),""))))) / L$6 * L$7, 0), 0)</f>
        <v>0</v>
      </c>
      <c r="M249" s="166">
        <f t="array" ref="M249">IFERROR(IF(ROW()-16&lt;NoRowsBudget, IF($J249="Profit Margin",SUM(M$16:M248)*ProfitMargin,IF($J249="VAT",SUM(M$16:M248)*VAT,IF(Budget_period="Monthly",SUMIFS(INDIRECT(M$8),DetailBudgetWPs_Aleph,IF($J249 = "No Work Package", "", $J249),DetailBudgetCategory_Aleph,$I249),IF(Budget_period="Quarterly",SUMIFS(INDIRECT(M$9),DetailBudgetWPs_Aleph,IF($J249 = "No Work Package", "", $J249),DetailBudgetCategory_Aleph,$I249),IF(Budget_period="Annually",SUMIFS(INDIRECT(M$10),DetailBudgetWPs_Aleph,IF($J249 = "No Work Package", "", $J249),DetailBudgetCategory_Aleph,$I249),""))))) / M$6 * M$7, 0), 0)</f>
        <v>0</v>
      </c>
      <c r="N249" s="166">
        <f t="array" ref="N249">IFERROR(IF(ROW()-16&lt;NoRowsBudget, IF($J249="Profit Margin",SUM(N$16:N248)*ProfitMargin,IF($J249="VAT",SUM(N$16:N248)*VAT,IF(Budget_period="Monthly",SUMIFS(INDIRECT(N$8),DetailBudgetWPs_Aleph,IF($J249 = "No Work Package", "", $J249),DetailBudgetCategory_Aleph,$I249),IF(Budget_period="Quarterly",SUMIFS(INDIRECT(N$9),DetailBudgetWPs_Aleph,IF($J249 = "No Work Package", "", $J249),DetailBudgetCategory_Aleph,$I249),IF(Budget_period="Annually",SUMIFS(INDIRECT(N$10),DetailBudgetWPs_Aleph,IF($J249 = "No Work Package", "", $J249),DetailBudgetCategory_Aleph,$I249),""))))) / N$6 * N$7, 0), 0)</f>
        <v>0</v>
      </c>
      <c r="O249" s="166">
        <f t="array" ref="O249">IFERROR(IF(ROW()-16&lt;NoRowsBudget, IF($J249="Profit Margin",SUM(O$16:O248)*ProfitMargin,IF($J249="VAT",SUM(O$16:O248)*VAT,IF(Budget_period="Monthly",SUMIFS(INDIRECT(O$8),DetailBudgetWPs_Aleph,IF($J249 = "No Work Package", "", $J249),DetailBudgetCategory_Aleph,$I249),IF(Budget_period="Quarterly",SUMIFS(INDIRECT(O$9),DetailBudgetWPs_Aleph,IF($J249 = "No Work Package", "", $J249),DetailBudgetCategory_Aleph,$I249),IF(Budget_period="Annually",SUMIFS(INDIRECT(O$10),DetailBudgetWPs_Aleph,IF($J249 = "No Work Package", "", $J249),DetailBudgetCategory_Aleph,$I249),""))))) / O$6 * O$7, 0), 0)</f>
        <v>0</v>
      </c>
      <c r="P249" s="166">
        <f t="array" ref="P249">IFERROR(IF(ROW()-16&lt;NoRowsBudget, IF($J249="Profit Margin",SUM(P$16:P248)*ProfitMargin,IF($J249="VAT",SUM(P$16:P248)*VAT,IF(Budget_period="Monthly",SUMIFS(INDIRECT(P$8),DetailBudgetWPs_Aleph,IF($J249 = "No Work Package", "", $J249),DetailBudgetCategory_Aleph,$I249),IF(Budget_period="Quarterly",SUMIFS(INDIRECT(P$9),DetailBudgetWPs_Aleph,IF($J249 = "No Work Package", "", $J249),DetailBudgetCategory_Aleph,$I249),IF(Budget_period="Annually",SUMIFS(INDIRECT(P$10),DetailBudgetWPs_Aleph,IF($J249 = "No Work Package", "", $J249),DetailBudgetCategory_Aleph,$I249),""))))) / P$6 * P$7, 0), 0)</f>
        <v>0</v>
      </c>
      <c r="Q249" s="166">
        <f t="array" ref="Q249">IFERROR(IF(ROW()-16&lt;NoRowsBudget, IF($J249="Profit Margin",SUM(Q$16:Q248)*ProfitMargin,IF($J249="VAT",SUM(Q$16:Q248)*VAT,IF(Budget_period="Monthly",SUMIFS(INDIRECT(Q$8),DetailBudgetWPs_Aleph,IF($J249 = "No Work Package", "", $J249),DetailBudgetCategory_Aleph,$I249),IF(Budget_period="Quarterly",SUMIFS(INDIRECT(Q$9),DetailBudgetWPs_Aleph,IF($J249 = "No Work Package", "", $J249),DetailBudgetCategory_Aleph,$I249),IF(Budget_period="Annually",SUMIFS(INDIRECT(Q$10),DetailBudgetWPs_Aleph,IF($J249 = "No Work Package", "", $J249),DetailBudgetCategory_Aleph,$I249),""))))) / Q$6 * Q$7, 0), 0)</f>
        <v>0</v>
      </c>
      <c r="R249" s="166">
        <f t="array" ref="R249">IFERROR(IF(ROW()-16&lt;NoRowsBudget, IF($J249="Profit Margin",SUM(R$16:R248)*ProfitMargin,IF($J249="VAT",SUM(R$16:R248)*VAT,IF(Budget_period="Monthly",SUMIFS(INDIRECT(R$8),DetailBudgetWPs_Aleph,IF($J249 = "No Work Package", "", $J249),DetailBudgetCategory_Aleph,$I249),IF(Budget_period="Quarterly",SUMIFS(INDIRECT(R$9),DetailBudgetWPs_Aleph,IF($J249 = "No Work Package", "", $J249),DetailBudgetCategory_Aleph,$I249),IF(Budget_period="Annually",SUMIFS(INDIRECT(R$10),DetailBudgetWPs_Aleph,IF($J249 = "No Work Package", "", $J249),DetailBudgetCategory_Aleph,$I249),""))))) / R$6 * R$7, 0), 0)</f>
        <v>0</v>
      </c>
      <c r="S249" s="166">
        <f t="array" ref="S249">IFERROR(IF(ROW()-16&lt;NoRowsBudget, IF($J249="Profit Margin",SUM(S$16:S248)*ProfitMargin,IF($J249="VAT",SUM(S$16:S248)*VAT,IF(Budget_period="Monthly",SUMIFS(INDIRECT(S$8),DetailBudgetWPs_Aleph,IF($J249 = "No Work Package", "", $J249),DetailBudgetCategory_Aleph,$I249),IF(Budget_period="Quarterly",SUMIFS(INDIRECT(S$9),DetailBudgetWPs_Aleph,IF($J249 = "No Work Package", "", $J249),DetailBudgetCategory_Aleph,$I249),IF(Budget_period="Annually",SUMIFS(INDIRECT(S$10),DetailBudgetWPs_Aleph,IF($J249 = "No Work Package", "", $J249),DetailBudgetCategory_Aleph,$I249),""))))) / S$6 * S$7, 0), 0)</f>
        <v>0</v>
      </c>
      <c r="T249" s="166">
        <f t="array" ref="T249">IFERROR(IF(ROW()-16&lt;NoRowsBudget, IF($J249="Profit Margin",SUM(T$16:T248)*ProfitMargin,IF($J249="VAT",SUM(T$16:T248)*VAT,IF(Budget_period="Monthly",SUMIFS(INDIRECT(T$8),DetailBudgetWPs_Aleph,IF($J249 = "No Work Package", "", $J249),DetailBudgetCategory_Aleph,$I249),IF(Budget_period="Quarterly",SUMIFS(INDIRECT(T$9),DetailBudgetWPs_Aleph,IF($J249 = "No Work Package", "", $J249),DetailBudgetCategory_Aleph,$I249),IF(Budget_period="Annually",SUMIFS(INDIRECT(T$10),DetailBudgetWPs_Aleph,IF($J249 = "No Work Package", "", $J249),DetailBudgetCategory_Aleph,$I249),""))))) / T$6 * T$7, 0), 0)</f>
        <v>0</v>
      </c>
      <c r="U249" s="166">
        <f t="array" ref="U249">IFERROR(IF(ROW()-16&lt;NoRowsBudget, IF($J249="Profit Margin",SUM(U$16:U248)*ProfitMargin,IF($J249="VAT",SUM(U$16:U248)*VAT,IF(Budget_period="Monthly",SUMIFS(INDIRECT(U$8),DetailBudgetWPs_Aleph,IF($J249 = "No Work Package", "", $J249),DetailBudgetCategory_Aleph,$I249),IF(Budget_period="Quarterly",SUMIFS(INDIRECT(U$9),DetailBudgetWPs_Aleph,IF($J249 = "No Work Package", "", $J249),DetailBudgetCategory_Aleph,$I249),IF(Budget_period="Annually",SUMIFS(INDIRECT(U$10),DetailBudgetWPs_Aleph,IF($J249 = "No Work Package", "", $J249),DetailBudgetCategory_Aleph,$I249),""))))) / U$6 * U$7, 0), 0)</f>
        <v>0</v>
      </c>
      <c r="V249" s="166">
        <f t="array" ref="V249">IFERROR(IF(ROW()-16&lt;NoRowsBudget, IF($J249="Profit Margin",SUM(V$16:V248)*ProfitMargin,IF($J249="VAT",SUM(V$16:V248)*VAT,IF(Budget_period="Monthly",SUMIFS(INDIRECT(V$8),DetailBudgetWPs_Aleph,IF($J249 = "No Work Package", "", $J249),DetailBudgetCategory_Aleph,$I249),IF(Budget_period="Quarterly",SUMIFS(INDIRECT(V$9),DetailBudgetWPs_Aleph,IF($J249 = "No Work Package", "", $J249),DetailBudgetCategory_Aleph,$I249),IF(Budget_period="Annually",SUMIFS(INDIRECT(V$10),DetailBudgetWPs_Aleph,IF($J249 = "No Work Package", "", $J249),DetailBudgetCategory_Aleph,$I249),""))))) / V$6 * V$7, 0), 0)</f>
        <v>0</v>
      </c>
      <c r="W249" s="166">
        <f t="array" ref="W249">IFERROR(IF(ROW()-16&lt;NoRowsBudget, IF($J249="Profit Margin",SUM(W$16:W248)*ProfitMargin,IF($J249="VAT",SUM(W$16:W248)*VAT,IF(Budget_period="Monthly",SUMIFS(INDIRECT(W$8),DetailBudgetWPs_Aleph,IF($J249 = "No Work Package", "", $J249),DetailBudgetCategory_Aleph,$I249),IF(Budget_period="Quarterly",SUMIFS(INDIRECT(W$9),DetailBudgetWPs_Aleph,IF($J249 = "No Work Package", "", $J249),DetailBudgetCategory_Aleph,$I249),IF(Budget_period="Annually",SUMIFS(INDIRECT(W$10),DetailBudgetWPs_Aleph,IF($J249 = "No Work Package", "", $J249),DetailBudgetCategory_Aleph,$I249),""))))) / W$6 * W$7, 0), 0)</f>
        <v>0</v>
      </c>
      <c r="X249" s="166">
        <f t="array" ref="X249">IFERROR(IF(ROW()-16&lt;NoRowsBudget, IF($J249="Profit Margin",SUM(X$16:X248)*ProfitMargin,IF($J249="VAT",SUM(X$16:X248)*VAT,IF(Budget_period="Monthly",SUMIFS(INDIRECT(X$8),DetailBudgetWPs_Aleph,IF($J249 = "No Work Package", "", $J249),DetailBudgetCategory_Aleph,$I249),IF(Budget_period="Quarterly",SUMIFS(INDIRECT(X$9),DetailBudgetWPs_Aleph,IF($J249 = "No Work Package", "", $J249),DetailBudgetCategory_Aleph,$I249),IF(Budget_period="Annually",SUMIFS(INDIRECT(X$10),DetailBudgetWPs_Aleph,IF($J249 = "No Work Package", "", $J249),DetailBudgetCategory_Aleph,$I249),""))))) / X$6 * X$7, 0), 0)</f>
        <v>0</v>
      </c>
      <c r="Y249" s="166">
        <f t="array" ref="Y249">IFERROR(IF(ROW()-16&lt;NoRowsBudget, IF($J249="Profit Margin",SUM(Y$16:Y248)*ProfitMargin,IF($J249="VAT",SUM(Y$16:Y248)*VAT,IF(Budget_period="Monthly",SUMIFS(INDIRECT(Y$8),DetailBudgetWPs_Aleph,IF($J249 = "No Work Package", "", $J249),DetailBudgetCategory_Aleph,$I249),IF(Budget_period="Quarterly",SUMIFS(INDIRECT(Y$9),DetailBudgetWPs_Aleph,IF($J249 = "No Work Package", "", $J249),DetailBudgetCategory_Aleph,$I249),IF(Budget_period="Annually",SUMIFS(INDIRECT(Y$10),DetailBudgetWPs_Aleph,IF($J249 = "No Work Package", "", $J249),DetailBudgetCategory_Aleph,$I249),""))))) / Y$6 * Y$7, 0), 0)</f>
        <v>0</v>
      </c>
      <c r="Z249" s="166">
        <f t="array" ref="Z249">IFERROR(IF(ROW()-16&lt;NoRowsBudget, IF($J249="Profit Margin",SUM(Z$16:Z248)*ProfitMargin,IF($J249="VAT",SUM(Z$16:Z248)*VAT,IF(Budget_period="Monthly",SUMIFS(INDIRECT(Z$8),DetailBudgetWPs_Aleph,IF($J249 = "No Work Package", "", $J249),DetailBudgetCategory_Aleph,$I249),IF(Budget_period="Quarterly",SUMIFS(INDIRECT(Z$9),DetailBudgetWPs_Aleph,IF($J249 = "No Work Package", "", $J249),DetailBudgetCategory_Aleph,$I249),IF(Budget_period="Annually",SUMIFS(INDIRECT(Z$10),DetailBudgetWPs_Aleph,IF($J249 = "No Work Package", "", $J249),DetailBudgetCategory_Aleph,$I249),""))))) / Z$6 * Z$7, 0), 0)</f>
        <v>0</v>
      </c>
      <c r="AA249" s="166">
        <f t="array" ref="AA249">IFERROR(IF(ROW()-16&lt;NoRowsBudget, IF($J249="Profit Margin",SUM(AA$16:AA248)*ProfitMargin,IF($J249="VAT",SUM(AA$16:AA248)*VAT,IF(Budget_period="Monthly",SUMIFS(INDIRECT(AA$8),DetailBudgetWPs_Aleph,IF($J249 = "No Work Package", "", $J249),DetailBudgetCategory_Aleph,$I249),IF(Budget_period="Quarterly",SUMIFS(INDIRECT(AA$9),DetailBudgetWPs_Aleph,IF($J249 = "No Work Package", "", $J249),DetailBudgetCategory_Aleph,$I249),IF(Budget_period="Annually",SUMIFS(INDIRECT(AA$10),DetailBudgetWPs_Aleph,IF($J249 = "No Work Package", "", $J249),DetailBudgetCategory_Aleph,$I249),""))))) / AA$6 * AA$7, 0), 0)</f>
        <v>0</v>
      </c>
      <c r="AB249" s="166">
        <f t="array" ref="AB249">IFERROR(IF(ROW()-16&lt;NoRowsBudget, IF($J249="Profit Margin",SUM(AB$16:AB248)*ProfitMargin,IF($J249="VAT",SUM(AB$16:AB248)*VAT,IF(Budget_period="Monthly",SUMIFS(INDIRECT(AB$8),DetailBudgetWPs_Aleph,IF($J249 = "No Work Package", "", $J249),DetailBudgetCategory_Aleph,$I249),IF(Budget_period="Quarterly",SUMIFS(INDIRECT(AB$9),DetailBudgetWPs_Aleph,IF($J249 = "No Work Package", "", $J249),DetailBudgetCategory_Aleph,$I249),IF(Budget_period="Annually",SUMIFS(INDIRECT(AB$10),DetailBudgetWPs_Aleph,IF($J249 = "No Work Package", "", $J249),DetailBudgetCategory_Aleph,$I249),""))))) / AB$6 * AB$7, 0), 0)</f>
        <v>0</v>
      </c>
      <c r="AC249" s="166">
        <f t="array" ref="AC249">IFERROR(IF(ROW()-16&lt;NoRowsBudget, IF($J249="Profit Margin",SUM(AC$16:AC248)*ProfitMargin,IF($J249="VAT",SUM(AC$16:AC248)*VAT,IF(Budget_period="Monthly",SUMIFS(INDIRECT(AC$8),DetailBudgetWPs_Aleph,IF($J249 = "No Work Package", "", $J249),DetailBudgetCategory_Aleph,$I249),IF(Budget_period="Quarterly",SUMIFS(INDIRECT(AC$9),DetailBudgetWPs_Aleph,IF($J249 = "No Work Package", "", $J249),DetailBudgetCategory_Aleph,$I249),IF(Budget_period="Annually",SUMIFS(INDIRECT(AC$10),DetailBudgetWPs_Aleph,IF($J249 = "No Work Package", "", $J249),DetailBudgetCategory_Aleph,$I249),""))))) / AC$6 * AC$7, 0), 0)</f>
        <v>0</v>
      </c>
      <c r="AD249" s="166">
        <f t="array" ref="AD249">IFERROR(IF(ROW()-16&lt;NoRowsBudget, IF($J249="Profit Margin",SUM(AD$16:AD248)*ProfitMargin,IF($J249="VAT",SUM(AD$16:AD248)*VAT,IF(Budget_period="Monthly",SUMIFS(INDIRECT(AD$8),DetailBudgetWPs_Aleph,IF($J249 = "No Work Package", "", $J249),DetailBudgetCategory_Aleph,$I249),IF(Budget_period="Quarterly",SUMIFS(INDIRECT(AD$9),DetailBudgetWPs_Aleph,IF($J249 = "No Work Package", "", $J249),DetailBudgetCategory_Aleph,$I249),IF(Budget_period="Annually",SUMIFS(INDIRECT(AD$10),DetailBudgetWPs_Aleph,IF($J249 = "No Work Package", "", $J249),DetailBudgetCategory_Aleph,$I249),""))))) / AD$6 * AD$7, 0), 0)</f>
        <v>0</v>
      </c>
      <c r="AE249" s="166">
        <f t="array" ref="AE249">IFERROR(IF(ROW()-16&lt;NoRowsBudget, IF($J249="Profit Margin",SUM(AE$16:AE248)*ProfitMargin,IF($J249="VAT",SUM(AE$16:AE248)*VAT,IF(Budget_period="Monthly",SUMIFS(INDIRECT(AE$8),DetailBudgetWPs_Aleph,IF($J249 = "No Work Package", "", $J249),DetailBudgetCategory_Aleph,$I249),IF(Budget_period="Quarterly",SUMIFS(INDIRECT(AE$9),DetailBudgetWPs_Aleph,IF($J249 = "No Work Package", "", $J249),DetailBudgetCategory_Aleph,$I249),IF(Budget_period="Annually",SUMIFS(INDIRECT(AE$10),DetailBudgetWPs_Aleph,IF($J249 = "No Work Package", "", $J249),DetailBudgetCategory_Aleph,$I249),""))))) / AE$6 * AE$7, 0), 0)</f>
        <v>0</v>
      </c>
      <c r="AF249" s="166">
        <f t="array" ref="AF249">IFERROR(IF(ROW()-16&lt;NoRowsBudget, IF($J249="Profit Margin",SUM(AF$16:AF248)*ProfitMargin,IF($J249="VAT",SUM(AF$16:AF248)*VAT,IF(Budget_period="Monthly",SUMIFS(INDIRECT(AF$8),DetailBudgetWPs_Aleph,IF($J249 = "No Work Package", "", $J249),DetailBudgetCategory_Aleph,$I249),IF(Budget_period="Quarterly",SUMIFS(INDIRECT(AF$9),DetailBudgetWPs_Aleph,IF($J249 = "No Work Package", "", $J249),DetailBudgetCategory_Aleph,$I249),IF(Budget_period="Annually",SUMIFS(INDIRECT(AF$10),DetailBudgetWPs_Aleph,IF($J249 = "No Work Package", "", $J249),DetailBudgetCategory_Aleph,$I249),""))))) / AF$6 * AF$7, 0), 0)</f>
        <v>0</v>
      </c>
      <c r="AG249" s="166">
        <f t="array" ref="AG249">IFERROR(IF(ROW()-16&lt;NoRowsBudget, IF($J249="Profit Margin",SUM(AG$16:AG248)*ProfitMargin,IF($J249="VAT",SUM(AG$16:AG248)*VAT,IF(Budget_period="Monthly",SUMIFS(INDIRECT(AG$8),DetailBudgetWPs_Aleph,IF($J249 = "No Work Package", "", $J249),DetailBudgetCategory_Aleph,$I249),IF(Budget_period="Quarterly",SUMIFS(INDIRECT(AG$9),DetailBudgetWPs_Aleph,IF($J249 = "No Work Package", "", $J249),DetailBudgetCategory_Aleph,$I249),IF(Budget_period="Annually",SUMIFS(INDIRECT(AG$10),DetailBudgetWPs_Aleph,IF($J249 = "No Work Package", "", $J249),DetailBudgetCategory_Aleph,$I249),""))))) / AG$6 * AG$7, 0), 0)</f>
        <v>0</v>
      </c>
      <c r="AH249" s="166">
        <f t="array" ref="AH249">IFERROR(IF(ROW()-16&lt;NoRowsBudget, IF($J249="Profit Margin",SUM(AH$16:AH248)*ProfitMargin,IF($J249="VAT",SUM(AH$16:AH248)*VAT,IF(Budget_period="Monthly",SUMIFS(INDIRECT(AH$8),DetailBudgetWPs_Aleph,IF($J249 = "No Work Package", "", $J249),DetailBudgetCategory_Aleph,$I249),IF(Budget_period="Quarterly",SUMIFS(INDIRECT(AH$9),DetailBudgetWPs_Aleph,IF($J249 = "No Work Package", "", $J249),DetailBudgetCategory_Aleph,$I249),IF(Budget_period="Annually",SUMIFS(INDIRECT(AH$10),DetailBudgetWPs_Aleph,IF($J249 = "No Work Package", "", $J249),DetailBudgetCategory_Aleph,$I249),""))))) / AH$6 * AH$7, 0), 0)</f>
        <v>0</v>
      </c>
      <c r="AI249" s="166">
        <f t="array" ref="AI249">IFERROR(IF(ROW()-16&lt;NoRowsBudget, IF($J249="Profit Margin",SUM(AI$16:AI248)*ProfitMargin,IF($J249="VAT",SUM(AI$16:AI248)*VAT,IF(Budget_period="Monthly",SUMIFS(INDIRECT(AI$8),DetailBudgetWPs_Aleph,IF($J249 = "No Work Package", "", $J249),DetailBudgetCategory_Aleph,$I249),IF(Budget_period="Quarterly",SUMIFS(INDIRECT(AI$9),DetailBudgetWPs_Aleph,IF($J249 = "No Work Package", "", $J249),DetailBudgetCategory_Aleph,$I249),IF(Budget_period="Annually",SUMIFS(INDIRECT(AI$10),DetailBudgetWPs_Aleph,IF($J249 = "No Work Package", "", $J249),DetailBudgetCategory_Aleph,$I249),""))))) / AI$6 * AI$7, 0), 0)</f>
        <v>0</v>
      </c>
      <c r="AJ249" s="166">
        <f t="array" ref="AJ249">IFERROR(IF(ROW()-16&lt;NoRowsBudget, IF($J249="Profit Margin",SUM(AJ$16:AJ248)*ProfitMargin,IF($J249="VAT",SUM(AJ$16:AJ248)*VAT,IF(Budget_period="Monthly",SUMIFS(INDIRECT(AJ$8),DetailBudgetWPs_Aleph,IF($J249 = "No Work Package", "", $J249),DetailBudgetCategory_Aleph,$I249),IF(Budget_period="Quarterly",SUMIFS(INDIRECT(AJ$9),DetailBudgetWPs_Aleph,IF($J249 = "No Work Package", "", $J249),DetailBudgetCategory_Aleph,$I249),IF(Budget_period="Annually",SUMIFS(INDIRECT(AJ$10),DetailBudgetWPs_Aleph,IF($J249 = "No Work Package", "", $J249),DetailBudgetCategory_Aleph,$I249),""))))) / AJ$6 * AJ$7, 0), 0)</f>
        <v>0</v>
      </c>
      <c r="AK249" s="166">
        <f t="array" ref="AK249">IFERROR(IF(ROW()-16&lt;NoRowsBudget, IF($J249="Profit Margin",SUM(AK$16:AK248)*ProfitMargin,IF($J249="VAT",SUM(AK$16:AK248)*VAT,IF(Budget_period="Monthly",SUMIFS(INDIRECT(AK$8),DetailBudgetWPs_Aleph,IF($J249 = "No Work Package", "", $J249),DetailBudgetCategory_Aleph,$I249),IF(Budget_period="Quarterly",SUMIFS(INDIRECT(AK$9),DetailBudgetWPs_Aleph,IF($J249 = "No Work Package", "", $J249),DetailBudgetCategory_Aleph,$I249),IF(Budget_period="Annually",SUMIFS(INDIRECT(AK$10),DetailBudgetWPs_Aleph,IF($J249 = "No Work Package", "", $J249),DetailBudgetCategory_Aleph,$I249),""))))) / AK$6 * AK$7, 0), 0)</f>
        <v>0</v>
      </c>
      <c r="AL249" s="166">
        <f t="array" ref="AL249">IFERROR(IF(ROW()-16&lt;NoRowsBudget, IF($J249="Profit Margin",SUM(AL$16:AL248)*ProfitMargin,IF($J249="VAT",SUM(AL$16:AL248)*VAT,IF(Budget_period="Monthly",SUMIFS(INDIRECT(AL$8),DetailBudgetWPs_Aleph,IF($J249 = "No Work Package", "", $J249),DetailBudgetCategory_Aleph,$I249),IF(Budget_period="Quarterly",SUMIFS(INDIRECT(AL$9),DetailBudgetWPs_Aleph,IF($J249 = "No Work Package", "", $J249),DetailBudgetCategory_Aleph,$I249),IF(Budget_period="Annually",SUMIFS(INDIRECT(AL$10),DetailBudgetWPs_Aleph,IF($J249 = "No Work Package", "", $J249),DetailBudgetCategory_Aleph,$I249),""))))) / AL$6 * AL$7, 0), 0)</f>
        <v>0</v>
      </c>
      <c r="AM249" s="166">
        <f t="array" ref="AM249">IFERROR(IF(ROW()-16&lt;NoRowsBudget, IF($J249="Profit Margin",SUM(AM$16:AM248)*ProfitMargin,IF($J249="VAT",SUM(AM$16:AM248)*VAT,IF(Budget_period="Monthly",SUMIFS(INDIRECT(AM$8),DetailBudgetWPs_Aleph,IF($J249 = "No Work Package", "", $J249),DetailBudgetCategory_Aleph,$I249),IF(Budget_period="Quarterly",SUMIFS(INDIRECT(AM$9),DetailBudgetWPs_Aleph,IF($J249 = "No Work Package", "", $J249),DetailBudgetCategory_Aleph,$I249),IF(Budget_period="Annually",SUMIFS(INDIRECT(AM$10),DetailBudgetWPs_Aleph,IF($J249 = "No Work Package", "", $J249),DetailBudgetCategory_Aleph,$I249),""))))) / AM$6 * AM$7, 0), 0)</f>
        <v>0</v>
      </c>
      <c r="AN249" s="166">
        <f t="array" ref="AN249">IFERROR(IF(ROW()-16&lt;NoRowsBudget, IF($J249="Profit Margin",SUM(AN$16:AN248)*ProfitMargin,IF($J249="VAT",SUM(AN$16:AN248)*VAT,IF(Budget_period="Monthly",SUMIFS(INDIRECT(AN$8),DetailBudgetWPs_Aleph,IF($J249 = "No Work Package", "", $J249),DetailBudgetCategory_Aleph,$I249),IF(Budget_period="Quarterly",SUMIFS(INDIRECT(AN$9),DetailBudgetWPs_Aleph,IF($J249 = "No Work Package", "", $J249),DetailBudgetCategory_Aleph,$I249),IF(Budget_period="Annually",SUMIFS(INDIRECT(AN$10),DetailBudgetWPs_Aleph,IF($J249 = "No Work Package", "", $J249),DetailBudgetCategory_Aleph,$I249),""))))) / AN$6 * AN$7, 0), 0)</f>
        <v>0</v>
      </c>
      <c r="AO249" s="166">
        <f t="array" ref="AO249">IFERROR(IF(ROW()-16&lt;NoRowsBudget, IF($J249="Profit Margin",SUM(AO$16:AO248)*ProfitMargin,IF($J249="VAT",SUM(AO$16:AO248)*VAT,IF(Budget_period="Monthly",SUMIFS(INDIRECT(AO$8),DetailBudgetWPs_Aleph,IF($J249 = "No Work Package", "", $J249),DetailBudgetCategory_Aleph,$I249),IF(Budget_period="Quarterly",SUMIFS(INDIRECT(AO$9),DetailBudgetWPs_Aleph,IF($J249 = "No Work Package", "", $J249),DetailBudgetCategory_Aleph,$I249),IF(Budget_period="Annually",SUMIFS(INDIRECT(AO$10),DetailBudgetWPs_Aleph,IF($J249 = "No Work Package", "", $J249),DetailBudgetCategory_Aleph,$I249),""))))) / AO$6 * AO$7, 0), 0)</f>
        <v>0</v>
      </c>
      <c r="AP249" s="166">
        <f t="array" ref="AP249">IFERROR(IF(ROW()-16&lt;NoRowsBudget, IF($J249="Profit Margin",SUM(AP$16:AP248)*ProfitMargin,IF($J249="VAT",SUM(AP$16:AP248)*VAT,IF(Budget_period="Monthly",SUMIFS(INDIRECT(AP$8),DetailBudgetWPs_Aleph,IF($J249 = "No Work Package", "", $J249),DetailBudgetCategory_Aleph,$I249),IF(Budget_period="Quarterly",SUMIFS(INDIRECT(AP$9),DetailBudgetWPs_Aleph,IF($J249 = "No Work Package", "", $J249),DetailBudgetCategory_Aleph,$I249),IF(Budget_period="Annually",SUMIFS(INDIRECT(AP$10),DetailBudgetWPs_Aleph,IF($J249 = "No Work Package", "", $J249),DetailBudgetCategory_Aleph,$I249),""))))) / AP$6 * AP$7, 0), 0)</f>
        <v>0</v>
      </c>
      <c r="AQ249" s="166">
        <f t="array" ref="AQ249">IFERROR(IF(ROW()-16&lt;NoRowsBudget, IF($J249="Profit Margin",SUM(AQ$16:AQ248)*ProfitMargin,IF($J249="VAT",SUM(AQ$16:AQ248)*VAT,IF(Budget_period="Monthly",SUMIFS(INDIRECT(AQ$8),DetailBudgetWPs_Aleph,IF($J249 = "No Work Package", "", $J249),DetailBudgetCategory_Aleph,$I249),IF(Budget_period="Quarterly",SUMIFS(INDIRECT(AQ$9),DetailBudgetWPs_Aleph,IF($J249 = "No Work Package", "", $J249),DetailBudgetCategory_Aleph,$I249),IF(Budget_period="Annually",SUMIFS(INDIRECT(AQ$10),DetailBudgetWPs_Aleph,IF($J249 = "No Work Package", "", $J249),DetailBudgetCategory_Aleph,$I249),""))))) / AQ$6 * AQ$7, 0), 0)</f>
        <v>0</v>
      </c>
      <c r="AR249" s="166">
        <f t="array" ref="AR249">IFERROR(IF(ROW()-16&lt;NoRowsBudget, IF($J249="Profit Margin",SUM(AR$16:AR248)*ProfitMargin,IF($J249="VAT",SUM(AR$16:AR248)*VAT,IF(Budget_period="Monthly",SUMIFS(INDIRECT(AR$8),DetailBudgetWPs_Aleph,IF($J249 = "No Work Package", "", $J249),DetailBudgetCategory_Aleph,$I249),IF(Budget_period="Quarterly",SUMIFS(INDIRECT(AR$9),DetailBudgetWPs_Aleph,IF($J249 = "No Work Package", "", $J249),DetailBudgetCategory_Aleph,$I249),IF(Budget_period="Annually",SUMIFS(INDIRECT(AR$10),DetailBudgetWPs_Aleph,IF($J249 = "No Work Package", "", $J249),DetailBudgetCategory_Aleph,$I249),""))))) / AR$6 * AR$7, 0), 0)</f>
        <v>0</v>
      </c>
      <c r="AS249" s="166">
        <f t="array" ref="AS249">IFERROR(IF(ROW()-16&lt;NoRowsBudget, IF($J249="Profit Margin",SUM(AS$16:AS248)*ProfitMargin,IF($J249="VAT",SUM(AS$16:AS248)*VAT,IF(Budget_period="Monthly",SUMIFS(INDIRECT(AS$8),DetailBudgetWPs_Aleph,IF($J249 = "No Work Package", "", $J249),DetailBudgetCategory_Aleph,$I249),IF(Budget_period="Quarterly",SUMIFS(INDIRECT(AS$9),DetailBudgetWPs_Aleph,IF($J249 = "No Work Package", "", $J249),DetailBudgetCategory_Aleph,$I249),IF(Budget_period="Annually",SUMIFS(INDIRECT(AS$10),DetailBudgetWPs_Aleph,IF($J249 = "No Work Package", "", $J249),DetailBudgetCategory_Aleph,$I249),""))))) / AS$6 * AS$7, 0), 0)</f>
        <v>0</v>
      </c>
      <c r="AT249" s="166">
        <f t="array" ref="AT249">IFERROR(IF(ROW()-16&lt;NoRowsBudget, IF($J249="Profit Margin",SUM(AT$16:AT248)*ProfitMargin,IF($J249="VAT",SUM(AT$16:AT248)*VAT,IF(Budget_period="Monthly",SUMIFS(INDIRECT(AT$8),DetailBudgetWPs_Aleph,IF($J249 = "No Work Package", "", $J249),DetailBudgetCategory_Aleph,$I249),IF(Budget_period="Quarterly",SUMIFS(INDIRECT(AT$9),DetailBudgetWPs_Aleph,IF($J249 = "No Work Package", "", $J249),DetailBudgetCategory_Aleph,$I249),IF(Budget_period="Annually",SUMIFS(INDIRECT(AT$10),DetailBudgetWPs_Aleph,IF($J249 = "No Work Package", "", $J249),DetailBudgetCategory_Aleph,$I249),""))))) / AT$6 * AT$7, 0), 0)</f>
        <v>0</v>
      </c>
      <c r="AU249" s="166">
        <f t="array" ref="AU249">IFERROR(IF(ROW()-16&lt;NoRowsBudget, IF($J249="Profit Margin",SUM(AU$16:AU248)*ProfitMargin,IF($J249="VAT",SUM(AU$16:AU248)*VAT,IF(Budget_period="Monthly",SUMIFS(INDIRECT(AU$8),DetailBudgetWPs_Aleph,IF($J249 = "No Work Package", "", $J249),DetailBudgetCategory_Aleph,$I249),IF(Budget_period="Quarterly",SUMIFS(INDIRECT(AU$9),DetailBudgetWPs_Aleph,IF($J249 = "No Work Package", "", $J249),DetailBudgetCategory_Aleph,$I249),IF(Budget_period="Annually",SUMIFS(INDIRECT(AU$10),DetailBudgetWPs_Aleph,IF($J249 = "No Work Package", "", $J249),DetailBudgetCategory_Aleph,$I249),""))))) / AU$6 * AU$7, 0), 0)</f>
        <v>0</v>
      </c>
      <c r="AV249" s="166">
        <f t="array" ref="AV249">IFERROR(IF(ROW()-16&lt;NoRowsBudget, IF($J249="Profit Margin",SUM(AV$16:AV248)*ProfitMargin,IF($J249="VAT",SUM(AV$16:AV248)*VAT,IF(Budget_period="Monthly",SUMIFS(INDIRECT(AV$8),DetailBudgetWPs_Aleph,IF($J249 = "No Work Package", "", $J249),DetailBudgetCategory_Aleph,$I249),IF(Budget_period="Quarterly",SUMIFS(INDIRECT(AV$9),DetailBudgetWPs_Aleph,IF($J249 = "No Work Package", "", $J249),DetailBudgetCategory_Aleph,$I249),IF(Budget_period="Annually",SUMIFS(INDIRECT(AV$10),DetailBudgetWPs_Aleph,IF($J249 = "No Work Package", "", $J249),DetailBudgetCategory_Aleph,$I249),""))))) / AV$6 * AV$7, 0), 0)</f>
        <v>0</v>
      </c>
      <c r="AW249" s="166">
        <f t="array" ref="AW249">IFERROR(IF(ROW()-16&lt;NoRowsBudget, IF($J249="Profit Margin",SUM(AW$16:AW248)*ProfitMargin,IF($J249="VAT",SUM(AW$16:AW248)*VAT,IF(Budget_period="Monthly",SUMIFS(INDIRECT(AW$8),DetailBudgetWPs_Aleph,IF($J249 = "No Work Package", "", $J249),DetailBudgetCategory_Aleph,$I249),IF(Budget_period="Quarterly",SUMIFS(INDIRECT(AW$9),DetailBudgetWPs_Aleph,IF($J249 = "No Work Package", "", $J249),DetailBudgetCategory_Aleph,$I249),IF(Budget_period="Annually",SUMIFS(INDIRECT(AW$10),DetailBudgetWPs_Aleph,IF($J249 = "No Work Package", "", $J249),DetailBudgetCategory_Aleph,$I249),""))))) / AW$6 * AW$7, 0), 0)</f>
        <v>0</v>
      </c>
      <c r="AX249" s="166">
        <f t="array" ref="AX249">IFERROR(IF(ROW()-16&lt;NoRowsBudget, IF($J249="Profit Margin",SUM(AX$16:AX248)*ProfitMargin,IF($J249="VAT",SUM(AX$16:AX248)*VAT,IF(Budget_period="Monthly",SUMIFS(INDIRECT(AX$8),DetailBudgetWPs_Aleph,IF($J249 = "No Work Package", "", $J249),DetailBudgetCategory_Aleph,$I249),IF(Budget_period="Quarterly",SUMIFS(INDIRECT(AX$9),DetailBudgetWPs_Aleph,IF($J249 = "No Work Package", "", $J249),DetailBudgetCategory_Aleph,$I249),IF(Budget_period="Annually",SUMIFS(INDIRECT(AX$10),DetailBudgetWPs_Aleph,IF($J249 = "No Work Package", "", $J249),DetailBudgetCategory_Aleph,$I249),""))))) / AX$6 * AX$7, 0), 0)</f>
        <v>0</v>
      </c>
      <c r="AY249" s="166">
        <f t="array" ref="AY249">IFERROR(IF(ROW()-16&lt;NoRowsBudget, IF($J249="Profit Margin",SUM(AY$16:AY248)*ProfitMargin,IF($J249="VAT",SUM(AY$16:AY248)*VAT,IF(Budget_period="Monthly",SUMIFS(INDIRECT(AY$8),DetailBudgetWPs_Aleph,IF($J249 = "No Work Package", "", $J249),DetailBudgetCategory_Aleph,$I249),IF(Budget_period="Quarterly",SUMIFS(INDIRECT(AY$9),DetailBudgetWPs_Aleph,IF($J249 = "No Work Package", "", $J249),DetailBudgetCategory_Aleph,$I249),IF(Budget_period="Annually",SUMIFS(INDIRECT(AY$10),DetailBudgetWPs_Aleph,IF($J249 = "No Work Package", "", $J249),DetailBudgetCategory_Aleph,$I249),""))))) / AY$6 * AY$7, 0), 0)</f>
        <v>0</v>
      </c>
      <c r="AZ249" s="166">
        <f t="array" ref="AZ249">IFERROR(IF(ROW()-16&lt;NoRowsBudget, IF($J249="Profit Margin",SUM(AZ$16:AZ248)*ProfitMargin,IF($J249="VAT",SUM(AZ$16:AZ248)*VAT,IF(Budget_period="Monthly",SUMIFS(INDIRECT(AZ$8),DetailBudgetWPs_Aleph,IF($J249 = "No Work Package", "", $J249),DetailBudgetCategory_Aleph,$I249),IF(Budget_period="Quarterly",SUMIFS(INDIRECT(AZ$9),DetailBudgetWPs_Aleph,IF($J249 = "No Work Package", "", $J249),DetailBudgetCategory_Aleph,$I249),IF(Budget_period="Annually",SUMIFS(INDIRECT(AZ$10),DetailBudgetWPs_Aleph,IF($J249 = "No Work Package", "", $J249),DetailBudgetCategory_Aleph,$I249),""))))) / AZ$6 * AZ$7, 0), 0)</f>
        <v>0</v>
      </c>
      <c r="BA249" s="166">
        <f t="array" ref="BA249">IFERROR(IF(ROW()-16&lt;NoRowsBudget, IF($J249="Profit Margin",SUM(BA$16:BA248)*ProfitMargin,IF($J249="VAT",SUM(BA$16:BA248)*VAT,IF(Budget_period="Monthly",SUMIFS(INDIRECT(BA$8),DetailBudgetWPs_Aleph,IF($J249 = "No Work Package", "", $J249),DetailBudgetCategory_Aleph,$I249),IF(Budget_period="Quarterly",SUMIFS(INDIRECT(BA$9),DetailBudgetWPs_Aleph,IF($J249 = "No Work Package", "", $J249),DetailBudgetCategory_Aleph,$I249),IF(Budget_period="Annually",SUMIFS(INDIRECT(BA$10),DetailBudgetWPs_Aleph,IF($J249 = "No Work Package", "", $J249),DetailBudgetCategory_Aleph,$I249),""))))) / BA$6 * BA$7, 0), 0)</f>
        <v>0</v>
      </c>
      <c r="BB249" s="166">
        <f t="array" ref="BB249">IFERROR(IF(ROW()-16&lt;NoRowsBudget, IF($J249="Profit Margin",SUM(BB$16:BB248)*ProfitMargin,IF($J249="VAT",SUM(BB$16:BB248)*VAT,IF(Budget_period="Monthly",SUMIFS(INDIRECT(BB$8),DetailBudgetWPs_Aleph,IF($J249 = "No Work Package", "", $J249),DetailBudgetCategory_Aleph,$I249),IF(Budget_period="Quarterly",SUMIFS(INDIRECT(BB$9),DetailBudgetWPs_Aleph,IF($J249 = "No Work Package", "", $J249),DetailBudgetCategory_Aleph,$I249),IF(Budget_period="Annually",SUMIFS(INDIRECT(BB$10),DetailBudgetWPs_Aleph,IF($J249 = "No Work Package", "", $J249),DetailBudgetCategory_Aleph,$I249),""))))) / BB$6 * BB$7, 0), 0)</f>
        <v>0</v>
      </c>
      <c r="BC249" s="166">
        <f t="array" ref="BC249">IFERROR(IF(ROW()-16&lt;NoRowsBudget, IF($J249="Profit Margin",SUM(BC$16:BC248)*ProfitMargin,IF($J249="VAT",SUM(BC$16:BC248)*VAT,IF(Budget_period="Monthly",SUMIFS(INDIRECT(BC$8),DetailBudgetWPs_Aleph,IF($J249 = "No Work Package", "", $J249),DetailBudgetCategory_Aleph,$I249),IF(Budget_period="Quarterly",SUMIFS(INDIRECT(BC$9),DetailBudgetWPs_Aleph,IF($J249 = "No Work Package", "", $J249),DetailBudgetCategory_Aleph,$I249),IF(Budget_period="Annually",SUMIFS(INDIRECT(BC$10),DetailBudgetWPs_Aleph,IF($J249 = "No Work Package", "", $J249),DetailBudgetCategory_Aleph,$I249),""))))) / BC$6 * BC$7, 0), 0)</f>
        <v>0</v>
      </c>
      <c r="BD249" s="166">
        <f t="array" ref="BD249">IFERROR(IF(ROW()-16&lt;NoRowsBudget, IF($J249="Profit Margin",SUM(BD$16:BD248)*ProfitMargin,IF($J249="VAT",SUM(BD$16:BD248)*VAT,IF(Budget_period="Monthly",SUMIFS(INDIRECT(BD$8),DetailBudgetWPs_Aleph,IF($J249 = "No Work Package", "", $J249),DetailBudgetCategory_Aleph,$I249),IF(Budget_period="Quarterly",SUMIFS(INDIRECT(BD$9),DetailBudgetWPs_Aleph,IF($J249 = "No Work Package", "", $J249),DetailBudgetCategory_Aleph,$I249),IF(Budget_period="Annually",SUMIFS(INDIRECT(BD$10),DetailBudgetWPs_Aleph,IF($J249 = "No Work Package", "", $J249),DetailBudgetCategory_Aleph,$I249),""))))) / BD$6 * BD$7, 0), 0)</f>
        <v>0</v>
      </c>
      <c r="BE249" s="166">
        <f t="array" ref="BE249">IFERROR(IF(ROW()-16&lt;NoRowsBudget, IF($J249="Profit Margin",SUM(BE$16:BE248)*ProfitMargin,IF($J249="VAT",SUM(BE$16:BE248)*VAT,IF(Budget_period="Monthly",SUMIFS(INDIRECT(BE$8),DetailBudgetWPs_Aleph,IF($J249 = "No Work Package", "", $J249),DetailBudgetCategory_Aleph,$I249),IF(Budget_period="Quarterly",SUMIFS(INDIRECT(BE$9),DetailBudgetWPs_Aleph,IF($J249 = "No Work Package", "", $J249),DetailBudgetCategory_Aleph,$I249),IF(Budget_period="Annually",SUMIFS(INDIRECT(BE$10),DetailBudgetWPs_Aleph,IF($J249 = "No Work Package", "", $J249),DetailBudgetCategory_Aleph,$I249),""))))) / BE$6 * BE$7, 0), 0)</f>
        <v>0</v>
      </c>
      <c r="BF249" s="166">
        <f t="array" ref="BF249">IFERROR(IF(ROW()-16&lt;NoRowsBudget, IF($J249="Profit Margin",SUM(BF$16:BF248)*ProfitMargin,IF($J249="VAT",SUM(BF$16:BF248)*VAT,IF(Budget_period="Monthly",SUMIFS(INDIRECT(BF$8),DetailBudgetWPs_Aleph,IF($J249 = "No Work Package", "", $J249),DetailBudgetCategory_Aleph,$I249),IF(Budget_period="Quarterly",SUMIFS(INDIRECT(BF$9),DetailBudgetWPs_Aleph,IF($J249 = "No Work Package", "", $J249),DetailBudgetCategory_Aleph,$I249),IF(Budget_period="Annually",SUMIFS(INDIRECT(BF$10),DetailBudgetWPs_Aleph,IF($J249 = "No Work Package", "", $J249),DetailBudgetCategory_Aleph,$I249),""))))) / BF$6 * BF$7, 0), 0)</f>
        <v>0</v>
      </c>
      <c r="BG249" s="166">
        <f t="array" ref="BG249">IFERROR(IF(ROW()-16&lt;NoRowsBudget, IF($J249="Profit Margin",SUM(BG$16:BG248)*ProfitMargin,IF($J249="VAT",SUM(BG$16:BG248)*VAT,IF(Budget_period="Monthly",SUMIFS(INDIRECT(BG$8),DetailBudgetWPs_Aleph,IF($J249 = "No Work Package", "", $J249),DetailBudgetCategory_Aleph,$I249),IF(Budget_period="Quarterly",SUMIFS(INDIRECT(BG$9),DetailBudgetWPs_Aleph,IF($J249 = "No Work Package", "", $J249),DetailBudgetCategory_Aleph,$I249),IF(Budget_period="Annually",SUMIFS(INDIRECT(BG$10),DetailBudgetWPs_Aleph,IF($J249 = "No Work Package", "", $J249),DetailBudgetCategory_Aleph,$I249),""))))) / BG$6 * BG$7, 0), 0)</f>
        <v>0</v>
      </c>
      <c r="BH249" s="166">
        <f t="array" ref="BH249">IFERROR(IF(ROW()-16&lt;NoRowsBudget, IF($J249="Profit Margin",SUM(BH$16:BH248)*ProfitMargin,IF($J249="VAT",SUM(BH$16:BH248)*VAT,IF(Budget_period="Monthly",SUMIFS(INDIRECT(BH$8),DetailBudgetWPs_Aleph,IF($J249 = "No Work Package", "", $J249),DetailBudgetCategory_Aleph,$I249),IF(Budget_period="Quarterly",SUMIFS(INDIRECT(BH$9),DetailBudgetWPs_Aleph,IF($J249 = "No Work Package", "", $J249),DetailBudgetCategory_Aleph,$I249),IF(Budget_period="Annually",SUMIFS(INDIRECT(BH$10),DetailBudgetWPs_Aleph,IF($J249 = "No Work Package", "", $J249),DetailBudgetCategory_Aleph,$I249),""))))) / BH$6 * BH$7, 0), 0)</f>
        <v>0</v>
      </c>
      <c r="BI249" s="166">
        <f t="array" ref="BI249">IFERROR(IF(ROW()-16&lt;NoRowsBudget, IF($J249="Profit Margin",SUM(BI$16:BI248)*ProfitMargin,IF($J249="VAT",SUM(BI$16:BI248)*VAT,IF(Budget_period="Monthly",SUMIFS(INDIRECT(BI$8),DetailBudgetWPs_Aleph,IF($J249 = "No Work Package", "", $J249),DetailBudgetCategory_Aleph,$I249),IF(Budget_period="Quarterly",SUMIFS(INDIRECT(BI$9),DetailBudgetWPs_Aleph,IF($J249 = "No Work Package", "", $J249),DetailBudgetCategory_Aleph,$I249),IF(Budget_period="Annually",SUMIFS(INDIRECT(BI$10),DetailBudgetWPs_Aleph,IF($J249 = "No Work Package", "", $J249),DetailBudgetCategory_Aleph,$I249),""))))) / BI$6 * BI$7, 0), 0)</f>
        <v>0</v>
      </c>
      <c r="BJ249" s="166">
        <f t="array" ref="BJ249">IFERROR(IF(ROW()-16&lt;NoRowsBudget, IF($J249="Profit Margin",SUM(BJ$16:BJ248)*ProfitMargin,IF($J249="VAT",SUM(BJ$16:BJ248)*VAT,IF(Budget_period="Monthly",SUMIFS(INDIRECT(BJ$8),DetailBudgetWPs_Aleph,IF($J249 = "No Work Package", "", $J249),DetailBudgetCategory_Aleph,$I249),IF(Budget_period="Quarterly",SUMIFS(INDIRECT(BJ$9),DetailBudgetWPs_Aleph,IF($J249 = "No Work Package", "", $J249),DetailBudgetCategory_Aleph,$I249),IF(Budget_period="Annually",SUMIFS(INDIRECT(BJ$10),DetailBudgetWPs_Aleph,IF($J249 = "No Work Package", "", $J249),DetailBudgetCategory_Aleph,$I249),""))))) / BJ$6 * BJ$7, 0), 0)</f>
        <v>0</v>
      </c>
      <c r="BK249" s="166">
        <f t="array" ref="BK249">IFERROR(IF(ROW()-16&lt;NoRowsBudget, IF($J249="Profit Margin",SUM(BK$16:BK248)*ProfitMargin,IF($J249="VAT",SUM(BK$16:BK248)*VAT,IF(Budget_period="Monthly",SUMIFS(INDIRECT(BK$8),DetailBudgetWPs_Aleph,IF($J249 = "No Work Package", "", $J249),DetailBudgetCategory_Aleph,$I249),IF(Budget_period="Quarterly",SUMIFS(INDIRECT(BK$9),DetailBudgetWPs_Aleph,IF($J249 = "No Work Package", "", $J249),DetailBudgetCategory_Aleph,$I249),IF(Budget_period="Annually",SUMIFS(INDIRECT(BK$10),DetailBudgetWPs_Aleph,IF($J249 = "No Work Package", "", $J249),DetailBudgetCategory_Aleph,$I249),""))))) / BK$6 * BK$7, 0), 0)</f>
        <v>0</v>
      </c>
      <c r="BL249" s="166">
        <f t="array" ref="BL249">IFERROR(IF(ROW()-16&lt;NoRowsBudget, IF($J249="Profit Margin",SUM(BL$16:BL248)*ProfitMargin,IF($J249="VAT",SUM(BL$16:BL248)*VAT,IF(Budget_period="Monthly",SUMIFS(INDIRECT(BL$8),DetailBudgetWPs_Aleph,IF($J249 = "No Work Package", "", $J249),DetailBudgetCategory_Aleph,$I249),IF(Budget_period="Quarterly",SUMIFS(INDIRECT(BL$9),DetailBudgetWPs_Aleph,IF($J249 = "No Work Package", "", $J249),DetailBudgetCategory_Aleph,$I249),IF(Budget_period="Annually",SUMIFS(INDIRECT(BL$10),DetailBudgetWPs_Aleph,IF($J249 = "No Work Package", "", $J249),DetailBudgetCategory_Aleph,$I249),""))))) / BL$6 * BL$7, 0), 0)</f>
        <v>0</v>
      </c>
      <c r="BM249" s="166">
        <f t="array" ref="BM249">IFERROR(IF(ROW()-16&lt;NoRowsBudget, IF($J249="Profit Margin",SUM(BM$16:BM248)*ProfitMargin,IF($J249="VAT",SUM(BM$16:BM248)*VAT,IF(Budget_period="Monthly",SUMIFS(INDIRECT(BM$8),DetailBudgetWPs_Aleph,IF($J249 = "No Work Package", "", $J249),DetailBudgetCategory_Aleph,$I249),IF(Budget_period="Quarterly",SUMIFS(INDIRECT(BM$9),DetailBudgetWPs_Aleph,IF($J249 = "No Work Package", "", $J249),DetailBudgetCategory_Aleph,$I249),IF(Budget_period="Annually",SUMIFS(INDIRECT(BM$10),DetailBudgetWPs_Aleph,IF($J249 = "No Work Package", "", $J249),DetailBudgetCategory_Aleph,$I249),""))))) / BM$6 * BM$7, 0), 0)</f>
        <v>0</v>
      </c>
      <c r="BN249" s="166">
        <f t="array" ref="BN249">IFERROR(IF(ROW()-16&lt;NoRowsBudget, IF($J249="Profit Margin",SUM(BN$16:BN248)*ProfitMargin,IF($J249="VAT",SUM(BN$16:BN248)*VAT,IF(Budget_period="Monthly",SUMIFS(INDIRECT(BN$8),DetailBudgetWPs_Aleph,IF($J249 = "No Work Package", "", $J249),DetailBudgetCategory_Aleph,$I249),IF(Budget_period="Quarterly",SUMIFS(INDIRECT(BN$9),DetailBudgetWPs_Aleph,IF($J249 = "No Work Package", "", $J249),DetailBudgetCategory_Aleph,$I249),IF(Budget_period="Annually",SUMIFS(INDIRECT(BN$10),DetailBudgetWPs_Aleph,IF($J249 = "No Work Package", "", $J249),DetailBudgetCategory_Aleph,$I249),""))))) / BN$6 * BN$7, 0), 0)</f>
        <v>0</v>
      </c>
      <c r="BO249" s="166">
        <f t="array" ref="BO249">IFERROR(IF(ROW()-16&lt;NoRowsBudget, IF($J249="Profit Margin",SUM(BO$16:BO248)*ProfitMargin,IF($J249="VAT",SUM(BO$16:BO248)*VAT,IF(Budget_period="Monthly",SUMIFS(INDIRECT(BO$8),DetailBudgetWPs_Aleph,IF($J249 = "No Work Package", "", $J249),DetailBudgetCategory_Aleph,$I249),IF(Budget_period="Quarterly",SUMIFS(INDIRECT(BO$9),DetailBudgetWPs_Aleph,IF($J249 = "No Work Package", "", $J249),DetailBudgetCategory_Aleph,$I249),IF(Budget_period="Annually",SUMIFS(INDIRECT(BO$10),DetailBudgetWPs_Aleph,IF($J249 = "No Work Package", "", $J249),DetailBudgetCategory_Aleph,$I249),""))))) / BO$6 * BO$7, 0), 0)</f>
        <v>0</v>
      </c>
      <c r="BP249" s="166">
        <f t="array" ref="BP249">IFERROR(IF(ROW()-16&lt;NoRowsBudget, IF($J249="Profit Margin",SUM(BP$16:BP248)*ProfitMargin,IF($J249="VAT",SUM(BP$16:BP248)*VAT,IF(Budget_period="Monthly",SUMIFS(INDIRECT(BP$8),DetailBudgetWPs_Aleph,IF($J249 = "No Work Package", "", $J249),DetailBudgetCategory_Aleph,$I249),IF(Budget_period="Quarterly",SUMIFS(INDIRECT(BP$9),DetailBudgetWPs_Aleph,IF($J249 = "No Work Package", "", $J249),DetailBudgetCategory_Aleph,$I249),IF(Budget_period="Annually",SUMIFS(INDIRECT(BP$10),DetailBudgetWPs_Aleph,IF($J249 = "No Work Package", "", $J249),DetailBudgetCategory_Aleph,$I249),""))))) / BP$6 * BP$7, 0), 0)</f>
        <v>0</v>
      </c>
      <c r="BQ249" s="166">
        <f t="array" ref="BQ249">IFERROR(IF(ROW()-16&lt;NoRowsBudget, IF($J249="Profit Margin",SUM(BQ$16:BQ248)*ProfitMargin,IF($J249="VAT",SUM(BQ$16:BQ248)*VAT,IF(Budget_period="Monthly",SUMIFS(INDIRECT(BQ$8),DetailBudgetWPs_Aleph,IF($J249 = "No Work Package", "", $J249),DetailBudgetCategory_Aleph,$I249),IF(Budget_period="Quarterly",SUMIFS(INDIRECT(BQ$9),DetailBudgetWPs_Aleph,IF($J249 = "No Work Package", "", $J249),DetailBudgetCategory_Aleph,$I249),IF(Budget_period="Annually",SUMIFS(INDIRECT(BQ$10),DetailBudgetWPs_Aleph,IF($J249 = "No Work Package", "", $J249),DetailBudgetCategory_Aleph,$I249),""))))) / BQ$6 * BQ$7, 0), 0)</f>
        <v>0</v>
      </c>
      <c r="BR249" s="166">
        <f t="array" ref="BR249">IFERROR(IF(ROW()-16&lt;NoRowsBudget, IF($J249="Profit Margin",SUM(BR$16:BR248)*ProfitMargin,IF($J249="VAT",SUM(BR$16:BR248)*VAT,IF(Budget_period="Monthly",SUMIFS(INDIRECT(BR$8),DetailBudgetWPs_Aleph,IF($J249 = "No Work Package", "", $J249),DetailBudgetCategory_Aleph,$I249),IF(Budget_period="Quarterly",SUMIFS(INDIRECT(BR$9),DetailBudgetWPs_Aleph,IF($J249 = "No Work Package", "", $J249),DetailBudgetCategory_Aleph,$I249),IF(Budget_period="Annually",SUMIFS(INDIRECT(BR$10),DetailBudgetWPs_Aleph,IF($J249 = "No Work Package", "", $J249),DetailBudgetCategory_Aleph,$I249),""))))) / BR$6 * BR$7, 0), 0)</f>
        <v>0</v>
      </c>
      <c r="BS249" s="166">
        <f t="array" ref="BS249">IFERROR(IF(ROW()-16&lt;NoRowsBudget, IF($J249="Profit Margin",SUM(BS$16:BS248)*ProfitMargin,IF($J249="VAT",SUM(BS$16:BS248)*VAT,IF(Budget_period="Monthly",SUMIFS(INDIRECT(BS$8),DetailBudgetWPs_Aleph,IF($J249 = "No Work Package", "", $J249),DetailBudgetCategory_Aleph,$I249),IF(Budget_period="Quarterly",SUMIFS(INDIRECT(BS$9),DetailBudgetWPs_Aleph,IF($J249 = "No Work Package", "", $J249),DetailBudgetCategory_Aleph,$I249),IF(Budget_period="Annually",SUMIFS(INDIRECT(BS$10),DetailBudgetWPs_Aleph,IF($J249 = "No Work Package", "", $J249),DetailBudgetCategory_Aleph,$I249),""))))) / BS$6 * BS$7, 0), 0)</f>
        <v>0</v>
      </c>
    </row>
    <row r="250" ht="15.75" customHeight="1">
      <c r="A250" s="114"/>
      <c r="B250" s="15" t="str">
        <f>IF(ROW()-16&lt;NoRowsBudget,OrgName,"")</f>
        <v/>
      </c>
      <c r="C250" s="15" t="str">
        <f>IF(ROW()-16&lt;NoRowsBudget,ProjectName,"")</f>
        <v/>
      </c>
      <c r="D250" s="15" t="str">
        <f>IF(ROW()-16&lt;NoRowsBudget,ProjectRef,"")</f>
        <v/>
      </c>
      <c r="E250" s="15" t="str">
        <f>IF(ROW()-16&lt;NoRowsBudget,ApplicationID,"")</f>
        <v/>
      </c>
      <c r="F250" s="15" t="str">
        <f>IF(ROW()-16&lt;NoRowsBudget,Version,"")</f>
        <v/>
      </c>
      <c r="G250" s="164" t="str">
        <f>IF(ROW()-16&lt;NoRowsBudget,StartDate,"")</f>
        <v/>
      </c>
      <c r="H250" s="164" t="str">
        <f>IF(ROW()-16&lt;NoRowsBudget,EndDate,"")</f>
        <v/>
      </c>
      <c r="I250" s="15" t="str">
        <f t="array" ref="I250">IF(ROW()-16&lt;(NoRowsBudget-3),INDEX(CostCategories,CEILING((ROW()-15)/NoWPs,1)),IF(ROW()-16=NoRowsBudget-3,"Overheads",IF(ROW()-16=NoRowsBudget-2,"Profit Margin",IF(ROW()-16=NoRowsBudget-1,"VAT",""))))</f>
        <v/>
      </c>
      <c r="J250" s="15" t="str">
        <f t="array" ref="J250">IF(ROW()-16&lt;NoRowsBudget-3,INDEX(WPUnique,,MOD(ROW()-16,NoWPs)+1),IF(ROW()-16=NoRowsBudget-3,"Overheads",IF(ROW()-16=NoRowsBudget-2,"Profit Margin",IF(ROW()-16=NoRowsBudget-1,"VAT",""))))</f>
        <v/>
      </c>
      <c r="K250" s="172" t="str">
        <f>IFERROR(IF(OR($J250="Indirect Cost",$J250="VAT",$J250="Profit Margin"),"",VLOOKUP(J250,'1. Basic Info'!$B$40:$C$52,2,FALSE)),BudgetExport!J250)</f>
        <v/>
      </c>
      <c r="L250" s="166">
        <f t="array" ref="L250">IFERROR(IF(ROW()-16&lt;NoRowsBudget, IF($J250="Profit Margin",SUM(L$16:L249)*ProfitMargin,IF($J250="VAT",SUM(L$16:L249)*VAT,IF(Budget_period="Monthly",SUMIFS(INDIRECT(L$8),DetailBudgetWPs_Aleph,IF($J250 = "No Work Package", "", $J250),DetailBudgetCategory_Aleph,$I250),IF(Budget_period="Quarterly",SUMIFS(INDIRECT(L$9),DetailBudgetWPs_Aleph,IF($J250 = "No Work Package", "", $J250),DetailBudgetCategory_Aleph,$I250),IF(Budget_period="Annually",SUMIFS(INDIRECT(L$10),DetailBudgetWPs_Aleph,IF($J250 = "No Work Package", "", $J250),DetailBudgetCategory_Aleph,$I250),""))))) / L$6 * L$7, 0), 0)</f>
        <v>0</v>
      </c>
      <c r="M250" s="166">
        <f t="array" ref="M250">IFERROR(IF(ROW()-16&lt;NoRowsBudget, IF($J250="Profit Margin",SUM(M$16:M249)*ProfitMargin,IF($J250="VAT",SUM(M$16:M249)*VAT,IF(Budget_period="Monthly",SUMIFS(INDIRECT(M$8),DetailBudgetWPs_Aleph,IF($J250 = "No Work Package", "", $J250),DetailBudgetCategory_Aleph,$I250),IF(Budget_period="Quarterly",SUMIFS(INDIRECT(M$9),DetailBudgetWPs_Aleph,IF($J250 = "No Work Package", "", $J250),DetailBudgetCategory_Aleph,$I250),IF(Budget_period="Annually",SUMIFS(INDIRECT(M$10),DetailBudgetWPs_Aleph,IF($J250 = "No Work Package", "", $J250),DetailBudgetCategory_Aleph,$I250),""))))) / M$6 * M$7, 0), 0)</f>
        <v>0</v>
      </c>
      <c r="N250" s="166">
        <f t="array" ref="N250">IFERROR(IF(ROW()-16&lt;NoRowsBudget, IF($J250="Profit Margin",SUM(N$16:N249)*ProfitMargin,IF($J250="VAT",SUM(N$16:N249)*VAT,IF(Budget_period="Monthly",SUMIFS(INDIRECT(N$8),DetailBudgetWPs_Aleph,IF($J250 = "No Work Package", "", $J250),DetailBudgetCategory_Aleph,$I250),IF(Budget_period="Quarterly",SUMIFS(INDIRECT(N$9),DetailBudgetWPs_Aleph,IF($J250 = "No Work Package", "", $J250),DetailBudgetCategory_Aleph,$I250),IF(Budget_period="Annually",SUMIFS(INDIRECT(N$10),DetailBudgetWPs_Aleph,IF($J250 = "No Work Package", "", $J250),DetailBudgetCategory_Aleph,$I250),""))))) / N$6 * N$7, 0), 0)</f>
        <v>0</v>
      </c>
      <c r="O250" s="166">
        <f t="array" ref="O250">IFERROR(IF(ROW()-16&lt;NoRowsBudget, IF($J250="Profit Margin",SUM(O$16:O249)*ProfitMargin,IF($J250="VAT",SUM(O$16:O249)*VAT,IF(Budget_period="Monthly",SUMIFS(INDIRECT(O$8),DetailBudgetWPs_Aleph,IF($J250 = "No Work Package", "", $J250),DetailBudgetCategory_Aleph,$I250),IF(Budget_period="Quarterly",SUMIFS(INDIRECT(O$9),DetailBudgetWPs_Aleph,IF($J250 = "No Work Package", "", $J250),DetailBudgetCategory_Aleph,$I250),IF(Budget_period="Annually",SUMIFS(INDIRECT(O$10),DetailBudgetWPs_Aleph,IF($J250 = "No Work Package", "", $J250),DetailBudgetCategory_Aleph,$I250),""))))) / O$6 * O$7, 0), 0)</f>
        <v>0</v>
      </c>
      <c r="P250" s="166">
        <f t="array" ref="P250">IFERROR(IF(ROW()-16&lt;NoRowsBudget, IF($J250="Profit Margin",SUM(P$16:P249)*ProfitMargin,IF($J250="VAT",SUM(P$16:P249)*VAT,IF(Budget_period="Monthly",SUMIFS(INDIRECT(P$8),DetailBudgetWPs_Aleph,IF($J250 = "No Work Package", "", $J250),DetailBudgetCategory_Aleph,$I250),IF(Budget_period="Quarterly",SUMIFS(INDIRECT(P$9),DetailBudgetWPs_Aleph,IF($J250 = "No Work Package", "", $J250),DetailBudgetCategory_Aleph,$I250),IF(Budget_period="Annually",SUMIFS(INDIRECT(P$10),DetailBudgetWPs_Aleph,IF($J250 = "No Work Package", "", $J250),DetailBudgetCategory_Aleph,$I250),""))))) / P$6 * P$7, 0), 0)</f>
        <v>0</v>
      </c>
      <c r="Q250" s="166">
        <f t="array" ref="Q250">IFERROR(IF(ROW()-16&lt;NoRowsBudget, IF($J250="Profit Margin",SUM(Q$16:Q249)*ProfitMargin,IF($J250="VAT",SUM(Q$16:Q249)*VAT,IF(Budget_period="Monthly",SUMIFS(INDIRECT(Q$8),DetailBudgetWPs_Aleph,IF($J250 = "No Work Package", "", $J250),DetailBudgetCategory_Aleph,$I250),IF(Budget_period="Quarterly",SUMIFS(INDIRECT(Q$9),DetailBudgetWPs_Aleph,IF($J250 = "No Work Package", "", $J250),DetailBudgetCategory_Aleph,$I250),IF(Budget_period="Annually",SUMIFS(INDIRECT(Q$10),DetailBudgetWPs_Aleph,IF($J250 = "No Work Package", "", $J250),DetailBudgetCategory_Aleph,$I250),""))))) / Q$6 * Q$7, 0), 0)</f>
        <v>0</v>
      </c>
      <c r="R250" s="166">
        <f t="array" ref="R250">IFERROR(IF(ROW()-16&lt;NoRowsBudget, IF($J250="Profit Margin",SUM(R$16:R249)*ProfitMargin,IF($J250="VAT",SUM(R$16:R249)*VAT,IF(Budget_period="Monthly",SUMIFS(INDIRECT(R$8),DetailBudgetWPs_Aleph,IF($J250 = "No Work Package", "", $J250),DetailBudgetCategory_Aleph,$I250),IF(Budget_period="Quarterly",SUMIFS(INDIRECT(R$9),DetailBudgetWPs_Aleph,IF($J250 = "No Work Package", "", $J250),DetailBudgetCategory_Aleph,$I250),IF(Budget_period="Annually",SUMIFS(INDIRECT(R$10),DetailBudgetWPs_Aleph,IF($J250 = "No Work Package", "", $J250),DetailBudgetCategory_Aleph,$I250),""))))) / R$6 * R$7, 0), 0)</f>
        <v>0</v>
      </c>
      <c r="S250" s="166">
        <f t="array" ref="S250">IFERROR(IF(ROW()-16&lt;NoRowsBudget, IF($J250="Profit Margin",SUM(S$16:S249)*ProfitMargin,IF($J250="VAT",SUM(S$16:S249)*VAT,IF(Budget_period="Monthly",SUMIFS(INDIRECT(S$8),DetailBudgetWPs_Aleph,IF($J250 = "No Work Package", "", $J250),DetailBudgetCategory_Aleph,$I250),IF(Budget_period="Quarterly",SUMIFS(INDIRECT(S$9),DetailBudgetWPs_Aleph,IF($J250 = "No Work Package", "", $J250),DetailBudgetCategory_Aleph,$I250),IF(Budget_period="Annually",SUMIFS(INDIRECT(S$10),DetailBudgetWPs_Aleph,IF($J250 = "No Work Package", "", $J250),DetailBudgetCategory_Aleph,$I250),""))))) / S$6 * S$7, 0), 0)</f>
        <v>0</v>
      </c>
      <c r="T250" s="166">
        <f t="array" ref="T250">IFERROR(IF(ROW()-16&lt;NoRowsBudget, IF($J250="Profit Margin",SUM(T$16:T249)*ProfitMargin,IF($J250="VAT",SUM(T$16:T249)*VAT,IF(Budget_period="Monthly",SUMIFS(INDIRECT(T$8),DetailBudgetWPs_Aleph,IF($J250 = "No Work Package", "", $J250),DetailBudgetCategory_Aleph,$I250),IF(Budget_period="Quarterly",SUMIFS(INDIRECT(T$9),DetailBudgetWPs_Aleph,IF($J250 = "No Work Package", "", $J250),DetailBudgetCategory_Aleph,$I250),IF(Budget_period="Annually",SUMIFS(INDIRECT(T$10),DetailBudgetWPs_Aleph,IF($J250 = "No Work Package", "", $J250),DetailBudgetCategory_Aleph,$I250),""))))) / T$6 * T$7, 0), 0)</f>
        <v>0</v>
      </c>
      <c r="U250" s="166">
        <f t="array" ref="U250">IFERROR(IF(ROW()-16&lt;NoRowsBudget, IF($J250="Profit Margin",SUM(U$16:U249)*ProfitMargin,IF($J250="VAT",SUM(U$16:U249)*VAT,IF(Budget_period="Monthly",SUMIFS(INDIRECT(U$8),DetailBudgetWPs_Aleph,IF($J250 = "No Work Package", "", $J250),DetailBudgetCategory_Aleph,$I250),IF(Budget_period="Quarterly",SUMIFS(INDIRECT(U$9),DetailBudgetWPs_Aleph,IF($J250 = "No Work Package", "", $J250),DetailBudgetCategory_Aleph,$I250),IF(Budget_period="Annually",SUMIFS(INDIRECT(U$10),DetailBudgetWPs_Aleph,IF($J250 = "No Work Package", "", $J250),DetailBudgetCategory_Aleph,$I250),""))))) / U$6 * U$7, 0), 0)</f>
        <v>0</v>
      </c>
      <c r="V250" s="166">
        <f t="array" ref="V250">IFERROR(IF(ROW()-16&lt;NoRowsBudget, IF($J250="Profit Margin",SUM(V$16:V249)*ProfitMargin,IF($J250="VAT",SUM(V$16:V249)*VAT,IF(Budget_period="Monthly",SUMIFS(INDIRECT(V$8),DetailBudgetWPs_Aleph,IF($J250 = "No Work Package", "", $J250),DetailBudgetCategory_Aleph,$I250),IF(Budget_period="Quarterly",SUMIFS(INDIRECT(V$9),DetailBudgetWPs_Aleph,IF($J250 = "No Work Package", "", $J250),DetailBudgetCategory_Aleph,$I250),IF(Budget_period="Annually",SUMIFS(INDIRECT(V$10),DetailBudgetWPs_Aleph,IF($J250 = "No Work Package", "", $J250),DetailBudgetCategory_Aleph,$I250),""))))) / V$6 * V$7, 0), 0)</f>
        <v>0</v>
      </c>
      <c r="W250" s="166">
        <f t="array" ref="W250">IFERROR(IF(ROW()-16&lt;NoRowsBudget, IF($J250="Profit Margin",SUM(W$16:W249)*ProfitMargin,IF($J250="VAT",SUM(W$16:W249)*VAT,IF(Budget_period="Monthly",SUMIFS(INDIRECT(W$8),DetailBudgetWPs_Aleph,IF($J250 = "No Work Package", "", $J250),DetailBudgetCategory_Aleph,$I250),IF(Budget_period="Quarterly",SUMIFS(INDIRECT(W$9),DetailBudgetWPs_Aleph,IF($J250 = "No Work Package", "", $J250),DetailBudgetCategory_Aleph,$I250),IF(Budget_period="Annually",SUMIFS(INDIRECT(W$10),DetailBudgetWPs_Aleph,IF($J250 = "No Work Package", "", $J250),DetailBudgetCategory_Aleph,$I250),""))))) / W$6 * W$7, 0), 0)</f>
        <v>0</v>
      </c>
      <c r="X250" s="166">
        <f t="array" ref="X250">IFERROR(IF(ROW()-16&lt;NoRowsBudget, IF($J250="Profit Margin",SUM(X$16:X249)*ProfitMargin,IF($J250="VAT",SUM(X$16:X249)*VAT,IF(Budget_period="Monthly",SUMIFS(INDIRECT(X$8),DetailBudgetWPs_Aleph,IF($J250 = "No Work Package", "", $J250),DetailBudgetCategory_Aleph,$I250),IF(Budget_period="Quarterly",SUMIFS(INDIRECT(X$9),DetailBudgetWPs_Aleph,IF($J250 = "No Work Package", "", $J250),DetailBudgetCategory_Aleph,$I250),IF(Budget_period="Annually",SUMIFS(INDIRECT(X$10),DetailBudgetWPs_Aleph,IF($J250 = "No Work Package", "", $J250),DetailBudgetCategory_Aleph,$I250),""))))) / X$6 * X$7, 0), 0)</f>
        <v>0</v>
      </c>
      <c r="Y250" s="166">
        <f t="array" ref="Y250">IFERROR(IF(ROW()-16&lt;NoRowsBudget, IF($J250="Profit Margin",SUM(Y$16:Y249)*ProfitMargin,IF($J250="VAT",SUM(Y$16:Y249)*VAT,IF(Budget_period="Monthly",SUMIFS(INDIRECT(Y$8),DetailBudgetWPs_Aleph,IF($J250 = "No Work Package", "", $J250),DetailBudgetCategory_Aleph,$I250),IF(Budget_period="Quarterly",SUMIFS(INDIRECT(Y$9),DetailBudgetWPs_Aleph,IF($J250 = "No Work Package", "", $J250),DetailBudgetCategory_Aleph,$I250),IF(Budget_period="Annually",SUMIFS(INDIRECT(Y$10),DetailBudgetWPs_Aleph,IF($J250 = "No Work Package", "", $J250),DetailBudgetCategory_Aleph,$I250),""))))) / Y$6 * Y$7, 0), 0)</f>
        <v>0</v>
      </c>
      <c r="Z250" s="166">
        <f t="array" ref="Z250">IFERROR(IF(ROW()-16&lt;NoRowsBudget, IF($J250="Profit Margin",SUM(Z$16:Z249)*ProfitMargin,IF($J250="VAT",SUM(Z$16:Z249)*VAT,IF(Budget_period="Monthly",SUMIFS(INDIRECT(Z$8),DetailBudgetWPs_Aleph,IF($J250 = "No Work Package", "", $J250),DetailBudgetCategory_Aleph,$I250),IF(Budget_period="Quarterly",SUMIFS(INDIRECT(Z$9),DetailBudgetWPs_Aleph,IF($J250 = "No Work Package", "", $J250),DetailBudgetCategory_Aleph,$I250),IF(Budget_period="Annually",SUMIFS(INDIRECT(Z$10),DetailBudgetWPs_Aleph,IF($J250 = "No Work Package", "", $J250),DetailBudgetCategory_Aleph,$I250),""))))) / Z$6 * Z$7, 0), 0)</f>
        <v>0</v>
      </c>
      <c r="AA250" s="166">
        <f t="array" ref="AA250">IFERROR(IF(ROW()-16&lt;NoRowsBudget, IF($J250="Profit Margin",SUM(AA$16:AA249)*ProfitMargin,IF($J250="VAT",SUM(AA$16:AA249)*VAT,IF(Budget_period="Monthly",SUMIFS(INDIRECT(AA$8),DetailBudgetWPs_Aleph,IF($J250 = "No Work Package", "", $J250),DetailBudgetCategory_Aleph,$I250),IF(Budget_period="Quarterly",SUMIFS(INDIRECT(AA$9),DetailBudgetWPs_Aleph,IF($J250 = "No Work Package", "", $J250),DetailBudgetCategory_Aleph,$I250),IF(Budget_period="Annually",SUMIFS(INDIRECT(AA$10),DetailBudgetWPs_Aleph,IF($J250 = "No Work Package", "", $J250),DetailBudgetCategory_Aleph,$I250),""))))) / AA$6 * AA$7, 0), 0)</f>
        <v>0</v>
      </c>
      <c r="AB250" s="166">
        <f t="array" ref="AB250">IFERROR(IF(ROW()-16&lt;NoRowsBudget, IF($J250="Profit Margin",SUM(AB$16:AB249)*ProfitMargin,IF($J250="VAT",SUM(AB$16:AB249)*VAT,IF(Budget_period="Monthly",SUMIFS(INDIRECT(AB$8),DetailBudgetWPs_Aleph,IF($J250 = "No Work Package", "", $J250),DetailBudgetCategory_Aleph,$I250),IF(Budget_period="Quarterly",SUMIFS(INDIRECT(AB$9),DetailBudgetWPs_Aleph,IF($J250 = "No Work Package", "", $J250),DetailBudgetCategory_Aleph,$I250),IF(Budget_period="Annually",SUMIFS(INDIRECT(AB$10),DetailBudgetWPs_Aleph,IF($J250 = "No Work Package", "", $J250),DetailBudgetCategory_Aleph,$I250),""))))) / AB$6 * AB$7, 0), 0)</f>
        <v>0</v>
      </c>
      <c r="AC250" s="166">
        <f t="array" ref="AC250">IFERROR(IF(ROW()-16&lt;NoRowsBudget, IF($J250="Profit Margin",SUM(AC$16:AC249)*ProfitMargin,IF($J250="VAT",SUM(AC$16:AC249)*VAT,IF(Budget_period="Monthly",SUMIFS(INDIRECT(AC$8),DetailBudgetWPs_Aleph,IF($J250 = "No Work Package", "", $J250),DetailBudgetCategory_Aleph,$I250),IF(Budget_period="Quarterly",SUMIFS(INDIRECT(AC$9),DetailBudgetWPs_Aleph,IF($J250 = "No Work Package", "", $J250),DetailBudgetCategory_Aleph,$I250),IF(Budget_period="Annually",SUMIFS(INDIRECT(AC$10),DetailBudgetWPs_Aleph,IF($J250 = "No Work Package", "", $J250),DetailBudgetCategory_Aleph,$I250),""))))) / AC$6 * AC$7, 0), 0)</f>
        <v>0</v>
      </c>
      <c r="AD250" s="166">
        <f t="array" ref="AD250">IFERROR(IF(ROW()-16&lt;NoRowsBudget, IF($J250="Profit Margin",SUM(AD$16:AD249)*ProfitMargin,IF($J250="VAT",SUM(AD$16:AD249)*VAT,IF(Budget_period="Monthly",SUMIFS(INDIRECT(AD$8),DetailBudgetWPs_Aleph,IF($J250 = "No Work Package", "", $J250),DetailBudgetCategory_Aleph,$I250),IF(Budget_period="Quarterly",SUMIFS(INDIRECT(AD$9),DetailBudgetWPs_Aleph,IF($J250 = "No Work Package", "", $J250),DetailBudgetCategory_Aleph,$I250),IF(Budget_period="Annually",SUMIFS(INDIRECT(AD$10),DetailBudgetWPs_Aleph,IF($J250 = "No Work Package", "", $J250),DetailBudgetCategory_Aleph,$I250),""))))) / AD$6 * AD$7, 0), 0)</f>
        <v>0</v>
      </c>
      <c r="AE250" s="166">
        <f t="array" ref="AE250">IFERROR(IF(ROW()-16&lt;NoRowsBudget, IF($J250="Profit Margin",SUM(AE$16:AE249)*ProfitMargin,IF($J250="VAT",SUM(AE$16:AE249)*VAT,IF(Budget_period="Monthly",SUMIFS(INDIRECT(AE$8),DetailBudgetWPs_Aleph,IF($J250 = "No Work Package", "", $J250),DetailBudgetCategory_Aleph,$I250),IF(Budget_period="Quarterly",SUMIFS(INDIRECT(AE$9),DetailBudgetWPs_Aleph,IF($J250 = "No Work Package", "", $J250),DetailBudgetCategory_Aleph,$I250),IF(Budget_period="Annually",SUMIFS(INDIRECT(AE$10),DetailBudgetWPs_Aleph,IF($J250 = "No Work Package", "", $J250),DetailBudgetCategory_Aleph,$I250),""))))) / AE$6 * AE$7, 0), 0)</f>
        <v>0</v>
      </c>
      <c r="AF250" s="166">
        <f t="array" ref="AF250">IFERROR(IF(ROW()-16&lt;NoRowsBudget, IF($J250="Profit Margin",SUM(AF$16:AF249)*ProfitMargin,IF($J250="VAT",SUM(AF$16:AF249)*VAT,IF(Budget_period="Monthly",SUMIFS(INDIRECT(AF$8),DetailBudgetWPs_Aleph,IF($J250 = "No Work Package", "", $J250),DetailBudgetCategory_Aleph,$I250),IF(Budget_period="Quarterly",SUMIFS(INDIRECT(AF$9),DetailBudgetWPs_Aleph,IF($J250 = "No Work Package", "", $J250),DetailBudgetCategory_Aleph,$I250),IF(Budget_period="Annually",SUMIFS(INDIRECT(AF$10),DetailBudgetWPs_Aleph,IF($J250 = "No Work Package", "", $J250),DetailBudgetCategory_Aleph,$I250),""))))) / AF$6 * AF$7, 0), 0)</f>
        <v>0</v>
      </c>
      <c r="AG250" s="166">
        <f t="array" ref="AG250">IFERROR(IF(ROW()-16&lt;NoRowsBudget, IF($J250="Profit Margin",SUM(AG$16:AG249)*ProfitMargin,IF($J250="VAT",SUM(AG$16:AG249)*VAT,IF(Budget_period="Monthly",SUMIFS(INDIRECT(AG$8),DetailBudgetWPs_Aleph,IF($J250 = "No Work Package", "", $J250),DetailBudgetCategory_Aleph,$I250),IF(Budget_period="Quarterly",SUMIFS(INDIRECT(AG$9),DetailBudgetWPs_Aleph,IF($J250 = "No Work Package", "", $J250),DetailBudgetCategory_Aleph,$I250),IF(Budget_period="Annually",SUMIFS(INDIRECT(AG$10),DetailBudgetWPs_Aleph,IF($J250 = "No Work Package", "", $J250),DetailBudgetCategory_Aleph,$I250),""))))) / AG$6 * AG$7, 0), 0)</f>
        <v>0</v>
      </c>
      <c r="AH250" s="166">
        <f t="array" ref="AH250">IFERROR(IF(ROW()-16&lt;NoRowsBudget, IF($J250="Profit Margin",SUM(AH$16:AH249)*ProfitMargin,IF($J250="VAT",SUM(AH$16:AH249)*VAT,IF(Budget_period="Monthly",SUMIFS(INDIRECT(AH$8),DetailBudgetWPs_Aleph,IF($J250 = "No Work Package", "", $J250),DetailBudgetCategory_Aleph,$I250),IF(Budget_period="Quarterly",SUMIFS(INDIRECT(AH$9),DetailBudgetWPs_Aleph,IF($J250 = "No Work Package", "", $J250),DetailBudgetCategory_Aleph,$I250),IF(Budget_period="Annually",SUMIFS(INDIRECT(AH$10),DetailBudgetWPs_Aleph,IF($J250 = "No Work Package", "", $J250),DetailBudgetCategory_Aleph,$I250),""))))) / AH$6 * AH$7, 0), 0)</f>
        <v>0</v>
      </c>
      <c r="AI250" s="166">
        <f t="array" ref="AI250">IFERROR(IF(ROW()-16&lt;NoRowsBudget, IF($J250="Profit Margin",SUM(AI$16:AI249)*ProfitMargin,IF($J250="VAT",SUM(AI$16:AI249)*VAT,IF(Budget_period="Monthly",SUMIFS(INDIRECT(AI$8),DetailBudgetWPs_Aleph,IF($J250 = "No Work Package", "", $J250),DetailBudgetCategory_Aleph,$I250),IF(Budget_period="Quarterly",SUMIFS(INDIRECT(AI$9),DetailBudgetWPs_Aleph,IF($J250 = "No Work Package", "", $J250),DetailBudgetCategory_Aleph,$I250),IF(Budget_period="Annually",SUMIFS(INDIRECT(AI$10),DetailBudgetWPs_Aleph,IF($J250 = "No Work Package", "", $J250),DetailBudgetCategory_Aleph,$I250),""))))) / AI$6 * AI$7, 0), 0)</f>
        <v>0</v>
      </c>
      <c r="AJ250" s="166">
        <f t="array" ref="AJ250">IFERROR(IF(ROW()-16&lt;NoRowsBudget, IF($J250="Profit Margin",SUM(AJ$16:AJ249)*ProfitMargin,IF($J250="VAT",SUM(AJ$16:AJ249)*VAT,IF(Budget_period="Monthly",SUMIFS(INDIRECT(AJ$8),DetailBudgetWPs_Aleph,IF($J250 = "No Work Package", "", $J250),DetailBudgetCategory_Aleph,$I250),IF(Budget_period="Quarterly",SUMIFS(INDIRECT(AJ$9),DetailBudgetWPs_Aleph,IF($J250 = "No Work Package", "", $J250),DetailBudgetCategory_Aleph,$I250),IF(Budget_period="Annually",SUMIFS(INDIRECT(AJ$10),DetailBudgetWPs_Aleph,IF($J250 = "No Work Package", "", $J250),DetailBudgetCategory_Aleph,$I250),""))))) / AJ$6 * AJ$7, 0), 0)</f>
        <v>0</v>
      </c>
      <c r="AK250" s="166">
        <f t="array" ref="AK250">IFERROR(IF(ROW()-16&lt;NoRowsBudget, IF($J250="Profit Margin",SUM(AK$16:AK249)*ProfitMargin,IF($J250="VAT",SUM(AK$16:AK249)*VAT,IF(Budget_period="Monthly",SUMIFS(INDIRECT(AK$8),DetailBudgetWPs_Aleph,IF($J250 = "No Work Package", "", $J250),DetailBudgetCategory_Aleph,$I250),IF(Budget_period="Quarterly",SUMIFS(INDIRECT(AK$9),DetailBudgetWPs_Aleph,IF($J250 = "No Work Package", "", $J250),DetailBudgetCategory_Aleph,$I250),IF(Budget_period="Annually",SUMIFS(INDIRECT(AK$10),DetailBudgetWPs_Aleph,IF($J250 = "No Work Package", "", $J250),DetailBudgetCategory_Aleph,$I250),""))))) / AK$6 * AK$7, 0), 0)</f>
        <v>0</v>
      </c>
      <c r="AL250" s="166">
        <f t="array" ref="AL250">IFERROR(IF(ROW()-16&lt;NoRowsBudget, IF($J250="Profit Margin",SUM(AL$16:AL249)*ProfitMargin,IF($J250="VAT",SUM(AL$16:AL249)*VAT,IF(Budget_period="Monthly",SUMIFS(INDIRECT(AL$8),DetailBudgetWPs_Aleph,IF($J250 = "No Work Package", "", $J250),DetailBudgetCategory_Aleph,$I250),IF(Budget_period="Quarterly",SUMIFS(INDIRECT(AL$9),DetailBudgetWPs_Aleph,IF($J250 = "No Work Package", "", $J250),DetailBudgetCategory_Aleph,$I250),IF(Budget_period="Annually",SUMIFS(INDIRECT(AL$10),DetailBudgetWPs_Aleph,IF($J250 = "No Work Package", "", $J250),DetailBudgetCategory_Aleph,$I250),""))))) / AL$6 * AL$7, 0), 0)</f>
        <v>0</v>
      </c>
      <c r="AM250" s="166">
        <f t="array" ref="AM250">IFERROR(IF(ROW()-16&lt;NoRowsBudget, IF($J250="Profit Margin",SUM(AM$16:AM249)*ProfitMargin,IF($J250="VAT",SUM(AM$16:AM249)*VAT,IF(Budget_period="Monthly",SUMIFS(INDIRECT(AM$8),DetailBudgetWPs_Aleph,IF($J250 = "No Work Package", "", $J250),DetailBudgetCategory_Aleph,$I250),IF(Budget_period="Quarterly",SUMIFS(INDIRECT(AM$9),DetailBudgetWPs_Aleph,IF($J250 = "No Work Package", "", $J250),DetailBudgetCategory_Aleph,$I250),IF(Budget_period="Annually",SUMIFS(INDIRECT(AM$10),DetailBudgetWPs_Aleph,IF($J250 = "No Work Package", "", $J250),DetailBudgetCategory_Aleph,$I250),""))))) / AM$6 * AM$7, 0), 0)</f>
        <v>0</v>
      </c>
      <c r="AN250" s="166">
        <f t="array" ref="AN250">IFERROR(IF(ROW()-16&lt;NoRowsBudget, IF($J250="Profit Margin",SUM(AN$16:AN249)*ProfitMargin,IF($J250="VAT",SUM(AN$16:AN249)*VAT,IF(Budget_period="Monthly",SUMIFS(INDIRECT(AN$8),DetailBudgetWPs_Aleph,IF($J250 = "No Work Package", "", $J250),DetailBudgetCategory_Aleph,$I250),IF(Budget_period="Quarterly",SUMIFS(INDIRECT(AN$9),DetailBudgetWPs_Aleph,IF($J250 = "No Work Package", "", $J250),DetailBudgetCategory_Aleph,$I250),IF(Budget_period="Annually",SUMIFS(INDIRECT(AN$10),DetailBudgetWPs_Aleph,IF($J250 = "No Work Package", "", $J250),DetailBudgetCategory_Aleph,$I250),""))))) / AN$6 * AN$7, 0), 0)</f>
        <v>0</v>
      </c>
      <c r="AO250" s="166">
        <f t="array" ref="AO250">IFERROR(IF(ROW()-16&lt;NoRowsBudget, IF($J250="Profit Margin",SUM(AO$16:AO249)*ProfitMargin,IF($J250="VAT",SUM(AO$16:AO249)*VAT,IF(Budget_period="Monthly",SUMIFS(INDIRECT(AO$8),DetailBudgetWPs_Aleph,IF($J250 = "No Work Package", "", $J250),DetailBudgetCategory_Aleph,$I250),IF(Budget_period="Quarterly",SUMIFS(INDIRECT(AO$9),DetailBudgetWPs_Aleph,IF($J250 = "No Work Package", "", $J250),DetailBudgetCategory_Aleph,$I250),IF(Budget_period="Annually",SUMIFS(INDIRECT(AO$10),DetailBudgetWPs_Aleph,IF($J250 = "No Work Package", "", $J250),DetailBudgetCategory_Aleph,$I250),""))))) / AO$6 * AO$7, 0), 0)</f>
        <v>0</v>
      </c>
      <c r="AP250" s="166">
        <f t="array" ref="AP250">IFERROR(IF(ROW()-16&lt;NoRowsBudget, IF($J250="Profit Margin",SUM(AP$16:AP249)*ProfitMargin,IF($J250="VAT",SUM(AP$16:AP249)*VAT,IF(Budget_period="Monthly",SUMIFS(INDIRECT(AP$8),DetailBudgetWPs_Aleph,IF($J250 = "No Work Package", "", $J250),DetailBudgetCategory_Aleph,$I250),IF(Budget_period="Quarterly",SUMIFS(INDIRECT(AP$9),DetailBudgetWPs_Aleph,IF($J250 = "No Work Package", "", $J250),DetailBudgetCategory_Aleph,$I250),IF(Budget_period="Annually",SUMIFS(INDIRECT(AP$10),DetailBudgetWPs_Aleph,IF($J250 = "No Work Package", "", $J250),DetailBudgetCategory_Aleph,$I250),""))))) / AP$6 * AP$7, 0), 0)</f>
        <v>0</v>
      </c>
      <c r="AQ250" s="166">
        <f t="array" ref="AQ250">IFERROR(IF(ROW()-16&lt;NoRowsBudget, IF($J250="Profit Margin",SUM(AQ$16:AQ249)*ProfitMargin,IF($J250="VAT",SUM(AQ$16:AQ249)*VAT,IF(Budget_period="Monthly",SUMIFS(INDIRECT(AQ$8),DetailBudgetWPs_Aleph,IF($J250 = "No Work Package", "", $J250),DetailBudgetCategory_Aleph,$I250),IF(Budget_period="Quarterly",SUMIFS(INDIRECT(AQ$9),DetailBudgetWPs_Aleph,IF($J250 = "No Work Package", "", $J250),DetailBudgetCategory_Aleph,$I250),IF(Budget_period="Annually",SUMIFS(INDIRECT(AQ$10),DetailBudgetWPs_Aleph,IF($J250 = "No Work Package", "", $J250),DetailBudgetCategory_Aleph,$I250),""))))) / AQ$6 * AQ$7, 0), 0)</f>
        <v>0</v>
      </c>
      <c r="AR250" s="166">
        <f t="array" ref="AR250">IFERROR(IF(ROW()-16&lt;NoRowsBudget, IF($J250="Profit Margin",SUM(AR$16:AR249)*ProfitMargin,IF($J250="VAT",SUM(AR$16:AR249)*VAT,IF(Budget_period="Monthly",SUMIFS(INDIRECT(AR$8),DetailBudgetWPs_Aleph,IF($J250 = "No Work Package", "", $J250),DetailBudgetCategory_Aleph,$I250),IF(Budget_period="Quarterly",SUMIFS(INDIRECT(AR$9),DetailBudgetWPs_Aleph,IF($J250 = "No Work Package", "", $J250),DetailBudgetCategory_Aleph,$I250),IF(Budget_period="Annually",SUMIFS(INDIRECT(AR$10),DetailBudgetWPs_Aleph,IF($J250 = "No Work Package", "", $J250),DetailBudgetCategory_Aleph,$I250),""))))) / AR$6 * AR$7, 0), 0)</f>
        <v>0</v>
      </c>
      <c r="AS250" s="166">
        <f t="array" ref="AS250">IFERROR(IF(ROW()-16&lt;NoRowsBudget, IF($J250="Profit Margin",SUM(AS$16:AS249)*ProfitMargin,IF($J250="VAT",SUM(AS$16:AS249)*VAT,IF(Budget_period="Monthly",SUMIFS(INDIRECT(AS$8),DetailBudgetWPs_Aleph,IF($J250 = "No Work Package", "", $J250),DetailBudgetCategory_Aleph,$I250),IF(Budget_period="Quarterly",SUMIFS(INDIRECT(AS$9),DetailBudgetWPs_Aleph,IF($J250 = "No Work Package", "", $J250),DetailBudgetCategory_Aleph,$I250),IF(Budget_period="Annually",SUMIFS(INDIRECT(AS$10),DetailBudgetWPs_Aleph,IF($J250 = "No Work Package", "", $J250),DetailBudgetCategory_Aleph,$I250),""))))) / AS$6 * AS$7, 0), 0)</f>
        <v>0</v>
      </c>
      <c r="AT250" s="166">
        <f t="array" ref="AT250">IFERROR(IF(ROW()-16&lt;NoRowsBudget, IF($J250="Profit Margin",SUM(AT$16:AT249)*ProfitMargin,IF($J250="VAT",SUM(AT$16:AT249)*VAT,IF(Budget_period="Monthly",SUMIFS(INDIRECT(AT$8),DetailBudgetWPs_Aleph,IF($J250 = "No Work Package", "", $J250),DetailBudgetCategory_Aleph,$I250),IF(Budget_period="Quarterly",SUMIFS(INDIRECT(AT$9),DetailBudgetWPs_Aleph,IF($J250 = "No Work Package", "", $J250),DetailBudgetCategory_Aleph,$I250),IF(Budget_period="Annually",SUMIFS(INDIRECT(AT$10),DetailBudgetWPs_Aleph,IF($J250 = "No Work Package", "", $J250),DetailBudgetCategory_Aleph,$I250),""))))) / AT$6 * AT$7, 0), 0)</f>
        <v>0</v>
      </c>
      <c r="AU250" s="166">
        <f t="array" ref="AU250">IFERROR(IF(ROW()-16&lt;NoRowsBudget, IF($J250="Profit Margin",SUM(AU$16:AU249)*ProfitMargin,IF($J250="VAT",SUM(AU$16:AU249)*VAT,IF(Budget_period="Monthly",SUMIFS(INDIRECT(AU$8),DetailBudgetWPs_Aleph,IF($J250 = "No Work Package", "", $J250),DetailBudgetCategory_Aleph,$I250),IF(Budget_period="Quarterly",SUMIFS(INDIRECT(AU$9),DetailBudgetWPs_Aleph,IF($J250 = "No Work Package", "", $J250),DetailBudgetCategory_Aleph,$I250),IF(Budget_period="Annually",SUMIFS(INDIRECT(AU$10),DetailBudgetWPs_Aleph,IF($J250 = "No Work Package", "", $J250),DetailBudgetCategory_Aleph,$I250),""))))) / AU$6 * AU$7, 0), 0)</f>
        <v>0</v>
      </c>
      <c r="AV250" s="166">
        <f t="array" ref="AV250">IFERROR(IF(ROW()-16&lt;NoRowsBudget, IF($J250="Profit Margin",SUM(AV$16:AV249)*ProfitMargin,IF($J250="VAT",SUM(AV$16:AV249)*VAT,IF(Budget_period="Monthly",SUMIFS(INDIRECT(AV$8),DetailBudgetWPs_Aleph,IF($J250 = "No Work Package", "", $J250),DetailBudgetCategory_Aleph,$I250),IF(Budget_period="Quarterly",SUMIFS(INDIRECT(AV$9),DetailBudgetWPs_Aleph,IF($J250 = "No Work Package", "", $J250),DetailBudgetCategory_Aleph,$I250),IF(Budget_period="Annually",SUMIFS(INDIRECT(AV$10),DetailBudgetWPs_Aleph,IF($J250 = "No Work Package", "", $J250),DetailBudgetCategory_Aleph,$I250),""))))) / AV$6 * AV$7, 0), 0)</f>
        <v>0</v>
      </c>
      <c r="AW250" s="166">
        <f t="array" ref="AW250">IFERROR(IF(ROW()-16&lt;NoRowsBudget, IF($J250="Profit Margin",SUM(AW$16:AW249)*ProfitMargin,IF($J250="VAT",SUM(AW$16:AW249)*VAT,IF(Budget_period="Monthly",SUMIFS(INDIRECT(AW$8),DetailBudgetWPs_Aleph,IF($J250 = "No Work Package", "", $J250),DetailBudgetCategory_Aleph,$I250),IF(Budget_period="Quarterly",SUMIFS(INDIRECT(AW$9),DetailBudgetWPs_Aleph,IF($J250 = "No Work Package", "", $J250),DetailBudgetCategory_Aleph,$I250),IF(Budget_period="Annually",SUMIFS(INDIRECT(AW$10),DetailBudgetWPs_Aleph,IF($J250 = "No Work Package", "", $J250),DetailBudgetCategory_Aleph,$I250),""))))) / AW$6 * AW$7, 0), 0)</f>
        <v>0</v>
      </c>
      <c r="AX250" s="166">
        <f t="array" ref="AX250">IFERROR(IF(ROW()-16&lt;NoRowsBudget, IF($J250="Profit Margin",SUM(AX$16:AX249)*ProfitMargin,IF($J250="VAT",SUM(AX$16:AX249)*VAT,IF(Budget_period="Monthly",SUMIFS(INDIRECT(AX$8),DetailBudgetWPs_Aleph,IF($J250 = "No Work Package", "", $J250),DetailBudgetCategory_Aleph,$I250),IF(Budget_period="Quarterly",SUMIFS(INDIRECT(AX$9),DetailBudgetWPs_Aleph,IF($J250 = "No Work Package", "", $J250),DetailBudgetCategory_Aleph,$I250),IF(Budget_period="Annually",SUMIFS(INDIRECT(AX$10),DetailBudgetWPs_Aleph,IF($J250 = "No Work Package", "", $J250),DetailBudgetCategory_Aleph,$I250),""))))) / AX$6 * AX$7, 0), 0)</f>
        <v>0</v>
      </c>
      <c r="AY250" s="166">
        <f t="array" ref="AY250">IFERROR(IF(ROW()-16&lt;NoRowsBudget, IF($J250="Profit Margin",SUM(AY$16:AY249)*ProfitMargin,IF($J250="VAT",SUM(AY$16:AY249)*VAT,IF(Budget_period="Monthly",SUMIFS(INDIRECT(AY$8),DetailBudgetWPs_Aleph,IF($J250 = "No Work Package", "", $J250),DetailBudgetCategory_Aleph,$I250),IF(Budget_period="Quarterly",SUMIFS(INDIRECT(AY$9),DetailBudgetWPs_Aleph,IF($J250 = "No Work Package", "", $J250),DetailBudgetCategory_Aleph,$I250),IF(Budget_period="Annually",SUMIFS(INDIRECT(AY$10),DetailBudgetWPs_Aleph,IF($J250 = "No Work Package", "", $J250),DetailBudgetCategory_Aleph,$I250),""))))) / AY$6 * AY$7, 0), 0)</f>
        <v>0</v>
      </c>
      <c r="AZ250" s="166">
        <f t="array" ref="AZ250">IFERROR(IF(ROW()-16&lt;NoRowsBudget, IF($J250="Profit Margin",SUM(AZ$16:AZ249)*ProfitMargin,IF($J250="VAT",SUM(AZ$16:AZ249)*VAT,IF(Budget_period="Monthly",SUMIFS(INDIRECT(AZ$8),DetailBudgetWPs_Aleph,IF($J250 = "No Work Package", "", $J250),DetailBudgetCategory_Aleph,$I250),IF(Budget_period="Quarterly",SUMIFS(INDIRECT(AZ$9),DetailBudgetWPs_Aleph,IF($J250 = "No Work Package", "", $J250),DetailBudgetCategory_Aleph,$I250),IF(Budget_period="Annually",SUMIFS(INDIRECT(AZ$10),DetailBudgetWPs_Aleph,IF($J250 = "No Work Package", "", $J250),DetailBudgetCategory_Aleph,$I250),""))))) / AZ$6 * AZ$7, 0), 0)</f>
        <v>0</v>
      </c>
      <c r="BA250" s="166">
        <f t="array" ref="BA250">IFERROR(IF(ROW()-16&lt;NoRowsBudget, IF($J250="Profit Margin",SUM(BA$16:BA249)*ProfitMargin,IF($J250="VAT",SUM(BA$16:BA249)*VAT,IF(Budget_period="Monthly",SUMIFS(INDIRECT(BA$8),DetailBudgetWPs_Aleph,IF($J250 = "No Work Package", "", $J250),DetailBudgetCategory_Aleph,$I250),IF(Budget_period="Quarterly",SUMIFS(INDIRECT(BA$9),DetailBudgetWPs_Aleph,IF($J250 = "No Work Package", "", $J250),DetailBudgetCategory_Aleph,$I250),IF(Budget_period="Annually",SUMIFS(INDIRECT(BA$10),DetailBudgetWPs_Aleph,IF($J250 = "No Work Package", "", $J250),DetailBudgetCategory_Aleph,$I250),""))))) / BA$6 * BA$7, 0), 0)</f>
        <v>0</v>
      </c>
      <c r="BB250" s="166">
        <f t="array" ref="BB250">IFERROR(IF(ROW()-16&lt;NoRowsBudget, IF($J250="Profit Margin",SUM(BB$16:BB249)*ProfitMargin,IF($J250="VAT",SUM(BB$16:BB249)*VAT,IF(Budget_period="Monthly",SUMIFS(INDIRECT(BB$8),DetailBudgetWPs_Aleph,IF($J250 = "No Work Package", "", $J250),DetailBudgetCategory_Aleph,$I250),IF(Budget_period="Quarterly",SUMIFS(INDIRECT(BB$9),DetailBudgetWPs_Aleph,IF($J250 = "No Work Package", "", $J250),DetailBudgetCategory_Aleph,$I250),IF(Budget_period="Annually",SUMIFS(INDIRECT(BB$10),DetailBudgetWPs_Aleph,IF($J250 = "No Work Package", "", $J250),DetailBudgetCategory_Aleph,$I250),""))))) / BB$6 * BB$7, 0), 0)</f>
        <v>0</v>
      </c>
      <c r="BC250" s="166">
        <f t="array" ref="BC250">IFERROR(IF(ROW()-16&lt;NoRowsBudget, IF($J250="Profit Margin",SUM(BC$16:BC249)*ProfitMargin,IF($J250="VAT",SUM(BC$16:BC249)*VAT,IF(Budget_period="Monthly",SUMIFS(INDIRECT(BC$8),DetailBudgetWPs_Aleph,IF($J250 = "No Work Package", "", $J250),DetailBudgetCategory_Aleph,$I250),IF(Budget_period="Quarterly",SUMIFS(INDIRECT(BC$9),DetailBudgetWPs_Aleph,IF($J250 = "No Work Package", "", $J250),DetailBudgetCategory_Aleph,$I250),IF(Budget_period="Annually",SUMIFS(INDIRECT(BC$10),DetailBudgetWPs_Aleph,IF($J250 = "No Work Package", "", $J250),DetailBudgetCategory_Aleph,$I250),""))))) / BC$6 * BC$7, 0), 0)</f>
        <v>0</v>
      </c>
      <c r="BD250" s="166">
        <f t="array" ref="BD250">IFERROR(IF(ROW()-16&lt;NoRowsBudget, IF($J250="Profit Margin",SUM(BD$16:BD249)*ProfitMargin,IF($J250="VAT",SUM(BD$16:BD249)*VAT,IF(Budget_period="Monthly",SUMIFS(INDIRECT(BD$8),DetailBudgetWPs_Aleph,IF($J250 = "No Work Package", "", $J250),DetailBudgetCategory_Aleph,$I250),IF(Budget_period="Quarterly",SUMIFS(INDIRECT(BD$9),DetailBudgetWPs_Aleph,IF($J250 = "No Work Package", "", $J250),DetailBudgetCategory_Aleph,$I250),IF(Budget_period="Annually",SUMIFS(INDIRECT(BD$10),DetailBudgetWPs_Aleph,IF($J250 = "No Work Package", "", $J250),DetailBudgetCategory_Aleph,$I250),""))))) / BD$6 * BD$7, 0), 0)</f>
        <v>0</v>
      </c>
      <c r="BE250" s="166">
        <f t="array" ref="BE250">IFERROR(IF(ROW()-16&lt;NoRowsBudget, IF($J250="Profit Margin",SUM(BE$16:BE249)*ProfitMargin,IF($J250="VAT",SUM(BE$16:BE249)*VAT,IF(Budget_period="Monthly",SUMIFS(INDIRECT(BE$8),DetailBudgetWPs_Aleph,IF($J250 = "No Work Package", "", $J250),DetailBudgetCategory_Aleph,$I250),IF(Budget_period="Quarterly",SUMIFS(INDIRECT(BE$9),DetailBudgetWPs_Aleph,IF($J250 = "No Work Package", "", $J250),DetailBudgetCategory_Aleph,$I250),IF(Budget_period="Annually",SUMIFS(INDIRECT(BE$10),DetailBudgetWPs_Aleph,IF($J250 = "No Work Package", "", $J250),DetailBudgetCategory_Aleph,$I250),""))))) / BE$6 * BE$7, 0), 0)</f>
        <v>0</v>
      </c>
      <c r="BF250" s="166">
        <f t="array" ref="BF250">IFERROR(IF(ROW()-16&lt;NoRowsBudget, IF($J250="Profit Margin",SUM(BF$16:BF249)*ProfitMargin,IF($J250="VAT",SUM(BF$16:BF249)*VAT,IF(Budget_period="Monthly",SUMIFS(INDIRECT(BF$8),DetailBudgetWPs_Aleph,IF($J250 = "No Work Package", "", $J250),DetailBudgetCategory_Aleph,$I250),IF(Budget_period="Quarterly",SUMIFS(INDIRECT(BF$9),DetailBudgetWPs_Aleph,IF($J250 = "No Work Package", "", $J250),DetailBudgetCategory_Aleph,$I250),IF(Budget_period="Annually",SUMIFS(INDIRECT(BF$10),DetailBudgetWPs_Aleph,IF($J250 = "No Work Package", "", $J250),DetailBudgetCategory_Aleph,$I250),""))))) / BF$6 * BF$7, 0), 0)</f>
        <v>0</v>
      </c>
      <c r="BG250" s="166">
        <f t="array" ref="BG250">IFERROR(IF(ROW()-16&lt;NoRowsBudget, IF($J250="Profit Margin",SUM(BG$16:BG249)*ProfitMargin,IF($J250="VAT",SUM(BG$16:BG249)*VAT,IF(Budget_period="Monthly",SUMIFS(INDIRECT(BG$8),DetailBudgetWPs_Aleph,IF($J250 = "No Work Package", "", $J250),DetailBudgetCategory_Aleph,$I250),IF(Budget_period="Quarterly",SUMIFS(INDIRECT(BG$9),DetailBudgetWPs_Aleph,IF($J250 = "No Work Package", "", $J250),DetailBudgetCategory_Aleph,$I250),IF(Budget_period="Annually",SUMIFS(INDIRECT(BG$10),DetailBudgetWPs_Aleph,IF($J250 = "No Work Package", "", $J250),DetailBudgetCategory_Aleph,$I250),""))))) / BG$6 * BG$7, 0), 0)</f>
        <v>0</v>
      </c>
      <c r="BH250" s="166">
        <f t="array" ref="BH250">IFERROR(IF(ROW()-16&lt;NoRowsBudget, IF($J250="Profit Margin",SUM(BH$16:BH249)*ProfitMargin,IF($J250="VAT",SUM(BH$16:BH249)*VAT,IF(Budget_period="Monthly",SUMIFS(INDIRECT(BH$8),DetailBudgetWPs_Aleph,IF($J250 = "No Work Package", "", $J250),DetailBudgetCategory_Aleph,$I250),IF(Budget_period="Quarterly",SUMIFS(INDIRECT(BH$9),DetailBudgetWPs_Aleph,IF($J250 = "No Work Package", "", $J250),DetailBudgetCategory_Aleph,$I250),IF(Budget_period="Annually",SUMIFS(INDIRECT(BH$10),DetailBudgetWPs_Aleph,IF($J250 = "No Work Package", "", $J250),DetailBudgetCategory_Aleph,$I250),""))))) / BH$6 * BH$7, 0), 0)</f>
        <v>0</v>
      </c>
      <c r="BI250" s="166">
        <f t="array" ref="BI250">IFERROR(IF(ROW()-16&lt;NoRowsBudget, IF($J250="Profit Margin",SUM(BI$16:BI249)*ProfitMargin,IF($J250="VAT",SUM(BI$16:BI249)*VAT,IF(Budget_period="Monthly",SUMIFS(INDIRECT(BI$8),DetailBudgetWPs_Aleph,IF($J250 = "No Work Package", "", $J250),DetailBudgetCategory_Aleph,$I250),IF(Budget_period="Quarterly",SUMIFS(INDIRECT(BI$9),DetailBudgetWPs_Aleph,IF($J250 = "No Work Package", "", $J250),DetailBudgetCategory_Aleph,$I250),IF(Budget_period="Annually",SUMIFS(INDIRECT(BI$10),DetailBudgetWPs_Aleph,IF($J250 = "No Work Package", "", $J250),DetailBudgetCategory_Aleph,$I250),""))))) / BI$6 * BI$7, 0), 0)</f>
        <v>0</v>
      </c>
      <c r="BJ250" s="166">
        <f t="array" ref="BJ250">IFERROR(IF(ROW()-16&lt;NoRowsBudget, IF($J250="Profit Margin",SUM(BJ$16:BJ249)*ProfitMargin,IF($J250="VAT",SUM(BJ$16:BJ249)*VAT,IF(Budget_period="Monthly",SUMIFS(INDIRECT(BJ$8),DetailBudgetWPs_Aleph,IF($J250 = "No Work Package", "", $J250),DetailBudgetCategory_Aleph,$I250),IF(Budget_period="Quarterly",SUMIFS(INDIRECT(BJ$9),DetailBudgetWPs_Aleph,IF($J250 = "No Work Package", "", $J250),DetailBudgetCategory_Aleph,$I250),IF(Budget_period="Annually",SUMIFS(INDIRECT(BJ$10),DetailBudgetWPs_Aleph,IF($J250 = "No Work Package", "", $J250),DetailBudgetCategory_Aleph,$I250),""))))) / BJ$6 * BJ$7, 0), 0)</f>
        <v>0</v>
      </c>
      <c r="BK250" s="166">
        <f t="array" ref="BK250">IFERROR(IF(ROW()-16&lt;NoRowsBudget, IF($J250="Profit Margin",SUM(BK$16:BK249)*ProfitMargin,IF($J250="VAT",SUM(BK$16:BK249)*VAT,IF(Budget_period="Monthly",SUMIFS(INDIRECT(BK$8),DetailBudgetWPs_Aleph,IF($J250 = "No Work Package", "", $J250),DetailBudgetCategory_Aleph,$I250),IF(Budget_period="Quarterly",SUMIFS(INDIRECT(BK$9),DetailBudgetWPs_Aleph,IF($J250 = "No Work Package", "", $J250),DetailBudgetCategory_Aleph,$I250),IF(Budget_period="Annually",SUMIFS(INDIRECT(BK$10),DetailBudgetWPs_Aleph,IF($J250 = "No Work Package", "", $J250),DetailBudgetCategory_Aleph,$I250),""))))) / BK$6 * BK$7, 0), 0)</f>
        <v>0</v>
      </c>
      <c r="BL250" s="166">
        <f t="array" ref="BL250">IFERROR(IF(ROW()-16&lt;NoRowsBudget, IF($J250="Profit Margin",SUM(BL$16:BL249)*ProfitMargin,IF($J250="VAT",SUM(BL$16:BL249)*VAT,IF(Budget_period="Monthly",SUMIFS(INDIRECT(BL$8),DetailBudgetWPs_Aleph,IF($J250 = "No Work Package", "", $J250),DetailBudgetCategory_Aleph,$I250),IF(Budget_period="Quarterly",SUMIFS(INDIRECT(BL$9),DetailBudgetWPs_Aleph,IF($J250 = "No Work Package", "", $J250),DetailBudgetCategory_Aleph,$I250),IF(Budget_period="Annually",SUMIFS(INDIRECT(BL$10),DetailBudgetWPs_Aleph,IF($J250 = "No Work Package", "", $J250),DetailBudgetCategory_Aleph,$I250),""))))) / BL$6 * BL$7, 0), 0)</f>
        <v>0</v>
      </c>
      <c r="BM250" s="166">
        <f t="array" ref="BM250">IFERROR(IF(ROW()-16&lt;NoRowsBudget, IF($J250="Profit Margin",SUM(BM$16:BM249)*ProfitMargin,IF($J250="VAT",SUM(BM$16:BM249)*VAT,IF(Budget_period="Monthly",SUMIFS(INDIRECT(BM$8),DetailBudgetWPs_Aleph,IF($J250 = "No Work Package", "", $J250),DetailBudgetCategory_Aleph,$I250),IF(Budget_period="Quarterly",SUMIFS(INDIRECT(BM$9),DetailBudgetWPs_Aleph,IF($J250 = "No Work Package", "", $J250),DetailBudgetCategory_Aleph,$I250),IF(Budget_period="Annually",SUMIFS(INDIRECT(BM$10),DetailBudgetWPs_Aleph,IF($J250 = "No Work Package", "", $J250),DetailBudgetCategory_Aleph,$I250),""))))) / BM$6 * BM$7, 0), 0)</f>
        <v>0</v>
      </c>
      <c r="BN250" s="166">
        <f t="array" ref="BN250">IFERROR(IF(ROW()-16&lt;NoRowsBudget, IF($J250="Profit Margin",SUM(BN$16:BN249)*ProfitMargin,IF($J250="VAT",SUM(BN$16:BN249)*VAT,IF(Budget_period="Monthly",SUMIFS(INDIRECT(BN$8),DetailBudgetWPs_Aleph,IF($J250 = "No Work Package", "", $J250),DetailBudgetCategory_Aleph,$I250),IF(Budget_period="Quarterly",SUMIFS(INDIRECT(BN$9),DetailBudgetWPs_Aleph,IF($J250 = "No Work Package", "", $J250),DetailBudgetCategory_Aleph,$I250),IF(Budget_period="Annually",SUMIFS(INDIRECT(BN$10),DetailBudgetWPs_Aleph,IF($J250 = "No Work Package", "", $J250),DetailBudgetCategory_Aleph,$I250),""))))) / BN$6 * BN$7, 0), 0)</f>
        <v>0</v>
      </c>
      <c r="BO250" s="166">
        <f t="array" ref="BO250">IFERROR(IF(ROW()-16&lt;NoRowsBudget, IF($J250="Profit Margin",SUM(BO$16:BO249)*ProfitMargin,IF($J250="VAT",SUM(BO$16:BO249)*VAT,IF(Budget_period="Monthly",SUMIFS(INDIRECT(BO$8),DetailBudgetWPs_Aleph,IF($J250 = "No Work Package", "", $J250),DetailBudgetCategory_Aleph,$I250),IF(Budget_period="Quarterly",SUMIFS(INDIRECT(BO$9),DetailBudgetWPs_Aleph,IF($J250 = "No Work Package", "", $J250),DetailBudgetCategory_Aleph,$I250),IF(Budget_period="Annually",SUMIFS(INDIRECT(BO$10),DetailBudgetWPs_Aleph,IF($J250 = "No Work Package", "", $J250),DetailBudgetCategory_Aleph,$I250),""))))) / BO$6 * BO$7, 0), 0)</f>
        <v>0</v>
      </c>
      <c r="BP250" s="166">
        <f t="array" ref="BP250">IFERROR(IF(ROW()-16&lt;NoRowsBudget, IF($J250="Profit Margin",SUM(BP$16:BP249)*ProfitMargin,IF($J250="VAT",SUM(BP$16:BP249)*VAT,IF(Budget_period="Monthly",SUMIFS(INDIRECT(BP$8),DetailBudgetWPs_Aleph,IF($J250 = "No Work Package", "", $J250),DetailBudgetCategory_Aleph,$I250),IF(Budget_period="Quarterly",SUMIFS(INDIRECT(BP$9),DetailBudgetWPs_Aleph,IF($J250 = "No Work Package", "", $J250),DetailBudgetCategory_Aleph,$I250),IF(Budget_period="Annually",SUMIFS(INDIRECT(BP$10),DetailBudgetWPs_Aleph,IF($J250 = "No Work Package", "", $J250),DetailBudgetCategory_Aleph,$I250),""))))) / BP$6 * BP$7, 0), 0)</f>
        <v>0</v>
      </c>
      <c r="BQ250" s="166">
        <f t="array" ref="BQ250">IFERROR(IF(ROW()-16&lt;NoRowsBudget, IF($J250="Profit Margin",SUM(BQ$16:BQ249)*ProfitMargin,IF($J250="VAT",SUM(BQ$16:BQ249)*VAT,IF(Budget_period="Monthly",SUMIFS(INDIRECT(BQ$8),DetailBudgetWPs_Aleph,IF($J250 = "No Work Package", "", $J250),DetailBudgetCategory_Aleph,$I250),IF(Budget_period="Quarterly",SUMIFS(INDIRECT(BQ$9),DetailBudgetWPs_Aleph,IF($J250 = "No Work Package", "", $J250),DetailBudgetCategory_Aleph,$I250),IF(Budget_period="Annually",SUMIFS(INDIRECT(BQ$10),DetailBudgetWPs_Aleph,IF($J250 = "No Work Package", "", $J250),DetailBudgetCategory_Aleph,$I250),""))))) / BQ$6 * BQ$7, 0), 0)</f>
        <v>0</v>
      </c>
      <c r="BR250" s="166">
        <f t="array" ref="BR250">IFERROR(IF(ROW()-16&lt;NoRowsBudget, IF($J250="Profit Margin",SUM(BR$16:BR249)*ProfitMargin,IF($J250="VAT",SUM(BR$16:BR249)*VAT,IF(Budget_period="Monthly",SUMIFS(INDIRECT(BR$8),DetailBudgetWPs_Aleph,IF($J250 = "No Work Package", "", $J250),DetailBudgetCategory_Aleph,$I250),IF(Budget_period="Quarterly",SUMIFS(INDIRECT(BR$9),DetailBudgetWPs_Aleph,IF($J250 = "No Work Package", "", $J250),DetailBudgetCategory_Aleph,$I250),IF(Budget_period="Annually",SUMIFS(INDIRECT(BR$10),DetailBudgetWPs_Aleph,IF($J250 = "No Work Package", "", $J250),DetailBudgetCategory_Aleph,$I250),""))))) / BR$6 * BR$7, 0), 0)</f>
        <v>0</v>
      </c>
      <c r="BS250" s="166">
        <f t="array" ref="BS250">IFERROR(IF(ROW()-16&lt;NoRowsBudget, IF($J250="Profit Margin",SUM(BS$16:BS249)*ProfitMargin,IF($J250="VAT",SUM(BS$16:BS249)*VAT,IF(Budget_period="Monthly",SUMIFS(INDIRECT(BS$8),DetailBudgetWPs_Aleph,IF($J250 = "No Work Package", "", $J250),DetailBudgetCategory_Aleph,$I250),IF(Budget_period="Quarterly",SUMIFS(INDIRECT(BS$9),DetailBudgetWPs_Aleph,IF($J250 = "No Work Package", "", $J250),DetailBudgetCategory_Aleph,$I250),IF(Budget_period="Annually",SUMIFS(INDIRECT(BS$10),DetailBudgetWPs_Aleph,IF($J250 = "No Work Package", "", $J250),DetailBudgetCategory_Aleph,$I250),""))))) / BS$6 * BS$7, 0), 0)</f>
        <v>0</v>
      </c>
    </row>
  </sheetData>
  <printOptions/>
  <pageMargins bottom="0.75" footer="0.0" header="0.0" left="0.7" right="0.7" top="0.75"/>
  <pageSetup orientation="landscape"/>
  <drawing r:id="rId1"/>
</worksheet>
</file>